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vhb.com\gbl\Client\039990.004\05_Work\NCDOTProjNum\Traffic Safety\Assignments\WO-41000075912 04-15-39049\Crash Analysis\"/>
    </mc:Choice>
  </mc:AlternateContent>
  <xr:revisionPtr revIDLastSave="0" documentId="13_ncr:1_{76767769-9D27-46DC-A8D4-E50DAA095C42}" xr6:coauthVersionLast="47" xr6:coauthVersionMax="47" xr10:uidLastSave="{00000000-0000-0000-0000-000000000000}"/>
  <bookViews>
    <workbookView xWindow="-12860" yWindow="-16310" windowWidth="29020" windowHeight="15700" tabRatio="893" activeTab="11" xr2:uid="{00000000-000D-0000-FFFF-FFFF00000000}"/>
  </bookViews>
  <sheets>
    <sheet name="Step-by-Step Instructions" sheetId="9" r:id="rId1"/>
    <sheet name="Typical Target Crash Types" sheetId="10" r:id="rId2"/>
    <sheet name="Evaluation Set-up" sheetId="7" r:id="rId3"/>
    <sheet name="Intersection Mileposts" sheetId="11" r:id="rId4"/>
    <sheet name="OriginalFiche" sheetId="18" r:id="rId5"/>
    <sheet name="Filtered Fiche" sheetId="19" r:id="rId6"/>
    <sheet name="Binned Crashes" sheetId="20" r:id="rId7"/>
    <sheet name="Sheet4" sheetId="21" r:id="rId8"/>
    <sheet name="Before" sheetId="4" r:id="rId9"/>
    <sheet name="After" sheetId="5" r:id="rId10"/>
    <sheet name="1 page results - 1 Target" sheetId="14" state="hidden" r:id="rId11"/>
    <sheet name="1 page results - 2 Targets" sheetId="16" r:id="rId12"/>
    <sheet name="For NCDOT Staff - Tracking info" sheetId="17" r:id="rId13"/>
  </sheets>
  <definedNames>
    <definedName name="_xlnm.Print_Area" localSheetId="10">'1 page results - 1 Target'!$B$2:$L$71</definedName>
    <definedName name="_xlnm.Print_Area" localSheetId="11">'1 page results - 2 Targets'!$B$2:$L$77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 i="21" l="1"/>
  <c r="G3" i="21"/>
  <c r="G4" i="21"/>
  <c r="G5" i="21"/>
  <c r="G6" i="21"/>
  <c r="G7" i="21"/>
  <c r="G8" i="21"/>
  <c r="G9" i="21"/>
  <c r="G10" i="21"/>
  <c r="G11" i="21"/>
  <c r="G12" i="21"/>
  <c r="G13" i="21"/>
  <c r="G14" i="21"/>
  <c r="G15" i="21"/>
  <c r="G16" i="21"/>
  <c r="G17" i="21"/>
  <c r="G1"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1" i="21"/>
  <c r="D61" i="16" l="1"/>
  <c r="D60" i="16"/>
  <c r="D59" i="16"/>
  <c r="D58" i="16"/>
  <c r="D56" i="16"/>
  <c r="Z17" i="7"/>
  <c r="AM74" i="7"/>
  <c r="AL74" i="7"/>
  <c r="AK74" i="7"/>
  <c r="AJ74" i="7"/>
  <c r="AI74" i="7"/>
  <c r="AH74" i="7"/>
  <c r="AG74" i="7"/>
  <c r="AF74" i="7"/>
  <c r="AE74" i="7"/>
  <c r="AD74" i="7"/>
  <c r="AC74" i="7"/>
  <c r="AB74" i="7"/>
  <c r="AA74" i="7"/>
  <c r="Z74" i="7"/>
  <c r="Y74" i="7"/>
  <c r="X74" i="7"/>
  <c r="W74" i="7"/>
  <c r="V74" i="7"/>
  <c r="U74" i="7"/>
  <c r="T74" i="7"/>
  <c r="S74" i="7"/>
  <c r="R74" i="7"/>
  <c r="Q74" i="7"/>
  <c r="P74" i="7"/>
  <c r="O74" i="7"/>
  <c r="AM73" i="7"/>
  <c r="AL73" i="7"/>
  <c r="AK73" i="7"/>
  <c r="AJ73" i="7"/>
  <c r="AI73" i="7"/>
  <c r="AH73" i="7"/>
  <c r="AG73" i="7"/>
  <c r="AF73" i="7"/>
  <c r="AE73" i="7"/>
  <c r="AD73" i="7"/>
  <c r="AC73" i="7"/>
  <c r="AB73" i="7"/>
  <c r="AA73" i="7"/>
  <c r="Z73" i="7"/>
  <c r="Y73" i="7"/>
  <c r="X73" i="7"/>
  <c r="W73" i="7"/>
  <c r="V73" i="7"/>
  <c r="U73" i="7"/>
  <c r="T73" i="7"/>
  <c r="S73" i="7"/>
  <c r="R73" i="7"/>
  <c r="Q73" i="7"/>
  <c r="P73" i="7"/>
  <c r="O73" i="7"/>
  <c r="AM72" i="7"/>
  <c r="AL72" i="7"/>
  <c r="AK72" i="7"/>
  <c r="AJ72" i="7"/>
  <c r="AI72" i="7"/>
  <c r="AH72" i="7"/>
  <c r="AG72" i="7"/>
  <c r="AF72" i="7"/>
  <c r="AE72" i="7"/>
  <c r="AD72" i="7"/>
  <c r="AC72" i="7"/>
  <c r="AB72" i="7"/>
  <c r="AA72" i="7"/>
  <c r="Z72" i="7"/>
  <c r="Y72" i="7"/>
  <c r="X72" i="7"/>
  <c r="W72" i="7"/>
  <c r="V72" i="7"/>
  <c r="U72" i="7"/>
  <c r="T72" i="7"/>
  <c r="S72" i="7"/>
  <c r="R72" i="7"/>
  <c r="Q72" i="7"/>
  <c r="P72" i="7"/>
  <c r="O72" i="7"/>
  <c r="AM71" i="7"/>
  <c r="AL71" i="7"/>
  <c r="AK71" i="7"/>
  <c r="AJ71" i="7"/>
  <c r="AI71" i="7"/>
  <c r="AH71" i="7"/>
  <c r="AG71" i="7"/>
  <c r="AF71" i="7"/>
  <c r="AE71" i="7"/>
  <c r="AD71" i="7"/>
  <c r="AC71" i="7"/>
  <c r="AB71" i="7"/>
  <c r="AA71" i="7"/>
  <c r="Z71" i="7"/>
  <c r="Y71" i="7"/>
  <c r="X71" i="7"/>
  <c r="W71" i="7"/>
  <c r="V71" i="7"/>
  <c r="U71" i="7"/>
  <c r="T71" i="7"/>
  <c r="S71" i="7"/>
  <c r="R71" i="7"/>
  <c r="Q71" i="7"/>
  <c r="P71" i="7"/>
  <c r="O71" i="7"/>
  <c r="AM70" i="7"/>
  <c r="AL70" i="7"/>
  <c r="AK70" i="7"/>
  <c r="AJ70" i="7"/>
  <c r="AI70" i="7"/>
  <c r="AH70" i="7"/>
  <c r="AG70" i="7"/>
  <c r="AF70" i="7"/>
  <c r="AE70" i="7"/>
  <c r="AD70" i="7"/>
  <c r="AC70" i="7"/>
  <c r="AB70" i="7"/>
  <c r="AA70" i="7"/>
  <c r="Z70" i="7"/>
  <c r="Y70" i="7"/>
  <c r="X70" i="7"/>
  <c r="W70" i="7"/>
  <c r="V70" i="7"/>
  <c r="U70" i="7"/>
  <c r="T70" i="7"/>
  <c r="S70" i="7"/>
  <c r="R70" i="7"/>
  <c r="Q70" i="7"/>
  <c r="P70" i="7"/>
  <c r="O70" i="7"/>
  <c r="AM69" i="7"/>
  <c r="AL69" i="7"/>
  <c r="AK69" i="7"/>
  <c r="AJ69" i="7"/>
  <c r="AI69" i="7"/>
  <c r="AH69" i="7"/>
  <c r="AG69" i="7"/>
  <c r="AF69" i="7"/>
  <c r="AE69" i="7"/>
  <c r="AD69" i="7"/>
  <c r="AC69" i="7"/>
  <c r="AB69" i="7"/>
  <c r="AA69" i="7"/>
  <c r="Z69" i="7"/>
  <c r="Y69" i="7"/>
  <c r="X69" i="7"/>
  <c r="W69" i="7"/>
  <c r="V69" i="7"/>
  <c r="U69" i="7"/>
  <c r="T69" i="7"/>
  <c r="S69" i="7"/>
  <c r="R69" i="7"/>
  <c r="Q69" i="7"/>
  <c r="P69" i="7"/>
  <c r="O69" i="7"/>
  <c r="AM68" i="7"/>
  <c r="AL68" i="7"/>
  <c r="AK68" i="7"/>
  <c r="AJ68" i="7"/>
  <c r="AI68" i="7"/>
  <c r="AH68" i="7"/>
  <c r="AG68" i="7"/>
  <c r="AF68" i="7"/>
  <c r="AE68" i="7"/>
  <c r="AD68" i="7"/>
  <c r="AC68" i="7"/>
  <c r="AB68" i="7"/>
  <c r="AA68" i="7"/>
  <c r="Z68" i="7"/>
  <c r="Y68" i="7"/>
  <c r="X68" i="7"/>
  <c r="W68" i="7"/>
  <c r="V68" i="7"/>
  <c r="U68" i="7"/>
  <c r="T68" i="7"/>
  <c r="S68" i="7"/>
  <c r="R68" i="7"/>
  <c r="Q68" i="7"/>
  <c r="P68" i="7"/>
  <c r="O68" i="7"/>
  <c r="AM67" i="7"/>
  <c r="AL67" i="7"/>
  <c r="AK67" i="7"/>
  <c r="AJ67" i="7"/>
  <c r="AI67" i="7"/>
  <c r="AH67" i="7"/>
  <c r="AG67" i="7"/>
  <c r="AF67" i="7"/>
  <c r="AE67" i="7"/>
  <c r="AD67" i="7"/>
  <c r="AC67" i="7"/>
  <c r="AB67" i="7"/>
  <c r="AA67" i="7"/>
  <c r="Z67" i="7"/>
  <c r="Y67" i="7"/>
  <c r="X67" i="7"/>
  <c r="W67" i="7"/>
  <c r="V67" i="7"/>
  <c r="U67" i="7"/>
  <c r="T67" i="7"/>
  <c r="S67" i="7"/>
  <c r="R67" i="7"/>
  <c r="Q67" i="7"/>
  <c r="P67" i="7"/>
  <c r="O67" i="7"/>
  <c r="AM66" i="7"/>
  <c r="AL66" i="7"/>
  <c r="AK66" i="7"/>
  <c r="AJ66" i="7"/>
  <c r="AI66" i="7"/>
  <c r="AH66" i="7"/>
  <c r="AG66" i="7"/>
  <c r="AF66" i="7"/>
  <c r="AE66" i="7"/>
  <c r="AD66" i="7"/>
  <c r="AC66" i="7"/>
  <c r="AB66" i="7"/>
  <c r="AA66" i="7"/>
  <c r="Z66" i="7"/>
  <c r="Y66" i="7"/>
  <c r="X66" i="7"/>
  <c r="W66" i="7"/>
  <c r="V66" i="7"/>
  <c r="U66" i="7"/>
  <c r="T66" i="7"/>
  <c r="S66" i="7"/>
  <c r="R66" i="7"/>
  <c r="Q66" i="7"/>
  <c r="P66" i="7"/>
  <c r="O66" i="7"/>
  <c r="AM65" i="7"/>
  <c r="AL65" i="7"/>
  <c r="AK65" i="7"/>
  <c r="AJ65" i="7"/>
  <c r="AI65" i="7"/>
  <c r="AH65" i="7"/>
  <c r="AG65" i="7"/>
  <c r="AF65" i="7"/>
  <c r="AE65" i="7"/>
  <c r="AD65" i="7"/>
  <c r="AC65" i="7"/>
  <c r="AB65" i="7"/>
  <c r="AA65" i="7"/>
  <c r="Z65" i="7"/>
  <c r="Y65" i="7"/>
  <c r="X65" i="7"/>
  <c r="W65" i="7"/>
  <c r="V65" i="7"/>
  <c r="U65" i="7"/>
  <c r="T65" i="7"/>
  <c r="S65" i="7"/>
  <c r="R65" i="7"/>
  <c r="Q65" i="7"/>
  <c r="P65" i="7"/>
  <c r="O65" i="7"/>
  <c r="AM64" i="7"/>
  <c r="AL64" i="7"/>
  <c r="AK64" i="7"/>
  <c r="AJ64" i="7"/>
  <c r="AI64" i="7"/>
  <c r="AH64" i="7"/>
  <c r="AG64" i="7"/>
  <c r="AF64" i="7"/>
  <c r="AE64" i="7"/>
  <c r="AD64" i="7"/>
  <c r="AC64" i="7"/>
  <c r="AB64" i="7"/>
  <c r="AA64" i="7"/>
  <c r="Z64" i="7"/>
  <c r="Y64" i="7"/>
  <c r="X64" i="7"/>
  <c r="W64" i="7"/>
  <c r="V64" i="7"/>
  <c r="U64" i="7"/>
  <c r="T64" i="7"/>
  <c r="S64" i="7"/>
  <c r="R64" i="7"/>
  <c r="Q64" i="7"/>
  <c r="P64" i="7"/>
  <c r="O64" i="7"/>
  <c r="AM63" i="7"/>
  <c r="AL63" i="7"/>
  <c r="AK63" i="7"/>
  <c r="AJ63" i="7"/>
  <c r="AI63" i="7"/>
  <c r="AH63" i="7"/>
  <c r="AG63" i="7"/>
  <c r="AF63" i="7"/>
  <c r="AE63" i="7"/>
  <c r="AD63" i="7"/>
  <c r="AC63" i="7"/>
  <c r="AB63" i="7"/>
  <c r="AA63" i="7"/>
  <c r="Z63" i="7"/>
  <c r="Y63" i="7"/>
  <c r="X63" i="7"/>
  <c r="W63" i="7"/>
  <c r="V63" i="7"/>
  <c r="U63" i="7"/>
  <c r="T63" i="7"/>
  <c r="S63" i="7"/>
  <c r="R63" i="7"/>
  <c r="Q63" i="7"/>
  <c r="P63" i="7"/>
  <c r="O63" i="7"/>
  <c r="AM62" i="7"/>
  <c r="AL62" i="7"/>
  <c r="AK62" i="7"/>
  <c r="AJ62" i="7"/>
  <c r="AI62" i="7"/>
  <c r="AH62" i="7"/>
  <c r="AG62" i="7"/>
  <c r="AF62" i="7"/>
  <c r="AE62" i="7"/>
  <c r="AD62" i="7"/>
  <c r="AC62" i="7"/>
  <c r="AB62" i="7"/>
  <c r="AA62" i="7"/>
  <c r="Z62" i="7"/>
  <c r="Y62" i="7"/>
  <c r="X62" i="7"/>
  <c r="W62" i="7"/>
  <c r="V62" i="7"/>
  <c r="U62" i="7"/>
  <c r="T62" i="7"/>
  <c r="S62" i="7"/>
  <c r="R62" i="7"/>
  <c r="Q62" i="7"/>
  <c r="P62" i="7"/>
  <c r="O62" i="7"/>
  <c r="AM61" i="7"/>
  <c r="AL61" i="7"/>
  <c r="AK61" i="7"/>
  <c r="AJ61" i="7"/>
  <c r="AI61" i="7"/>
  <c r="AH61" i="7"/>
  <c r="AG61" i="7"/>
  <c r="AF61" i="7"/>
  <c r="AE61" i="7"/>
  <c r="AD61" i="7"/>
  <c r="AC61" i="7"/>
  <c r="AB61" i="7"/>
  <c r="AA61" i="7"/>
  <c r="Z61" i="7"/>
  <c r="Y61" i="7"/>
  <c r="X61" i="7"/>
  <c r="W61" i="7"/>
  <c r="V61" i="7"/>
  <c r="U61" i="7"/>
  <c r="T61" i="7"/>
  <c r="S61" i="7"/>
  <c r="R61" i="7"/>
  <c r="Q61" i="7"/>
  <c r="P61" i="7"/>
  <c r="O61" i="7"/>
  <c r="AM60" i="7"/>
  <c r="AL60" i="7"/>
  <c r="AK60" i="7"/>
  <c r="AJ60" i="7"/>
  <c r="AI60" i="7"/>
  <c r="AH60" i="7"/>
  <c r="AG60" i="7"/>
  <c r="AF60" i="7"/>
  <c r="AE60" i="7"/>
  <c r="AD60" i="7"/>
  <c r="AC60" i="7"/>
  <c r="AB60" i="7"/>
  <c r="AA60" i="7"/>
  <c r="Z60" i="7"/>
  <c r="Y60" i="7"/>
  <c r="X60" i="7"/>
  <c r="W60" i="7"/>
  <c r="V60" i="7"/>
  <c r="U60" i="7"/>
  <c r="T60" i="7"/>
  <c r="S60" i="7"/>
  <c r="R60" i="7"/>
  <c r="Q60" i="7"/>
  <c r="P60" i="7"/>
  <c r="O60" i="7"/>
  <c r="AM59" i="7"/>
  <c r="AL59" i="7"/>
  <c r="AK59" i="7"/>
  <c r="AJ59" i="7"/>
  <c r="AI59" i="7"/>
  <c r="AH59" i="7"/>
  <c r="AG59" i="7"/>
  <c r="AF59" i="7"/>
  <c r="AE59" i="7"/>
  <c r="AD59" i="7"/>
  <c r="AC59" i="7"/>
  <c r="AB59" i="7"/>
  <c r="AA59" i="7"/>
  <c r="Z59" i="7"/>
  <c r="Y59" i="7"/>
  <c r="X59" i="7"/>
  <c r="W59" i="7"/>
  <c r="V59" i="7"/>
  <c r="U59" i="7"/>
  <c r="T59" i="7"/>
  <c r="S59" i="7"/>
  <c r="R59" i="7"/>
  <c r="Q59" i="7"/>
  <c r="P59" i="7"/>
  <c r="O59" i="7"/>
  <c r="AM58" i="7"/>
  <c r="AL58" i="7"/>
  <c r="AK58" i="7"/>
  <c r="AJ58" i="7"/>
  <c r="AI58" i="7"/>
  <c r="AH58" i="7"/>
  <c r="AG58" i="7"/>
  <c r="AF58" i="7"/>
  <c r="AE58" i="7"/>
  <c r="AD58" i="7"/>
  <c r="AC58" i="7"/>
  <c r="AB58" i="7"/>
  <c r="AA58" i="7"/>
  <c r="Z58" i="7"/>
  <c r="Y58" i="7"/>
  <c r="X58" i="7"/>
  <c r="W58" i="7"/>
  <c r="V58" i="7"/>
  <c r="U58" i="7"/>
  <c r="T58" i="7"/>
  <c r="S58" i="7"/>
  <c r="R58" i="7"/>
  <c r="Q58" i="7"/>
  <c r="P58" i="7"/>
  <c r="O58" i="7"/>
  <c r="AM57" i="7"/>
  <c r="AL57" i="7"/>
  <c r="AK57" i="7"/>
  <c r="AJ57" i="7"/>
  <c r="AI57" i="7"/>
  <c r="AH57" i="7"/>
  <c r="AG57" i="7"/>
  <c r="AF57" i="7"/>
  <c r="AE57" i="7"/>
  <c r="AD57" i="7"/>
  <c r="AC57" i="7"/>
  <c r="AB57" i="7"/>
  <c r="AA57" i="7"/>
  <c r="Z57" i="7"/>
  <c r="Y57" i="7"/>
  <c r="X57" i="7"/>
  <c r="W57" i="7"/>
  <c r="V57" i="7"/>
  <c r="U57" i="7"/>
  <c r="T57" i="7"/>
  <c r="S57" i="7"/>
  <c r="R57" i="7"/>
  <c r="Q57" i="7"/>
  <c r="P57" i="7"/>
  <c r="O57" i="7"/>
  <c r="AM56" i="7"/>
  <c r="AL56" i="7"/>
  <c r="AK56" i="7"/>
  <c r="AJ56" i="7"/>
  <c r="AI56" i="7"/>
  <c r="AH56" i="7"/>
  <c r="AG56" i="7"/>
  <c r="AF56" i="7"/>
  <c r="AE56" i="7"/>
  <c r="AD56" i="7"/>
  <c r="AC56" i="7"/>
  <c r="AB56" i="7"/>
  <c r="AA56" i="7"/>
  <c r="Z56" i="7"/>
  <c r="Y56" i="7"/>
  <c r="X56" i="7"/>
  <c r="W56" i="7"/>
  <c r="V56" i="7"/>
  <c r="U56" i="7"/>
  <c r="T56" i="7"/>
  <c r="S56" i="7"/>
  <c r="R56" i="7"/>
  <c r="Q56" i="7"/>
  <c r="P56" i="7"/>
  <c r="O56" i="7"/>
  <c r="AM55" i="7"/>
  <c r="AL55" i="7"/>
  <c r="AK55" i="7"/>
  <c r="AJ55" i="7"/>
  <c r="AI55" i="7"/>
  <c r="AH55" i="7"/>
  <c r="AG55" i="7"/>
  <c r="AF55" i="7"/>
  <c r="AE55" i="7"/>
  <c r="AD55" i="7"/>
  <c r="AC55" i="7"/>
  <c r="AB55" i="7"/>
  <c r="AA55" i="7"/>
  <c r="Z55" i="7"/>
  <c r="Y55" i="7"/>
  <c r="X55" i="7"/>
  <c r="W55" i="7"/>
  <c r="V55" i="7"/>
  <c r="U55" i="7"/>
  <c r="T55" i="7"/>
  <c r="S55" i="7"/>
  <c r="R55" i="7"/>
  <c r="Q55" i="7"/>
  <c r="P55" i="7"/>
  <c r="O55" i="7"/>
  <c r="AM54" i="7"/>
  <c r="AL54" i="7"/>
  <c r="AK54" i="7"/>
  <c r="AJ54" i="7"/>
  <c r="AI54" i="7"/>
  <c r="AH54" i="7"/>
  <c r="AG54" i="7"/>
  <c r="AF54" i="7"/>
  <c r="AE54" i="7"/>
  <c r="AD54" i="7"/>
  <c r="AC54" i="7"/>
  <c r="AB54" i="7"/>
  <c r="AA54" i="7"/>
  <c r="Z54" i="7"/>
  <c r="Y54" i="7"/>
  <c r="X54" i="7"/>
  <c r="W54" i="7"/>
  <c r="V54" i="7"/>
  <c r="U54" i="7"/>
  <c r="T54" i="7"/>
  <c r="S54" i="7"/>
  <c r="R54" i="7"/>
  <c r="Q54" i="7"/>
  <c r="P54" i="7"/>
  <c r="O54" i="7"/>
  <c r="AM53" i="7"/>
  <c r="AL53" i="7"/>
  <c r="AK53" i="7"/>
  <c r="AJ53" i="7"/>
  <c r="AI53" i="7"/>
  <c r="AH53" i="7"/>
  <c r="AG53" i="7"/>
  <c r="AF53" i="7"/>
  <c r="AE53" i="7"/>
  <c r="AD53" i="7"/>
  <c r="AC53" i="7"/>
  <c r="AB53" i="7"/>
  <c r="AA53" i="7"/>
  <c r="Z53" i="7"/>
  <c r="Y53" i="7"/>
  <c r="X53" i="7"/>
  <c r="W53" i="7"/>
  <c r="V53" i="7"/>
  <c r="U53" i="7"/>
  <c r="T53" i="7"/>
  <c r="S53" i="7"/>
  <c r="R53" i="7"/>
  <c r="Q53" i="7"/>
  <c r="P53" i="7"/>
  <c r="O53" i="7"/>
  <c r="AM52" i="7"/>
  <c r="AL52" i="7"/>
  <c r="AK52" i="7"/>
  <c r="AJ52" i="7"/>
  <c r="AI52" i="7"/>
  <c r="AH52" i="7"/>
  <c r="AG52" i="7"/>
  <c r="AF52" i="7"/>
  <c r="AE52" i="7"/>
  <c r="AD52" i="7"/>
  <c r="AC52" i="7"/>
  <c r="AB52" i="7"/>
  <c r="AA52" i="7"/>
  <c r="Z52" i="7"/>
  <c r="Y52" i="7"/>
  <c r="X52" i="7"/>
  <c r="W52" i="7"/>
  <c r="V52" i="7"/>
  <c r="U52" i="7"/>
  <c r="T52" i="7"/>
  <c r="S52" i="7"/>
  <c r="R52" i="7"/>
  <c r="Q52" i="7"/>
  <c r="P52" i="7"/>
  <c r="O52" i="7"/>
  <c r="AM51" i="7"/>
  <c r="AL51" i="7"/>
  <c r="AK51" i="7"/>
  <c r="AJ51" i="7"/>
  <c r="AI51" i="7"/>
  <c r="AH51" i="7"/>
  <c r="AG51" i="7"/>
  <c r="AF51" i="7"/>
  <c r="AE51" i="7"/>
  <c r="AD51" i="7"/>
  <c r="AC51" i="7"/>
  <c r="AB51" i="7"/>
  <c r="Q51" i="7"/>
  <c r="P51" i="7"/>
  <c r="O51" i="7"/>
  <c r="AM50" i="7"/>
  <c r="AL50" i="7"/>
  <c r="AK50" i="7"/>
  <c r="AJ50" i="7"/>
  <c r="AI50" i="7"/>
  <c r="AH50" i="7"/>
  <c r="AG50" i="7"/>
  <c r="AF50" i="7"/>
  <c r="AE50" i="7"/>
  <c r="AD50" i="7"/>
  <c r="AC50" i="7"/>
  <c r="AB50" i="7"/>
  <c r="Q50" i="7"/>
  <c r="P50" i="7"/>
  <c r="O50" i="7"/>
  <c r="P42" i="7"/>
  <c r="Q42" i="7"/>
  <c r="AJ42" i="7"/>
  <c r="AK42" i="7"/>
  <c r="AL42" i="7"/>
  <c r="AM42" i="7"/>
  <c r="O42" i="7"/>
  <c r="AI75" i="7" l="1"/>
  <c r="AI42" i="7" s="1"/>
  <c r="AJ75" i="7"/>
  <c r="AL75" i="7"/>
  <c r="AK75" i="7"/>
  <c r="AH75" i="7"/>
  <c r="AH42" i="7" s="1"/>
  <c r="O75" i="7"/>
  <c r="AM75" i="7"/>
  <c r="AC75" i="7"/>
  <c r="AC42" i="7" s="1"/>
  <c r="Q75" i="7"/>
  <c r="AE75" i="7"/>
  <c r="AE42" i="7" s="1"/>
  <c r="P75" i="7"/>
  <c r="AG75" i="7"/>
  <c r="AG42" i="7" s="1"/>
  <c r="AF75" i="7"/>
  <c r="AF42" i="7" s="1"/>
  <c r="AB75" i="7"/>
  <c r="AB42" i="7" s="1"/>
  <c r="AD75" i="7"/>
  <c r="AD42" i="7" s="1"/>
  <c r="F35" i="17"/>
  <c r="F37" i="17"/>
  <c r="Q6" i="5"/>
  <c r="Q7" i="5"/>
  <c r="Q8" i="5"/>
  <c r="Q9" i="5"/>
  <c r="Q10" i="5"/>
  <c r="Q11" i="5"/>
  <c r="Q12" i="5"/>
  <c r="Q13" i="5"/>
  <c r="Q14" i="5"/>
  <c r="Q15" i="5"/>
  <c r="Q16" i="5"/>
  <c r="Q17" i="5"/>
  <c r="Q18" i="5"/>
  <c r="Q19" i="5"/>
  <c r="Q20" i="5"/>
  <c r="Q21" i="5"/>
  <c r="R6" i="5"/>
  <c r="G5" i="17"/>
  <c r="F5" i="17"/>
  <c r="D5" i="17"/>
  <c r="C5" i="17"/>
  <c r="B5" i="17"/>
  <c r="F29" i="17" l="1"/>
  <c r="F27" i="17"/>
  <c r="F36" i="17"/>
  <c r="F28" i="17"/>
  <c r="F34" i="17"/>
  <c r="F26" i="17"/>
  <c r="F33" i="17"/>
  <c r="F32" i="17"/>
  <c r="F31" i="17"/>
  <c r="F15" i="17"/>
  <c r="F13" i="17"/>
  <c r="F30" i="17"/>
  <c r="F14" i="17"/>
  <c r="T5" i="5" l="1"/>
  <c r="U5" i="5"/>
  <c r="V5" i="5"/>
  <c r="S6" i="5"/>
  <c r="T6" i="5"/>
  <c r="U6" i="5"/>
  <c r="V6" i="5"/>
  <c r="S7" i="5"/>
  <c r="T7" i="5"/>
  <c r="V7" i="5"/>
  <c r="T8" i="5"/>
  <c r="U8" i="5"/>
  <c r="V8" i="5"/>
  <c r="S9" i="5"/>
  <c r="T9" i="5"/>
  <c r="U9" i="5"/>
  <c r="V9" i="5"/>
  <c r="S10" i="5"/>
  <c r="T10" i="5"/>
  <c r="U10" i="5"/>
  <c r="V10" i="5"/>
  <c r="S11" i="5"/>
  <c r="T11" i="5"/>
  <c r="U11" i="5"/>
  <c r="V11" i="5"/>
  <c r="S12" i="5"/>
  <c r="T12" i="5"/>
  <c r="U12" i="5"/>
  <c r="V12" i="5"/>
  <c r="S13" i="5"/>
  <c r="T13" i="5"/>
  <c r="U13" i="5"/>
  <c r="V13" i="5"/>
  <c r="S14" i="5"/>
  <c r="T14" i="5"/>
  <c r="U14" i="5"/>
  <c r="V14" i="5"/>
  <c r="S15" i="5"/>
  <c r="T15" i="5"/>
  <c r="U15" i="5"/>
  <c r="V15" i="5"/>
  <c r="S16" i="5"/>
  <c r="T16" i="5"/>
  <c r="U16" i="5"/>
  <c r="V16" i="5"/>
  <c r="S17" i="5"/>
  <c r="T17" i="5"/>
  <c r="U17" i="5"/>
  <c r="V17" i="5"/>
  <c r="S18" i="5"/>
  <c r="T18" i="5"/>
  <c r="U18" i="5"/>
  <c r="V18" i="5"/>
  <c r="T19" i="5"/>
  <c r="V19" i="5"/>
  <c r="S20" i="5"/>
  <c r="T20" i="5"/>
  <c r="U20" i="5"/>
  <c r="V20" i="5"/>
  <c r="S21" i="5"/>
  <c r="T21" i="5"/>
  <c r="U21" i="5"/>
  <c r="V21" i="5"/>
  <c r="S22" i="5"/>
  <c r="T22" i="5"/>
  <c r="U22" i="5"/>
  <c r="V22" i="5"/>
  <c r="S23" i="5"/>
  <c r="T23" i="5"/>
  <c r="U23" i="5"/>
  <c r="V23" i="5"/>
  <c r="S24" i="5"/>
  <c r="T24" i="5"/>
  <c r="U24" i="5"/>
  <c r="V24" i="5"/>
  <c r="S25" i="5"/>
  <c r="T25" i="5"/>
  <c r="U25" i="5"/>
  <c r="V25" i="5"/>
  <c r="S26" i="5"/>
  <c r="T26" i="5"/>
  <c r="U26" i="5"/>
  <c r="V26" i="5"/>
  <c r="S27" i="5"/>
  <c r="T27" i="5"/>
  <c r="U27" i="5"/>
  <c r="V27" i="5"/>
  <c r="S28" i="5"/>
  <c r="T28" i="5"/>
  <c r="U28" i="5"/>
  <c r="V28" i="5"/>
  <c r="S29" i="5"/>
  <c r="T29" i="5"/>
  <c r="U29" i="5"/>
  <c r="V29" i="5"/>
  <c r="S30" i="5"/>
  <c r="T30" i="5"/>
  <c r="U30" i="5"/>
  <c r="V30" i="5"/>
  <c r="S31" i="5"/>
  <c r="T31" i="5"/>
  <c r="U31" i="5"/>
  <c r="V31" i="5"/>
  <c r="S32" i="5"/>
  <c r="T32" i="5"/>
  <c r="U32" i="5"/>
  <c r="V32" i="5"/>
  <c r="S33" i="5"/>
  <c r="T33" i="5"/>
  <c r="U33" i="5"/>
  <c r="V33" i="5"/>
  <c r="S34" i="5"/>
  <c r="T34" i="5"/>
  <c r="U34" i="5"/>
  <c r="V34" i="5"/>
  <c r="S35" i="5"/>
  <c r="T35" i="5"/>
  <c r="U35" i="5"/>
  <c r="V35" i="5"/>
  <c r="S36" i="5"/>
  <c r="T36" i="5"/>
  <c r="U36" i="5"/>
  <c r="V36" i="5"/>
  <c r="S37" i="5"/>
  <c r="T37" i="5"/>
  <c r="U37" i="5"/>
  <c r="V37" i="5"/>
  <c r="S38" i="5"/>
  <c r="T38" i="5"/>
  <c r="U38" i="5"/>
  <c r="V38" i="5"/>
  <c r="S39" i="5"/>
  <c r="T39" i="5"/>
  <c r="U39" i="5"/>
  <c r="V39" i="5"/>
  <c r="S40" i="5"/>
  <c r="T40" i="5"/>
  <c r="U40" i="5"/>
  <c r="V40" i="5"/>
  <c r="S41" i="5"/>
  <c r="T41" i="5"/>
  <c r="U41" i="5"/>
  <c r="V41" i="5"/>
  <c r="S42" i="5"/>
  <c r="T42" i="5"/>
  <c r="U42" i="5"/>
  <c r="V42" i="5"/>
  <c r="S43" i="5"/>
  <c r="T43" i="5"/>
  <c r="U43" i="5"/>
  <c r="V43" i="5"/>
  <c r="S44" i="5"/>
  <c r="T44" i="5"/>
  <c r="U44" i="5"/>
  <c r="V44" i="5"/>
  <c r="S45" i="5"/>
  <c r="T45" i="5"/>
  <c r="U45" i="5"/>
  <c r="V45" i="5"/>
  <c r="S46" i="5"/>
  <c r="T46" i="5"/>
  <c r="U46" i="5"/>
  <c r="V46" i="5"/>
  <c r="S47" i="5"/>
  <c r="T47" i="5"/>
  <c r="U47" i="5"/>
  <c r="V47" i="5"/>
  <c r="S48" i="5"/>
  <c r="T48" i="5"/>
  <c r="U48" i="5"/>
  <c r="V48" i="5"/>
  <c r="S49" i="5"/>
  <c r="T49" i="5"/>
  <c r="U49" i="5"/>
  <c r="V49" i="5"/>
  <c r="S50" i="5"/>
  <c r="T50" i="5"/>
  <c r="U50" i="5"/>
  <c r="V50" i="5"/>
  <c r="S51" i="5"/>
  <c r="T51" i="5"/>
  <c r="U51" i="5"/>
  <c r="V51" i="5"/>
  <c r="S52" i="5"/>
  <c r="T52" i="5"/>
  <c r="U52" i="5"/>
  <c r="V52" i="5"/>
  <c r="S53" i="5"/>
  <c r="T53" i="5"/>
  <c r="U53" i="5"/>
  <c r="V53" i="5"/>
  <c r="S54" i="5"/>
  <c r="T54" i="5"/>
  <c r="U54" i="5"/>
  <c r="V54" i="5"/>
  <c r="S55" i="5"/>
  <c r="T55" i="5"/>
  <c r="U55" i="5"/>
  <c r="V55" i="5"/>
  <c r="S56" i="5"/>
  <c r="T56" i="5"/>
  <c r="U56" i="5"/>
  <c r="V56" i="5"/>
  <c r="S57" i="5"/>
  <c r="T57" i="5"/>
  <c r="U57" i="5"/>
  <c r="V57" i="5"/>
  <c r="S58" i="5"/>
  <c r="T58" i="5"/>
  <c r="U58" i="5"/>
  <c r="V58" i="5"/>
  <c r="S59" i="5"/>
  <c r="T59" i="5"/>
  <c r="U59" i="5"/>
  <c r="V59" i="5"/>
  <c r="S60" i="5"/>
  <c r="T60" i="5"/>
  <c r="U60" i="5"/>
  <c r="V60" i="5"/>
  <c r="S61" i="5"/>
  <c r="T61" i="5"/>
  <c r="U61" i="5"/>
  <c r="V61" i="5"/>
  <c r="S62" i="5"/>
  <c r="T62" i="5"/>
  <c r="U62" i="5"/>
  <c r="V62" i="5"/>
  <c r="S63" i="5"/>
  <c r="T63" i="5"/>
  <c r="U63" i="5"/>
  <c r="V63" i="5"/>
  <c r="S64" i="5"/>
  <c r="T64" i="5"/>
  <c r="U64" i="5"/>
  <c r="V64" i="5"/>
  <c r="S65" i="5"/>
  <c r="T65" i="5"/>
  <c r="U65" i="5"/>
  <c r="V65" i="5"/>
  <c r="S66" i="5"/>
  <c r="T66" i="5"/>
  <c r="U66" i="5"/>
  <c r="V66" i="5"/>
  <c r="S67" i="5"/>
  <c r="T67" i="5"/>
  <c r="U67" i="5"/>
  <c r="V67" i="5"/>
  <c r="S68" i="5"/>
  <c r="T68" i="5"/>
  <c r="U68" i="5"/>
  <c r="V68" i="5"/>
  <c r="S69" i="5"/>
  <c r="T69" i="5"/>
  <c r="U69" i="5"/>
  <c r="V69" i="5"/>
  <c r="S70" i="5"/>
  <c r="T70" i="5"/>
  <c r="U70" i="5"/>
  <c r="V70" i="5"/>
  <c r="S71" i="5"/>
  <c r="T71" i="5"/>
  <c r="U71" i="5"/>
  <c r="V71" i="5"/>
  <c r="S72" i="5"/>
  <c r="T72" i="5"/>
  <c r="U72" i="5"/>
  <c r="V72" i="5"/>
  <c r="S73" i="5"/>
  <c r="T73" i="5"/>
  <c r="U73" i="5"/>
  <c r="V73" i="5"/>
  <c r="S74" i="5"/>
  <c r="T74" i="5"/>
  <c r="U74" i="5"/>
  <c r="V74" i="5"/>
  <c r="S75" i="5"/>
  <c r="T75" i="5"/>
  <c r="U75" i="5"/>
  <c r="V75" i="5"/>
  <c r="S76" i="5"/>
  <c r="T76" i="5"/>
  <c r="U76" i="5"/>
  <c r="V76" i="5"/>
  <c r="S77" i="5"/>
  <c r="T77" i="5"/>
  <c r="U77" i="5"/>
  <c r="V77" i="5"/>
  <c r="S78" i="5"/>
  <c r="T78" i="5"/>
  <c r="U78" i="5"/>
  <c r="V78" i="5"/>
  <c r="S79" i="5"/>
  <c r="T79" i="5"/>
  <c r="U79" i="5"/>
  <c r="V79" i="5"/>
  <c r="S80" i="5"/>
  <c r="T80" i="5"/>
  <c r="U80" i="5"/>
  <c r="V80" i="5"/>
  <c r="S81" i="5"/>
  <c r="T81" i="5"/>
  <c r="U81" i="5"/>
  <c r="V81" i="5"/>
  <c r="S82" i="5"/>
  <c r="T82" i="5"/>
  <c r="U82" i="5"/>
  <c r="V82" i="5"/>
  <c r="S83" i="5"/>
  <c r="T83" i="5"/>
  <c r="U83" i="5"/>
  <c r="V83" i="5"/>
  <c r="S84" i="5"/>
  <c r="T84" i="5"/>
  <c r="U84" i="5"/>
  <c r="V84" i="5"/>
  <c r="S85" i="5"/>
  <c r="T85" i="5"/>
  <c r="U85" i="5"/>
  <c r="V85" i="5"/>
  <c r="S86" i="5"/>
  <c r="T86" i="5"/>
  <c r="U86" i="5"/>
  <c r="V86" i="5"/>
  <c r="S87" i="5"/>
  <c r="T87" i="5"/>
  <c r="U87" i="5"/>
  <c r="V87" i="5"/>
  <c r="S88" i="5"/>
  <c r="T88" i="5"/>
  <c r="U88" i="5"/>
  <c r="V88" i="5"/>
  <c r="S89" i="5"/>
  <c r="T89" i="5"/>
  <c r="U89" i="5"/>
  <c r="V89" i="5"/>
  <c r="S90" i="5"/>
  <c r="T90" i="5"/>
  <c r="U90" i="5"/>
  <c r="V90" i="5"/>
  <c r="S91" i="5"/>
  <c r="T91" i="5"/>
  <c r="U91" i="5"/>
  <c r="V91" i="5"/>
  <c r="S92" i="5"/>
  <c r="T92" i="5"/>
  <c r="U92" i="5"/>
  <c r="V92" i="5"/>
  <c r="S93" i="5"/>
  <c r="T93" i="5"/>
  <c r="U93" i="5"/>
  <c r="V93" i="5"/>
  <c r="S94" i="5"/>
  <c r="T94" i="5"/>
  <c r="U94" i="5"/>
  <c r="V94" i="5"/>
  <c r="S95" i="5"/>
  <c r="T95" i="5"/>
  <c r="U95" i="5"/>
  <c r="V95" i="5"/>
  <c r="S96" i="5"/>
  <c r="T96" i="5"/>
  <c r="U96" i="5"/>
  <c r="V96" i="5"/>
  <c r="S97" i="5"/>
  <c r="T97" i="5"/>
  <c r="U97" i="5"/>
  <c r="V97" i="5"/>
  <c r="S98" i="5"/>
  <c r="T98" i="5"/>
  <c r="U98" i="5"/>
  <c r="V98" i="5"/>
  <c r="S99" i="5"/>
  <c r="T99" i="5"/>
  <c r="U99" i="5"/>
  <c r="V99" i="5"/>
  <c r="S100" i="5"/>
  <c r="T100" i="5"/>
  <c r="U100" i="5"/>
  <c r="V100" i="5"/>
  <c r="S101" i="5"/>
  <c r="T101" i="5"/>
  <c r="U101" i="5"/>
  <c r="V101" i="5"/>
  <c r="S102" i="5"/>
  <c r="T102" i="5"/>
  <c r="U102" i="5"/>
  <c r="V102" i="5"/>
  <c r="S103" i="5"/>
  <c r="T103" i="5"/>
  <c r="U103" i="5"/>
  <c r="V103" i="5"/>
  <c r="S104" i="5"/>
  <c r="T104" i="5"/>
  <c r="U104" i="5"/>
  <c r="V104" i="5"/>
  <c r="S105" i="5"/>
  <c r="T105" i="5"/>
  <c r="U105" i="5"/>
  <c r="V105" i="5"/>
  <c r="S106" i="5"/>
  <c r="T106" i="5"/>
  <c r="U106" i="5"/>
  <c r="V106" i="5"/>
  <c r="S107" i="5"/>
  <c r="T107" i="5"/>
  <c r="U107" i="5"/>
  <c r="V107" i="5"/>
  <c r="S108" i="5"/>
  <c r="T108" i="5"/>
  <c r="U108" i="5"/>
  <c r="V108" i="5"/>
  <c r="S109" i="5"/>
  <c r="T109" i="5"/>
  <c r="U109" i="5"/>
  <c r="V109" i="5"/>
  <c r="S110" i="5"/>
  <c r="T110" i="5"/>
  <c r="U110" i="5"/>
  <c r="V110" i="5"/>
  <c r="S111" i="5"/>
  <c r="T111" i="5"/>
  <c r="U111" i="5"/>
  <c r="V111" i="5"/>
  <c r="S112" i="5"/>
  <c r="T112" i="5"/>
  <c r="U112" i="5"/>
  <c r="V112" i="5"/>
  <c r="S113" i="5"/>
  <c r="T113" i="5"/>
  <c r="U113" i="5"/>
  <c r="V113" i="5"/>
  <c r="S114" i="5"/>
  <c r="T114" i="5"/>
  <c r="U114" i="5"/>
  <c r="V114" i="5"/>
  <c r="S115" i="5"/>
  <c r="T115" i="5"/>
  <c r="U115" i="5"/>
  <c r="V115" i="5"/>
  <c r="S116" i="5"/>
  <c r="T116" i="5"/>
  <c r="U116" i="5"/>
  <c r="V116" i="5"/>
  <c r="S117" i="5"/>
  <c r="T117" i="5"/>
  <c r="U117" i="5"/>
  <c r="V117" i="5"/>
  <c r="S118" i="5"/>
  <c r="T118" i="5"/>
  <c r="U118" i="5"/>
  <c r="V118" i="5"/>
  <c r="S119" i="5"/>
  <c r="T119" i="5"/>
  <c r="U119" i="5"/>
  <c r="V119" i="5"/>
  <c r="S120" i="5"/>
  <c r="T120" i="5"/>
  <c r="U120" i="5"/>
  <c r="V120" i="5"/>
  <c r="S121" i="5"/>
  <c r="T121" i="5"/>
  <c r="U121" i="5"/>
  <c r="V121" i="5"/>
  <c r="S122" i="5"/>
  <c r="T122" i="5"/>
  <c r="U122" i="5"/>
  <c r="V122" i="5"/>
  <c r="S123" i="5"/>
  <c r="T123" i="5"/>
  <c r="U123" i="5"/>
  <c r="V123" i="5"/>
  <c r="S124" i="5"/>
  <c r="T124" i="5"/>
  <c r="U124" i="5"/>
  <c r="V124" i="5"/>
  <c r="S125" i="5"/>
  <c r="T125" i="5"/>
  <c r="U125" i="5"/>
  <c r="V125" i="5"/>
  <c r="S126" i="5"/>
  <c r="T126" i="5"/>
  <c r="U126" i="5"/>
  <c r="V126" i="5"/>
  <c r="S127" i="5"/>
  <c r="T127" i="5"/>
  <c r="U127" i="5"/>
  <c r="V127" i="5"/>
  <c r="S128" i="5"/>
  <c r="T128" i="5"/>
  <c r="U128" i="5"/>
  <c r="V128" i="5"/>
  <c r="S129" i="5"/>
  <c r="T129" i="5"/>
  <c r="U129" i="5"/>
  <c r="V129" i="5"/>
  <c r="S130" i="5"/>
  <c r="T130" i="5"/>
  <c r="U130" i="5"/>
  <c r="V130" i="5"/>
  <c r="S131" i="5"/>
  <c r="T131" i="5"/>
  <c r="U131" i="5"/>
  <c r="V131" i="5"/>
  <c r="S132" i="5"/>
  <c r="T132" i="5"/>
  <c r="U132" i="5"/>
  <c r="V132" i="5"/>
  <c r="S133" i="5"/>
  <c r="T133" i="5"/>
  <c r="U133" i="5"/>
  <c r="V133" i="5"/>
  <c r="S134" i="5"/>
  <c r="T134" i="5"/>
  <c r="U134" i="5"/>
  <c r="V134" i="5"/>
  <c r="S135" i="5"/>
  <c r="T135" i="5"/>
  <c r="U135" i="5"/>
  <c r="V135" i="5"/>
  <c r="S136" i="5"/>
  <c r="T136" i="5"/>
  <c r="U136" i="5"/>
  <c r="V136" i="5"/>
  <c r="S137" i="5"/>
  <c r="T137" i="5"/>
  <c r="U137" i="5"/>
  <c r="V137" i="5"/>
  <c r="S138" i="5"/>
  <c r="T138" i="5"/>
  <c r="U138" i="5"/>
  <c r="V138" i="5"/>
  <c r="S139" i="5"/>
  <c r="T139" i="5"/>
  <c r="U139" i="5"/>
  <c r="V139" i="5"/>
  <c r="S140" i="5"/>
  <c r="T140" i="5"/>
  <c r="U140" i="5"/>
  <c r="V140" i="5"/>
  <c r="S141" i="5"/>
  <c r="T141" i="5"/>
  <c r="U141" i="5"/>
  <c r="V141" i="5"/>
  <c r="S142" i="5"/>
  <c r="T142" i="5"/>
  <c r="U142" i="5"/>
  <c r="V142" i="5"/>
  <c r="S143" i="5"/>
  <c r="T143" i="5"/>
  <c r="U143" i="5"/>
  <c r="V143" i="5"/>
  <c r="S144" i="5"/>
  <c r="T144" i="5"/>
  <c r="U144" i="5"/>
  <c r="V144" i="5"/>
  <c r="S145" i="5"/>
  <c r="T145" i="5"/>
  <c r="U145" i="5"/>
  <c r="V145" i="5"/>
  <c r="S146" i="5"/>
  <c r="T146" i="5"/>
  <c r="U146" i="5"/>
  <c r="V146" i="5"/>
  <c r="S147" i="5"/>
  <c r="T147" i="5"/>
  <c r="U147" i="5"/>
  <c r="V147" i="5"/>
  <c r="S148" i="5"/>
  <c r="T148" i="5"/>
  <c r="U148" i="5"/>
  <c r="V148" i="5"/>
  <c r="S149" i="5"/>
  <c r="T149" i="5"/>
  <c r="U149" i="5"/>
  <c r="V149" i="5"/>
  <c r="S150" i="5"/>
  <c r="T150" i="5"/>
  <c r="U150" i="5"/>
  <c r="V150" i="5"/>
  <c r="S151" i="5"/>
  <c r="T151" i="5"/>
  <c r="U151" i="5"/>
  <c r="V151" i="5"/>
  <c r="S152" i="5"/>
  <c r="T152" i="5"/>
  <c r="U152" i="5"/>
  <c r="V152" i="5"/>
  <c r="S153" i="5"/>
  <c r="T153" i="5"/>
  <c r="U153" i="5"/>
  <c r="V153" i="5"/>
  <c r="S154" i="5"/>
  <c r="T154" i="5"/>
  <c r="U154" i="5"/>
  <c r="V154" i="5"/>
  <c r="S155" i="5"/>
  <c r="T155" i="5"/>
  <c r="U155" i="5"/>
  <c r="V155" i="5"/>
  <c r="S156" i="5"/>
  <c r="T156" i="5"/>
  <c r="U156" i="5"/>
  <c r="V156" i="5"/>
  <c r="S157" i="5"/>
  <c r="T157" i="5"/>
  <c r="U157" i="5"/>
  <c r="V157" i="5"/>
  <c r="S158" i="5"/>
  <c r="T158" i="5"/>
  <c r="U158" i="5"/>
  <c r="V158" i="5"/>
  <c r="S159" i="5"/>
  <c r="T159" i="5"/>
  <c r="U159" i="5"/>
  <c r="V159" i="5"/>
  <c r="S160" i="5"/>
  <c r="T160" i="5"/>
  <c r="U160" i="5"/>
  <c r="V160" i="5"/>
  <c r="S161" i="5"/>
  <c r="T161" i="5"/>
  <c r="U161" i="5"/>
  <c r="V161" i="5"/>
  <c r="S162" i="5"/>
  <c r="T162" i="5"/>
  <c r="U162" i="5"/>
  <c r="V162" i="5"/>
  <c r="S163" i="5"/>
  <c r="T163" i="5"/>
  <c r="U163" i="5"/>
  <c r="V163" i="5"/>
  <c r="S164" i="5"/>
  <c r="T164" i="5"/>
  <c r="U164" i="5"/>
  <c r="V164" i="5"/>
  <c r="S165" i="5"/>
  <c r="T165" i="5"/>
  <c r="U165" i="5"/>
  <c r="V165" i="5"/>
  <c r="S166" i="5"/>
  <c r="T166" i="5"/>
  <c r="U166" i="5"/>
  <c r="V166" i="5"/>
  <c r="S167" i="5"/>
  <c r="T167" i="5"/>
  <c r="U167" i="5"/>
  <c r="V167" i="5"/>
  <c r="S168" i="5"/>
  <c r="T168" i="5"/>
  <c r="U168" i="5"/>
  <c r="V168" i="5"/>
  <c r="S169" i="5"/>
  <c r="T169" i="5"/>
  <c r="U169" i="5"/>
  <c r="V169" i="5"/>
  <c r="S170" i="5"/>
  <c r="T170" i="5"/>
  <c r="U170" i="5"/>
  <c r="V170" i="5"/>
  <c r="S171" i="5"/>
  <c r="T171" i="5"/>
  <c r="U171" i="5"/>
  <c r="V171" i="5"/>
  <c r="S172" i="5"/>
  <c r="T172" i="5"/>
  <c r="U172" i="5"/>
  <c r="V172" i="5"/>
  <c r="S173" i="5"/>
  <c r="T173" i="5"/>
  <c r="U173" i="5"/>
  <c r="V173" i="5"/>
  <c r="S174" i="5"/>
  <c r="T174" i="5"/>
  <c r="U174" i="5"/>
  <c r="V174" i="5"/>
  <c r="S175" i="5"/>
  <c r="T175" i="5"/>
  <c r="U175" i="5"/>
  <c r="V175" i="5"/>
  <c r="S176" i="5"/>
  <c r="T176" i="5"/>
  <c r="U176" i="5"/>
  <c r="V176" i="5"/>
  <c r="S177" i="5"/>
  <c r="T177" i="5"/>
  <c r="U177" i="5"/>
  <c r="V177" i="5"/>
  <c r="S178" i="5"/>
  <c r="T178" i="5"/>
  <c r="U178" i="5"/>
  <c r="V178" i="5"/>
  <c r="S179" i="5"/>
  <c r="T179" i="5"/>
  <c r="U179" i="5"/>
  <c r="V179" i="5"/>
  <c r="S180" i="5"/>
  <c r="T180" i="5"/>
  <c r="U180" i="5"/>
  <c r="V180" i="5"/>
  <c r="S181" i="5"/>
  <c r="T181" i="5"/>
  <c r="U181" i="5"/>
  <c r="V181" i="5"/>
  <c r="S182" i="5"/>
  <c r="T182" i="5"/>
  <c r="U182" i="5"/>
  <c r="V182" i="5"/>
  <c r="S183" i="5"/>
  <c r="T183" i="5"/>
  <c r="U183" i="5"/>
  <c r="V183" i="5"/>
  <c r="S184" i="5"/>
  <c r="T184" i="5"/>
  <c r="U184" i="5"/>
  <c r="V184" i="5"/>
  <c r="S185" i="5"/>
  <c r="T185" i="5"/>
  <c r="U185" i="5"/>
  <c r="V185" i="5"/>
  <c r="S186" i="5"/>
  <c r="T186" i="5"/>
  <c r="U186" i="5"/>
  <c r="V186" i="5"/>
  <c r="S187" i="5"/>
  <c r="T187" i="5"/>
  <c r="U187" i="5"/>
  <c r="V187" i="5"/>
  <c r="S188" i="5"/>
  <c r="T188" i="5"/>
  <c r="U188" i="5"/>
  <c r="V188" i="5"/>
  <c r="S189" i="5"/>
  <c r="T189" i="5"/>
  <c r="U189" i="5"/>
  <c r="V189" i="5"/>
  <c r="S190" i="5"/>
  <c r="T190" i="5"/>
  <c r="U190" i="5"/>
  <c r="V190" i="5"/>
  <c r="S191" i="5"/>
  <c r="T191" i="5"/>
  <c r="U191" i="5"/>
  <c r="V191" i="5"/>
  <c r="S192" i="5"/>
  <c r="T192" i="5"/>
  <c r="U192" i="5"/>
  <c r="V192" i="5"/>
  <c r="S193" i="5"/>
  <c r="T193" i="5"/>
  <c r="U193" i="5"/>
  <c r="V193" i="5"/>
  <c r="S194" i="5"/>
  <c r="T194" i="5"/>
  <c r="U194" i="5"/>
  <c r="V194" i="5"/>
  <c r="S195" i="5"/>
  <c r="T195" i="5"/>
  <c r="U195" i="5"/>
  <c r="V195" i="5"/>
  <c r="S196" i="5"/>
  <c r="T196" i="5"/>
  <c r="U196" i="5"/>
  <c r="V196" i="5"/>
  <c r="S197" i="5"/>
  <c r="T197" i="5"/>
  <c r="U197" i="5"/>
  <c r="V197" i="5"/>
  <c r="S198" i="5"/>
  <c r="T198" i="5"/>
  <c r="U198" i="5"/>
  <c r="V198" i="5"/>
  <c r="S199" i="5"/>
  <c r="T199" i="5"/>
  <c r="U199" i="5"/>
  <c r="V199" i="5"/>
  <c r="S200" i="5"/>
  <c r="T200" i="5"/>
  <c r="U200" i="5"/>
  <c r="V200" i="5"/>
  <c r="S201" i="5"/>
  <c r="T201" i="5"/>
  <c r="U201" i="5"/>
  <c r="V201" i="5"/>
  <c r="S202" i="5"/>
  <c r="T202" i="5"/>
  <c r="U202" i="5"/>
  <c r="V202" i="5"/>
  <c r="S203" i="5"/>
  <c r="T203" i="5"/>
  <c r="U203" i="5"/>
  <c r="V203" i="5"/>
  <c r="S204" i="5"/>
  <c r="T204" i="5"/>
  <c r="U204" i="5"/>
  <c r="V204" i="5"/>
  <c r="S205" i="5"/>
  <c r="T205" i="5"/>
  <c r="U205" i="5"/>
  <c r="V205" i="5"/>
  <c r="S206" i="5"/>
  <c r="T206" i="5"/>
  <c r="U206" i="5"/>
  <c r="V206" i="5"/>
  <c r="S207" i="5"/>
  <c r="T207" i="5"/>
  <c r="U207" i="5"/>
  <c r="V207" i="5"/>
  <c r="S208" i="5"/>
  <c r="T208" i="5"/>
  <c r="U208" i="5"/>
  <c r="V208" i="5"/>
  <c r="S209" i="5"/>
  <c r="T209" i="5"/>
  <c r="U209" i="5"/>
  <c r="V209" i="5"/>
  <c r="S210" i="5"/>
  <c r="T210" i="5"/>
  <c r="U210" i="5"/>
  <c r="V210" i="5"/>
  <c r="S211" i="5"/>
  <c r="T211" i="5"/>
  <c r="U211" i="5"/>
  <c r="V211" i="5"/>
  <c r="S212" i="5"/>
  <c r="T212" i="5"/>
  <c r="U212" i="5"/>
  <c r="V212" i="5"/>
  <c r="S213" i="5"/>
  <c r="T213" i="5"/>
  <c r="U213" i="5"/>
  <c r="V213" i="5"/>
  <c r="S214" i="5"/>
  <c r="T214" i="5"/>
  <c r="U214" i="5"/>
  <c r="V214" i="5"/>
  <c r="S215" i="5"/>
  <c r="T215" i="5"/>
  <c r="U215" i="5"/>
  <c r="V215" i="5"/>
  <c r="S216" i="5"/>
  <c r="T216" i="5"/>
  <c r="U216" i="5"/>
  <c r="V216" i="5"/>
  <c r="S217" i="5"/>
  <c r="T217" i="5"/>
  <c r="U217" i="5"/>
  <c r="V217" i="5"/>
  <c r="S218" i="5"/>
  <c r="T218" i="5"/>
  <c r="U218" i="5"/>
  <c r="V218" i="5"/>
  <c r="S219" i="5"/>
  <c r="T219" i="5"/>
  <c r="U219" i="5"/>
  <c r="V219" i="5"/>
  <c r="S220" i="5"/>
  <c r="T220" i="5"/>
  <c r="U220" i="5"/>
  <c r="V220" i="5"/>
  <c r="S221" i="5"/>
  <c r="T221" i="5"/>
  <c r="U221" i="5"/>
  <c r="V221" i="5"/>
  <c r="S222" i="5"/>
  <c r="T222" i="5"/>
  <c r="U222" i="5"/>
  <c r="V222" i="5"/>
  <c r="S223" i="5"/>
  <c r="T223" i="5"/>
  <c r="U223" i="5"/>
  <c r="V223" i="5"/>
  <c r="S224" i="5"/>
  <c r="T224" i="5"/>
  <c r="U224" i="5"/>
  <c r="V224" i="5"/>
  <c r="S225" i="5"/>
  <c r="T225" i="5"/>
  <c r="U225" i="5"/>
  <c r="V225" i="5"/>
  <c r="S226" i="5"/>
  <c r="T226" i="5"/>
  <c r="U226" i="5"/>
  <c r="V226" i="5"/>
  <c r="S227" i="5"/>
  <c r="T227" i="5"/>
  <c r="U227" i="5"/>
  <c r="V227" i="5"/>
  <c r="S228" i="5"/>
  <c r="T228" i="5"/>
  <c r="U228" i="5"/>
  <c r="V228" i="5"/>
  <c r="S229" i="5"/>
  <c r="T229" i="5"/>
  <c r="U229" i="5"/>
  <c r="V229" i="5"/>
  <c r="S230" i="5"/>
  <c r="T230" i="5"/>
  <c r="U230" i="5"/>
  <c r="V230" i="5"/>
  <c r="S231" i="5"/>
  <c r="T231" i="5"/>
  <c r="U231" i="5"/>
  <c r="V231" i="5"/>
  <c r="S232" i="5"/>
  <c r="T232" i="5"/>
  <c r="U232" i="5"/>
  <c r="V232" i="5"/>
  <c r="S233" i="5"/>
  <c r="T233" i="5"/>
  <c r="U233" i="5"/>
  <c r="V233" i="5"/>
  <c r="S234" i="5"/>
  <c r="T234" i="5"/>
  <c r="U234" i="5"/>
  <c r="V234" i="5"/>
  <c r="S235" i="5"/>
  <c r="T235" i="5"/>
  <c r="U235" i="5"/>
  <c r="V235" i="5"/>
  <c r="S236" i="5"/>
  <c r="T236" i="5"/>
  <c r="U236" i="5"/>
  <c r="V236" i="5"/>
  <c r="S237" i="5"/>
  <c r="T237" i="5"/>
  <c r="U237" i="5"/>
  <c r="V237" i="5"/>
  <c r="S238" i="5"/>
  <c r="T238" i="5"/>
  <c r="U238" i="5"/>
  <c r="V238" i="5"/>
  <c r="S239" i="5"/>
  <c r="T239" i="5"/>
  <c r="U239" i="5"/>
  <c r="V239" i="5"/>
  <c r="S240" i="5"/>
  <c r="T240" i="5"/>
  <c r="U240" i="5"/>
  <c r="V240" i="5"/>
  <c r="S241" i="5"/>
  <c r="T241" i="5"/>
  <c r="U241" i="5"/>
  <c r="V241" i="5"/>
  <c r="S242" i="5"/>
  <c r="T242" i="5"/>
  <c r="U242" i="5"/>
  <c r="V242" i="5"/>
  <c r="S243" i="5"/>
  <c r="T243" i="5"/>
  <c r="U243" i="5"/>
  <c r="V243" i="5"/>
  <c r="S244" i="5"/>
  <c r="T244" i="5"/>
  <c r="U244" i="5"/>
  <c r="V244" i="5"/>
  <c r="S245" i="5"/>
  <c r="T245" i="5"/>
  <c r="U245" i="5"/>
  <c r="V245" i="5"/>
  <c r="S246" i="5"/>
  <c r="T246" i="5"/>
  <c r="U246" i="5"/>
  <c r="V246" i="5"/>
  <c r="S247" i="5"/>
  <c r="T247" i="5"/>
  <c r="U247" i="5"/>
  <c r="V247" i="5"/>
  <c r="S248" i="5"/>
  <c r="T248" i="5"/>
  <c r="U248" i="5"/>
  <c r="V248" i="5"/>
  <c r="S249" i="5"/>
  <c r="T249" i="5"/>
  <c r="U249" i="5"/>
  <c r="V249" i="5"/>
  <c r="S250" i="5"/>
  <c r="T250" i="5"/>
  <c r="U250" i="5"/>
  <c r="V250" i="5"/>
  <c r="S251" i="5"/>
  <c r="T251" i="5"/>
  <c r="U251" i="5"/>
  <c r="V251" i="5"/>
  <c r="S252" i="5"/>
  <c r="T252" i="5"/>
  <c r="U252" i="5"/>
  <c r="V252" i="5"/>
  <c r="S253" i="5"/>
  <c r="T253" i="5"/>
  <c r="U253" i="5"/>
  <c r="V253" i="5"/>
  <c r="S254" i="5"/>
  <c r="T254" i="5"/>
  <c r="U254" i="5"/>
  <c r="V254" i="5"/>
  <c r="S255" i="5"/>
  <c r="T255" i="5"/>
  <c r="U255" i="5"/>
  <c r="V255" i="5"/>
  <c r="S256" i="5"/>
  <c r="T256" i="5"/>
  <c r="U256" i="5"/>
  <c r="V256" i="5"/>
  <c r="S257" i="5"/>
  <c r="T257" i="5"/>
  <c r="U257" i="5"/>
  <c r="V257" i="5"/>
  <c r="S258" i="5"/>
  <c r="T258" i="5"/>
  <c r="U258" i="5"/>
  <c r="V258" i="5"/>
  <c r="S259" i="5"/>
  <c r="T259" i="5"/>
  <c r="U259" i="5"/>
  <c r="V259" i="5"/>
  <c r="S260" i="5"/>
  <c r="T260" i="5"/>
  <c r="U260" i="5"/>
  <c r="V260" i="5"/>
  <c r="S261" i="5"/>
  <c r="T261" i="5"/>
  <c r="U261" i="5"/>
  <c r="V261" i="5"/>
  <c r="S262" i="5"/>
  <c r="T262" i="5"/>
  <c r="U262" i="5"/>
  <c r="V262" i="5"/>
  <c r="S263" i="5"/>
  <c r="T263" i="5"/>
  <c r="U263" i="5"/>
  <c r="V263" i="5"/>
  <c r="S264" i="5"/>
  <c r="T264" i="5"/>
  <c r="U264" i="5"/>
  <c r="V264" i="5"/>
  <c r="S265" i="5"/>
  <c r="T265" i="5"/>
  <c r="U265" i="5"/>
  <c r="V265" i="5"/>
  <c r="S266" i="5"/>
  <c r="T266" i="5"/>
  <c r="U266" i="5"/>
  <c r="V266" i="5"/>
  <c r="S267" i="5"/>
  <c r="T267" i="5"/>
  <c r="U267" i="5"/>
  <c r="V267" i="5"/>
  <c r="S268" i="5"/>
  <c r="T268" i="5"/>
  <c r="U268" i="5"/>
  <c r="V268" i="5"/>
  <c r="S269" i="5"/>
  <c r="T269" i="5"/>
  <c r="U269" i="5"/>
  <c r="V269" i="5"/>
  <c r="S270" i="5"/>
  <c r="T270" i="5"/>
  <c r="U270" i="5"/>
  <c r="V270" i="5"/>
  <c r="S271" i="5"/>
  <c r="T271" i="5"/>
  <c r="U271" i="5"/>
  <c r="V271" i="5"/>
  <c r="S272" i="5"/>
  <c r="T272" i="5"/>
  <c r="U272" i="5"/>
  <c r="V272" i="5"/>
  <c r="S273" i="5"/>
  <c r="T273" i="5"/>
  <c r="U273" i="5"/>
  <c r="V273" i="5"/>
  <c r="S274" i="5"/>
  <c r="T274" i="5"/>
  <c r="U274" i="5"/>
  <c r="V274" i="5"/>
  <c r="S275" i="5"/>
  <c r="T275" i="5"/>
  <c r="U275" i="5"/>
  <c r="V275" i="5"/>
  <c r="S276" i="5"/>
  <c r="T276" i="5"/>
  <c r="U276" i="5"/>
  <c r="V276" i="5"/>
  <c r="S277" i="5"/>
  <c r="T277" i="5"/>
  <c r="U277" i="5"/>
  <c r="V277" i="5"/>
  <c r="S278" i="5"/>
  <c r="T278" i="5"/>
  <c r="U278" i="5"/>
  <c r="V278" i="5"/>
  <c r="S279" i="5"/>
  <c r="T279" i="5"/>
  <c r="U279" i="5"/>
  <c r="V279" i="5"/>
  <c r="S280" i="5"/>
  <c r="T280" i="5"/>
  <c r="U280" i="5"/>
  <c r="V280" i="5"/>
  <c r="S281" i="5"/>
  <c r="T281" i="5"/>
  <c r="U281" i="5"/>
  <c r="V281" i="5"/>
  <c r="S282" i="5"/>
  <c r="T282" i="5"/>
  <c r="U282" i="5"/>
  <c r="V282" i="5"/>
  <c r="S283" i="5"/>
  <c r="T283" i="5"/>
  <c r="U283" i="5"/>
  <c r="V283" i="5"/>
  <c r="S284" i="5"/>
  <c r="T284" i="5"/>
  <c r="U284" i="5"/>
  <c r="V284" i="5"/>
  <c r="S285" i="5"/>
  <c r="T285" i="5"/>
  <c r="U285" i="5"/>
  <c r="V285" i="5"/>
  <c r="S286" i="5"/>
  <c r="T286" i="5"/>
  <c r="U286" i="5"/>
  <c r="V286" i="5"/>
  <c r="S287" i="5"/>
  <c r="T287" i="5"/>
  <c r="U287" i="5"/>
  <c r="V287" i="5"/>
  <c r="S288" i="5"/>
  <c r="T288" i="5"/>
  <c r="U288" i="5"/>
  <c r="V288" i="5"/>
  <c r="S289" i="5"/>
  <c r="T289" i="5"/>
  <c r="U289" i="5"/>
  <c r="V289" i="5"/>
  <c r="S290" i="5"/>
  <c r="T290" i="5"/>
  <c r="U290" i="5"/>
  <c r="V290" i="5"/>
  <c r="S291" i="5"/>
  <c r="T291" i="5"/>
  <c r="U291" i="5"/>
  <c r="V291" i="5"/>
  <c r="S292" i="5"/>
  <c r="T292" i="5"/>
  <c r="U292" i="5"/>
  <c r="V292" i="5"/>
  <c r="S293" i="5"/>
  <c r="T293" i="5"/>
  <c r="U293" i="5"/>
  <c r="V293" i="5"/>
  <c r="S294" i="5"/>
  <c r="T294" i="5"/>
  <c r="U294" i="5"/>
  <c r="V294" i="5"/>
  <c r="S295" i="5"/>
  <c r="T295" i="5"/>
  <c r="U295" i="5"/>
  <c r="V295" i="5"/>
  <c r="S296" i="5"/>
  <c r="T296" i="5"/>
  <c r="U296" i="5"/>
  <c r="V296" i="5"/>
  <c r="S297" i="5"/>
  <c r="T297" i="5"/>
  <c r="U297" i="5"/>
  <c r="V297" i="5"/>
  <c r="S298" i="5"/>
  <c r="T298" i="5"/>
  <c r="U298" i="5"/>
  <c r="V298" i="5"/>
  <c r="S299" i="5"/>
  <c r="T299" i="5"/>
  <c r="U299" i="5"/>
  <c r="V299" i="5"/>
  <c r="S300" i="5"/>
  <c r="T300" i="5"/>
  <c r="U300" i="5"/>
  <c r="V300" i="5"/>
  <c r="S301" i="5"/>
  <c r="T301" i="5"/>
  <c r="U301" i="5"/>
  <c r="V301" i="5"/>
  <c r="S302" i="5"/>
  <c r="T302" i="5"/>
  <c r="U302" i="5"/>
  <c r="V302" i="5"/>
  <c r="S303" i="5"/>
  <c r="T303" i="5"/>
  <c r="U303" i="5"/>
  <c r="V303" i="5"/>
  <c r="S304" i="5"/>
  <c r="T304" i="5"/>
  <c r="U304" i="5"/>
  <c r="V304" i="5"/>
  <c r="S305" i="5"/>
  <c r="T305" i="5"/>
  <c r="U305" i="5"/>
  <c r="V305" i="5"/>
  <c r="S306" i="5"/>
  <c r="T306" i="5"/>
  <c r="U306" i="5"/>
  <c r="V306" i="5"/>
  <c r="S307" i="5"/>
  <c r="T307" i="5"/>
  <c r="U307" i="5"/>
  <c r="V307" i="5"/>
  <c r="S308" i="5"/>
  <c r="T308" i="5"/>
  <c r="U308" i="5"/>
  <c r="V308" i="5"/>
  <c r="S309" i="5"/>
  <c r="T309" i="5"/>
  <c r="U309" i="5"/>
  <c r="V309" i="5"/>
  <c r="S310" i="5"/>
  <c r="T310" i="5"/>
  <c r="U310" i="5"/>
  <c r="V310" i="5"/>
  <c r="S311" i="5"/>
  <c r="T311" i="5"/>
  <c r="U311" i="5"/>
  <c r="V311" i="5"/>
  <c r="S312" i="5"/>
  <c r="T312" i="5"/>
  <c r="U312" i="5"/>
  <c r="V312" i="5"/>
  <c r="S313" i="5"/>
  <c r="T313" i="5"/>
  <c r="U313" i="5"/>
  <c r="V313" i="5"/>
  <c r="S314" i="5"/>
  <c r="T314" i="5"/>
  <c r="U314" i="5"/>
  <c r="V314" i="5"/>
  <c r="S315" i="5"/>
  <c r="T315" i="5"/>
  <c r="U315" i="5"/>
  <c r="V315" i="5"/>
  <c r="S316" i="5"/>
  <c r="T316" i="5"/>
  <c r="U316" i="5"/>
  <c r="V316" i="5"/>
  <c r="S317" i="5"/>
  <c r="T317" i="5"/>
  <c r="U317" i="5"/>
  <c r="V317" i="5"/>
  <c r="S318" i="5"/>
  <c r="T318" i="5"/>
  <c r="U318" i="5"/>
  <c r="V318" i="5"/>
  <c r="S319" i="5"/>
  <c r="T319" i="5"/>
  <c r="U319" i="5"/>
  <c r="V319" i="5"/>
  <c r="S320" i="5"/>
  <c r="T320" i="5"/>
  <c r="U320" i="5"/>
  <c r="V320" i="5"/>
  <c r="S321" i="5"/>
  <c r="T321" i="5"/>
  <c r="U321" i="5"/>
  <c r="V321" i="5"/>
  <c r="S322" i="5"/>
  <c r="T322" i="5"/>
  <c r="U322" i="5"/>
  <c r="V322" i="5"/>
  <c r="S323" i="5"/>
  <c r="T323" i="5"/>
  <c r="U323" i="5"/>
  <c r="V323" i="5"/>
  <c r="S324" i="5"/>
  <c r="T324" i="5"/>
  <c r="U324" i="5"/>
  <c r="V324" i="5"/>
  <c r="S325" i="5"/>
  <c r="T325" i="5"/>
  <c r="U325" i="5"/>
  <c r="V325" i="5"/>
  <c r="S326" i="5"/>
  <c r="T326" i="5"/>
  <c r="U326" i="5"/>
  <c r="V326" i="5"/>
  <c r="S327" i="5"/>
  <c r="T327" i="5"/>
  <c r="U327" i="5"/>
  <c r="V327" i="5"/>
  <c r="S328" i="5"/>
  <c r="T328" i="5"/>
  <c r="U328" i="5"/>
  <c r="V328" i="5"/>
  <c r="S329" i="5"/>
  <c r="T329" i="5"/>
  <c r="U329" i="5"/>
  <c r="V329" i="5"/>
  <c r="S330" i="5"/>
  <c r="T330" i="5"/>
  <c r="U330" i="5"/>
  <c r="V330" i="5"/>
  <c r="S331" i="5"/>
  <c r="T331" i="5"/>
  <c r="U331" i="5"/>
  <c r="V331" i="5"/>
  <c r="S332" i="5"/>
  <c r="T332" i="5"/>
  <c r="U332" i="5"/>
  <c r="V332" i="5"/>
  <c r="S333" i="5"/>
  <c r="T333" i="5"/>
  <c r="U333" i="5"/>
  <c r="V333" i="5"/>
  <c r="S334" i="5"/>
  <c r="T334" i="5"/>
  <c r="U334" i="5"/>
  <c r="V334" i="5"/>
  <c r="S335" i="5"/>
  <c r="T335" i="5"/>
  <c r="U335" i="5"/>
  <c r="V335" i="5"/>
  <c r="S336" i="5"/>
  <c r="T336" i="5"/>
  <c r="U336" i="5"/>
  <c r="V336" i="5"/>
  <c r="S337" i="5"/>
  <c r="T337" i="5"/>
  <c r="U337" i="5"/>
  <c r="V337" i="5"/>
  <c r="S338" i="5"/>
  <c r="T338" i="5"/>
  <c r="U338" i="5"/>
  <c r="V338" i="5"/>
  <c r="S339" i="5"/>
  <c r="T339" i="5"/>
  <c r="U339" i="5"/>
  <c r="V339" i="5"/>
  <c r="S340" i="5"/>
  <c r="T340" i="5"/>
  <c r="U340" i="5"/>
  <c r="V340" i="5"/>
  <c r="S341" i="5"/>
  <c r="T341" i="5"/>
  <c r="U341" i="5"/>
  <c r="V341" i="5"/>
  <c r="S342" i="5"/>
  <c r="T342" i="5"/>
  <c r="U342" i="5"/>
  <c r="V342" i="5"/>
  <c r="S343" i="5"/>
  <c r="T343" i="5"/>
  <c r="U343" i="5"/>
  <c r="V343" i="5"/>
  <c r="S344" i="5"/>
  <c r="T344" i="5"/>
  <c r="U344" i="5"/>
  <c r="V344" i="5"/>
  <c r="S345" i="5"/>
  <c r="T345" i="5"/>
  <c r="U345" i="5"/>
  <c r="V345" i="5"/>
  <c r="S346" i="5"/>
  <c r="T346" i="5"/>
  <c r="U346" i="5"/>
  <c r="V346" i="5"/>
  <c r="S347" i="5"/>
  <c r="T347" i="5"/>
  <c r="U347" i="5"/>
  <c r="V347" i="5"/>
  <c r="S348" i="5"/>
  <c r="T348" i="5"/>
  <c r="U348" i="5"/>
  <c r="V348" i="5"/>
  <c r="S349" i="5"/>
  <c r="T349" i="5"/>
  <c r="U349" i="5"/>
  <c r="V349" i="5"/>
  <c r="S350" i="5"/>
  <c r="T350" i="5"/>
  <c r="U350" i="5"/>
  <c r="V350" i="5"/>
  <c r="S351" i="5"/>
  <c r="T351" i="5"/>
  <c r="U351" i="5"/>
  <c r="V351" i="5"/>
  <c r="S352" i="5"/>
  <c r="T352" i="5"/>
  <c r="U352" i="5"/>
  <c r="V352" i="5"/>
  <c r="S353" i="5"/>
  <c r="T353" i="5"/>
  <c r="U353" i="5"/>
  <c r="V353" i="5"/>
  <c r="S354" i="5"/>
  <c r="T354" i="5"/>
  <c r="U354" i="5"/>
  <c r="V354" i="5"/>
  <c r="S355" i="5"/>
  <c r="T355" i="5"/>
  <c r="U355" i="5"/>
  <c r="V355" i="5"/>
  <c r="S356" i="5"/>
  <c r="T356" i="5"/>
  <c r="U356" i="5"/>
  <c r="V356" i="5"/>
  <c r="S357" i="5"/>
  <c r="T357" i="5"/>
  <c r="U357" i="5"/>
  <c r="V357" i="5"/>
  <c r="S358" i="5"/>
  <c r="T358" i="5"/>
  <c r="U358" i="5"/>
  <c r="V358" i="5"/>
  <c r="S359" i="5"/>
  <c r="T359" i="5"/>
  <c r="U359" i="5"/>
  <c r="V359" i="5"/>
  <c r="S360" i="5"/>
  <c r="T360" i="5"/>
  <c r="U360" i="5"/>
  <c r="V360" i="5"/>
  <c r="S361" i="5"/>
  <c r="T361" i="5"/>
  <c r="U361" i="5"/>
  <c r="V361" i="5"/>
  <c r="S362" i="5"/>
  <c r="T362" i="5"/>
  <c r="U362" i="5"/>
  <c r="V362" i="5"/>
  <c r="S363" i="5"/>
  <c r="T363" i="5"/>
  <c r="U363" i="5"/>
  <c r="V363" i="5"/>
  <c r="S364" i="5"/>
  <c r="T364" i="5"/>
  <c r="U364" i="5"/>
  <c r="V364" i="5"/>
  <c r="S365" i="5"/>
  <c r="T365" i="5"/>
  <c r="U365" i="5"/>
  <c r="V365" i="5"/>
  <c r="S366" i="5"/>
  <c r="T366" i="5"/>
  <c r="U366" i="5"/>
  <c r="V366" i="5"/>
  <c r="S367" i="5"/>
  <c r="T367" i="5"/>
  <c r="U367" i="5"/>
  <c r="V367" i="5"/>
  <c r="S368" i="5"/>
  <c r="T368" i="5"/>
  <c r="U368" i="5"/>
  <c r="V368" i="5"/>
  <c r="S369" i="5"/>
  <c r="T369" i="5"/>
  <c r="U369" i="5"/>
  <c r="V369" i="5"/>
  <c r="S370" i="5"/>
  <c r="T370" i="5"/>
  <c r="U370" i="5"/>
  <c r="V370" i="5"/>
  <c r="S371" i="5"/>
  <c r="T371" i="5"/>
  <c r="U371" i="5"/>
  <c r="V371" i="5"/>
  <c r="S372" i="5"/>
  <c r="T372" i="5"/>
  <c r="U372" i="5"/>
  <c r="V372" i="5"/>
  <c r="S373" i="5"/>
  <c r="T373" i="5"/>
  <c r="U373" i="5"/>
  <c r="V373" i="5"/>
  <c r="S374" i="5"/>
  <c r="T374" i="5"/>
  <c r="U374" i="5"/>
  <c r="V374" i="5"/>
  <c r="S375" i="5"/>
  <c r="T375" i="5"/>
  <c r="U375" i="5"/>
  <c r="V375" i="5"/>
  <c r="S376" i="5"/>
  <c r="T376" i="5"/>
  <c r="U376" i="5"/>
  <c r="V376" i="5"/>
  <c r="S377" i="5"/>
  <c r="T377" i="5"/>
  <c r="U377" i="5"/>
  <c r="V377" i="5"/>
  <c r="S378" i="5"/>
  <c r="T378" i="5"/>
  <c r="U378" i="5"/>
  <c r="V378" i="5"/>
  <c r="S379" i="5"/>
  <c r="T379" i="5"/>
  <c r="U379" i="5"/>
  <c r="V379" i="5"/>
  <c r="S380" i="5"/>
  <c r="T380" i="5"/>
  <c r="U380" i="5"/>
  <c r="V380" i="5"/>
  <c r="S381" i="5"/>
  <c r="T381" i="5"/>
  <c r="U381" i="5"/>
  <c r="V381" i="5"/>
  <c r="S382" i="5"/>
  <c r="T382" i="5"/>
  <c r="U382" i="5"/>
  <c r="V382" i="5"/>
  <c r="S383" i="5"/>
  <c r="T383" i="5"/>
  <c r="U383" i="5"/>
  <c r="V383" i="5"/>
  <c r="S384" i="5"/>
  <c r="T384" i="5"/>
  <c r="U384" i="5"/>
  <c r="V384" i="5"/>
  <c r="S385" i="5"/>
  <c r="T385" i="5"/>
  <c r="U385" i="5"/>
  <c r="V385" i="5"/>
  <c r="S386" i="5"/>
  <c r="T386" i="5"/>
  <c r="U386" i="5"/>
  <c r="V386" i="5"/>
  <c r="S387" i="5"/>
  <c r="T387" i="5"/>
  <c r="U387" i="5"/>
  <c r="V387" i="5"/>
  <c r="S388" i="5"/>
  <c r="T388" i="5"/>
  <c r="U388" i="5"/>
  <c r="V388" i="5"/>
  <c r="S389" i="5"/>
  <c r="T389" i="5"/>
  <c r="U389" i="5"/>
  <c r="V389" i="5"/>
  <c r="S390" i="5"/>
  <c r="T390" i="5"/>
  <c r="U390" i="5"/>
  <c r="V390" i="5"/>
  <c r="S391" i="5"/>
  <c r="T391" i="5"/>
  <c r="U391" i="5"/>
  <c r="V391" i="5"/>
  <c r="S392" i="5"/>
  <c r="T392" i="5"/>
  <c r="U392" i="5"/>
  <c r="V392" i="5"/>
  <c r="S393" i="5"/>
  <c r="T393" i="5"/>
  <c r="U393" i="5"/>
  <c r="V393" i="5"/>
  <c r="S394" i="5"/>
  <c r="T394" i="5"/>
  <c r="U394" i="5"/>
  <c r="V394" i="5"/>
  <c r="S395" i="5"/>
  <c r="T395" i="5"/>
  <c r="U395" i="5"/>
  <c r="V395" i="5"/>
  <c r="S396" i="5"/>
  <c r="T396" i="5"/>
  <c r="U396" i="5"/>
  <c r="V396" i="5"/>
  <c r="S397" i="5"/>
  <c r="T397" i="5"/>
  <c r="U397" i="5"/>
  <c r="V397" i="5"/>
  <c r="S398" i="5"/>
  <c r="T398" i="5"/>
  <c r="U398" i="5"/>
  <c r="V398" i="5"/>
  <c r="S399" i="5"/>
  <c r="T399" i="5"/>
  <c r="U399" i="5"/>
  <c r="V399" i="5"/>
  <c r="S400" i="5"/>
  <c r="T400" i="5"/>
  <c r="U400" i="5"/>
  <c r="V400" i="5"/>
  <c r="S401" i="5"/>
  <c r="T401" i="5"/>
  <c r="U401" i="5"/>
  <c r="V401" i="5"/>
  <c r="S402" i="5"/>
  <c r="T402" i="5"/>
  <c r="U402" i="5"/>
  <c r="V402" i="5"/>
  <c r="S403" i="5"/>
  <c r="T403" i="5"/>
  <c r="U403" i="5"/>
  <c r="V403" i="5"/>
  <c r="S404" i="5"/>
  <c r="T404" i="5"/>
  <c r="U404" i="5"/>
  <c r="V404" i="5"/>
  <c r="S405" i="5"/>
  <c r="T405" i="5"/>
  <c r="U405" i="5"/>
  <c r="V405" i="5"/>
  <c r="S406" i="5"/>
  <c r="T406" i="5"/>
  <c r="U406" i="5"/>
  <c r="V406" i="5"/>
  <c r="S407" i="5"/>
  <c r="T407" i="5"/>
  <c r="U407" i="5"/>
  <c r="V407" i="5"/>
  <c r="S408" i="5"/>
  <c r="T408" i="5"/>
  <c r="U408" i="5"/>
  <c r="V408" i="5"/>
  <c r="S409" i="5"/>
  <c r="T409" i="5"/>
  <c r="U409" i="5"/>
  <c r="V409" i="5"/>
  <c r="S410" i="5"/>
  <c r="T410" i="5"/>
  <c r="U410" i="5"/>
  <c r="V410" i="5"/>
  <c r="S411" i="5"/>
  <c r="T411" i="5"/>
  <c r="U411" i="5"/>
  <c r="V411" i="5"/>
  <c r="S412" i="5"/>
  <c r="T412" i="5"/>
  <c r="U412" i="5"/>
  <c r="V412" i="5"/>
  <c r="S413" i="5"/>
  <c r="T413" i="5"/>
  <c r="U413" i="5"/>
  <c r="V413" i="5"/>
  <c r="S414" i="5"/>
  <c r="T414" i="5"/>
  <c r="U414" i="5"/>
  <c r="V414" i="5"/>
  <c r="S415" i="5"/>
  <c r="T415" i="5"/>
  <c r="U415" i="5"/>
  <c r="V415" i="5"/>
  <c r="S416" i="5"/>
  <c r="T416" i="5"/>
  <c r="U416" i="5"/>
  <c r="V416" i="5"/>
  <c r="S417" i="5"/>
  <c r="T417" i="5"/>
  <c r="U417" i="5"/>
  <c r="V417" i="5"/>
  <c r="S418" i="5"/>
  <c r="T418" i="5"/>
  <c r="U418" i="5"/>
  <c r="V418" i="5"/>
  <c r="S419" i="5"/>
  <c r="T419" i="5"/>
  <c r="U419" i="5"/>
  <c r="V419" i="5"/>
  <c r="S420" i="5"/>
  <c r="T420" i="5"/>
  <c r="U420" i="5"/>
  <c r="V420" i="5"/>
  <c r="S421" i="5"/>
  <c r="T421" i="5"/>
  <c r="U421" i="5"/>
  <c r="V421" i="5"/>
  <c r="S422" i="5"/>
  <c r="T422" i="5"/>
  <c r="U422" i="5"/>
  <c r="V422" i="5"/>
  <c r="S423" i="5"/>
  <c r="T423" i="5"/>
  <c r="U423" i="5"/>
  <c r="V423" i="5"/>
  <c r="S424" i="5"/>
  <c r="T424" i="5"/>
  <c r="U424" i="5"/>
  <c r="V424" i="5"/>
  <c r="S425" i="5"/>
  <c r="T425" i="5"/>
  <c r="U425" i="5"/>
  <c r="V425" i="5"/>
  <c r="S426" i="5"/>
  <c r="T426" i="5"/>
  <c r="U426" i="5"/>
  <c r="V426" i="5"/>
  <c r="S427" i="5"/>
  <c r="T427" i="5"/>
  <c r="U427" i="5"/>
  <c r="V427" i="5"/>
  <c r="S428" i="5"/>
  <c r="T428" i="5"/>
  <c r="U428" i="5"/>
  <c r="V428" i="5"/>
  <c r="S429" i="5"/>
  <c r="T429" i="5"/>
  <c r="U429" i="5"/>
  <c r="V429" i="5"/>
  <c r="S430" i="5"/>
  <c r="T430" i="5"/>
  <c r="U430" i="5"/>
  <c r="V430" i="5"/>
  <c r="S431" i="5"/>
  <c r="T431" i="5"/>
  <c r="U431" i="5"/>
  <c r="V431" i="5"/>
  <c r="S432" i="5"/>
  <c r="T432" i="5"/>
  <c r="U432" i="5"/>
  <c r="V432" i="5"/>
  <c r="S433" i="5"/>
  <c r="T433" i="5"/>
  <c r="U433" i="5"/>
  <c r="V433" i="5"/>
  <c r="S434" i="5"/>
  <c r="T434" i="5"/>
  <c r="U434" i="5"/>
  <c r="V434" i="5"/>
  <c r="S435" i="5"/>
  <c r="T435" i="5"/>
  <c r="U435" i="5"/>
  <c r="V435" i="5"/>
  <c r="S436" i="5"/>
  <c r="T436" i="5"/>
  <c r="U436" i="5"/>
  <c r="V436" i="5"/>
  <c r="S437" i="5"/>
  <c r="T437" i="5"/>
  <c r="U437" i="5"/>
  <c r="V437" i="5"/>
  <c r="S438" i="5"/>
  <c r="T438" i="5"/>
  <c r="U438" i="5"/>
  <c r="V438" i="5"/>
  <c r="S439" i="5"/>
  <c r="T439" i="5"/>
  <c r="U439" i="5"/>
  <c r="V439" i="5"/>
  <c r="S440" i="5"/>
  <c r="T440" i="5"/>
  <c r="U440" i="5"/>
  <c r="V440" i="5"/>
  <c r="S441" i="5"/>
  <c r="T441" i="5"/>
  <c r="U441" i="5"/>
  <c r="V441" i="5"/>
  <c r="S442" i="5"/>
  <c r="T442" i="5"/>
  <c r="U442" i="5"/>
  <c r="V442" i="5"/>
  <c r="S443" i="5"/>
  <c r="T443" i="5"/>
  <c r="U443" i="5"/>
  <c r="V443" i="5"/>
  <c r="S444" i="5"/>
  <c r="T444" i="5"/>
  <c r="U444" i="5"/>
  <c r="V444" i="5"/>
  <c r="S445" i="5"/>
  <c r="T445" i="5"/>
  <c r="U445" i="5"/>
  <c r="V445" i="5"/>
  <c r="S446" i="5"/>
  <c r="T446" i="5"/>
  <c r="U446" i="5"/>
  <c r="V446" i="5"/>
  <c r="S447" i="5"/>
  <c r="T447" i="5"/>
  <c r="U447" i="5"/>
  <c r="V447" i="5"/>
  <c r="S448" i="5"/>
  <c r="T448" i="5"/>
  <c r="U448" i="5"/>
  <c r="V448" i="5"/>
  <c r="S449" i="5"/>
  <c r="T449" i="5"/>
  <c r="U449" i="5"/>
  <c r="V449" i="5"/>
  <c r="S450" i="5"/>
  <c r="T450" i="5"/>
  <c r="U450" i="5"/>
  <c r="V450" i="5"/>
  <c r="S451" i="5"/>
  <c r="T451" i="5"/>
  <c r="U451" i="5"/>
  <c r="V451" i="5"/>
  <c r="S452" i="5"/>
  <c r="T452" i="5"/>
  <c r="U452" i="5"/>
  <c r="V452" i="5"/>
  <c r="S453" i="5"/>
  <c r="T453" i="5"/>
  <c r="U453" i="5"/>
  <c r="V453" i="5"/>
  <c r="S454" i="5"/>
  <c r="T454" i="5"/>
  <c r="U454" i="5"/>
  <c r="V454" i="5"/>
  <c r="S455" i="5"/>
  <c r="T455" i="5"/>
  <c r="U455" i="5"/>
  <c r="V455" i="5"/>
  <c r="S456" i="5"/>
  <c r="T456" i="5"/>
  <c r="U456" i="5"/>
  <c r="V456" i="5"/>
  <c r="S457" i="5"/>
  <c r="T457" i="5"/>
  <c r="U457" i="5"/>
  <c r="V457" i="5"/>
  <c r="S458" i="5"/>
  <c r="T458" i="5"/>
  <c r="U458" i="5"/>
  <c r="V458" i="5"/>
  <c r="S459" i="5"/>
  <c r="T459" i="5"/>
  <c r="U459" i="5"/>
  <c r="V459" i="5"/>
  <c r="S460" i="5"/>
  <c r="T460" i="5"/>
  <c r="U460" i="5"/>
  <c r="V460" i="5"/>
  <c r="S461" i="5"/>
  <c r="T461" i="5"/>
  <c r="U461" i="5"/>
  <c r="V461" i="5"/>
  <c r="S462" i="5"/>
  <c r="T462" i="5"/>
  <c r="U462" i="5"/>
  <c r="V462" i="5"/>
  <c r="S463" i="5"/>
  <c r="T463" i="5"/>
  <c r="U463" i="5"/>
  <c r="V463" i="5"/>
  <c r="S464" i="5"/>
  <c r="T464" i="5"/>
  <c r="U464" i="5"/>
  <c r="V464" i="5"/>
  <c r="S465" i="5"/>
  <c r="T465" i="5"/>
  <c r="U465" i="5"/>
  <c r="V465" i="5"/>
  <c r="S466" i="5"/>
  <c r="T466" i="5"/>
  <c r="U466" i="5"/>
  <c r="V466" i="5"/>
  <c r="S467" i="5"/>
  <c r="T467" i="5"/>
  <c r="U467" i="5"/>
  <c r="V467" i="5"/>
  <c r="S468" i="5"/>
  <c r="T468" i="5"/>
  <c r="U468" i="5"/>
  <c r="V468" i="5"/>
  <c r="S469" i="5"/>
  <c r="T469" i="5"/>
  <c r="U469" i="5"/>
  <c r="V469" i="5"/>
  <c r="S470" i="5"/>
  <c r="T470" i="5"/>
  <c r="U470" i="5"/>
  <c r="V470" i="5"/>
  <c r="S471" i="5"/>
  <c r="T471" i="5"/>
  <c r="U471" i="5"/>
  <c r="V471" i="5"/>
  <c r="S472" i="5"/>
  <c r="T472" i="5"/>
  <c r="U472" i="5"/>
  <c r="V472" i="5"/>
  <c r="S473" i="5"/>
  <c r="T473" i="5"/>
  <c r="U473" i="5"/>
  <c r="V473" i="5"/>
  <c r="S474" i="5"/>
  <c r="T474" i="5"/>
  <c r="U474" i="5"/>
  <c r="V474" i="5"/>
  <c r="S475" i="5"/>
  <c r="T475" i="5"/>
  <c r="U475" i="5"/>
  <c r="V475" i="5"/>
  <c r="S476" i="5"/>
  <c r="T476" i="5"/>
  <c r="U476" i="5"/>
  <c r="V476" i="5"/>
  <c r="S477" i="5"/>
  <c r="T477" i="5"/>
  <c r="U477" i="5"/>
  <c r="V477" i="5"/>
  <c r="S478" i="5"/>
  <c r="T478" i="5"/>
  <c r="U478" i="5"/>
  <c r="V478" i="5"/>
  <c r="S479" i="5"/>
  <c r="T479" i="5"/>
  <c r="U479" i="5"/>
  <c r="V479" i="5"/>
  <c r="S480" i="5"/>
  <c r="T480" i="5"/>
  <c r="U480" i="5"/>
  <c r="V480" i="5"/>
  <c r="S481" i="5"/>
  <c r="T481" i="5"/>
  <c r="U481" i="5"/>
  <c r="V481" i="5"/>
  <c r="S482" i="5"/>
  <c r="T482" i="5"/>
  <c r="U482" i="5"/>
  <c r="V482" i="5"/>
  <c r="S483" i="5"/>
  <c r="T483" i="5"/>
  <c r="U483" i="5"/>
  <c r="V483" i="5"/>
  <c r="S484" i="5"/>
  <c r="T484" i="5"/>
  <c r="U484" i="5"/>
  <c r="V484" i="5"/>
  <c r="S485" i="5"/>
  <c r="T485" i="5"/>
  <c r="U485" i="5"/>
  <c r="V485" i="5"/>
  <c r="S486" i="5"/>
  <c r="T486" i="5"/>
  <c r="U486" i="5"/>
  <c r="V486" i="5"/>
  <c r="S487" i="5"/>
  <c r="T487" i="5"/>
  <c r="U487" i="5"/>
  <c r="V487" i="5"/>
  <c r="S488" i="5"/>
  <c r="T488" i="5"/>
  <c r="U488" i="5"/>
  <c r="V488" i="5"/>
  <c r="S489" i="5"/>
  <c r="T489" i="5"/>
  <c r="U489" i="5"/>
  <c r="V489" i="5"/>
  <c r="S490" i="5"/>
  <c r="T490" i="5"/>
  <c r="U490" i="5"/>
  <c r="V490" i="5"/>
  <c r="S491" i="5"/>
  <c r="T491" i="5"/>
  <c r="U491" i="5"/>
  <c r="V491" i="5"/>
  <c r="S492" i="5"/>
  <c r="T492" i="5"/>
  <c r="U492" i="5"/>
  <c r="V492" i="5"/>
  <c r="S493" i="5"/>
  <c r="T493" i="5"/>
  <c r="U493" i="5"/>
  <c r="V493" i="5"/>
  <c r="S494" i="5"/>
  <c r="T494" i="5"/>
  <c r="U494" i="5"/>
  <c r="V494" i="5"/>
  <c r="S495" i="5"/>
  <c r="T495" i="5"/>
  <c r="U495" i="5"/>
  <c r="V495" i="5"/>
  <c r="S496" i="5"/>
  <c r="T496" i="5"/>
  <c r="U496" i="5"/>
  <c r="V496" i="5"/>
  <c r="S497" i="5"/>
  <c r="T497" i="5"/>
  <c r="U497" i="5"/>
  <c r="V497" i="5"/>
  <c r="S498" i="5"/>
  <c r="T498" i="5"/>
  <c r="U498" i="5"/>
  <c r="V498" i="5"/>
  <c r="S499" i="5"/>
  <c r="T499" i="5"/>
  <c r="U499" i="5"/>
  <c r="V499" i="5"/>
  <c r="S500" i="5"/>
  <c r="T500" i="5"/>
  <c r="U500" i="5"/>
  <c r="V500" i="5"/>
  <c r="S501" i="5"/>
  <c r="T501" i="5"/>
  <c r="U501" i="5"/>
  <c r="V501" i="5"/>
  <c r="S502" i="5"/>
  <c r="T502" i="5"/>
  <c r="U502" i="5"/>
  <c r="V502" i="5"/>
  <c r="S503" i="5"/>
  <c r="T503" i="5"/>
  <c r="U503" i="5"/>
  <c r="V503" i="5"/>
  <c r="S504" i="5"/>
  <c r="T504" i="5"/>
  <c r="U504" i="5"/>
  <c r="V504" i="5"/>
  <c r="S505" i="5"/>
  <c r="T505" i="5"/>
  <c r="U505" i="5"/>
  <c r="V505" i="5"/>
  <c r="S506" i="5"/>
  <c r="T506" i="5"/>
  <c r="U506" i="5"/>
  <c r="V506" i="5"/>
  <c r="S507" i="5"/>
  <c r="T507" i="5"/>
  <c r="U507" i="5"/>
  <c r="V507" i="5"/>
  <c r="S508" i="5"/>
  <c r="T508" i="5"/>
  <c r="U508" i="5"/>
  <c r="V508" i="5"/>
  <c r="S509" i="5"/>
  <c r="T509" i="5"/>
  <c r="U509" i="5"/>
  <c r="V509" i="5"/>
  <c r="S510" i="5"/>
  <c r="T510" i="5"/>
  <c r="U510" i="5"/>
  <c r="V510" i="5"/>
  <c r="S511" i="5"/>
  <c r="T511" i="5"/>
  <c r="U511" i="5"/>
  <c r="V511" i="5"/>
  <c r="S512" i="5"/>
  <c r="T512" i="5"/>
  <c r="U512" i="5"/>
  <c r="V512" i="5"/>
  <c r="S513" i="5"/>
  <c r="T513" i="5"/>
  <c r="U513" i="5"/>
  <c r="V513" i="5"/>
  <c r="S514" i="5"/>
  <c r="T514" i="5"/>
  <c r="U514" i="5"/>
  <c r="V514" i="5"/>
  <c r="S515" i="5"/>
  <c r="T515" i="5"/>
  <c r="U515" i="5"/>
  <c r="V515" i="5"/>
  <c r="S516" i="5"/>
  <c r="T516" i="5"/>
  <c r="U516" i="5"/>
  <c r="V516" i="5"/>
  <c r="S517" i="5"/>
  <c r="T517" i="5"/>
  <c r="U517" i="5"/>
  <c r="V517" i="5"/>
  <c r="S518" i="5"/>
  <c r="T518" i="5"/>
  <c r="U518" i="5"/>
  <c r="V518" i="5"/>
  <c r="S519" i="5"/>
  <c r="T519" i="5"/>
  <c r="U519" i="5"/>
  <c r="V519" i="5"/>
  <c r="S520" i="5"/>
  <c r="T520" i="5"/>
  <c r="U520" i="5"/>
  <c r="V520" i="5"/>
  <c r="S521" i="5"/>
  <c r="T521" i="5"/>
  <c r="U521" i="5"/>
  <c r="V521" i="5"/>
  <c r="S522" i="5"/>
  <c r="T522" i="5"/>
  <c r="U522" i="5"/>
  <c r="V522" i="5"/>
  <c r="S523" i="5"/>
  <c r="T523" i="5"/>
  <c r="U523" i="5"/>
  <c r="V523" i="5"/>
  <c r="S524" i="5"/>
  <c r="T524" i="5"/>
  <c r="U524" i="5"/>
  <c r="V524" i="5"/>
  <c r="S525" i="5"/>
  <c r="T525" i="5"/>
  <c r="U525" i="5"/>
  <c r="V525" i="5"/>
  <c r="S526" i="5"/>
  <c r="T526" i="5"/>
  <c r="U526" i="5"/>
  <c r="V526" i="5"/>
  <c r="S527" i="5"/>
  <c r="T527" i="5"/>
  <c r="U527" i="5"/>
  <c r="V527" i="5"/>
  <c r="S528" i="5"/>
  <c r="T528" i="5"/>
  <c r="U528" i="5"/>
  <c r="V528" i="5"/>
  <c r="S529" i="5"/>
  <c r="T529" i="5"/>
  <c r="U529" i="5"/>
  <c r="V529" i="5"/>
  <c r="S530" i="5"/>
  <c r="T530" i="5"/>
  <c r="U530" i="5"/>
  <c r="V530" i="5"/>
  <c r="S531" i="5"/>
  <c r="T531" i="5"/>
  <c r="U531" i="5"/>
  <c r="V531" i="5"/>
  <c r="S532" i="5"/>
  <c r="T532" i="5"/>
  <c r="U532" i="5"/>
  <c r="V532" i="5"/>
  <c r="S533" i="5"/>
  <c r="T533" i="5"/>
  <c r="U533" i="5"/>
  <c r="V533" i="5"/>
  <c r="S534" i="5"/>
  <c r="T534" i="5"/>
  <c r="U534" i="5"/>
  <c r="V534" i="5"/>
  <c r="S535" i="5"/>
  <c r="T535" i="5"/>
  <c r="U535" i="5"/>
  <c r="V535" i="5"/>
  <c r="S536" i="5"/>
  <c r="T536" i="5"/>
  <c r="U536" i="5"/>
  <c r="V536" i="5"/>
  <c r="S537" i="5"/>
  <c r="T537" i="5"/>
  <c r="U537" i="5"/>
  <c r="V537" i="5"/>
  <c r="S538" i="5"/>
  <c r="T538" i="5"/>
  <c r="U538" i="5"/>
  <c r="V538" i="5"/>
  <c r="S539" i="5"/>
  <c r="T539" i="5"/>
  <c r="U539" i="5"/>
  <c r="V539" i="5"/>
  <c r="S540" i="5"/>
  <c r="T540" i="5"/>
  <c r="U540" i="5"/>
  <c r="V540" i="5"/>
  <c r="S541" i="5"/>
  <c r="T541" i="5"/>
  <c r="U541" i="5"/>
  <c r="V541" i="5"/>
  <c r="S542" i="5"/>
  <c r="T542" i="5"/>
  <c r="U542" i="5"/>
  <c r="V542" i="5"/>
  <c r="S543" i="5"/>
  <c r="T543" i="5"/>
  <c r="U543" i="5"/>
  <c r="V543" i="5"/>
  <c r="S544" i="5"/>
  <c r="T544" i="5"/>
  <c r="U544" i="5"/>
  <c r="V544" i="5"/>
  <c r="S545" i="5"/>
  <c r="T545" i="5"/>
  <c r="U545" i="5"/>
  <c r="V545" i="5"/>
  <c r="S546" i="5"/>
  <c r="T546" i="5"/>
  <c r="U546" i="5"/>
  <c r="V546" i="5"/>
  <c r="S547" i="5"/>
  <c r="T547" i="5"/>
  <c r="U547" i="5"/>
  <c r="V547" i="5"/>
  <c r="S548" i="5"/>
  <c r="T548" i="5"/>
  <c r="U548" i="5"/>
  <c r="V548" i="5"/>
  <c r="S549" i="5"/>
  <c r="T549" i="5"/>
  <c r="U549" i="5"/>
  <c r="V549" i="5"/>
  <c r="S550" i="5"/>
  <c r="T550" i="5"/>
  <c r="U550" i="5"/>
  <c r="V550" i="5"/>
  <c r="S551" i="5"/>
  <c r="T551" i="5"/>
  <c r="U551" i="5"/>
  <c r="V551" i="5"/>
  <c r="S552" i="5"/>
  <c r="T552" i="5"/>
  <c r="U552" i="5"/>
  <c r="V552" i="5"/>
  <c r="S553" i="5"/>
  <c r="T553" i="5"/>
  <c r="U553" i="5"/>
  <c r="V553" i="5"/>
  <c r="S554" i="5"/>
  <c r="T554" i="5"/>
  <c r="U554" i="5"/>
  <c r="V554" i="5"/>
  <c r="S555" i="5"/>
  <c r="T555" i="5"/>
  <c r="U555" i="5"/>
  <c r="V555" i="5"/>
  <c r="S556" i="5"/>
  <c r="T556" i="5"/>
  <c r="U556" i="5"/>
  <c r="V556" i="5"/>
  <c r="S557" i="5"/>
  <c r="T557" i="5"/>
  <c r="U557" i="5"/>
  <c r="V557" i="5"/>
  <c r="S558" i="5"/>
  <c r="T558" i="5"/>
  <c r="U558" i="5"/>
  <c r="V558" i="5"/>
  <c r="S559" i="5"/>
  <c r="T559" i="5"/>
  <c r="U559" i="5"/>
  <c r="V559" i="5"/>
  <c r="S560" i="5"/>
  <c r="T560" i="5"/>
  <c r="U560" i="5"/>
  <c r="V560" i="5"/>
  <c r="S561" i="5"/>
  <c r="T561" i="5"/>
  <c r="U561" i="5"/>
  <c r="V561" i="5"/>
  <c r="S562" i="5"/>
  <c r="T562" i="5"/>
  <c r="U562" i="5"/>
  <c r="V562" i="5"/>
  <c r="S563" i="5"/>
  <c r="T563" i="5"/>
  <c r="U563" i="5"/>
  <c r="V563" i="5"/>
  <c r="S564" i="5"/>
  <c r="T564" i="5"/>
  <c r="U564" i="5"/>
  <c r="V564" i="5"/>
  <c r="S565" i="5"/>
  <c r="T565" i="5"/>
  <c r="U565" i="5"/>
  <c r="V565" i="5"/>
  <c r="S566" i="5"/>
  <c r="T566" i="5"/>
  <c r="U566" i="5"/>
  <c r="V566" i="5"/>
  <c r="S567" i="5"/>
  <c r="T567" i="5"/>
  <c r="U567" i="5"/>
  <c r="V567" i="5"/>
  <c r="S568" i="5"/>
  <c r="T568" i="5"/>
  <c r="U568" i="5"/>
  <c r="V568" i="5"/>
  <c r="S569" i="5"/>
  <c r="T569" i="5"/>
  <c r="U569" i="5"/>
  <c r="V569" i="5"/>
  <c r="S570" i="5"/>
  <c r="T570" i="5"/>
  <c r="U570" i="5"/>
  <c r="V570" i="5"/>
  <c r="S571" i="5"/>
  <c r="T571" i="5"/>
  <c r="U571" i="5"/>
  <c r="V571" i="5"/>
  <c r="S572" i="5"/>
  <c r="T572" i="5"/>
  <c r="U572" i="5"/>
  <c r="V572" i="5"/>
  <c r="S573" i="5"/>
  <c r="T573" i="5"/>
  <c r="U573" i="5"/>
  <c r="V573" i="5"/>
  <c r="S574" i="5"/>
  <c r="T574" i="5"/>
  <c r="U574" i="5"/>
  <c r="V574" i="5"/>
  <c r="S575" i="5"/>
  <c r="T575" i="5"/>
  <c r="U575" i="5"/>
  <c r="V575" i="5"/>
  <c r="S576" i="5"/>
  <c r="T576" i="5"/>
  <c r="U576" i="5"/>
  <c r="V576" i="5"/>
  <c r="S577" i="5"/>
  <c r="T577" i="5"/>
  <c r="U577" i="5"/>
  <c r="V577" i="5"/>
  <c r="S578" i="5"/>
  <c r="T578" i="5"/>
  <c r="U578" i="5"/>
  <c r="V578" i="5"/>
  <c r="S579" i="5"/>
  <c r="T579" i="5"/>
  <c r="U579" i="5"/>
  <c r="V579" i="5"/>
  <c r="S580" i="5"/>
  <c r="T580" i="5"/>
  <c r="U580" i="5"/>
  <c r="V580" i="5"/>
  <c r="S581" i="5"/>
  <c r="T581" i="5"/>
  <c r="U581" i="5"/>
  <c r="V581" i="5"/>
  <c r="S582" i="5"/>
  <c r="T582" i="5"/>
  <c r="U582" i="5"/>
  <c r="V582" i="5"/>
  <c r="S583" i="5"/>
  <c r="T583" i="5"/>
  <c r="U583" i="5"/>
  <c r="V583" i="5"/>
  <c r="S584" i="5"/>
  <c r="T584" i="5"/>
  <c r="U584" i="5"/>
  <c r="V584" i="5"/>
  <c r="S585" i="5"/>
  <c r="T585" i="5"/>
  <c r="U585" i="5"/>
  <c r="V585" i="5"/>
  <c r="S586" i="5"/>
  <c r="T586" i="5"/>
  <c r="U586" i="5"/>
  <c r="V586" i="5"/>
  <c r="S587" i="5"/>
  <c r="T587" i="5"/>
  <c r="U587" i="5"/>
  <c r="V587" i="5"/>
  <c r="S588" i="5"/>
  <c r="T588" i="5"/>
  <c r="U588" i="5"/>
  <c r="V588" i="5"/>
  <c r="S589" i="5"/>
  <c r="T589" i="5"/>
  <c r="U589" i="5"/>
  <c r="V589" i="5"/>
  <c r="S590" i="5"/>
  <c r="T590" i="5"/>
  <c r="U590" i="5"/>
  <c r="V590" i="5"/>
  <c r="S591" i="5"/>
  <c r="T591" i="5"/>
  <c r="U591" i="5"/>
  <c r="V591" i="5"/>
  <c r="S592" i="5"/>
  <c r="T592" i="5"/>
  <c r="U592" i="5"/>
  <c r="V592" i="5"/>
  <c r="S593" i="5"/>
  <c r="T593" i="5"/>
  <c r="U593" i="5"/>
  <c r="V593" i="5"/>
  <c r="S594" i="5"/>
  <c r="T594" i="5"/>
  <c r="U594" i="5"/>
  <c r="V594" i="5"/>
  <c r="S595" i="5"/>
  <c r="T595" i="5"/>
  <c r="U595" i="5"/>
  <c r="V595" i="5"/>
  <c r="S596" i="5"/>
  <c r="T596" i="5"/>
  <c r="U596" i="5"/>
  <c r="V596" i="5"/>
  <c r="S597" i="5"/>
  <c r="T597" i="5"/>
  <c r="U597" i="5"/>
  <c r="V597" i="5"/>
  <c r="S598" i="5"/>
  <c r="T598" i="5"/>
  <c r="U598" i="5"/>
  <c r="V598" i="5"/>
  <c r="S599" i="5"/>
  <c r="T599" i="5"/>
  <c r="U599" i="5"/>
  <c r="V599" i="5"/>
  <c r="S600" i="5"/>
  <c r="T600" i="5"/>
  <c r="U600" i="5"/>
  <c r="V600" i="5"/>
  <c r="S601" i="5"/>
  <c r="T601" i="5"/>
  <c r="U601" i="5"/>
  <c r="V601" i="5"/>
  <c r="S602" i="5"/>
  <c r="T602" i="5"/>
  <c r="U602" i="5"/>
  <c r="V602" i="5"/>
  <c r="S603" i="5"/>
  <c r="T603" i="5"/>
  <c r="U603" i="5"/>
  <c r="V603" i="5"/>
  <c r="S604" i="5"/>
  <c r="T604" i="5"/>
  <c r="U604" i="5"/>
  <c r="V604" i="5"/>
  <c r="S605" i="5"/>
  <c r="T605" i="5"/>
  <c r="U605" i="5"/>
  <c r="V605" i="5"/>
  <c r="S606" i="5"/>
  <c r="T606" i="5"/>
  <c r="U606" i="5"/>
  <c r="V606" i="5"/>
  <c r="S607" i="5"/>
  <c r="T607" i="5"/>
  <c r="U607" i="5"/>
  <c r="V607" i="5"/>
  <c r="S608" i="5"/>
  <c r="T608" i="5"/>
  <c r="U608" i="5"/>
  <c r="V608" i="5"/>
  <c r="S609" i="5"/>
  <c r="T609" i="5"/>
  <c r="U609" i="5"/>
  <c r="V609" i="5"/>
  <c r="S610" i="5"/>
  <c r="T610" i="5"/>
  <c r="U610" i="5"/>
  <c r="V610" i="5"/>
  <c r="S611" i="5"/>
  <c r="T611" i="5"/>
  <c r="U611" i="5"/>
  <c r="V611" i="5"/>
  <c r="S612" i="5"/>
  <c r="T612" i="5"/>
  <c r="U612" i="5"/>
  <c r="V612" i="5"/>
  <c r="S613" i="5"/>
  <c r="T613" i="5"/>
  <c r="U613" i="5"/>
  <c r="V613" i="5"/>
  <c r="S614" i="5"/>
  <c r="T614" i="5"/>
  <c r="U614" i="5"/>
  <c r="V614" i="5"/>
  <c r="S615" i="5"/>
  <c r="T615" i="5"/>
  <c r="U615" i="5"/>
  <c r="V615" i="5"/>
  <c r="S616" i="5"/>
  <c r="T616" i="5"/>
  <c r="U616" i="5"/>
  <c r="V616" i="5"/>
  <c r="S617" i="5"/>
  <c r="T617" i="5"/>
  <c r="U617" i="5"/>
  <c r="V617" i="5"/>
  <c r="S618" i="5"/>
  <c r="T618" i="5"/>
  <c r="U618" i="5"/>
  <c r="V618" i="5"/>
  <c r="S619" i="5"/>
  <c r="T619" i="5"/>
  <c r="U619" i="5"/>
  <c r="V619" i="5"/>
  <c r="S620" i="5"/>
  <c r="T620" i="5"/>
  <c r="U620" i="5"/>
  <c r="V620" i="5"/>
  <c r="S621" i="5"/>
  <c r="T621" i="5"/>
  <c r="U621" i="5"/>
  <c r="V621" i="5"/>
  <c r="S622" i="5"/>
  <c r="T622" i="5"/>
  <c r="U622" i="5"/>
  <c r="V622" i="5"/>
  <c r="S623" i="5"/>
  <c r="T623" i="5"/>
  <c r="U623" i="5"/>
  <c r="V623" i="5"/>
  <c r="S624" i="5"/>
  <c r="T624" i="5"/>
  <c r="U624" i="5"/>
  <c r="V624" i="5"/>
  <c r="S625" i="5"/>
  <c r="T625" i="5"/>
  <c r="U625" i="5"/>
  <c r="V625" i="5"/>
  <c r="S626" i="5"/>
  <c r="T626" i="5"/>
  <c r="U626" i="5"/>
  <c r="V626" i="5"/>
  <c r="S627" i="5"/>
  <c r="T627" i="5"/>
  <c r="U627" i="5"/>
  <c r="V627" i="5"/>
  <c r="S628" i="5"/>
  <c r="T628" i="5"/>
  <c r="U628" i="5"/>
  <c r="V628" i="5"/>
  <c r="S629" i="5"/>
  <c r="T629" i="5"/>
  <c r="U629" i="5"/>
  <c r="V629" i="5"/>
  <c r="S630" i="5"/>
  <c r="T630" i="5"/>
  <c r="U630" i="5"/>
  <c r="V630" i="5"/>
  <c r="S631" i="5"/>
  <c r="T631" i="5"/>
  <c r="U631" i="5"/>
  <c r="V631" i="5"/>
  <c r="S632" i="5"/>
  <c r="T632" i="5"/>
  <c r="U632" i="5"/>
  <c r="V632" i="5"/>
  <c r="S633" i="5"/>
  <c r="T633" i="5"/>
  <c r="U633" i="5"/>
  <c r="V633" i="5"/>
  <c r="S634" i="5"/>
  <c r="T634" i="5"/>
  <c r="U634" i="5"/>
  <c r="V634" i="5"/>
  <c r="S635" i="5"/>
  <c r="T635" i="5"/>
  <c r="U635" i="5"/>
  <c r="V635" i="5"/>
  <c r="S636" i="5"/>
  <c r="T636" i="5"/>
  <c r="U636" i="5"/>
  <c r="V636" i="5"/>
  <c r="S637" i="5"/>
  <c r="T637" i="5"/>
  <c r="U637" i="5"/>
  <c r="V637" i="5"/>
  <c r="S638" i="5"/>
  <c r="T638" i="5"/>
  <c r="U638" i="5"/>
  <c r="V638" i="5"/>
  <c r="S639" i="5"/>
  <c r="T639" i="5"/>
  <c r="U639" i="5"/>
  <c r="V639" i="5"/>
  <c r="S640" i="5"/>
  <c r="T640" i="5"/>
  <c r="U640" i="5"/>
  <c r="V640" i="5"/>
  <c r="S641" i="5"/>
  <c r="T641" i="5"/>
  <c r="U641" i="5"/>
  <c r="V641" i="5"/>
  <c r="S642" i="5"/>
  <c r="T642" i="5"/>
  <c r="U642" i="5"/>
  <c r="V642" i="5"/>
  <c r="S643" i="5"/>
  <c r="T643" i="5"/>
  <c r="U643" i="5"/>
  <c r="V643" i="5"/>
  <c r="S644" i="5"/>
  <c r="T644" i="5"/>
  <c r="U644" i="5"/>
  <c r="V644" i="5"/>
  <c r="S645" i="5"/>
  <c r="T645" i="5"/>
  <c r="U645" i="5"/>
  <c r="V645" i="5"/>
  <c r="S646" i="5"/>
  <c r="T646" i="5"/>
  <c r="U646" i="5"/>
  <c r="V646" i="5"/>
  <c r="S647" i="5"/>
  <c r="T647" i="5"/>
  <c r="U647" i="5"/>
  <c r="V647" i="5"/>
  <c r="S648" i="5"/>
  <c r="T648" i="5"/>
  <c r="U648" i="5"/>
  <c r="V648" i="5"/>
  <c r="S649" i="5"/>
  <c r="T649" i="5"/>
  <c r="U649" i="5"/>
  <c r="V649" i="5"/>
  <c r="S650" i="5"/>
  <c r="T650" i="5"/>
  <c r="U650" i="5"/>
  <c r="V650" i="5"/>
  <c r="S651" i="5"/>
  <c r="T651" i="5"/>
  <c r="U651" i="5"/>
  <c r="V651" i="5"/>
  <c r="S652" i="5"/>
  <c r="T652" i="5"/>
  <c r="U652" i="5"/>
  <c r="V652" i="5"/>
  <c r="S653" i="5"/>
  <c r="T653" i="5"/>
  <c r="U653" i="5"/>
  <c r="V653" i="5"/>
  <c r="S654" i="5"/>
  <c r="T654" i="5"/>
  <c r="U654" i="5"/>
  <c r="V654" i="5"/>
  <c r="S655" i="5"/>
  <c r="T655" i="5"/>
  <c r="U655" i="5"/>
  <c r="V655" i="5"/>
  <c r="S656" i="5"/>
  <c r="T656" i="5"/>
  <c r="U656" i="5"/>
  <c r="V656" i="5"/>
  <c r="S657" i="5"/>
  <c r="T657" i="5"/>
  <c r="U657" i="5"/>
  <c r="V657" i="5"/>
  <c r="S658" i="5"/>
  <c r="T658" i="5"/>
  <c r="U658" i="5"/>
  <c r="V658" i="5"/>
  <c r="S659" i="5"/>
  <c r="T659" i="5"/>
  <c r="U659" i="5"/>
  <c r="V659" i="5"/>
  <c r="S660" i="5"/>
  <c r="T660" i="5"/>
  <c r="U660" i="5"/>
  <c r="V660" i="5"/>
  <c r="S661" i="5"/>
  <c r="T661" i="5"/>
  <c r="U661" i="5"/>
  <c r="V661" i="5"/>
  <c r="S662" i="5"/>
  <c r="T662" i="5"/>
  <c r="U662" i="5"/>
  <c r="V662" i="5"/>
  <c r="S663" i="5"/>
  <c r="T663" i="5"/>
  <c r="U663" i="5"/>
  <c r="V663" i="5"/>
  <c r="S664" i="5"/>
  <c r="T664" i="5"/>
  <c r="U664" i="5"/>
  <c r="V664" i="5"/>
  <c r="S665" i="5"/>
  <c r="T665" i="5"/>
  <c r="U665" i="5"/>
  <c r="V665" i="5"/>
  <c r="S666" i="5"/>
  <c r="T666" i="5"/>
  <c r="U666" i="5"/>
  <c r="V666" i="5"/>
  <c r="S667" i="5"/>
  <c r="T667" i="5"/>
  <c r="U667" i="5"/>
  <c r="V667" i="5"/>
  <c r="S668" i="5"/>
  <c r="T668" i="5"/>
  <c r="U668" i="5"/>
  <c r="V668" i="5"/>
  <c r="S669" i="5"/>
  <c r="T669" i="5"/>
  <c r="U669" i="5"/>
  <c r="V669" i="5"/>
  <c r="S670" i="5"/>
  <c r="T670" i="5"/>
  <c r="U670" i="5"/>
  <c r="V670" i="5"/>
  <c r="S671" i="5"/>
  <c r="T671" i="5"/>
  <c r="U671" i="5"/>
  <c r="V671" i="5"/>
  <c r="S672" i="5"/>
  <c r="T672" i="5"/>
  <c r="U672" i="5"/>
  <c r="V672" i="5"/>
  <c r="S673" i="5"/>
  <c r="T673" i="5"/>
  <c r="U673" i="5"/>
  <c r="V673" i="5"/>
  <c r="S674" i="5"/>
  <c r="T674" i="5"/>
  <c r="U674" i="5"/>
  <c r="V674" i="5"/>
  <c r="S675" i="5"/>
  <c r="T675" i="5"/>
  <c r="U675" i="5"/>
  <c r="V675" i="5"/>
  <c r="S676" i="5"/>
  <c r="T676" i="5"/>
  <c r="U676" i="5"/>
  <c r="V676" i="5"/>
  <c r="S677" i="5"/>
  <c r="T677" i="5"/>
  <c r="U677" i="5"/>
  <c r="V677" i="5"/>
  <c r="S678" i="5"/>
  <c r="T678" i="5"/>
  <c r="U678" i="5"/>
  <c r="V678" i="5"/>
  <c r="S679" i="5"/>
  <c r="T679" i="5"/>
  <c r="U679" i="5"/>
  <c r="V679" i="5"/>
  <c r="S680" i="5"/>
  <c r="T680" i="5"/>
  <c r="U680" i="5"/>
  <c r="V680" i="5"/>
  <c r="S681" i="5"/>
  <c r="T681" i="5"/>
  <c r="U681" i="5"/>
  <c r="V681" i="5"/>
  <c r="S682" i="5"/>
  <c r="T682" i="5"/>
  <c r="U682" i="5"/>
  <c r="V682" i="5"/>
  <c r="S683" i="5"/>
  <c r="T683" i="5"/>
  <c r="U683" i="5"/>
  <c r="V683" i="5"/>
  <c r="S684" i="5"/>
  <c r="T684" i="5"/>
  <c r="U684" i="5"/>
  <c r="V684" i="5"/>
  <c r="S685" i="5"/>
  <c r="T685" i="5"/>
  <c r="U685" i="5"/>
  <c r="V685" i="5"/>
  <c r="S686" i="5"/>
  <c r="T686" i="5"/>
  <c r="U686" i="5"/>
  <c r="V686" i="5"/>
  <c r="S687" i="5"/>
  <c r="T687" i="5"/>
  <c r="U687" i="5"/>
  <c r="V687" i="5"/>
  <c r="S688" i="5"/>
  <c r="T688" i="5"/>
  <c r="U688" i="5"/>
  <c r="V688" i="5"/>
  <c r="S689" i="5"/>
  <c r="T689" i="5"/>
  <c r="U689" i="5"/>
  <c r="V689" i="5"/>
  <c r="S690" i="5"/>
  <c r="T690" i="5"/>
  <c r="U690" i="5"/>
  <c r="V690" i="5"/>
  <c r="S691" i="5"/>
  <c r="T691" i="5"/>
  <c r="U691" i="5"/>
  <c r="V691" i="5"/>
  <c r="S692" i="5"/>
  <c r="T692" i="5"/>
  <c r="U692" i="5"/>
  <c r="V692" i="5"/>
  <c r="S693" i="5"/>
  <c r="T693" i="5"/>
  <c r="U693" i="5"/>
  <c r="V693" i="5"/>
  <c r="S694" i="5"/>
  <c r="T694" i="5"/>
  <c r="U694" i="5"/>
  <c r="V694" i="5"/>
  <c r="S695" i="5"/>
  <c r="T695" i="5"/>
  <c r="U695" i="5"/>
  <c r="V695" i="5"/>
  <c r="S696" i="5"/>
  <c r="T696" i="5"/>
  <c r="U696" i="5"/>
  <c r="V696" i="5"/>
  <c r="S697" i="5"/>
  <c r="T697" i="5"/>
  <c r="U697" i="5"/>
  <c r="V697" i="5"/>
  <c r="S698" i="5"/>
  <c r="T698" i="5"/>
  <c r="U698" i="5"/>
  <c r="V698" i="5"/>
  <c r="S699" i="5"/>
  <c r="T699" i="5"/>
  <c r="U699" i="5"/>
  <c r="V699" i="5"/>
  <c r="S700" i="5"/>
  <c r="T700" i="5"/>
  <c r="U700" i="5"/>
  <c r="V700" i="5"/>
  <c r="S701" i="5"/>
  <c r="T701" i="5"/>
  <c r="U701" i="5"/>
  <c r="V701" i="5"/>
  <c r="S702" i="5"/>
  <c r="T702" i="5"/>
  <c r="U702" i="5"/>
  <c r="V702" i="5"/>
  <c r="S703" i="5"/>
  <c r="T703" i="5"/>
  <c r="U703" i="5"/>
  <c r="V703" i="5"/>
  <c r="S704" i="5"/>
  <c r="T704" i="5"/>
  <c r="U704" i="5"/>
  <c r="V704" i="5"/>
  <c r="S705" i="5"/>
  <c r="T705" i="5"/>
  <c r="U705" i="5"/>
  <c r="V705" i="5"/>
  <c r="S706" i="5"/>
  <c r="T706" i="5"/>
  <c r="U706" i="5"/>
  <c r="V706" i="5"/>
  <c r="S707" i="5"/>
  <c r="T707" i="5"/>
  <c r="U707" i="5"/>
  <c r="V707" i="5"/>
  <c r="S708" i="5"/>
  <c r="T708" i="5"/>
  <c r="U708" i="5"/>
  <c r="V708" i="5"/>
  <c r="S709" i="5"/>
  <c r="T709" i="5"/>
  <c r="U709" i="5"/>
  <c r="V709" i="5"/>
  <c r="S710" i="5"/>
  <c r="T710" i="5"/>
  <c r="U710" i="5"/>
  <c r="V710" i="5"/>
  <c r="S711" i="5"/>
  <c r="T711" i="5"/>
  <c r="U711" i="5"/>
  <c r="V711" i="5"/>
  <c r="S712" i="5"/>
  <c r="T712" i="5"/>
  <c r="U712" i="5"/>
  <c r="V712" i="5"/>
  <c r="S713" i="5"/>
  <c r="T713" i="5"/>
  <c r="U713" i="5"/>
  <c r="V713" i="5"/>
  <c r="S714" i="5"/>
  <c r="T714" i="5"/>
  <c r="U714" i="5"/>
  <c r="V714" i="5"/>
  <c r="S715" i="5"/>
  <c r="T715" i="5"/>
  <c r="U715" i="5"/>
  <c r="V715" i="5"/>
  <c r="S716" i="5"/>
  <c r="T716" i="5"/>
  <c r="U716" i="5"/>
  <c r="V716" i="5"/>
  <c r="S717" i="5"/>
  <c r="T717" i="5"/>
  <c r="U717" i="5"/>
  <c r="V717" i="5"/>
  <c r="S718" i="5"/>
  <c r="T718" i="5"/>
  <c r="U718" i="5"/>
  <c r="V718" i="5"/>
  <c r="S719" i="5"/>
  <c r="T719" i="5"/>
  <c r="U719" i="5"/>
  <c r="V719" i="5"/>
  <c r="S720" i="5"/>
  <c r="T720" i="5"/>
  <c r="U720" i="5"/>
  <c r="V720" i="5"/>
  <c r="S721" i="5"/>
  <c r="T721" i="5"/>
  <c r="U721" i="5"/>
  <c r="V721" i="5"/>
  <c r="S722" i="5"/>
  <c r="T722" i="5"/>
  <c r="U722" i="5"/>
  <c r="V722" i="5"/>
  <c r="S723" i="5"/>
  <c r="T723" i="5"/>
  <c r="U723" i="5"/>
  <c r="V723" i="5"/>
  <c r="S724" i="5"/>
  <c r="T724" i="5"/>
  <c r="U724" i="5"/>
  <c r="V724" i="5"/>
  <c r="S725" i="5"/>
  <c r="T725" i="5"/>
  <c r="U725" i="5"/>
  <c r="V725" i="5"/>
  <c r="S726" i="5"/>
  <c r="T726" i="5"/>
  <c r="U726" i="5"/>
  <c r="V726" i="5"/>
  <c r="S727" i="5"/>
  <c r="T727" i="5"/>
  <c r="U727" i="5"/>
  <c r="V727" i="5"/>
  <c r="S728" i="5"/>
  <c r="T728" i="5"/>
  <c r="U728" i="5"/>
  <c r="V728" i="5"/>
  <c r="S729" i="5"/>
  <c r="T729" i="5"/>
  <c r="U729" i="5"/>
  <c r="V729" i="5"/>
  <c r="S730" i="5"/>
  <c r="T730" i="5"/>
  <c r="U730" i="5"/>
  <c r="V730" i="5"/>
  <c r="S731" i="5"/>
  <c r="T731" i="5"/>
  <c r="U731" i="5"/>
  <c r="V731" i="5"/>
  <c r="S732" i="5"/>
  <c r="T732" i="5"/>
  <c r="U732" i="5"/>
  <c r="V732" i="5"/>
  <c r="S733" i="5"/>
  <c r="T733" i="5"/>
  <c r="U733" i="5"/>
  <c r="V733" i="5"/>
  <c r="S734" i="5"/>
  <c r="T734" i="5"/>
  <c r="U734" i="5"/>
  <c r="V734" i="5"/>
  <c r="S735" i="5"/>
  <c r="T735" i="5"/>
  <c r="U735" i="5"/>
  <c r="V735" i="5"/>
  <c r="S736" i="5"/>
  <c r="T736" i="5"/>
  <c r="U736" i="5"/>
  <c r="V736" i="5"/>
  <c r="S737" i="5"/>
  <c r="T737" i="5"/>
  <c r="U737" i="5"/>
  <c r="V737" i="5"/>
  <c r="S738" i="5"/>
  <c r="T738" i="5"/>
  <c r="U738" i="5"/>
  <c r="V738" i="5"/>
  <c r="S739" i="5"/>
  <c r="T739" i="5"/>
  <c r="U739" i="5"/>
  <c r="V739" i="5"/>
  <c r="S740" i="5"/>
  <c r="T740" i="5"/>
  <c r="U740" i="5"/>
  <c r="V740" i="5"/>
  <c r="S741" i="5"/>
  <c r="T741" i="5"/>
  <c r="U741" i="5"/>
  <c r="V741" i="5"/>
  <c r="S742" i="5"/>
  <c r="T742" i="5"/>
  <c r="U742" i="5"/>
  <c r="V742" i="5"/>
  <c r="S743" i="5"/>
  <c r="T743" i="5"/>
  <c r="U743" i="5"/>
  <c r="V743" i="5"/>
  <c r="S744" i="5"/>
  <c r="T744" i="5"/>
  <c r="U744" i="5"/>
  <c r="V744" i="5"/>
  <c r="S745" i="5"/>
  <c r="T745" i="5"/>
  <c r="U745" i="5"/>
  <c r="V745" i="5"/>
  <c r="S746" i="5"/>
  <c r="T746" i="5"/>
  <c r="U746" i="5"/>
  <c r="V746" i="5"/>
  <c r="S747" i="5"/>
  <c r="T747" i="5"/>
  <c r="U747" i="5"/>
  <c r="V747" i="5"/>
  <c r="S748" i="5"/>
  <c r="T748" i="5"/>
  <c r="U748" i="5"/>
  <c r="V748" i="5"/>
  <c r="S749" i="5"/>
  <c r="T749" i="5"/>
  <c r="U749" i="5"/>
  <c r="V749" i="5"/>
  <c r="S750" i="5"/>
  <c r="T750" i="5"/>
  <c r="U750" i="5"/>
  <c r="V750" i="5"/>
  <c r="S751" i="5"/>
  <c r="T751" i="5"/>
  <c r="U751" i="5"/>
  <c r="V751" i="5"/>
  <c r="S752" i="5"/>
  <c r="T752" i="5"/>
  <c r="U752" i="5"/>
  <c r="V752" i="5"/>
  <c r="S753" i="5"/>
  <c r="T753" i="5"/>
  <c r="U753" i="5"/>
  <c r="V753" i="5"/>
  <c r="S754" i="5"/>
  <c r="T754" i="5"/>
  <c r="U754" i="5"/>
  <c r="V754" i="5"/>
  <c r="S755" i="5"/>
  <c r="T755" i="5"/>
  <c r="U755" i="5"/>
  <c r="V755" i="5"/>
  <c r="S756" i="5"/>
  <c r="T756" i="5"/>
  <c r="U756" i="5"/>
  <c r="V756" i="5"/>
  <c r="S757" i="5"/>
  <c r="T757" i="5"/>
  <c r="U757" i="5"/>
  <c r="V757" i="5"/>
  <c r="S758" i="5"/>
  <c r="T758" i="5"/>
  <c r="U758" i="5"/>
  <c r="V758" i="5"/>
  <c r="S759" i="5"/>
  <c r="T759" i="5"/>
  <c r="U759" i="5"/>
  <c r="V759" i="5"/>
  <c r="S760" i="5"/>
  <c r="T760" i="5"/>
  <c r="U760" i="5"/>
  <c r="V760" i="5"/>
  <c r="S761" i="5"/>
  <c r="T761" i="5"/>
  <c r="U761" i="5"/>
  <c r="V761" i="5"/>
  <c r="S762" i="5"/>
  <c r="T762" i="5"/>
  <c r="U762" i="5"/>
  <c r="V762" i="5"/>
  <c r="S763" i="5"/>
  <c r="T763" i="5"/>
  <c r="U763" i="5"/>
  <c r="V763" i="5"/>
  <c r="S764" i="5"/>
  <c r="T764" i="5"/>
  <c r="U764" i="5"/>
  <c r="V764" i="5"/>
  <c r="S765" i="5"/>
  <c r="T765" i="5"/>
  <c r="U765" i="5"/>
  <c r="V765" i="5"/>
  <c r="S766" i="5"/>
  <c r="T766" i="5"/>
  <c r="U766" i="5"/>
  <c r="V766" i="5"/>
  <c r="S767" i="5"/>
  <c r="T767" i="5"/>
  <c r="U767" i="5"/>
  <c r="V767" i="5"/>
  <c r="S768" i="5"/>
  <c r="T768" i="5"/>
  <c r="U768" i="5"/>
  <c r="V768" i="5"/>
  <c r="S769" i="5"/>
  <c r="T769" i="5"/>
  <c r="U769" i="5"/>
  <c r="V769" i="5"/>
  <c r="S770" i="5"/>
  <c r="T770" i="5"/>
  <c r="U770" i="5"/>
  <c r="V770" i="5"/>
  <c r="S771" i="5"/>
  <c r="T771" i="5"/>
  <c r="U771" i="5"/>
  <c r="V771" i="5"/>
  <c r="S772" i="5"/>
  <c r="T772" i="5"/>
  <c r="U772" i="5"/>
  <c r="V772" i="5"/>
  <c r="S773" i="5"/>
  <c r="T773" i="5"/>
  <c r="U773" i="5"/>
  <c r="V773" i="5"/>
  <c r="S774" i="5"/>
  <c r="T774" i="5"/>
  <c r="U774" i="5"/>
  <c r="V774" i="5"/>
  <c r="S775" i="5"/>
  <c r="T775" i="5"/>
  <c r="U775" i="5"/>
  <c r="V775" i="5"/>
  <c r="S776" i="5"/>
  <c r="T776" i="5"/>
  <c r="U776" i="5"/>
  <c r="V776" i="5"/>
  <c r="S777" i="5"/>
  <c r="T777" i="5"/>
  <c r="U777" i="5"/>
  <c r="V777" i="5"/>
  <c r="S778" i="5"/>
  <c r="T778" i="5"/>
  <c r="U778" i="5"/>
  <c r="V778" i="5"/>
  <c r="S779" i="5"/>
  <c r="T779" i="5"/>
  <c r="U779" i="5"/>
  <c r="V779" i="5"/>
  <c r="S780" i="5"/>
  <c r="T780" i="5"/>
  <c r="U780" i="5"/>
  <c r="V780" i="5"/>
  <c r="S781" i="5"/>
  <c r="T781" i="5"/>
  <c r="U781" i="5"/>
  <c r="V781" i="5"/>
  <c r="S782" i="5"/>
  <c r="T782" i="5"/>
  <c r="U782" i="5"/>
  <c r="V782" i="5"/>
  <c r="S783" i="5"/>
  <c r="T783" i="5"/>
  <c r="U783" i="5"/>
  <c r="V783" i="5"/>
  <c r="S784" i="5"/>
  <c r="T784" i="5"/>
  <c r="U784" i="5"/>
  <c r="V784" i="5"/>
  <c r="S785" i="5"/>
  <c r="T785" i="5"/>
  <c r="U785" i="5"/>
  <c r="V785" i="5"/>
  <c r="S786" i="5"/>
  <c r="T786" i="5"/>
  <c r="U786" i="5"/>
  <c r="V786" i="5"/>
  <c r="S787" i="5"/>
  <c r="T787" i="5"/>
  <c r="U787" i="5"/>
  <c r="V787" i="5"/>
  <c r="S788" i="5"/>
  <c r="T788" i="5"/>
  <c r="U788" i="5"/>
  <c r="V788" i="5"/>
  <c r="S789" i="5"/>
  <c r="T789" i="5"/>
  <c r="U789" i="5"/>
  <c r="V789" i="5"/>
  <c r="S790" i="5"/>
  <c r="T790" i="5"/>
  <c r="U790" i="5"/>
  <c r="V790" i="5"/>
  <c r="S791" i="5"/>
  <c r="T791" i="5"/>
  <c r="U791" i="5"/>
  <c r="V791" i="5"/>
  <c r="S792" i="5"/>
  <c r="T792" i="5"/>
  <c r="U792" i="5"/>
  <c r="V792" i="5"/>
  <c r="S793" i="5"/>
  <c r="T793" i="5"/>
  <c r="U793" i="5"/>
  <c r="V793" i="5"/>
  <c r="S794" i="5"/>
  <c r="T794" i="5"/>
  <c r="U794" i="5"/>
  <c r="V794" i="5"/>
  <c r="S795" i="5"/>
  <c r="T795" i="5"/>
  <c r="U795" i="5"/>
  <c r="V795" i="5"/>
  <c r="S796" i="5"/>
  <c r="T796" i="5"/>
  <c r="U796" i="5"/>
  <c r="V796" i="5"/>
  <c r="S797" i="5"/>
  <c r="T797" i="5"/>
  <c r="U797" i="5"/>
  <c r="V797" i="5"/>
  <c r="S798" i="5"/>
  <c r="T798" i="5"/>
  <c r="U798" i="5"/>
  <c r="V798" i="5"/>
  <c r="S799" i="5"/>
  <c r="T799" i="5"/>
  <c r="U799" i="5"/>
  <c r="V799" i="5"/>
  <c r="S800" i="5"/>
  <c r="T800" i="5"/>
  <c r="U800" i="5"/>
  <c r="V800" i="5"/>
  <c r="S801" i="5"/>
  <c r="T801" i="5"/>
  <c r="U801" i="5"/>
  <c r="V801" i="5"/>
  <c r="S802" i="5"/>
  <c r="T802" i="5"/>
  <c r="U802" i="5"/>
  <c r="V802" i="5"/>
  <c r="S803" i="5"/>
  <c r="T803" i="5"/>
  <c r="U803" i="5"/>
  <c r="V803" i="5"/>
  <c r="S804" i="5"/>
  <c r="T804" i="5"/>
  <c r="U804" i="5"/>
  <c r="V804" i="5"/>
  <c r="S805" i="5"/>
  <c r="T805" i="5"/>
  <c r="U805" i="5"/>
  <c r="V805" i="5"/>
  <c r="S806" i="5"/>
  <c r="T806" i="5"/>
  <c r="U806" i="5"/>
  <c r="V806" i="5"/>
  <c r="S807" i="5"/>
  <c r="T807" i="5"/>
  <c r="U807" i="5"/>
  <c r="V807" i="5"/>
  <c r="S808" i="5"/>
  <c r="T808" i="5"/>
  <c r="U808" i="5"/>
  <c r="V808" i="5"/>
  <c r="S809" i="5"/>
  <c r="T809" i="5"/>
  <c r="U809" i="5"/>
  <c r="V809" i="5"/>
  <c r="S810" i="5"/>
  <c r="T810" i="5"/>
  <c r="U810" i="5"/>
  <c r="V810" i="5"/>
  <c r="S811" i="5"/>
  <c r="T811" i="5"/>
  <c r="U811" i="5"/>
  <c r="V811" i="5"/>
  <c r="S812" i="5"/>
  <c r="T812" i="5"/>
  <c r="U812" i="5"/>
  <c r="V812" i="5"/>
  <c r="S813" i="5"/>
  <c r="T813" i="5"/>
  <c r="U813" i="5"/>
  <c r="V813" i="5"/>
  <c r="S814" i="5"/>
  <c r="T814" i="5"/>
  <c r="U814" i="5"/>
  <c r="V814" i="5"/>
  <c r="S815" i="5"/>
  <c r="T815" i="5"/>
  <c r="U815" i="5"/>
  <c r="V815" i="5"/>
  <c r="S816" i="5"/>
  <c r="T816" i="5"/>
  <c r="U816" i="5"/>
  <c r="V816" i="5"/>
  <c r="S817" i="5"/>
  <c r="T817" i="5"/>
  <c r="U817" i="5"/>
  <c r="V817" i="5"/>
  <c r="S818" i="5"/>
  <c r="T818" i="5"/>
  <c r="U818" i="5"/>
  <c r="V818" i="5"/>
  <c r="S819" i="5"/>
  <c r="T819" i="5"/>
  <c r="U819" i="5"/>
  <c r="V819" i="5"/>
  <c r="S820" i="5"/>
  <c r="T820" i="5"/>
  <c r="U820" i="5"/>
  <c r="V820" i="5"/>
  <c r="S821" i="5"/>
  <c r="T821" i="5"/>
  <c r="U821" i="5"/>
  <c r="V821" i="5"/>
  <c r="S822" i="5"/>
  <c r="T822" i="5"/>
  <c r="U822" i="5"/>
  <c r="V822" i="5"/>
  <c r="S823" i="5"/>
  <c r="T823" i="5"/>
  <c r="U823" i="5"/>
  <c r="V823" i="5"/>
  <c r="S824" i="5"/>
  <c r="T824" i="5"/>
  <c r="U824" i="5"/>
  <c r="V824" i="5"/>
  <c r="S825" i="5"/>
  <c r="T825" i="5"/>
  <c r="U825" i="5"/>
  <c r="V825" i="5"/>
  <c r="S826" i="5"/>
  <c r="T826" i="5"/>
  <c r="U826" i="5"/>
  <c r="V826" i="5"/>
  <c r="S827" i="5"/>
  <c r="T827" i="5"/>
  <c r="U827" i="5"/>
  <c r="V827" i="5"/>
  <c r="S828" i="5"/>
  <c r="T828" i="5"/>
  <c r="U828" i="5"/>
  <c r="V828" i="5"/>
  <c r="S829" i="5"/>
  <c r="T829" i="5"/>
  <c r="U829" i="5"/>
  <c r="V829" i="5"/>
  <c r="S830" i="5"/>
  <c r="T830" i="5"/>
  <c r="U830" i="5"/>
  <c r="V830" i="5"/>
  <c r="S831" i="5"/>
  <c r="T831" i="5"/>
  <c r="U831" i="5"/>
  <c r="V831" i="5"/>
  <c r="S832" i="5"/>
  <c r="T832" i="5"/>
  <c r="U832" i="5"/>
  <c r="V832" i="5"/>
  <c r="S833" i="5"/>
  <c r="T833" i="5"/>
  <c r="U833" i="5"/>
  <c r="V833" i="5"/>
  <c r="S834" i="5"/>
  <c r="T834" i="5"/>
  <c r="U834" i="5"/>
  <c r="V834" i="5"/>
  <c r="S835" i="5"/>
  <c r="T835" i="5"/>
  <c r="U835" i="5"/>
  <c r="V835" i="5"/>
  <c r="S836" i="5"/>
  <c r="T836" i="5"/>
  <c r="U836" i="5"/>
  <c r="V836" i="5"/>
  <c r="S837" i="5"/>
  <c r="T837" i="5"/>
  <c r="U837" i="5"/>
  <c r="V837" i="5"/>
  <c r="S838" i="5"/>
  <c r="T838" i="5"/>
  <c r="U838" i="5"/>
  <c r="V838" i="5"/>
  <c r="S839" i="5"/>
  <c r="T839" i="5"/>
  <c r="U839" i="5"/>
  <c r="V839" i="5"/>
  <c r="S840" i="5"/>
  <c r="T840" i="5"/>
  <c r="U840" i="5"/>
  <c r="V840" i="5"/>
  <c r="S841" i="5"/>
  <c r="T841" i="5"/>
  <c r="U841" i="5"/>
  <c r="V841" i="5"/>
  <c r="S842" i="5"/>
  <c r="T842" i="5"/>
  <c r="U842" i="5"/>
  <c r="V842" i="5"/>
  <c r="S843" i="5"/>
  <c r="T843" i="5"/>
  <c r="U843" i="5"/>
  <c r="V843" i="5"/>
  <c r="S844" i="5"/>
  <c r="T844" i="5"/>
  <c r="U844" i="5"/>
  <c r="V844" i="5"/>
  <c r="S845" i="5"/>
  <c r="T845" i="5"/>
  <c r="U845" i="5"/>
  <c r="V845" i="5"/>
  <c r="S846" i="5"/>
  <c r="T846" i="5"/>
  <c r="U846" i="5"/>
  <c r="V846" i="5"/>
  <c r="S847" i="5"/>
  <c r="T847" i="5"/>
  <c r="U847" i="5"/>
  <c r="V847" i="5"/>
  <c r="S848" i="5"/>
  <c r="T848" i="5"/>
  <c r="U848" i="5"/>
  <c r="V848" i="5"/>
  <c r="S849" i="5"/>
  <c r="T849" i="5"/>
  <c r="U849" i="5"/>
  <c r="V849" i="5"/>
  <c r="S850" i="5"/>
  <c r="T850" i="5"/>
  <c r="U850" i="5"/>
  <c r="V850" i="5"/>
  <c r="S851" i="5"/>
  <c r="T851" i="5"/>
  <c r="U851" i="5"/>
  <c r="V851" i="5"/>
  <c r="S852" i="5"/>
  <c r="T852" i="5"/>
  <c r="U852" i="5"/>
  <c r="V852" i="5"/>
  <c r="S853" i="5"/>
  <c r="T853" i="5"/>
  <c r="U853" i="5"/>
  <c r="V853" i="5"/>
  <c r="S854" i="5"/>
  <c r="T854" i="5"/>
  <c r="U854" i="5"/>
  <c r="V854" i="5"/>
  <c r="S855" i="5"/>
  <c r="T855" i="5"/>
  <c r="U855" i="5"/>
  <c r="V855" i="5"/>
  <c r="S856" i="5"/>
  <c r="T856" i="5"/>
  <c r="U856" i="5"/>
  <c r="V856" i="5"/>
  <c r="S857" i="5"/>
  <c r="T857" i="5"/>
  <c r="U857" i="5"/>
  <c r="V857" i="5"/>
  <c r="S858" i="5"/>
  <c r="T858" i="5"/>
  <c r="U858" i="5"/>
  <c r="V858" i="5"/>
  <c r="S859" i="5"/>
  <c r="T859" i="5"/>
  <c r="U859" i="5"/>
  <c r="V859" i="5"/>
  <c r="S860" i="5"/>
  <c r="T860" i="5"/>
  <c r="U860" i="5"/>
  <c r="V860" i="5"/>
  <c r="S861" i="5"/>
  <c r="T861" i="5"/>
  <c r="U861" i="5"/>
  <c r="V861" i="5"/>
  <c r="S862" i="5"/>
  <c r="T862" i="5"/>
  <c r="U862" i="5"/>
  <c r="V862" i="5"/>
  <c r="S863" i="5"/>
  <c r="T863" i="5"/>
  <c r="U863" i="5"/>
  <c r="V863" i="5"/>
  <c r="S864" i="5"/>
  <c r="T864" i="5"/>
  <c r="U864" i="5"/>
  <c r="V864" i="5"/>
  <c r="S865" i="5"/>
  <c r="T865" i="5"/>
  <c r="U865" i="5"/>
  <c r="V865" i="5"/>
  <c r="S866" i="5"/>
  <c r="T866" i="5"/>
  <c r="U866" i="5"/>
  <c r="V866" i="5"/>
  <c r="S867" i="5"/>
  <c r="T867" i="5"/>
  <c r="U867" i="5"/>
  <c r="V867" i="5"/>
  <c r="S868" i="5"/>
  <c r="T868" i="5"/>
  <c r="U868" i="5"/>
  <c r="V868" i="5"/>
  <c r="S869" i="5"/>
  <c r="T869" i="5"/>
  <c r="U869" i="5"/>
  <c r="V869" i="5"/>
  <c r="S870" i="5"/>
  <c r="T870" i="5"/>
  <c r="U870" i="5"/>
  <c r="V870" i="5"/>
  <c r="S871" i="5"/>
  <c r="T871" i="5"/>
  <c r="U871" i="5"/>
  <c r="V871" i="5"/>
  <c r="S872" i="5"/>
  <c r="T872" i="5"/>
  <c r="U872" i="5"/>
  <c r="V872" i="5"/>
  <c r="S873" i="5"/>
  <c r="T873" i="5"/>
  <c r="U873" i="5"/>
  <c r="V873" i="5"/>
  <c r="S874" i="5"/>
  <c r="T874" i="5"/>
  <c r="U874" i="5"/>
  <c r="V874" i="5"/>
  <c r="S875" i="5"/>
  <c r="T875" i="5"/>
  <c r="U875" i="5"/>
  <c r="V875" i="5"/>
  <c r="S876" i="5"/>
  <c r="T876" i="5"/>
  <c r="U876" i="5"/>
  <c r="V876" i="5"/>
  <c r="S877" i="5"/>
  <c r="T877" i="5"/>
  <c r="U877" i="5"/>
  <c r="V877" i="5"/>
  <c r="S878" i="5"/>
  <c r="T878" i="5"/>
  <c r="U878" i="5"/>
  <c r="V878" i="5"/>
  <c r="S879" i="5"/>
  <c r="T879" i="5"/>
  <c r="U879" i="5"/>
  <c r="V879" i="5"/>
  <c r="S880" i="5"/>
  <c r="T880" i="5"/>
  <c r="U880" i="5"/>
  <c r="V880" i="5"/>
  <c r="S881" i="5"/>
  <c r="T881" i="5"/>
  <c r="U881" i="5"/>
  <c r="V881" i="5"/>
  <c r="S882" i="5"/>
  <c r="T882" i="5"/>
  <c r="U882" i="5"/>
  <c r="V882" i="5"/>
  <c r="S883" i="5"/>
  <c r="T883" i="5"/>
  <c r="U883" i="5"/>
  <c r="V883" i="5"/>
  <c r="S884" i="5"/>
  <c r="T884" i="5"/>
  <c r="U884" i="5"/>
  <c r="V884" i="5"/>
  <c r="S885" i="5"/>
  <c r="T885" i="5"/>
  <c r="U885" i="5"/>
  <c r="V885" i="5"/>
  <c r="S886" i="5"/>
  <c r="T886" i="5"/>
  <c r="U886" i="5"/>
  <c r="V886" i="5"/>
  <c r="S887" i="5"/>
  <c r="T887" i="5"/>
  <c r="U887" i="5"/>
  <c r="V887" i="5"/>
  <c r="S888" i="5"/>
  <c r="T888" i="5"/>
  <c r="U888" i="5"/>
  <c r="V888" i="5"/>
  <c r="S889" i="5"/>
  <c r="T889" i="5"/>
  <c r="U889" i="5"/>
  <c r="V889" i="5"/>
  <c r="S890" i="5"/>
  <c r="T890" i="5"/>
  <c r="U890" i="5"/>
  <c r="V890" i="5"/>
  <c r="S891" i="5"/>
  <c r="T891" i="5"/>
  <c r="U891" i="5"/>
  <c r="V891" i="5"/>
  <c r="S892" i="5"/>
  <c r="T892" i="5"/>
  <c r="U892" i="5"/>
  <c r="V892" i="5"/>
  <c r="S893" i="5"/>
  <c r="T893" i="5"/>
  <c r="U893" i="5"/>
  <c r="V893" i="5"/>
  <c r="S894" i="5"/>
  <c r="T894" i="5"/>
  <c r="U894" i="5"/>
  <c r="V894" i="5"/>
  <c r="S895" i="5"/>
  <c r="T895" i="5"/>
  <c r="U895" i="5"/>
  <c r="V895" i="5"/>
  <c r="S896" i="5"/>
  <c r="T896" i="5"/>
  <c r="U896" i="5"/>
  <c r="V896" i="5"/>
  <c r="S897" i="5"/>
  <c r="T897" i="5"/>
  <c r="U897" i="5"/>
  <c r="V897" i="5"/>
  <c r="S898" i="5"/>
  <c r="T898" i="5"/>
  <c r="U898" i="5"/>
  <c r="V898" i="5"/>
  <c r="S899" i="5"/>
  <c r="T899" i="5"/>
  <c r="U899" i="5"/>
  <c r="V899" i="5"/>
  <c r="S900" i="5"/>
  <c r="T900" i="5"/>
  <c r="U900" i="5"/>
  <c r="V900" i="5"/>
  <c r="S901" i="5"/>
  <c r="T901" i="5"/>
  <c r="U901" i="5"/>
  <c r="V901" i="5"/>
  <c r="S902" i="5"/>
  <c r="T902" i="5"/>
  <c r="U902" i="5"/>
  <c r="V902" i="5"/>
  <c r="S903" i="5"/>
  <c r="T903" i="5"/>
  <c r="U903" i="5"/>
  <c r="V903" i="5"/>
  <c r="S904" i="5"/>
  <c r="T904" i="5"/>
  <c r="U904" i="5"/>
  <c r="V904" i="5"/>
  <c r="S905" i="5"/>
  <c r="T905" i="5"/>
  <c r="U905" i="5"/>
  <c r="V905" i="5"/>
  <c r="S906" i="5"/>
  <c r="T906" i="5"/>
  <c r="U906" i="5"/>
  <c r="V906" i="5"/>
  <c r="S907" i="5"/>
  <c r="T907" i="5"/>
  <c r="U907" i="5"/>
  <c r="V907" i="5"/>
  <c r="S908" i="5"/>
  <c r="T908" i="5"/>
  <c r="U908" i="5"/>
  <c r="V908" i="5"/>
  <c r="S909" i="5"/>
  <c r="T909" i="5"/>
  <c r="U909" i="5"/>
  <c r="V909" i="5"/>
  <c r="S910" i="5"/>
  <c r="T910" i="5"/>
  <c r="U910" i="5"/>
  <c r="V910" i="5"/>
  <c r="S911" i="5"/>
  <c r="T911" i="5"/>
  <c r="U911" i="5"/>
  <c r="V911" i="5"/>
  <c r="S912" i="5"/>
  <c r="T912" i="5"/>
  <c r="U912" i="5"/>
  <c r="V912" i="5"/>
  <c r="S913" i="5"/>
  <c r="T913" i="5"/>
  <c r="U913" i="5"/>
  <c r="V913" i="5"/>
  <c r="S914" i="5"/>
  <c r="T914" i="5"/>
  <c r="U914" i="5"/>
  <c r="V914" i="5"/>
  <c r="S915" i="5"/>
  <c r="T915" i="5"/>
  <c r="U915" i="5"/>
  <c r="V915" i="5"/>
  <c r="S916" i="5"/>
  <c r="T916" i="5"/>
  <c r="U916" i="5"/>
  <c r="V916" i="5"/>
  <c r="S917" i="5"/>
  <c r="T917" i="5"/>
  <c r="U917" i="5"/>
  <c r="V917" i="5"/>
  <c r="S918" i="5"/>
  <c r="T918" i="5"/>
  <c r="U918" i="5"/>
  <c r="V918" i="5"/>
  <c r="S919" i="5"/>
  <c r="T919" i="5"/>
  <c r="U919" i="5"/>
  <c r="V919" i="5"/>
  <c r="S920" i="5"/>
  <c r="T920" i="5"/>
  <c r="U920" i="5"/>
  <c r="V920" i="5"/>
  <c r="S921" i="5"/>
  <c r="T921" i="5"/>
  <c r="U921" i="5"/>
  <c r="V921" i="5"/>
  <c r="S922" i="5"/>
  <c r="T922" i="5"/>
  <c r="U922" i="5"/>
  <c r="V922" i="5"/>
  <c r="S923" i="5"/>
  <c r="T923" i="5"/>
  <c r="U923" i="5"/>
  <c r="V923" i="5"/>
  <c r="S924" i="5"/>
  <c r="T924" i="5"/>
  <c r="U924" i="5"/>
  <c r="V924" i="5"/>
  <c r="S925" i="5"/>
  <c r="T925" i="5"/>
  <c r="U925" i="5"/>
  <c r="V925" i="5"/>
  <c r="S926" i="5"/>
  <c r="T926" i="5"/>
  <c r="U926" i="5"/>
  <c r="V926" i="5"/>
  <c r="S927" i="5"/>
  <c r="T927" i="5"/>
  <c r="U927" i="5"/>
  <c r="V927" i="5"/>
  <c r="S928" i="5"/>
  <c r="T928" i="5"/>
  <c r="U928" i="5"/>
  <c r="V928" i="5"/>
  <c r="S929" i="5"/>
  <c r="T929" i="5"/>
  <c r="U929" i="5"/>
  <c r="V929" i="5"/>
  <c r="S930" i="5"/>
  <c r="T930" i="5"/>
  <c r="U930" i="5"/>
  <c r="V930" i="5"/>
  <c r="S931" i="5"/>
  <c r="T931" i="5"/>
  <c r="U931" i="5"/>
  <c r="V931" i="5"/>
  <c r="S932" i="5"/>
  <c r="T932" i="5"/>
  <c r="U932" i="5"/>
  <c r="V932" i="5"/>
  <c r="S933" i="5"/>
  <c r="T933" i="5"/>
  <c r="U933" i="5"/>
  <c r="V933" i="5"/>
  <c r="S934" i="5"/>
  <c r="T934" i="5"/>
  <c r="U934" i="5"/>
  <c r="V934" i="5"/>
  <c r="S935" i="5"/>
  <c r="T935" i="5"/>
  <c r="U935" i="5"/>
  <c r="V935" i="5"/>
  <c r="S936" i="5"/>
  <c r="T936" i="5"/>
  <c r="U936" i="5"/>
  <c r="V936" i="5"/>
  <c r="S937" i="5"/>
  <c r="T937" i="5"/>
  <c r="U937" i="5"/>
  <c r="V937" i="5"/>
  <c r="S938" i="5"/>
  <c r="T938" i="5"/>
  <c r="U938" i="5"/>
  <c r="V938" i="5"/>
  <c r="S939" i="5"/>
  <c r="T939" i="5"/>
  <c r="U939" i="5"/>
  <c r="V939" i="5"/>
  <c r="S940" i="5"/>
  <c r="T940" i="5"/>
  <c r="U940" i="5"/>
  <c r="V940" i="5"/>
  <c r="S941" i="5"/>
  <c r="T941" i="5"/>
  <c r="U941" i="5"/>
  <c r="V941" i="5"/>
  <c r="S942" i="5"/>
  <c r="T942" i="5"/>
  <c r="U942" i="5"/>
  <c r="V942" i="5"/>
  <c r="S943" i="5"/>
  <c r="T943" i="5"/>
  <c r="U943" i="5"/>
  <c r="V943" i="5"/>
  <c r="S944" i="5"/>
  <c r="T944" i="5"/>
  <c r="U944" i="5"/>
  <c r="V944" i="5"/>
  <c r="S945" i="5"/>
  <c r="T945" i="5"/>
  <c r="U945" i="5"/>
  <c r="V945" i="5"/>
  <c r="S946" i="5"/>
  <c r="T946" i="5"/>
  <c r="U946" i="5"/>
  <c r="V946" i="5"/>
  <c r="S947" i="5"/>
  <c r="T947" i="5"/>
  <c r="U947" i="5"/>
  <c r="V947" i="5"/>
  <c r="S948" i="5"/>
  <c r="T948" i="5"/>
  <c r="U948" i="5"/>
  <c r="V948" i="5"/>
  <c r="S949" i="5"/>
  <c r="T949" i="5"/>
  <c r="U949" i="5"/>
  <c r="V949" i="5"/>
  <c r="S950" i="5"/>
  <c r="T950" i="5"/>
  <c r="U950" i="5"/>
  <c r="V950" i="5"/>
  <c r="S951" i="5"/>
  <c r="T951" i="5"/>
  <c r="U951" i="5"/>
  <c r="V951" i="5"/>
  <c r="S952" i="5"/>
  <c r="T952" i="5"/>
  <c r="U952" i="5"/>
  <c r="V952" i="5"/>
  <c r="S953" i="5"/>
  <c r="T953" i="5"/>
  <c r="U953" i="5"/>
  <c r="V953" i="5"/>
  <c r="S954" i="5"/>
  <c r="T954" i="5"/>
  <c r="U954" i="5"/>
  <c r="V954" i="5"/>
  <c r="S955" i="5"/>
  <c r="T955" i="5"/>
  <c r="U955" i="5"/>
  <c r="V955" i="5"/>
  <c r="S956" i="5"/>
  <c r="T956" i="5"/>
  <c r="U956" i="5"/>
  <c r="V956" i="5"/>
  <c r="S957" i="5"/>
  <c r="T957" i="5"/>
  <c r="U957" i="5"/>
  <c r="V957" i="5"/>
  <c r="S958" i="5"/>
  <c r="T958" i="5"/>
  <c r="U958" i="5"/>
  <c r="V958" i="5"/>
  <c r="S959" i="5"/>
  <c r="T959" i="5"/>
  <c r="U959" i="5"/>
  <c r="V959" i="5"/>
  <c r="S960" i="5"/>
  <c r="T960" i="5"/>
  <c r="U960" i="5"/>
  <c r="V960" i="5"/>
  <c r="S961" i="5"/>
  <c r="T961" i="5"/>
  <c r="U961" i="5"/>
  <c r="V961" i="5"/>
  <c r="S962" i="5"/>
  <c r="T962" i="5"/>
  <c r="U962" i="5"/>
  <c r="V962" i="5"/>
  <c r="S963" i="5"/>
  <c r="T963" i="5"/>
  <c r="U963" i="5"/>
  <c r="V963" i="5"/>
  <c r="S964" i="5"/>
  <c r="T964" i="5"/>
  <c r="U964" i="5"/>
  <c r="V964" i="5"/>
  <c r="S965" i="5"/>
  <c r="T965" i="5"/>
  <c r="U965" i="5"/>
  <c r="V965" i="5"/>
  <c r="S966" i="5"/>
  <c r="T966" i="5"/>
  <c r="U966" i="5"/>
  <c r="V966" i="5"/>
  <c r="S967" i="5"/>
  <c r="T967" i="5"/>
  <c r="U967" i="5"/>
  <c r="V967" i="5"/>
  <c r="S968" i="5"/>
  <c r="T968" i="5"/>
  <c r="U968" i="5"/>
  <c r="V968" i="5"/>
  <c r="S969" i="5"/>
  <c r="T969" i="5"/>
  <c r="U969" i="5"/>
  <c r="V969" i="5"/>
  <c r="S970" i="5"/>
  <c r="T970" i="5"/>
  <c r="U970" i="5"/>
  <c r="V970" i="5"/>
  <c r="S971" i="5"/>
  <c r="T971" i="5"/>
  <c r="U971" i="5"/>
  <c r="V971" i="5"/>
  <c r="S972" i="5"/>
  <c r="T972" i="5"/>
  <c r="U972" i="5"/>
  <c r="V972" i="5"/>
  <c r="S973" i="5"/>
  <c r="T973" i="5"/>
  <c r="U973" i="5"/>
  <c r="V973" i="5"/>
  <c r="S974" i="5"/>
  <c r="T974" i="5"/>
  <c r="U974" i="5"/>
  <c r="V974" i="5"/>
  <c r="S975" i="5"/>
  <c r="T975" i="5"/>
  <c r="U975" i="5"/>
  <c r="V975" i="5"/>
  <c r="S976" i="5"/>
  <c r="T976" i="5"/>
  <c r="U976" i="5"/>
  <c r="V976" i="5"/>
  <c r="S977" i="5"/>
  <c r="T977" i="5"/>
  <c r="U977" i="5"/>
  <c r="V977" i="5"/>
  <c r="S978" i="5"/>
  <c r="T978" i="5"/>
  <c r="U978" i="5"/>
  <c r="V978" i="5"/>
  <c r="S979" i="5"/>
  <c r="T979" i="5"/>
  <c r="U979" i="5"/>
  <c r="V979" i="5"/>
  <c r="S980" i="5"/>
  <c r="T980" i="5"/>
  <c r="U980" i="5"/>
  <c r="V980" i="5"/>
  <c r="S981" i="5"/>
  <c r="T981" i="5"/>
  <c r="U981" i="5"/>
  <c r="V981" i="5"/>
  <c r="S982" i="5"/>
  <c r="T982" i="5"/>
  <c r="U982" i="5"/>
  <c r="V982" i="5"/>
  <c r="S983" i="5"/>
  <c r="T983" i="5"/>
  <c r="U983" i="5"/>
  <c r="V983" i="5"/>
  <c r="S984" i="5"/>
  <c r="T984" i="5"/>
  <c r="U984" i="5"/>
  <c r="V984" i="5"/>
  <c r="S985" i="5"/>
  <c r="T985" i="5"/>
  <c r="U985" i="5"/>
  <c r="V985" i="5"/>
  <c r="S986" i="5"/>
  <c r="T986" i="5"/>
  <c r="U986" i="5"/>
  <c r="V986" i="5"/>
  <c r="S987" i="5"/>
  <c r="T987" i="5"/>
  <c r="U987" i="5"/>
  <c r="V987" i="5"/>
  <c r="S988" i="5"/>
  <c r="T988" i="5"/>
  <c r="U988" i="5"/>
  <c r="V988" i="5"/>
  <c r="S989" i="5"/>
  <c r="T989" i="5"/>
  <c r="U989" i="5"/>
  <c r="V989" i="5"/>
  <c r="S990" i="5"/>
  <c r="T990" i="5"/>
  <c r="U990" i="5"/>
  <c r="V990" i="5"/>
  <c r="S991" i="5"/>
  <c r="T991" i="5"/>
  <c r="U991" i="5"/>
  <c r="V991" i="5"/>
  <c r="S992" i="5"/>
  <c r="T992" i="5"/>
  <c r="U992" i="5"/>
  <c r="V992" i="5"/>
  <c r="S993" i="5"/>
  <c r="T993" i="5"/>
  <c r="U993" i="5"/>
  <c r="V993" i="5"/>
  <c r="S994" i="5"/>
  <c r="T994" i="5"/>
  <c r="U994" i="5"/>
  <c r="V994" i="5"/>
  <c r="S995" i="5"/>
  <c r="T995" i="5"/>
  <c r="U995" i="5"/>
  <c r="V995" i="5"/>
  <c r="S996" i="5"/>
  <c r="T996" i="5"/>
  <c r="U996" i="5"/>
  <c r="V996" i="5"/>
  <c r="S997" i="5"/>
  <c r="T997" i="5"/>
  <c r="U997" i="5"/>
  <c r="V997" i="5"/>
  <c r="S998" i="5"/>
  <c r="T998" i="5"/>
  <c r="U998" i="5"/>
  <c r="V998" i="5"/>
  <c r="S999" i="5"/>
  <c r="T999" i="5"/>
  <c r="U999" i="5"/>
  <c r="V999" i="5"/>
  <c r="S1000" i="5"/>
  <c r="T1000" i="5"/>
  <c r="U1000" i="5"/>
  <c r="V1000" i="5"/>
  <c r="S1001" i="5"/>
  <c r="T1001" i="5"/>
  <c r="U1001" i="5"/>
  <c r="V1001" i="5"/>
  <c r="S1002" i="5"/>
  <c r="T1002" i="5"/>
  <c r="U1002" i="5"/>
  <c r="V1002" i="5"/>
  <c r="S1003" i="5"/>
  <c r="T1003" i="5"/>
  <c r="U1003" i="5"/>
  <c r="V1003" i="5"/>
  <c r="V4" i="5"/>
  <c r="U4" i="5"/>
  <c r="T4" i="5"/>
  <c r="S4" i="5"/>
  <c r="S5" i="4"/>
  <c r="T5" i="4"/>
  <c r="U5" i="4"/>
  <c r="V5" i="4"/>
  <c r="T6" i="4"/>
  <c r="U6" i="4"/>
  <c r="V6" i="4"/>
  <c r="S7" i="4"/>
  <c r="T7" i="4"/>
  <c r="U7" i="4"/>
  <c r="V7" i="4"/>
  <c r="S8" i="4"/>
  <c r="T8" i="4"/>
  <c r="U8" i="4"/>
  <c r="V8" i="4"/>
  <c r="T9" i="4"/>
  <c r="U9" i="4"/>
  <c r="V9" i="4"/>
  <c r="S10" i="4"/>
  <c r="T10" i="4"/>
  <c r="U10" i="4"/>
  <c r="V10" i="4"/>
  <c r="S11" i="4"/>
  <c r="T11" i="4"/>
  <c r="U11" i="4"/>
  <c r="V11" i="4"/>
  <c r="S12" i="4"/>
  <c r="T12" i="4"/>
  <c r="V12" i="4"/>
  <c r="S13" i="4"/>
  <c r="T13" i="4"/>
  <c r="V13" i="4"/>
  <c r="S14" i="4"/>
  <c r="T14" i="4"/>
  <c r="U14" i="4"/>
  <c r="V14" i="4"/>
  <c r="S15" i="4"/>
  <c r="T15" i="4"/>
  <c r="U15" i="4"/>
  <c r="V15" i="4"/>
  <c r="S16" i="4"/>
  <c r="T16" i="4"/>
  <c r="U16" i="4"/>
  <c r="V16" i="4"/>
  <c r="T17" i="4"/>
  <c r="U17" i="4"/>
  <c r="V17" i="4"/>
  <c r="S18" i="4"/>
  <c r="T18" i="4"/>
  <c r="U18" i="4"/>
  <c r="V18" i="4"/>
  <c r="S19" i="4"/>
  <c r="T19" i="4"/>
  <c r="U19" i="4"/>
  <c r="V19" i="4"/>
  <c r="T20" i="4"/>
  <c r="U20" i="4"/>
  <c r="V20" i="4"/>
  <c r="T21" i="4"/>
  <c r="U21" i="4"/>
  <c r="V21" i="4"/>
  <c r="T22" i="4"/>
  <c r="U22" i="4"/>
  <c r="V22" i="4"/>
  <c r="T23" i="4"/>
  <c r="U23" i="4"/>
  <c r="V23" i="4"/>
  <c r="T24" i="4"/>
  <c r="U24" i="4"/>
  <c r="V24" i="4"/>
  <c r="T25" i="4"/>
  <c r="U25" i="4"/>
  <c r="V25" i="4"/>
  <c r="T26" i="4"/>
  <c r="U26" i="4"/>
  <c r="V26" i="4"/>
  <c r="S27" i="4"/>
  <c r="T27" i="4"/>
  <c r="U27" i="4"/>
  <c r="V27" i="4"/>
  <c r="T28" i="4"/>
  <c r="U28" i="4"/>
  <c r="V28" i="4"/>
  <c r="T29" i="4"/>
  <c r="U29" i="4"/>
  <c r="V29" i="4"/>
  <c r="T30" i="4"/>
  <c r="U30" i="4"/>
  <c r="V30" i="4"/>
  <c r="T31" i="4"/>
  <c r="U31" i="4"/>
  <c r="V31" i="4"/>
  <c r="T32" i="4"/>
  <c r="U32" i="4"/>
  <c r="V32" i="4"/>
  <c r="T33" i="4"/>
  <c r="U33" i="4"/>
  <c r="V33" i="4"/>
  <c r="T34" i="4"/>
  <c r="U34" i="4"/>
  <c r="V34" i="4"/>
  <c r="S35" i="4"/>
  <c r="T35" i="4"/>
  <c r="U35" i="4"/>
  <c r="V35" i="4"/>
  <c r="S36" i="4"/>
  <c r="T36" i="4"/>
  <c r="V36" i="4"/>
  <c r="S37" i="4"/>
  <c r="T37" i="4"/>
  <c r="U37" i="4"/>
  <c r="V37" i="4"/>
  <c r="T38" i="4"/>
  <c r="U38" i="4"/>
  <c r="V38" i="4"/>
  <c r="T39" i="4"/>
  <c r="U39" i="4"/>
  <c r="V39" i="4"/>
  <c r="T40" i="4"/>
  <c r="U40" i="4"/>
  <c r="V40" i="4"/>
  <c r="T41" i="4"/>
  <c r="U41" i="4"/>
  <c r="V41" i="4"/>
  <c r="T42" i="4"/>
  <c r="U42" i="4"/>
  <c r="V42" i="4"/>
  <c r="S43" i="4"/>
  <c r="T43" i="4"/>
  <c r="U43" i="4"/>
  <c r="V43" i="4"/>
  <c r="T44" i="4"/>
  <c r="U44" i="4"/>
  <c r="V44" i="4"/>
  <c r="T45" i="4"/>
  <c r="U45" i="4"/>
  <c r="V45" i="4"/>
  <c r="S46" i="4"/>
  <c r="T46" i="4"/>
  <c r="U46" i="4"/>
  <c r="V46" i="4"/>
  <c r="S47" i="4"/>
  <c r="T47" i="4"/>
  <c r="U47" i="4"/>
  <c r="V47" i="4"/>
  <c r="S48" i="4"/>
  <c r="T48" i="4"/>
  <c r="U48" i="4"/>
  <c r="V48" i="4"/>
  <c r="S49" i="4"/>
  <c r="T49" i="4"/>
  <c r="U49" i="4"/>
  <c r="V49" i="4"/>
  <c r="S50" i="4"/>
  <c r="T50" i="4"/>
  <c r="U50" i="4"/>
  <c r="V50" i="4"/>
  <c r="S51" i="4"/>
  <c r="T51" i="4"/>
  <c r="U51" i="4"/>
  <c r="V51" i="4"/>
  <c r="S52" i="4"/>
  <c r="T52" i="4"/>
  <c r="U52" i="4"/>
  <c r="V52" i="4"/>
  <c r="S53" i="4"/>
  <c r="T53" i="4"/>
  <c r="U53" i="4"/>
  <c r="V53" i="4"/>
  <c r="S54" i="4"/>
  <c r="T54" i="4"/>
  <c r="U54" i="4"/>
  <c r="V54" i="4"/>
  <c r="S55" i="4"/>
  <c r="T55" i="4"/>
  <c r="U55" i="4"/>
  <c r="V55" i="4"/>
  <c r="S56" i="4"/>
  <c r="T56" i="4"/>
  <c r="U56" i="4"/>
  <c r="V56" i="4"/>
  <c r="S57" i="4"/>
  <c r="T57" i="4"/>
  <c r="U57" i="4"/>
  <c r="V57" i="4"/>
  <c r="S58" i="4"/>
  <c r="T58" i="4"/>
  <c r="U58" i="4"/>
  <c r="V58" i="4"/>
  <c r="S59" i="4"/>
  <c r="T59" i="4"/>
  <c r="U59" i="4"/>
  <c r="V59" i="4"/>
  <c r="S60" i="4"/>
  <c r="T60" i="4"/>
  <c r="U60" i="4"/>
  <c r="V60" i="4"/>
  <c r="S61" i="4"/>
  <c r="T61" i="4"/>
  <c r="U61" i="4"/>
  <c r="V61" i="4"/>
  <c r="S62" i="4"/>
  <c r="T62" i="4"/>
  <c r="U62" i="4"/>
  <c r="V62" i="4"/>
  <c r="S63" i="4"/>
  <c r="T63" i="4"/>
  <c r="U63" i="4"/>
  <c r="V63" i="4"/>
  <c r="S64" i="4"/>
  <c r="T64" i="4"/>
  <c r="U64" i="4"/>
  <c r="V64" i="4"/>
  <c r="S65" i="4"/>
  <c r="T65" i="4"/>
  <c r="U65" i="4"/>
  <c r="V65" i="4"/>
  <c r="S66" i="4"/>
  <c r="T66" i="4"/>
  <c r="U66" i="4"/>
  <c r="V66" i="4"/>
  <c r="S67" i="4"/>
  <c r="T67" i="4"/>
  <c r="U67" i="4"/>
  <c r="V67" i="4"/>
  <c r="S68" i="4"/>
  <c r="T68" i="4"/>
  <c r="U68" i="4"/>
  <c r="V68" i="4"/>
  <c r="S69" i="4"/>
  <c r="T69" i="4"/>
  <c r="U69" i="4"/>
  <c r="V69" i="4"/>
  <c r="S70" i="4"/>
  <c r="T70" i="4"/>
  <c r="U70" i="4"/>
  <c r="V70" i="4"/>
  <c r="S71" i="4"/>
  <c r="T71" i="4"/>
  <c r="U71" i="4"/>
  <c r="V71" i="4"/>
  <c r="S72" i="4"/>
  <c r="T72" i="4"/>
  <c r="U72" i="4"/>
  <c r="V72" i="4"/>
  <c r="S73" i="4"/>
  <c r="T73" i="4"/>
  <c r="U73" i="4"/>
  <c r="V73" i="4"/>
  <c r="S74" i="4"/>
  <c r="T74" i="4"/>
  <c r="U74" i="4"/>
  <c r="V74" i="4"/>
  <c r="S75" i="4"/>
  <c r="T75" i="4"/>
  <c r="U75" i="4"/>
  <c r="V75" i="4"/>
  <c r="S76" i="4"/>
  <c r="T76" i="4"/>
  <c r="U76" i="4"/>
  <c r="V76" i="4"/>
  <c r="S77" i="4"/>
  <c r="T77" i="4"/>
  <c r="U77" i="4"/>
  <c r="V77" i="4"/>
  <c r="S78" i="4"/>
  <c r="T78" i="4"/>
  <c r="U78" i="4"/>
  <c r="V78" i="4"/>
  <c r="S79" i="4"/>
  <c r="T79" i="4"/>
  <c r="U79" i="4"/>
  <c r="V79" i="4"/>
  <c r="S80" i="4"/>
  <c r="T80" i="4"/>
  <c r="U80" i="4"/>
  <c r="V80" i="4"/>
  <c r="S81" i="4"/>
  <c r="T81" i="4"/>
  <c r="U81" i="4"/>
  <c r="V81" i="4"/>
  <c r="S82" i="4"/>
  <c r="T82" i="4"/>
  <c r="U82" i="4"/>
  <c r="V82" i="4"/>
  <c r="S83" i="4"/>
  <c r="T83" i="4"/>
  <c r="U83" i="4"/>
  <c r="V83" i="4"/>
  <c r="S84" i="4"/>
  <c r="T84" i="4"/>
  <c r="U84" i="4"/>
  <c r="V84" i="4"/>
  <c r="S85" i="4"/>
  <c r="T85" i="4"/>
  <c r="U85" i="4"/>
  <c r="V85" i="4"/>
  <c r="S86" i="4"/>
  <c r="T86" i="4"/>
  <c r="U86" i="4"/>
  <c r="V86" i="4"/>
  <c r="S87" i="4"/>
  <c r="T87" i="4"/>
  <c r="U87" i="4"/>
  <c r="V87" i="4"/>
  <c r="S88" i="4"/>
  <c r="T88" i="4"/>
  <c r="U88" i="4"/>
  <c r="V88" i="4"/>
  <c r="S89" i="4"/>
  <c r="T89" i="4"/>
  <c r="U89" i="4"/>
  <c r="V89" i="4"/>
  <c r="S90" i="4"/>
  <c r="T90" i="4"/>
  <c r="U90" i="4"/>
  <c r="V90" i="4"/>
  <c r="S91" i="4"/>
  <c r="T91" i="4"/>
  <c r="U91" i="4"/>
  <c r="V91" i="4"/>
  <c r="S92" i="4"/>
  <c r="T92" i="4"/>
  <c r="U92" i="4"/>
  <c r="V92" i="4"/>
  <c r="S93" i="4"/>
  <c r="T93" i="4"/>
  <c r="U93" i="4"/>
  <c r="V93" i="4"/>
  <c r="S94" i="4"/>
  <c r="T94" i="4"/>
  <c r="U94" i="4"/>
  <c r="V94" i="4"/>
  <c r="S95" i="4"/>
  <c r="T95" i="4"/>
  <c r="U95" i="4"/>
  <c r="V95" i="4"/>
  <c r="S96" i="4"/>
  <c r="T96" i="4"/>
  <c r="U96" i="4"/>
  <c r="V96" i="4"/>
  <c r="S97" i="4"/>
  <c r="T97" i="4"/>
  <c r="U97" i="4"/>
  <c r="V97" i="4"/>
  <c r="S98" i="4"/>
  <c r="T98" i="4"/>
  <c r="U98" i="4"/>
  <c r="V98" i="4"/>
  <c r="S99" i="4"/>
  <c r="T99" i="4"/>
  <c r="U99" i="4"/>
  <c r="V99" i="4"/>
  <c r="S100" i="4"/>
  <c r="T100" i="4"/>
  <c r="U100" i="4"/>
  <c r="V100" i="4"/>
  <c r="S101" i="4"/>
  <c r="T101" i="4"/>
  <c r="U101" i="4"/>
  <c r="V101" i="4"/>
  <c r="S102" i="4"/>
  <c r="T102" i="4"/>
  <c r="U102" i="4"/>
  <c r="V102" i="4"/>
  <c r="S103" i="4"/>
  <c r="T103" i="4"/>
  <c r="U103" i="4"/>
  <c r="V103" i="4"/>
  <c r="S104" i="4"/>
  <c r="T104" i="4"/>
  <c r="U104" i="4"/>
  <c r="V104" i="4"/>
  <c r="S105" i="4"/>
  <c r="T105" i="4"/>
  <c r="U105" i="4"/>
  <c r="V105" i="4"/>
  <c r="S106" i="4"/>
  <c r="T106" i="4"/>
  <c r="U106" i="4"/>
  <c r="V106" i="4"/>
  <c r="S107" i="4"/>
  <c r="T107" i="4"/>
  <c r="U107" i="4"/>
  <c r="V107" i="4"/>
  <c r="S108" i="4"/>
  <c r="T108" i="4"/>
  <c r="U108" i="4"/>
  <c r="V108" i="4"/>
  <c r="S109" i="4"/>
  <c r="T109" i="4"/>
  <c r="U109" i="4"/>
  <c r="V109" i="4"/>
  <c r="S110" i="4"/>
  <c r="T110" i="4"/>
  <c r="U110" i="4"/>
  <c r="V110" i="4"/>
  <c r="S111" i="4"/>
  <c r="T111" i="4"/>
  <c r="U111" i="4"/>
  <c r="V111" i="4"/>
  <c r="S112" i="4"/>
  <c r="T112" i="4"/>
  <c r="U112" i="4"/>
  <c r="V112" i="4"/>
  <c r="S113" i="4"/>
  <c r="T113" i="4"/>
  <c r="U113" i="4"/>
  <c r="V113" i="4"/>
  <c r="S114" i="4"/>
  <c r="T114" i="4"/>
  <c r="U114" i="4"/>
  <c r="V114" i="4"/>
  <c r="S115" i="4"/>
  <c r="T115" i="4"/>
  <c r="U115" i="4"/>
  <c r="V115" i="4"/>
  <c r="S116" i="4"/>
  <c r="T116" i="4"/>
  <c r="U116" i="4"/>
  <c r="V116" i="4"/>
  <c r="S117" i="4"/>
  <c r="T117" i="4"/>
  <c r="U117" i="4"/>
  <c r="V117" i="4"/>
  <c r="S118" i="4"/>
  <c r="T118" i="4"/>
  <c r="U118" i="4"/>
  <c r="V118" i="4"/>
  <c r="S119" i="4"/>
  <c r="T119" i="4"/>
  <c r="U119" i="4"/>
  <c r="V119" i="4"/>
  <c r="S120" i="4"/>
  <c r="T120" i="4"/>
  <c r="U120" i="4"/>
  <c r="V120" i="4"/>
  <c r="S121" i="4"/>
  <c r="T121" i="4"/>
  <c r="U121" i="4"/>
  <c r="V121" i="4"/>
  <c r="S122" i="4"/>
  <c r="T122" i="4"/>
  <c r="U122" i="4"/>
  <c r="V122" i="4"/>
  <c r="S123" i="4"/>
  <c r="T123" i="4"/>
  <c r="U123" i="4"/>
  <c r="V123" i="4"/>
  <c r="S124" i="4"/>
  <c r="T124" i="4"/>
  <c r="U124" i="4"/>
  <c r="V124" i="4"/>
  <c r="S125" i="4"/>
  <c r="T125" i="4"/>
  <c r="U125" i="4"/>
  <c r="V125" i="4"/>
  <c r="S126" i="4"/>
  <c r="T126" i="4"/>
  <c r="U126" i="4"/>
  <c r="V126" i="4"/>
  <c r="S127" i="4"/>
  <c r="T127" i="4"/>
  <c r="U127" i="4"/>
  <c r="V127" i="4"/>
  <c r="S128" i="4"/>
  <c r="T128" i="4"/>
  <c r="U128" i="4"/>
  <c r="V128" i="4"/>
  <c r="S129" i="4"/>
  <c r="T129" i="4"/>
  <c r="U129" i="4"/>
  <c r="V129" i="4"/>
  <c r="S130" i="4"/>
  <c r="T130" i="4"/>
  <c r="U130" i="4"/>
  <c r="V130" i="4"/>
  <c r="S131" i="4"/>
  <c r="T131" i="4"/>
  <c r="U131" i="4"/>
  <c r="V131" i="4"/>
  <c r="S132" i="4"/>
  <c r="T132" i="4"/>
  <c r="U132" i="4"/>
  <c r="V132" i="4"/>
  <c r="S133" i="4"/>
  <c r="T133" i="4"/>
  <c r="U133" i="4"/>
  <c r="V133" i="4"/>
  <c r="S134" i="4"/>
  <c r="T134" i="4"/>
  <c r="U134" i="4"/>
  <c r="V134" i="4"/>
  <c r="S135" i="4"/>
  <c r="T135" i="4"/>
  <c r="U135" i="4"/>
  <c r="V135" i="4"/>
  <c r="S136" i="4"/>
  <c r="T136" i="4"/>
  <c r="U136" i="4"/>
  <c r="V136" i="4"/>
  <c r="S137" i="4"/>
  <c r="T137" i="4"/>
  <c r="U137" i="4"/>
  <c r="V137" i="4"/>
  <c r="S138" i="4"/>
  <c r="T138" i="4"/>
  <c r="U138" i="4"/>
  <c r="V138" i="4"/>
  <c r="S139" i="4"/>
  <c r="T139" i="4"/>
  <c r="U139" i="4"/>
  <c r="V139" i="4"/>
  <c r="S140" i="4"/>
  <c r="T140" i="4"/>
  <c r="U140" i="4"/>
  <c r="V140" i="4"/>
  <c r="S141" i="4"/>
  <c r="T141" i="4"/>
  <c r="U141" i="4"/>
  <c r="V141" i="4"/>
  <c r="S142" i="4"/>
  <c r="T142" i="4"/>
  <c r="U142" i="4"/>
  <c r="V142" i="4"/>
  <c r="S143" i="4"/>
  <c r="T143" i="4"/>
  <c r="U143" i="4"/>
  <c r="V143" i="4"/>
  <c r="S144" i="4"/>
  <c r="T144" i="4"/>
  <c r="U144" i="4"/>
  <c r="V144" i="4"/>
  <c r="S145" i="4"/>
  <c r="T145" i="4"/>
  <c r="U145" i="4"/>
  <c r="V145" i="4"/>
  <c r="S146" i="4"/>
  <c r="T146" i="4"/>
  <c r="U146" i="4"/>
  <c r="V146" i="4"/>
  <c r="S147" i="4"/>
  <c r="T147" i="4"/>
  <c r="U147" i="4"/>
  <c r="V147" i="4"/>
  <c r="S148" i="4"/>
  <c r="T148" i="4"/>
  <c r="U148" i="4"/>
  <c r="V148" i="4"/>
  <c r="S149" i="4"/>
  <c r="T149" i="4"/>
  <c r="U149" i="4"/>
  <c r="V149" i="4"/>
  <c r="S150" i="4"/>
  <c r="T150" i="4"/>
  <c r="U150" i="4"/>
  <c r="V150" i="4"/>
  <c r="S151" i="4"/>
  <c r="T151" i="4"/>
  <c r="U151" i="4"/>
  <c r="V151" i="4"/>
  <c r="S152" i="4"/>
  <c r="T152" i="4"/>
  <c r="U152" i="4"/>
  <c r="V152" i="4"/>
  <c r="S153" i="4"/>
  <c r="T153" i="4"/>
  <c r="U153" i="4"/>
  <c r="V153" i="4"/>
  <c r="S154" i="4"/>
  <c r="T154" i="4"/>
  <c r="U154" i="4"/>
  <c r="V154" i="4"/>
  <c r="S155" i="4"/>
  <c r="T155" i="4"/>
  <c r="U155" i="4"/>
  <c r="V155" i="4"/>
  <c r="S156" i="4"/>
  <c r="T156" i="4"/>
  <c r="U156" i="4"/>
  <c r="V156" i="4"/>
  <c r="S157" i="4"/>
  <c r="T157" i="4"/>
  <c r="U157" i="4"/>
  <c r="V157" i="4"/>
  <c r="S158" i="4"/>
  <c r="T158" i="4"/>
  <c r="U158" i="4"/>
  <c r="V158" i="4"/>
  <c r="S159" i="4"/>
  <c r="T159" i="4"/>
  <c r="U159" i="4"/>
  <c r="V159" i="4"/>
  <c r="S160" i="4"/>
  <c r="T160" i="4"/>
  <c r="U160" i="4"/>
  <c r="V160" i="4"/>
  <c r="S161" i="4"/>
  <c r="T161" i="4"/>
  <c r="U161" i="4"/>
  <c r="V161" i="4"/>
  <c r="S162" i="4"/>
  <c r="T162" i="4"/>
  <c r="U162" i="4"/>
  <c r="V162" i="4"/>
  <c r="S163" i="4"/>
  <c r="T163" i="4"/>
  <c r="U163" i="4"/>
  <c r="V163" i="4"/>
  <c r="S164" i="4"/>
  <c r="T164" i="4"/>
  <c r="U164" i="4"/>
  <c r="V164" i="4"/>
  <c r="S165" i="4"/>
  <c r="T165" i="4"/>
  <c r="U165" i="4"/>
  <c r="V165" i="4"/>
  <c r="S166" i="4"/>
  <c r="T166" i="4"/>
  <c r="U166" i="4"/>
  <c r="V166" i="4"/>
  <c r="S167" i="4"/>
  <c r="T167" i="4"/>
  <c r="U167" i="4"/>
  <c r="V167" i="4"/>
  <c r="S168" i="4"/>
  <c r="T168" i="4"/>
  <c r="U168" i="4"/>
  <c r="V168" i="4"/>
  <c r="S169" i="4"/>
  <c r="T169" i="4"/>
  <c r="U169" i="4"/>
  <c r="V169" i="4"/>
  <c r="S170" i="4"/>
  <c r="T170" i="4"/>
  <c r="U170" i="4"/>
  <c r="V170" i="4"/>
  <c r="S171" i="4"/>
  <c r="T171" i="4"/>
  <c r="U171" i="4"/>
  <c r="V171" i="4"/>
  <c r="S172" i="4"/>
  <c r="T172" i="4"/>
  <c r="U172" i="4"/>
  <c r="V172" i="4"/>
  <c r="S173" i="4"/>
  <c r="T173" i="4"/>
  <c r="U173" i="4"/>
  <c r="V173" i="4"/>
  <c r="S174" i="4"/>
  <c r="T174" i="4"/>
  <c r="U174" i="4"/>
  <c r="V174" i="4"/>
  <c r="S175" i="4"/>
  <c r="T175" i="4"/>
  <c r="U175" i="4"/>
  <c r="V175" i="4"/>
  <c r="S176" i="4"/>
  <c r="T176" i="4"/>
  <c r="U176" i="4"/>
  <c r="V176" i="4"/>
  <c r="S177" i="4"/>
  <c r="T177" i="4"/>
  <c r="U177" i="4"/>
  <c r="V177" i="4"/>
  <c r="S178" i="4"/>
  <c r="T178" i="4"/>
  <c r="U178" i="4"/>
  <c r="V178" i="4"/>
  <c r="S179" i="4"/>
  <c r="T179" i="4"/>
  <c r="U179" i="4"/>
  <c r="V179" i="4"/>
  <c r="S180" i="4"/>
  <c r="T180" i="4"/>
  <c r="U180" i="4"/>
  <c r="V180" i="4"/>
  <c r="S181" i="4"/>
  <c r="T181" i="4"/>
  <c r="U181" i="4"/>
  <c r="V181" i="4"/>
  <c r="S182" i="4"/>
  <c r="T182" i="4"/>
  <c r="U182" i="4"/>
  <c r="V182" i="4"/>
  <c r="S183" i="4"/>
  <c r="T183" i="4"/>
  <c r="U183" i="4"/>
  <c r="V183" i="4"/>
  <c r="S184" i="4"/>
  <c r="T184" i="4"/>
  <c r="U184" i="4"/>
  <c r="V184" i="4"/>
  <c r="S185" i="4"/>
  <c r="T185" i="4"/>
  <c r="U185" i="4"/>
  <c r="V185" i="4"/>
  <c r="S186" i="4"/>
  <c r="T186" i="4"/>
  <c r="U186" i="4"/>
  <c r="V186" i="4"/>
  <c r="S187" i="4"/>
  <c r="T187" i="4"/>
  <c r="U187" i="4"/>
  <c r="V187" i="4"/>
  <c r="S188" i="4"/>
  <c r="T188" i="4"/>
  <c r="U188" i="4"/>
  <c r="V188" i="4"/>
  <c r="S189" i="4"/>
  <c r="T189" i="4"/>
  <c r="U189" i="4"/>
  <c r="V189" i="4"/>
  <c r="S190" i="4"/>
  <c r="T190" i="4"/>
  <c r="U190" i="4"/>
  <c r="V190" i="4"/>
  <c r="S191" i="4"/>
  <c r="T191" i="4"/>
  <c r="U191" i="4"/>
  <c r="V191" i="4"/>
  <c r="S192" i="4"/>
  <c r="T192" i="4"/>
  <c r="U192" i="4"/>
  <c r="V192" i="4"/>
  <c r="S193" i="4"/>
  <c r="T193" i="4"/>
  <c r="U193" i="4"/>
  <c r="V193" i="4"/>
  <c r="S194" i="4"/>
  <c r="T194" i="4"/>
  <c r="U194" i="4"/>
  <c r="V194" i="4"/>
  <c r="S195" i="4"/>
  <c r="T195" i="4"/>
  <c r="U195" i="4"/>
  <c r="V195" i="4"/>
  <c r="S196" i="4"/>
  <c r="T196" i="4"/>
  <c r="U196" i="4"/>
  <c r="V196" i="4"/>
  <c r="S197" i="4"/>
  <c r="T197" i="4"/>
  <c r="U197" i="4"/>
  <c r="V197" i="4"/>
  <c r="S198" i="4"/>
  <c r="T198" i="4"/>
  <c r="U198" i="4"/>
  <c r="V198" i="4"/>
  <c r="S199" i="4"/>
  <c r="T199" i="4"/>
  <c r="U199" i="4"/>
  <c r="V199" i="4"/>
  <c r="S200" i="4"/>
  <c r="T200" i="4"/>
  <c r="U200" i="4"/>
  <c r="V200" i="4"/>
  <c r="S201" i="4"/>
  <c r="T201" i="4"/>
  <c r="U201" i="4"/>
  <c r="V201" i="4"/>
  <c r="S202" i="4"/>
  <c r="T202" i="4"/>
  <c r="U202" i="4"/>
  <c r="V202" i="4"/>
  <c r="S203" i="4"/>
  <c r="T203" i="4"/>
  <c r="U203" i="4"/>
  <c r="V203" i="4"/>
  <c r="S204" i="4"/>
  <c r="T204" i="4"/>
  <c r="U204" i="4"/>
  <c r="V204" i="4"/>
  <c r="S205" i="4"/>
  <c r="T205" i="4"/>
  <c r="U205" i="4"/>
  <c r="V205" i="4"/>
  <c r="S206" i="4"/>
  <c r="T206" i="4"/>
  <c r="U206" i="4"/>
  <c r="V206" i="4"/>
  <c r="S207" i="4"/>
  <c r="T207" i="4"/>
  <c r="U207" i="4"/>
  <c r="V207" i="4"/>
  <c r="S208" i="4"/>
  <c r="T208" i="4"/>
  <c r="U208" i="4"/>
  <c r="V208" i="4"/>
  <c r="S209" i="4"/>
  <c r="T209" i="4"/>
  <c r="U209" i="4"/>
  <c r="V209" i="4"/>
  <c r="S210" i="4"/>
  <c r="T210" i="4"/>
  <c r="U210" i="4"/>
  <c r="V210" i="4"/>
  <c r="S211" i="4"/>
  <c r="T211" i="4"/>
  <c r="U211" i="4"/>
  <c r="V211" i="4"/>
  <c r="S212" i="4"/>
  <c r="T212" i="4"/>
  <c r="U212" i="4"/>
  <c r="V212" i="4"/>
  <c r="S213" i="4"/>
  <c r="T213" i="4"/>
  <c r="U213" i="4"/>
  <c r="V213" i="4"/>
  <c r="S214" i="4"/>
  <c r="T214" i="4"/>
  <c r="U214" i="4"/>
  <c r="V214" i="4"/>
  <c r="S215" i="4"/>
  <c r="T215" i="4"/>
  <c r="U215" i="4"/>
  <c r="V215" i="4"/>
  <c r="S216" i="4"/>
  <c r="T216" i="4"/>
  <c r="U216" i="4"/>
  <c r="V216" i="4"/>
  <c r="S217" i="4"/>
  <c r="T217" i="4"/>
  <c r="U217" i="4"/>
  <c r="V217" i="4"/>
  <c r="S218" i="4"/>
  <c r="T218" i="4"/>
  <c r="U218" i="4"/>
  <c r="V218" i="4"/>
  <c r="S219" i="4"/>
  <c r="T219" i="4"/>
  <c r="U219" i="4"/>
  <c r="V219" i="4"/>
  <c r="S220" i="4"/>
  <c r="T220" i="4"/>
  <c r="U220" i="4"/>
  <c r="V220" i="4"/>
  <c r="S221" i="4"/>
  <c r="T221" i="4"/>
  <c r="U221" i="4"/>
  <c r="V221" i="4"/>
  <c r="S222" i="4"/>
  <c r="T222" i="4"/>
  <c r="U222" i="4"/>
  <c r="V222" i="4"/>
  <c r="S223" i="4"/>
  <c r="T223" i="4"/>
  <c r="U223" i="4"/>
  <c r="V223" i="4"/>
  <c r="S224" i="4"/>
  <c r="T224" i="4"/>
  <c r="U224" i="4"/>
  <c r="V224" i="4"/>
  <c r="S225" i="4"/>
  <c r="T225" i="4"/>
  <c r="U225" i="4"/>
  <c r="V225" i="4"/>
  <c r="S226" i="4"/>
  <c r="T226" i="4"/>
  <c r="U226" i="4"/>
  <c r="V226" i="4"/>
  <c r="S227" i="4"/>
  <c r="T227" i="4"/>
  <c r="U227" i="4"/>
  <c r="V227" i="4"/>
  <c r="S228" i="4"/>
  <c r="T228" i="4"/>
  <c r="U228" i="4"/>
  <c r="V228" i="4"/>
  <c r="S229" i="4"/>
  <c r="T229" i="4"/>
  <c r="U229" i="4"/>
  <c r="V229" i="4"/>
  <c r="S230" i="4"/>
  <c r="T230" i="4"/>
  <c r="U230" i="4"/>
  <c r="V230" i="4"/>
  <c r="S231" i="4"/>
  <c r="T231" i="4"/>
  <c r="U231" i="4"/>
  <c r="V231" i="4"/>
  <c r="S232" i="4"/>
  <c r="T232" i="4"/>
  <c r="U232" i="4"/>
  <c r="V232" i="4"/>
  <c r="S233" i="4"/>
  <c r="T233" i="4"/>
  <c r="U233" i="4"/>
  <c r="V233" i="4"/>
  <c r="S234" i="4"/>
  <c r="T234" i="4"/>
  <c r="U234" i="4"/>
  <c r="V234" i="4"/>
  <c r="S235" i="4"/>
  <c r="T235" i="4"/>
  <c r="U235" i="4"/>
  <c r="V235" i="4"/>
  <c r="S236" i="4"/>
  <c r="T236" i="4"/>
  <c r="U236" i="4"/>
  <c r="V236" i="4"/>
  <c r="S237" i="4"/>
  <c r="T237" i="4"/>
  <c r="U237" i="4"/>
  <c r="V237" i="4"/>
  <c r="S238" i="4"/>
  <c r="T238" i="4"/>
  <c r="U238" i="4"/>
  <c r="V238" i="4"/>
  <c r="S239" i="4"/>
  <c r="T239" i="4"/>
  <c r="U239" i="4"/>
  <c r="V239" i="4"/>
  <c r="S240" i="4"/>
  <c r="T240" i="4"/>
  <c r="U240" i="4"/>
  <c r="V240" i="4"/>
  <c r="S241" i="4"/>
  <c r="T241" i="4"/>
  <c r="U241" i="4"/>
  <c r="V241" i="4"/>
  <c r="S242" i="4"/>
  <c r="T242" i="4"/>
  <c r="U242" i="4"/>
  <c r="V242" i="4"/>
  <c r="S243" i="4"/>
  <c r="T243" i="4"/>
  <c r="U243" i="4"/>
  <c r="V243" i="4"/>
  <c r="S244" i="4"/>
  <c r="T244" i="4"/>
  <c r="U244" i="4"/>
  <c r="V244" i="4"/>
  <c r="S245" i="4"/>
  <c r="T245" i="4"/>
  <c r="U245" i="4"/>
  <c r="V245" i="4"/>
  <c r="S246" i="4"/>
  <c r="T246" i="4"/>
  <c r="U246" i="4"/>
  <c r="V246" i="4"/>
  <c r="S247" i="4"/>
  <c r="T247" i="4"/>
  <c r="U247" i="4"/>
  <c r="V247" i="4"/>
  <c r="S248" i="4"/>
  <c r="T248" i="4"/>
  <c r="U248" i="4"/>
  <c r="V248" i="4"/>
  <c r="S249" i="4"/>
  <c r="T249" i="4"/>
  <c r="U249" i="4"/>
  <c r="V249" i="4"/>
  <c r="S250" i="4"/>
  <c r="T250" i="4"/>
  <c r="U250" i="4"/>
  <c r="V250" i="4"/>
  <c r="S251" i="4"/>
  <c r="T251" i="4"/>
  <c r="U251" i="4"/>
  <c r="V251" i="4"/>
  <c r="S252" i="4"/>
  <c r="T252" i="4"/>
  <c r="U252" i="4"/>
  <c r="V252" i="4"/>
  <c r="S253" i="4"/>
  <c r="T253" i="4"/>
  <c r="U253" i="4"/>
  <c r="V253" i="4"/>
  <c r="S254" i="4"/>
  <c r="T254" i="4"/>
  <c r="U254" i="4"/>
  <c r="V254" i="4"/>
  <c r="S255" i="4"/>
  <c r="T255" i="4"/>
  <c r="U255" i="4"/>
  <c r="V255" i="4"/>
  <c r="S256" i="4"/>
  <c r="T256" i="4"/>
  <c r="U256" i="4"/>
  <c r="V256" i="4"/>
  <c r="S257" i="4"/>
  <c r="T257" i="4"/>
  <c r="U257" i="4"/>
  <c r="V257" i="4"/>
  <c r="S258" i="4"/>
  <c r="T258" i="4"/>
  <c r="U258" i="4"/>
  <c r="V258" i="4"/>
  <c r="S259" i="4"/>
  <c r="T259" i="4"/>
  <c r="U259" i="4"/>
  <c r="V259" i="4"/>
  <c r="S260" i="4"/>
  <c r="T260" i="4"/>
  <c r="U260" i="4"/>
  <c r="V260" i="4"/>
  <c r="S261" i="4"/>
  <c r="T261" i="4"/>
  <c r="U261" i="4"/>
  <c r="V261" i="4"/>
  <c r="S262" i="4"/>
  <c r="T262" i="4"/>
  <c r="U262" i="4"/>
  <c r="V262" i="4"/>
  <c r="S263" i="4"/>
  <c r="T263" i="4"/>
  <c r="U263" i="4"/>
  <c r="V263" i="4"/>
  <c r="S264" i="4"/>
  <c r="T264" i="4"/>
  <c r="U264" i="4"/>
  <c r="V264" i="4"/>
  <c r="S265" i="4"/>
  <c r="T265" i="4"/>
  <c r="U265" i="4"/>
  <c r="V265" i="4"/>
  <c r="S266" i="4"/>
  <c r="T266" i="4"/>
  <c r="U266" i="4"/>
  <c r="V266" i="4"/>
  <c r="S267" i="4"/>
  <c r="T267" i="4"/>
  <c r="U267" i="4"/>
  <c r="V267" i="4"/>
  <c r="S268" i="4"/>
  <c r="T268" i="4"/>
  <c r="U268" i="4"/>
  <c r="V268" i="4"/>
  <c r="S269" i="4"/>
  <c r="T269" i="4"/>
  <c r="U269" i="4"/>
  <c r="V269" i="4"/>
  <c r="S270" i="4"/>
  <c r="T270" i="4"/>
  <c r="U270" i="4"/>
  <c r="V270" i="4"/>
  <c r="S271" i="4"/>
  <c r="T271" i="4"/>
  <c r="U271" i="4"/>
  <c r="V271" i="4"/>
  <c r="S272" i="4"/>
  <c r="T272" i="4"/>
  <c r="U272" i="4"/>
  <c r="V272" i="4"/>
  <c r="S273" i="4"/>
  <c r="T273" i="4"/>
  <c r="U273" i="4"/>
  <c r="V273" i="4"/>
  <c r="S274" i="4"/>
  <c r="T274" i="4"/>
  <c r="U274" i="4"/>
  <c r="V274" i="4"/>
  <c r="S275" i="4"/>
  <c r="T275" i="4"/>
  <c r="U275" i="4"/>
  <c r="V275" i="4"/>
  <c r="S276" i="4"/>
  <c r="T276" i="4"/>
  <c r="U276" i="4"/>
  <c r="V276" i="4"/>
  <c r="S277" i="4"/>
  <c r="T277" i="4"/>
  <c r="U277" i="4"/>
  <c r="V277" i="4"/>
  <c r="S278" i="4"/>
  <c r="T278" i="4"/>
  <c r="U278" i="4"/>
  <c r="V278" i="4"/>
  <c r="S279" i="4"/>
  <c r="T279" i="4"/>
  <c r="U279" i="4"/>
  <c r="V279" i="4"/>
  <c r="S280" i="4"/>
  <c r="T280" i="4"/>
  <c r="U280" i="4"/>
  <c r="V280" i="4"/>
  <c r="S281" i="4"/>
  <c r="T281" i="4"/>
  <c r="U281" i="4"/>
  <c r="V281" i="4"/>
  <c r="S282" i="4"/>
  <c r="T282" i="4"/>
  <c r="U282" i="4"/>
  <c r="V282" i="4"/>
  <c r="S283" i="4"/>
  <c r="T283" i="4"/>
  <c r="U283" i="4"/>
  <c r="V283" i="4"/>
  <c r="S284" i="4"/>
  <c r="T284" i="4"/>
  <c r="U284" i="4"/>
  <c r="V284" i="4"/>
  <c r="S285" i="4"/>
  <c r="T285" i="4"/>
  <c r="U285" i="4"/>
  <c r="V285" i="4"/>
  <c r="S286" i="4"/>
  <c r="T286" i="4"/>
  <c r="U286" i="4"/>
  <c r="V286" i="4"/>
  <c r="S287" i="4"/>
  <c r="T287" i="4"/>
  <c r="U287" i="4"/>
  <c r="V287" i="4"/>
  <c r="S288" i="4"/>
  <c r="T288" i="4"/>
  <c r="U288" i="4"/>
  <c r="V288" i="4"/>
  <c r="S289" i="4"/>
  <c r="T289" i="4"/>
  <c r="U289" i="4"/>
  <c r="V289" i="4"/>
  <c r="S290" i="4"/>
  <c r="T290" i="4"/>
  <c r="U290" i="4"/>
  <c r="V290" i="4"/>
  <c r="S291" i="4"/>
  <c r="T291" i="4"/>
  <c r="U291" i="4"/>
  <c r="V291" i="4"/>
  <c r="S292" i="4"/>
  <c r="T292" i="4"/>
  <c r="U292" i="4"/>
  <c r="V292" i="4"/>
  <c r="S293" i="4"/>
  <c r="T293" i="4"/>
  <c r="U293" i="4"/>
  <c r="V293" i="4"/>
  <c r="S294" i="4"/>
  <c r="T294" i="4"/>
  <c r="U294" i="4"/>
  <c r="V294" i="4"/>
  <c r="S295" i="4"/>
  <c r="T295" i="4"/>
  <c r="U295" i="4"/>
  <c r="V295" i="4"/>
  <c r="S296" i="4"/>
  <c r="T296" i="4"/>
  <c r="U296" i="4"/>
  <c r="V296" i="4"/>
  <c r="S297" i="4"/>
  <c r="T297" i="4"/>
  <c r="U297" i="4"/>
  <c r="V297" i="4"/>
  <c r="S298" i="4"/>
  <c r="T298" i="4"/>
  <c r="U298" i="4"/>
  <c r="V298" i="4"/>
  <c r="S299" i="4"/>
  <c r="T299" i="4"/>
  <c r="U299" i="4"/>
  <c r="V299" i="4"/>
  <c r="S300" i="4"/>
  <c r="T300" i="4"/>
  <c r="U300" i="4"/>
  <c r="V300" i="4"/>
  <c r="S301" i="4"/>
  <c r="T301" i="4"/>
  <c r="U301" i="4"/>
  <c r="V301" i="4"/>
  <c r="S302" i="4"/>
  <c r="T302" i="4"/>
  <c r="U302" i="4"/>
  <c r="V302" i="4"/>
  <c r="S303" i="4"/>
  <c r="T303" i="4"/>
  <c r="U303" i="4"/>
  <c r="V303" i="4"/>
  <c r="S304" i="4"/>
  <c r="T304" i="4"/>
  <c r="U304" i="4"/>
  <c r="V304" i="4"/>
  <c r="S305" i="4"/>
  <c r="T305" i="4"/>
  <c r="U305" i="4"/>
  <c r="V305" i="4"/>
  <c r="S306" i="4"/>
  <c r="T306" i="4"/>
  <c r="U306" i="4"/>
  <c r="V306" i="4"/>
  <c r="S307" i="4"/>
  <c r="T307" i="4"/>
  <c r="U307" i="4"/>
  <c r="V307" i="4"/>
  <c r="S308" i="4"/>
  <c r="T308" i="4"/>
  <c r="U308" i="4"/>
  <c r="V308" i="4"/>
  <c r="S309" i="4"/>
  <c r="T309" i="4"/>
  <c r="U309" i="4"/>
  <c r="V309" i="4"/>
  <c r="S310" i="4"/>
  <c r="T310" i="4"/>
  <c r="U310" i="4"/>
  <c r="V310" i="4"/>
  <c r="S311" i="4"/>
  <c r="T311" i="4"/>
  <c r="U311" i="4"/>
  <c r="V311" i="4"/>
  <c r="S312" i="4"/>
  <c r="T312" i="4"/>
  <c r="U312" i="4"/>
  <c r="V312" i="4"/>
  <c r="S313" i="4"/>
  <c r="T313" i="4"/>
  <c r="U313" i="4"/>
  <c r="V313" i="4"/>
  <c r="S314" i="4"/>
  <c r="T314" i="4"/>
  <c r="U314" i="4"/>
  <c r="V314" i="4"/>
  <c r="S315" i="4"/>
  <c r="T315" i="4"/>
  <c r="U315" i="4"/>
  <c r="V315" i="4"/>
  <c r="S316" i="4"/>
  <c r="T316" i="4"/>
  <c r="U316" i="4"/>
  <c r="V316" i="4"/>
  <c r="S317" i="4"/>
  <c r="T317" i="4"/>
  <c r="U317" i="4"/>
  <c r="V317" i="4"/>
  <c r="S318" i="4"/>
  <c r="T318" i="4"/>
  <c r="U318" i="4"/>
  <c r="V318" i="4"/>
  <c r="S319" i="4"/>
  <c r="T319" i="4"/>
  <c r="U319" i="4"/>
  <c r="V319" i="4"/>
  <c r="S320" i="4"/>
  <c r="T320" i="4"/>
  <c r="U320" i="4"/>
  <c r="V320" i="4"/>
  <c r="S321" i="4"/>
  <c r="T321" i="4"/>
  <c r="U321" i="4"/>
  <c r="V321" i="4"/>
  <c r="S322" i="4"/>
  <c r="T322" i="4"/>
  <c r="U322" i="4"/>
  <c r="V322" i="4"/>
  <c r="S323" i="4"/>
  <c r="T323" i="4"/>
  <c r="U323" i="4"/>
  <c r="V323" i="4"/>
  <c r="S324" i="4"/>
  <c r="T324" i="4"/>
  <c r="U324" i="4"/>
  <c r="V324" i="4"/>
  <c r="S325" i="4"/>
  <c r="T325" i="4"/>
  <c r="U325" i="4"/>
  <c r="V325" i="4"/>
  <c r="S326" i="4"/>
  <c r="T326" i="4"/>
  <c r="U326" i="4"/>
  <c r="V326" i="4"/>
  <c r="S327" i="4"/>
  <c r="T327" i="4"/>
  <c r="U327" i="4"/>
  <c r="V327" i="4"/>
  <c r="S328" i="4"/>
  <c r="T328" i="4"/>
  <c r="U328" i="4"/>
  <c r="V328" i="4"/>
  <c r="S329" i="4"/>
  <c r="T329" i="4"/>
  <c r="U329" i="4"/>
  <c r="V329" i="4"/>
  <c r="S330" i="4"/>
  <c r="T330" i="4"/>
  <c r="U330" i="4"/>
  <c r="V330" i="4"/>
  <c r="S331" i="4"/>
  <c r="T331" i="4"/>
  <c r="U331" i="4"/>
  <c r="V331" i="4"/>
  <c r="S332" i="4"/>
  <c r="T332" i="4"/>
  <c r="U332" i="4"/>
  <c r="V332" i="4"/>
  <c r="S333" i="4"/>
  <c r="T333" i="4"/>
  <c r="U333" i="4"/>
  <c r="V333" i="4"/>
  <c r="S334" i="4"/>
  <c r="T334" i="4"/>
  <c r="U334" i="4"/>
  <c r="V334" i="4"/>
  <c r="S335" i="4"/>
  <c r="T335" i="4"/>
  <c r="U335" i="4"/>
  <c r="V335" i="4"/>
  <c r="S336" i="4"/>
  <c r="T336" i="4"/>
  <c r="U336" i="4"/>
  <c r="V336" i="4"/>
  <c r="S337" i="4"/>
  <c r="T337" i="4"/>
  <c r="U337" i="4"/>
  <c r="V337" i="4"/>
  <c r="S338" i="4"/>
  <c r="T338" i="4"/>
  <c r="U338" i="4"/>
  <c r="V338" i="4"/>
  <c r="S339" i="4"/>
  <c r="T339" i="4"/>
  <c r="U339" i="4"/>
  <c r="V339" i="4"/>
  <c r="S340" i="4"/>
  <c r="T340" i="4"/>
  <c r="U340" i="4"/>
  <c r="V340" i="4"/>
  <c r="S341" i="4"/>
  <c r="T341" i="4"/>
  <c r="U341" i="4"/>
  <c r="V341" i="4"/>
  <c r="S342" i="4"/>
  <c r="T342" i="4"/>
  <c r="U342" i="4"/>
  <c r="V342" i="4"/>
  <c r="S343" i="4"/>
  <c r="T343" i="4"/>
  <c r="U343" i="4"/>
  <c r="V343" i="4"/>
  <c r="S344" i="4"/>
  <c r="T344" i="4"/>
  <c r="U344" i="4"/>
  <c r="V344" i="4"/>
  <c r="S345" i="4"/>
  <c r="T345" i="4"/>
  <c r="U345" i="4"/>
  <c r="V345" i="4"/>
  <c r="S346" i="4"/>
  <c r="T346" i="4"/>
  <c r="U346" i="4"/>
  <c r="V346" i="4"/>
  <c r="S347" i="4"/>
  <c r="T347" i="4"/>
  <c r="U347" i="4"/>
  <c r="V347" i="4"/>
  <c r="S348" i="4"/>
  <c r="T348" i="4"/>
  <c r="U348" i="4"/>
  <c r="V348" i="4"/>
  <c r="S349" i="4"/>
  <c r="T349" i="4"/>
  <c r="U349" i="4"/>
  <c r="V349" i="4"/>
  <c r="S350" i="4"/>
  <c r="T350" i="4"/>
  <c r="U350" i="4"/>
  <c r="V350" i="4"/>
  <c r="S351" i="4"/>
  <c r="T351" i="4"/>
  <c r="U351" i="4"/>
  <c r="V351" i="4"/>
  <c r="S352" i="4"/>
  <c r="T352" i="4"/>
  <c r="U352" i="4"/>
  <c r="V352" i="4"/>
  <c r="S353" i="4"/>
  <c r="T353" i="4"/>
  <c r="U353" i="4"/>
  <c r="V353" i="4"/>
  <c r="S354" i="4"/>
  <c r="T354" i="4"/>
  <c r="U354" i="4"/>
  <c r="V354" i="4"/>
  <c r="S355" i="4"/>
  <c r="T355" i="4"/>
  <c r="U355" i="4"/>
  <c r="V355" i="4"/>
  <c r="S356" i="4"/>
  <c r="T356" i="4"/>
  <c r="U356" i="4"/>
  <c r="V356" i="4"/>
  <c r="S357" i="4"/>
  <c r="T357" i="4"/>
  <c r="U357" i="4"/>
  <c r="V357" i="4"/>
  <c r="S358" i="4"/>
  <c r="T358" i="4"/>
  <c r="U358" i="4"/>
  <c r="V358" i="4"/>
  <c r="S359" i="4"/>
  <c r="T359" i="4"/>
  <c r="U359" i="4"/>
  <c r="V359" i="4"/>
  <c r="S360" i="4"/>
  <c r="T360" i="4"/>
  <c r="U360" i="4"/>
  <c r="V360" i="4"/>
  <c r="S361" i="4"/>
  <c r="T361" i="4"/>
  <c r="U361" i="4"/>
  <c r="V361" i="4"/>
  <c r="S362" i="4"/>
  <c r="T362" i="4"/>
  <c r="U362" i="4"/>
  <c r="V362" i="4"/>
  <c r="S363" i="4"/>
  <c r="T363" i="4"/>
  <c r="U363" i="4"/>
  <c r="V363" i="4"/>
  <c r="S364" i="4"/>
  <c r="T364" i="4"/>
  <c r="U364" i="4"/>
  <c r="V364" i="4"/>
  <c r="S365" i="4"/>
  <c r="T365" i="4"/>
  <c r="U365" i="4"/>
  <c r="V365" i="4"/>
  <c r="S366" i="4"/>
  <c r="T366" i="4"/>
  <c r="U366" i="4"/>
  <c r="V366" i="4"/>
  <c r="S367" i="4"/>
  <c r="T367" i="4"/>
  <c r="U367" i="4"/>
  <c r="V367" i="4"/>
  <c r="S368" i="4"/>
  <c r="T368" i="4"/>
  <c r="U368" i="4"/>
  <c r="V368" i="4"/>
  <c r="S369" i="4"/>
  <c r="T369" i="4"/>
  <c r="U369" i="4"/>
  <c r="V369" i="4"/>
  <c r="S370" i="4"/>
  <c r="T370" i="4"/>
  <c r="U370" i="4"/>
  <c r="V370" i="4"/>
  <c r="S371" i="4"/>
  <c r="T371" i="4"/>
  <c r="U371" i="4"/>
  <c r="V371" i="4"/>
  <c r="S372" i="4"/>
  <c r="T372" i="4"/>
  <c r="U372" i="4"/>
  <c r="V372" i="4"/>
  <c r="S373" i="4"/>
  <c r="T373" i="4"/>
  <c r="U373" i="4"/>
  <c r="V373" i="4"/>
  <c r="S374" i="4"/>
  <c r="T374" i="4"/>
  <c r="U374" i="4"/>
  <c r="V374" i="4"/>
  <c r="S375" i="4"/>
  <c r="T375" i="4"/>
  <c r="U375" i="4"/>
  <c r="V375" i="4"/>
  <c r="S376" i="4"/>
  <c r="T376" i="4"/>
  <c r="U376" i="4"/>
  <c r="V376" i="4"/>
  <c r="S377" i="4"/>
  <c r="T377" i="4"/>
  <c r="U377" i="4"/>
  <c r="V377" i="4"/>
  <c r="S378" i="4"/>
  <c r="T378" i="4"/>
  <c r="U378" i="4"/>
  <c r="V378" i="4"/>
  <c r="S379" i="4"/>
  <c r="T379" i="4"/>
  <c r="U379" i="4"/>
  <c r="V379" i="4"/>
  <c r="S380" i="4"/>
  <c r="T380" i="4"/>
  <c r="U380" i="4"/>
  <c r="V380" i="4"/>
  <c r="S381" i="4"/>
  <c r="T381" i="4"/>
  <c r="U381" i="4"/>
  <c r="V381" i="4"/>
  <c r="S382" i="4"/>
  <c r="T382" i="4"/>
  <c r="U382" i="4"/>
  <c r="V382" i="4"/>
  <c r="S383" i="4"/>
  <c r="T383" i="4"/>
  <c r="U383" i="4"/>
  <c r="V383" i="4"/>
  <c r="S384" i="4"/>
  <c r="T384" i="4"/>
  <c r="U384" i="4"/>
  <c r="V384" i="4"/>
  <c r="S385" i="4"/>
  <c r="T385" i="4"/>
  <c r="U385" i="4"/>
  <c r="V385" i="4"/>
  <c r="S386" i="4"/>
  <c r="T386" i="4"/>
  <c r="U386" i="4"/>
  <c r="V386" i="4"/>
  <c r="S387" i="4"/>
  <c r="T387" i="4"/>
  <c r="U387" i="4"/>
  <c r="V387" i="4"/>
  <c r="S388" i="4"/>
  <c r="T388" i="4"/>
  <c r="U388" i="4"/>
  <c r="V388" i="4"/>
  <c r="S389" i="4"/>
  <c r="T389" i="4"/>
  <c r="U389" i="4"/>
  <c r="V389" i="4"/>
  <c r="S390" i="4"/>
  <c r="T390" i="4"/>
  <c r="U390" i="4"/>
  <c r="V390" i="4"/>
  <c r="S391" i="4"/>
  <c r="T391" i="4"/>
  <c r="U391" i="4"/>
  <c r="V391" i="4"/>
  <c r="S392" i="4"/>
  <c r="T392" i="4"/>
  <c r="U392" i="4"/>
  <c r="V392" i="4"/>
  <c r="S393" i="4"/>
  <c r="T393" i="4"/>
  <c r="U393" i="4"/>
  <c r="V393" i="4"/>
  <c r="S394" i="4"/>
  <c r="T394" i="4"/>
  <c r="U394" i="4"/>
  <c r="V394" i="4"/>
  <c r="S395" i="4"/>
  <c r="T395" i="4"/>
  <c r="U395" i="4"/>
  <c r="V395" i="4"/>
  <c r="S396" i="4"/>
  <c r="T396" i="4"/>
  <c r="U396" i="4"/>
  <c r="V396" i="4"/>
  <c r="S397" i="4"/>
  <c r="T397" i="4"/>
  <c r="U397" i="4"/>
  <c r="V397" i="4"/>
  <c r="S398" i="4"/>
  <c r="T398" i="4"/>
  <c r="U398" i="4"/>
  <c r="V398" i="4"/>
  <c r="S399" i="4"/>
  <c r="T399" i="4"/>
  <c r="U399" i="4"/>
  <c r="V399" i="4"/>
  <c r="S400" i="4"/>
  <c r="T400" i="4"/>
  <c r="U400" i="4"/>
  <c r="V400" i="4"/>
  <c r="S401" i="4"/>
  <c r="T401" i="4"/>
  <c r="U401" i="4"/>
  <c r="V401" i="4"/>
  <c r="S402" i="4"/>
  <c r="T402" i="4"/>
  <c r="U402" i="4"/>
  <c r="V402" i="4"/>
  <c r="S403" i="4"/>
  <c r="T403" i="4"/>
  <c r="U403" i="4"/>
  <c r="V403" i="4"/>
  <c r="S404" i="4"/>
  <c r="T404" i="4"/>
  <c r="U404" i="4"/>
  <c r="V404" i="4"/>
  <c r="S405" i="4"/>
  <c r="T405" i="4"/>
  <c r="U405" i="4"/>
  <c r="V405" i="4"/>
  <c r="S406" i="4"/>
  <c r="T406" i="4"/>
  <c r="U406" i="4"/>
  <c r="V406" i="4"/>
  <c r="S407" i="4"/>
  <c r="T407" i="4"/>
  <c r="U407" i="4"/>
  <c r="V407" i="4"/>
  <c r="S408" i="4"/>
  <c r="T408" i="4"/>
  <c r="U408" i="4"/>
  <c r="V408" i="4"/>
  <c r="S409" i="4"/>
  <c r="T409" i="4"/>
  <c r="U409" i="4"/>
  <c r="V409" i="4"/>
  <c r="S410" i="4"/>
  <c r="T410" i="4"/>
  <c r="U410" i="4"/>
  <c r="V410" i="4"/>
  <c r="S411" i="4"/>
  <c r="T411" i="4"/>
  <c r="U411" i="4"/>
  <c r="V411" i="4"/>
  <c r="S412" i="4"/>
  <c r="T412" i="4"/>
  <c r="U412" i="4"/>
  <c r="V412" i="4"/>
  <c r="S413" i="4"/>
  <c r="T413" i="4"/>
  <c r="U413" i="4"/>
  <c r="V413" i="4"/>
  <c r="S414" i="4"/>
  <c r="T414" i="4"/>
  <c r="U414" i="4"/>
  <c r="V414" i="4"/>
  <c r="S415" i="4"/>
  <c r="T415" i="4"/>
  <c r="U415" i="4"/>
  <c r="V415" i="4"/>
  <c r="S416" i="4"/>
  <c r="T416" i="4"/>
  <c r="U416" i="4"/>
  <c r="V416" i="4"/>
  <c r="S417" i="4"/>
  <c r="T417" i="4"/>
  <c r="U417" i="4"/>
  <c r="V417" i="4"/>
  <c r="S418" i="4"/>
  <c r="T418" i="4"/>
  <c r="U418" i="4"/>
  <c r="V418" i="4"/>
  <c r="S419" i="4"/>
  <c r="T419" i="4"/>
  <c r="U419" i="4"/>
  <c r="V419" i="4"/>
  <c r="S420" i="4"/>
  <c r="T420" i="4"/>
  <c r="U420" i="4"/>
  <c r="V420" i="4"/>
  <c r="S421" i="4"/>
  <c r="T421" i="4"/>
  <c r="U421" i="4"/>
  <c r="V421" i="4"/>
  <c r="S422" i="4"/>
  <c r="T422" i="4"/>
  <c r="U422" i="4"/>
  <c r="V422" i="4"/>
  <c r="S423" i="4"/>
  <c r="T423" i="4"/>
  <c r="U423" i="4"/>
  <c r="V423" i="4"/>
  <c r="S424" i="4"/>
  <c r="T424" i="4"/>
  <c r="U424" i="4"/>
  <c r="V424" i="4"/>
  <c r="S425" i="4"/>
  <c r="T425" i="4"/>
  <c r="U425" i="4"/>
  <c r="V425" i="4"/>
  <c r="S426" i="4"/>
  <c r="T426" i="4"/>
  <c r="U426" i="4"/>
  <c r="V426" i="4"/>
  <c r="S427" i="4"/>
  <c r="T427" i="4"/>
  <c r="U427" i="4"/>
  <c r="V427" i="4"/>
  <c r="S428" i="4"/>
  <c r="T428" i="4"/>
  <c r="U428" i="4"/>
  <c r="V428" i="4"/>
  <c r="S429" i="4"/>
  <c r="T429" i="4"/>
  <c r="U429" i="4"/>
  <c r="V429" i="4"/>
  <c r="S430" i="4"/>
  <c r="T430" i="4"/>
  <c r="U430" i="4"/>
  <c r="V430" i="4"/>
  <c r="S431" i="4"/>
  <c r="T431" i="4"/>
  <c r="U431" i="4"/>
  <c r="V431" i="4"/>
  <c r="S432" i="4"/>
  <c r="T432" i="4"/>
  <c r="U432" i="4"/>
  <c r="V432" i="4"/>
  <c r="S433" i="4"/>
  <c r="T433" i="4"/>
  <c r="U433" i="4"/>
  <c r="V433" i="4"/>
  <c r="S434" i="4"/>
  <c r="T434" i="4"/>
  <c r="U434" i="4"/>
  <c r="V434" i="4"/>
  <c r="S435" i="4"/>
  <c r="T435" i="4"/>
  <c r="U435" i="4"/>
  <c r="V435" i="4"/>
  <c r="S436" i="4"/>
  <c r="T436" i="4"/>
  <c r="U436" i="4"/>
  <c r="V436" i="4"/>
  <c r="S437" i="4"/>
  <c r="T437" i="4"/>
  <c r="U437" i="4"/>
  <c r="V437" i="4"/>
  <c r="S438" i="4"/>
  <c r="T438" i="4"/>
  <c r="U438" i="4"/>
  <c r="V438" i="4"/>
  <c r="S439" i="4"/>
  <c r="T439" i="4"/>
  <c r="U439" i="4"/>
  <c r="V439" i="4"/>
  <c r="S440" i="4"/>
  <c r="T440" i="4"/>
  <c r="U440" i="4"/>
  <c r="V440" i="4"/>
  <c r="S441" i="4"/>
  <c r="T441" i="4"/>
  <c r="U441" i="4"/>
  <c r="V441" i="4"/>
  <c r="S442" i="4"/>
  <c r="T442" i="4"/>
  <c r="U442" i="4"/>
  <c r="V442" i="4"/>
  <c r="S443" i="4"/>
  <c r="T443" i="4"/>
  <c r="U443" i="4"/>
  <c r="V443" i="4"/>
  <c r="S444" i="4"/>
  <c r="T444" i="4"/>
  <c r="U444" i="4"/>
  <c r="V444" i="4"/>
  <c r="S445" i="4"/>
  <c r="T445" i="4"/>
  <c r="U445" i="4"/>
  <c r="V445" i="4"/>
  <c r="S446" i="4"/>
  <c r="T446" i="4"/>
  <c r="U446" i="4"/>
  <c r="V446" i="4"/>
  <c r="S447" i="4"/>
  <c r="T447" i="4"/>
  <c r="U447" i="4"/>
  <c r="V447" i="4"/>
  <c r="S448" i="4"/>
  <c r="T448" i="4"/>
  <c r="U448" i="4"/>
  <c r="V448" i="4"/>
  <c r="S449" i="4"/>
  <c r="T449" i="4"/>
  <c r="U449" i="4"/>
  <c r="V449" i="4"/>
  <c r="S450" i="4"/>
  <c r="T450" i="4"/>
  <c r="U450" i="4"/>
  <c r="V450" i="4"/>
  <c r="S451" i="4"/>
  <c r="T451" i="4"/>
  <c r="U451" i="4"/>
  <c r="V451" i="4"/>
  <c r="S452" i="4"/>
  <c r="T452" i="4"/>
  <c r="U452" i="4"/>
  <c r="V452" i="4"/>
  <c r="S453" i="4"/>
  <c r="T453" i="4"/>
  <c r="U453" i="4"/>
  <c r="V453" i="4"/>
  <c r="S454" i="4"/>
  <c r="T454" i="4"/>
  <c r="U454" i="4"/>
  <c r="V454" i="4"/>
  <c r="S455" i="4"/>
  <c r="T455" i="4"/>
  <c r="U455" i="4"/>
  <c r="V455" i="4"/>
  <c r="S456" i="4"/>
  <c r="T456" i="4"/>
  <c r="U456" i="4"/>
  <c r="V456" i="4"/>
  <c r="S457" i="4"/>
  <c r="T457" i="4"/>
  <c r="U457" i="4"/>
  <c r="V457" i="4"/>
  <c r="S458" i="4"/>
  <c r="T458" i="4"/>
  <c r="U458" i="4"/>
  <c r="V458" i="4"/>
  <c r="S459" i="4"/>
  <c r="T459" i="4"/>
  <c r="U459" i="4"/>
  <c r="V459" i="4"/>
  <c r="S460" i="4"/>
  <c r="T460" i="4"/>
  <c r="U460" i="4"/>
  <c r="V460" i="4"/>
  <c r="S461" i="4"/>
  <c r="T461" i="4"/>
  <c r="U461" i="4"/>
  <c r="V461" i="4"/>
  <c r="S462" i="4"/>
  <c r="T462" i="4"/>
  <c r="U462" i="4"/>
  <c r="V462" i="4"/>
  <c r="S463" i="4"/>
  <c r="T463" i="4"/>
  <c r="U463" i="4"/>
  <c r="V463" i="4"/>
  <c r="S464" i="4"/>
  <c r="T464" i="4"/>
  <c r="U464" i="4"/>
  <c r="V464" i="4"/>
  <c r="S465" i="4"/>
  <c r="T465" i="4"/>
  <c r="U465" i="4"/>
  <c r="V465" i="4"/>
  <c r="S466" i="4"/>
  <c r="T466" i="4"/>
  <c r="U466" i="4"/>
  <c r="V466" i="4"/>
  <c r="S467" i="4"/>
  <c r="T467" i="4"/>
  <c r="U467" i="4"/>
  <c r="V467" i="4"/>
  <c r="S468" i="4"/>
  <c r="T468" i="4"/>
  <c r="U468" i="4"/>
  <c r="V468" i="4"/>
  <c r="S469" i="4"/>
  <c r="T469" i="4"/>
  <c r="U469" i="4"/>
  <c r="V469" i="4"/>
  <c r="S470" i="4"/>
  <c r="T470" i="4"/>
  <c r="U470" i="4"/>
  <c r="V470" i="4"/>
  <c r="S471" i="4"/>
  <c r="T471" i="4"/>
  <c r="U471" i="4"/>
  <c r="V471" i="4"/>
  <c r="S472" i="4"/>
  <c r="T472" i="4"/>
  <c r="U472" i="4"/>
  <c r="V472" i="4"/>
  <c r="S473" i="4"/>
  <c r="T473" i="4"/>
  <c r="U473" i="4"/>
  <c r="V473" i="4"/>
  <c r="S474" i="4"/>
  <c r="T474" i="4"/>
  <c r="U474" i="4"/>
  <c r="V474" i="4"/>
  <c r="S475" i="4"/>
  <c r="T475" i="4"/>
  <c r="U475" i="4"/>
  <c r="V475" i="4"/>
  <c r="S476" i="4"/>
  <c r="T476" i="4"/>
  <c r="U476" i="4"/>
  <c r="V476" i="4"/>
  <c r="S477" i="4"/>
  <c r="T477" i="4"/>
  <c r="U477" i="4"/>
  <c r="V477" i="4"/>
  <c r="S478" i="4"/>
  <c r="T478" i="4"/>
  <c r="U478" i="4"/>
  <c r="V478" i="4"/>
  <c r="S479" i="4"/>
  <c r="T479" i="4"/>
  <c r="U479" i="4"/>
  <c r="V479" i="4"/>
  <c r="S480" i="4"/>
  <c r="T480" i="4"/>
  <c r="U480" i="4"/>
  <c r="V480" i="4"/>
  <c r="S481" i="4"/>
  <c r="T481" i="4"/>
  <c r="U481" i="4"/>
  <c r="V481" i="4"/>
  <c r="S482" i="4"/>
  <c r="T482" i="4"/>
  <c r="U482" i="4"/>
  <c r="V482" i="4"/>
  <c r="S483" i="4"/>
  <c r="T483" i="4"/>
  <c r="U483" i="4"/>
  <c r="V483" i="4"/>
  <c r="S484" i="4"/>
  <c r="T484" i="4"/>
  <c r="U484" i="4"/>
  <c r="V484" i="4"/>
  <c r="S485" i="4"/>
  <c r="T485" i="4"/>
  <c r="U485" i="4"/>
  <c r="V485" i="4"/>
  <c r="S486" i="4"/>
  <c r="T486" i="4"/>
  <c r="U486" i="4"/>
  <c r="V486" i="4"/>
  <c r="S487" i="4"/>
  <c r="T487" i="4"/>
  <c r="U487" i="4"/>
  <c r="V487" i="4"/>
  <c r="S488" i="4"/>
  <c r="T488" i="4"/>
  <c r="U488" i="4"/>
  <c r="V488" i="4"/>
  <c r="S489" i="4"/>
  <c r="T489" i="4"/>
  <c r="U489" i="4"/>
  <c r="V489" i="4"/>
  <c r="S490" i="4"/>
  <c r="T490" i="4"/>
  <c r="U490" i="4"/>
  <c r="V490" i="4"/>
  <c r="S491" i="4"/>
  <c r="T491" i="4"/>
  <c r="U491" i="4"/>
  <c r="V491" i="4"/>
  <c r="S492" i="4"/>
  <c r="T492" i="4"/>
  <c r="U492" i="4"/>
  <c r="V492" i="4"/>
  <c r="S493" i="4"/>
  <c r="T493" i="4"/>
  <c r="U493" i="4"/>
  <c r="V493" i="4"/>
  <c r="S494" i="4"/>
  <c r="T494" i="4"/>
  <c r="U494" i="4"/>
  <c r="V494" i="4"/>
  <c r="S495" i="4"/>
  <c r="T495" i="4"/>
  <c r="U495" i="4"/>
  <c r="V495" i="4"/>
  <c r="S496" i="4"/>
  <c r="T496" i="4"/>
  <c r="U496" i="4"/>
  <c r="V496" i="4"/>
  <c r="S497" i="4"/>
  <c r="T497" i="4"/>
  <c r="U497" i="4"/>
  <c r="V497" i="4"/>
  <c r="S498" i="4"/>
  <c r="T498" i="4"/>
  <c r="U498" i="4"/>
  <c r="V498" i="4"/>
  <c r="S499" i="4"/>
  <c r="T499" i="4"/>
  <c r="U499" i="4"/>
  <c r="V499" i="4"/>
  <c r="S500" i="4"/>
  <c r="T500" i="4"/>
  <c r="U500" i="4"/>
  <c r="V500" i="4"/>
  <c r="S501" i="4"/>
  <c r="T501" i="4"/>
  <c r="U501" i="4"/>
  <c r="V501" i="4"/>
  <c r="S502" i="4"/>
  <c r="T502" i="4"/>
  <c r="U502" i="4"/>
  <c r="V502" i="4"/>
  <c r="S503" i="4"/>
  <c r="T503" i="4"/>
  <c r="U503" i="4"/>
  <c r="V503" i="4"/>
  <c r="S504" i="4"/>
  <c r="T504" i="4"/>
  <c r="U504" i="4"/>
  <c r="V504" i="4"/>
  <c r="S505" i="4"/>
  <c r="T505" i="4"/>
  <c r="U505" i="4"/>
  <c r="V505" i="4"/>
  <c r="S506" i="4"/>
  <c r="T506" i="4"/>
  <c r="U506" i="4"/>
  <c r="V506" i="4"/>
  <c r="S507" i="4"/>
  <c r="T507" i="4"/>
  <c r="U507" i="4"/>
  <c r="V507" i="4"/>
  <c r="S508" i="4"/>
  <c r="T508" i="4"/>
  <c r="U508" i="4"/>
  <c r="V508" i="4"/>
  <c r="S509" i="4"/>
  <c r="T509" i="4"/>
  <c r="U509" i="4"/>
  <c r="V509" i="4"/>
  <c r="S510" i="4"/>
  <c r="T510" i="4"/>
  <c r="U510" i="4"/>
  <c r="V510" i="4"/>
  <c r="S511" i="4"/>
  <c r="T511" i="4"/>
  <c r="U511" i="4"/>
  <c r="V511" i="4"/>
  <c r="S512" i="4"/>
  <c r="T512" i="4"/>
  <c r="U512" i="4"/>
  <c r="V512" i="4"/>
  <c r="S513" i="4"/>
  <c r="T513" i="4"/>
  <c r="U513" i="4"/>
  <c r="V513" i="4"/>
  <c r="S514" i="4"/>
  <c r="T514" i="4"/>
  <c r="U514" i="4"/>
  <c r="V514" i="4"/>
  <c r="S515" i="4"/>
  <c r="T515" i="4"/>
  <c r="U515" i="4"/>
  <c r="V515" i="4"/>
  <c r="S516" i="4"/>
  <c r="T516" i="4"/>
  <c r="U516" i="4"/>
  <c r="V516" i="4"/>
  <c r="S517" i="4"/>
  <c r="T517" i="4"/>
  <c r="U517" i="4"/>
  <c r="V517" i="4"/>
  <c r="S518" i="4"/>
  <c r="T518" i="4"/>
  <c r="U518" i="4"/>
  <c r="V518" i="4"/>
  <c r="S519" i="4"/>
  <c r="T519" i="4"/>
  <c r="U519" i="4"/>
  <c r="V519" i="4"/>
  <c r="S520" i="4"/>
  <c r="T520" i="4"/>
  <c r="U520" i="4"/>
  <c r="V520" i="4"/>
  <c r="S521" i="4"/>
  <c r="T521" i="4"/>
  <c r="U521" i="4"/>
  <c r="V521" i="4"/>
  <c r="S522" i="4"/>
  <c r="T522" i="4"/>
  <c r="U522" i="4"/>
  <c r="V522" i="4"/>
  <c r="S523" i="4"/>
  <c r="T523" i="4"/>
  <c r="U523" i="4"/>
  <c r="V523" i="4"/>
  <c r="S524" i="4"/>
  <c r="T524" i="4"/>
  <c r="U524" i="4"/>
  <c r="V524" i="4"/>
  <c r="S525" i="4"/>
  <c r="T525" i="4"/>
  <c r="U525" i="4"/>
  <c r="V525" i="4"/>
  <c r="S526" i="4"/>
  <c r="T526" i="4"/>
  <c r="U526" i="4"/>
  <c r="V526" i="4"/>
  <c r="S527" i="4"/>
  <c r="T527" i="4"/>
  <c r="U527" i="4"/>
  <c r="V527" i="4"/>
  <c r="S528" i="4"/>
  <c r="T528" i="4"/>
  <c r="U528" i="4"/>
  <c r="V528" i="4"/>
  <c r="S529" i="4"/>
  <c r="T529" i="4"/>
  <c r="U529" i="4"/>
  <c r="V529" i="4"/>
  <c r="S530" i="4"/>
  <c r="T530" i="4"/>
  <c r="U530" i="4"/>
  <c r="V530" i="4"/>
  <c r="S531" i="4"/>
  <c r="T531" i="4"/>
  <c r="U531" i="4"/>
  <c r="V531" i="4"/>
  <c r="S532" i="4"/>
  <c r="T532" i="4"/>
  <c r="U532" i="4"/>
  <c r="V532" i="4"/>
  <c r="S533" i="4"/>
  <c r="T533" i="4"/>
  <c r="U533" i="4"/>
  <c r="V533" i="4"/>
  <c r="S534" i="4"/>
  <c r="T534" i="4"/>
  <c r="U534" i="4"/>
  <c r="V534" i="4"/>
  <c r="S535" i="4"/>
  <c r="T535" i="4"/>
  <c r="U535" i="4"/>
  <c r="V535" i="4"/>
  <c r="S536" i="4"/>
  <c r="T536" i="4"/>
  <c r="U536" i="4"/>
  <c r="V536" i="4"/>
  <c r="S537" i="4"/>
  <c r="T537" i="4"/>
  <c r="U537" i="4"/>
  <c r="V537" i="4"/>
  <c r="S538" i="4"/>
  <c r="T538" i="4"/>
  <c r="U538" i="4"/>
  <c r="V538" i="4"/>
  <c r="S539" i="4"/>
  <c r="T539" i="4"/>
  <c r="U539" i="4"/>
  <c r="V539" i="4"/>
  <c r="S540" i="4"/>
  <c r="T540" i="4"/>
  <c r="U540" i="4"/>
  <c r="V540" i="4"/>
  <c r="S541" i="4"/>
  <c r="T541" i="4"/>
  <c r="U541" i="4"/>
  <c r="V541" i="4"/>
  <c r="S542" i="4"/>
  <c r="T542" i="4"/>
  <c r="U542" i="4"/>
  <c r="V542" i="4"/>
  <c r="S543" i="4"/>
  <c r="T543" i="4"/>
  <c r="U543" i="4"/>
  <c r="V543" i="4"/>
  <c r="S544" i="4"/>
  <c r="T544" i="4"/>
  <c r="U544" i="4"/>
  <c r="V544" i="4"/>
  <c r="S545" i="4"/>
  <c r="T545" i="4"/>
  <c r="U545" i="4"/>
  <c r="V545" i="4"/>
  <c r="S546" i="4"/>
  <c r="T546" i="4"/>
  <c r="U546" i="4"/>
  <c r="V546" i="4"/>
  <c r="S547" i="4"/>
  <c r="T547" i="4"/>
  <c r="U547" i="4"/>
  <c r="V547" i="4"/>
  <c r="S548" i="4"/>
  <c r="T548" i="4"/>
  <c r="U548" i="4"/>
  <c r="V548" i="4"/>
  <c r="S549" i="4"/>
  <c r="T549" i="4"/>
  <c r="U549" i="4"/>
  <c r="V549" i="4"/>
  <c r="S550" i="4"/>
  <c r="T550" i="4"/>
  <c r="U550" i="4"/>
  <c r="V550" i="4"/>
  <c r="S551" i="4"/>
  <c r="T551" i="4"/>
  <c r="U551" i="4"/>
  <c r="V551" i="4"/>
  <c r="S552" i="4"/>
  <c r="T552" i="4"/>
  <c r="U552" i="4"/>
  <c r="V552" i="4"/>
  <c r="S553" i="4"/>
  <c r="T553" i="4"/>
  <c r="U553" i="4"/>
  <c r="V553" i="4"/>
  <c r="S554" i="4"/>
  <c r="T554" i="4"/>
  <c r="U554" i="4"/>
  <c r="V554" i="4"/>
  <c r="S555" i="4"/>
  <c r="T555" i="4"/>
  <c r="U555" i="4"/>
  <c r="V555" i="4"/>
  <c r="S556" i="4"/>
  <c r="T556" i="4"/>
  <c r="U556" i="4"/>
  <c r="V556" i="4"/>
  <c r="S557" i="4"/>
  <c r="T557" i="4"/>
  <c r="U557" i="4"/>
  <c r="V557" i="4"/>
  <c r="S558" i="4"/>
  <c r="T558" i="4"/>
  <c r="U558" i="4"/>
  <c r="V558" i="4"/>
  <c r="S559" i="4"/>
  <c r="T559" i="4"/>
  <c r="U559" i="4"/>
  <c r="V559" i="4"/>
  <c r="S560" i="4"/>
  <c r="T560" i="4"/>
  <c r="U560" i="4"/>
  <c r="V560" i="4"/>
  <c r="S561" i="4"/>
  <c r="T561" i="4"/>
  <c r="U561" i="4"/>
  <c r="V561" i="4"/>
  <c r="S562" i="4"/>
  <c r="T562" i="4"/>
  <c r="U562" i="4"/>
  <c r="V562" i="4"/>
  <c r="S563" i="4"/>
  <c r="T563" i="4"/>
  <c r="U563" i="4"/>
  <c r="V563" i="4"/>
  <c r="S564" i="4"/>
  <c r="T564" i="4"/>
  <c r="U564" i="4"/>
  <c r="V564" i="4"/>
  <c r="S565" i="4"/>
  <c r="T565" i="4"/>
  <c r="U565" i="4"/>
  <c r="V565" i="4"/>
  <c r="S566" i="4"/>
  <c r="T566" i="4"/>
  <c r="U566" i="4"/>
  <c r="V566" i="4"/>
  <c r="S567" i="4"/>
  <c r="T567" i="4"/>
  <c r="U567" i="4"/>
  <c r="V567" i="4"/>
  <c r="S568" i="4"/>
  <c r="T568" i="4"/>
  <c r="U568" i="4"/>
  <c r="V568" i="4"/>
  <c r="S569" i="4"/>
  <c r="T569" i="4"/>
  <c r="U569" i="4"/>
  <c r="V569" i="4"/>
  <c r="S570" i="4"/>
  <c r="T570" i="4"/>
  <c r="U570" i="4"/>
  <c r="V570" i="4"/>
  <c r="S571" i="4"/>
  <c r="T571" i="4"/>
  <c r="U571" i="4"/>
  <c r="V571" i="4"/>
  <c r="S572" i="4"/>
  <c r="T572" i="4"/>
  <c r="U572" i="4"/>
  <c r="V572" i="4"/>
  <c r="S573" i="4"/>
  <c r="T573" i="4"/>
  <c r="U573" i="4"/>
  <c r="V573" i="4"/>
  <c r="S574" i="4"/>
  <c r="T574" i="4"/>
  <c r="U574" i="4"/>
  <c r="V574" i="4"/>
  <c r="S575" i="4"/>
  <c r="T575" i="4"/>
  <c r="U575" i="4"/>
  <c r="V575" i="4"/>
  <c r="S576" i="4"/>
  <c r="T576" i="4"/>
  <c r="U576" i="4"/>
  <c r="V576" i="4"/>
  <c r="S577" i="4"/>
  <c r="T577" i="4"/>
  <c r="U577" i="4"/>
  <c r="V577" i="4"/>
  <c r="S578" i="4"/>
  <c r="T578" i="4"/>
  <c r="U578" i="4"/>
  <c r="V578" i="4"/>
  <c r="S579" i="4"/>
  <c r="T579" i="4"/>
  <c r="U579" i="4"/>
  <c r="V579" i="4"/>
  <c r="S580" i="4"/>
  <c r="T580" i="4"/>
  <c r="U580" i="4"/>
  <c r="V580" i="4"/>
  <c r="S581" i="4"/>
  <c r="T581" i="4"/>
  <c r="U581" i="4"/>
  <c r="V581" i="4"/>
  <c r="S582" i="4"/>
  <c r="T582" i="4"/>
  <c r="U582" i="4"/>
  <c r="V582" i="4"/>
  <c r="S583" i="4"/>
  <c r="T583" i="4"/>
  <c r="U583" i="4"/>
  <c r="V583" i="4"/>
  <c r="S584" i="4"/>
  <c r="T584" i="4"/>
  <c r="U584" i="4"/>
  <c r="V584" i="4"/>
  <c r="S585" i="4"/>
  <c r="T585" i="4"/>
  <c r="U585" i="4"/>
  <c r="V585" i="4"/>
  <c r="S586" i="4"/>
  <c r="T586" i="4"/>
  <c r="U586" i="4"/>
  <c r="V586" i="4"/>
  <c r="S587" i="4"/>
  <c r="T587" i="4"/>
  <c r="U587" i="4"/>
  <c r="V587" i="4"/>
  <c r="S588" i="4"/>
  <c r="T588" i="4"/>
  <c r="U588" i="4"/>
  <c r="V588" i="4"/>
  <c r="S589" i="4"/>
  <c r="T589" i="4"/>
  <c r="U589" i="4"/>
  <c r="V589" i="4"/>
  <c r="S590" i="4"/>
  <c r="T590" i="4"/>
  <c r="U590" i="4"/>
  <c r="V590" i="4"/>
  <c r="S591" i="4"/>
  <c r="T591" i="4"/>
  <c r="U591" i="4"/>
  <c r="V591" i="4"/>
  <c r="S592" i="4"/>
  <c r="T592" i="4"/>
  <c r="U592" i="4"/>
  <c r="V592" i="4"/>
  <c r="S593" i="4"/>
  <c r="T593" i="4"/>
  <c r="U593" i="4"/>
  <c r="V593" i="4"/>
  <c r="S594" i="4"/>
  <c r="T594" i="4"/>
  <c r="U594" i="4"/>
  <c r="V594" i="4"/>
  <c r="S595" i="4"/>
  <c r="T595" i="4"/>
  <c r="U595" i="4"/>
  <c r="V595" i="4"/>
  <c r="S596" i="4"/>
  <c r="T596" i="4"/>
  <c r="U596" i="4"/>
  <c r="V596" i="4"/>
  <c r="S597" i="4"/>
  <c r="T597" i="4"/>
  <c r="U597" i="4"/>
  <c r="V597" i="4"/>
  <c r="S598" i="4"/>
  <c r="T598" i="4"/>
  <c r="U598" i="4"/>
  <c r="V598" i="4"/>
  <c r="S599" i="4"/>
  <c r="T599" i="4"/>
  <c r="U599" i="4"/>
  <c r="V599" i="4"/>
  <c r="S600" i="4"/>
  <c r="T600" i="4"/>
  <c r="U600" i="4"/>
  <c r="V600" i="4"/>
  <c r="S601" i="4"/>
  <c r="T601" i="4"/>
  <c r="U601" i="4"/>
  <c r="V601" i="4"/>
  <c r="S602" i="4"/>
  <c r="T602" i="4"/>
  <c r="U602" i="4"/>
  <c r="V602" i="4"/>
  <c r="S603" i="4"/>
  <c r="T603" i="4"/>
  <c r="U603" i="4"/>
  <c r="V603" i="4"/>
  <c r="S604" i="4"/>
  <c r="T604" i="4"/>
  <c r="U604" i="4"/>
  <c r="V604" i="4"/>
  <c r="S605" i="4"/>
  <c r="T605" i="4"/>
  <c r="U605" i="4"/>
  <c r="V605" i="4"/>
  <c r="S606" i="4"/>
  <c r="T606" i="4"/>
  <c r="U606" i="4"/>
  <c r="V606" i="4"/>
  <c r="S607" i="4"/>
  <c r="T607" i="4"/>
  <c r="U607" i="4"/>
  <c r="V607" i="4"/>
  <c r="S608" i="4"/>
  <c r="T608" i="4"/>
  <c r="U608" i="4"/>
  <c r="V608" i="4"/>
  <c r="S609" i="4"/>
  <c r="T609" i="4"/>
  <c r="U609" i="4"/>
  <c r="V609" i="4"/>
  <c r="S610" i="4"/>
  <c r="T610" i="4"/>
  <c r="U610" i="4"/>
  <c r="V610" i="4"/>
  <c r="S611" i="4"/>
  <c r="T611" i="4"/>
  <c r="U611" i="4"/>
  <c r="V611" i="4"/>
  <c r="S612" i="4"/>
  <c r="T612" i="4"/>
  <c r="U612" i="4"/>
  <c r="V612" i="4"/>
  <c r="S613" i="4"/>
  <c r="T613" i="4"/>
  <c r="U613" i="4"/>
  <c r="V613" i="4"/>
  <c r="S614" i="4"/>
  <c r="T614" i="4"/>
  <c r="U614" i="4"/>
  <c r="V614" i="4"/>
  <c r="S615" i="4"/>
  <c r="T615" i="4"/>
  <c r="U615" i="4"/>
  <c r="V615" i="4"/>
  <c r="S616" i="4"/>
  <c r="T616" i="4"/>
  <c r="U616" i="4"/>
  <c r="V616" i="4"/>
  <c r="S617" i="4"/>
  <c r="T617" i="4"/>
  <c r="U617" i="4"/>
  <c r="V617" i="4"/>
  <c r="S618" i="4"/>
  <c r="T618" i="4"/>
  <c r="U618" i="4"/>
  <c r="V618" i="4"/>
  <c r="S619" i="4"/>
  <c r="T619" i="4"/>
  <c r="U619" i="4"/>
  <c r="V619" i="4"/>
  <c r="S620" i="4"/>
  <c r="T620" i="4"/>
  <c r="U620" i="4"/>
  <c r="V620" i="4"/>
  <c r="S621" i="4"/>
  <c r="T621" i="4"/>
  <c r="U621" i="4"/>
  <c r="V621" i="4"/>
  <c r="S622" i="4"/>
  <c r="T622" i="4"/>
  <c r="U622" i="4"/>
  <c r="V622" i="4"/>
  <c r="S623" i="4"/>
  <c r="T623" i="4"/>
  <c r="U623" i="4"/>
  <c r="V623" i="4"/>
  <c r="S624" i="4"/>
  <c r="T624" i="4"/>
  <c r="U624" i="4"/>
  <c r="V624" i="4"/>
  <c r="S625" i="4"/>
  <c r="T625" i="4"/>
  <c r="U625" i="4"/>
  <c r="V625" i="4"/>
  <c r="S626" i="4"/>
  <c r="T626" i="4"/>
  <c r="U626" i="4"/>
  <c r="V626" i="4"/>
  <c r="S627" i="4"/>
  <c r="T627" i="4"/>
  <c r="U627" i="4"/>
  <c r="V627" i="4"/>
  <c r="S628" i="4"/>
  <c r="T628" i="4"/>
  <c r="U628" i="4"/>
  <c r="V628" i="4"/>
  <c r="S629" i="4"/>
  <c r="T629" i="4"/>
  <c r="U629" i="4"/>
  <c r="V629" i="4"/>
  <c r="S630" i="4"/>
  <c r="T630" i="4"/>
  <c r="U630" i="4"/>
  <c r="V630" i="4"/>
  <c r="S631" i="4"/>
  <c r="T631" i="4"/>
  <c r="U631" i="4"/>
  <c r="V631" i="4"/>
  <c r="S632" i="4"/>
  <c r="T632" i="4"/>
  <c r="U632" i="4"/>
  <c r="V632" i="4"/>
  <c r="S633" i="4"/>
  <c r="T633" i="4"/>
  <c r="U633" i="4"/>
  <c r="V633" i="4"/>
  <c r="S634" i="4"/>
  <c r="T634" i="4"/>
  <c r="U634" i="4"/>
  <c r="V634" i="4"/>
  <c r="S635" i="4"/>
  <c r="T635" i="4"/>
  <c r="U635" i="4"/>
  <c r="V635" i="4"/>
  <c r="S636" i="4"/>
  <c r="T636" i="4"/>
  <c r="U636" i="4"/>
  <c r="V636" i="4"/>
  <c r="S637" i="4"/>
  <c r="T637" i="4"/>
  <c r="U637" i="4"/>
  <c r="V637" i="4"/>
  <c r="S638" i="4"/>
  <c r="T638" i="4"/>
  <c r="U638" i="4"/>
  <c r="V638" i="4"/>
  <c r="S639" i="4"/>
  <c r="T639" i="4"/>
  <c r="U639" i="4"/>
  <c r="V639" i="4"/>
  <c r="S640" i="4"/>
  <c r="T640" i="4"/>
  <c r="U640" i="4"/>
  <c r="V640" i="4"/>
  <c r="S641" i="4"/>
  <c r="T641" i="4"/>
  <c r="U641" i="4"/>
  <c r="V641" i="4"/>
  <c r="S642" i="4"/>
  <c r="T642" i="4"/>
  <c r="U642" i="4"/>
  <c r="V642" i="4"/>
  <c r="S643" i="4"/>
  <c r="T643" i="4"/>
  <c r="U643" i="4"/>
  <c r="V643" i="4"/>
  <c r="S644" i="4"/>
  <c r="T644" i="4"/>
  <c r="U644" i="4"/>
  <c r="V644" i="4"/>
  <c r="S645" i="4"/>
  <c r="T645" i="4"/>
  <c r="U645" i="4"/>
  <c r="V645" i="4"/>
  <c r="S646" i="4"/>
  <c r="T646" i="4"/>
  <c r="U646" i="4"/>
  <c r="V646" i="4"/>
  <c r="S647" i="4"/>
  <c r="T647" i="4"/>
  <c r="U647" i="4"/>
  <c r="V647" i="4"/>
  <c r="S648" i="4"/>
  <c r="T648" i="4"/>
  <c r="U648" i="4"/>
  <c r="V648" i="4"/>
  <c r="S649" i="4"/>
  <c r="T649" i="4"/>
  <c r="U649" i="4"/>
  <c r="V649" i="4"/>
  <c r="S650" i="4"/>
  <c r="T650" i="4"/>
  <c r="U650" i="4"/>
  <c r="V650" i="4"/>
  <c r="S651" i="4"/>
  <c r="T651" i="4"/>
  <c r="U651" i="4"/>
  <c r="V651" i="4"/>
  <c r="S652" i="4"/>
  <c r="T652" i="4"/>
  <c r="U652" i="4"/>
  <c r="V652" i="4"/>
  <c r="S653" i="4"/>
  <c r="T653" i="4"/>
  <c r="U653" i="4"/>
  <c r="V653" i="4"/>
  <c r="S654" i="4"/>
  <c r="T654" i="4"/>
  <c r="U654" i="4"/>
  <c r="V654" i="4"/>
  <c r="S655" i="4"/>
  <c r="T655" i="4"/>
  <c r="U655" i="4"/>
  <c r="V655" i="4"/>
  <c r="S656" i="4"/>
  <c r="T656" i="4"/>
  <c r="U656" i="4"/>
  <c r="V656" i="4"/>
  <c r="S657" i="4"/>
  <c r="T657" i="4"/>
  <c r="U657" i="4"/>
  <c r="V657" i="4"/>
  <c r="S658" i="4"/>
  <c r="T658" i="4"/>
  <c r="U658" i="4"/>
  <c r="V658" i="4"/>
  <c r="S659" i="4"/>
  <c r="T659" i="4"/>
  <c r="U659" i="4"/>
  <c r="V659" i="4"/>
  <c r="S660" i="4"/>
  <c r="T660" i="4"/>
  <c r="U660" i="4"/>
  <c r="V660" i="4"/>
  <c r="S661" i="4"/>
  <c r="T661" i="4"/>
  <c r="U661" i="4"/>
  <c r="V661" i="4"/>
  <c r="S662" i="4"/>
  <c r="T662" i="4"/>
  <c r="U662" i="4"/>
  <c r="V662" i="4"/>
  <c r="S663" i="4"/>
  <c r="T663" i="4"/>
  <c r="U663" i="4"/>
  <c r="V663" i="4"/>
  <c r="S664" i="4"/>
  <c r="T664" i="4"/>
  <c r="U664" i="4"/>
  <c r="V664" i="4"/>
  <c r="S665" i="4"/>
  <c r="T665" i="4"/>
  <c r="U665" i="4"/>
  <c r="V665" i="4"/>
  <c r="S666" i="4"/>
  <c r="T666" i="4"/>
  <c r="U666" i="4"/>
  <c r="V666" i="4"/>
  <c r="S667" i="4"/>
  <c r="T667" i="4"/>
  <c r="U667" i="4"/>
  <c r="V667" i="4"/>
  <c r="S668" i="4"/>
  <c r="T668" i="4"/>
  <c r="U668" i="4"/>
  <c r="V668" i="4"/>
  <c r="S669" i="4"/>
  <c r="T669" i="4"/>
  <c r="U669" i="4"/>
  <c r="V669" i="4"/>
  <c r="S670" i="4"/>
  <c r="T670" i="4"/>
  <c r="U670" i="4"/>
  <c r="V670" i="4"/>
  <c r="S671" i="4"/>
  <c r="T671" i="4"/>
  <c r="U671" i="4"/>
  <c r="V671" i="4"/>
  <c r="S672" i="4"/>
  <c r="T672" i="4"/>
  <c r="U672" i="4"/>
  <c r="V672" i="4"/>
  <c r="S673" i="4"/>
  <c r="T673" i="4"/>
  <c r="U673" i="4"/>
  <c r="V673" i="4"/>
  <c r="S674" i="4"/>
  <c r="T674" i="4"/>
  <c r="U674" i="4"/>
  <c r="V674" i="4"/>
  <c r="S675" i="4"/>
  <c r="T675" i="4"/>
  <c r="U675" i="4"/>
  <c r="V675" i="4"/>
  <c r="S676" i="4"/>
  <c r="T676" i="4"/>
  <c r="U676" i="4"/>
  <c r="V676" i="4"/>
  <c r="S677" i="4"/>
  <c r="T677" i="4"/>
  <c r="U677" i="4"/>
  <c r="V677" i="4"/>
  <c r="S678" i="4"/>
  <c r="T678" i="4"/>
  <c r="U678" i="4"/>
  <c r="V678" i="4"/>
  <c r="S679" i="4"/>
  <c r="T679" i="4"/>
  <c r="U679" i="4"/>
  <c r="V679" i="4"/>
  <c r="S680" i="4"/>
  <c r="T680" i="4"/>
  <c r="U680" i="4"/>
  <c r="V680" i="4"/>
  <c r="S681" i="4"/>
  <c r="T681" i="4"/>
  <c r="U681" i="4"/>
  <c r="V681" i="4"/>
  <c r="S682" i="4"/>
  <c r="T682" i="4"/>
  <c r="U682" i="4"/>
  <c r="V682" i="4"/>
  <c r="S683" i="4"/>
  <c r="T683" i="4"/>
  <c r="U683" i="4"/>
  <c r="V683" i="4"/>
  <c r="S684" i="4"/>
  <c r="T684" i="4"/>
  <c r="U684" i="4"/>
  <c r="V684" i="4"/>
  <c r="S685" i="4"/>
  <c r="T685" i="4"/>
  <c r="U685" i="4"/>
  <c r="V685" i="4"/>
  <c r="S686" i="4"/>
  <c r="T686" i="4"/>
  <c r="U686" i="4"/>
  <c r="V686" i="4"/>
  <c r="S687" i="4"/>
  <c r="T687" i="4"/>
  <c r="U687" i="4"/>
  <c r="V687" i="4"/>
  <c r="S688" i="4"/>
  <c r="T688" i="4"/>
  <c r="U688" i="4"/>
  <c r="V688" i="4"/>
  <c r="S689" i="4"/>
  <c r="T689" i="4"/>
  <c r="U689" i="4"/>
  <c r="V689" i="4"/>
  <c r="S690" i="4"/>
  <c r="T690" i="4"/>
  <c r="U690" i="4"/>
  <c r="V690" i="4"/>
  <c r="S691" i="4"/>
  <c r="T691" i="4"/>
  <c r="U691" i="4"/>
  <c r="V691" i="4"/>
  <c r="S692" i="4"/>
  <c r="T692" i="4"/>
  <c r="U692" i="4"/>
  <c r="V692" i="4"/>
  <c r="S693" i="4"/>
  <c r="T693" i="4"/>
  <c r="U693" i="4"/>
  <c r="V693" i="4"/>
  <c r="S694" i="4"/>
  <c r="T694" i="4"/>
  <c r="U694" i="4"/>
  <c r="V694" i="4"/>
  <c r="S695" i="4"/>
  <c r="T695" i="4"/>
  <c r="U695" i="4"/>
  <c r="V695" i="4"/>
  <c r="S696" i="4"/>
  <c r="T696" i="4"/>
  <c r="U696" i="4"/>
  <c r="V696" i="4"/>
  <c r="S697" i="4"/>
  <c r="T697" i="4"/>
  <c r="U697" i="4"/>
  <c r="V697" i="4"/>
  <c r="S698" i="4"/>
  <c r="T698" i="4"/>
  <c r="U698" i="4"/>
  <c r="V698" i="4"/>
  <c r="S699" i="4"/>
  <c r="T699" i="4"/>
  <c r="U699" i="4"/>
  <c r="V699" i="4"/>
  <c r="S700" i="4"/>
  <c r="T700" i="4"/>
  <c r="U700" i="4"/>
  <c r="V700" i="4"/>
  <c r="S701" i="4"/>
  <c r="T701" i="4"/>
  <c r="U701" i="4"/>
  <c r="V701" i="4"/>
  <c r="S702" i="4"/>
  <c r="T702" i="4"/>
  <c r="U702" i="4"/>
  <c r="V702" i="4"/>
  <c r="S703" i="4"/>
  <c r="T703" i="4"/>
  <c r="U703" i="4"/>
  <c r="V703" i="4"/>
  <c r="S704" i="4"/>
  <c r="T704" i="4"/>
  <c r="U704" i="4"/>
  <c r="V704" i="4"/>
  <c r="S705" i="4"/>
  <c r="T705" i="4"/>
  <c r="U705" i="4"/>
  <c r="V705" i="4"/>
  <c r="S706" i="4"/>
  <c r="T706" i="4"/>
  <c r="U706" i="4"/>
  <c r="V706" i="4"/>
  <c r="S707" i="4"/>
  <c r="T707" i="4"/>
  <c r="U707" i="4"/>
  <c r="V707" i="4"/>
  <c r="S708" i="4"/>
  <c r="T708" i="4"/>
  <c r="U708" i="4"/>
  <c r="V708" i="4"/>
  <c r="S709" i="4"/>
  <c r="T709" i="4"/>
  <c r="U709" i="4"/>
  <c r="V709" i="4"/>
  <c r="S710" i="4"/>
  <c r="T710" i="4"/>
  <c r="U710" i="4"/>
  <c r="V710" i="4"/>
  <c r="S711" i="4"/>
  <c r="T711" i="4"/>
  <c r="U711" i="4"/>
  <c r="V711" i="4"/>
  <c r="S712" i="4"/>
  <c r="T712" i="4"/>
  <c r="U712" i="4"/>
  <c r="V712" i="4"/>
  <c r="S713" i="4"/>
  <c r="T713" i="4"/>
  <c r="U713" i="4"/>
  <c r="V713" i="4"/>
  <c r="S714" i="4"/>
  <c r="T714" i="4"/>
  <c r="U714" i="4"/>
  <c r="V714" i="4"/>
  <c r="S715" i="4"/>
  <c r="T715" i="4"/>
  <c r="U715" i="4"/>
  <c r="V715" i="4"/>
  <c r="S716" i="4"/>
  <c r="T716" i="4"/>
  <c r="U716" i="4"/>
  <c r="V716" i="4"/>
  <c r="S717" i="4"/>
  <c r="T717" i="4"/>
  <c r="U717" i="4"/>
  <c r="V717" i="4"/>
  <c r="S718" i="4"/>
  <c r="T718" i="4"/>
  <c r="U718" i="4"/>
  <c r="V718" i="4"/>
  <c r="S719" i="4"/>
  <c r="T719" i="4"/>
  <c r="U719" i="4"/>
  <c r="V719" i="4"/>
  <c r="S720" i="4"/>
  <c r="T720" i="4"/>
  <c r="U720" i="4"/>
  <c r="V720" i="4"/>
  <c r="S721" i="4"/>
  <c r="T721" i="4"/>
  <c r="U721" i="4"/>
  <c r="V721" i="4"/>
  <c r="S722" i="4"/>
  <c r="T722" i="4"/>
  <c r="U722" i="4"/>
  <c r="V722" i="4"/>
  <c r="S723" i="4"/>
  <c r="T723" i="4"/>
  <c r="U723" i="4"/>
  <c r="V723" i="4"/>
  <c r="S724" i="4"/>
  <c r="T724" i="4"/>
  <c r="U724" i="4"/>
  <c r="V724" i="4"/>
  <c r="S725" i="4"/>
  <c r="T725" i="4"/>
  <c r="U725" i="4"/>
  <c r="V725" i="4"/>
  <c r="S726" i="4"/>
  <c r="T726" i="4"/>
  <c r="U726" i="4"/>
  <c r="V726" i="4"/>
  <c r="S727" i="4"/>
  <c r="T727" i="4"/>
  <c r="U727" i="4"/>
  <c r="V727" i="4"/>
  <c r="S728" i="4"/>
  <c r="T728" i="4"/>
  <c r="U728" i="4"/>
  <c r="V728" i="4"/>
  <c r="S729" i="4"/>
  <c r="T729" i="4"/>
  <c r="U729" i="4"/>
  <c r="V729" i="4"/>
  <c r="S730" i="4"/>
  <c r="T730" i="4"/>
  <c r="U730" i="4"/>
  <c r="V730" i="4"/>
  <c r="S731" i="4"/>
  <c r="T731" i="4"/>
  <c r="U731" i="4"/>
  <c r="V731" i="4"/>
  <c r="S732" i="4"/>
  <c r="T732" i="4"/>
  <c r="U732" i="4"/>
  <c r="V732" i="4"/>
  <c r="S733" i="4"/>
  <c r="T733" i="4"/>
  <c r="U733" i="4"/>
  <c r="V733" i="4"/>
  <c r="S734" i="4"/>
  <c r="T734" i="4"/>
  <c r="U734" i="4"/>
  <c r="V734" i="4"/>
  <c r="S735" i="4"/>
  <c r="T735" i="4"/>
  <c r="U735" i="4"/>
  <c r="V735" i="4"/>
  <c r="S736" i="4"/>
  <c r="T736" i="4"/>
  <c r="U736" i="4"/>
  <c r="V736" i="4"/>
  <c r="S737" i="4"/>
  <c r="T737" i="4"/>
  <c r="U737" i="4"/>
  <c r="V737" i="4"/>
  <c r="S738" i="4"/>
  <c r="T738" i="4"/>
  <c r="U738" i="4"/>
  <c r="V738" i="4"/>
  <c r="S739" i="4"/>
  <c r="T739" i="4"/>
  <c r="U739" i="4"/>
  <c r="V739" i="4"/>
  <c r="S740" i="4"/>
  <c r="T740" i="4"/>
  <c r="U740" i="4"/>
  <c r="V740" i="4"/>
  <c r="S741" i="4"/>
  <c r="T741" i="4"/>
  <c r="U741" i="4"/>
  <c r="V741" i="4"/>
  <c r="S742" i="4"/>
  <c r="T742" i="4"/>
  <c r="U742" i="4"/>
  <c r="V742" i="4"/>
  <c r="S743" i="4"/>
  <c r="T743" i="4"/>
  <c r="U743" i="4"/>
  <c r="V743" i="4"/>
  <c r="S744" i="4"/>
  <c r="T744" i="4"/>
  <c r="U744" i="4"/>
  <c r="V744" i="4"/>
  <c r="S745" i="4"/>
  <c r="T745" i="4"/>
  <c r="U745" i="4"/>
  <c r="V745" i="4"/>
  <c r="S746" i="4"/>
  <c r="T746" i="4"/>
  <c r="U746" i="4"/>
  <c r="V746" i="4"/>
  <c r="S747" i="4"/>
  <c r="T747" i="4"/>
  <c r="U747" i="4"/>
  <c r="V747" i="4"/>
  <c r="S748" i="4"/>
  <c r="T748" i="4"/>
  <c r="U748" i="4"/>
  <c r="V748" i="4"/>
  <c r="S749" i="4"/>
  <c r="T749" i="4"/>
  <c r="U749" i="4"/>
  <c r="V749" i="4"/>
  <c r="S750" i="4"/>
  <c r="T750" i="4"/>
  <c r="U750" i="4"/>
  <c r="V750" i="4"/>
  <c r="S751" i="4"/>
  <c r="T751" i="4"/>
  <c r="U751" i="4"/>
  <c r="V751" i="4"/>
  <c r="S752" i="4"/>
  <c r="T752" i="4"/>
  <c r="U752" i="4"/>
  <c r="V752" i="4"/>
  <c r="S753" i="4"/>
  <c r="T753" i="4"/>
  <c r="U753" i="4"/>
  <c r="V753" i="4"/>
  <c r="S754" i="4"/>
  <c r="T754" i="4"/>
  <c r="U754" i="4"/>
  <c r="V754" i="4"/>
  <c r="S755" i="4"/>
  <c r="T755" i="4"/>
  <c r="U755" i="4"/>
  <c r="V755" i="4"/>
  <c r="S756" i="4"/>
  <c r="T756" i="4"/>
  <c r="U756" i="4"/>
  <c r="V756" i="4"/>
  <c r="S757" i="4"/>
  <c r="T757" i="4"/>
  <c r="U757" i="4"/>
  <c r="V757" i="4"/>
  <c r="S758" i="4"/>
  <c r="T758" i="4"/>
  <c r="U758" i="4"/>
  <c r="V758" i="4"/>
  <c r="S759" i="4"/>
  <c r="T759" i="4"/>
  <c r="U759" i="4"/>
  <c r="V759" i="4"/>
  <c r="S760" i="4"/>
  <c r="T760" i="4"/>
  <c r="U760" i="4"/>
  <c r="V760" i="4"/>
  <c r="S761" i="4"/>
  <c r="T761" i="4"/>
  <c r="U761" i="4"/>
  <c r="V761" i="4"/>
  <c r="S762" i="4"/>
  <c r="T762" i="4"/>
  <c r="U762" i="4"/>
  <c r="V762" i="4"/>
  <c r="S763" i="4"/>
  <c r="T763" i="4"/>
  <c r="U763" i="4"/>
  <c r="V763" i="4"/>
  <c r="S764" i="4"/>
  <c r="T764" i="4"/>
  <c r="U764" i="4"/>
  <c r="V764" i="4"/>
  <c r="S765" i="4"/>
  <c r="T765" i="4"/>
  <c r="U765" i="4"/>
  <c r="V765" i="4"/>
  <c r="S766" i="4"/>
  <c r="T766" i="4"/>
  <c r="U766" i="4"/>
  <c r="V766" i="4"/>
  <c r="S767" i="4"/>
  <c r="T767" i="4"/>
  <c r="U767" i="4"/>
  <c r="V767" i="4"/>
  <c r="S768" i="4"/>
  <c r="T768" i="4"/>
  <c r="U768" i="4"/>
  <c r="V768" i="4"/>
  <c r="S769" i="4"/>
  <c r="T769" i="4"/>
  <c r="U769" i="4"/>
  <c r="V769" i="4"/>
  <c r="S770" i="4"/>
  <c r="T770" i="4"/>
  <c r="U770" i="4"/>
  <c r="V770" i="4"/>
  <c r="S771" i="4"/>
  <c r="T771" i="4"/>
  <c r="U771" i="4"/>
  <c r="V771" i="4"/>
  <c r="S772" i="4"/>
  <c r="T772" i="4"/>
  <c r="U772" i="4"/>
  <c r="V772" i="4"/>
  <c r="S773" i="4"/>
  <c r="T773" i="4"/>
  <c r="U773" i="4"/>
  <c r="V773" i="4"/>
  <c r="S774" i="4"/>
  <c r="T774" i="4"/>
  <c r="U774" i="4"/>
  <c r="V774" i="4"/>
  <c r="S775" i="4"/>
  <c r="T775" i="4"/>
  <c r="U775" i="4"/>
  <c r="V775" i="4"/>
  <c r="S776" i="4"/>
  <c r="T776" i="4"/>
  <c r="U776" i="4"/>
  <c r="V776" i="4"/>
  <c r="S777" i="4"/>
  <c r="T777" i="4"/>
  <c r="U777" i="4"/>
  <c r="V777" i="4"/>
  <c r="S778" i="4"/>
  <c r="T778" i="4"/>
  <c r="U778" i="4"/>
  <c r="V778" i="4"/>
  <c r="S779" i="4"/>
  <c r="T779" i="4"/>
  <c r="U779" i="4"/>
  <c r="V779" i="4"/>
  <c r="S780" i="4"/>
  <c r="T780" i="4"/>
  <c r="U780" i="4"/>
  <c r="V780" i="4"/>
  <c r="S781" i="4"/>
  <c r="T781" i="4"/>
  <c r="U781" i="4"/>
  <c r="V781" i="4"/>
  <c r="S782" i="4"/>
  <c r="T782" i="4"/>
  <c r="U782" i="4"/>
  <c r="V782" i="4"/>
  <c r="S783" i="4"/>
  <c r="T783" i="4"/>
  <c r="U783" i="4"/>
  <c r="V783" i="4"/>
  <c r="S784" i="4"/>
  <c r="T784" i="4"/>
  <c r="U784" i="4"/>
  <c r="V784" i="4"/>
  <c r="S785" i="4"/>
  <c r="T785" i="4"/>
  <c r="U785" i="4"/>
  <c r="V785" i="4"/>
  <c r="S786" i="4"/>
  <c r="T786" i="4"/>
  <c r="U786" i="4"/>
  <c r="V786" i="4"/>
  <c r="S787" i="4"/>
  <c r="T787" i="4"/>
  <c r="U787" i="4"/>
  <c r="V787" i="4"/>
  <c r="S788" i="4"/>
  <c r="T788" i="4"/>
  <c r="U788" i="4"/>
  <c r="V788" i="4"/>
  <c r="S789" i="4"/>
  <c r="T789" i="4"/>
  <c r="U789" i="4"/>
  <c r="V789" i="4"/>
  <c r="S790" i="4"/>
  <c r="T790" i="4"/>
  <c r="U790" i="4"/>
  <c r="V790" i="4"/>
  <c r="S791" i="4"/>
  <c r="T791" i="4"/>
  <c r="U791" i="4"/>
  <c r="V791" i="4"/>
  <c r="S792" i="4"/>
  <c r="T792" i="4"/>
  <c r="U792" i="4"/>
  <c r="V792" i="4"/>
  <c r="S793" i="4"/>
  <c r="T793" i="4"/>
  <c r="U793" i="4"/>
  <c r="V793" i="4"/>
  <c r="S794" i="4"/>
  <c r="T794" i="4"/>
  <c r="U794" i="4"/>
  <c r="V794" i="4"/>
  <c r="S795" i="4"/>
  <c r="T795" i="4"/>
  <c r="U795" i="4"/>
  <c r="V795" i="4"/>
  <c r="S796" i="4"/>
  <c r="T796" i="4"/>
  <c r="U796" i="4"/>
  <c r="V796" i="4"/>
  <c r="S797" i="4"/>
  <c r="T797" i="4"/>
  <c r="U797" i="4"/>
  <c r="V797" i="4"/>
  <c r="S798" i="4"/>
  <c r="T798" i="4"/>
  <c r="U798" i="4"/>
  <c r="V798" i="4"/>
  <c r="S799" i="4"/>
  <c r="T799" i="4"/>
  <c r="U799" i="4"/>
  <c r="V799" i="4"/>
  <c r="S800" i="4"/>
  <c r="T800" i="4"/>
  <c r="U800" i="4"/>
  <c r="V800" i="4"/>
  <c r="S801" i="4"/>
  <c r="T801" i="4"/>
  <c r="U801" i="4"/>
  <c r="V801" i="4"/>
  <c r="S802" i="4"/>
  <c r="T802" i="4"/>
  <c r="U802" i="4"/>
  <c r="V802" i="4"/>
  <c r="S803" i="4"/>
  <c r="T803" i="4"/>
  <c r="U803" i="4"/>
  <c r="V803" i="4"/>
  <c r="S804" i="4"/>
  <c r="T804" i="4"/>
  <c r="U804" i="4"/>
  <c r="V804" i="4"/>
  <c r="S805" i="4"/>
  <c r="T805" i="4"/>
  <c r="U805" i="4"/>
  <c r="V805" i="4"/>
  <c r="S806" i="4"/>
  <c r="T806" i="4"/>
  <c r="U806" i="4"/>
  <c r="V806" i="4"/>
  <c r="S807" i="4"/>
  <c r="T807" i="4"/>
  <c r="U807" i="4"/>
  <c r="V807" i="4"/>
  <c r="S808" i="4"/>
  <c r="T808" i="4"/>
  <c r="U808" i="4"/>
  <c r="V808" i="4"/>
  <c r="S809" i="4"/>
  <c r="T809" i="4"/>
  <c r="U809" i="4"/>
  <c r="V809" i="4"/>
  <c r="S810" i="4"/>
  <c r="T810" i="4"/>
  <c r="U810" i="4"/>
  <c r="V810" i="4"/>
  <c r="S811" i="4"/>
  <c r="T811" i="4"/>
  <c r="U811" i="4"/>
  <c r="V811" i="4"/>
  <c r="S812" i="4"/>
  <c r="T812" i="4"/>
  <c r="U812" i="4"/>
  <c r="V812" i="4"/>
  <c r="S813" i="4"/>
  <c r="T813" i="4"/>
  <c r="U813" i="4"/>
  <c r="V813" i="4"/>
  <c r="S814" i="4"/>
  <c r="T814" i="4"/>
  <c r="U814" i="4"/>
  <c r="V814" i="4"/>
  <c r="S815" i="4"/>
  <c r="T815" i="4"/>
  <c r="U815" i="4"/>
  <c r="V815" i="4"/>
  <c r="S816" i="4"/>
  <c r="T816" i="4"/>
  <c r="U816" i="4"/>
  <c r="V816" i="4"/>
  <c r="S817" i="4"/>
  <c r="T817" i="4"/>
  <c r="U817" i="4"/>
  <c r="V817" i="4"/>
  <c r="S818" i="4"/>
  <c r="T818" i="4"/>
  <c r="U818" i="4"/>
  <c r="V818" i="4"/>
  <c r="S819" i="4"/>
  <c r="T819" i="4"/>
  <c r="U819" i="4"/>
  <c r="V819" i="4"/>
  <c r="S820" i="4"/>
  <c r="T820" i="4"/>
  <c r="U820" i="4"/>
  <c r="V820" i="4"/>
  <c r="S821" i="4"/>
  <c r="T821" i="4"/>
  <c r="U821" i="4"/>
  <c r="V821" i="4"/>
  <c r="S822" i="4"/>
  <c r="T822" i="4"/>
  <c r="U822" i="4"/>
  <c r="V822" i="4"/>
  <c r="S823" i="4"/>
  <c r="T823" i="4"/>
  <c r="U823" i="4"/>
  <c r="V823" i="4"/>
  <c r="S824" i="4"/>
  <c r="T824" i="4"/>
  <c r="U824" i="4"/>
  <c r="V824" i="4"/>
  <c r="S825" i="4"/>
  <c r="T825" i="4"/>
  <c r="U825" i="4"/>
  <c r="V825" i="4"/>
  <c r="S826" i="4"/>
  <c r="T826" i="4"/>
  <c r="U826" i="4"/>
  <c r="V826" i="4"/>
  <c r="S827" i="4"/>
  <c r="T827" i="4"/>
  <c r="U827" i="4"/>
  <c r="V827" i="4"/>
  <c r="S828" i="4"/>
  <c r="T828" i="4"/>
  <c r="U828" i="4"/>
  <c r="V828" i="4"/>
  <c r="S829" i="4"/>
  <c r="T829" i="4"/>
  <c r="U829" i="4"/>
  <c r="V829" i="4"/>
  <c r="S830" i="4"/>
  <c r="T830" i="4"/>
  <c r="U830" i="4"/>
  <c r="V830" i="4"/>
  <c r="S831" i="4"/>
  <c r="T831" i="4"/>
  <c r="U831" i="4"/>
  <c r="V831" i="4"/>
  <c r="S832" i="4"/>
  <c r="T832" i="4"/>
  <c r="U832" i="4"/>
  <c r="V832" i="4"/>
  <c r="S833" i="4"/>
  <c r="T833" i="4"/>
  <c r="U833" i="4"/>
  <c r="V833" i="4"/>
  <c r="S834" i="4"/>
  <c r="T834" i="4"/>
  <c r="U834" i="4"/>
  <c r="V834" i="4"/>
  <c r="S835" i="4"/>
  <c r="T835" i="4"/>
  <c r="U835" i="4"/>
  <c r="V835" i="4"/>
  <c r="S836" i="4"/>
  <c r="T836" i="4"/>
  <c r="U836" i="4"/>
  <c r="V836" i="4"/>
  <c r="S837" i="4"/>
  <c r="T837" i="4"/>
  <c r="U837" i="4"/>
  <c r="V837" i="4"/>
  <c r="S838" i="4"/>
  <c r="T838" i="4"/>
  <c r="U838" i="4"/>
  <c r="V838" i="4"/>
  <c r="S839" i="4"/>
  <c r="T839" i="4"/>
  <c r="U839" i="4"/>
  <c r="V839" i="4"/>
  <c r="S840" i="4"/>
  <c r="T840" i="4"/>
  <c r="U840" i="4"/>
  <c r="V840" i="4"/>
  <c r="S841" i="4"/>
  <c r="T841" i="4"/>
  <c r="U841" i="4"/>
  <c r="V841" i="4"/>
  <c r="S842" i="4"/>
  <c r="T842" i="4"/>
  <c r="U842" i="4"/>
  <c r="V842" i="4"/>
  <c r="S843" i="4"/>
  <c r="T843" i="4"/>
  <c r="U843" i="4"/>
  <c r="V843" i="4"/>
  <c r="S844" i="4"/>
  <c r="T844" i="4"/>
  <c r="U844" i="4"/>
  <c r="V844" i="4"/>
  <c r="S845" i="4"/>
  <c r="T845" i="4"/>
  <c r="U845" i="4"/>
  <c r="V845" i="4"/>
  <c r="S846" i="4"/>
  <c r="T846" i="4"/>
  <c r="U846" i="4"/>
  <c r="V846" i="4"/>
  <c r="S847" i="4"/>
  <c r="T847" i="4"/>
  <c r="U847" i="4"/>
  <c r="V847" i="4"/>
  <c r="S848" i="4"/>
  <c r="T848" i="4"/>
  <c r="U848" i="4"/>
  <c r="V848" i="4"/>
  <c r="S849" i="4"/>
  <c r="T849" i="4"/>
  <c r="U849" i="4"/>
  <c r="V849" i="4"/>
  <c r="S850" i="4"/>
  <c r="T850" i="4"/>
  <c r="U850" i="4"/>
  <c r="V850" i="4"/>
  <c r="S851" i="4"/>
  <c r="T851" i="4"/>
  <c r="U851" i="4"/>
  <c r="V851" i="4"/>
  <c r="S852" i="4"/>
  <c r="T852" i="4"/>
  <c r="U852" i="4"/>
  <c r="V852" i="4"/>
  <c r="S853" i="4"/>
  <c r="T853" i="4"/>
  <c r="U853" i="4"/>
  <c r="V853" i="4"/>
  <c r="S854" i="4"/>
  <c r="T854" i="4"/>
  <c r="U854" i="4"/>
  <c r="V854" i="4"/>
  <c r="S855" i="4"/>
  <c r="T855" i="4"/>
  <c r="U855" i="4"/>
  <c r="V855" i="4"/>
  <c r="S856" i="4"/>
  <c r="T856" i="4"/>
  <c r="U856" i="4"/>
  <c r="V856" i="4"/>
  <c r="S857" i="4"/>
  <c r="T857" i="4"/>
  <c r="U857" i="4"/>
  <c r="V857" i="4"/>
  <c r="S858" i="4"/>
  <c r="T858" i="4"/>
  <c r="U858" i="4"/>
  <c r="V858" i="4"/>
  <c r="S859" i="4"/>
  <c r="T859" i="4"/>
  <c r="U859" i="4"/>
  <c r="V859" i="4"/>
  <c r="S860" i="4"/>
  <c r="T860" i="4"/>
  <c r="U860" i="4"/>
  <c r="V860" i="4"/>
  <c r="S861" i="4"/>
  <c r="T861" i="4"/>
  <c r="U861" i="4"/>
  <c r="V861" i="4"/>
  <c r="S862" i="4"/>
  <c r="T862" i="4"/>
  <c r="U862" i="4"/>
  <c r="V862" i="4"/>
  <c r="S863" i="4"/>
  <c r="T863" i="4"/>
  <c r="U863" i="4"/>
  <c r="V863" i="4"/>
  <c r="S864" i="4"/>
  <c r="T864" i="4"/>
  <c r="U864" i="4"/>
  <c r="V864" i="4"/>
  <c r="S865" i="4"/>
  <c r="T865" i="4"/>
  <c r="U865" i="4"/>
  <c r="V865" i="4"/>
  <c r="S866" i="4"/>
  <c r="T866" i="4"/>
  <c r="U866" i="4"/>
  <c r="V866" i="4"/>
  <c r="S867" i="4"/>
  <c r="T867" i="4"/>
  <c r="U867" i="4"/>
  <c r="V867" i="4"/>
  <c r="S868" i="4"/>
  <c r="T868" i="4"/>
  <c r="U868" i="4"/>
  <c r="V868" i="4"/>
  <c r="S869" i="4"/>
  <c r="T869" i="4"/>
  <c r="U869" i="4"/>
  <c r="V869" i="4"/>
  <c r="S870" i="4"/>
  <c r="T870" i="4"/>
  <c r="U870" i="4"/>
  <c r="V870" i="4"/>
  <c r="S871" i="4"/>
  <c r="T871" i="4"/>
  <c r="U871" i="4"/>
  <c r="V871" i="4"/>
  <c r="S872" i="4"/>
  <c r="T872" i="4"/>
  <c r="U872" i="4"/>
  <c r="V872" i="4"/>
  <c r="S873" i="4"/>
  <c r="T873" i="4"/>
  <c r="U873" i="4"/>
  <c r="V873" i="4"/>
  <c r="S874" i="4"/>
  <c r="T874" i="4"/>
  <c r="U874" i="4"/>
  <c r="V874" i="4"/>
  <c r="S875" i="4"/>
  <c r="T875" i="4"/>
  <c r="U875" i="4"/>
  <c r="V875" i="4"/>
  <c r="S876" i="4"/>
  <c r="T876" i="4"/>
  <c r="U876" i="4"/>
  <c r="V876" i="4"/>
  <c r="S877" i="4"/>
  <c r="T877" i="4"/>
  <c r="U877" i="4"/>
  <c r="V877" i="4"/>
  <c r="S878" i="4"/>
  <c r="T878" i="4"/>
  <c r="U878" i="4"/>
  <c r="V878" i="4"/>
  <c r="S879" i="4"/>
  <c r="T879" i="4"/>
  <c r="U879" i="4"/>
  <c r="V879" i="4"/>
  <c r="S880" i="4"/>
  <c r="T880" i="4"/>
  <c r="U880" i="4"/>
  <c r="V880" i="4"/>
  <c r="S881" i="4"/>
  <c r="T881" i="4"/>
  <c r="U881" i="4"/>
  <c r="V881" i="4"/>
  <c r="S882" i="4"/>
  <c r="T882" i="4"/>
  <c r="U882" i="4"/>
  <c r="V882" i="4"/>
  <c r="S883" i="4"/>
  <c r="T883" i="4"/>
  <c r="U883" i="4"/>
  <c r="V883" i="4"/>
  <c r="S884" i="4"/>
  <c r="T884" i="4"/>
  <c r="U884" i="4"/>
  <c r="V884" i="4"/>
  <c r="S885" i="4"/>
  <c r="T885" i="4"/>
  <c r="U885" i="4"/>
  <c r="V885" i="4"/>
  <c r="S886" i="4"/>
  <c r="T886" i="4"/>
  <c r="U886" i="4"/>
  <c r="V886" i="4"/>
  <c r="S887" i="4"/>
  <c r="T887" i="4"/>
  <c r="U887" i="4"/>
  <c r="V887" i="4"/>
  <c r="S888" i="4"/>
  <c r="T888" i="4"/>
  <c r="U888" i="4"/>
  <c r="V888" i="4"/>
  <c r="S889" i="4"/>
  <c r="T889" i="4"/>
  <c r="U889" i="4"/>
  <c r="V889" i="4"/>
  <c r="S890" i="4"/>
  <c r="T890" i="4"/>
  <c r="U890" i="4"/>
  <c r="V890" i="4"/>
  <c r="S891" i="4"/>
  <c r="T891" i="4"/>
  <c r="U891" i="4"/>
  <c r="V891" i="4"/>
  <c r="S892" i="4"/>
  <c r="T892" i="4"/>
  <c r="U892" i="4"/>
  <c r="V892" i="4"/>
  <c r="S893" i="4"/>
  <c r="T893" i="4"/>
  <c r="U893" i="4"/>
  <c r="V893" i="4"/>
  <c r="S894" i="4"/>
  <c r="T894" i="4"/>
  <c r="U894" i="4"/>
  <c r="V894" i="4"/>
  <c r="S895" i="4"/>
  <c r="T895" i="4"/>
  <c r="U895" i="4"/>
  <c r="V895" i="4"/>
  <c r="S896" i="4"/>
  <c r="T896" i="4"/>
  <c r="U896" i="4"/>
  <c r="V896" i="4"/>
  <c r="S897" i="4"/>
  <c r="T897" i="4"/>
  <c r="U897" i="4"/>
  <c r="V897" i="4"/>
  <c r="S898" i="4"/>
  <c r="T898" i="4"/>
  <c r="U898" i="4"/>
  <c r="V898" i="4"/>
  <c r="S899" i="4"/>
  <c r="T899" i="4"/>
  <c r="U899" i="4"/>
  <c r="V899" i="4"/>
  <c r="S900" i="4"/>
  <c r="T900" i="4"/>
  <c r="U900" i="4"/>
  <c r="V900" i="4"/>
  <c r="S901" i="4"/>
  <c r="T901" i="4"/>
  <c r="U901" i="4"/>
  <c r="V901" i="4"/>
  <c r="S902" i="4"/>
  <c r="T902" i="4"/>
  <c r="U902" i="4"/>
  <c r="V902" i="4"/>
  <c r="S903" i="4"/>
  <c r="T903" i="4"/>
  <c r="U903" i="4"/>
  <c r="V903" i="4"/>
  <c r="S904" i="4"/>
  <c r="T904" i="4"/>
  <c r="U904" i="4"/>
  <c r="V904" i="4"/>
  <c r="S905" i="4"/>
  <c r="T905" i="4"/>
  <c r="U905" i="4"/>
  <c r="V905" i="4"/>
  <c r="S906" i="4"/>
  <c r="T906" i="4"/>
  <c r="U906" i="4"/>
  <c r="V906" i="4"/>
  <c r="S907" i="4"/>
  <c r="T907" i="4"/>
  <c r="U907" i="4"/>
  <c r="V907" i="4"/>
  <c r="S908" i="4"/>
  <c r="T908" i="4"/>
  <c r="U908" i="4"/>
  <c r="V908" i="4"/>
  <c r="S909" i="4"/>
  <c r="T909" i="4"/>
  <c r="U909" i="4"/>
  <c r="V909" i="4"/>
  <c r="S910" i="4"/>
  <c r="T910" i="4"/>
  <c r="U910" i="4"/>
  <c r="V910" i="4"/>
  <c r="S911" i="4"/>
  <c r="T911" i="4"/>
  <c r="U911" i="4"/>
  <c r="V911" i="4"/>
  <c r="S912" i="4"/>
  <c r="T912" i="4"/>
  <c r="U912" i="4"/>
  <c r="V912" i="4"/>
  <c r="S913" i="4"/>
  <c r="T913" i="4"/>
  <c r="U913" i="4"/>
  <c r="V913" i="4"/>
  <c r="S914" i="4"/>
  <c r="T914" i="4"/>
  <c r="U914" i="4"/>
  <c r="V914" i="4"/>
  <c r="S915" i="4"/>
  <c r="T915" i="4"/>
  <c r="U915" i="4"/>
  <c r="V915" i="4"/>
  <c r="S916" i="4"/>
  <c r="T916" i="4"/>
  <c r="U916" i="4"/>
  <c r="V916" i="4"/>
  <c r="S917" i="4"/>
  <c r="T917" i="4"/>
  <c r="U917" i="4"/>
  <c r="V917" i="4"/>
  <c r="S918" i="4"/>
  <c r="T918" i="4"/>
  <c r="U918" i="4"/>
  <c r="V918" i="4"/>
  <c r="S919" i="4"/>
  <c r="T919" i="4"/>
  <c r="U919" i="4"/>
  <c r="V919" i="4"/>
  <c r="S920" i="4"/>
  <c r="T920" i="4"/>
  <c r="U920" i="4"/>
  <c r="V920" i="4"/>
  <c r="S921" i="4"/>
  <c r="T921" i="4"/>
  <c r="U921" i="4"/>
  <c r="V921" i="4"/>
  <c r="S922" i="4"/>
  <c r="T922" i="4"/>
  <c r="U922" i="4"/>
  <c r="V922" i="4"/>
  <c r="S923" i="4"/>
  <c r="T923" i="4"/>
  <c r="U923" i="4"/>
  <c r="V923" i="4"/>
  <c r="S924" i="4"/>
  <c r="T924" i="4"/>
  <c r="U924" i="4"/>
  <c r="V924" i="4"/>
  <c r="S925" i="4"/>
  <c r="T925" i="4"/>
  <c r="U925" i="4"/>
  <c r="V925" i="4"/>
  <c r="S926" i="4"/>
  <c r="T926" i="4"/>
  <c r="U926" i="4"/>
  <c r="V926" i="4"/>
  <c r="S927" i="4"/>
  <c r="T927" i="4"/>
  <c r="U927" i="4"/>
  <c r="V927" i="4"/>
  <c r="S928" i="4"/>
  <c r="T928" i="4"/>
  <c r="U928" i="4"/>
  <c r="V928" i="4"/>
  <c r="S929" i="4"/>
  <c r="T929" i="4"/>
  <c r="U929" i="4"/>
  <c r="V929" i="4"/>
  <c r="S930" i="4"/>
  <c r="T930" i="4"/>
  <c r="U930" i="4"/>
  <c r="V930" i="4"/>
  <c r="S931" i="4"/>
  <c r="T931" i="4"/>
  <c r="U931" i="4"/>
  <c r="V931" i="4"/>
  <c r="S932" i="4"/>
  <c r="T932" i="4"/>
  <c r="U932" i="4"/>
  <c r="V932" i="4"/>
  <c r="S933" i="4"/>
  <c r="T933" i="4"/>
  <c r="U933" i="4"/>
  <c r="V933" i="4"/>
  <c r="S934" i="4"/>
  <c r="T934" i="4"/>
  <c r="U934" i="4"/>
  <c r="V934" i="4"/>
  <c r="S935" i="4"/>
  <c r="T935" i="4"/>
  <c r="U935" i="4"/>
  <c r="V935" i="4"/>
  <c r="S936" i="4"/>
  <c r="T936" i="4"/>
  <c r="U936" i="4"/>
  <c r="V936" i="4"/>
  <c r="S937" i="4"/>
  <c r="T937" i="4"/>
  <c r="U937" i="4"/>
  <c r="V937" i="4"/>
  <c r="S938" i="4"/>
  <c r="T938" i="4"/>
  <c r="U938" i="4"/>
  <c r="V938" i="4"/>
  <c r="S939" i="4"/>
  <c r="T939" i="4"/>
  <c r="U939" i="4"/>
  <c r="V939" i="4"/>
  <c r="S940" i="4"/>
  <c r="T940" i="4"/>
  <c r="U940" i="4"/>
  <c r="V940" i="4"/>
  <c r="S941" i="4"/>
  <c r="T941" i="4"/>
  <c r="U941" i="4"/>
  <c r="V941" i="4"/>
  <c r="S942" i="4"/>
  <c r="T942" i="4"/>
  <c r="U942" i="4"/>
  <c r="V942" i="4"/>
  <c r="S943" i="4"/>
  <c r="T943" i="4"/>
  <c r="U943" i="4"/>
  <c r="V943" i="4"/>
  <c r="S944" i="4"/>
  <c r="T944" i="4"/>
  <c r="U944" i="4"/>
  <c r="V944" i="4"/>
  <c r="S945" i="4"/>
  <c r="T945" i="4"/>
  <c r="U945" i="4"/>
  <c r="V945" i="4"/>
  <c r="S946" i="4"/>
  <c r="T946" i="4"/>
  <c r="U946" i="4"/>
  <c r="V946" i="4"/>
  <c r="S947" i="4"/>
  <c r="T947" i="4"/>
  <c r="U947" i="4"/>
  <c r="V947" i="4"/>
  <c r="S948" i="4"/>
  <c r="T948" i="4"/>
  <c r="U948" i="4"/>
  <c r="V948" i="4"/>
  <c r="S949" i="4"/>
  <c r="T949" i="4"/>
  <c r="U949" i="4"/>
  <c r="V949" i="4"/>
  <c r="S950" i="4"/>
  <c r="T950" i="4"/>
  <c r="U950" i="4"/>
  <c r="V950" i="4"/>
  <c r="S951" i="4"/>
  <c r="T951" i="4"/>
  <c r="U951" i="4"/>
  <c r="V951" i="4"/>
  <c r="S952" i="4"/>
  <c r="T952" i="4"/>
  <c r="U952" i="4"/>
  <c r="V952" i="4"/>
  <c r="S953" i="4"/>
  <c r="T953" i="4"/>
  <c r="U953" i="4"/>
  <c r="V953" i="4"/>
  <c r="S954" i="4"/>
  <c r="T954" i="4"/>
  <c r="U954" i="4"/>
  <c r="V954" i="4"/>
  <c r="S955" i="4"/>
  <c r="T955" i="4"/>
  <c r="U955" i="4"/>
  <c r="V955" i="4"/>
  <c r="S956" i="4"/>
  <c r="T956" i="4"/>
  <c r="U956" i="4"/>
  <c r="V956" i="4"/>
  <c r="S957" i="4"/>
  <c r="T957" i="4"/>
  <c r="U957" i="4"/>
  <c r="V957" i="4"/>
  <c r="S958" i="4"/>
  <c r="T958" i="4"/>
  <c r="U958" i="4"/>
  <c r="V958" i="4"/>
  <c r="S959" i="4"/>
  <c r="T959" i="4"/>
  <c r="U959" i="4"/>
  <c r="V959" i="4"/>
  <c r="S960" i="4"/>
  <c r="T960" i="4"/>
  <c r="U960" i="4"/>
  <c r="V960" i="4"/>
  <c r="S961" i="4"/>
  <c r="T961" i="4"/>
  <c r="U961" i="4"/>
  <c r="V961" i="4"/>
  <c r="S962" i="4"/>
  <c r="T962" i="4"/>
  <c r="U962" i="4"/>
  <c r="V962" i="4"/>
  <c r="S963" i="4"/>
  <c r="T963" i="4"/>
  <c r="U963" i="4"/>
  <c r="V963" i="4"/>
  <c r="S964" i="4"/>
  <c r="T964" i="4"/>
  <c r="U964" i="4"/>
  <c r="V964" i="4"/>
  <c r="S965" i="4"/>
  <c r="T965" i="4"/>
  <c r="U965" i="4"/>
  <c r="V965" i="4"/>
  <c r="S966" i="4"/>
  <c r="T966" i="4"/>
  <c r="U966" i="4"/>
  <c r="V966" i="4"/>
  <c r="S967" i="4"/>
  <c r="T967" i="4"/>
  <c r="U967" i="4"/>
  <c r="V967" i="4"/>
  <c r="S968" i="4"/>
  <c r="T968" i="4"/>
  <c r="U968" i="4"/>
  <c r="V968" i="4"/>
  <c r="S969" i="4"/>
  <c r="T969" i="4"/>
  <c r="U969" i="4"/>
  <c r="V969" i="4"/>
  <c r="S970" i="4"/>
  <c r="T970" i="4"/>
  <c r="U970" i="4"/>
  <c r="V970" i="4"/>
  <c r="S971" i="4"/>
  <c r="T971" i="4"/>
  <c r="U971" i="4"/>
  <c r="V971" i="4"/>
  <c r="S972" i="4"/>
  <c r="T972" i="4"/>
  <c r="U972" i="4"/>
  <c r="V972" i="4"/>
  <c r="S973" i="4"/>
  <c r="T973" i="4"/>
  <c r="U973" i="4"/>
  <c r="V973" i="4"/>
  <c r="S974" i="4"/>
  <c r="T974" i="4"/>
  <c r="U974" i="4"/>
  <c r="V974" i="4"/>
  <c r="S975" i="4"/>
  <c r="T975" i="4"/>
  <c r="U975" i="4"/>
  <c r="V975" i="4"/>
  <c r="S976" i="4"/>
  <c r="T976" i="4"/>
  <c r="U976" i="4"/>
  <c r="V976" i="4"/>
  <c r="S977" i="4"/>
  <c r="T977" i="4"/>
  <c r="U977" i="4"/>
  <c r="V977" i="4"/>
  <c r="S978" i="4"/>
  <c r="T978" i="4"/>
  <c r="U978" i="4"/>
  <c r="V978" i="4"/>
  <c r="S979" i="4"/>
  <c r="T979" i="4"/>
  <c r="U979" i="4"/>
  <c r="V979" i="4"/>
  <c r="S980" i="4"/>
  <c r="T980" i="4"/>
  <c r="U980" i="4"/>
  <c r="V980" i="4"/>
  <c r="S981" i="4"/>
  <c r="T981" i="4"/>
  <c r="U981" i="4"/>
  <c r="V981" i="4"/>
  <c r="S982" i="4"/>
  <c r="T982" i="4"/>
  <c r="U982" i="4"/>
  <c r="V982" i="4"/>
  <c r="S983" i="4"/>
  <c r="T983" i="4"/>
  <c r="U983" i="4"/>
  <c r="V983" i="4"/>
  <c r="S984" i="4"/>
  <c r="T984" i="4"/>
  <c r="U984" i="4"/>
  <c r="V984" i="4"/>
  <c r="S985" i="4"/>
  <c r="T985" i="4"/>
  <c r="U985" i="4"/>
  <c r="V985" i="4"/>
  <c r="S986" i="4"/>
  <c r="T986" i="4"/>
  <c r="U986" i="4"/>
  <c r="V986" i="4"/>
  <c r="S987" i="4"/>
  <c r="T987" i="4"/>
  <c r="U987" i="4"/>
  <c r="V987" i="4"/>
  <c r="S988" i="4"/>
  <c r="T988" i="4"/>
  <c r="U988" i="4"/>
  <c r="V988" i="4"/>
  <c r="S989" i="4"/>
  <c r="T989" i="4"/>
  <c r="U989" i="4"/>
  <c r="V989" i="4"/>
  <c r="S990" i="4"/>
  <c r="T990" i="4"/>
  <c r="U990" i="4"/>
  <c r="V990" i="4"/>
  <c r="S991" i="4"/>
  <c r="T991" i="4"/>
  <c r="U991" i="4"/>
  <c r="V991" i="4"/>
  <c r="S992" i="4"/>
  <c r="T992" i="4"/>
  <c r="U992" i="4"/>
  <c r="V992" i="4"/>
  <c r="S993" i="4"/>
  <c r="T993" i="4"/>
  <c r="U993" i="4"/>
  <c r="V993" i="4"/>
  <c r="S994" i="4"/>
  <c r="T994" i="4"/>
  <c r="U994" i="4"/>
  <c r="V994" i="4"/>
  <c r="S995" i="4"/>
  <c r="T995" i="4"/>
  <c r="U995" i="4"/>
  <c r="V995" i="4"/>
  <c r="S996" i="4"/>
  <c r="T996" i="4"/>
  <c r="U996" i="4"/>
  <c r="V996" i="4"/>
  <c r="S997" i="4"/>
  <c r="T997" i="4"/>
  <c r="U997" i="4"/>
  <c r="V997" i="4"/>
  <c r="S998" i="4"/>
  <c r="T998" i="4"/>
  <c r="U998" i="4"/>
  <c r="V998" i="4"/>
  <c r="S999" i="4"/>
  <c r="T999" i="4"/>
  <c r="U999" i="4"/>
  <c r="V999" i="4"/>
  <c r="S1000" i="4"/>
  <c r="T1000" i="4"/>
  <c r="U1000" i="4"/>
  <c r="V1000" i="4"/>
  <c r="S1001" i="4"/>
  <c r="T1001" i="4"/>
  <c r="U1001" i="4"/>
  <c r="V1001" i="4"/>
  <c r="S1002" i="4"/>
  <c r="T1002" i="4"/>
  <c r="U1002" i="4"/>
  <c r="V1002" i="4"/>
  <c r="S1003" i="4"/>
  <c r="T1003" i="4"/>
  <c r="U1003" i="4"/>
  <c r="V1003" i="4"/>
  <c r="V4" i="4"/>
  <c r="U4" i="4"/>
  <c r="T4" i="4"/>
  <c r="S4" i="4"/>
  <c r="F6" i="11"/>
  <c r="G6" i="11"/>
  <c r="F7" i="11"/>
  <c r="G7" i="11"/>
  <c r="F8" i="11"/>
  <c r="G8" i="11"/>
  <c r="F9" i="11"/>
  <c r="G9" i="11"/>
  <c r="F10" i="11"/>
  <c r="G10" i="11"/>
  <c r="F11" i="11"/>
  <c r="G11" i="11"/>
  <c r="F12" i="11"/>
  <c r="G12" i="11"/>
  <c r="F13" i="11"/>
  <c r="G13" i="11"/>
  <c r="F14" i="11"/>
  <c r="G14" i="11"/>
  <c r="F15" i="11"/>
  <c r="G15" i="11"/>
  <c r="F16" i="11"/>
  <c r="G16" i="11"/>
  <c r="F17" i="11"/>
  <c r="G17" i="11"/>
  <c r="F18" i="11"/>
  <c r="G18" i="11"/>
  <c r="F19" i="11"/>
  <c r="G19" i="11"/>
  <c r="F20" i="11"/>
  <c r="G20" i="11"/>
  <c r="F21" i="11"/>
  <c r="G21" i="11"/>
  <c r="F22" i="11"/>
  <c r="G22" i="11"/>
  <c r="F23" i="11"/>
  <c r="G23" i="11"/>
  <c r="F24" i="11"/>
  <c r="G24" i="11"/>
  <c r="F25" i="11"/>
  <c r="G25" i="11"/>
  <c r="F26" i="11"/>
  <c r="G26" i="11"/>
  <c r="F27" i="11"/>
  <c r="G27" i="11"/>
  <c r="F28" i="11"/>
  <c r="G28" i="11"/>
  <c r="F29" i="11"/>
  <c r="G29" i="11"/>
  <c r="F30" i="11"/>
  <c r="G30" i="11"/>
  <c r="F31" i="11"/>
  <c r="G31" i="11"/>
  <c r="F32" i="11"/>
  <c r="G32" i="11"/>
  <c r="F33" i="11"/>
  <c r="G33" i="11"/>
  <c r="F34" i="11"/>
  <c r="G34" i="11"/>
  <c r="F35" i="11"/>
  <c r="G35" i="11"/>
  <c r="F36" i="11"/>
  <c r="G36" i="11"/>
  <c r="F37" i="11"/>
  <c r="G37" i="11"/>
  <c r="F38" i="11"/>
  <c r="G38" i="11"/>
  <c r="F39" i="11"/>
  <c r="G39" i="11"/>
  <c r="G5" i="11"/>
  <c r="F5" i="11"/>
  <c r="Q1001" i="4" l="1"/>
  <c r="R1001" i="4"/>
  <c r="P1001" i="4" s="1"/>
  <c r="Q1002" i="4"/>
  <c r="R1002" i="4"/>
  <c r="P1002" i="4" s="1"/>
  <c r="Q1003" i="4"/>
  <c r="R1003" i="4"/>
  <c r="P1003" i="4" s="1"/>
  <c r="Q998" i="5"/>
  <c r="R998" i="5"/>
  <c r="P998" i="5" s="1"/>
  <c r="Q999" i="5"/>
  <c r="R999" i="5"/>
  <c r="P999" i="5" s="1"/>
  <c r="P1000" i="5"/>
  <c r="Q1000" i="5"/>
  <c r="R1000" i="5"/>
  <c r="Q1001" i="5"/>
  <c r="R1001" i="5"/>
  <c r="P1001" i="5" s="1"/>
  <c r="Q1002" i="5"/>
  <c r="R1002" i="5"/>
  <c r="P1002" i="5" s="1"/>
  <c r="Q1003" i="5"/>
  <c r="R1003" i="5"/>
  <c r="P1003" i="5" s="1"/>
  <c r="H20" i="16"/>
  <c r="H14" i="14"/>
  <c r="E28" i="16"/>
  <c r="E28" i="14"/>
  <c r="K43" i="16" l="1"/>
  <c r="K42" i="16"/>
  <c r="K41" i="16"/>
  <c r="K40" i="16"/>
  <c r="K37" i="14"/>
  <c r="K36" i="14"/>
  <c r="K35" i="14"/>
  <c r="K34" i="14"/>
  <c r="Q23" i="5" l="1"/>
  <c r="R23" i="5"/>
  <c r="P23" i="5" s="1"/>
  <c r="P24" i="5"/>
  <c r="Q24" i="5"/>
  <c r="R24" i="5"/>
  <c r="Q25" i="5"/>
  <c r="R25" i="5"/>
  <c r="P25" i="5" s="1"/>
  <c r="Q26" i="5"/>
  <c r="R26" i="5"/>
  <c r="P26" i="5" s="1"/>
  <c r="Q27" i="5"/>
  <c r="R27" i="5"/>
  <c r="P27" i="5" s="1"/>
  <c r="Q28" i="5"/>
  <c r="R28" i="5"/>
  <c r="P28" i="5" s="1"/>
  <c r="Q29" i="5"/>
  <c r="R29" i="5"/>
  <c r="P29" i="5" s="1"/>
  <c r="Q30" i="5"/>
  <c r="R30" i="5"/>
  <c r="P30" i="5" s="1"/>
  <c r="Q31" i="5"/>
  <c r="R31" i="5"/>
  <c r="P31" i="5" s="1"/>
  <c r="Q32" i="5"/>
  <c r="R32" i="5"/>
  <c r="P32" i="5" s="1"/>
  <c r="Q33" i="5"/>
  <c r="R33" i="5"/>
  <c r="P33" i="5" s="1"/>
  <c r="Q34" i="5"/>
  <c r="R34" i="5"/>
  <c r="P34" i="5" s="1"/>
  <c r="Q35" i="5"/>
  <c r="R35" i="5"/>
  <c r="P35" i="5" s="1"/>
  <c r="Q36" i="5"/>
  <c r="R36" i="5"/>
  <c r="P36" i="5" s="1"/>
  <c r="Q37" i="5"/>
  <c r="R37" i="5"/>
  <c r="P37" i="5" s="1"/>
  <c r="Q38" i="5"/>
  <c r="R38" i="5"/>
  <c r="P38" i="5" s="1"/>
  <c r="Q39" i="5"/>
  <c r="R39" i="5"/>
  <c r="P39" i="5" s="1"/>
  <c r="Q40" i="5"/>
  <c r="R40" i="5"/>
  <c r="P40" i="5" s="1"/>
  <c r="Q41" i="5"/>
  <c r="R41" i="5"/>
  <c r="P41" i="5" s="1"/>
  <c r="Q42" i="5"/>
  <c r="R42" i="5"/>
  <c r="P42" i="5" s="1"/>
  <c r="Q43" i="5"/>
  <c r="R43" i="5"/>
  <c r="P43" i="5" s="1"/>
  <c r="Q44" i="5"/>
  <c r="R44" i="5"/>
  <c r="P44" i="5" s="1"/>
  <c r="Q45" i="5"/>
  <c r="R45" i="5"/>
  <c r="P45" i="5" s="1"/>
  <c r="Q46" i="5"/>
  <c r="R46" i="5"/>
  <c r="P46" i="5" s="1"/>
  <c r="Q47" i="5"/>
  <c r="R47" i="5"/>
  <c r="P47" i="5" s="1"/>
  <c r="Q48" i="5"/>
  <c r="R48" i="5"/>
  <c r="P48" i="5" s="1"/>
  <c r="Q49" i="5"/>
  <c r="R49" i="5"/>
  <c r="P49" i="5" s="1"/>
  <c r="Q50" i="5"/>
  <c r="R50" i="5"/>
  <c r="P50" i="5" s="1"/>
  <c r="Q51" i="5"/>
  <c r="R51" i="5"/>
  <c r="P51" i="5" s="1"/>
  <c r="Q52" i="5"/>
  <c r="R52" i="5"/>
  <c r="P52" i="5" s="1"/>
  <c r="Q53" i="5"/>
  <c r="R53" i="5"/>
  <c r="P53" i="5" s="1"/>
  <c r="Q54" i="5"/>
  <c r="R54" i="5"/>
  <c r="P54" i="5" s="1"/>
  <c r="Q55" i="5"/>
  <c r="R55" i="5"/>
  <c r="P55" i="5" s="1"/>
  <c r="Q56" i="5"/>
  <c r="R56" i="5"/>
  <c r="P56" i="5" s="1"/>
  <c r="Q57" i="5"/>
  <c r="R57" i="5"/>
  <c r="P57" i="5" s="1"/>
  <c r="Q58" i="5"/>
  <c r="R58" i="5"/>
  <c r="P58" i="5" s="1"/>
  <c r="Q59" i="5"/>
  <c r="R59" i="5"/>
  <c r="P59" i="5" s="1"/>
  <c r="Q60" i="5"/>
  <c r="R60" i="5"/>
  <c r="P60" i="5" s="1"/>
  <c r="Q61" i="5"/>
  <c r="R61" i="5"/>
  <c r="P61" i="5" s="1"/>
  <c r="Q62" i="5"/>
  <c r="R62" i="5"/>
  <c r="P62" i="5" s="1"/>
  <c r="Q63" i="5"/>
  <c r="R63" i="5"/>
  <c r="P63" i="5" s="1"/>
  <c r="Q64" i="5"/>
  <c r="R64" i="5"/>
  <c r="P64" i="5" s="1"/>
  <c r="Q65" i="5"/>
  <c r="R65" i="5"/>
  <c r="P65" i="5" s="1"/>
  <c r="Q66" i="5"/>
  <c r="R66" i="5"/>
  <c r="P66" i="5" s="1"/>
  <c r="Q67" i="5"/>
  <c r="R67" i="5"/>
  <c r="P67" i="5" s="1"/>
  <c r="Q68" i="5"/>
  <c r="R68" i="5"/>
  <c r="P68" i="5" s="1"/>
  <c r="Q69" i="5"/>
  <c r="R69" i="5"/>
  <c r="P69" i="5" s="1"/>
  <c r="Q70" i="5"/>
  <c r="R70" i="5"/>
  <c r="P70" i="5" s="1"/>
  <c r="Q71" i="5"/>
  <c r="R71" i="5"/>
  <c r="P71" i="5" s="1"/>
  <c r="Q72" i="5"/>
  <c r="R72" i="5"/>
  <c r="P72" i="5" s="1"/>
  <c r="Q73" i="5"/>
  <c r="R73" i="5"/>
  <c r="P73" i="5" s="1"/>
  <c r="Q74" i="5"/>
  <c r="R74" i="5"/>
  <c r="P74" i="5" s="1"/>
  <c r="Q75" i="5"/>
  <c r="R75" i="5"/>
  <c r="P75" i="5" s="1"/>
  <c r="Q76" i="5"/>
  <c r="R76" i="5"/>
  <c r="P76" i="5" s="1"/>
  <c r="Q77" i="5"/>
  <c r="R77" i="5"/>
  <c r="P77" i="5" s="1"/>
  <c r="Q78" i="5"/>
  <c r="R78" i="5"/>
  <c r="P78" i="5" s="1"/>
  <c r="Q79" i="5"/>
  <c r="R79" i="5"/>
  <c r="P79" i="5" s="1"/>
  <c r="Q80" i="5"/>
  <c r="R80" i="5"/>
  <c r="P80" i="5" s="1"/>
  <c r="Q81" i="5"/>
  <c r="R81" i="5"/>
  <c r="P81" i="5" s="1"/>
  <c r="Q82" i="5"/>
  <c r="R82" i="5"/>
  <c r="P82" i="5" s="1"/>
  <c r="Q83" i="5"/>
  <c r="R83" i="5"/>
  <c r="P83" i="5" s="1"/>
  <c r="Q84" i="5"/>
  <c r="R84" i="5"/>
  <c r="P84" i="5" s="1"/>
  <c r="Q85" i="5"/>
  <c r="R85" i="5"/>
  <c r="P85" i="5" s="1"/>
  <c r="Q86" i="5"/>
  <c r="R86" i="5"/>
  <c r="P86" i="5" s="1"/>
  <c r="Q87" i="5"/>
  <c r="R87" i="5"/>
  <c r="P87" i="5" s="1"/>
  <c r="Q88" i="5"/>
  <c r="R88" i="5"/>
  <c r="P88" i="5" s="1"/>
  <c r="Q89" i="5"/>
  <c r="R89" i="5"/>
  <c r="P89" i="5" s="1"/>
  <c r="Q90" i="5"/>
  <c r="R90" i="5"/>
  <c r="P90" i="5" s="1"/>
  <c r="Q91" i="5"/>
  <c r="R91" i="5"/>
  <c r="P91" i="5" s="1"/>
  <c r="Q92" i="5"/>
  <c r="R92" i="5"/>
  <c r="P92" i="5" s="1"/>
  <c r="Q93" i="5"/>
  <c r="R93" i="5"/>
  <c r="P93" i="5" s="1"/>
  <c r="Q94" i="5"/>
  <c r="R94" i="5"/>
  <c r="P94" i="5" s="1"/>
  <c r="Q95" i="5"/>
  <c r="R95" i="5"/>
  <c r="P95" i="5" s="1"/>
  <c r="Q96" i="5"/>
  <c r="R96" i="5"/>
  <c r="P96" i="5" s="1"/>
  <c r="Q97" i="5"/>
  <c r="R97" i="5"/>
  <c r="P97" i="5" s="1"/>
  <c r="Q98" i="5"/>
  <c r="R98" i="5"/>
  <c r="P98" i="5" s="1"/>
  <c r="Q99" i="5"/>
  <c r="R99" i="5"/>
  <c r="P99" i="5" s="1"/>
  <c r="Q100" i="5"/>
  <c r="R100" i="5"/>
  <c r="P100" i="5" s="1"/>
  <c r="Q101" i="5"/>
  <c r="R101" i="5"/>
  <c r="P101" i="5" s="1"/>
  <c r="Q102" i="5"/>
  <c r="R102" i="5"/>
  <c r="P102" i="5" s="1"/>
  <c r="Q103" i="5"/>
  <c r="R103" i="5"/>
  <c r="P103" i="5" s="1"/>
  <c r="Q104" i="5"/>
  <c r="R104" i="5"/>
  <c r="P104" i="5" s="1"/>
  <c r="Q105" i="5"/>
  <c r="R105" i="5"/>
  <c r="P105" i="5" s="1"/>
  <c r="Q106" i="5"/>
  <c r="R106" i="5"/>
  <c r="P106" i="5" s="1"/>
  <c r="Q107" i="5"/>
  <c r="R107" i="5"/>
  <c r="P107" i="5" s="1"/>
  <c r="Q108" i="5"/>
  <c r="R108" i="5"/>
  <c r="P108" i="5" s="1"/>
  <c r="Q109" i="5"/>
  <c r="R109" i="5"/>
  <c r="P109" i="5" s="1"/>
  <c r="Q110" i="5"/>
  <c r="R110" i="5"/>
  <c r="P110" i="5" s="1"/>
  <c r="Q111" i="5"/>
  <c r="R111" i="5"/>
  <c r="P111" i="5" s="1"/>
  <c r="Q112" i="5"/>
  <c r="R112" i="5"/>
  <c r="P112" i="5" s="1"/>
  <c r="Q113" i="5"/>
  <c r="R113" i="5"/>
  <c r="P113" i="5" s="1"/>
  <c r="Q114" i="5"/>
  <c r="R114" i="5"/>
  <c r="P114" i="5" s="1"/>
  <c r="Q115" i="5"/>
  <c r="R115" i="5"/>
  <c r="P115" i="5" s="1"/>
  <c r="Q116" i="5"/>
  <c r="R116" i="5"/>
  <c r="P116" i="5" s="1"/>
  <c r="Q117" i="5"/>
  <c r="R117" i="5"/>
  <c r="P117" i="5" s="1"/>
  <c r="Q118" i="5"/>
  <c r="R118" i="5"/>
  <c r="P118" i="5" s="1"/>
  <c r="Q119" i="5"/>
  <c r="R119" i="5"/>
  <c r="P119" i="5" s="1"/>
  <c r="Q120" i="5"/>
  <c r="R120" i="5"/>
  <c r="P120" i="5" s="1"/>
  <c r="Q121" i="5"/>
  <c r="R121" i="5"/>
  <c r="P121" i="5" s="1"/>
  <c r="Q122" i="5"/>
  <c r="R122" i="5"/>
  <c r="P122" i="5" s="1"/>
  <c r="Q123" i="5"/>
  <c r="R123" i="5"/>
  <c r="P123" i="5" s="1"/>
  <c r="Q124" i="5"/>
  <c r="R124" i="5"/>
  <c r="P124" i="5" s="1"/>
  <c r="Q125" i="5"/>
  <c r="R125" i="5"/>
  <c r="P125" i="5" s="1"/>
  <c r="Q126" i="5"/>
  <c r="R126" i="5"/>
  <c r="P126" i="5" s="1"/>
  <c r="Q127" i="5"/>
  <c r="R127" i="5"/>
  <c r="P127" i="5" s="1"/>
  <c r="Q128" i="5"/>
  <c r="R128" i="5"/>
  <c r="P128" i="5" s="1"/>
  <c r="Q129" i="5"/>
  <c r="R129" i="5"/>
  <c r="P129" i="5" s="1"/>
  <c r="Q130" i="5"/>
  <c r="R130" i="5"/>
  <c r="P130" i="5" s="1"/>
  <c r="Q131" i="5"/>
  <c r="R131" i="5"/>
  <c r="P131" i="5" s="1"/>
  <c r="Q132" i="5"/>
  <c r="R132" i="5"/>
  <c r="P132" i="5" s="1"/>
  <c r="Q133" i="5"/>
  <c r="R133" i="5"/>
  <c r="P133" i="5" s="1"/>
  <c r="Q134" i="5"/>
  <c r="R134" i="5"/>
  <c r="P134" i="5" s="1"/>
  <c r="Q135" i="5"/>
  <c r="R135" i="5"/>
  <c r="P135" i="5" s="1"/>
  <c r="Q136" i="5"/>
  <c r="R136" i="5"/>
  <c r="P136" i="5" s="1"/>
  <c r="Q137" i="5"/>
  <c r="R137" i="5"/>
  <c r="P137" i="5" s="1"/>
  <c r="Q138" i="5"/>
  <c r="R138" i="5"/>
  <c r="P138" i="5" s="1"/>
  <c r="Q139" i="5"/>
  <c r="R139" i="5"/>
  <c r="P139" i="5" s="1"/>
  <c r="Q140" i="5"/>
  <c r="R140" i="5"/>
  <c r="P140" i="5" s="1"/>
  <c r="Q141" i="5"/>
  <c r="R141" i="5"/>
  <c r="P141" i="5" s="1"/>
  <c r="Q142" i="5"/>
  <c r="R142" i="5"/>
  <c r="P142" i="5" s="1"/>
  <c r="Q143" i="5"/>
  <c r="R143" i="5"/>
  <c r="P143" i="5" s="1"/>
  <c r="Q144" i="5"/>
  <c r="R144" i="5"/>
  <c r="P144" i="5" s="1"/>
  <c r="Q145" i="5"/>
  <c r="R145" i="5"/>
  <c r="P145" i="5" s="1"/>
  <c r="Q146" i="5"/>
  <c r="R146" i="5"/>
  <c r="P146" i="5" s="1"/>
  <c r="Q147" i="5"/>
  <c r="R147" i="5"/>
  <c r="P147" i="5" s="1"/>
  <c r="Q148" i="5"/>
  <c r="R148" i="5"/>
  <c r="P148" i="5" s="1"/>
  <c r="Q149" i="5"/>
  <c r="R149" i="5"/>
  <c r="P149" i="5" s="1"/>
  <c r="Q150" i="5"/>
  <c r="R150" i="5"/>
  <c r="P150" i="5" s="1"/>
  <c r="Q151" i="5"/>
  <c r="R151" i="5"/>
  <c r="P151" i="5" s="1"/>
  <c r="Q152" i="5"/>
  <c r="R152" i="5"/>
  <c r="P152" i="5" s="1"/>
  <c r="Q153" i="5"/>
  <c r="R153" i="5"/>
  <c r="P153" i="5" s="1"/>
  <c r="Q154" i="5"/>
  <c r="R154" i="5"/>
  <c r="P154" i="5" s="1"/>
  <c r="Q155" i="5"/>
  <c r="R155" i="5"/>
  <c r="P155" i="5" s="1"/>
  <c r="Q156" i="5"/>
  <c r="R156" i="5"/>
  <c r="P156" i="5" s="1"/>
  <c r="Q157" i="5"/>
  <c r="R157" i="5"/>
  <c r="P157" i="5" s="1"/>
  <c r="Q158" i="5"/>
  <c r="R158" i="5"/>
  <c r="P158" i="5" s="1"/>
  <c r="Q159" i="5"/>
  <c r="R159" i="5"/>
  <c r="P159" i="5" s="1"/>
  <c r="Q160" i="5"/>
  <c r="R160" i="5"/>
  <c r="P160" i="5" s="1"/>
  <c r="Q161" i="5"/>
  <c r="R161" i="5"/>
  <c r="P161" i="5" s="1"/>
  <c r="Q162" i="5"/>
  <c r="R162" i="5"/>
  <c r="P162" i="5" s="1"/>
  <c r="Q163" i="5"/>
  <c r="R163" i="5"/>
  <c r="P163" i="5" s="1"/>
  <c r="Q164" i="5"/>
  <c r="R164" i="5"/>
  <c r="P164" i="5" s="1"/>
  <c r="Q165" i="5"/>
  <c r="R165" i="5"/>
  <c r="P165" i="5" s="1"/>
  <c r="Q166" i="5"/>
  <c r="R166" i="5"/>
  <c r="P166" i="5" s="1"/>
  <c r="Q167" i="5"/>
  <c r="R167" i="5"/>
  <c r="P167" i="5" s="1"/>
  <c r="Q168" i="5"/>
  <c r="R168" i="5"/>
  <c r="P168" i="5" s="1"/>
  <c r="Q169" i="5"/>
  <c r="R169" i="5"/>
  <c r="P169" i="5" s="1"/>
  <c r="Q170" i="5"/>
  <c r="R170" i="5"/>
  <c r="P170" i="5" s="1"/>
  <c r="Q171" i="5"/>
  <c r="R171" i="5"/>
  <c r="P171" i="5" s="1"/>
  <c r="Q172" i="5"/>
  <c r="R172" i="5"/>
  <c r="P172" i="5" s="1"/>
  <c r="Q173" i="5"/>
  <c r="R173" i="5"/>
  <c r="P173" i="5" s="1"/>
  <c r="Q174" i="5"/>
  <c r="R174" i="5"/>
  <c r="P174" i="5" s="1"/>
  <c r="Q175" i="5"/>
  <c r="R175" i="5"/>
  <c r="P175" i="5" s="1"/>
  <c r="Q176" i="5"/>
  <c r="R176" i="5"/>
  <c r="P176" i="5" s="1"/>
  <c r="Q177" i="5"/>
  <c r="R177" i="5"/>
  <c r="P177" i="5" s="1"/>
  <c r="Q178" i="5"/>
  <c r="R178" i="5"/>
  <c r="P178" i="5" s="1"/>
  <c r="Q179" i="5"/>
  <c r="R179" i="5"/>
  <c r="P179" i="5" s="1"/>
  <c r="Q180" i="5"/>
  <c r="R180" i="5"/>
  <c r="P180" i="5" s="1"/>
  <c r="Q181" i="5"/>
  <c r="R181" i="5"/>
  <c r="P181" i="5" s="1"/>
  <c r="Q182" i="5"/>
  <c r="R182" i="5"/>
  <c r="P182" i="5" s="1"/>
  <c r="Q183" i="5"/>
  <c r="R183" i="5"/>
  <c r="P183" i="5" s="1"/>
  <c r="Q184" i="5"/>
  <c r="R184" i="5"/>
  <c r="P184" i="5" s="1"/>
  <c r="Q185" i="5"/>
  <c r="R185" i="5"/>
  <c r="P185" i="5" s="1"/>
  <c r="Q186" i="5"/>
  <c r="R186" i="5"/>
  <c r="P186" i="5" s="1"/>
  <c r="Q187" i="5"/>
  <c r="R187" i="5"/>
  <c r="P187" i="5" s="1"/>
  <c r="Q188" i="5"/>
  <c r="R188" i="5"/>
  <c r="P188" i="5" s="1"/>
  <c r="Q189" i="5"/>
  <c r="R189" i="5"/>
  <c r="P189" i="5" s="1"/>
  <c r="Q190" i="5"/>
  <c r="R190" i="5"/>
  <c r="P190" i="5" s="1"/>
  <c r="Q191" i="5"/>
  <c r="R191" i="5"/>
  <c r="P191" i="5" s="1"/>
  <c r="Q192" i="5"/>
  <c r="R192" i="5"/>
  <c r="P192" i="5" s="1"/>
  <c r="Q193" i="5"/>
  <c r="R193" i="5"/>
  <c r="P193" i="5" s="1"/>
  <c r="Q194" i="5"/>
  <c r="R194" i="5"/>
  <c r="P194" i="5" s="1"/>
  <c r="Q195" i="5"/>
  <c r="R195" i="5"/>
  <c r="P195" i="5" s="1"/>
  <c r="Q196" i="5"/>
  <c r="R196" i="5"/>
  <c r="P196" i="5" s="1"/>
  <c r="Q197" i="5"/>
  <c r="R197" i="5"/>
  <c r="P197" i="5" s="1"/>
  <c r="Q198" i="5"/>
  <c r="R198" i="5"/>
  <c r="P198" i="5" s="1"/>
  <c r="Q199" i="5"/>
  <c r="R199" i="5"/>
  <c r="P199" i="5" s="1"/>
  <c r="Q200" i="5"/>
  <c r="R200" i="5"/>
  <c r="P200" i="5" s="1"/>
  <c r="Q201" i="5"/>
  <c r="R201" i="5"/>
  <c r="P201" i="5" s="1"/>
  <c r="Q202" i="5"/>
  <c r="R202" i="5"/>
  <c r="P202" i="5" s="1"/>
  <c r="Q203" i="5"/>
  <c r="R203" i="5"/>
  <c r="P203" i="5" s="1"/>
  <c r="Q204" i="5"/>
  <c r="R204" i="5"/>
  <c r="P204" i="5" s="1"/>
  <c r="Q205" i="5"/>
  <c r="R205" i="5"/>
  <c r="P205" i="5" s="1"/>
  <c r="Q206" i="5"/>
  <c r="R206" i="5"/>
  <c r="P206" i="5" s="1"/>
  <c r="Q207" i="5"/>
  <c r="R207" i="5"/>
  <c r="P207" i="5" s="1"/>
  <c r="Q208" i="5"/>
  <c r="R208" i="5"/>
  <c r="P208" i="5" s="1"/>
  <c r="Q209" i="5"/>
  <c r="R209" i="5"/>
  <c r="P209" i="5" s="1"/>
  <c r="Q210" i="5"/>
  <c r="R210" i="5"/>
  <c r="P210" i="5" s="1"/>
  <c r="Q211" i="5"/>
  <c r="R211" i="5"/>
  <c r="P211" i="5" s="1"/>
  <c r="Q212" i="5"/>
  <c r="R212" i="5"/>
  <c r="P212" i="5" s="1"/>
  <c r="Q213" i="5"/>
  <c r="R213" i="5"/>
  <c r="P213" i="5" s="1"/>
  <c r="Q214" i="5"/>
  <c r="R214" i="5"/>
  <c r="P214" i="5" s="1"/>
  <c r="Q215" i="5"/>
  <c r="R215" i="5"/>
  <c r="P215" i="5" s="1"/>
  <c r="Q216" i="5"/>
  <c r="R216" i="5"/>
  <c r="P216" i="5" s="1"/>
  <c r="Q217" i="5"/>
  <c r="R217" i="5"/>
  <c r="P217" i="5" s="1"/>
  <c r="Q218" i="5"/>
  <c r="R218" i="5"/>
  <c r="P218" i="5" s="1"/>
  <c r="Q219" i="5"/>
  <c r="R219" i="5"/>
  <c r="P219" i="5" s="1"/>
  <c r="Q220" i="5"/>
  <c r="R220" i="5"/>
  <c r="P220" i="5" s="1"/>
  <c r="Q221" i="5"/>
  <c r="R221" i="5"/>
  <c r="P221" i="5" s="1"/>
  <c r="Q222" i="5"/>
  <c r="R222" i="5"/>
  <c r="P222" i="5" s="1"/>
  <c r="Q223" i="5"/>
  <c r="R223" i="5"/>
  <c r="P223" i="5" s="1"/>
  <c r="Q224" i="5"/>
  <c r="R224" i="5"/>
  <c r="P224" i="5" s="1"/>
  <c r="Q225" i="5"/>
  <c r="R225" i="5"/>
  <c r="P225" i="5" s="1"/>
  <c r="Q226" i="5"/>
  <c r="R226" i="5"/>
  <c r="P226" i="5" s="1"/>
  <c r="Q227" i="5"/>
  <c r="R227" i="5"/>
  <c r="P227" i="5" s="1"/>
  <c r="Q228" i="5"/>
  <c r="R228" i="5"/>
  <c r="P228" i="5" s="1"/>
  <c r="Q229" i="5"/>
  <c r="R229" i="5"/>
  <c r="P229" i="5" s="1"/>
  <c r="Q230" i="5"/>
  <c r="R230" i="5"/>
  <c r="P230" i="5" s="1"/>
  <c r="Q231" i="5"/>
  <c r="R231" i="5"/>
  <c r="P231" i="5" s="1"/>
  <c r="Q232" i="5"/>
  <c r="R232" i="5"/>
  <c r="P232" i="5" s="1"/>
  <c r="Q233" i="5"/>
  <c r="R233" i="5"/>
  <c r="P233" i="5" s="1"/>
  <c r="Q234" i="5"/>
  <c r="R234" i="5"/>
  <c r="P234" i="5" s="1"/>
  <c r="Q235" i="5"/>
  <c r="R235" i="5"/>
  <c r="P235" i="5" s="1"/>
  <c r="Q236" i="5"/>
  <c r="R236" i="5"/>
  <c r="P236" i="5" s="1"/>
  <c r="Q237" i="5"/>
  <c r="R237" i="5"/>
  <c r="P237" i="5" s="1"/>
  <c r="Q238" i="5"/>
  <c r="R238" i="5"/>
  <c r="P238" i="5" s="1"/>
  <c r="Q239" i="5"/>
  <c r="R239" i="5"/>
  <c r="P239" i="5" s="1"/>
  <c r="Q240" i="5"/>
  <c r="R240" i="5"/>
  <c r="P240" i="5" s="1"/>
  <c r="Q241" i="5"/>
  <c r="R241" i="5"/>
  <c r="P241" i="5" s="1"/>
  <c r="Q242" i="5"/>
  <c r="R242" i="5"/>
  <c r="P242" i="5" s="1"/>
  <c r="Q243" i="5"/>
  <c r="R243" i="5"/>
  <c r="P243" i="5" s="1"/>
  <c r="Q244" i="5"/>
  <c r="R244" i="5"/>
  <c r="P244" i="5" s="1"/>
  <c r="Q245" i="5"/>
  <c r="R245" i="5"/>
  <c r="P245" i="5" s="1"/>
  <c r="Q246" i="5"/>
  <c r="R246" i="5"/>
  <c r="P246" i="5" s="1"/>
  <c r="Q247" i="5"/>
  <c r="R247" i="5"/>
  <c r="P247" i="5" s="1"/>
  <c r="Q248" i="5"/>
  <c r="R248" i="5"/>
  <c r="P248" i="5" s="1"/>
  <c r="Q249" i="5"/>
  <c r="R249" i="5"/>
  <c r="P249" i="5" s="1"/>
  <c r="Q250" i="5"/>
  <c r="R250" i="5"/>
  <c r="P250" i="5" s="1"/>
  <c r="Q251" i="5"/>
  <c r="R251" i="5"/>
  <c r="P251" i="5" s="1"/>
  <c r="Q252" i="5"/>
  <c r="R252" i="5"/>
  <c r="P252" i="5" s="1"/>
  <c r="Q253" i="5"/>
  <c r="R253" i="5"/>
  <c r="P253" i="5" s="1"/>
  <c r="Q254" i="5"/>
  <c r="R254" i="5"/>
  <c r="P254" i="5" s="1"/>
  <c r="Q255" i="5"/>
  <c r="R255" i="5"/>
  <c r="P255" i="5" s="1"/>
  <c r="Q256" i="5"/>
  <c r="R256" i="5"/>
  <c r="P256" i="5" s="1"/>
  <c r="Q257" i="5"/>
  <c r="R257" i="5"/>
  <c r="P257" i="5" s="1"/>
  <c r="Q258" i="5"/>
  <c r="R258" i="5"/>
  <c r="P258" i="5" s="1"/>
  <c r="Q259" i="5"/>
  <c r="R259" i="5"/>
  <c r="P259" i="5" s="1"/>
  <c r="Q260" i="5"/>
  <c r="R260" i="5"/>
  <c r="P260" i="5" s="1"/>
  <c r="Q261" i="5"/>
  <c r="R261" i="5"/>
  <c r="P261" i="5" s="1"/>
  <c r="Q262" i="5"/>
  <c r="R262" i="5"/>
  <c r="P262" i="5" s="1"/>
  <c r="Q263" i="5"/>
  <c r="R263" i="5"/>
  <c r="P263" i="5" s="1"/>
  <c r="Q264" i="5"/>
  <c r="R264" i="5"/>
  <c r="P264" i="5" s="1"/>
  <c r="Q265" i="5"/>
  <c r="R265" i="5"/>
  <c r="P265" i="5" s="1"/>
  <c r="Q266" i="5"/>
  <c r="R266" i="5"/>
  <c r="P266" i="5" s="1"/>
  <c r="Q267" i="5"/>
  <c r="R267" i="5"/>
  <c r="P267" i="5" s="1"/>
  <c r="Q268" i="5"/>
  <c r="R268" i="5"/>
  <c r="P268" i="5" s="1"/>
  <c r="Q269" i="5"/>
  <c r="R269" i="5"/>
  <c r="P269" i="5" s="1"/>
  <c r="Q270" i="5"/>
  <c r="R270" i="5"/>
  <c r="P270" i="5" s="1"/>
  <c r="Q271" i="5"/>
  <c r="R271" i="5"/>
  <c r="P271" i="5" s="1"/>
  <c r="Q272" i="5"/>
  <c r="R272" i="5"/>
  <c r="P272" i="5" s="1"/>
  <c r="Q273" i="5"/>
  <c r="R273" i="5"/>
  <c r="P273" i="5" s="1"/>
  <c r="Q274" i="5"/>
  <c r="R274" i="5"/>
  <c r="P274" i="5" s="1"/>
  <c r="Q275" i="5"/>
  <c r="R275" i="5"/>
  <c r="P275" i="5" s="1"/>
  <c r="Q276" i="5"/>
  <c r="R276" i="5"/>
  <c r="P276" i="5" s="1"/>
  <c r="Q277" i="5"/>
  <c r="R277" i="5"/>
  <c r="P277" i="5" s="1"/>
  <c r="Q278" i="5"/>
  <c r="R278" i="5"/>
  <c r="P278" i="5" s="1"/>
  <c r="Q279" i="5"/>
  <c r="R279" i="5"/>
  <c r="P279" i="5" s="1"/>
  <c r="Q280" i="5"/>
  <c r="R280" i="5"/>
  <c r="P280" i="5" s="1"/>
  <c r="Q281" i="5"/>
  <c r="R281" i="5"/>
  <c r="P281" i="5" s="1"/>
  <c r="Q282" i="5"/>
  <c r="R282" i="5"/>
  <c r="P282" i="5" s="1"/>
  <c r="Q283" i="5"/>
  <c r="R283" i="5"/>
  <c r="P283" i="5" s="1"/>
  <c r="Q284" i="5"/>
  <c r="R284" i="5"/>
  <c r="P284" i="5" s="1"/>
  <c r="Q285" i="5"/>
  <c r="R285" i="5"/>
  <c r="P285" i="5" s="1"/>
  <c r="Q286" i="5"/>
  <c r="R286" i="5"/>
  <c r="P286" i="5" s="1"/>
  <c r="Q287" i="5"/>
  <c r="R287" i="5"/>
  <c r="P287" i="5" s="1"/>
  <c r="Q288" i="5"/>
  <c r="R288" i="5"/>
  <c r="P288" i="5" s="1"/>
  <c r="Q289" i="5"/>
  <c r="R289" i="5"/>
  <c r="P289" i="5" s="1"/>
  <c r="Q290" i="5"/>
  <c r="R290" i="5"/>
  <c r="P290" i="5" s="1"/>
  <c r="Q291" i="5"/>
  <c r="R291" i="5"/>
  <c r="P291" i="5" s="1"/>
  <c r="Q292" i="5"/>
  <c r="R292" i="5"/>
  <c r="P292" i="5" s="1"/>
  <c r="Q293" i="5"/>
  <c r="R293" i="5"/>
  <c r="P293" i="5" s="1"/>
  <c r="Q294" i="5"/>
  <c r="R294" i="5"/>
  <c r="P294" i="5" s="1"/>
  <c r="Q295" i="5"/>
  <c r="R295" i="5"/>
  <c r="P295" i="5" s="1"/>
  <c r="Q296" i="5"/>
  <c r="R296" i="5"/>
  <c r="P296" i="5" s="1"/>
  <c r="Q297" i="5"/>
  <c r="R297" i="5"/>
  <c r="P297" i="5" s="1"/>
  <c r="Q298" i="5"/>
  <c r="R298" i="5"/>
  <c r="P298" i="5" s="1"/>
  <c r="Q299" i="5"/>
  <c r="R299" i="5"/>
  <c r="P299" i="5" s="1"/>
  <c r="Q300" i="5"/>
  <c r="R300" i="5"/>
  <c r="P300" i="5" s="1"/>
  <c r="Q301" i="5"/>
  <c r="R301" i="5"/>
  <c r="P301" i="5" s="1"/>
  <c r="Q302" i="5"/>
  <c r="R302" i="5"/>
  <c r="P302" i="5" s="1"/>
  <c r="Q303" i="5"/>
  <c r="R303" i="5"/>
  <c r="P303" i="5" s="1"/>
  <c r="Q304" i="5"/>
  <c r="R304" i="5"/>
  <c r="P304" i="5" s="1"/>
  <c r="Q305" i="5"/>
  <c r="R305" i="5"/>
  <c r="P305" i="5" s="1"/>
  <c r="Q306" i="5"/>
  <c r="R306" i="5"/>
  <c r="P306" i="5" s="1"/>
  <c r="Q307" i="5"/>
  <c r="R307" i="5"/>
  <c r="P307" i="5" s="1"/>
  <c r="Q308" i="5"/>
  <c r="R308" i="5"/>
  <c r="P308" i="5" s="1"/>
  <c r="Q309" i="5"/>
  <c r="R309" i="5"/>
  <c r="P309" i="5" s="1"/>
  <c r="Q310" i="5"/>
  <c r="R310" i="5"/>
  <c r="P310" i="5" s="1"/>
  <c r="Q311" i="5"/>
  <c r="R311" i="5"/>
  <c r="P311" i="5" s="1"/>
  <c r="Q312" i="5"/>
  <c r="R312" i="5"/>
  <c r="P312" i="5" s="1"/>
  <c r="Q313" i="5"/>
  <c r="R313" i="5"/>
  <c r="P313" i="5" s="1"/>
  <c r="Q314" i="5"/>
  <c r="R314" i="5"/>
  <c r="P314" i="5" s="1"/>
  <c r="Q315" i="5"/>
  <c r="R315" i="5"/>
  <c r="P315" i="5" s="1"/>
  <c r="Q316" i="5"/>
  <c r="R316" i="5"/>
  <c r="P316" i="5" s="1"/>
  <c r="Q317" i="5"/>
  <c r="R317" i="5"/>
  <c r="P317" i="5" s="1"/>
  <c r="Q318" i="5"/>
  <c r="R318" i="5"/>
  <c r="P318" i="5" s="1"/>
  <c r="Q319" i="5"/>
  <c r="R319" i="5"/>
  <c r="P319" i="5" s="1"/>
  <c r="Q320" i="5"/>
  <c r="R320" i="5"/>
  <c r="P320" i="5" s="1"/>
  <c r="Q321" i="5"/>
  <c r="R321" i="5"/>
  <c r="P321" i="5" s="1"/>
  <c r="Q322" i="5"/>
  <c r="R322" i="5"/>
  <c r="P322" i="5" s="1"/>
  <c r="Q323" i="5"/>
  <c r="R323" i="5"/>
  <c r="P323" i="5" s="1"/>
  <c r="Q324" i="5"/>
  <c r="R324" i="5"/>
  <c r="P324" i="5" s="1"/>
  <c r="Q325" i="5"/>
  <c r="R325" i="5"/>
  <c r="P325" i="5" s="1"/>
  <c r="Q326" i="5"/>
  <c r="R326" i="5"/>
  <c r="P326" i="5" s="1"/>
  <c r="Q327" i="5"/>
  <c r="R327" i="5"/>
  <c r="P327" i="5" s="1"/>
  <c r="Q328" i="5"/>
  <c r="R328" i="5"/>
  <c r="P328" i="5" s="1"/>
  <c r="Q329" i="5"/>
  <c r="R329" i="5"/>
  <c r="P329" i="5" s="1"/>
  <c r="Q330" i="5"/>
  <c r="R330" i="5"/>
  <c r="P330" i="5" s="1"/>
  <c r="Q331" i="5"/>
  <c r="R331" i="5"/>
  <c r="P331" i="5" s="1"/>
  <c r="Q332" i="5"/>
  <c r="R332" i="5"/>
  <c r="P332" i="5" s="1"/>
  <c r="Q333" i="5"/>
  <c r="R333" i="5"/>
  <c r="P333" i="5" s="1"/>
  <c r="Q334" i="5"/>
  <c r="R334" i="5"/>
  <c r="P334" i="5" s="1"/>
  <c r="Q335" i="5"/>
  <c r="R335" i="5"/>
  <c r="P335" i="5" s="1"/>
  <c r="Q336" i="5"/>
  <c r="R336" i="5"/>
  <c r="P336" i="5" s="1"/>
  <c r="Q337" i="5"/>
  <c r="R337" i="5"/>
  <c r="P337" i="5" s="1"/>
  <c r="Q338" i="5"/>
  <c r="R338" i="5"/>
  <c r="P338" i="5" s="1"/>
  <c r="Q339" i="5"/>
  <c r="R339" i="5"/>
  <c r="P339" i="5" s="1"/>
  <c r="Q340" i="5"/>
  <c r="R340" i="5"/>
  <c r="P340" i="5" s="1"/>
  <c r="Q341" i="5"/>
  <c r="R341" i="5"/>
  <c r="P341" i="5" s="1"/>
  <c r="Q342" i="5"/>
  <c r="R342" i="5"/>
  <c r="P342" i="5" s="1"/>
  <c r="Q343" i="5"/>
  <c r="R343" i="5"/>
  <c r="P343" i="5" s="1"/>
  <c r="Q344" i="5"/>
  <c r="R344" i="5"/>
  <c r="P344" i="5" s="1"/>
  <c r="Q345" i="5"/>
  <c r="R345" i="5"/>
  <c r="P345" i="5" s="1"/>
  <c r="Q346" i="5"/>
  <c r="R346" i="5"/>
  <c r="P346" i="5" s="1"/>
  <c r="Q347" i="5"/>
  <c r="R347" i="5"/>
  <c r="P347" i="5" s="1"/>
  <c r="Q348" i="5"/>
  <c r="R348" i="5"/>
  <c r="P348" i="5" s="1"/>
  <c r="Q349" i="5"/>
  <c r="R349" i="5"/>
  <c r="P349" i="5" s="1"/>
  <c r="Q350" i="5"/>
  <c r="R350" i="5"/>
  <c r="P350" i="5" s="1"/>
  <c r="Q351" i="5"/>
  <c r="R351" i="5"/>
  <c r="P351" i="5" s="1"/>
  <c r="Q352" i="5"/>
  <c r="R352" i="5"/>
  <c r="P352" i="5" s="1"/>
  <c r="Q353" i="5"/>
  <c r="R353" i="5"/>
  <c r="P353" i="5" s="1"/>
  <c r="Q354" i="5"/>
  <c r="R354" i="5"/>
  <c r="P354" i="5" s="1"/>
  <c r="Q355" i="5"/>
  <c r="R355" i="5"/>
  <c r="P355" i="5" s="1"/>
  <c r="Q356" i="5"/>
  <c r="R356" i="5"/>
  <c r="P356" i="5" s="1"/>
  <c r="Q357" i="5"/>
  <c r="R357" i="5"/>
  <c r="P357" i="5" s="1"/>
  <c r="Q358" i="5"/>
  <c r="R358" i="5"/>
  <c r="P358" i="5" s="1"/>
  <c r="Q359" i="5"/>
  <c r="R359" i="5"/>
  <c r="P359" i="5" s="1"/>
  <c r="Q360" i="5"/>
  <c r="R360" i="5"/>
  <c r="P360" i="5" s="1"/>
  <c r="Q361" i="5"/>
  <c r="R361" i="5"/>
  <c r="P361" i="5" s="1"/>
  <c r="Q362" i="5"/>
  <c r="R362" i="5"/>
  <c r="P362" i="5" s="1"/>
  <c r="Q363" i="5"/>
  <c r="R363" i="5"/>
  <c r="P363" i="5" s="1"/>
  <c r="Q364" i="5"/>
  <c r="R364" i="5"/>
  <c r="P364" i="5" s="1"/>
  <c r="Q365" i="5"/>
  <c r="R365" i="5"/>
  <c r="P365" i="5" s="1"/>
  <c r="Q366" i="5"/>
  <c r="R366" i="5"/>
  <c r="P366" i="5" s="1"/>
  <c r="Q367" i="5"/>
  <c r="R367" i="5"/>
  <c r="P367" i="5" s="1"/>
  <c r="Q368" i="5"/>
  <c r="R368" i="5"/>
  <c r="P368" i="5" s="1"/>
  <c r="Q369" i="5"/>
  <c r="R369" i="5"/>
  <c r="P369" i="5" s="1"/>
  <c r="Q370" i="5"/>
  <c r="R370" i="5"/>
  <c r="P370" i="5" s="1"/>
  <c r="Q371" i="5"/>
  <c r="R371" i="5"/>
  <c r="P371" i="5" s="1"/>
  <c r="Q372" i="5"/>
  <c r="R372" i="5"/>
  <c r="P372" i="5" s="1"/>
  <c r="Q373" i="5"/>
  <c r="R373" i="5"/>
  <c r="P373" i="5" s="1"/>
  <c r="Q374" i="5"/>
  <c r="R374" i="5"/>
  <c r="P374" i="5" s="1"/>
  <c r="Q375" i="5"/>
  <c r="R375" i="5"/>
  <c r="P375" i="5" s="1"/>
  <c r="Q376" i="5"/>
  <c r="R376" i="5"/>
  <c r="P376" i="5" s="1"/>
  <c r="Q377" i="5"/>
  <c r="R377" i="5"/>
  <c r="P377" i="5" s="1"/>
  <c r="Q378" i="5"/>
  <c r="R378" i="5"/>
  <c r="P378" i="5" s="1"/>
  <c r="Q379" i="5"/>
  <c r="R379" i="5"/>
  <c r="P379" i="5" s="1"/>
  <c r="Q380" i="5"/>
  <c r="R380" i="5"/>
  <c r="P380" i="5" s="1"/>
  <c r="Q381" i="5"/>
  <c r="R381" i="5"/>
  <c r="P381" i="5" s="1"/>
  <c r="Q382" i="5"/>
  <c r="R382" i="5"/>
  <c r="P382" i="5" s="1"/>
  <c r="Q383" i="5"/>
  <c r="R383" i="5"/>
  <c r="P383" i="5" s="1"/>
  <c r="Q384" i="5"/>
  <c r="R384" i="5"/>
  <c r="P384" i="5" s="1"/>
  <c r="Q385" i="5"/>
  <c r="R385" i="5"/>
  <c r="P385" i="5" s="1"/>
  <c r="Q386" i="5"/>
  <c r="R386" i="5"/>
  <c r="P386" i="5" s="1"/>
  <c r="Q387" i="5"/>
  <c r="R387" i="5"/>
  <c r="P387" i="5" s="1"/>
  <c r="Q388" i="5"/>
  <c r="R388" i="5"/>
  <c r="P388" i="5" s="1"/>
  <c r="Q389" i="5"/>
  <c r="R389" i="5"/>
  <c r="P389" i="5" s="1"/>
  <c r="Q390" i="5"/>
  <c r="R390" i="5"/>
  <c r="P390" i="5" s="1"/>
  <c r="Q391" i="5"/>
  <c r="R391" i="5"/>
  <c r="P391" i="5" s="1"/>
  <c r="Q392" i="5"/>
  <c r="R392" i="5"/>
  <c r="P392" i="5" s="1"/>
  <c r="Q393" i="5"/>
  <c r="R393" i="5"/>
  <c r="P393" i="5" s="1"/>
  <c r="Q394" i="5"/>
  <c r="R394" i="5"/>
  <c r="P394" i="5" s="1"/>
  <c r="Q395" i="5"/>
  <c r="R395" i="5"/>
  <c r="P395" i="5" s="1"/>
  <c r="Q396" i="5"/>
  <c r="R396" i="5"/>
  <c r="P396" i="5" s="1"/>
  <c r="Q397" i="5"/>
  <c r="R397" i="5"/>
  <c r="P397" i="5" s="1"/>
  <c r="Q398" i="5"/>
  <c r="R398" i="5"/>
  <c r="P398" i="5" s="1"/>
  <c r="Q399" i="5"/>
  <c r="R399" i="5"/>
  <c r="P399" i="5" s="1"/>
  <c r="Q400" i="5"/>
  <c r="R400" i="5"/>
  <c r="P400" i="5" s="1"/>
  <c r="Q401" i="5"/>
  <c r="R401" i="5"/>
  <c r="P401" i="5" s="1"/>
  <c r="Q402" i="5"/>
  <c r="R402" i="5"/>
  <c r="P402" i="5" s="1"/>
  <c r="Q403" i="5"/>
  <c r="R403" i="5"/>
  <c r="P403" i="5" s="1"/>
  <c r="Q404" i="5"/>
  <c r="R404" i="5"/>
  <c r="P404" i="5" s="1"/>
  <c r="Q405" i="5"/>
  <c r="R405" i="5"/>
  <c r="P405" i="5" s="1"/>
  <c r="Q406" i="5"/>
  <c r="R406" i="5"/>
  <c r="P406" i="5" s="1"/>
  <c r="Q407" i="5"/>
  <c r="R407" i="5"/>
  <c r="P407" i="5" s="1"/>
  <c r="Q408" i="5"/>
  <c r="R408" i="5"/>
  <c r="P408" i="5" s="1"/>
  <c r="Q409" i="5"/>
  <c r="R409" i="5"/>
  <c r="P409" i="5" s="1"/>
  <c r="Q410" i="5"/>
  <c r="R410" i="5"/>
  <c r="P410" i="5" s="1"/>
  <c r="Q411" i="5"/>
  <c r="R411" i="5"/>
  <c r="P411" i="5" s="1"/>
  <c r="Q412" i="5"/>
  <c r="R412" i="5"/>
  <c r="P412" i="5" s="1"/>
  <c r="Q413" i="5"/>
  <c r="R413" i="5"/>
  <c r="P413" i="5" s="1"/>
  <c r="Q414" i="5"/>
  <c r="R414" i="5"/>
  <c r="P414" i="5" s="1"/>
  <c r="Q415" i="5"/>
  <c r="R415" i="5"/>
  <c r="P415" i="5" s="1"/>
  <c r="Q416" i="5"/>
  <c r="R416" i="5"/>
  <c r="P416" i="5" s="1"/>
  <c r="Q417" i="5"/>
  <c r="R417" i="5"/>
  <c r="P417" i="5" s="1"/>
  <c r="Q418" i="5"/>
  <c r="R418" i="5"/>
  <c r="P418" i="5" s="1"/>
  <c r="Q419" i="5"/>
  <c r="R419" i="5"/>
  <c r="P419" i="5" s="1"/>
  <c r="Q420" i="5"/>
  <c r="R420" i="5"/>
  <c r="P420" i="5" s="1"/>
  <c r="Q421" i="5"/>
  <c r="R421" i="5"/>
  <c r="P421" i="5" s="1"/>
  <c r="Q422" i="5"/>
  <c r="R422" i="5"/>
  <c r="P422" i="5" s="1"/>
  <c r="Q423" i="5"/>
  <c r="R423" i="5"/>
  <c r="P423" i="5" s="1"/>
  <c r="Q424" i="5"/>
  <c r="R424" i="5"/>
  <c r="P424" i="5" s="1"/>
  <c r="Q425" i="5"/>
  <c r="R425" i="5"/>
  <c r="P425" i="5" s="1"/>
  <c r="Q426" i="5"/>
  <c r="R426" i="5"/>
  <c r="P426" i="5" s="1"/>
  <c r="Q427" i="5"/>
  <c r="R427" i="5"/>
  <c r="P427" i="5" s="1"/>
  <c r="Q428" i="5"/>
  <c r="R428" i="5"/>
  <c r="P428" i="5" s="1"/>
  <c r="Q429" i="5"/>
  <c r="R429" i="5"/>
  <c r="P429" i="5" s="1"/>
  <c r="Q430" i="5"/>
  <c r="R430" i="5"/>
  <c r="P430" i="5" s="1"/>
  <c r="Q431" i="5"/>
  <c r="R431" i="5"/>
  <c r="P431" i="5" s="1"/>
  <c r="Q432" i="5"/>
  <c r="R432" i="5"/>
  <c r="P432" i="5" s="1"/>
  <c r="Q433" i="5"/>
  <c r="R433" i="5"/>
  <c r="P433" i="5" s="1"/>
  <c r="Q434" i="5"/>
  <c r="R434" i="5"/>
  <c r="P434" i="5" s="1"/>
  <c r="Q435" i="5"/>
  <c r="R435" i="5"/>
  <c r="P435" i="5" s="1"/>
  <c r="Q436" i="5"/>
  <c r="R436" i="5"/>
  <c r="P436" i="5" s="1"/>
  <c r="Q437" i="5"/>
  <c r="R437" i="5"/>
  <c r="P437" i="5" s="1"/>
  <c r="Q438" i="5"/>
  <c r="R438" i="5"/>
  <c r="P438" i="5" s="1"/>
  <c r="Q439" i="5"/>
  <c r="R439" i="5"/>
  <c r="P439" i="5" s="1"/>
  <c r="Q440" i="5"/>
  <c r="R440" i="5"/>
  <c r="P440" i="5" s="1"/>
  <c r="Q441" i="5"/>
  <c r="R441" i="5"/>
  <c r="P441" i="5" s="1"/>
  <c r="Q442" i="5"/>
  <c r="R442" i="5"/>
  <c r="P442" i="5" s="1"/>
  <c r="Q443" i="5"/>
  <c r="R443" i="5"/>
  <c r="P443" i="5" s="1"/>
  <c r="Q444" i="5"/>
  <c r="R444" i="5"/>
  <c r="P444" i="5" s="1"/>
  <c r="Q445" i="5"/>
  <c r="R445" i="5"/>
  <c r="P445" i="5" s="1"/>
  <c r="Q446" i="5"/>
  <c r="R446" i="5"/>
  <c r="P446" i="5" s="1"/>
  <c r="Q447" i="5"/>
  <c r="R447" i="5"/>
  <c r="P447" i="5" s="1"/>
  <c r="Q448" i="5"/>
  <c r="R448" i="5"/>
  <c r="P448" i="5" s="1"/>
  <c r="Q449" i="5"/>
  <c r="R449" i="5"/>
  <c r="P449" i="5" s="1"/>
  <c r="Q450" i="5"/>
  <c r="R450" i="5"/>
  <c r="P450" i="5" s="1"/>
  <c r="Q451" i="5"/>
  <c r="R451" i="5"/>
  <c r="P451" i="5" s="1"/>
  <c r="Q452" i="5"/>
  <c r="R452" i="5"/>
  <c r="P452" i="5" s="1"/>
  <c r="Q453" i="5"/>
  <c r="R453" i="5"/>
  <c r="P453" i="5" s="1"/>
  <c r="Q454" i="5"/>
  <c r="R454" i="5"/>
  <c r="P454" i="5" s="1"/>
  <c r="Q455" i="5"/>
  <c r="R455" i="5"/>
  <c r="P455" i="5" s="1"/>
  <c r="Q456" i="5"/>
  <c r="R456" i="5"/>
  <c r="P456" i="5" s="1"/>
  <c r="Q457" i="5"/>
  <c r="R457" i="5"/>
  <c r="P457" i="5" s="1"/>
  <c r="Q458" i="5"/>
  <c r="R458" i="5"/>
  <c r="P458" i="5" s="1"/>
  <c r="Q459" i="5"/>
  <c r="R459" i="5"/>
  <c r="P459" i="5" s="1"/>
  <c r="Q460" i="5"/>
  <c r="R460" i="5"/>
  <c r="P460" i="5" s="1"/>
  <c r="Q461" i="5"/>
  <c r="R461" i="5"/>
  <c r="P461" i="5" s="1"/>
  <c r="Q462" i="5"/>
  <c r="R462" i="5"/>
  <c r="P462" i="5" s="1"/>
  <c r="Q463" i="5"/>
  <c r="R463" i="5"/>
  <c r="P463" i="5" s="1"/>
  <c r="Q464" i="5"/>
  <c r="R464" i="5"/>
  <c r="P464" i="5" s="1"/>
  <c r="Q465" i="5"/>
  <c r="R465" i="5"/>
  <c r="P465" i="5" s="1"/>
  <c r="Q466" i="5"/>
  <c r="R466" i="5"/>
  <c r="P466" i="5" s="1"/>
  <c r="Q467" i="5"/>
  <c r="R467" i="5"/>
  <c r="P467" i="5" s="1"/>
  <c r="Q468" i="5"/>
  <c r="R468" i="5"/>
  <c r="P468" i="5" s="1"/>
  <c r="Q469" i="5"/>
  <c r="R469" i="5"/>
  <c r="P469" i="5" s="1"/>
  <c r="Q470" i="5"/>
  <c r="R470" i="5"/>
  <c r="P470" i="5" s="1"/>
  <c r="Q471" i="5"/>
  <c r="R471" i="5"/>
  <c r="P471" i="5" s="1"/>
  <c r="Q472" i="5"/>
  <c r="R472" i="5"/>
  <c r="P472" i="5" s="1"/>
  <c r="Q473" i="5"/>
  <c r="R473" i="5"/>
  <c r="P473" i="5" s="1"/>
  <c r="Q474" i="5"/>
  <c r="R474" i="5"/>
  <c r="P474" i="5" s="1"/>
  <c r="Q475" i="5"/>
  <c r="R475" i="5"/>
  <c r="P475" i="5" s="1"/>
  <c r="Q476" i="5"/>
  <c r="R476" i="5"/>
  <c r="P476" i="5" s="1"/>
  <c r="Q477" i="5"/>
  <c r="R477" i="5"/>
  <c r="P477" i="5" s="1"/>
  <c r="Q478" i="5"/>
  <c r="R478" i="5"/>
  <c r="P478" i="5" s="1"/>
  <c r="P479" i="5"/>
  <c r="Q479" i="5"/>
  <c r="R479" i="5"/>
  <c r="Q480" i="5"/>
  <c r="R480" i="5"/>
  <c r="P480" i="5" s="1"/>
  <c r="Q481" i="5"/>
  <c r="R481" i="5"/>
  <c r="P481" i="5" s="1"/>
  <c r="Q482" i="5"/>
  <c r="R482" i="5"/>
  <c r="P482" i="5" s="1"/>
  <c r="Q483" i="5"/>
  <c r="R483" i="5"/>
  <c r="P483" i="5" s="1"/>
  <c r="Q484" i="5"/>
  <c r="R484" i="5"/>
  <c r="P484" i="5" s="1"/>
  <c r="Q485" i="5"/>
  <c r="R485" i="5"/>
  <c r="P485" i="5" s="1"/>
  <c r="Q486" i="5"/>
  <c r="R486" i="5"/>
  <c r="P486" i="5" s="1"/>
  <c r="Q487" i="5"/>
  <c r="R487" i="5"/>
  <c r="P487" i="5" s="1"/>
  <c r="Q488" i="5"/>
  <c r="R488" i="5"/>
  <c r="P488" i="5" s="1"/>
  <c r="Q489" i="5"/>
  <c r="R489" i="5"/>
  <c r="P489" i="5" s="1"/>
  <c r="Q490" i="5"/>
  <c r="R490" i="5"/>
  <c r="P490" i="5" s="1"/>
  <c r="Q491" i="5"/>
  <c r="R491" i="5"/>
  <c r="P491" i="5" s="1"/>
  <c r="Q492" i="5"/>
  <c r="R492" i="5"/>
  <c r="P492" i="5" s="1"/>
  <c r="Q493" i="5"/>
  <c r="R493" i="5"/>
  <c r="P493" i="5" s="1"/>
  <c r="Q494" i="5"/>
  <c r="R494" i="5"/>
  <c r="P494" i="5" s="1"/>
  <c r="Q495" i="5"/>
  <c r="R495" i="5"/>
  <c r="P495" i="5" s="1"/>
  <c r="Q496" i="5"/>
  <c r="R496" i="5"/>
  <c r="P496" i="5" s="1"/>
  <c r="Q497" i="5"/>
  <c r="R497" i="5"/>
  <c r="P497" i="5" s="1"/>
  <c r="Q498" i="5"/>
  <c r="R498" i="5"/>
  <c r="P498" i="5" s="1"/>
  <c r="Q499" i="5"/>
  <c r="R499" i="5"/>
  <c r="P499" i="5" s="1"/>
  <c r="Q500" i="5"/>
  <c r="R500" i="5"/>
  <c r="P500" i="5" s="1"/>
  <c r="Q501" i="5"/>
  <c r="R501" i="5"/>
  <c r="P501" i="5" s="1"/>
  <c r="Q502" i="5"/>
  <c r="R502" i="5"/>
  <c r="P502" i="5" s="1"/>
  <c r="Q503" i="5"/>
  <c r="R503" i="5"/>
  <c r="P503" i="5" s="1"/>
  <c r="Q504" i="5"/>
  <c r="R504" i="5"/>
  <c r="P504" i="5" s="1"/>
  <c r="Q505" i="5"/>
  <c r="R505" i="5"/>
  <c r="P505" i="5" s="1"/>
  <c r="Q506" i="5"/>
  <c r="R506" i="5"/>
  <c r="P506" i="5" s="1"/>
  <c r="Q507" i="5"/>
  <c r="R507" i="5"/>
  <c r="P507" i="5" s="1"/>
  <c r="Q508" i="5"/>
  <c r="R508" i="5"/>
  <c r="P508" i="5" s="1"/>
  <c r="Q509" i="5"/>
  <c r="R509" i="5"/>
  <c r="P509" i="5" s="1"/>
  <c r="Q510" i="5"/>
  <c r="R510" i="5"/>
  <c r="P510" i="5" s="1"/>
  <c r="Q511" i="5"/>
  <c r="R511" i="5"/>
  <c r="P511" i="5" s="1"/>
  <c r="Q512" i="5"/>
  <c r="R512" i="5"/>
  <c r="P512" i="5" s="1"/>
  <c r="Q513" i="5"/>
  <c r="R513" i="5"/>
  <c r="P513" i="5" s="1"/>
  <c r="Q514" i="5"/>
  <c r="R514" i="5"/>
  <c r="P514" i="5" s="1"/>
  <c r="Q515" i="5"/>
  <c r="R515" i="5"/>
  <c r="P515" i="5" s="1"/>
  <c r="Q516" i="5"/>
  <c r="R516" i="5"/>
  <c r="P516" i="5" s="1"/>
  <c r="Q517" i="5"/>
  <c r="R517" i="5"/>
  <c r="P517" i="5" s="1"/>
  <c r="Q518" i="5"/>
  <c r="R518" i="5"/>
  <c r="P518" i="5" s="1"/>
  <c r="Q519" i="5"/>
  <c r="R519" i="5"/>
  <c r="P519" i="5" s="1"/>
  <c r="Q520" i="5"/>
  <c r="R520" i="5"/>
  <c r="P520" i="5" s="1"/>
  <c r="Q521" i="5"/>
  <c r="R521" i="5"/>
  <c r="P521" i="5" s="1"/>
  <c r="Q522" i="5"/>
  <c r="R522" i="5"/>
  <c r="P522" i="5" s="1"/>
  <c r="Q523" i="5"/>
  <c r="R523" i="5"/>
  <c r="P523" i="5" s="1"/>
  <c r="Q524" i="5"/>
  <c r="R524" i="5"/>
  <c r="P524" i="5" s="1"/>
  <c r="Q525" i="5"/>
  <c r="R525" i="5"/>
  <c r="P525" i="5" s="1"/>
  <c r="Q526" i="5"/>
  <c r="R526" i="5"/>
  <c r="P526" i="5" s="1"/>
  <c r="Q527" i="5"/>
  <c r="R527" i="5"/>
  <c r="P527" i="5" s="1"/>
  <c r="Q528" i="5"/>
  <c r="R528" i="5"/>
  <c r="P528" i="5" s="1"/>
  <c r="Q529" i="5"/>
  <c r="R529" i="5"/>
  <c r="P529" i="5" s="1"/>
  <c r="Q530" i="5"/>
  <c r="R530" i="5"/>
  <c r="P530" i="5" s="1"/>
  <c r="Q531" i="5"/>
  <c r="R531" i="5"/>
  <c r="P531" i="5" s="1"/>
  <c r="Q532" i="5"/>
  <c r="R532" i="5"/>
  <c r="P532" i="5" s="1"/>
  <c r="Q533" i="5"/>
  <c r="R533" i="5"/>
  <c r="P533" i="5" s="1"/>
  <c r="Q534" i="5"/>
  <c r="R534" i="5"/>
  <c r="P534" i="5" s="1"/>
  <c r="Q535" i="5"/>
  <c r="R535" i="5"/>
  <c r="P535" i="5" s="1"/>
  <c r="Q536" i="5"/>
  <c r="R536" i="5"/>
  <c r="P536" i="5" s="1"/>
  <c r="Q537" i="5"/>
  <c r="R537" i="5"/>
  <c r="P537" i="5" s="1"/>
  <c r="Q538" i="5"/>
  <c r="R538" i="5"/>
  <c r="P538" i="5" s="1"/>
  <c r="Q539" i="5"/>
  <c r="R539" i="5"/>
  <c r="P539" i="5" s="1"/>
  <c r="Q540" i="5"/>
  <c r="R540" i="5"/>
  <c r="P540" i="5" s="1"/>
  <c r="Q541" i="5"/>
  <c r="R541" i="5"/>
  <c r="P541" i="5" s="1"/>
  <c r="Q542" i="5"/>
  <c r="R542" i="5"/>
  <c r="P542" i="5" s="1"/>
  <c r="Q543" i="5"/>
  <c r="R543" i="5"/>
  <c r="P543" i="5" s="1"/>
  <c r="Q544" i="5"/>
  <c r="R544" i="5"/>
  <c r="P544" i="5" s="1"/>
  <c r="Q545" i="5"/>
  <c r="R545" i="5"/>
  <c r="P545" i="5" s="1"/>
  <c r="Q546" i="5"/>
  <c r="R546" i="5"/>
  <c r="P546" i="5" s="1"/>
  <c r="Q547" i="5"/>
  <c r="R547" i="5"/>
  <c r="P547" i="5" s="1"/>
  <c r="Q548" i="5"/>
  <c r="R548" i="5"/>
  <c r="P548" i="5" s="1"/>
  <c r="Q549" i="5"/>
  <c r="R549" i="5"/>
  <c r="P549" i="5" s="1"/>
  <c r="Q550" i="5"/>
  <c r="R550" i="5"/>
  <c r="P550" i="5" s="1"/>
  <c r="Q551" i="5"/>
  <c r="R551" i="5"/>
  <c r="P551" i="5" s="1"/>
  <c r="Q552" i="5"/>
  <c r="R552" i="5"/>
  <c r="P552" i="5" s="1"/>
  <c r="Q553" i="5"/>
  <c r="R553" i="5"/>
  <c r="P553" i="5" s="1"/>
  <c r="Q554" i="5"/>
  <c r="R554" i="5"/>
  <c r="P554" i="5" s="1"/>
  <c r="Q555" i="5"/>
  <c r="R555" i="5"/>
  <c r="P555" i="5" s="1"/>
  <c r="Q556" i="5"/>
  <c r="R556" i="5"/>
  <c r="P556" i="5" s="1"/>
  <c r="Q557" i="5"/>
  <c r="R557" i="5"/>
  <c r="P557" i="5" s="1"/>
  <c r="Q558" i="5"/>
  <c r="R558" i="5"/>
  <c r="P558" i="5" s="1"/>
  <c r="Q559" i="5"/>
  <c r="R559" i="5"/>
  <c r="P559" i="5" s="1"/>
  <c r="Q560" i="5"/>
  <c r="R560" i="5"/>
  <c r="P560" i="5" s="1"/>
  <c r="Q561" i="5"/>
  <c r="R561" i="5"/>
  <c r="P561" i="5" s="1"/>
  <c r="Q562" i="5"/>
  <c r="R562" i="5"/>
  <c r="P562" i="5" s="1"/>
  <c r="Q563" i="5"/>
  <c r="R563" i="5"/>
  <c r="P563" i="5" s="1"/>
  <c r="Q564" i="5"/>
  <c r="R564" i="5"/>
  <c r="P564" i="5" s="1"/>
  <c r="Q565" i="5"/>
  <c r="R565" i="5"/>
  <c r="P565" i="5" s="1"/>
  <c r="Q566" i="5"/>
  <c r="R566" i="5"/>
  <c r="P566" i="5" s="1"/>
  <c r="Q567" i="5"/>
  <c r="R567" i="5"/>
  <c r="P567" i="5" s="1"/>
  <c r="Q568" i="5"/>
  <c r="R568" i="5"/>
  <c r="P568" i="5" s="1"/>
  <c r="Q569" i="5"/>
  <c r="R569" i="5"/>
  <c r="P569" i="5" s="1"/>
  <c r="Q570" i="5"/>
  <c r="R570" i="5"/>
  <c r="P570" i="5" s="1"/>
  <c r="Q571" i="5"/>
  <c r="R571" i="5"/>
  <c r="P571" i="5" s="1"/>
  <c r="Q572" i="5"/>
  <c r="R572" i="5"/>
  <c r="P572" i="5" s="1"/>
  <c r="Q573" i="5"/>
  <c r="R573" i="5"/>
  <c r="P573" i="5" s="1"/>
  <c r="Q574" i="5"/>
  <c r="R574" i="5"/>
  <c r="P574" i="5" s="1"/>
  <c r="Q575" i="5"/>
  <c r="R575" i="5"/>
  <c r="P575" i="5" s="1"/>
  <c r="Q576" i="5"/>
  <c r="R576" i="5"/>
  <c r="P576" i="5" s="1"/>
  <c r="Q577" i="5"/>
  <c r="R577" i="5"/>
  <c r="P577" i="5" s="1"/>
  <c r="Q578" i="5"/>
  <c r="R578" i="5"/>
  <c r="P578" i="5" s="1"/>
  <c r="Q579" i="5"/>
  <c r="R579" i="5"/>
  <c r="P579" i="5" s="1"/>
  <c r="Q580" i="5"/>
  <c r="R580" i="5"/>
  <c r="P580" i="5" s="1"/>
  <c r="Q581" i="5"/>
  <c r="R581" i="5"/>
  <c r="P581" i="5" s="1"/>
  <c r="Q582" i="5"/>
  <c r="R582" i="5"/>
  <c r="P582" i="5" s="1"/>
  <c r="Q583" i="5"/>
  <c r="R583" i="5"/>
  <c r="P583" i="5" s="1"/>
  <c r="Q584" i="5"/>
  <c r="R584" i="5"/>
  <c r="P584" i="5" s="1"/>
  <c r="Q585" i="5"/>
  <c r="R585" i="5"/>
  <c r="P585" i="5" s="1"/>
  <c r="Q586" i="5"/>
  <c r="R586" i="5"/>
  <c r="P586" i="5" s="1"/>
  <c r="Q587" i="5"/>
  <c r="R587" i="5"/>
  <c r="P587" i="5" s="1"/>
  <c r="Q588" i="5"/>
  <c r="R588" i="5"/>
  <c r="P588" i="5" s="1"/>
  <c r="Q589" i="5"/>
  <c r="R589" i="5"/>
  <c r="P589" i="5" s="1"/>
  <c r="Q590" i="5"/>
  <c r="R590" i="5"/>
  <c r="P590" i="5" s="1"/>
  <c r="Q591" i="5"/>
  <c r="R591" i="5"/>
  <c r="P591" i="5" s="1"/>
  <c r="Q592" i="5"/>
  <c r="R592" i="5"/>
  <c r="P592" i="5" s="1"/>
  <c r="Q593" i="5"/>
  <c r="R593" i="5"/>
  <c r="P593" i="5" s="1"/>
  <c r="Q594" i="5"/>
  <c r="R594" i="5"/>
  <c r="P594" i="5" s="1"/>
  <c r="Q595" i="5"/>
  <c r="R595" i="5"/>
  <c r="P595" i="5" s="1"/>
  <c r="Q596" i="5"/>
  <c r="R596" i="5"/>
  <c r="P596" i="5" s="1"/>
  <c r="Q597" i="5"/>
  <c r="R597" i="5"/>
  <c r="P597" i="5" s="1"/>
  <c r="Q598" i="5"/>
  <c r="R598" i="5"/>
  <c r="P598" i="5" s="1"/>
  <c r="Q599" i="5"/>
  <c r="R599" i="5"/>
  <c r="P599" i="5" s="1"/>
  <c r="Q600" i="5"/>
  <c r="R600" i="5"/>
  <c r="P600" i="5" s="1"/>
  <c r="Q601" i="5"/>
  <c r="R601" i="5"/>
  <c r="P601" i="5" s="1"/>
  <c r="Q602" i="5"/>
  <c r="R602" i="5"/>
  <c r="P602" i="5" s="1"/>
  <c r="Q603" i="5"/>
  <c r="R603" i="5"/>
  <c r="P603" i="5" s="1"/>
  <c r="Q604" i="5"/>
  <c r="R604" i="5"/>
  <c r="P604" i="5" s="1"/>
  <c r="Q605" i="5"/>
  <c r="R605" i="5"/>
  <c r="P605" i="5" s="1"/>
  <c r="Q606" i="5"/>
  <c r="R606" i="5"/>
  <c r="P606" i="5" s="1"/>
  <c r="Q607" i="5"/>
  <c r="R607" i="5"/>
  <c r="P607" i="5" s="1"/>
  <c r="Q608" i="5"/>
  <c r="R608" i="5"/>
  <c r="P608" i="5" s="1"/>
  <c r="Q609" i="5"/>
  <c r="R609" i="5"/>
  <c r="P609" i="5" s="1"/>
  <c r="Q610" i="5"/>
  <c r="R610" i="5"/>
  <c r="P610" i="5" s="1"/>
  <c r="Q611" i="5"/>
  <c r="R611" i="5"/>
  <c r="P611" i="5" s="1"/>
  <c r="Q612" i="5"/>
  <c r="R612" i="5"/>
  <c r="P612" i="5" s="1"/>
  <c r="Q613" i="5"/>
  <c r="R613" i="5"/>
  <c r="P613" i="5" s="1"/>
  <c r="Q614" i="5"/>
  <c r="R614" i="5"/>
  <c r="P614" i="5" s="1"/>
  <c r="Q615" i="5"/>
  <c r="R615" i="5"/>
  <c r="P615" i="5" s="1"/>
  <c r="Q616" i="5"/>
  <c r="R616" i="5"/>
  <c r="P616" i="5" s="1"/>
  <c r="Q617" i="5"/>
  <c r="R617" i="5"/>
  <c r="P617" i="5" s="1"/>
  <c r="Q618" i="5"/>
  <c r="R618" i="5"/>
  <c r="P618" i="5" s="1"/>
  <c r="Q619" i="5"/>
  <c r="R619" i="5"/>
  <c r="P619" i="5" s="1"/>
  <c r="Q620" i="5"/>
  <c r="R620" i="5"/>
  <c r="P620" i="5" s="1"/>
  <c r="Q621" i="5"/>
  <c r="R621" i="5"/>
  <c r="P621" i="5" s="1"/>
  <c r="Q622" i="5"/>
  <c r="R622" i="5"/>
  <c r="P622" i="5" s="1"/>
  <c r="Q623" i="5"/>
  <c r="R623" i="5"/>
  <c r="P623" i="5" s="1"/>
  <c r="Q624" i="5"/>
  <c r="R624" i="5"/>
  <c r="P624" i="5" s="1"/>
  <c r="Q625" i="5"/>
  <c r="R625" i="5"/>
  <c r="P625" i="5" s="1"/>
  <c r="Q626" i="5"/>
  <c r="R626" i="5"/>
  <c r="P626" i="5" s="1"/>
  <c r="Q627" i="5"/>
  <c r="R627" i="5"/>
  <c r="P627" i="5" s="1"/>
  <c r="Q628" i="5"/>
  <c r="R628" i="5"/>
  <c r="P628" i="5" s="1"/>
  <c r="Q629" i="5"/>
  <c r="R629" i="5"/>
  <c r="P629" i="5" s="1"/>
  <c r="Q630" i="5"/>
  <c r="R630" i="5"/>
  <c r="P630" i="5" s="1"/>
  <c r="Q631" i="5"/>
  <c r="R631" i="5"/>
  <c r="P631" i="5" s="1"/>
  <c r="Q632" i="5"/>
  <c r="R632" i="5"/>
  <c r="P632" i="5" s="1"/>
  <c r="Q633" i="5"/>
  <c r="R633" i="5"/>
  <c r="P633" i="5" s="1"/>
  <c r="Q634" i="5"/>
  <c r="R634" i="5"/>
  <c r="P634" i="5" s="1"/>
  <c r="Q635" i="5"/>
  <c r="R635" i="5"/>
  <c r="P635" i="5" s="1"/>
  <c r="Q636" i="5"/>
  <c r="R636" i="5"/>
  <c r="P636" i="5" s="1"/>
  <c r="Q637" i="5"/>
  <c r="R637" i="5"/>
  <c r="P637" i="5" s="1"/>
  <c r="Q638" i="5"/>
  <c r="R638" i="5"/>
  <c r="P638" i="5" s="1"/>
  <c r="Q639" i="5"/>
  <c r="R639" i="5"/>
  <c r="P639" i="5" s="1"/>
  <c r="Q640" i="5"/>
  <c r="R640" i="5"/>
  <c r="P640" i="5" s="1"/>
  <c r="Q641" i="5"/>
  <c r="R641" i="5"/>
  <c r="P641" i="5" s="1"/>
  <c r="Q642" i="5"/>
  <c r="R642" i="5"/>
  <c r="P642" i="5" s="1"/>
  <c r="Q643" i="5"/>
  <c r="R643" i="5"/>
  <c r="P643" i="5" s="1"/>
  <c r="Q644" i="5"/>
  <c r="R644" i="5"/>
  <c r="P644" i="5" s="1"/>
  <c r="Q645" i="5"/>
  <c r="R645" i="5"/>
  <c r="P645" i="5" s="1"/>
  <c r="Q646" i="5"/>
  <c r="R646" i="5"/>
  <c r="P646" i="5" s="1"/>
  <c r="Q647" i="5"/>
  <c r="R647" i="5"/>
  <c r="P647" i="5" s="1"/>
  <c r="Q648" i="5"/>
  <c r="R648" i="5"/>
  <c r="P648" i="5" s="1"/>
  <c r="Q649" i="5"/>
  <c r="R649" i="5"/>
  <c r="P649" i="5" s="1"/>
  <c r="Q650" i="5"/>
  <c r="R650" i="5"/>
  <c r="P650" i="5" s="1"/>
  <c r="Q651" i="5"/>
  <c r="R651" i="5"/>
  <c r="P651" i="5" s="1"/>
  <c r="Q652" i="5"/>
  <c r="R652" i="5"/>
  <c r="P652" i="5" s="1"/>
  <c r="Q653" i="5"/>
  <c r="R653" i="5"/>
  <c r="P653" i="5" s="1"/>
  <c r="Q654" i="5"/>
  <c r="R654" i="5"/>
  <c r="P654" i="5" s="1"/>
  <c r="Q655" i="5"/>
  <c r="R655" i="5"/>
  <c r="P655" i="5" s="1"/>
  <c r="Q656" i="5"/>
  <c r="R656" i="5"/>
  <c r="P656" i="5" s="1"/>
  <c r="Q657" i="5"/>
  <c r="R657" i="5"/>
  <c r="P657" i="5" s="1"/>
  <c r="Q658" i="5"/>
  <c r="R658" i="5"/>
  <c r="P658" i="5" s="1"/>
  <c r="Q659" i="5"/>
  <c r="R659" i="5"/>
  <c r="P659" i="5" s="1"/>
  <c r="Q660" i="5"/>
  <c r="R660" i="5"/>
  <c r="P660" i="5" s="1"/>
  <c r="Q661" i="5"/>
  <c r="R661" i="5"/>
  <c r="P661" i="5" s="1"/>
  <c r="Q662" i="5"/>
  <c r="R662" i="5"/>
  <c r="P662" i="5" s="1"/>
  <c r="Q663" i="5"/>
  <c r="R663" i="5"/>
  <c r="P663" i="5" s="1"/>
  <c r="Q664" i="5"/>
  <c r="R664" i="5"/>
  <c r="P664" i="5" s="1"/>
  <c r="Q665" i="5"/>
  <c r="R665" i="5"/>
  <c r="P665" i="5" s="1"/>
  <c r="Q666" i="5"/>
  <c r="R666" i="5"/>
  <c r="P666" i="5" s="1"/>
  <c r="Q667" i="5"/>
  <c r="R667" i="5"/>
  <c r="P667" i="5" s="1"/>
  <c r="Q668" i="5"/>
  <c r="R668" i="5"/>
  <c r="P668" i="5" s="1"/>
  <c r="Q669" i="5"/>
  <c r="R669" i="5"/>
  <c r="P669" i="5" s="1"/>
  <c r="Q670" i="5"/>
  <c r="R670" i="5"/>
  <c r="P670" i="5" s="1"/>
  <c r="Q671" i="5"/>
  <c r="R671" i="5"/>
  <c r="P671" i="5" s="1"/>
  <c r="Q672" i="5"/>
  <c r="R672" i="5"/>
  <c r="P672" i="5" s="1"/>
  <c r="Q673" i="5"/>
  <c r="R673" i="5"/>
  <c r="P673" i="5" s="1"/>
  <c r="Q674" i="5"/>
  <c r="R674" i="5"/>
  <c r="P674" i="5" s="1"/>
  <c r="Q675" i="5"/>
  <c r="R675" i="5"/>
  <c r="P675" i="5" s="1"/>
  <c r="Q676" i="5"/>
  <c r="R676" i="5"/>
  <c r="P676" i="5" s="1"/>
  <c r="Q677" i="5"/>
  <c r="R677" i="5"/>
  <c r="P677" i="5" s="1"/>
  <c r="Q678" i="5"/>
  <c r="R678" i="5"/>
  <c r="P678" i="5" s="1"/>
  <c r="Q679" i="5"/>
  <c r="R679" i="5"/>
  <c r="P679" i="5" s="1"/>
  <c r="Q680" i="5"/>
  <c r="R680" i="5"/>
  <c r="P680" i="5" s="1"/>
  <c r="Q681" i="5"/>
  <c r="R681" i="5"/>
  <c r="P681" i="5" s="1"/>
  <c r="Q682" i="5"/>
  <c r="R682" i="5"/>
  <c r="P682" i="5" s="1"/>
  <c r="Q683" i="5"/>
  <c r="R683" i="5"/>
  <c r="P683" i="5" s="1"/>
  <c r="Q684" i="5"/>
  <c r="R684" i="5"/>
  <c r="P684" i="5" s="1"/>
  <c r="Q685" i="5"/>
  <c r="R685" i="5"/>
  <c r="P685" i="5" s="1"/>
  <c r="Q686" i="5"/>
  <c r="R686" i="5"/>
  <c r="P686" i="5" s="1"/>
  <c r="Q687" i="5"/>
  <c r="R687" i="5"/>
  <c r="P687" i="5" s="1"/>
  <c r="Q688" i="5"/>
  <c r="R688" i="5"/>
  <c r="P688" i="5" s="1"/>
  <c r="Q689" i="5"/>
  <c r="R689" i="5"/>
  <c r="P689" i="5" s="1"/>
  <c r="Q690" i="5"/>
  <c r="R690" i="5"/>
  <c r="P690" i="5" s="1"/>
  <c r="Q691" i="5"/>
  <c r="R691" i="5"/>
  <c r="P691" i="5" s="1"/>
  <c r="Q692" i="5"/>
  <c r="R692" i="5"/>
  <c r="P692" i="5" s="1"/>
  <c r="Q693" i="5"/>
  <c r="R693" i="5"/>
  <c r="P693" i="5" s="1"/>
  <c r="Q694" i="5"/>
  <c r="R694" i="5"/>
  <c r="P694" i="5" s="1"/>
  <c r="Q695" i="5"/>
  <c r="R695" i="5"/>
  <c r="P695" i="5" s="1"/>
  <c r="Q696" i="5"/>
  <c r="R696" i="5"/>
  <c r="P696" i="5" s="1"/>
  <c r="Q697" i="5"/>
  <c r="R697" i="5"/>
  <c r="P697" i="5" s="1"/>
  <c r="Q698" i="5"/>
  <c r="R698" i="5"/>
  <c r="P698" i="5" s="1"/>
  <c r="Q699" i="5"/>
  <c r="R699" i="5"/>
  <c r="P699" i="5" s="1"/>
  <c r="Q700" i="5"/>
  <c r="R700" i="5"/>
  <c r="P700" i="5" s="1"/>
  <c r="Q701" i="5"/>
  <c r="R701" i="5"/>
  <c r="P701" i="5" s="1"/>
  <c r="Q702" i="5"/>
  <c r="R702" i="5"/>
  <c r="P702" i="5" s="1"/>
  <c r="Q703" i="5"/>
  <c r="R703" i="5"/>
  <c r="P703" i="5" s="1"/>
  <c r="Q704" i="5"/>
  <c r="R704" i="5"/>
  <c r="P704" i="5" s="1"/>
  <c r="Q705" i="5"/>
  <c r="R705" i="5"/>
  <c r="P705" i="5" s="1"/>
  <c r="Q706" i="5"/>
  <c r="R706" i="5"/>
  <c r="P706" i="5" s="1"/>
  <c r="Q707" i="5"/>
  <c r="R707" i="5"/>
  <c r="P707" i="5" s="1"/>
  <c r="Q708" i="5"/>
  <c r="R708" i="5"/>
  <c r="P708" i="5" s="1"/>
  <c r="Q709" i="5"/>
  <c r="R709" i="5"/>
  <c r="P709" i="5" s="1"/>
  <c r="Q710" i="5"/>
  <c r="R710" i="5"/>
  <c r="P710" i="5" s="1"/>
  <c r="Q711" i="5"/>
  <c r="R711" i="5"/>
  <c r="P711" i="5" s="1"/>
  <c r="Q712" i="5"/>
  <c r="R712" i="5"/>
  <c r="P712" i="5" s="1"/>
  <c r="Q713" i="5"/>
  <c r="R713" i="5"/>
  <c r="P713" i="5" s="1"/>
  <c r="Q714" i="5"/>
  <c r="R714" i="5"/>
  <c r="P714" i="5" s="1"/>
  <c r="Q715" i="5"/>
  <c r="R715" i="5"/>
  <c r="P715" i="5" s="1"/>
  <c r="Q716" i="5"/>
  <c r="R716" i="5"/>
  <c r="P716" i="5" s="1"/>
  <c r="Q717" i="5"/>
  <c r="R717" i="5"/>
  <c r="P717" i="5" s="1"/>
  <c r="Q718" i="5"/>
  <c r="R718" i="5"/>
  <c r="P718" i="5" s="1"/>
  <c r="Q719" i="5"/>
  <c r="R719" i="5"/>
  <c r="P719" i="5" s="1"/>
  <c r="Q720" i="5"/>
  <c r="R720" i="5"/>
  <c r="P720" i="5" s="1"/>
  <c r="Q721" i="5"/>
  <c r="R721" i="5"/>
  <c r="P721" i="5" s="1"/>
  <c r="Q722" i="5"/>
  <c r="R722" i="5"/>
  <c r="P722" i="5" s="1"/>
  <c r="Q723" i="5"/>
  <c r="R723" i="5"/>
  <c r="P723" i="5" s="1"/>
  <c r="Q724" i="5"/>
  <c r="R724" i="5"/>
  <c r="P724" i="5" s="1"/>
  <c r="Q725" i="5"/>
  <c r="R725" i="5"/>
  <c r="P725" i="5" s="1"/>
  <c r="Q726" i="5"/>
  <c r="R726" i="5"/>
  <c r="P726" i="5" s="1"/>
  <c r="Q727" i="5"/>
  <c r="R727" i="5"/>
  <c r="P727" i="5" s="1"/>
  <c r="Q728" i="5"/>
  <c r="R728" i="5"/>
  <c r="P728" i="5" s="1"/>
  <c r="Q729" i="5"/>
  <c r="R729" i="5"/>
  <c r="P729" i="5" s="1"/>
  <c r="Q730" i="5"/>
  <c r="R730" i="5"/>
  <c r="P730" i="5" s="1"/>
  <c r="Q731" i="5"/>
  <c r="R731" i="5"/>
  <c r="P731" i="5" s="1"/>
  <c r="Q732" i="5"/>
  <c r="R732" i="5"/>
  <c r="P732" i="5" s="1"/>
  <c r="Q733" i="5"/>
  <c r="R733" i="5"/>
  <c r="P733" i="5" s="1"/>
  <c r="Q734" i="5"/>
  <c r="R734" i="5"/>
  <c r="P734" i="5" s="1"/>
  <c r="Q735" i="5"/>
  <c r="R735" i="5"/>
  <c r="P735" i="5" s="1"/>
  <c r="Q736" i="5"/>
  <c r="R736" i="5"/>
  <c r="P736" i="5" s="1"/>
  <c r="Q737" i="5"/>
  <c r="R737" i="5"/>
  <c r="P737" i="5" s="1"/>
  <c r="Q738" i="5"/>
  <c r="R738" i="5"/>
  <c r="P738" i="5" s="1"/>
  <c r="Q739" i="5"/>
  <c r="R739" i="5"/>
  <c r="P739" i="5" s="1"/>
  <c r="Q740" i="5"/>
  <c r="R740" i="5"/>
  <c r="P740" i="5" s="1"/>
  <c r="Q741" i="5"/>
  <c r="R741" i="5"/>
  <c r="P741" i="5" s="1"/>
  <c r="Q742" i="5"/>
  <c r="R742" i="5"/>
  <c r="P742" i="5" s="1"/>
  <c r="Q743" i="5"/>
  <c r="R743" i="5"/>
  <c r="P743" i="5" s="1"/>
  <c r="Q744" i="5"/>
  <c r="R744" i="5"/>
  <c r="P744" i="5" s="1"/>
  <c r="Q745" i="5"/>
  <c r="R745" i="5"/>
  <c r="P745" i="5" s="1"/>
  <c r="Q746" i="5"/>
  <c r="R746" i="5"/>
  <c r="P746" i="5" s="1"/>
  <c r="Q747" i="5"/>
  <c r="R747" i="5"/>
  <c r="P747" i="5" s="1"/>
  <c r="Q748" i="5"/>
  <c r="R748" i="5"/>
  <c r="P748" i="5" s="1"/>
  <c r="Q749" i="5"/>
  <c r="R749" i="5"/>
  <c r="P749" i="5" s="1"/>
  <c r="Q750" i="5"/>
  <c r="R750" i="5"/>
  <c r="P750" i="5" s="1"/>
  <c r="Q751" i="5"/>
  <c r="R751" i="5"/>
  <c r="P751" i="5" s="1"/>
  <c r="Q752" i="5"/>
  <c r="R752" i="5"/>
  <c r="P752" i="5" s="1"/>
  <c r="Q753" i="5"/>
  <c r="R753" i="5"/>
  <c r="P753" i="5" s="1"/>
  <c r="Q754" i="5"/>
  <c r="R754" i="5"/>
  <c r="P754" i="5" s="1"/>
  <c r="Q755" i="5"/>
  <c r="R755" i="5"/>
  <c r="P755" i="5" s="1"/>
  <c r="Q756" i="5"/>
  <c r="R756" i="5"/>
  <c r="P756" i="5" s="1"/>
  <c r="Q757" i="5"/>
  <c r="R757" i="5"/>
  <c r="P757" i="5" s="1"/>
  <c r="Q758" i="5"/>
  <c r="R758" i="5"/>
  <c r="P758" i="5" s="1"/>
  <c r="Q759" i="5"/>
  <c r="R759" i="5"/>
  <c r="P759" i="5" s="1"/>
  <c r="Q760" i="5"/>
  <c r="R760" i="5"/>
  <c r="P760" i="5" s="1"/>
  <c r="Q761" i="5"/>
  <c r="R761" i="5"/>
  <c r="P761" i="5" s="1"/>
  <c r="Q762" i="5"/>
  <c r="R762" i="5"/>
  <c r="P762" i="5" s="1"/>
  <c r="Q763" i="5"/>
  <c r="R763" i="5"/>
  <c r="P763" i="5" s="1"/>
  <c r="Q764" i="5"/>
  <c r="R764" i="5"/>
  <c r="P764" i="5" s="1"/>
  <c r="Q765" i="5"/>
  <c r="R765" i="5"/>
  <c r="P765" i="5" s="1"/>
  <c r="Q766" i="5"/>
  <c r="R766" i="5"/>
  <c r="P766" i="5" s="1"/>
  <c r="Q767" i="5"/>
  <c r="R767" i="5"/>
  <c r="P767" i="5" s="1"/>
  <c r="Q768" i="5"/>
  <c r="R768" i="5"/>
  <c r="P768" i="5" s="1"/>
  <c r="Q769" i="5"/>
  <c r="R769" i="5"/>
  <c r="P769" i="5" s="1"/>
  <c r="Q770" i="5"/>
  <c r="R770" i="5"/>
  <c r="P770" i="5" s="1"/>
  <c r="Q771" i="5"/>
  <c r="R771" i="5"/>
  <c r="P771" i="5" s="1"/>
  <c r="Q772" i="5"/>
  <c r="R772" i="5"/>
  <c r="P772" i="5" s="1"/>
  <c r="Q773" i="5"/>
  <c r="R773" i="5"/>
  <c r="P773" i="5" s="1"/>
  <c r="Q774" i="5"/>
  <c r="R774" i="5"/>
  <c r="P774" i="5" s="1"/>
  <c r="Q775" i="5"/>
  <c r="R775" i="5"/>
  <c r="P775" i="5" s="1"/>
  <c r="Q776" i="5"/>
  <c r="R776" i="5"/>
  <c r="P776" i="5" s="1"/>
  <c r="Q777" i="5"/>
  <c r="R777" i="5"/>
  <c r="P777" i="5" s="1"/>
  <c r="Q778" i="5"/>
  <c r="R778" i="5"/>
  <c r="P778" i="5" s="1"/>
  <c r="Q779" i="5"/>
  <c r="R779" i="5"/>
  <c r="P779" i="5" s="1"/>
  <c r="Q780" i="5"/>
  <c r="R780" i="5"/>
  <c r="P780" i="5" s="1"/>
  <c r="Q781" i="5"/>
  <c r="R781" i="5"/>
  <c r="P781" i="5" s="1"/>
  <c r="Q782" i="5"/>
  <c r="R782" i="5"/>
  <c r="P782" i="5" s="1"/>
  <c r="Q783" i="5"/>
  <c r="R783" i="5"/>
  <c r="P783" i="5" s="1"/>
  <c r="Q784" i="5"/>
  <c r="R784" i="5"/>
  <c r="P784" i="5" s="1"/>
  <c r="Q785" i="5"/>
  <c r="R785" i="5"/>
  <c r="P785" i="5" s="1"/>
  <c r="Q786" i="5"/>
  <c r="R786" i="5"/>
  <c r="P786" i="5" s="1"/>
  <c r="Q787" i="5"/>
  <c r="R787" i="5"/>
  <c r="P787" i="5" s="1"/>
  <c r="Q788" i="5"/>
  <c r="R788" i="5"/>
  <c r="P788" i="5" s="1"/>
  <c r="Q789" i="5"/>
  <c r="R789" i="5"/>
  <c r="P789" i="5" s="1"/>
  <c r="Q790" i="5"/>
  <c r="R790" i="5"/>
  <c r="P790" i="5" s="1"/>
  <c r="Q791" i="5"/>
  <c r="R791" i="5"/>
  <c r="P791" i="5" s="1"/>
  <c r="Q792" i="5"/>
  <c r="R792" i="5"/>
  <c r="P792" i="5" s="1"/>
  <c r="Q793" i="5"/>
  <c r="R793" i="5"/>
  <c r="P793" i="5" s="1"/>
  <c r="Q794" i="5"/>
  <c r="R794" i="5"/>
  <c r="P794" i="5" s="1"/>
  <c r="Q795" i="5"/>
  <c r="R795" i="5"/>
  <c r="P795" i="5" s="1"/>
  <c r="Q796" i="5"/>
  <c r="R796" i="5"/>
  <c r="P796" i="5" s="1"/>
  <c r="Q797" i="5"/>
  <c r="R797" i="5"/>
  <c r="P797" i="5" s="1"/>
  <c r="Q798" i="5"/>
  <c r="R798" i="5"/>
  <c r="P798" i="5" s="1"/>
  <c r="Q799" i="5"/>
  <c r="R799" i="5"/>
  <c r="P799" i="5" s="1"/>
  <c r="Q800" i="5"/>
  <c r="R800" i="5"/>
  <c r="P800" i="5" s="1"/>
  <c r="Q801" i="5"/>
  <c r="R801" i="5"/>
  <c r="P801" i="5" s="1"/>
  <c r="Q802" i="5"/>
  <c r="R802" i="5"/>
  <c r="P802" i="5" s="1"/>
  <c r="Q803" i="5"/>
  <c r="R803" i="5"/>
  <c r="P803" i="5" s="1"/>
  <c r="Q804" i="5"/>
  <c r="R804" i="5"/>
  <c r="P804" i="5" s="1"/>
  <c r="Q805" i="5"/>
  <c r="R805" i="5"/>
  <c r="P805" i="5" s="1"/>
  <c r="Q806" i="5"/>
  <c r="R806" i="5"/>
  <c r="P806" i="5" s="1"/>
  <c r="Q807" i="5"/>
  <c r="R807" i="5"/>
  <c r="P807" i="5" s="1"/>
  <c r="Q808" i="5"/>
  <c r="R808" i="5"/>
  <c r="P808" i="5" s="1"/>
  <c r="Q809" i="5"/>
  <c r="R809" i="5"/>
  <c r="P809" i="5" s="1"/>
  <c r="Q810" i="5"/>
  <c r="R810" i="5"/>
  <c r="P810" i="5" s="1"/>
  <c r="Q811" i="5"/>
  <c r="R811" i="5"/>
  <c r="P811" i="5" s="1"/>
  <c r="Q812" i="5"/>
  <c r="R812" i="5"/>
  <c r="P812" i="5" s="1"/>
  <c r="Q813" i="5"/>
  <c r="R813" i="5"/>
  <c r="P813" i="5" s="1"/>
  <c r="Q814" i="5"/>
  <c r="R814" i="5"/>
  <c r="P814" i="5" s="1"/>
  <c r="Q815" i="5"/>
  <c r="R815" i="5"/>
  <c r="P815" i="5" s="1"/>
  <c r="Q816" i="5"/>
  <c r="R816" i="5"/>
  <c r="P816" i="5" s="1"/>
  <c r="Q817" i="5"/>
  <c r="R817" i="5"/>
  <c r="P817" i="5" s="1"/>
  <c r="Q818" i="5"/>
  <c r="R818" i="5"/>
  <c r="P818" i="5" s="1"/>
  <c r="Q819" i="5"/>
  <c r="R819" i="5"/>
  <c r="P819" i="5" s="1"/>
  <c r="Q820" i="5"/>
  <c r="R820" i="5"/>
  <c r="P820" i="5" s="1"/>
  <c r="Q821" i="5"/>
  <c r="R821" i="5"/>
  <c r="P821" i="5" s="1"/>
  <c r="Q822" i="5"/>
  <c r="R822" i="5"/>
  <c r="P822" i="5" s="1"/>
  <c r="Q823" i="5"/>
  <c r="R823" i="5"/>
  <c r="P823" i="5" s="1"/>
  <c r="Q824" i="5"/>
  <c r="R824" i="5"/>
  <c r="P824" i="5" s="1"/>
  <c r="Q825" i="5"/>
  <c r="R825" i="5"/>
  <c r="P825" i="5" s="1"/>
  <c r="Q826" i="5"/>
  <c r="R826" i="5"/>
  <c r="P826" i="5" s="1"/>
  <c r="Q827" i="5"/>
  <c r="R827" i="5"/>
  <c r="P827" i="5" s="1"/>
  <c r="Q828" i="5"/>
  <c r="R828" i="5"/>
  <c r="P828" i="5" s="1"/>
  <c r="Q829" i="5"/>
  <c r="R829" i="5"/>
  <c r="P829" i="5" s="1"/>
  <c r="Q830" i="5"/>
  <c r="R830" i="5"/>
  <c r="P830" i="5" s="1"/>
  <c r="Q831" i="5"/>
  <c r="R831" i="5"/>
  <c r="P831" i="5" s="1"/>
  <c r="Q832" i="5"/>
  <c r="R832" i="5"/>
  <c r="P832" i="5" s="1"/>
  <c r="Q833" i="5"/>
  <c r="R833" i="5"/>
  <c r="P833" i="5" s="1"/>
  <c r="Q834" i="5"/>
  <c r="R834" i="5"/>
  <c r="P834" i="5" s="1"/>
  <c r="Q835" i="5"/>
  <c r="R835" i="5"/>
  <c r="P835" i="5" s="1"/>
  <c r="Q836" i="5"/>
  <c r="R836" i="5"/>
  <c r="P836" i="5" s="1"/>
  <c r="Q837" i="5"/>
  <c r="R837" i="5"/>
  <c r="P837" i="5" s="1"/>
  <c r="Q838" i="5"/>
  <c r="R838" i="5"/>
  <c r="P838" i="5" s="1"/>
  <c r="Q839" i="5"/>
  <c r="R839" i="5"/>
  <c r="P839" i="5" s="1"/>
  <c r="Q840" i="5"/>
  <c r="R840" i="5"/>
  <c r="P840" i="5" s="1"/>
  <c r="Q841" i="5"/>
  <c r="R841" i="5"/>
  <c r="P841" i="5" s="1"/>
  <c r="Q842" i="5"/>
  <c r="R842" i="5"/>
  <c r="P842" i="5" s="1"/>
  <c r="Q843" i="5"/>
  <c r="R843" i="5"/>
  <c r="P843" i="5" s="1"/>
  <c r="Q844" i="5"/>
  <c r="R844" i="5"/>
  <c r="P844" i="5" s="1"/>
  <c r="Q845" i="5"/>
  <c r="R845" i="5"/>
  <c r="P845" i="5" s="1"/>
  <c r="Q846" i="5"/>
  <c r="R846" i="5"/>
  <c r="P846" i="5" s="1"/>
  <c r="Q847" i="5"/>
  <c r="R847" i="5"/>
  <c r="P847" i="5" s="1"/>
  <c r="Q848" i="5"/>
  <c r="R848" i="5"/>
  <c r="P848" i="5" s="1"/>
  <c r="Q849" i="5"/>
  <c r="R849" i="5"/>
  <c r="P849" i="5" s="1"/>
  <c r="Q850" i="5"/>
  <c r="R850" i="5"/>
  <c r="P850" i="5" s="1"/>
  <c r="Q851" i="5"/>
  <c r="R851" i="5"/>
  <c r="P851" i="5" s="1"/>
  <c r="Q852" i="5"/>
  <c r="R852" i="5"/>
  <c r="P852" i="5" s="1"/>
  <c r="Q853" i="5"/>
  <c r="R853" i="5"/>
  <c r="P853" i="5" s="1"/>
  <c r="Q854" i="5"/>
  <c r="R854" i="5"/>
  <c r="P854" i="5" s="1"/>
  <c r="Q855" i="5"/>
  <c r="R855" i="5"/>
  <c r="P855" i="5" s="1"/>
  <c r="Q856" i="5"/>
  <c r="R856" i="5"/>
  <c r="P856" i="5" s="1"/>
  <c r="Q857" i="5"/>
  <c r="R857" i="5"/>
  <c r="P857" i="5" s="1"/>
  <c r="Q858" i="5"/>
  <c r="R858" i="5"/>
  <c r="P858" i="5" s="1"/>
  <c r="Q859" i="5"/>
  <c r="R859" i="5"/>
  <c r="P859" i="5" s="1"/>
  <c r="Q860" i="5"/>
  <c r="R860" i="5"/>
  <c r="P860" i="5" s="1"/>
  <c r="Q861" i="5"/>
  <c r="R861" i="5"/>
  <c r="P861" i="5" s="1"/>
  <c r="Q862" i="5"/>
  <c r="R862" i="5"/>
  <c r="P862" i="5" s="1"/>
  <c r="Q863" i="5"/>
  <c r="R863" i="5"/>
  <c r="P863" i="5" s="1"/>
  <c r="Q864" i="5"/>
  <c r="R864" i="5"/>
  <c r="P864" i="5" s="1"/>
  <c r="Q865" i="5"/>
  <c r="R865" i="5"/>
  <c r="P865" i="5" s="1"/>
  <c r="Q866" i="5"/>
  <c r="R866" i="5"/>
  <c r="P866" i="5" s="1"/>
  <c r="Q867" i="5"/>
  <c r="R867" i="5"/>
  <c r="P867" i="5" s="1"/>
  <c r="Q868" i="5"/>
  <c r="R868" i="5"/>
  <c r="P868" i="5" s="1"/>
  <c r="Q869" i="5"/>
  <c r="R869" i="5"/>
  <c r="P869" i="5" s="1"/>
  <c r="Q870" i="5"/>
  <c r="R870" i="5"/>
  <c r="P870" i="5" s="1"/>
  <c r="Q871" i="5"/>
  <c r="R871" i="5"/>
  <c r="P871" i="5" s="1"/>
  <c r="Q872" i="5"/>
  <c r="R872" i="5"/>
  <c r="P872" i="5" s="1"/>
  <c r="Q873" i="5"/>
  <c r="R873" i="5"/>
  <c r="P873" i="5" s="1"/>
  <c r="Q874" i="5"/>
  <c r="R874" i="5"/>
  <c r="P874" i="5" s="1"/>
  <c r="Q875" i="5"/>
  <c r="R875" i="5"/>
  <c r="P875" i="5" s="1"/>
  <c r="Q876" i="5"/>
  <c r="R876" i="5"/>
  <c r="P876" i="5" s="1"/>
  <c r="Q877" i="5"/>
  <c r="R877" i="5"/>
  <c r="P877" i="5" s="1"/>
  <c r="Q878" i="5"/>
  <c r="R878" i="5"/>
  <c r="P878" i="5" s="1"/>
  <c r="Q879" i="5"/>
  <c r="R879" i="5"/>
  <c r="P879" i="5" s="1"/>
  <c r="Q880" i="5"/>
  <c r="R880" i="5"/>
  <c r="P880" i="5" s="1"/>
  <c r="Q881" i="5"/>
  <c r="R881" i="5"/>
  <c r="P881" i="5" s="1"/>
  <c r="Q882" i="5"/>
  <c r="R882" i="5"/>
  <c r="P882" i="5" s="1"/>
  <c r="Q883" i="5"/>
  <c r="R883" i="5"/>
  <c r="P883" i="5" s="1"/>
  <c r="Q884" i="5"/>
  <c r="R884" i="5"/>
  <c r="P884" i="5" s="1"/>
  <c r="Q885" i="5"/>
  <c r="R885" i="5"/>
  <c r="P885" i="5" s="1"/>
  <c r="Q886" i="5"/>
  <c r="R886" i="5"/>
  <c r="P886" i="5" s="1"/>
  <c r="Q887" i="5"/>
  <c r="R887" i="5"/>
  <c r="P887" i="5" s="1"/>
  <c r="Q888" i="5"/>
  <c r="R888" i="5"/>
  <c r="P888" i="5" s="1"/>
  <c r="Q889" i="5"/>
  <c r="R889" i="5"/>
  <c r="P889" i="5" s="1"/>
  <c r="Q890" i="5"/>
  <c r="R890" i="5"/>
  <c r="P890" i="5" s="1"/>
  <c r="Q891" i="5"/>
  <c r="R891" i="5"/>
  <c r="P891" i="5" s="1"/>
  <c r="Q892" i="5"/>
  <c r="R892" i="5"/>
  <c r="P892" i="5" s="1"/>
  <c r="Q893" i="5"/>
  <c r="R893" i="5"/>
  <c r="P893" i="5" s="1"/>
  <c r="Q894" i="5"/>
  <c r="R894" i="5"/>
  <c r="P894" i="5" s="1"/>
  <c r="Q895" i="5"/>
  <c r="R895" i="5"/>
  <c r="P895" i="5" s="1"/>
  <c r="Q896" i="5"/>
  <c r="R896" i="5"/>
  <c r="P896" i="5" s="1"/>
  <c r="Q897" i="5"/>
  <c r="R897" i="5"/>
  <c r="P897" i="5" s="1"/>
  <c r="Q898" i="5"/>
  <c r="R898" i="5"/>
  <c r="P898" i="5" s="1"/>
  <c r="Q899" i="5"/>
  <c r="R899" i="5"/>
  <c r="P899" i="5" s="1"/>
  <c r="Q900" i="5"/>
  <c r="R900" i="5"/>
  <c r="P900" i="5" s="1"/>
  <c r="Q901" i="5"/>
  <c r="R901" i="5"/>
  <c r="P901" i="5" s="1"/>
  <c r="Q902" i="5"/>
  <c r="R902" i="5"/>
  <c r="P902" i="5" s="1"/>
  <c r="Q903" i="5"/>
  <c r="R903" i="5"/>
  <c r="P903" i="5" s="1"/>
  <c r="Q904" i="5"/>
  <c r="R904" i="5"/>
  <c r="P904" i="5" s="1"/>
  <c r="Q905" i="5"/>
  <c r="R905" i="5"/>
  <c r="P905" i="5" s="1"/>
  <c r="Q906" i="5"/>
  <c r="R906" i="5"/>
  <c r="P906" i="5" s="1"/>
  <c r="Q907" i="5"/>
  <c r="R907" i="5"/>
  <c r="P907" i="5" s="1"/>
  <c r="Q908" i="5"/>
  <c r="R908" i="5"/>
  <c r="P908" i="5" s="1"/>
  <c r="Q909" i="5"/>
  <c r="R909" i="5"/>
  <c r="P909" i="5" s="1"/>
  <c r="Q910" i="5"/>
  <c r="R910" i="5"/>
  <c r="P910" i="5" s="1"/>
  <c r="Q911" i="5"/>
  <c r="R911" i="5"/>
  <c r="P911" i="5" s="1"/>
  <c r="Q912" i="5"/>
  <c r="R912" i="5"/>
  <c r="P912" i="5" s="1"/>
  <c r="Q913" i="5"/>
  <c r="R913" i="5"/>
  <c r="P913" i="5" s="1"/>
  <c r="Q914" i="5"/>
  <c r="R914" i="5"/>
  <c r="P914" i="5" s="1"/>
  <c r="Q915" i="5"/>
  <c r="R915" i="5"/>
  <c r="P915" i="5" s="1"/>
  <c r="Q916" i="5"/>
  <c r="R916" i="5"/>
  <c r="P916" i="5" s="1"/>
  <c r="Q917" i="5"/>
  <c r="R917" i="5"/>
  <c r="P917" i="5" s="1"/>
  <c r="Q918" i="5"/>
  <c r="R918" i="5"/>
  <c r="P918" i="5" s="1"/>
  <c r="Q919" i="5"/>
  <c r="R919" i="5"/>
  <c r="P919" i="5" s="1"/>
  <c r="Q920" i="5"/>
  <c r="R920" i="5"/>
  <c r="P920" i="5" s="1"/>
  <c r="Q921" i="5"/>
  <c r="R921" i="5"/>
  <c r="P921" i="5" s="1"/>
  <c r="Q922" i="5"/>
  <c r="R922" i="5"/>
  <c r="P922" i="5" s="1"/>
  <c r="Q923" i="5"/>
  <c r="R923" i="5"/>
  <c r="P923" i="5" s="1"/>
  <c r="Q924" i="5"/>
  <c r="R924" i="5"/>
  <c r="P924" i="5" s="1"/>
  <c r="Q925" i="5"/>
  <c r="R925" i="5"/>
  <c r="P925" i="5" s="1"/>
  <c r="Q926" i="5"/>
  <c r="R926" i="5"/>
  <c r="P926" i="5" s="1"/>
  <c r="Q927" i="5"/>
  <c r="R927" i="5"/>
  <c r="P927" i="5" s="1"/>
  <c r="Q928" i="5"/>
  <c r="R928" i="5"/>
  <c r="P928" i="5" s="1"/>
  <c r="Q929" i="5"/>
  <c r="R929" i="5"/>
  <c r="P929" i="5" s="1"/>
  <c r="Q930" i="5"/>
  <c r="R930" i="5"/>
  <c r="P930" i="5" s="1"/>
  <c r="Q931" i="5"/>
  <c r="R931" i="5"/>
  <c r="P931" i="5" s="1"/>
  <c r="Q932" i="5"/>
  <c r="R932" i="5"/>
  <c r="P932" i="5" s="1"/>
  <c r="Q933" i="5"/>
  <c r="R933" i="5"/>
  <c r="P933" i="5" s="1"/>
  <c r="Q934" i="5"/>
  <c r="R934" i="5"/>
  <c r="P934" i="5" s="1"/>
  <c r="Q935" i="5"/>
  <c r="R935" i="5"/>
  <c r="P935" i="5" s="1"/>
  <c r="Q936" i="5"/>
  <c r="R936" i="5"/>
  <c r="P936" i="5" s="1"/>
  <c r="Q937" i="5"/>
  <c r="R937" i="5"/>
  <c r="P937" i="5" s="1"/>
  <c r="Q938" i="5"/>
  <c r="R938" i="5"/>
  <c r="P938" i="5" s="1"/>
  <c r="Q939" i="5"/>
  <c r="R939" i="5"/>
  <c r="P939" i="5" s="1"/>
  <c r="Q940" i="5"/>
  <c r="R940" i="5"/>
  <c r="P940" i="5" s="1"/>
  <c r="Q941" i="5"/>
  <c r="R941" i="5"/>
  <c r="P941" i="5" s="1"/>
  <c r="Q942" i="5"/>
  <c r="R942" i="5"/>
  <c r="P942" i="5" s="1"/>
  <c r="Q943" i="5"/>
  <c r="R943" i="5"/>
  <c r="P943" i="5" s="1"/>
  <c r="Q944" i="5"/>
  <c r="R944" i="5"/>
  <c r="P944" i="5" s="1"/>
  <c r="Q945" i="5"/>
  <c r="R945" i="5"/>
  <c r="P945" i="5" s="1"/>
  <c r="Q946" i="5"/>
  <c r="R946" i="5"/>
  <c r="P946" i="5" s="1"/>
  <c r="Q947" i="5"/>
  <c r="R947" i="5"/>
  <c r="P947" i="5" s="1"/>
  <c r="Q948" i="5"/>
  <c r="R948" i="5"/>
  <c r="P948" i="5" s="1"/>
  <c r="Q949" i="5"/>
  <c r="R949" i="5"/>
  <c r="P949" i="5" s="1"/>
  <c r="Q950" i="5"/>
  <c r="R950" i="5"/>
  <c r="P950" i="5" s="1"/>
  <c r="Q951" i="5"/>
  <c r="R951" i="5"/>
  <c r="P951" i="5" s="1"/>
  <c r="Q952" i="5"/>
  <c r="R952" i="5"/>
  <c r="P952" i="5" s="1"/>
  <c r="Q953" i="5"/>
  <c r="R953" i="5"/>
  <c r="P953" i="5" s="1"/>
  <c r="Q954" i="5"/>
  <c r="R954" i="5"/>
  <c r="P954" i="5" s="1"/>
  <c r="Q955" i="5"/>
  <c r="R955" i="5"/>
  <c r="P955" i="5" s="1"/>
  <c r="Q956" i="5"/>
  <c r="R956" i="5"/>
  <c r="P956" i="5" s="1"/>
  <c r="Q957" i="5"/>
  <c r="R957" i="5"/>
  <c r="P957" i="5" s="1"/>
  <c r="Q958" i="5"/>
  <c r="R958" i="5"/>
  <c r="P958" i="5" s="1"/>
  <c r="Q959" i="5"/>
  <c r="R959" i="5"/>
  <c r="P959" i="5" s="1"/>
  <c r="Q960" i="5"/>
  <c r="R960" i="5"/>
  <c r="P960" i="5" s="1"/>
  <c r="Q961" i="5"/>
  <c r="R961" i="5"/>
  <c r="P961" i="5" s="1"/>
  <c r="Q962" i="5"/>
  <c r="R962" i="5"/>
  <c r="P962" i="5" s="1"/>
  <c r="Q963" i="5"/>
  <c r="R963" i="5"/>
  <c r="P963" i="5" s="1"/>
  <c r="Q964" i="5"/>
  <c r="R964" i="5"/>
  <c r="P964" i="5" s="1"/>
  <c r="Q965" i="5"/>
  <c r="R965" i="5"/>
  <c r="P965" i="5" s="1"/>
  <c r="Q966" i="5"/>
  <c r="R966" i="5"/>
  <c r="P966" i="5" s="1"/>
  <c r="Q967" i="5"/>
  <c r="R967" i="5"/>
  <c r="P967" i="5" s="1"/>
  <c r="Q968" i="5"/>
  <c r="R968" i="5"/>
  <c r="P968" i="5" s="1"/>
  <c r="Q969" i="5"/>
  <c r="R969" i="5"/>
  <c r="P969" i="5" s="1"/>
  <c r="Q970" i="5"/>
  <c r="R970" i="5"/>
  <c r="P970" i="5" s="1"/>
  <c r="Q971" i="5"/>
  <c r="R971" i="5"/>
  <c r="P971" i="5" s="1"/>
  <c r="Q972" i="5"/>
  <c r="R972" i="5"/>
  <c r="P972" i="5" s="1"/>
  <c r="Q973" i="5"/>
  <c r="R973" i="5"/>
  <c r="P973" i="5" s="1"/>
  <c r="Q974" i="5"/>
  <c r="R974" i="5"/>
  <c r="P974" i="5" s="1"/>
  <c r="Q975" i="5"/>
  <c r="R975" i="5"/>
  <c r="P975" i="5" s="1"/>
  <c r="Q976" i="5"/>
  <c r="R976" i="5"/>
  <c r="P976" i="5" s="1"/>
  <c r="Q977" i="5"/>
  <c r="R977" i="5"/>
  <c r="P977" i="5" s="1"/>
  <c r="Q978" i="5"/>
  <c r="R978" i="5"/>
  <c r="P978" i="5" s="1"/>
  <c r="Q979" i="5"/>
  <c r="R979" i="5"/>
  <c r="P979" i="5" s="1"/>
  <c r="Q980" i="5"/>
  <c r="R980" i="5"/>
  <c r="P980" i="5" s="1"/>
  <c r="Q981" i="5"/>
  <c r="R981" i="5"/>
  <c r="P981" i="5" s="1"/>
  <c r="Q982" i="5"/>
  <c r="R982" i="5"/>
  <c r="P982" i="5" s="1"/>
  <c r="Q983" i="5"/>
  <c r="R983" i="5"/>
  <c r="P983" i="5" s="1"/>
  <c r="Q984" i="5"/>
  <c r="R984" i="5"/>
  <c r="P984" i="5" s="1"/>
  <c r="Q985" i="5"/>
  <c r="R985" i="5"/>
  <c r="P985" i="5" s="1"/>
  <c r="Q986" i="5"/>
  <c r="R986" i="5"/>
  <c r="P986" i="5" s="1"/>
  <c r="Q987" i="5"/>
  <c r="R987" i="5"/>
  <c r="P987" i="5" s="1"/>
  <c r="Q988" i="5"/>
  <c r="R988" i="5"/>
  <c r="P988" i="5" s="1"/>
  <c r="Q989" i="5"/>
  <c r="R989" i="5"/>
  <c r="P989" i="5" s="1"/>
  <c r="Q990" i="5"/>
  <c r="R990" i="5"/>
  <c r="P990" i="5" s="1"/>
  <c r="Q991" i="5"/>
  <c r="R991" i="5"/>
  <c r="P991" i="5" s="1"/>
  <c r="Q992" i="5"/>
  <c r="R992" i="5"/>
  <c r="P992" i="5" s="1"/>
  <c r="Q993" i="5"/>
  <c r="R993" i="5"/>
  <c r="P993" i="5" s="1"/>
  <c r="Q994" i="5"/>
  <c r="R994" i="5"/>
  <c r="P994" i="5" s="1"/>
  <c r="Q995" i="5"/>
  <c r="R995" i="5"/>
  <c r="P995" i="5" s="1"/>
  <c r="Q996" i="5"/>
  <c r="R996" i="5"/>
  <c r="P996" i="5" s="1"/>
  <c r="Q997" i="5"/>
  <c r="R997" i="5"/>
  <c r="P997" i="5" s="1"/>
  <c r="AR999" i="5" l="1"/>
  <c r="AT999" i="5" s="1"/>
  <c r="AS999" i="5"/>
  <c r="AS1000" i="5"/>
  <c r="AS1001" i="5"/>
  <c r="AS1002" i="5"/>
  <c r="AR1003" i="5"/>
  <c r="AT1003" i="5" s="1"/>
  <c r="AS1003" i="5"/>
  <c r="AS999" i="4"/>
  <c r="AS1000" i="4"/>
  <c r="AS1001" i="4"/>
  <c r="AS1002" i="4"/>
  <c r="AR1000" i="5"/>
  <c r="AT1000" i="5" s="1"/>
  <c r="AR1001" i="5"/>
  <c r="AT1001" i="5" s="1"/>
  <c r="AR1002" i="5"/>
  <c r="AT1002" i="5" s="1"/>
  <c r="Q45" i="4"/>
  <c r="R45" i="4"/>
  <c r="S45" i="4" s="1"/>
  <c r="Q46" i="4"/>
  <c r="R46" i="4"/>
  <c r="P46" i="4" s="1"/>
  <c r="Q47" i="4"/>
  <c r="R47" i="4"/>
  <c r="P47" i="4" s="1"/>
  <c r="Q48" i="4"/>
  <c r="R48" i="4"/>
  <c r="P48" i="4" s="1"/>
  <c r="Q49" i="4"/>
  <c r="R49" i="4"/>
  <c r="P49" i="4" s="1"/>
  <c r="Q50" i="4"/>
  <c r="R50" i="4"/>
  <c r="P50" i="4" s="1"/>
  <c r="Q51" i="4"/>
  <c r="R51" i="4"/>
  <c r="P51" i="4" s="1"/>
  <c r="Q52" i="4"/>
  <c r="R52" i="4"/>
  <c r="P52" i="4" s="1"/>
  <c r="Q53" i="4"/>
  <c r="R53" i="4"/>
  <c r="P53" i="4" s="1"/>
  <c r="Q54" i="4"/>
  <c r="R54" i="4"/>
  <c r="P54" i="4" s="1"/>
  <c r="Q55" i="4"/>
  <c r="R55" i="4"/>
  <c r="P55" i="4" s="1"/>
  <c r="Q56" i="4"/>
  <c r="R56" i="4"/>
  <c r="P56" i="4" s="1"/>
  <c r="Q57" i="4"/>
  <c r="R57" i="4"/>
  <c r="P57" i="4" s="1"/>
  <c r="Q58" i="4"/>
  <c r="R58" i="4"/>
  <c r="P58" i="4" s="1"/>
  <c r="Q59" i="4"/>
  <c r="R59" i="4"/>
  <c r="P59" i="4" s="1"/>
  <c r="Q60" i="4"/>
  <c r="R60" i="4"/>
  <c r="P60" i="4" s="1"/>
  <c r="Q61" i="4"/>
  <c r="R61" i="4"/>
  <c r="P61" i="4" s="1"/>
  <c r="Q62" i="4"/>
  <c r="R62" i="4"/>
  <c r="P62" i="4" s="1"/>
  <c r="Q63" i="4"/>
  <c r="R63" i="4"/>
  <c r="P63" i="4" s="1"/>
  <c r="Q64" i="4"/>
  <c r="R64" i="4"/>
  <c r="P64" i="4" s="1"/>
  <c r="Q65" i="4"/>
  <c r="R65" i="4"/>
  <c r="P65" i="4" s="1"/>
  <c r="Q66" i="4"/>
  <c r="R66" i="4"/>
  <c r="P66" i="4" s="1"/>
  <c r="Q67" i="4"/>
  <c r="R67" i="4"/>
  <c r="P67" i="4" s="1"/>
  <c r="Q68" i="4"/>
  <c r="R68" i="4"/>
  <c r="P68" i="4" s="1"/>
  <c r="Q69" i="4"/>
  <c r="R69" i="4"/>
  <c r="P69" i="4" s="1"/>
  <c r="Q70" i="4"/>
  <c r="R70" i="4"/>
  <c r="P70" i="4" s="1"/>
  <c r="Q71" i="4"/>
  <c r="R71" i="4"/>
  <c r="P71" i="4" s="1"/>
  <c r="Q72" i="4"/>
  <c r="R72" i="4"/>
  <c r="P72" i="4" s="1"/>
  <c r="Q73" i="4"/>
  <c r="R73" i="4"/>
  <c r="P73" i="4" s="1"/>
  <c r="Q74" i="4"/>
  <c r="R74" i="4"/>
  <c r="P74" i="4" s="1"/>
  <c r="Q75" i="4"/>
  <c r="R75" i="4"/>
  <c r="P75" i="4" s="1"/>
  <c r="Q76" i="4"/>
  <c r="R76" i="4"/>
  <c r="P76" i="4" s="1"/>
  <c r="Q77" i="4"/>
  <c r="R77" i="4"/>
  <c r="P77" i="4" s="1"/>
  <c r="Q78" i="4"/>
  <c r="R78" i="4"/>
  <c r="P78" i="4" s="1"/>
  <c r="Q79" i="4"/>
  <c r="R79" i="4"/>
  <c r="P79" i="4" s="1"/>
  <c r="Q80" i="4"/>
  <c r="R80" i="4"/>
  <c r="P80" i="4" s="1"/>
  <c r="Q81" i="4"/>
  <c r="R81" i="4"/>
  <c r="P81" i="4" s="1"/>
  <c r="Q82" i="4"/>
  <c r="R82" i="4"/>
  <c r="P82" i="4" s="1"/>
  <c r="Q83" i="4"/>
  <c r="R83" i="4"/>
  <c r="P83" i="4" s="1"/>
  <c r="Q84" i="4"/>
  <c r="R84" i="4"/>
  <c r="P84" i="4" s="1"/>
  <c r="Q85" i="4"/>
  <c r="R85" i="4"/>
  <c r="P85" i="4" s="1"/>
  <c r="Q86" i="4"/>
  <c r="R86" i="4"/>
  <c r="P86" i="4" s="1"/>
  <c r="Q87" i="4"/>
  <c r="R87" i="4"/>
  <c r="P87" i="4" s="1"/>
  <c r="Q88" i="4"/>
  <c r="R88" i="4"/>
  <c r="P88" i="4" s="1"/>
  <c r="Q89" i="4"/>
  <c r="R89" i="4"/>
  <c r="P89" i="4" s="1"/>
  <c r="Q90" i="4"/>
  <c r="R90" i="4"/>
  <c r="P90" i="4" s="1"/>
  <c r="Q91" i="4"/>
  <c r="R91" i="4"/>
  <c r="P91" i="4" s="1"/>
  <c r="Q92" i="4"/>
  <c r="R92" i="4"/>
  <c r="P92" i="4" s="1"/>
  <c r="Q93" i="4"/>
  <c r="R93" i="4"/>
  <c r="P93" i="4" s="1"/>
  <c r="Q94" i="4"/>
  <c r="R94" i="4"/>
  <c r="P94" i="4" s="1"/>
  <c r="Q95" i="4"/>
  <c r="R95" i="4"/>
  <c r="P95" i="4" s="1"/>
  <c r="Q96" i="4"/>
  <c r="R96" i="4"/>
  <c r="P96" i="4" s="1"/>
  <c r="Q97" i="4"/>
  <c r="R97" i="4"/>
  <c r="P97" i="4" s="1"/>
  <c r="Q98" i="4"/>
  <c r="R98" i="4"/>
  <c r="P98" i="4" s="1"/>
  <c r="Q99" i="4"/>
  <c r="R99" i="4"/>
  <c r="P99" i="4" s="1"/>
  <c r="Q100" i="4"/>
  <c r="R100" i="4"/>
  <c r="P100" i="4" s="1"/>
  <c r="Q101" i="4"/>
  <c r="R101" i="4"/>
  <c r="P101" i="4" s="1"/>
  <c r="Q102" i="4"/>
  <c r="R102" i="4"/>
  <c r="P102" i="4" s="1"/>
  <c r="Q103" i="4"/>
  <c r="R103" i="4"/>
  <c r="P103" i="4" s="1"/>
  <c r="Q104" i="4"/>
  <c r="R104" i="4"/>
  <c r="P104" i="4" s="1"/>
  <c r="Q105" i="4"/>
  <c r="R105" i="4"/>
  <c r="P105" i="4" s="1"/>
  <c r="Q106" i="4"/>
  <c r="R106" i="4"/>
  <c r="P106" i="4" s="1"/>
  <c r="Q107" i="4"/>
  <c r="R107" i="4"/>
  <c r="P107" i="4" s="1"/>
  <c r="Q108" i="4"/>
  <c r="R108" i="4"/>
  <c r="P108" i="4" s="1"/>
  <c r="Q109" i="4"/>
  <c r="R109" i="4"/>
  <c r="P109" i="4" s="1"/>
  <c r="Q110" i="4"/>
  <c r="R110" i="4"/>
  <c r="P110" i="4" s="1"/>
  <c r="Q111" i="4"/>
  <c r="R111" i="4"/>
  <c r="P111" i="4" s="1"/>
  <c r="Q112" i="4"/>
  <c r="R112" i="4"/>
  <c r="P112" i="4" s="1"/>
  <c r="Q113" i="4"/>
  <c r="R113" i="4"/>
  <c r="P113" i="4" s="1"/>
  <c r="Q114" i="4"/>
  <c r="R114" i="4"/>
  <c r="P114" i="4" s="1"/>
  <c r="Q115" i="4"/>
  <c r="R115" i="4"/>
  <c r="P115" i="4" s="1"/>
  <c r="Q116" i="4"/>
  <c r="R116" i="4"/>
  <c r="P116" i="4" s="1"/>
  <c r="Q117" i="4"/>
  <c r="R117" i="4"/>
  <c r="P117" i="4" s="1"/>
  <c r="Q118" i="4"/>
  <c r="R118" i="4"/>
  <c r="P118" i="4" s="1"/>
  <c r="Q119" i="4"/>
  <c r="R119" i="4"/>
  <c r="P119" i="4" s="1"/>
  <c r="Q120" i="4"/>
  <c r="R120" i="4"/>
  <c r="P120" i="4" s="1"/>
  <c r="Q121" i="4"/>
  <c r="R121" i="4"/>
  <c r="P121" i="4" s="1"/>
  <c r="Q122" i="4"/>
  <c r="R122" i="4"/>
  <c r="P122" i="4" s="1"/>
  <c r="Q123" i="4"/>
  <c r="R123" i="4"/>
  <c r="P123" i="4" s="1"/>
  <c r="Q124" i="4"/>
  <c r="R124" i="4"/>
  <c r="P124" i="4" s="1"/>
  <c r="Q125" i="4"/>
  <c r="R125" i="4"/>
  <c r="P125" i="4" s="1"/>
  <c r="Q126" i="4"/>
  <c r="R126" i="4"/>
  <c r="P126" i="4" s="1"/>
  <c r="Q127" i="4"/>
  <c r="R127" i="4"/>
  <c r="P127" i="4" s="1"/>
  <c r="Q128" i="4"/>
  <c r="R128" i="4"/>
  <c r="P128" i="4" s="1"/>
  <c r="Q129" i="4"/>
  <c r="R129" i="4"/>
  <c r="P129" i="4" s="1"/>
  <c r="Q130" i="4"/>
  <c r="R130" i="4"/>
  <c r="P130" i="4" s="1"/>
  <c r="Q131" i="4"/>
  <c r="R131" i="4"/>
  <c r="P131" i="4" s="1"/>
  <c r="Q132" i="4"/>
  <c r="R132" i="4"/>
  <c r="P132" i="4" s="1"/>
  <c r="Q133" i="4"/>
  <c r="R133" i="4"/>
  <c r="P133" i="4" s="1"/>
  <c r="Q134" i="4"/>
  <c r="R134" i="4"/>
  <c r="P134" i="4" s="1"/>
  <c r="Q135" i="4"/>
  <c r="R135" i="4"/>
  <c r="P135" i="4" s="1"/>
  <c r="Q136" i="4"/>
  <c r="R136" i="4"/>
  <c r="P136" i="4" s="1"/>
  <c r="Q137" i="4"/>
  <c r="R137" i="4"/>
  <c r="P137" i="4" s="1"/>
  <c r="Q138" i="4"/>
  <c r="R138" i="4"/>
  <c r="P138" i="4" s="1"/>
  <c r="Q139" i="4"/>
  <c r="R139" i="4"/>
  <c r="P139" i="4" s="1"/>
  <c r="Q140" i="4"/>
  <c r="R140" i="4"/>
  <c r="P140" i="4" s="1"/>
  <c r="Q141" i="4"/>
  <c r="R141" i="4"/>
  <c r="P141" i="4" s="1"/>
  <c r="Q142" i="4"/>
  <c r="R142" i="4"/>
  <c r="P142" i="4" s="1"/>
  <c r="Q143" i="4"/>
  <c r="R143" i="4"/>
  <c r="P143" i="4" s="1"/>
  <c r="Q144" i="4"/>
  <c r="R144" i="4"/>
  <c r="P144" i="4" s="1"/>
  <c r="Q145" i="4"/>
  <c r="R145" i="4"/>
  <c r="P145" i="4" s="1"/>
  <c r="Q146" i="4"/>
  <c r="R146" i="4"/>
  <c r="P146" i="4" s="1"/>
  <c r="Q147" i="4"/>
  <c r="R147" i="4"/>
  <c r="P147" i="4" s="1"/>
  <c r="Q148" i="4"/>
  <c r="R148" i="4"/>
  <c r="P148" i="4" s="1"/>
  <c r="Q149" i="4"/>
  <c r="R149" i="4"/>
  <c r="P149" i="4" s="1"/>
  <c r="Q150" i="4"/>
  <c r="R150" i="4"/>
  <c r="P150" i="4" s="1"/>
  <c r="Q151" i="4"/>
  <c r="R151" i="4"/>
  <c r="P151" i="4" s="1"/>
  <c r="Q152" i="4"/>
  <c r="R152" i="4"/>
  <c r="P152" i="4" s="1"/>
  <c r="Q153" i="4"/>
  <c r="R153" i="4"/>
  <c r="P153" i="4" s="1"/>
  <c r="Q154" i="4"/>
  <c r="R154" i="4"/>
  <c r="P154" i="4" s="1"/>
  <c r="Q155" i="4"/>
  <c r="R155" i="4"/>
  <c r="P155" i="4" s="1"/>
  <c r="Q156" i="4"/>
  <c r="R156" i="4"/>
  <c r="P156" i="4" s="1"/>
  <c r="Q157" i="4"/>
  <c r="R157" i="4"/>
  <c r="P157" i="4" s="1"/>
  <c r="Q158" i="4"/>
  <c r="R158" i="4"/>
  <c r="P158" i="4" s="1"/>
  <c r="Q159" i="4"/>
  <c r="R159" i="4"/>
  <c r="P159" i="4" s="1"/>
  <c r="Q160" i="4"/>
  <c r="R160" i="4"/>
  <c r="P160" i="4" s="1"/>
  <c r="Q161" i="4"/>
  <c r="R161" i="4"/>
  <c r="P161" i="4" s="1"/>
  <c r="Q162" i="4"/>
  <c r="R162" i="4"/>
  <c r="P162" i="4" s="1"/>
  <c r="Q163" i="4"/>
  <c r="R163" i="4"/>
  <c r="P163" i="4" s="1"/>
  <c r="Q164" i="4"/>
  <c r="R164" i="4"/>
  <c r="P164" i="4" s="1"/>
  <c r="Q165" i="4"/>
  <c r="R165" i="4"/>
  <c r="P165" i="4" s="1"/>
  <c r="Q166" i="4"/>
  <c r="R166" i="4"/>
  <c r="P166" i="4" s="1"/>
  <c r="Q167" i="4"/>
  <c r="R167" i="4"/>
  <c r="P167" i="4" s="1"/>
  <c r="Q168" i="4"/>
  <c r="R168" i="4"/>
  <c r="P168" i="4" s="1"/>
  <c r="Q169" i="4"/>
  <c r="R169" i="4"/>
  <c r="P169" i="4" s="1"/>
  <c r="Q170" i="4"/>
  <c r="R170" i="4"/>
  <c r="P170" i="4" s="1"/>
  <c r="Q171" i="4"/>
  <c r="R171" i="4"/>
  <c r="P171" i="4" s="1"/>
  <c r="Q172" i="4"/>
  <c r="R172" i="4"/>
  <c r="P172" i="4" s="1"/>
  <c r="Q173" i="4"/>
  <c r="R173" i="4"/>
  <c r="P173" i="4" s="1"/>
  <c r="Q174" i="4"/>
  <c r="R174" i="4"/>
  <c r="P174" i="4" s="1"/>
  <c r="Q175" i="4"/>
  <c r="R175" i="4"/>
  <c r="P175" i="4" s="1"/>
  <c r="Q176" i="4"/>
  <c r="R176" i="4"/>
  <c r="P176" i="4" s="1"/>
  <c r="Q177" i="4"/>
  <c r="R177" i="4"/>
  <c r="P177" i="4" s="1"/>
  <c r="Q178" i="4"/>
  <c r="R178" i="4"/>
  <c r="P178" i="4" s="1"/>
  <c r="Q179" i="4"/>
  <c r="R179" i="4"/>
  <c r="P179" i="4" s="1"/>
  <c r="Q180" i="4"/>
  <c r="R180" i="4"/>
  <c r="P180" i="4" s="1"/>
  <c r="Q181" i="4"/>
  <c r="R181" i="4"/>
  <c r="P181" i="4" s="1"/>
  <c r="Q182" i="4"/>
  <c r="R182" i="4"/>
  <c r="P182" i="4" s="1"/>
  <c r="Q183" i="4"/>
  <c r="R183" i="4"/>
  <c r="P183" i="4" s="1"/>
  <c r="Q184" i="4"/>
  <c r="R184" i="4"/>
  <c r="P184" i="4" s="1"/>
  <c r="Q185" i="4"/>
  <c r="R185" i="4"/>
  <c r="P185" i="4" s="1"/>
  <c r="Q186" i="4"/>
  <c r="R186" i="4"/>
  <c r="P186" i="4" s="1"/>
  <c r="Q187" i="4"/>
  <c r="R187" i="4"/>
  <c r="P187" i="4" s="1"/>
  <c r="Q188" i="4"/>
  <c r="R188" i="4"/>
  <c r="P188" i="4" s="1"/>
  <c r="Q189" i="4"/>
  <c r="R189" i="4"/>
  <c r="P189" i="4" s="1"/>
  <c r="Q190" i="4"/>
  <c r="R190" i="4"/>
  <c r="P190" i="4" s="1"/>
  <c r="Q191" i="4"/>
  <c r="R191" i="4"/>
  <c r="P191" i="4" s="1"/>
  <c r="Q192" i="4"/>
  <c r="R192" i="4"/>
  <c r="P192" i="4" s="1"/>
  <c r="Q193" i="4"/>
  <c r="R193" i="4"/>
  <c r="P193" i="4" s="1"/>
  <c r="Q194" i="4"/>
  <c r="R194" i="4"/>
  <c r="P194" i="4" s="1"/>
  <c r="Q195" i="4"/>
  <c r="R195" i="4"/>
  <c r="P195" i="4" s="1"/>
  <c r="Q196" i="4"/>
  <c r="R196" i="4"/>
  <c r="P196" i="4" s="1"/>
  <c r="Q197" i="4"/>
  <c r="R197" i="4"/>
  <c r="P197" i="4" s="1"/>
  <c r="Q198" i="4"/>
  <c r="R198" i="4"/>
  <c r="P198" i="4" s="1"/>
  <c r="Q199" i="4"/>
  <c r="R199" i="4"/>
  <c r="P199" i="4" s="1"/>
  <c r="Q200" i="4"/>
  <c r="R200" i="4"/>
  <c r="P200" i="4" s="1"/>
  <c r="Q201" i="4"/>
  <c r="R201" i="4"/>
  <c r="P201" i="4" s="1"/>
  <c r="Q202" i="4"/>
  <c r="R202" i="4"/>
  <c r="P202" i="4" s="1"/>
  <c r="Q203" i="4"/>
  <c r="R203" i="4"/>
  <c r="P203" i="4" s="1"/>
  <c r="Q204" i="4"/>
  <c r="R204" i="4"/>
  <c r="P204" i="4" s="1"/>
  <c r="Q205" i="4"/>
  <c r="R205" i="4"/>
  <c r="P205" i="4" s="1"/>
  <c r="Q206" i="4"/>
  <c r="R206" i="4"/>
  <c r="P206" i="4" s="1"/>
  <c r="Q207" i="4"/>
  <c r="R207" i="4"/>
  <c r="P207" i="4" s="1"/>
  <c r="Q208" i="4"/>
  <c r="R208" i="4"/>
  <c r="P208" i="4" s="1"/>
  <c r="Q209" i="4"/>
  <c r="R209" i="4"/>
  <c r="P209" i="4" s="1"/>
  <c r="Q210" i="4"/>
  <c r="R210" i="4"/>
  <c r="P210" i="4" s="1"/>
  <c r="Q211" i="4"/>
  <c r="R211" i="4"/>
  <c r="P211" i="4" s="1"/>
  <c r="Q212" i="4"/>
  <c r="R212" i="4"/>
  <c r="P212" i="4" s="1"/>
  <c r="Q213" i="4"/>
  <c r="R213" i="4"/>
  <c r="P213" i="4" s="1"/>
  <c r="Q214" i="4"/>
  <c r="R214" i="4"/>
  <c r="P214" i="4" s="1"/>
  <c r="Q215" i="4"/>
  <c r="R215" i="4"/>
  <c r="P215" i="4" s="1"/>
  <c r="Q216" i="4"/>
  <c r="R216" i="4"/>
  <c r="P216" i="4" s="1"/>
  <c r="Q217" i="4"/>
  <c r="R217" i="4"/>
  <c r="P217" i="4" s="1"/>
  <c r="Q218" i="4"/>
  <c r="R218" i="4"/>
  <c r="P218" i="4" s="1"/>
  <c r="Q219" i="4"/>
  <c r="R219" i="4"/>
  <c r="P219" i="4" s="1"/>
  <c r="Q220" i="4"/>
  <c r="R220" i="4"/>
  <c r="P220" i="4" s="1"/>
  <c r="Q221" i="4"/>
  <c r="R221" i="4"/>
  <c r="P221" i="4" s="1"/>
  <c r="Q222" i="4"/>
  <c r="R222" i="4"/>
  <c r="P222" i="4" s="1"/>
  <c r="Q223" i="4"/>
  <c r="R223" i="4"/>
  <c r="P223" i="4" s="1"/>
  <c r="Q224" i="4"/>
  <c r="R224" i="4"/>
  <c r="P224" i="4" s="1"/>
  <c r="Q225" i="4"/>
  <c r="R225" i="4"/>
  <c r="P225" i="4" s="1"/>
  <c r="Q226" i="4"/>
  <c r="R226" i="4"/>
  <c r="P226" i="4" s="1"/>
  <c r="Q227" i="4"/>
  <c r="R227" i="4"/>
  <c r="P227" i="4" s="1"/>
  <c r="Q228" i="4"/>
  <c r="R228" i="4"/>
  <c r="P228" i="4" s="1"/>
  <c r="Q229" i="4"/>
  <c r="R229" i="4"/>
  <c r="P229" i="4" s="1"/>
  <c r="Q230" i="4"/>
  <c r="R230" i="4"/>
  <c r="P230" i="4" s="1"/>
  <c r="Q231" i="4"/>
  <c r="R231" i="4"/>
  <c r="P231" i="4" s="1"/>
  <c r="Q232" i="4"/>
  <c r="R232" i="4"/>
  <c r="P232" i="4" s="1"/>
  <c r="Q233" i="4"/>
  <c r="R233" i="4"/>
  <c r="P233" i="4" s="1"/>
  <c r="Q234" i="4"/>
  <c r="R234" i="4"/>
  <c r="P234" i="4" s="1"/>
  <c r="Q235" i="4"/>
  <c r="R235" i="4"/>
  <c r="P235" i="4" s="1"/>
  <c r="Q236" i="4"/>
  <c r="R236" i="4"/>
  <c r="P236" i="4" s="1"/>
  <c r="Q237" i="4"/>
  <c r="R237" i="4"/>
  <c r="P237" i="4" s="1"/>
  <c r="Q238" i="4"/>
  <c r="R238" i="4"/>
  <c r="P238" i="4" s="1"/>
  <c r="Q239" i="4"/>
  <c r="R239" i="4"/>
  <c r="P239" i="4" s="1"/>
  <c r="Q240" i="4"/>
  <c r="R240" i="4"/>
  <c r="P240" i="4" s="1"/>
  <c r="Q241" i="4"/>
  <c r="R241" i="4"/>
  <c r="P241" i="4" s="1"/>
  <c r="Q242" i="4"/>
  <c r="R242" i="4"/>
  <c r="P242" i="4" s="1"/>
  <c r="Q243" i="4"/>
  <c r="R243" i="4"/>
  <c r="P243" i="4" s="1"/>
  <c r="Q244" i="4"/>
  <c r="R244" i="4"/>
  <c r="P244" i="4" s="1"/>
  <c r="Q245" i="4"/>
  <c r="R245" i="4"/>
  <c r="P245" i="4" s="1"/>
  <c r="Q246" i="4"/>
  <c r="R246" i="4"/>
  <c r="P246" i="4" s="1"/>
  <c r="Q247" i="4"/>
  <c r="R247" i="4"/>
  <c r="P247" i="4" s="1"/>
  <c r="Q248" i="4"/>
  <c r="R248" i="4"/>
  <c r="P248" i="4" s="1"/>
  <c r="Q249" i="4"/>
  <c r="R249" i="4"/>
  <c r="P249" i="4" s="1"/>
  <c r="Q250" i="4"/>
  <c r="R250" i="4"/>
  <c r="P250" i="4" s="1"/>
  <c r="Q251" i="4"/>
  <c r="R251" i="4"/>
  <c r="P251" i="4" s="1"/>
  <c r="Q252" i="4"/>
  <c r="R252" i="4"/>
  <c r="P252" i="4" s="1"/>
  <c r="Q253" i="4"/>
  <c r="R253" i="4"/>
  <c r="P253" i="4" s="1"/>
  <c r="Q254" i="4"/>
  <c r="R254" i="4"/>
  <c r="P254" i="4" s="1"/>
  <c r="Q255" i="4"/>
  <c r="R255" i="4"/>
  <c r="P255" i="4" s="1"/>
  <c r="Q256" i="4"/>
  <c r="R256" i="4"/>
  <c r="P256" i="4" s="1"/>
  <c r="Q257" i="4"/>
  <c r="R257" i="4"/>
  <c r="P257" i="4" s="1"/>
  <c r="Q258" i="4"/>
  <c r="R258" i="4"/>
  <c r="P258" i="4" s="1"/>
  <c r="Q259" i="4"/>
  <c r="R259" i="4"/>
  <c r="P259" i="4" s="1"/>
  <c r="Q260" i="4"/>
  <c r="R260" i="4"/>
  <c r="P260" i="4" s="1"/>
  <c r="Q261" i="4"/>
  <c r="R261" i="4"/>
  <c r="P261" i="4" s="1"/>
  <c r="Q262" i="4"/>
  <c r="R262" i="4"/>
  <c r="P262" i="4" s="1"/>
  <c r="Q263" i="4"/>
  <c r="R263" i="4"/>
  <c r="P263" i="4" s="1"/>
  <c r="Q264" i="4"/>
  <c r="R264" i="4"/>
  <c r="P264" i="4" s="1"/>
  <c r="Q265" i="4"/>
  <c r="R265" i="4"/>
  <c r="P265" i="4" s="1"/>
  <c r="Q266" i="4"/>
  <c r="R266" i="4"/>
  <c r="P266" i="4" s="1"/>
  <c r="Q267" i="4"/>
  <c r="R267" i="4"/>
  <c r="P267" i="4" s="1"/>
  <c r="Q268" i="4"/>
  <c r="R268" i="4"/>
  <c r="P268" i="4" s="1"/>
  <c r="Q269" i="4"/>
  <c r="R269" i="4"/>
  <c r="P269" i="4" s="1"/>
  <c r="Q270" i="4"/>
  <c r="R270" i="4"/>
  <c r="P270" i="4" s="1"/>
  <c r="Q271" i="4"/>
  <c r="R271" i="4"/>
  <c r="P271" i="4" s="1"/>
  <c r="Q272" i="4"/>
  <c r="R272" i="4"/>
  <c r="P272" i="4" s="1"/>
  <c r="Q273" i="4"/>
  <c r="R273" i="4"/>
  <c r="P273" i="4" s="1"/>
  <c r="Q274" i="4"/>
  <c r="R274" i="4"/>
  <c r="P274" i="4" s="1"/>
  <c r="Q275" i="4"/>
  <c r="R275" i="4"/>
  <c r="P275" i="4" s="1"/>
  <c r="Q276" i="4"/>
  <c r="R276" i="4"/>
  <c r="P276" i="4" s="1"/>
  <c r="Q277" i="4"/>
  <c r="R277" i="4"/>
  <c r="P277" i="4" s="1"/>
  <c r="Q278" i="4"/>
  <c r="R278" i="4"/>
  <c r="P278" i="4" s="1"/>
  <c r="Q279" i="4"/>
  <c r="R279" i="4"/>
  <c r="P279" i="4" s="1"/>
  <c r="Q280" i="4"/>
  <c r="R280" i="4"/>
  <c r="P280" i="4" s="1"/>
  <c r="Q281" i="4"/>
  <c r="R281" i="4"/>
  <c r="P281" i="4" s="1"/>
  <c r="Q282" i="4"/>
  <c r="R282" i="4"/>
  <c r="P282" i="4" s="1"/>
  <c r="Q283" i="4"/>
  <c r="R283" i="4"/>
  <c r="P283" i="4" s="1"/>
  <c r="Q284" i="4"/>
  <c r="R284" i="4"/>
  <c r="P284" i="4" s="1"/>
  <c r="Q285" i="4"/>
  <c r="R285" i="4"/>
  <c r="P285" i="4" s="1"/>
  <c r="Q286" i="4"/>
  <c r="R286" i="4"/>
  <c r="P286" i="4" s="1"/>
  <c r="Q287" i="4"/>
  <c r="R287" i="4"/>
  <c r="P287" i="4" s="1"/>
  <c r="Q288" i="4"/>
  <c r="R288" i="4"/>
  <c r="P288" i="4" s="1"/>
  <c r="Q289" i="4"/>
  <c r="R289" i="4"/>
  <c r="P289" i="4" s="1"/>
  <c r="Q290" i="4"/>
  <c r="R290" i="4"/>
  <c r="P290" i="4" s="1"/>
  <c r="Q291" i="4"/>
  <c r="R291" i="4"/>
  <c r="P291" i="4" s="1"/>
  <c r="Q292" i="4"/>
  <c r="R292" i="4"/>
  <c r="P292" i="4" s="1"/>
  <c r="Q293" i="4"/>
  <c r="R293" i="4"/>
  <c r="P293" i="4" s="1"/>
  <c r="Q294" i="4"/>
  <c r="R294" i="4"/>
  <c r="P294" i="4" s="1"/>
  <c r="Q295" i="4"/>
  <c r="R295" i="4"/>
  <c r="P295" i="4" s="1"/>
  <c r="Q296" i="4"/>
  <c r="R296" i="4"/>
  <c r="P296" i="4" s="1"/>
  <c r="Q297" i="4"/>
  <c r="R297" i="4"/>
  <c r="P297" i="4" s="1"/>
  <c r="Q298" i="4"/>
  <c r="R298" i="4"/>
  <c r="P298" i="4" s="1"/>
  <c r="Q299" i="4"/>
  <c r="R299" i="4"/>
  <c r="P299" i="4" s="1"/>
  <c r="Q300" i="4"/>
  <c r="R300" i="4"/>
  <c r="P300" i="4" s="1"/>
  <c r="Q301" i="4"/>
  <c r="R301" i="4"/>
  <c r="P301" i="4" s="1"/>
  <c r="Q302" i="4"/>
  <c r="R302" i="4"/>
  <c r="P302" i="4" s="1"/>
  <c r="Q303" i="4"/>
  <c r="R303" i="4"/>
  <c r="P303" i="4" s="1"/>
  <c r="Q304" i="4"/>
  <c r="R304" i="4"/>
  <c r="P304" i="4" s="1"/>
  <c r="Q305" i="4"/>
  <c r="R305" i="4"/>
  <c r="P305" i="4" s="1"/>
  <c r="Q306" i="4"/>
  <c r="R306" i="4"/>
  <c r="P306" i="4" s="1"/>
  <c r="Q307" i="4"/>
  <c r="R307" i="4"/>
  <c r="P307" i="4" s="1"/>
  <c r="Q308" i="4"/>
  <c r="R308" i="4"/>
  <c r="P308" i="4" s="1"/>
  <c r="Q309" i="4"/>
  <c r="R309" i="4"/>
  <c r="P309" i="4" s="1"/>
  <c r="Q310" i="4"/>
  <c r="R310" i="4"/>
  <c r="P310" i="4" s="1"/>
  <c r="Q311" i="4"/>
  <c r="R311" i="4"/>
  <c r="P311" i="4" s="1"/>
  <c r="Q312" i="4"/>
  <c r="R312" i="4"/>
  <c r="P312" i="4" s="1"/>
  <c r="Q313" i="4"/>
  <c r="R313" i="4"/>
  <c r="P313" i="4" s="1"/>
  <c r="Q314" i="4"/>
  <c r="R314" i="4"/>
  <c r="P314" i="4" s="1"/>
  <c r="Q315" i="4"/>
  <c r="R315" i="4"/>
  <c r="P315" i="4" s="1"/>
  <c r="Q316" i="4"/>
  <c r="R316" i="4"/>
  <c r="P316" i="4" s="1"/>
  <c r="Q317" i="4"/>
  <c r="R317" i="4"/>
  <c r="P317" i="4" s="1"/>
  <c r="Q318" i="4"/>
  <c r="R318" i="4"/>
  <c r="P318" i="4" s="1"/>
  <c r="Q319" i="4"/>
  <c r="R319" i="4"/>
  <c r="P319" i="4" s="1"/>
  <c r="Q320" i="4"/>
  <c r="R320" i="4"/>
  <c r="P320" i="4" s="1"/>
  <c r="Q321" i="4"/>
  <c r="R321" i="4"/>
  <c r="P321" i="4" s="1"/>
  <c r="Q322" i="4"/>
  <c r="R322" i="4"/>
  <c r="P322" i="4" s="1"/>
  <c r="Q323" i="4"/>
  <c r="R323" i="4"/>
  <c r="P323" i="4" s="1"/>
  <c r="Q324" i="4"/>
  <c r="R324" i="4"/>
  <c r="P324" i="4" s="1"/>
  <c r="Q325" i="4"/>
  <c r="R325" i="4"/>
  <c r="P325" i="4" s="1"/>
  <c r="Q326" i="4"/>
  <c r="R326" i="4"/>
  <c r="P326" i="4" s="1"/>
  <c r="Q327" i="4"/>
  <c r="R327" i="4"/>
  <c r="P327" i="4" s="1"/>
  <c r="Q328" i="4"/>
  <c r="R328" i="4"/>
  <c r="P328" i="4" s="1"/>
  <c r="Q329" i="4"/>
  <c r="R329" i="4"/>
  <c r="P329" i="4" s="1"/>
  <c r="Q330" i="4"/>
  <c r="R330" i="4"/>
  <c r="P330" i="4" s="1"/>
  <c r="Q331" i="4"/>
  <c r="R331" i="4"/>
  <c r="P331" i="4" s="1"/>
  <c r="Q332" i="4"/>
  <c r="R332" i="4"/>
  <c r="P332" i="4" s="1"/>
  <c r="Q333" i="4"/>
  <c r="R333" i="4"/>
  <c r="P333" i="4" s="1"/>
  <c r="Q334" i="4"/>
  <c r="R334" i="4"/>
  <c r="P334" i="4" s="1"/>
  <c r="Q335" i="4"/>
  <c r="R335" i="4"/>
  <c r="P335" i="4" s="1"/>
  <c r="Q336" i="4"/>
  <c r="R336" i="4"/>
  <c r="P336" i="4" s="1"/>
  <c r="Q337" i="4"/>
  <c r="R337" i="4"/>
  <c r="P337" i="4" s="1"/>
  <c r="Q338" i="4"/>
  <c r="R338" i="4"/>
  <c r="P338" i="4" s="1"/>
  <c r="Q339" i="4"/>
  <c r="R339" i="4"/>
  <c r="P339" i="4" s="1"/>
  <c r="Q340" i="4"/>
  <c r="R340" i="4"/>
  <c r="P340" i="4" s="1"/>
  <c r="Q341" i="4"/>
  <c r="R341" i="4"/>
  <c r="P341" i="4" s="1"/>
  <c r="Q342" i="4"/>
  <c r="R342" i="4"/>
  <c r="P342" i="4" s="1"/>
  <c r="Q343" i="4"/>
  <c r="R343" i="4"/>
  <c r="P343" i="4" s="1"/>
  <c r="Q344" i="4"/>
  <c r="R344" i="4"/>
  <c r="P344" i="4" s="1"/>
  <c r="Q345" i="4"/>
  <c r="R345" i="4"/>
  <c r="P345" i="4" s="1"/>
  <c r="Q346" i="4"/>
  <c r="R346" i="4"/>
  <c r="P346" i="4" s="1"/>
  <c r="Q347" i="4"/>
  <c r="R347" i="4"/>
  <c r="P347" i="4" s="1"/>
  <c r="Q348" i="4"/>
  <c r="R348" i="4"/>
  <c r="P348" i="4" s="1"/>
  <c r="Q349" i="4"/>
  <c r="R349" i="4"/>
  <c r="P349" i="4" s="1"/>
  <c r="Q350" i="4"/>
  <c r="R350" i="4"/>
  <c r="P350" i="4" s="1"/>
  <c r="Q351" i="4"/>
  <c r="R351" i="4"/>
  <c r="P351" i="4" s="1"/>
  <c r="Q352" i="4"/>
  <c r="R352" i="4"/>
  <c r="P352" i="4" s="1"/>
  <c r="Q353" i="4"/>
  <c r="R353" i="4"/>
  <c r="P353" i="4" s="1"/>
  <c r="Q354" i="4"/>
  <c r="R354" i="4"/>
  <c r="P354" i="4" s="1"/>
  <c r="Q355" i="4"/>
  <c r="R355" i="4"/>
  <c r="P355" i="4" s="1"/>
  <c r="Q356" i="4"/>
  <c r="R356" i="4"/>
  <c r="P356" i="4" s="1"/>
  <c r="Q357" i="4"/>
  <c r="R357" i="4"/>
  <c r="P357" i="4" s="1"/>
  <c r="Q358" i="4"/>
  <c r="R358" i="4"/>
  <c r="P358" i="4" s="1"/>
  <c r="Q359" i="4"/>
  <c r="R359" i="4"/>
  <c r="P359" i="4" s="1"/>
  <c r="Q360" i="4"/>
  <c r="R360" i="4"/>
  <c r="P360" i="4" s="1"/>
  <c r="Q361" i="4"/>
  <c r="R361" i="4"/>
  <c r="P361" i="4" s="1"/>
  <c r="Q362" i="4"/>
  <c r="R362" i="4"/>
  <c r="P362" i="4" s="1"/>
  <c r="Q363" i="4"/>
  <c r="R363" i="4"/>
  <c r="P363" i="4" s="1"/>
  <c r="Q364" i="4"/>
  <c r="R364" i="4"/>
  <c r="P364" i="4" s="1"/>
  <c r="Q365" i="4"/>
  <c r="R365" i="4"/>
  <c r="P365" i="4" s="1"/>
  <c r="Q366" i="4"/>
  <c r="R366" i="4"/>
  <c r="P366" i="4" s="1"/>
  <c r="Q367" i="4"/>
  <c r="R367" i="4"/>
  <c r="P367" i="4" s="1"/>
  <c r="Q368" i="4"/>
  <c r="R368" i="4"/>
  <c r="P368" i="4" s="1"/>
  <c r="Q369" i="4"/>
  <c r="R369" i="4"/>
  <c r="P369" i="4" s="1"/>
  <c r="Q370" i="4"/>
  <c r="R370" i="4"/>
  <c r="P370" i="4" s="1"/>
  <c r="Q371" i="4"/>
  <c r="R371" i="4"/>
  <c r="P371" i="4" s="1"/>
  <c r="Q372" i="4"/>
  <c r="R372" i="4"/>
  <c r="P372" i="4" s="1"/>
  <c r="Q373" i="4"/>
  <c r="R373" i="4"/>
  <c r="P373" i="4" s="1"/>
  <c r="Q374" i="4"/>
  <c r="R374" i="4"/>
  <c r="P374" i="4" s="1"/>
  <c r="Q375" i="4"/>
  <c r="R375" i="4"/>
  <c r="P375" i="4" s="1"/>
  <c r="Q376" i="4"/>
  <c r="R376" i="4"/>
  <c r="P376" i="4" s="1"/>
  <c r="Q377" i="4"/>
  <c r="R377" i="4"/>
  <c r="P377" i="4" s="1"/>
  <c r="Q378" i="4"/>
  <c r="R378" i="4"/>
  <c r="P378" i="4" s="1"/>
  <c r="Q379" i="4"/>
  <c r="R379" i="4"/>
  <c r="P379" i="4" s="1"/>
  <c r="Q380" i="4"/>
  <c r="R380" i="4"/>
  <c r="P380" i="4" s="1"/>
  <c r="Q381" i="4"/>
  <c r="R381" i="4"/>
  <c r="P381" i="4" s="1"/>
  <c r="Q382" i="4"/>
  <c r="R382" i="4"/>
  <c r="P382" i="4" s="1"/>
  <c r="Q383" i="4"/>
  <c r="R383" i="4"/>
  <c r="P383" i="4" s="1"/>
  <c r="Q384" i="4"/>
  <c r="R384" i="4"/>
  <c r="P384" i="4" s="1"/>
  <c r="Q385" i="4"/>
  <c r="R385" i="4"/>
  <c r="P385" i="4" s="1"/>
  <c r="Q386" i="4"/>
  <c r="R386" i="4"/>
  <c r="P386" i="4" s="1"/>
  <c r="Q387" i="4"/>
  <c r="R387" i="4"/>
  <c r="P387" i="4" s="1"/>
  <c r="Q388" i="4"/>
  <c r="R388" i="4"/>
  <c r="P388" i="4" s="1"/>
  <c r="Q389" i="4"/>
  <c r="R389" i="4"/>
  <c r="P389" i="4" s="1"/>
  <c r="Q390" i="4"/>
  <c r="R390" i="4"/>
  <c r="P390" i="4" s="1"/>
  <c r="Q391" i="4"/>
  <c r="R391" i="4"/>
  <c r="P391" i="4" s="1"/>
  <c r="Q392" i="4"/>
  <c r="R392" i="4"/>
  <c r="P392" i="4" s="1"/>
  <c r="Q393" i="4"/>
  <c r="R393" i="4"/>
  <c r="P393" i="4" s="1"/>
  <c r="Q394" i="4"/>
  <c r="R394" i="4"/>
  <c r="P394" i="4" s="1"/>
  <c r="Q395" i="4"/>
  <c r="R395" i="4"/>
  <c r="P395" i="4" s="1"/>
  <c r="Q396" i="4"/>
  <c r="R396" i="4"/>
  <c r="P396" i="4" s="1"/>
  <c r="Q397" i="4"/>
  <c r="R397" i="4"/>
  <c r="P397" i="4" s="1"/>
  <c r="Q398" i="4"/>
  <c r="R398" i="4"/>
  <c r="P398" i="4" s="1"/>
  <c r="Q399" i="4"/>
  <c r="R399" i="4"/>
  <c r="P399" i="4" s="1"/>
  <c r="Q400" i="4"/>
  <c r="R400" i="4"/>
  <c r="P400" i="4" s="1"/>
  <c r="Q401" i="4"/>
  <c r="R401" i="4"/>
  <c r="P401" i="4" s="1"/>
  <c r="Q402" i="4"/>
  <c r="R402" i="4"/>
  <c r="P402" i="4" s="1"/>
  <c r="Q403" i="4"/>
  <c r="R403" i="4"/>
  <c r="P403" i="4" s="1"/>
  <c r="Q404" i="4"/>
  <c r="R404" i="4"/>
  <c r="P404" i="4" s="1"/>
  <c r="Q405" i="4"/>
  <c r="R405" i="4"/>
  <c r="P405" i="4" s="1"/>
  <c r="Q406" i="4"/>
  <c r="R406" i="4"/>
  <c r="P406" i="4" s="1"/>
  <c r="Q407" i="4"/>
  <c r="R407" i="4"/>
  <c r="P407" i="4" s="1"/>
  <c r="Q408" i="4"/>
  <c r="R408" i="4"/>
  <c r="P408" i="4" s="1"/>
  <c r="Q409" i="4"/>
  <c r="R409" i="4"/>
  <c r="P409" i="4" s="1"/>
  <c r="Q410" i="4"/>
  <c r="R410" i="4"/>
  <c r="P410" i="4" s="1"/>
  <c r="Q411" i="4"/>
  <c r="R411" i="4"/>
  <c r="P411" i="4" s="1"/>
  <c r="Q412" i="4"/>
  <c r="R412" i="4"/>
  <c r="P412" i="4" s="1"/>
  <c r="Q413" i="4"/>
  <c r="R413" i="4"/>
  <c r="P413" i="4" s="1"/>
  <c r="Q414" i="4"/>
  <c r="R414" i="4"/>
  <c r="P414" i="4" s="1"/>
  <c r="Q415" i="4"/>
  <c r="R415" i="4"/>
  <c r="P415" i="4" s="1"/>
  <c r="Q416" i="4"/>
  <c r="R416" i="4"/>
  <c r="P416" i="4" s="1"/>
  <c r="Q417" i="4"/>
  <c r="R417" i="4"/>
  <c r="P417" i="4" s="1"/>
  <c r="Q418" i="4"/>
  <c r="R418" i="4"/>
  <c r="P418" i="4" s="1"/>
  <c r="Q419" i="4"/>
  <c r="R419" i="4"/>
  <c r="P419" i="4" s="1"/>
  <c r="Q420" i="4"/>
  <c r="R420" i="4"/>
  <c r="P420" i="4" s="1"/>
  <c r="Q421" i="4"/>
  <c r="R421" i="4"/>
  <c r="P421" i="4" s="1"/>
  <c r="Q422" i="4"/>
  <c r="R422" i="4"/>
  <c r="P422" i="4" s="1"/>
  <c r="Q423" i="4"/>
  <c r="R423" i="4"/>
  <c r="P423" i="4" s="1"/>
  <c r="Q424" i="4"/>
  <c r="R424" i="4"/>
  <c r="P424" i="4" s="1"/>
  <c r="Q425" i="4"/>
  <c r="R425" i="4"/>
  <c r="P425" i="4" s="1"/>
  <c r="Q426" i="4"/>
  <c r="R426" i="4"/>
  <c r="P426" i="4" s="1"/>
  <c r="Q427" i="4"/>
  <c r="R427" i="4"/>
  <c r="P427" i="4" s="1"/>
  <c r="Q428" i="4"/>
  <c r="R428" i="4"/>
  <c r="P428" i="4" s="1"/>
  <c r="Q429" i="4"/>
  <c r="R429" i="4"/>
  <c r="P429" i="4" s="1"/>
  <c r="Q430" i="4"/>
  <c r="R430" i="4"/>
  <c r="P430" i="4" s="1"/>
  <c r="Q431" i="4"/>
  <c r="R431" i="4"/>
  <c r="P431" i="4" s="1"/>
  <c r="Q432" i="4"/>
  <c r="R432" i="4"/>
  <c r="P432" i="4" s="1"/>
  <c r="Q433" i="4"/>
  <c r="R433" i="4"/>
  <c r="P433" i="4" s="1"/>
  <c r="Q434" i="4"/>
  <c r="R434" i="4"/>
  <c r="P434" i="4" s="1"/>
  <c r="Q435" i="4"/>
  <c r="R435" i="4"/>
  <c r="P435" i="4" s="1"/>
  <c r="Q436" i="4"/>
  <c r="R436" i="4"/>
  <c r="P436" i="4" s="1"/>
  <c r="Q437" i="4"/>
  <c r="R437" i="4"/>
  <c r="P437" i="4" s="1"/>
  <c r="Q438" i="4"/>
  <c r="R438" i="4"/>
  <c r="P438" i="4" s="1"/>
  <c r="Q439" i="4"/>
  <c r="R439" i="4"/>
  <c r="P439" i="4" s="1"/>
  <c r="Q440" i="4"/>
  <c r="R440" i="4"/>
  <c r="P440" i="4" s="1"/>
  <c r="Q441" i="4"/>
  <c r="R441" i="4"/>
  <c r="P441" i="4" s="1"/>
  <c r="Q442" i="4"/>
  <c r="R442" i="4"/>
  <c r="P442" i="4" s="1"/>
  <c r="Q443" i="4"/>
  <c r="R443" i="4"/>
  <c r="P443" i="4" s="1"/>
  <c r="Q444" i="4"/>
  <c r="R444" i="4"/>
  <c r="P444" i="4" s="1"/>
  <c r="Q445" i="4"/>
  <c r="R445" i="4"/>
  <c r="P445" i="4" s="1"/>
  <c r="Q446" i="4"/>
  <c r="R446" i="4"/>
  <c r="P446" i="4" s="1"/>
  <c r="Q447" i="4"/>
  <c r="R447" i="4"/>
  <c r="P447" i="4" s="1"/>
  <c r="Q448" i="4"/>
  <c r="R448" i="4"/>
  <c r="P448" i="4" s="1"/>
  <c r="Q449" i="4"/>
  <c r="R449" i="4"/>
  <c r="P449" i="4" s="1"/>
  <c r="Q450" i="4"/>
  <c r="R450" i="4"/>
  <c r="P450" i="4" s="1"/>
  <c r="Q451" i="4"/>
  <c r="R451" i="4"/>
  <c r="P451" i="4" s="1"/>
  <c r="Q452" i="4"/>
  <c r="R452" i="4"/>
  <c r="P452" i="4" s="1"/>
  <c r="Q453" i="4"/>
  <c r="R453" i="4"/>
  <c r="P453" i="4" s="1"/>
  <c r="Q454" i="4"/>
  <c r="R454" i="4"/>
  <c r="P454" i="4" s="1"/>
  <c r="Q455" i="4"/>
  <c r="R455" i="4"/>
  <c r="P455" i="4" s="1"/>
  <c r="Q456" i="4"/>
  <c r="R456" i="4"/>
  <c r="P456" i="4" s="1"/>
  <c r="Q457" i="4"/>
  <c r="R457" i="4"/>
  <c r="P457" i="4" s="1"/>
  <c r="Q458" i="4"/>
  <c r="R458" i="4"/>
  <c r="P458" i="4" s="1"/>
  <c r="Q459" i="4"/>
  <c r="R459" i="4"/>
  <c r="P459" i="4" s="1"/>
  <c r="Q460" i="4"/>
  <c r="R460" i="4"/>
  <c r="P460" i="4" s="1"/>
  <c r="Q461" i="4"/>
  <c r="R461" i="4"/>
  <c r="P461" i="4" s="1"/>
  <c r="Q462" i="4"/>
  <c r="R462" i="4"/>
  <c r="P462" i="4" s="1"/>
  <c r="Q463" i="4"/>
  <c r="R463" i="4"/>
  <c r="P463" i="4" s="1"/>
  <c r="Q464" i="4"/>
  <c r="R464" i="4"/>
  <c r="P464" i="4" s="1"/>
  <c r="Q465" i="4"/>
  <c r="R465" i="4"/>
  <c r="P465" i="4" s="1"/>
  <c r="Q466" i="4"/>
  <c r="R466" i="4"/>
  <c r="P466" i="4" s="1"/>
  <c r="Q467" i="4"/>
  <c r="R467" i="4"/>
  <c r="P467" i="4" s="1"/>
  <c r="Q468" i="4"/>
  <c r="R468" i="4"/>
  <c r="P468" i="4" s="1"/>
  <c r="Q469" i="4"/>
  <c r="R469" i="4"/>
  <c r="P469" i="4" s="1"/>
  <c r="Q470" i="4"/>
  <c r="R470" i="4"/>
  <c r="P470" i="4" s="1"/>
  <c r="Q471" i="4"/>
  <c r="R471" i="4"/>
  <c r="P471" i="4" s="1"/>
  <c r="Q472" i="4"/>
  <c r="R472" i="4"/>
  <c r="P472" i="4" s="1"/>
  <c r="Q473" i="4"/>
  <c r="R473" i="4"/>
  <c r="P473" i="4" s="1"/>
  <c r="Q474" i="4"/>
  <c r="R474" i="4"/>
  <c r="P474" i="4" s="1"/>
  <c r="Q475" i="4"/>
  <c r="R475" i="4"/>
  <c r="P475" i="4" s="1"/>
  <c r="Q476" i="4"/>
  <c r="R476" i="4"/>
  <c r="P476" i="4" s="1"/>
  <c r="Q477" i="4"/>
  <c r="R477" i="4"/>
  <c r="P477" i="4" s="1"/>
  <c r="Q478" i="4"/>
  <c r="R478" i="4"/>
  <c r="P478" i="4" s="1"/>
  <c r="Q479" i="4"/>
  <c r="R479" i="4"/>
  <c r="P479" i="4" s="1"/>
  <c r="Q480" i="4"/>
  <c r="R480" i="4"/>
  <c r="P480" i="4" s="1"/>
  <c r="Q481" i="4"/>
  <c r="R481" i="4"/>
  <c r="P481" i="4" s="1"/>
  <c r="Q482" i="4"/>
  <c r="R482" i="4"/>
  <c r="P482" i="4" s="1"/>
  <c r="Q483" i="4"/>
  <c r="R483" i="4"/>
  <c r="P483" i="4" s="1"/>
  <c r="Q484" i="4"/>
  <c r="R484" i="4"/>
  <c r="P484" i="4" s="1"/>
  <c r="Q485" i="4"/>
  <c r="R485" i="4"/>
  <c r="P485" i="4" s="1"/>
  <c r="Q486" i="4"/>
  <c r="R486" i="4"/>
  <c r="P486" i="4" s="1"/>
  <c r="Q487" i="4"/>
  <c r="R487" i="4"/>
  <c r="P487" i="4" s="1"/>
  <c r="Q488" i="4"/>
  <c r="R488" i="4"/>
  <c r="P488" i="4" s="1"/>
  <c r="Q489" i="4"/>
  <c r="R489" i="4"/>
  <c r="P489" i="4" s="1"/>
  <c r="Q490" i="4"/>
  <c r="R490" i="4"/>
  <c r="P490" i="4" s="1"/>
  <c r="Q491" i="4"/>
  <c r="R491" i="4"/>
  <c r="P491" i="4" s="1"/>
  <c r="Q492" i="4"/>
  <c r="R492" i="4"/>
  <c r="P492" i="4" s="1"/>
  <c r="Q493" i="4"/>
  <c r="R493" i="4"/>
  <c r="P493" i="4" s="1"/>
  <c r="Q494" i="4"/>
  <c r="R494" i="4"/>
  <c r="P494" i="4" s="1"/>
  <c r="Q495" i="4"/>
  <c r="R495" i="4"/>
  <c r="P495" i="4" s="1"/>
  <c r="Q496" i="4"/>
  <c r="R496" i="4"/>
  <c r="P496" i="4" s="1"/>
  <c r="Q497" i="4"/>
  <c r="R497" i="4"/>
  <c r="P497" i="4" s="1"/>
  <c r="Q498" i="4"/>
  <c r="R498" i="4"/>
  <c r="P498" i="4" s="1"/>
  <c r="Q499" i="4"/>
  <c r="R499" i="4"/>
  <c r="P499" i="4" s="1"/>
  <c r="Q500" i="4"/>
  <c r="R500" i="4"/>
  <c r="P500" i="4" s="1"/>
  <c r="Q501" i="4"/>
  <c r="R501" i="4"/>
  <c r="P501" i="4" s="1"/>
  <c r="Q502" i="4"/>
  <c r="R502" i="4"/>
  <c r="P502" i="4" s="1"/>
  <c r="Q503" i="4"/>
  <c r="R503" i="4"/>
  <c r="P503" i="4" s="1"/>
  <c r="Q504" i="4"/>
  <c r="R504" i="4"/>
  <c r="P504" i="4" s="1"/>
  <c r="Q505" i="4"/>
  <c r="R505" i="4"/>
  <c r="P505" i="4" s="1"/>
  <c r="Q506" i="4"/>
  <c r="R506" i="4"/>
  <c r="P506" i="4" s="1"/>
  <c r="Q507" i="4"/>
  <c r="R507" i="4"/>
  <c r="P507" i="4" s="1"/>
  <c r="Q508" i="4"/>
  <c r="R508" i="4"/>
  <c r="P508" i="4" s="1"/>
  <c r="Q509" i="4"/>
  <c r="R509" i="4"/>
  <c r="P509" i="4" s="1"/>
  <c r="Q510" i="4"/>
  <c r="R510" i="4"/>
  <c r="P510" i="4" s="1"/>
  <c r="Q511" i="4"/>
  <c r="R511" i="4"/>
  <c r="P511" i="4" s="1"/>
  <c r="Q512" i="4"/>
  <c r="R512" i="4"/>
  <c r="P512" i="4" s="1"/>
  <c r="Q513" i="4"/>
  <c r="R513" i="4"/>
  <c r="P513" i="4" s="1"/>
  <c r="Q514" i="4"/>
  <c r="R514" i="4"/>
  <c r="P514" i="4" s="1"/>
  <c r="Q515" i="4"/>
  <c r="R515" i="4"/>
  <c r="P515" i="4" s="1"/>
  <c r="Q516" i="4"/>
  <c r="R516" i="4"/>
  <c r="P516" i="4" s="1"/>
  <c r="Q517" i="4"/>
  <c r="R517" i="4"/>
  <c r="P517" i="4" s="1"/>
  <c r="Q518" i="4"/>
  <c r="R518" i="4"/>
  <c r="P518" i="4" s="1"/>
  <c r="Q519" i="4"/>
  <c r="R519" i="4"/>
  <c r="P519" i="4" s="1"/>
  <c r="Q520" i="4"/>
  <c r="R520" i="4"/>
  <c r="P520" i="4" s="1"/>
  <c r="Q521" i="4"/>
  <c r="R521" i="4"/>
  <c r="P521" i="4" s="1"/>
  <c r="Q522" i="4"/>
  <c r="R522" i="4"/>
  <c r="P522" i="4" s="1"/>
  <c r="Q523" i="4"/>
  <c r="R523" i="4"/>
  <c r="P523" i="4" s="1"/>
  <c r="Q524" i="4"/>
  <c r="R524" i="4"/>
  <c r="P524" i="4" s="1"/>
  <c r="Q525" i="4"/>
  <c r="R525" i="4"/>
  <c r="P525" i="4" s="1"/>
  <c r="Q526" i="4"/>
  <c r="R526" i="4"/>
  <c r="P526" i="4" s="1"/>
  <c r="Q527" i="4"/>
  <c r="R527" i="4"/>
  <c r="P527" i="4" s="1"/>
  <c r="Q528" i="4"/>
  <c r="R528" i="4"/>
  <c r="P528" i="4" s="1"/>
  <c r="Q529" i="4"/>
  <c r="R529" i="4"/>
  <c r="P529" i="4" s="1"/>
  <c r="Q530" i="4"/>
  <c r="R530" i="4"/>
  <c r="P530" i="4" s="1"/>
  <c r="Q531" i="4"/>
  <c r="R531" i="4"/>
  <c r="P531" i="4" s="1"/>
  <c r="Q532" i="4"/>
  <c r="R532" i="4"/>
  <c r="P532" i="4" s="1"/>
  <c r="Q533" i="4"/>
  <c r="R533" i="4"/>
  <c r="P533" i="4" s="1"/>
  <c r="Q534" i="4"/>
  <c r="R534" i="4"/>
  <c r="P534" i="4" s="1"/>
  <c r="Q535" i="4"/>
  <c r="R535" i="4"/>
  <c r="P535" i="4" s="1"/>
  <c r="Q536" i="4"/>
  <c r="R536" i="4"/>
  <c r="P536" i="4" s="1"/>
  <c r="Q537" i="4"/>
  <c r="R537" i="4"/>
  <c r="P537" i="4" s="1"/>
  <c r="Q538" i="4"/>
  <c r="R538" i="4"/>
  <c r="P538" i="4" s="1"/>
  <c r="Q539" i="4"/>
  <c r="R539" i="4"/>
  <c r="P539" i="4" s="1"/>
  <c r="Q540" i="4"/>
  <c r="R540" i="4"/>
  <c r="P540" i="4" s="1"/>
  <c r="Q541" i="4"/>
  <c r="R541" i="4"/>
  <c r="P541" i="4" s="1"/>
  <c r="Q542" i="4"/>
  <c r="R542" i="4"/>
  <c r="P542" i="4" s="1"/>
  <c r="Q543" i="4"/>
  <c r="R543" i="4"/>
  <c r="P543" i="4" s="1"/>
  <c r="Q544" i="4"/>
  <c r="R544" i="4"/>
  <c r="P544" i="4" s="1"/>
  <c r="Q545" i="4"/>
  <c r="R545" i="4"/>
  <c r="P545" i="4" s="1"/>
  <c r="Q546" i="4"/>
  <c r="R546" i="4"/>
  <c r="P546" i="4" s="1"/>
  <c r="Q547" i="4"/>
  <c r="R547" i="4"/>
  <c r="P547" i="4" s="1"/>
  <c r="Q548" i="4"/>
  <c r="R548" i="4"/>
  <c r="P548" i="4" s="1"/>
  <c r="Q549" i="4"/>
  <c r="R549" i="4"/>
  <c r="P549" i="4" s="1"/>
  <c r="Q550" i="4"/>
  <c r="R550" i="4"/>
  <c r="P550" i="4" s="1"/>
  <c r="Q551" i="4"/>
  <c r="R551" i="4"/>
  <c r="P551" i="4" s="1"/>
  <c r="Q552" i="4"/>
  <c r="R552" i="4"/>
  <c r="P552" i="4" s="1"/>
  <c r="Q553" i="4"/>
  <c r="R553" i="4"/>
  <c r="P553" i="4" s="1"/>
  <c r="Q554" i="4"/>
  <c r="R554" i="4"/>
  <c r="P554" i="4" s="1"/>
  <c r="Q555" i="4"/>
  <c r="R555" i="4"/>
  <c r="P555" i="4" s="1"/>
  <c r="Q556" i="4"/>
  <c r="R556" i="4"/>
  <c r="P556" i="4" s="1"/>
  <c r="Q557" i="4"/>
  <c r="R557" i="4"/>
  <c r="P557" i="4" s="1"/>
  <c r="Q558" i="4"/>
  <c r="R558" i="4"/>
  <c r="P558" i="4" s="1"/>
  <c r="Q559" i="4"/>
  <c r="R559" i="4"/>
  <c r="P559" i="4" s="1"/>
  <c r="Q560" i="4"/>
  <c r="R560" i="4"/>
  <c r="P560" i="4" s="1"/>
  <c r="Q561" i="4"/>
  <c r="R561" i="4"/>
  <c r="P561" i="4" s="1"/>
  <c r="Q562" i="4"/>
  <c r="R562" i="4"/>
  <c r="P562" i="4" s="1"/>
  <c r="Q563" i="4"/>
  <c r="R563" i="4"/>
  <c r="P563" i="4" s="1"/>
  <c r="Q564" i="4"/>
  <c r="R564" i="4"/>
  <c r="P564" i="4" s="1"/>
  <c r="Q565" i="4"/>
  <c r="R565" i="4"/>
  <c r="P565" i="4" s="1"/>
  <c r="Q566" i="4"/>
  <c r="R566" i="4"/>
  <c r="P566" i="4" s="1"/>
  <c r="Q567" i="4"/>
  <c r="R567" i="4"/>
  <c r="P567" i="4" s="1"/>
  <c r="Q568" i="4"/>
  <c r="R568" i="4"/>
  <c r="P568" i="4" s="1"/>
  <c r="Q569" i="4"/>
  <c r="R569" i="4"/>
  <c r="P569" i="4" s="1"/>
  <c r="Q570" i="4"/>
  <c r="R570" i="4"/>
  <c r="P570" i="4" s="1"/>
  <c r="Q571" i="4"/>
  <c r="R571" i="4"/>
  <c r="P571" i="4" s="1"/>
  <c r="Q572" i="4"/>
  <c r="R572" i="4"/>
  <c r="P572" i="4" s="1"/>
  <c r="Q573" i="4"/>
  <c r="R573" i="4"/>
  <c r="P573" i="4" s="1"/>
  <c r="Q574" i="4"/>
  <c r="R574" i="4"/>
  <c r="P574" i="4" s="1"/>
  <c r="Q575" i="4"/>
  <c r="R575" i="4"/>
  <c r="P575" i="4" s="1"/>
  <c r="Q576" i="4"/>
  <c r="R576" i="4"/>
  <c r="P576" i="4" s="1"/>
  <c r="Q577" i="4"/>
  <c r="R577" i="4"/>
  <c r="P577" i="4" s="1"/>
  <c r="Q578" i="4"/>
  <c r="R578" i="4"/>
  <c r="P578" i="4" s="1"/>
  <c r="Q579" i="4"/>
  <c r="R579" i="4"/>
  <c r="P579" i="4" s="1"/>
  <c r="Q580" i="4"/>
  <c r="R580" i="4"/>
  <c r="P580" i="4" s="1"/>
  <c r="Q581" i="4"/>
  <c r="R581" i="4"/>
  <c r="P581" i="4" s="1"/>
  <c r="Q582" i="4"/>
  <c r="R582" i="4"/>
  <c r="P582" i="4" s="1"/>
  <c r="Q583" i="4"/>
  <c r="R583" i="4"/>
  <c r="P583" i="4" s="1"/>
  <c r="Q584" i="4"/>
  <c r="R584" i="4"/>
  <c r="P584" i="4" s="1"/>
  <c r="Q585" i="4"/>
  <c r="R585" i="4"/>
  <c r="P585" i="4" s="1"/>
  <c r="Q586" i="4"/>
  <c r="R586" i="4"/>
  <c r="P586" i="4" s="1"/>
  <c r="Q587" i="4"/>
  <c r="R587" i="4"/>
  <c r="P587" i="4" s="1"/>
  <c r="Q588" i="4"/>
  <c r="R588" i="4"/>
  <c r="P588" i="4" s="1"/>
  <c r="Q589" i="4"/>
  <c r="R589" i="4"/>
  <c r="P589" i="4" s="1"/>
  <c r="Q590" i="4"/>
  <c r="R590" i="4"/>
  <c r="P590" i="4" s="1"/>
  <c r="Q591" i="4"/>
  <c r="R591" i="4"/>
  <c r="P591" i="4" s="1"/>
  <c r="Q592" i="4"/>
  <c r="R592" i="4"/>
  <c r="P592" i="4" s="1"/>
  <c r="Q593" i="4"/>
  <c r="R593" i="4"/>
  <c r="P593" i="4" s="1"/>
  <c r="Q594" i="4"/>
  <c r="R594" i="4"/>
  <c r="P594" i="4" s="1"/>
  <c r="Q595" i="4"/>
  <c r="R595" i="4"/>
  <c r="P595" i="4" s="1"/>
  <c r="Q596" i="4"/>
  <c r="R596" i="4"/>
  <c r="P596" i="4" s="1"/>
  <c r="Q597" i="4"/>
  <c r="R597" i="4"/>
  <c r="P597" i="4" s="1"/>
  <c r="Q598" i="4"/>
  <c r="R598" i="4"/>
  <c r="P598" i="4" s="1"/>
  <c r="Q599" i="4"/>
  <c r="R599" i="4"/>
  <c r="P599" i="4" s="1"/>
  <c r="Q600" i="4"/>
  <c r="R600" i="4"/>
  <c r="P600" i="4" s="1"/>
  <c r="Q601" i="4"/>
  <c r="R601" i="4"/>
  <c r="P601" i="4" s="1"/>
  <c r="Q602" i="4"/>
  <c r="R602" i="4"/>
  <c r="P602" i="4" s="1"/>
  <c r="Q603" i="4"/>
  <c r="R603" i="4"/>
  <c r="P603" i="4" s="1"/>
  <c r="Q604" i="4"/>
  <c r="R604" i="4"/>
  <c r="P604" i="4" s="1"/>
  <c r="Q605" i="4"/>
  <c r="R605" i="4"/>
  <c r="P605" i="4" s="1"/>
  <c r="Q606" i="4"/>
  <c r="R606" i="4"/>
  <c r="P606" i="4" s="1"/>
  <c r="Q607" i="4"/>
  <c r="R607" i="4"/>
  <c r="P607" i="4" s="1"/>
  <c r="Q608" i="4"/>
  <c r="R608" i="4"/>
  <c r="P608" i="4" s="1"/>
  <c r="Q609" i="4"/>
  <c r="R609" i="4"/>
  <c r="P609" i="4" s="1"/>
  <c r="Q610" i="4"/>
  <c r="R610" i="4"/>
  <c r="P610" i="4" s="1"/>
  <c r="Q611" i="4"/>
  <c r="R611" i="4"/>
  <c r="P611" i="4" s="1"/>
  <c r="Q612" i="4"/>
  <c r="R612" i="4"/>
  <c r="P612" i="4" s="1"/>
  <c r="Q613" i="4"/>
  <c r="R613" i="4"/>
  <c r="P613" i="4" s="1"/>
  <c r="Q614" i="4"/>
  <c r="R614" i="4"/>
  <c r="P614" i="4" s="1"/>
  <c r="Q615" i="4"/>
  <c r="R615" i="4"/>
  <c r="P615" i="4" s="1"/>
  <c r="Q616" i="4"/>
  <c r="R616" i="4"/>
  <c r="P616" i="4" s="1"/>
  <c r="Q617" i="4"/>
  <c r="R617" i="4"/>
  <c r="P617" i="4" s="1"/>
  <c r="Q618" i="4"/>
  <c r="R618" i="4"/>
  <c r="P618" i="4" s="1"/>
  <c r="Q619" i="4"/>
  <c r="R619" i="4"/>
  <c r="P619" i="4" s="1"/>
  <c r="Q620" i="4"/>
  <c r="R620" i="4"/>
  <c r="P620" i="4" s="1"/>
  <c r="Q621" i="4"/>
  <c r="R621" i="4"/>
  <c r="P621" i="4" s="1"/>
  <c r="Q622" i="4"/>
  <c r="R622" i="4"/>
  <c r="P622" i="4" s="1"/>
  <c r="Q623" i="4"/>
  <c r="R623" i="4"/>
  <c r="P623" i="4" s="1"/>
  <c r="Q624" i="4"/>
  <c r="R624" i="4"/>
  <c r="P624" i="4" s="1"/>
  <c r="Q625" i="4"/>
  <c r="R625" i="4"/>
  <c r="P625" i="4" s="1"/>
  <c r="Q626" i="4"/>
  <c r="R626" i="4"/>
  <c r="P626" i="4" s="1"/>
  <c r="Q627" i="4"/>
  <c r="R627" i="4"/>
  <c r="P627" i="4" s="1"/>
  <c r="Q628" i="4"/>
  <c r="R628" i="4"/>
  <c r="P628" i="4" s="1"/>
  <c r="Q629" i="4"/>
  <c r="R629" i="4"/>
  <c r="P629" i="4" s="1"/>
  <c r="Q630" i="4"/>
  <c r="R630" i="4"/>
  <c r="P630" i="4" s="1"/>
  <c r="Q631" i="4"/>
  <c r="R631" i="4"/>
  <c r="P631" i="4" s="1"/>
  <c r="Q632" i="4"/>
  <c r="R632" i="4"/>
  <c r="P632" i="4" s="1"/>
  <c r="Q633" i="4"/>
  <c r="R633" i="4"/>
  <c r="P633" i="4" s="1"/>
  <c r="Q634" i="4"/>
  <c r="R634" i="4"/>
  <c r="P634" i="4" s="1"/>
  <c r="Q635" i="4"/>
  <c r="R635" i="4"/>
  <c r="P635" i="4" s="1"/>
  <c r="Q636" i="4"/>
  <c r="R636" i="4"/>
  <c r="P636" i="4" s="1"/>
  <c r="Q637" i="4"/>
  <c r="R637" i="4"/>
  <c r="P637" i="4" s="1"/>
  <c r="Q638" i="4"/>
  <c r="R638" i="4"/>
  <c r="P638" i="4" s="1"/>
  <c r="Q639" i="4"/>
  <c r="R639" i="4"/>
  <c r="P639" i="4" s="1"/>
  <c r="Q640" i="4"/>
  <c r="R640" i="4"/>
  <c r="P640" i="4" s="1"/>
  <c r="Q641" i="4"/>
  <c r="R641" i="4"/>
  <c r="P641" i="4" s="1"/>
  <c r="Q642" i="4"/>
  <c r="R642" i="4"/>
  <c r="P642" i="4" s="1"/>
  <c r="Q643" i="4"/>
  <c r="R643" i="4"/>
  <c r="P643" i="4" s="1"/>
  <c r="Q644" i="4"/>
  <c r="R644" i="4"/>
  <c r="P644" i="4" s="1"/>
  <c r="Q645" i="4"/>
  <c r="R645" i="4"/>
  <c r="P645" i="4" s="1"/>
  <c r="Q646" i="4"/>
  <c r="R646" i="4"/>
  <c r="P646" i="4" s="1"/>
  <c r="Q647" i="4"/>
  <c r="R647" i="4"/>
  <c r="P647" i="4" s="1"/>
  <c r="Q648" i="4"/>
  <c r="R648" i="4"/>
  <c r="P648" i="4" s="1"/>
  <c r="Q649" i="4"/>
  <c r="R649" i="4"/>
  <c r="P649" i="4" s="1"/>
  <c r="Q650" i="4"/>
  <c r="R650" i="4"/>
  <c r="P650" i="4" s="1"/>
  <c r="Q651" i="4"/>
  <c r="R651" i="4"/>
  <c r="P651" i="4" s="1"/>
  <c r="Q652" i="4"/>
  <c r="R652" i="4"/>
  <c r="P652" i="4" s="1"/>
  <c r="Q653" i="4"/>
  <c r="R653" i="4"/>
  <c r="P653" i="4" s="1"/>
  <c r="Q654" i="4"/>
  <c r="R654" i="4"/>
  <c r="P654" i="4" s="1"/>
  <c r="Q655" i="4"/>
  <c r="R655" i="4"/>
  <c r="P655" i="4" s="1"/>
  <c r="Q656" i="4"/>
  <c r="R656" i="4"/>
  <c r="P656" i="4" s="1"/>
  <c r="Q657" i="4"/>
  <c r="R657" i="4"/>
  <c r="P657" i="4" s="1"/>
  <c r="Q658" i="4"/>
  <c r="R658" i="4"/>
  <c r="P658" i="4" s="1"/>
  <c r="Q659" i="4"/>
  <c r="R659" i="4"/>
  <c r="P659" i="4" s="1"/>
  <c r="Q660" i="4"/>
  <c r="R660" i="4"/>
  <c r="P660" i="4" s="1"/>
  <c r="Q661" i="4"/>
  <c r="R661" i="4"/>
  <c r="P661" i="4" s="1"/>
  <c r="Q662" i="4"/>
  <c r="R662" i="4"/>
  <c r="P662" i="4" s="1"/>
  <c r="Q663" i="4"/>
  <c r="R663" i="4"/>
  <c r="P663" i="4" s="1"/>
  <c r="Q664" i="4"/>
  <c r="R664" i="4"/>
  <c r="P664" i="4" s="1"/>
  <c r="Q665" i="4"/>
  <c r="R665" i="4"/>
  <c r="P665" i="4" s="1"/>
  <c r="Q666" i="4"/>
  <c r="R666" i="4"/>
  <c r="P666" i="4" s="1"/>
  <c r="Q667" i="4"/>
  <c r="R667" i="4"/>
  <c r="P667" i="4" s="1"/>
  <c r="Q668" i="4"/>
  <c r="R668" i="4"/>
  <c r="P668" i="4" s="1"/>
  <c r="Q669" i="4"/>
  <c r="R669" i="4"/>
  <c r="P669" i="4" s="1"/>
  <c r="Q670" i="4"/>
  <c r="R670" i="4"/>
  <c r="P670" i="4" s="1"/>
  <c r="Q671" i="4"/>
  <c r="R671" i="4"/>
  <c r="P671" i="4" s="1"/>
  <c r="Q672" i="4"/>
  <c r="R672" i="4"/>
  <c r="P672" i="4" s="1"/>
  <c r="Q673" i="4"/>
  <c r="R673" i="4"/>
  <c r="P673" i="4" s="1"/>
  <c r="Q674" i="4"/>
  <c r="R674" i="4"/>
  <c r="P674" i="4" s="1"/>
  <c r="Q675" i="4"/>
  <c r="R675" i="4"/>
  <c r="P675" i="4" s="1"/>
  <c r="Q676" i="4"/>
  <c r="R676" i="4"/>
  <c r="P676" i="4" s="1"/>
  <c r="Q677" i="4"/>
  <c r="R677" i="4"/>
  <c r="P677" i="4" s="1"/>
  <c r="Q678" i="4"/>
  <c r="R678" i="4"/>
  <c r="P678" i="4" s="1"/>
  <c r="Q679" i="4"/>
  <c r="R679" i="4"/>
  <c r="P679" i="4" s="1"/>
  <c r="Q680" i="4"/>
  <c r="R680" i="4"/>
  <c r="P680" i="4" s="1"/>
  <c r="Q681" i="4"/>
  <c r="R681" i="4"/>
  <c r="P681" i="4" s="1"/>
  <c r="Q682" i="4"/>
  <c r="R682" i="4"/>
  <c r="P682" i="4" s="1"/>
  <c r="Q683" i="4"/>
  <c r="R683" i="4"/>
  <c r="P683" i="4" s="1"/>
  <c r="Q684" i="4"/>
  <c r="R684" i="4"/>
  <c r="P684" i="4" s="1"/>
  <c r="Q685" i="4"/>
  <c r="R685" i="4"/>
  <c r="P685" i="4" s="1"/>
  <c r="Q686" i="4"/>
  <c r="R686" i="4"/>
  <c r="P686" i="4" s="1"/>
  <c r="Q687" i="4"/>
  <c r="R687" i="4"/>
  <c r="P687" i="4" s="1"/>
  <c r="Q688" i="4"/>
  <c r="R688" i="4"/>
  <c r="P688" i="4" s="1"/>
  <c r="Q689" i="4"/>
  <c r="R689" i="4"/>
  <c r="P689" i="4" s="1"/>
  <c r="Q690" i="4"/>
  <c r="R690" i="4"/>
  <c r="P690" i="4" s="1"/>
  <c r="Q691" i="4"/>
  <c r="R691" i="4"/>
  <c r="P691" i="4" s="1"/>
  <c r="Q692" i="4"/>
  <c r="R692" i="4"/>
  <c r="P692" i="4" s="1"/>
  <c r="Q693" i="4"/>
  <c r="R693" i="4"/>
  <c r="P693" i="4" s="1"/>
  <c r="Q694" i="4"/>
  <c r="R694" i="4"/>
  <c r="P694" i="4" s="1"/>
  <c r="Q695" i="4"/>
  <c r="R695" i="4"/>
  <c r="P695" i="4" s="1"/>
  <c r="Q696" i="4"/>
  <c r="R696" i="4"/>
  <c r="P696" i="4" s="1"/>
  <c r="Q697" i="4"/>
  <c r="R697" i="4"/>
  <c r="P697" i="4" s="1"/>
  <c r="Q698" i="4"/>
  <c r="R698" i="4"/>
  <c r="P698" i="4" s="1"/>
  <c r="Q699" i="4"/>
  <c r="R699" i="4"/>
  <c r="P699" i="4" s="1"/>
  <c r="Q700" i="4"/>
  <c r="R700" i="4"/>
  <c r="P700" i="4" s="1"/>
  <c r="Q701" i="4"/>
  <c r="R701" i="4"/>
  <c r="P701" i="4" s="1"/>
  <c r="Q702" i="4"/>
  <c r="R702" i="4"/>
  <c r="P702" i="4" s="1"/>
  <c r="Q703" i="4"/>
  <c r="R703" i="4"/>
  <c r="P703" i="4" s="1"/>
  <c r="Q704" i="4"/>
  <c r="R704" i="4"/>
  <c r="P704" i="4" s="1"/>
  <c r="Q705" i="4"/>
  <c r="R705" i="4"/>
  <c r="P705" i="4" s="1"/>
  <c r="Q706" i="4"/>
  <c r="R706" i="4"/>
  <c r="P706" i="4" s="1"/>
  <c r="Q707" i="4"/>
  <c r="R707" i="4"/>
  <c r="P707" i="4" s="1"/>
  <c r="Q708" i="4"/>
  <c r="R708" i="4"/>
  <c r="P708" i="4" s="1"/>
  <c r="Q709" i="4"/>
  <c r="R709" i="4"/>
  <c r="P709" i="4" s="1"/>
  <c r="Q710" i="4"/>
  <c r="R710" i="4"/>
  <c r="P710" i="4" s="1"/>
  <c r="Q711" i="4"/>
  <c r="R711" i="4"/>
  <c r="P711" i="4" s="1"/>
  <c r="Q712" i="4"/>
  <c r="R712" i="4"/>
  <c r="P712" i="4" s="1"/>
  <c r="Q713" i="4"/>
  <c r="R713" i="4"/>
  <c r="P713" i="4" s="1"/>
  <c r="Q714" i="4"/>
  <c r="R714" i="4"/>
  <c r="P714" i="4" s="1"/>
  <c r="Q715" i="4"/>
  <c r="R715" i="4"/>
  <c r="P715" i="4" s="1"/>
  <c r="Q716" i="4"/>
  <c r="R716" i="4"/>
  <c r="P716" i="4" s="1"/>
  <c r="Q717" i="4"/>
  <c r="R717" i="4"/>
  <c r="P717" i="4" s="1"/>
  <c r="Q718" i="4"/>
  <c r="R718" i="4"/>
  <c r="P718" i="4" s="1"/>
  <c r="Q719" i="4"/>
  <c r="R719" i="4"/>
  <c r="P719" i="4" s="1"/>
  <c r="Q720" i="4"/>
  <c r="R720" i="4"/>
  <c r="P720" i="4" s="1"/>
  <c r="Q721" i="4"/>
  <c r="R721" i="4"/>
  <c r="P721" i="4" s="1"/>
  <c r="Q722" i="4"/>
  <c r="R722" i="4"/>
  <c r="P722" i="4" s="1"/>
  <c r="Q723" i="4"/>
  <c r="R723" i="4"/>
  <c r="P723" i="4" s="1"/>
  <c r="Q724" i="4"/>
  <c r="R724" i="4"/>
  <c r="P724" i="4" s="1"/>
  <c r="Q725" i="4"/>
  <c r="R725" i="4"/>
  <c r="P725" i="4" s="1"/>
  <c r="Q726" i="4"/>
  <c r="R726" i="4"/>
  <c r="P726" i="4" s="1"/>
  <c r="Q727" i="4"/>
  <c r="R727" i="4"/>
  <c r="P727" i="4" s="1"/>
  <c r="Q728" i="4"/>
  <c r="R728" i="4"/>
  <c r="P728" i="4" s="1"/>
  <c r="Q729" i="4"/>
  <c r="R729" i="4"/>
  <c r="P729" i="4" s="1"/>
  <c r="Q730" i="4"/>
  <c r="R730" i="4"/>
  <c r="P730" i="4" s="1"/>
  <c r="Q731" i="4"/>
  <c r="R731" i="4"/>
  <c r="P731" i="4" s="1"/>
  <c r="Q732" i="4"/>
  <c r="R732" i="4"/>
  <c r="P732" i="4" s="1"/>
  <c r="Q733" i="4"/>
  <c r="R733" i="4"/>
  <c r="P733" i="4" s="1"/>
  <c r="Q734" i="4"/>
  <c r="R734" i="4"/>
  <c r="P734" i="4" s="1"/>
  <c r="Q735" i="4"/>
  <c r="R735" i="4"/>
  <c r="P735" i="4" s="1"/>
  <c r="Q736" i="4"/>
  <c r="R736" i="4"/>
  <c r="P736" i="4" s="1"/>
  <c r="Q737" i="4"/>
  <c r="R737" i="4"/>
  <c r="P737" i="4" s="1"/>
  <c r="Q738" i="4"/>
  <c r="R738" i="4"/>
  <c r="P738" i="4" s="1"/>
  <c r="Q739" i="4"/>
  <c r="R739" i="4"/>
  <c r="P739" i="4" s="1"/>
  <c r="Q740" i="4"/>
  <c r="R740" i="4"/>
  <c r="P740" i="4" s="1"/>
  <c r="Q741" i="4"/>
  <c r="R741" i="4"/>
  <c r="P741" i="4" s="1"/>
  <c r="Q742" i="4"/>
  <c r="R742" i="4"/>
  <c r="P742" i="4" s="1"/>
  <c r="Q743" i="4"/>
  <c r="R743" i="4"/>
  <c r="P743" i="4" s="1"/>
  <c r="Q744" i="4"/>
  <c r="R744" i="4"/>
  <c r="P744" i="4" s="1"/>
  <c r="Q745" i="4"/>
  <c r="R745" i="4"/>
  <c r="P745" i="4" s="1"/>
  <c r="Q746" i="4"/>
  <c r="R746" i="4"/>
  <c r="P746" i="4" s="1"/>
  <c r="Q747" i="4"/>
  <c r="R747" i="4"/>
  <c r="P747" i="4" s="1"/>
  <c r="Q748" i="4"/>
  <c r="R748" i="4"/>
  <c r="P748" i="4" s="1"/>
  <c r="Q749" i="4"/>
  <c r="R749" i="4"/>
  <c r="P749" i="4" s="1"/>
  <c r="Q750" i="4"/>
  <c r="R750" i="4"/>
  <c r="P750" i="4" s="1"/>
  <c r="Q751" i="4"/>
  <c r="R751" i="4"/>
  <c r="P751" i="4" s="1"/>
  <c r="Q752" i="4"/>
  <c r="R752" i="4"/>
  <c r="P752" i="4" s="1"/>
  <c r="Q753" i="4"/>
  <c r="R753" i="4"/>
  <c r="P753" i="4" s="1"/>
  <c r="Q754" i="4"/>
  <c r="R754" i="4"/>
  <c r="P754" i="4" s="1"/>
  <c r="Q755" i="4"/>
  <c r="R755" i="4"/>
  <c r="P755" i="4" s="1"/>
  <c r="Q756" i="4"/>
  <c r="R756" i="4"/>
  <c r="P756" i="4" s="1"/>
  <c r="Q757" i="4"/>
  <c r="R757" i="4"/>
  <c r="P757" i="4" s="1"/>
  <c r="Q758" i="4"/>
  <c r="R758" i="4"/>
  <c r="P758" i="4" s="1"/>
  <c r="Q759" i="4"/>
  <c r="R759" i="4"/>
  <c r="P759" i="4" s="1"/>
  <c r="Q760" i="4"/>
  <c r="R760" i="4"/>
  <c r="P760" i="4" s="1"/>
  <c r="Q761" i="4"/>
  <c r="R761" i="4"/>
  <c r="P761" i="4" s="1"/>
  <c r="Q762" i="4"/>
  <c r="R762" i="4"/>
  <c r="P762" i="4" s="1"/>
  <c r="Q763" i="4"/>
  <c r="R763" i="4"/>
  <c r="P763" i="4" s="1"/>
  <c r="Q764" i="4"/>
  <c r="R764" i="4"/>
  <c r="P764" i="4" s="1"/>
  <c r="Q765" i="4"/>
  <c r="R765" i="4"/>
  <c r="P765" i="4" s="1"/>
  <c r="Q766" i="4"/>
  <c r="R766" i="4"/>
  <c r="P766" i="4" s="1"/>
  <c r="Q767" i="4"/>
  <c r="R767" i="4"/>
  <c r="P767" i="4" s="1"/>
  <c r="Q768" i="4"/>
  <c r="R768" i="4"/>
  <c r="P768" i="4" s="1"/>
  <c r="Q769" i="4"/>
  <c r="R769" i="4"/>
  <c r="P769" i="4" s="1"/>
  <c r="Q770" i="4"/>
  <c r="R770" i="4"/>
  <c r="P770" i="4" s="1"/>
  <c r="Q771" i="4"/>
  <c r="R771" i="4"/>
  <c r="P771" i="4" s="1"/>
  <c r="Q772" i="4"/>
  <c r="R772" i="4"/>
  <c r="P772" i="4" s="1"/>
  <c r="Q773" i="4"/>
  <c r="R773" i="4"/>
  <c r="P773" i="4" s="1"/>
  <c r="Q774" i="4"/>
  <c r="R774" i="4"/>
  <c r="P774" i="4" s="1"/>
  <c r="Q775" i="4"/>
  <c r="R775" i="4"/>
  <c r="P775" i="4" s="1"/>
  <c r="Q776" i="4"/>
  <c r="R776" i="4"/>
  <c r="P776" i="4" s="1"/>
  <c r="Q777" i="4"/>
  <c r="R777" i="4"/>
  <c r="P777" i="4" s="1"/>
  <c r="Q778" i="4"/>
  <c r="R778" i="4"/>
  <c r="P778" i="4" s="1"/>
  <c r="Q779" i="4"/>
  <c r="R779" i="4"/>
  <c r="P779" i="4" s="1"/>
  <c r="Q780" i="4"/>
  <c r="R780" i="4"/>
  <c r="P780" i="4" s="1"/>
  <c r="Q781" i="4"/>
  <c r="R781" i="4"/>
  <c r="P781" i="4" s="1"/>
  <c r="Q782" i="4"/>
  <c r="R782" i="4"/>
  <c r="P782" i="4" s="1"/>
  <c r="Q783" i="4"/>
  <c r="R783" i="4"/>
  <c r="P783" i="4" s="1"/>
  <c r="Q784" i="4"/>
  <c r="R784" i="4"/>
  <c r="P784" i="4" s="1"/>
  <c r="Q785" i="4"/>
  <c r="R785" i="4"/>
  <c r="P785" i="4" s="1"/>
  <c r="Q786" i="4"/>
  <c r="R786" i="4"/>
  <c r="P786" i="4" s="1"/>
  <c r="Q787" i="4"/>
  <c r="R787" i="4"/>
  <c r="P787" i="4" s="1"/>
  <c r="Q788" i="4"/>
  <c r="R788" i="4"/>
  <c r="P788" i="4" s="1"/>
  <c r="Q789" i="4"/>
  <c r="R789" i="4"/>
  <c r="P789" i="4" s="1"/>
  <c r="Q790" i="4"/>
  <c r="R790" i="4"/>
  <c r="P790" i="4" s="1"/>
  <c r="Q791" i="4"/>
  <c r="R791" i="4"/>
  <c r="P791" i="4" s="1"/>
  <c r="Q792" i="4"/>
  <c r="R792" i="4"/>
  <c r="P792" i="4" s="1"/>
  <c r="Q793" i="4"/>
  <c r="R793" i="4"/>
  <c r="P793" i="4" s="1"/>
  <c r="Q794" i="4"/>
  <c r="R794" i="4"/>
  <c r="P794" i="4" s="1"/>
  <c r="Q795" i="4"/>
  <c r="R795" i="4"/>
  <c r="P795" i="4" s="1"/>
  <c r="Q796" i="4"/>
  <c r="R796" i="4"/>
  <c r="P796" i="4" s="1"/>
  <c r="Q797" i="4"/>
  <c r="R797" i="4"/>
  <c r="P797" i="4" s="1"/>
  <c r="Q798" i="4"/>
  <c r="R798" i="4"/>
  <c r="P798" i="4" s="1"/>
  <c r="Q799" i="4"/>
  <c r="R799" i="4"/>
  <c r="P799" i="4" s="1"/>
  <c r="Q800" i="4"/>
  <c r="R800" i="4"/>
  <c r="P800" i="4" s="1"/>
  <c r="Q801" i="4"/>
  <c r="R801" i="4"/>
  <c r="P801" i="4" s="1"/>
  <c r="Q802" i="4"/>
  <c r="R802" i="4"/>
  <c r="P802" i="4" s="1"/>
  <c r="Q803" i="4"/>
  <c r="R803" i="4"/>
  <c r="P803" i="4" s="1"/>
  <c r="Q804" i="4"/>
  <c r="R804" i="4"/>
  <c r="P804" i="4" s="1"/>
  <c r="Q805" i="4"/>
  <c r="R805" i="4"/>
  <c r="P805" i="4" s="1"/>
  <c r="Q806" i="4"/>
  <c r="R806" i="4"/>
  <c r="P806" i="4" s="1"/>
  <c r="Q807" i="4"/>
  <c r="R807" i="4"/>
  <c r="P807" i="4" s="1"/>
  <c r="Q808" i="4"/>
  <c r="R808" i="4"/>
  <c r="P808" i="4" s="1"/>
  <c r="Q809" i="4"/>
  <c r="R809" i="4"/>
  <c r="P809" i="4" s="1"/>
  <c r="Q810" i="4"/>
  <c r="R810" i="4"/>
  <c r="P810" i="4" s="1"/>
  <c r="Q811" i="4"/>
  <c r="R811" i="4"/>
  <c r="P811" i="4" s="1"/>
  <c r="Q812" i="4"/>
  <c r="R812" i="4"/>
  <c r="P812" i="4" s="1"/>
  <c r="Q813" i="4"/>
  <c r="R813" i="4"/>
  <c r="P813" i="4" s="1"/>
  <c r="Q814" i="4"/>
  <c r="R814" i="4"/>
  <c r="P814" i="4" s="1"/>
  <c r="Q815" i="4"/>
  <c r="R815" i="4"/>
  <c r="P815" i="4" s="1"/>
  <c r="Q816" i="4"/>
  <c r="R816" i="4"/>
  <c r="P816" i="4" s="1"/>
  <c r="Q817" i="4"/>
  <c r="R817" i="4"/>
  <c r="P817" i="4" s="1"/>
  <c r="Q818" i="4"/>
  <c r="R818" i="4"/>
  <c r="P818" i="4" s="1"/>
  <c r="Q819" i="4"/>
  <c r="R819" i="4"/>
  <c r="P819" i="4" s="1"/>
  <c r="Q820" i="4"/>
  <c r="R820" i="4"/>
  <c r="P820" i="4" s="1"/>
  <c r="Q821" i="4"/>
  <c r="R821" i="4"/>
  <c r="P821" i="4" s="1"/>
  <c r="Q822" i="4"/>
  <c r="R822" i="4"/>
  <c r="P822" i="4" s="1"/>
  <c r="Q823" i="4"/>
  <c r="R823" i="4"/>
  <c r="P823" i="4" s="1"/>
  <c r="Q824" i="4"/>
  <c r="R824" i="4"/>
  <c r="P824" i="4" s="1"/>
  <c r="Q825" i="4"/>
  <c r="R825" i="4"/>
  <c r="P825" i="4" s="1"/>
  <c r="Q826" i="4"/>
  <c r="R826" i="4"/>
  <c r="P826" i="4" s="1"/>
  <c r="Q827" i="4"/>
  <c r="R827" i="4"/>
  <c r="P827" i="4" s="1"/>
  <c r="Q828" i="4"/>
  <c r="R828" i="4"/>
  <c r="P828" i="4" s="1"/>
  <c r="Q829" i="4"/>
  <c r="R829" i="4"/>
  <c r="P829" i="4" s="1"/>
  <c r="Q830" i="4"/>
  <c r="R830" i="4"/>
  <c r="P830" i="4" s="1"/>
  <c r="Q831" i="4"/>
  <c r="R831" i="4"/>
  <c r="P831" i="4" s="1"/>
  <c r="Q832" i="4"/>
  <c r="R832" i="4"/>
  <c r="P832" i="4" s="1"/>
  <c r="Q833" i="4"/>
  <c r="R833" i="4"/>
  <c r="P833" i="4" s="1"/>
  <c r="Q834" i="4"/>
  <c r="R834" i="4"/>
  <c r="P834" i="4" s="1"/>
  <c r="Q835" i="4"/>
  <c r="R835" i="4"/>
  <c r="P835" i="4" s="1"/>
  <c r="Q836" i="4"/>
  <c r="R836" i="4"/>
  <c r="P836" i="4" s="1"/>
  <c r="Q837" i="4"/>
  <c r="R837" i="4"/>
  <c r="P837" i="4" s="1"/>
  <c r="Q838" i="4"/>
  <c r="R838" i="4"/>
  <c r="P838" i="4" s="1"/>
  <c r="Q839" i="4"/>
  <c r="R839" i="4"/>
  <c r="P839" i="4" s="1"/>
  <c r="Q840" i="4"/>
  <c r="R840" i="4"/>
  <c r="P840" i="4" s="1"/>
  <c r="Q841" i="4"/>
  <c r="R841" i="4"/>
  <c r="P841" i="4" s="1"/>
  <c r="Q842" i="4"/>
  <c r="R842" i="4"/>
  <c r="P842" i="4" s="1"/>
  <c r="Q843" i="4"/>
  <c r="R843" i="4"/>
  <c r="P843" i="4" s="1"/>
  <c r="Q844" i="4"/>
  <c r="R844" i="4"/>
  <c r="P844" i="4" s="1"/>
  <c r="Q845" i="4"/>
  <c r="R845" i="4"/>
  <c r="P845" i="4" s="1"/>
  <c r="Q846" i="4"/>
  <c r="R846" i="4"/>
  <c r="P846" i="4" s="1"/>
  <c r="Q847" i="4"/>
  <c r="R847" i="4"/>
  <c r="P847" i="4" s="1"/>
  <c r="Q848" i="4"/>
  <c r="R848" i="4"/>
  <c r="P848" i="4" s="1"/>
  <c r="Q849" i="4"/>
  <c r="R849" i="4"/>
  <c r="P849" i="4" s="1"/>
  <c r="Q850" i="4"/>
  <c r="R850" i="4"/>
  <c r="P850" i="4" s="1"/>
  <c r="Q851" i="4"/>
  <c r="R851" i="4"/>
  <c r="P851" i="4" s="1"/>
  <c r="Q852" i="4"/>
  <c r="R852" i="4"/>
  <c r="P852" i="4" s="1"/>
  <c r="Q853" i="4"/>
  <c r="R853" i="4"/>
  <c r="P853" i="4" s="1"/>
  <c r="Q854" i="4"/>
  <c r="R854" i="4"/>
  <c r="P854" i="4" s="1"/>
  <c r="Q855" i="4"/>
  <c r="R855" i="4"/>
  <c r="P855" i="4" s="1"/>
  <c r="Q856" i="4"/>
  <c r="R856" i="4"/>
  <c r="P856" i="4" s="1"/>
  <c r="Q857" i="4"/>
  <c r="R857" i="4"/>
  <c r="P857" i="4" s="1"/>
  <c r="Q858" i="4"/>
  <c r="R858" i="4"/>
  <c r="P858" i="4" s="1"/>
  <c r="Q859" i="4"/>
  <c r="R859" i="4"/>
  <c r="P859" i="4" s="1"/>
  <c r="Q860" i="4"/>
  <c r="R860" i="4"/>
  <c r="P860" i="4" s="1"/>
  <c r="Q861" i="4"/>
  <c r="R861" i="4"/>
  <c r="P861" i="4" s="1"/>
  <c r="Q862" i="4"/>
  <c r="R862" i="4"/>
  <c r="P862" i="4" s="1"/>
  <c r="Q863" i="4"/>
  <c r="R863" i="4"/>
  <c r="P863" i="4" s="1"/>
  <c r="Q864" i="4"/>
  <c r="R864" i="4"/>
  <c r="P864" i="4" s="1"/>
  <c r="Q865" i="4"/>
  <c r="R865" i="4"/>
  <c r="P865" i="4" s="1"/>
  <c r="Q866" i="4"/>
  <c r="R866" i="4"/>
  <c r="P866" i="4" s="1"/>
  <c r="Q867" i="4"/>
  <c r="R867" i="4"/>
  <c r="P867" i="4" s="1"/>
  <c r="Q868" i="4"/>
  <c r="R868" i="4"/>
  <c r="P868" i="4" s="1"/>
  <c r="Q869" i="4"/>
  <c r="R869" i="4"/>
  <c r="P869" i="4" s="1"/>
  <c r="Q870" i="4"/>
  <c r="R870" i="4"/>
  <c r="P870" i="4" s="1"/>
  <c r="Q871" i="4"/>
  <c r="R871" i="4"/>
  <c r="P871" i="4" s="1"/>
  <c r="Q872" i="4"/>
  <c r="R872" i="4"/>
  <c r="P872" i="4" s="1"/>
  <c r="Q873" i="4"/>
  <c r="R873" i="4"/>
  <c r="P873" i="4" s="1"/>
  <c r="Q874" i="4"/>
  <c r="R874" i="4"/>
  <c r="P874" i="4" s="1"/>
  <c r="Q875" i="4"/>
  <c r="R875" i="4"/>
  <c r="P875" i="4" s="1"/>
  <c r="Q876" i="4"/>
  <c r="R876" i="4"/>
  <c r="P876" i="4" s="1"/>
  <c r="Q877" i="4"/>
  <c r="R877" i="4"/>
  <c r="P877" i="4" s="1"/>
  <c r="Q878" i="4"/>
  <c r="R878" i="4"/>
  <c r="P878" i="4" s="1"/>
  <c r="Q879" i="4"/>
  <c r="R879" i="4"/>
  <c r="P879" i="4" s="1"/>
  <c r="Q880" i="4"/>
  <c r="R880" i="4"/>
  <c r="P880" i="4" s="1"/>
  <c r="Q881" i="4"/>
  <c r="R881" i="4"/>
  <c r="P881" i="4" s="1"/>
  <c r="Q882" i="4"/>
  <c r="R882" i="4"/>
  <c r="P882" i="4" s="1"/>
  <c r="Q883" i="4"/>
  <c r="R883" i="4"/>
  <c r="P883" i="4" s="1"/>
  <c r="Q884" i="4"/>
  <c r="R884" i="4"/>
  <c r="P884" i="4" s="1"/>
  <c r="Q885" i="4"/>
  <c r="R885" i="4"/>
  <c r="P885" i="4" s="1"/>
  <c r="Q886" i="4"/>
  <c r="R886" i="4"/>
  <c r="P886" i="4" s="1"/>
  <c r="Q887" i="4"/>
  <c r="R887" i="4"/>
  <c r="P887" i="4" s="1"/>
  <c r="Q888" i="4"/>
  <c r="R888" i="4"/>
  <c r="P888" i="4" s="1"/>
  <c r="Q889" i="4"/>
  <c r="R889" i="4"/>
  <c r="P889" i="4" s="1"/>
  <c r="Q890" i="4"/>
  <c r="R890" i="4"/>
  <c r="P890" i="4" s="1"/>
  <c r="Q891" i="4"/>
  <c r="R891" i="4"/>
  <c r="P891" i="4" s="1"/>
  <c r="Q892" i="4"/>
  <c r="R892" i="4"/>
  <c r="P892" i="4" s="1"/>
  <c r="Q893" i="4"/>
  <c r="R893" i="4"/>
  <c r="P893" i="4" s="1"/>
  <c r="Q894" i="4"/>
  <c r="R894" i="4"/>
  <c r="P894" i="4" s="1"/>
  <c r="Q895" i="4"/>
  <c r="R895" i="4"/>
  <c r="P895" i="4" s="1"/>
  <c r="Q896" i="4"/>
  <c r="R896" i="4"/>
  <c r="P896" i="4" s="1"/>
  <c r="Q897" i="4"/>
  <c r="R897" i="4"/>
  <c r="P897" i="4" s="1"/>
  <c r="Q898" i="4"/>
  <c r="R898" i="4"/>
  <c r="P898" i="4" s="1"/>
  <c r="Q899" i="4"/>
  <c r="R899" i="4"/>
  <c r="P899" i="4" s="1"/>
  <c r="Q900" i="4"/>
  <c r="R900" i="4"/>
  <c r="P900" i="4" s="1"/>
  <c r="Q901" i="4"/>
  <c r="R901" i="4"/>
  <c r="P901" i="4" s="1"/>
  <c r="Q902" i="4"/>
  <c r="R902" i="4"/>
  <c r="P902" i="4" s="1"/>
  <c r="Q903" i="4"/>
  <c r="R903" i="4"/>
  <c r="P903" i="4" s="1"/>
  <c r="Q904" i="4"/>
  <c r="R904" i="4"/>
  <c r="P904" i="4" s="1"/>
  <c r="Q905" i="4"/>
  <c r="R905" i="4"/>
  <c r="P905" i="4" s="1"/>
  <c r="Q906" i="4"/>
  <c r="R906" i="4"/>
  <c r="P906" i="4" s="1"/>
  <c r="Q907" i="4"/>
  <c r="R907" i="4"/>
  <c r="P907" i="4" s="1"/>
  <c r="Q908" i="4"/>
  <c r="R908" i="4"/>
  <c r="P908" i="4" s="1"/>
  <c r="Q909" i="4"/>
  <c r="R909" i="4"/>
  <c r="P909" i="4" s="1"/>
  <c r="Q910" i="4"/>
  <c r="R910" i="4"/>
  <c r="P910" i="4" s="1"/>
  <c r="Q911" i="4"/>
  <c r="R911" i="4"/>
  <c r="P911" i="4" s="1"/>
  <c r="Q912" i="4"/>
  <c r="R912" i="4"/>
  <c r="P912" i="4" s="1"/>
  <c r="Q913" i="4"/>
  <c r="R913" i="4"/>
  <c r="P913" i="4" s="1"/>
  <c r="Q914" i="4"/>
  <c r="R914" i="4"/>
  <c r="P914" i="4" s="1"/>
  <c r="Q915" i="4"/>
  <c r="R915" i="4"/>
  <c r="P915" i="4" s="1"/>
  <c r="Q916" i="4"/>
  <c r="R916" i="4"/>
  <c r="P916" i="4" s="1"/>
  <c r="Q917" i="4"/>
  <c r="R917" i="4"/>
  <c r="P917" i="4" s="1"/>
  <c r="Q918" i="4"/>
  <c r="R918" i="4"/>
  <c r="P918" i="4" s="1"/>
  <c r="Q919" i="4"/>
  <c r="R919" i="4"/>
  <c r="P919" i="4" s="1"/>
  <c r="Q920" i="4"/>
  <c r="R920" i="4"/>
  <c r="P920" i="4" s="1"/>
  <c r="Q921" i="4"/>
  <c r="R921" i="4"/>
  <c r="P921" i="4" s="1"/>
  <c r="Q922" i="4"/>
  <c r="R922" i="4"/>
  <c r="P922" i="4" s="1"/>
  <c r="Q923" i="4"/>
  <c r="R923" i="4"/>
  <c r="P923" i="4" s="1"/>
  <c r="Q924" i="4"/>
  <c r="R924" i="4"/>
  <c r="P924" i="4" s="1"/>
  <c r="Q925" i="4"/>
  <c r="R925" i="4"/>
  <c r="P925" i="4" s="1"/>
  <c r="Q926" i="4"/>
  <c r="R926" i="4"/>
  <c r="P926" i="4" s="1"/>
  <c r="Q927" i="4"/>
  <c r="R927" i="4"/>
  <c r="P927" i="4" s="1"/>
  <c r="Q928" i="4"/>
  <c r="R928" i="4"/>
  <c r="P928" i="4" s="1"/>
  <c r="Q929" i="4"/>
  <c r="R929" i="4"/>
  <c r="P929" i="4" s="1"/>
  <c r="Q930" i="4"/>
  <c r="R930" i="4"/>
  <c r="P930" i="4" s="1"/>
  <c r="Q931" i="4"/>
  <c r="R931" i="4"/>
  <c r="P931" i="4" s="1"/>
  <c r="Q932" i="4"/>
  <c r="R932" i="4"/>
  <c r="P932" i="4" s="1"/>
  <c r="Q933" i="4"/>
  <c r="R933" i="4"/>
  <c r="P933" i="4" s="1"/>
  <c r="Q934" i="4"/>
  <c r="R934" i="4"/>
  <c r="P934" i="4" s="1"/>
  <c r="Q935" i="4"/>
  <c r="R935" i="4"/>
  <c r="P935" i="4" s="1"/>
  <c r="Q936" i="4"/>
  <c r="R936" i="4"/>
  <c r="P936" i="4" s="1"/>
  <c r="Q937" i="4"/>
  <c r="R937" i="4"/>
  <c r="P937" i="4" s="1"/>
  <c r="Q938" i="4"/>
  <c r="R938" i="4"/>
  <c r="P938" i="4" s="1"/>
  <c r="Q939" i="4"/>
  <c r="R939" i="4"/>
  <c r="P939" i="4" s="1"/>
  <c r="Q940" i="4"/>
  <c r="R940" i="4"/>
  <c r="P940" i="4" s="1"/>
  <c r="Q941" i="4"/>
  <c r="R941" i="4"/>
  <c r="P941" i="4" s="1"/>
  <c r="Q942" i="4"/>
  <c r="R942" i="4"/>
  <c r="P942" i="4" s="1"/>
  <c r="Q943" i="4"/>
  <c r="R943" i="4"/>
  <c r="P943" i="4" s="1"/>
  <c r="Q944" i="4"/>
  <c r="R944" i="4"/>
  <c r="P944" i="4" s="1"/>
  <c r="Q945" i="4"/>
  <c r="R945" i="4"/>
  <c r="P945" i="4" s="1"/>
  <c r="Q946" i="4"/>
  <c r="R946" i="4"/>
  <c r="P946" i="4" s="1"/>
  <c r="Q947" i="4"/>
  <c r="R947" i="4"/>
  <c r="P947" i="4" s="1"/>
  <c r="Q948" i="4"/>
  <c r="R948" i="4"/>
  <c r="P948" i="4" s="1"/>
  <c r="Q949" i="4"/>
  <c r="R949" i="4"/>
  <c r="P949" i="4" s="1"/>
  <c r="Q950" i="4"/>
  <c r="R950" i="4"/>
  <c r="P950" i="4" s="1"/>
  <c r="Q951" i="4"/>
  <c r="R951" i="4"/>
  <c r="P951" i="4" s="1"/>
  <c r="Q952" i="4"/>
  <c r="R952" i="4"/>
  <c r="P952" i="4" s="1"/>
  <c r="Q953" i="4"/>
  <c r="R953" i="4"/>
  <c r="P953" i="4" s="1"/>
  <c r="Q954" i="4"/>
  <c r="R954" i="4"/>
  <c r="P954" i="4" s="1"/>
  <c r="Q955" i="4"/>
  <c r="R955" i="4"/>
  <c r="P955" i="4" s="1"/>
  <c r="Q956" i="4"/>
  <c r="R956" i="4"/>
  <c r="P956" i="4" s="1"/>
  <c r="Q957" i="4"/>
  <c r="R957" i="4"/>
  <c r="P957" i="4" s="1"/>
  <c r="Q958" i="4"/>
  <c r="R958" i="4"/>
  <c r="P958" i="4" s="1"/>
  <c r="Q959" i="4"/>
  <c r="R959" i="4"/>
  <c r="P959" i="4" s="1"/>
  <c r="Q960" i="4"/>
  <c r="R960" i="4"/>
  <c r="P960" i="4" s="1"/>
  <c r="Q961" i="4"/>
  <c r="R961" i="4"/>
  <c r="P961" i="4" s="1"/>
  <c r="Q962" i="4"/>
  <c r="R962" i="4"/>
  <c r="P962" i="4" s="1"/>
  <c r="Q963" i="4"/>
  <c r="R963" i="4"/>
  <c r="P963" i="4" s="1"/>
  <c r="Q964" i="4"/>
  <c r="R964" i="4"/>
  <c r="P964" i="4" s="1"/>
  <c r="Q965" i="4"/>
  <c r="R965" i="4"/>
  <c r="P965" i="4" s="1"/>
  <c r="Q966" i="4"/>
  <c r="R966" i="4"/>
  <c r="P966" i="4" s="1"/>
  <c r="Q967" i="4"/>
  <c r="R967" i="4"/>
  <c r="P967" i="4" s="1"/>
  <c r="Q968" i="4"/>
  <c r="R968" i="4"/>
  <c r="P968" i="4" s="1"/>
  <c r="Q969" i="4"/>
  <c r="R969" i="4"/>
  <c r="P969" i="4" s="1"/>
  <c r="Q970" i="4"/>
  <c r="R970" i="4"/>
  <c r="P970" i="4" s="1"/>
  <c r="Q971" i="4"/>
  <c r="R971" i="4"/>
  <c r="P971" i="4" s="1"/>
  <c r="Q972" i="4"/>
  <c r="R972" i="4"/>
  <c r="P972" i="4" s="1"/>
  <c r="Q973" i="4"/>
  <c r="R973" i="4"/>
  <c r="P973" i="4" s="1"/>
  <c r="Q974" i="4"/>
  <c r="R974" i="4"/>
  <c r="P974" i="4" s="1"/>
  <c r="Q975" i="4"/>
  <c r="R975" i="4"/>
  <c r="P975" i="4" s="1"/>
  <c r="Q976" i="4"/>
  <c r="R976" i="4"/>
  <c r="P976" i="4" s="1"/>
  <c r="Q977" i="4"/>
  <c r="R977" i="4"/>
  <c r="P977" i="4" s="1"/>
  <c r="Q978" i="4"/>
  <c r="R978" i="4"/>
  <c r="P978" i="4" s="1"/>
  <c r="Q979" i="4"/>
  <c r="R979" i="4"/>
  <c r="P979" i="4" s="1"/>
  <c r="Q980" i="4"/>
  <c r="R980" i="4"/>
  <c r="P980" i="4" s="1"/>
  <c r="Q981" i="4"/>
  <c r="R981" i="4"/>
  <c r="P981" i="4" s="1"/>
  <c r="Q982" i="4"/>
  <c r="R982" i="4"/>
  <c r="P982" i="4" s="1"/>
  <c r="Q983" i="4"/>
  <c r="R983" i="4"/>
  <c r="P983" i="4" s="1"/>
  <c r="Q984" i="4"/>
  <c r="R984" i="4"/>
  <c r="P984" i="4" s="1"/>
  <c r="Q985" i="4"/>
  <c r="R985" i="4"/>
  <c r="P985" i="4" s="1"/>
  <c r="Q986" i="4"/>
  <c r="R986" i="4"/>
  <c r="P986" i="4" s="1"/>
  <c r="Q987" i="4"/>
  <c r="R987" i="4"/>
  <c r="P987" i="4" s="1"/>
  <c r="Q988" i="4"/>
  <c r="R988" i="4"/>
  <c r="P988" i="4" s="1"/>
  <c r="Q989" i="4"/>
  <c r="R989" i="4"/>
  <c r="P989" i="4" s="1"/>
  <c r="Q990" i="4"/>
  <c r="R990" i="4"/>
  <c r="P990" i="4" s="1"/>
  <c r="Q991" i="4"/>
  <c r="R991" i="4"/>
  <c r="P991" i="4" s="1"/>
  <c r="Q992" i="4"/>
  <c r="R992" i="4"/>
  <c r="P992" i="4" s="1"/>
  <c r="Q993" i="4"/>
  <c r="R993" i="4"/>
  <c r="P993" i="4" s="1"/>
  <c r="Q994" i="4"/>
  <c r="R994" i="4"/>
  <c r="P994" i="4" s="1"/>
  <c r="Q995" i="4"/>
  <c r="R995" i="4"/>
  <c r="P995" i="4" s="1"/>
  <c r="Q996" i="4"/>
  <c r="R996" i="4"/>
  <c r="P996" i="4" s="1"/>
  <c r="Q997" i="4"/>
  <c r="R997" i="4"/>
  <c r="P997" i="4" s="1"/>
  <c r="Q998" i="4"/>
  <c r="R998" i="4"/>
  <c r="P998" i="4" s="1"/>
  <c r="Q999" i="4"/>
  <c r="R999" i="4"/>
  <c r="P999" i="4" s="1"/>
  <c r="AR999" i="4" s="1"/>
  <c r="AT999" i="4" s="1"/>
  <c r="Q1000" i="4"/>
  <c r="R1000" i="4"/>
  <c r="P1000" i="4" s="1"/>
  <c r="AR1000" i="4" s="1"/>
  <c r="AT1000" i="4" s="1"/>
  <c r="AR1001" i="4"/>
  <c r="AT1001" i="4" s="1"/>
  <c r="AR1002" i="4"/>
  <c r="AT1002" i="4" s="1"/>
  <c r="Q43" i="4"/>
  <c r="R43" i="4"/>
  <c r="Q44" i="4"/>
  <c r="R44" i="4"/>
  <c r="S44" i="4" s="1"/>
  <c r="R39" i="4"/>
  <c r="S39" i="4" s="1"/>
  <c r="R4" i="5" l="1"/>
  <c r="P4" i="5" l="1"/>
  <c r="R4" i="4"/>
  <c r="P4" i="4" l="1"/>
  <c r="AC8" i="5"/>
  <c r="AA8" i="5"/>
  <c r="AA8" i="4"/>
  <c r="AF7" i="14" l="1"/>
  <c r="AF15" i="16"/>
  <c r="AH15" i="16"/>
  <c r="J36" i="16" s="1"/>
  <c r="AH7" i="14"/>
  <c r="J30" i="14" s="1"/>
  <c r="AB15" i="16"/>
  <c r="AB7" i="14"/>
  <c r="R21" i="5"/>
  <c r="Q22" i="5"/>
  <c r="R22" i="5"/>
  <c r="R7" i="5"/>
  <c r="U7" i="5" s="1"/>
  <c r="R8" i="5"/>
  <c r="S8" i="5" s="1"/>
  <c r="R9" i="5"/>
  <c r="R10" i="5"/>
  <c r="R11" i="5"/>
  <c r="R12" i="5"/>
  <c r="R13" i="5"/>
  <c r="R14" i="5"/>
  <c r="R15" i="5"/>
  <c r="R16" i="5"/>
  <c r="R17" i="5"/>
  <c r="R18" i="5"/>
  <c r="R19" i="5"/>
  <c r="R20" i="5"/>
  <c r="Q4" i="5"/>
  <c r="R5" i="5"/>
  <c r="Q5" i="5"/>
  <c r="Q5" i="4"/>
  <c r="R5" i="4"/>
  <c r="Q6" i="4"/>
  <c r="R6" i="4"/>
  <c r="S6" i="4" s="1"/>
  <c r="Q7" i="4"/>
  <c r="R7" i="4"/>
  <c r="Q8" i="4"/>
  <c r="R8" i="4"/>
  <c r="Q9" i="4"/>
  <c r="R9" i="4"/>
  <c r="S9" i="4" s="1"/>
  <c r="Q10" i="4"/>
  <c r="R10" i="4"/>
  <c r="Q11" i="4"/>
  <c r="R11" i="4"/>
  <c r="Q12" i="4"/>
  <c r="R12" i="4"/>
  <c r="U12" i="4" s="1"/>
  <c r="Q13" i="4"/>
  <c r="R13" i="4"/>
  <c r="U13" i="4" s="1"/>
  <c r="Q14" i="4"/>
  <c r="R14" i="4"/>
  <c r="Q15" i="4"/>
  <c r="R15" i="4"/>
  <c r="Q16" i="4"/>
  <c r="R16" i="4"/>
  <c r="Q17" i="4"/>
  <c r="R17" i="4"/>
  <c r="S17" i="4" s="1"/>
  <c r="Q18" i="4"/>
  <c r="R18" i="4"/>
  <c r="Q19" i="4"/>
  <c r="R19" i="4"/>
  <c r="Q20" i="4"/>
  <c r="R20" i="4"/>
  <c r="S20" i="4" s="1"/>
  <c r="Q21" i="4"/>
  <c r="R21" i="4"/>
  <c r="S21" i="4" s="1"/>
  <c r="Q22" i="4"/>
  <c r="R22" i="4"/>
  <c r="S22" i="4" s="1"/>
  <c r="Q23" i="4"/>
  <c r="R23" i="4"/>
  <c r="S23" i="4" s="1"/>
  <c r="Q24" i="4"/>
  <c r="R24" i="4"/>
  <c r="S24" i="4" s="1"/>
  <c r="Q25" i="4"/>
  <c r="R25" i="4"/>
  <c r="S25" i="4" s="1"/>
  <c r="Q26" i="4"/>
  <c r="R26" i="4"/>
  <c r="S26" i="4" s="1"/>
  <c r="Q27" i="4"/>
  <c r="R27" i="4"/>
  <c r="Q28" i="4"/>
  <c r="R28" i="4"/>
  <c r="S28" i="4" s="1"/>
  <c r="Q29" i="4"/>
  <c r="R29" i="4"/>
  <c r="S29" i="4" s="1"/>
  <c r="Q30" i="4"/>
  <c r="R30" i="4"/>
  <c r="S30" i="4" s="1"/>
  <c r="Q31" i="4"/>
  <c r="R31" i="4"/>
  <c r="S31" i="4" s="1"/>
  <c r="Q32" i="4"/>
  <c r="R32" i="4"/>
  <c r="S32" i="4" s="1"/>
  <c r="Q33" i="4"/>
  <c r="R33" i="4"/>
  <c r="S33" i="4" s="1"/>
  <c r="Q34" i="4"/>
  <c r="R34" i="4"/>
  <c r="S34" i="4" s="1"/>
  <c r="Q35" i="4"/>
  <c r="R35" i="4"/>
  <c r="Q36" i="4"/>
  <c r="R36" i="4"/>
  <c r="U36" i="4" s="1"/>
  <c r="Q37" i="4"/>
  <c r="R37" i="4"/>
  <c r="Q38" i="4"/>
  <c r="R38" i="4"/>
  <c r="S38" i="4" s="1"/>
  <c r="Q39" i="4"/>
  <c r="Q40" i="4"/>
  <c r="R40" i="4"/>
  <c r="S40" i="4" s="1"/>
  <c r="Q41" i="4"/>
  <c r="R41" i="4"/>
  <c r="S41" i="4" s="1"/>
  <c r="Q42" i="4"/>
  <c r="R42" i="4"/>
  <c r="S42" i="4" s="1"/>
  <c r="Q4" i="4"/>
  <c r="P5" i="5" l="1"/>
  <c r="S5" i="5"/>
  <c r="P29" i="4"/>
  <c r="P43" i="4"/>
  <c r="P44" i="4"/>
  <c r="P45" i="4"/>
  <c r="D35" i="17"/>
  <c r="E35" i="17"/>
  <c r="E13" i="17"/>
  <c r="D36" i="17"/>
  <c r="D14" i="17"/>
  <c r="D15" i="17"/>
  <c r="D34" i="17"/>
  <c r="D28" i="17"/>
  <c r="E15" i="17"/>
  <c r="E14" i="17"/>
  <c r="D37" i="17"/>
  <c r="D16" i="17"/>
  <c r="D13" i="17"/>
  <c r="E34" i="17"/>
  <c r="E16" i="17"/>
  <c r="E37" i="17"/>
  <c r="E28" i="17"/>
  <c r="E36" i="17"/>
  <c r="C14" i="17"/>
  <c r="C15" i="17"/>
  <c r="C28" i="17"/>
  <c r="C35" i="17"/>
  <c r="C36" i="17"/>
  <c r="C13" i="17"/>
  <c r="C34" i="17"/>
  <c r="C37" i="17"/>
  <c r="C16" i="17"/>
  <c r="S19" i="5"/>
  <c r="U19" i="5"/>
  <c r="P6" i="5"/>
  <c r="P21" i="4"/>
  <c r="P17" i="5"/>
  <c r="P9" i="5"/>
  <c r="P20" i="5"/>
  <c r="P16" i="5"/>
  <c r="P12" i="5"/>
  <c r="P8" i="5"/>
  <c r="P13" i="5"/>
  <c r="P19" i="5"/>
  <c r="P7" i="5"/>
  <c r="P15" i="5"/>
  <c r="P18" i="5"/>
  <c r="P14" i="5"/>
  <c r="P10" i="5"/>
  <c r="P11" i="5"/>
  <c r="P21" i="5"/>
  <c r="P22" i="5"/>
  <c r="P36" i="4"/>
  <c r="P17" i="4"/>
  <c r="P13" i="4"/>
  <c r="P5" i="4"/>
  <c r="P39" i="4"/>
  <c r="P41" i="4"/>
  <c r="P32" i="4"/>
  <c r="P24" i="4"/>
  <c r="P12" i="4"/>
  <c r="P8" i="4"/>
  <c r="P40" i="4"/>
  <c r="P37" i="4"/>
  <c r="P28" i="4"/>
  <c r="P35" i="4"/>
  <c r="P23" i="4"/>
  <c r="P19" i="4"/>
  <c r="P15" i="4"/>
  <c r="P11" i="4"/>
  <c r="P7" i="4"/>
  <c r="P33" i="4"/>
  <c r="P31" i="4"/>
  <c r="P16" i="4"/>
  <c r="P34" i="4"/>
  <c r="P26" i="4"/>
  <c r="P22" i="4"/>
  <c r="P18" i="4"/>
  <c r="P10" i="4"/>
  <c r="P6" i="4"/>
  <c r="P20" i="4"/>
  <c r="P27" i="4"/>
  <c r="P38" i="4"/>
  <c r="P30" i="4"/>
  <c r="P14" i="4"/>
  <c r="P42" i="4"/>
  <c r="P25" i="4"/>
  <c r="P9" i="4"/>
  <c r="Z10" i="5"/>
  <c r="Z10" i="4"/>
  <c r="AE9" i="14" l="1"/>
  <c r="J9" i="14" s="1"/>
  <c r="AE17" i="16"/>
  <c r="J9" i="16" s="1"/>
  <c r="AA17" i="16"/>
  <c r="I9" i="16" s="1"/>
  <c r="AA9" i="14"/>
  <c r="I9" i="14" s="1"/>
  <c r="AB10" i="5"/>
  <c r="Z8" i="4"/>
  <c r="AB9" i="5"/>
  <c r="AA10" i="4"/>
  <c r="Z8" i="5"/>
  <c r="AA10" i="5"/>
  <c r="K9" i="14" l="1"/>
  <c r="K9" i="16"/>
  <c r="AF17" i="16"/>
  <c r="J15" i="16" s="1"/>
  <c r="AF9" i="14"/>
  <c r="AE15" i="16"/>
  <c r="J28" i="16" s="1"/>
  <c r="AE7" i="14"/>
  <c r="J22" i="14" s="1"/>
  <c r="AG17" i="16"/>
  <c r="J18" i="16" s="1"/>
  <c r="AG9" i="14"/>
  <c r="AG8" i="14"/>
  <c r="AG16" i="16"/>
  <c r="J17" i="16" s="1"/>
  <c r="AA15" i="16"/>
  <c r="I28" i="16" s="1"/>
  <c r="AA7" i="14"/>
  <c r="I22" i="14" s="1"/>
  <c r="AB17" i="16"/>
  <c r="I15" i="16" s="1"/>
  <c r="AB9" i="14"/>
  <c r="AB7" i="5"/>
  <c r="AS998" i="5"/>
  <c r="AR998" i="5"/>
  <c r="AT998" i="5" s="1"/>
  <c r="AS997" i="5"/>
  <c r="AR997" i="5"/>
  <c r="AT997" i="5" s="1"/>
  <c r="AS996" i="5"/>
  <c r="AR996" i="5"/>
  <c r="AT996" i="5" s="1"/>
  <c r="AS995" i="5"/>
  <c r="AR995" i="5"/>
  <c r="AT995" i="5" s="1"/>
  <c r="AS994" i="5"/>
  <c r="AR994" i="5"/>
  <c r="AT994" i="5" s="1"/>
  <c r="AS993" i="5"/>
  <c r="AR993" i="5"/>
  <c r="AT993" i="5" s="1"/>
  <c r="AS992" i="5"/>
  <c r="AR992" i="5"/>
  <c r="AT992" i="5" s="1"/>
  <c r="AS991" i="5"/>
  <c r="AR991" i="5"/>
  <c r="AT991" i="5" s="1"/>
  <c r="AS990" i="5"/>
  <c r="AR990" i="5"/>
  <c r="AT990" i="5" s="1"/>
  <c r="AS989" i="5"/>
  <c r="AR989" i="5"/>
  <c r="AT989" i="5" s="1"/>
  <c r="AS988" i="5"/>
  <c r="AR988" i="5"/>
  <c r="AT988" i="5" s="1"/>
  <c r="AS987" i="5"/>
  <c r="AR987" i="5"/>
  <c r="AT987" i="5" s="1"/>
  <c r="AS986" i="5"/>
  <c r="AR986" i="5"/>
  <c r="AT986" i="5" s="1"/>
  <c r="AS985" i="5"/>
  <c r="AR985" i="5"/>
  <c r="AT985" i="5" s="1"/>
  <c r="AS984" i="5"/>
  <c r="AR984" i="5"/>
  <c r="AT984" i="5" s="1"/>
  <c r="AS983" i="5"/>
  <c r="AR983" i="5"/>
  <c r="AT983" i="5" s="1"/>
  <c r="AS982" i="5"/>
  <c r="AR982" i="5"/>
  <c r="AT982" i="5" s="1"/>
  <c r="AS981" i="5"/>
  <c r="AR981" i="5"/>
  <c r="AT981" i="5" s="1"/>
  <c r="AS980" i="5"/>
  <c r="AR980" i="5"/>
  <c r="AT980" i="5" s="1"/>
  <c r="AS979" i="5"/>
  <c r="AR979" i="5"/>
  <c r="AT979" i="5" s="1"/>
  <c r="AS978" i="5"/>
  <c r="AR978" i="5"/>
  <c r="AT978" i="5" s="1"/>
  <c r="AS977" i="5"/>
  <c r="AR977" i="5"/>
  <c r="AT977" i="5" s="1"/>
  <c r="AS976" i="5"/>
  <c r="AR976" i="5"/>
  <c r="AT976" i="5" s="1"/>
  <c r="AS975" i="5"/>
  <c r="AR975" i="5"/>
  <c r="AT975" i="5" s="1"/>
  <c r="AS974" i="5"/>
  <c r="AR974" i="5"/>
  <c r="AT974" i="5" s="1"/>
  <c r="AS973" i="5"/>
  <c r="AR973" i="5"/>
  <c r="AT973" i="5" s="1"/>
  <c r="AS972" i="5"/>
  <c r="AR972" i="5"/>
  <c r="AT972" i="5" s="1"/>
  <c r="AS971" i="5"/>
  <c r="AR971" i="5"/>
  <c r="AT971" i="5" s="1"/>
  <c r="AS970" i="5"/>
  <c r="AR970" i="5"/>
  <c r="AT970" i="5" s="1"/>
  <c r="AS969" i="5"/>
  <c r="AR969" i="5"/>
  <c r="AT969" i="5" s="1"/>
  <c r="AS968" i="5"/>
  <c r="AR968" i="5"/>
  <c r="AT968" i="5" s="1"/>
  <c r="AS967" i="5"/>
  <c r="AR967" i="5"/>
  <c r="AT967" i="5" s="1"/>
  <c r="AS966" i="5"/>
  <c r="AR966" i="5"/>
  <c r="AT966" i="5" s="1"/>
  <c r="AS965" i="5"/>
  <c r="AR965" i="5"/>
  <c r="AT965" i="5" s="1"/>
  <c r="AS964" i="5"/>
  <c r="AR964" i="5"/>
  <c r="AT964" i="5" s="1"/>
  <c r="AS963" i="5"/>
  <c r="AR963" i="5"/>
  <c r="AT963" i="5" s="1"/>
  <c r="AS962" i="5"/>
  <c r="AR962" i="5"/>
  <c r="AT962" i="5" s="1"/>
  <c r="AS961" i="5"/>
  <c r="AR961" i="5"/>
  <c r="AT961" i="5" s="1"/>
  <c r="AS960" i="5"/>
  <c r="AR960" i="5"/>
  <c r="AT960" i="5" s="1"/>
  <c r="AS959" i="5"/>
  <c r="AR959" i="5"/>
  <c r="AT959" i="5" s="1"/>
  <c r="AS958" i="5"/>
  <c r="AR958" i="5"/>
  <c r="AT958" i="5" s="1"/>
  <c r="AS957" i="5"/>
  <c r="AR957" i="5"/>
  <c r="AT957" i="5" s="1"/>
  <c r="AS956" i="5"/>
  <c r="AR956" i="5"/>
  <c r="AT956" i="5" s="1"/>
  <c r="AS955" i="5"/>
  <c r="AR955" i="5"/>
  <c r="AT955" i="5" s="1"/>
  <c r="AS954" i="5"/>
  <c r="AR954" i="5"/>
  <c r="AT954" i="5" s="1"/>
  <c r="AS953" i="5"/>
  <c r="AR953" i="5"/>
  <c r="AT953" i="5" s="1"/>
  <c r="AS952" i="5"/>
  <c r="AR952" i="5"/>
  <c r="AT952" i="5" s="1"/>
  <c r="AS951" i="5"/>
  <c r="AR951" i="5"/>
  <c r="AT951" i="5" s="1"/>
  <c r="AS950" i="5"/>
  <c r="AR950" i="5"/>
  <c r="AT950" i="5" s="1"/>
  <c r="AS949" i="5"/>
  <c r="AR949" i="5"/>
  <c r="AT949" i="5" s="1"/>
  <c r="AS948" i="5"/>
  <c r="AR948" i="5"/>
  <c r="AT948" i="5" s="1"/>
  <c r="AS947" i="5"/>
  <c r="AR947" i="5"/>
  <c r="AT947" i="5" s="1"/>
  <c r="AS946" i="5"/>
  <c r="AR946" i="5"/>
  <c r="AT946" i="5" s="1"/>
  <c r="AS945" i="5"/>
  <c r="AR945" i="5"/>
  <c r="AT945" i="5" s="1"/>
  <c r="AS944" i="5"/>
  <c r="AR944" i="5"/>
  <c r="AT944" i="5" s="1"/>
  <c r="AS943" i="5"/>
  <c r="AR943" i="5"/>
  <c r="AT943" i="5" s="1"/>
  <c r="AS942" i="5"/>
  <c r="AR942" i="5"/>
  <c r="AT942" i="5" s="1"/>
  <c r="AS941" i="5"/>
  <c r="AR941" i="5"/>
  <c r="AT941" i="5" s="1"/>
  <c r="AS940" i="5"/>
  <c r="AR940" i="5"/>
  <c r="AT940" i="5" s="1"/>
  <c r="AS939" i="5"/>
  <c r="AR939" i="5"/>
  <c r="AT939" i="5" s="1"/>
  <c r="AS938" i="5"/>
  <c r="AR938" i="5"/>
  <c r="AT938" i="5" s="1"/>
  <c r="AS937" i="5"/>
  <c r="AR937" i="5"/>
  <c r="AT937" i="5" s="1"/>
  <c r="AS936" i="5"/>
  <c r="AR936" i="5"/>
  <c r="AT936" i="5" s="1"/>
  <c r="AS935" i="5"/>
  <c r="AR935" i="5"/>
  <c r="AT935" i="5" s="1"/>
  <c r="AS934" i="5"/>
  <c r="AR934" i="5"/>
  <c r="AT934" i="5" s="1"/>
  <c r="AS933" i="5"/>
  <c r="AR933" i="5"/>
  <c r="AT933" i="5" s="1"/>
  <c r="AS932" i="5"/>
  <c r="AR932" i="5"/>
  <c r="AT932" i="5" s="1"/>
  <c r="AS931" i="5"/>
  <c r="AR931" i="5"/>
  <c r="AT931" i="5" s="1"/>
  <c r="AS930" i="5"/>
  <c r="AR930" i="5"/>
  <c r="AT930" i="5" s="1"/>
  <c r="AS929" i="5"/>
  <c r="AR929" i="5"/>
  <c r="AT929" i="5" s="1"/>
  <c r="AS928" i="5"/>
  <c r="AR928" i="5"/>
  <c r="AT928" i="5" s="1"/>
  <c r="AS927" i="5"/>
  <c r="AR927" i="5"/>
  <c r="AT927" i="5" s="1"/>
  <c r="AS926" i="5"/>
  <c r="AR926" i="5"/>
  <c r="AT926" i="5" s="1"/>
  <c r="AS925" i="5"/>
  <c r="AR925" i="5"/>
  <c r="AT925" i="5" s="1"/>
  <c r="AS924" i="5"/>
  <c r="AR924" i="5"/>
  <c r="AT924" i="5" s="1"/>
  <c r="AS923" i="5"/>
  <c r="AR923" i="5"/>
  <c r="AT923" i="5" s="1"/>
  <c r="AS922" i="5"/>
  <c r="AR922" i="5"/>
  <c r="AT922" i="5" s="1"/>
  <c r="AS921" i="5"/>
  <c r="AR921" i="5"/>
  <c r="AT921" i="5" s="1"/>
  <c r="AS920" i="5"/>
  <c r="AR920" i="5"/>
  <c r="AT920" i="5" s="1"/>
  <c r="AS919" i="5"/>
  <c r="AR919" i="5"/>
  <c r="AT919" i="5" s="1"/>
  <c r="AS918" i="5"/>
  <c r="AR918" i="5"/>
  <c r="AT918" i="5" s="1"/>
  <c r="AS917" i="5"/>
  <c r="AR917" i="5"/>
  <c r="AT917" i="5" s="1"/>
  <c r="AS916" i="5"/>
  <c r="AR916" i="5"/>
  <c r="AT916" i="5" s="1"/>
  <c r="AS915" i="5"/>
  <c r="AR915" i="5"/>
  <c r="AT915" i="5" s="1"/>
  <c r="AS914" i="5"/>
  <c r="AR914" i="5"/>
  <c r="AT914" i="5" s="1"/>
  <c r="AS913" i="5"/>
  <c r="AR913" i="5"/>
  <c r="AT913" i="5" s="1"/>
  <c r="AS912" i="5"/>
  <c r="AR912" i="5"/>
  <c r="AT912" i="5" s="1"/>
  <c r="AS911" i="5"/>
  <c r="AR911" i="5"/>
  <c r="AT911" i="5" s="1"/>
  <c r="AS910" i="5"/>
  <c r="AR910" i="5"/>
  <c r="AT910" i="5" s="1"/>
  <c r="AS909" i="5"/>
  <c r="AR909" i="5"/>
  <c r="AT909" i="5" s="1"/>
  <c r="AS908" i="5"/>
  <c r="AR908" i="5"/>
  <c r="AT908" i="5" s="1"/>
  <c r="AS907" i="5"/>
  <c r="AR907" i="5"/>
  <c r="AT907" i="5" s="1"/>
  <c r="AS906" i="5"/>
  <c r="AR906" i="5"/>
  <c r="AT906" i="5" s="1"/>
  <c r="AS905" i="5"/>
  <c r="AR905" i="5"/>
  <c r="AT905" i="5" s="1"/>
  <c r="AS904" i="5"/>
  <c r="AR904" i="5"/>
  <c r="AT904" i="5" s="1"/>
  <c r="AS903" i="5"/>
  <c r="AR903" i="5"/>
  <c r="AT903" i="5" s="1"/>
  <c r="AS902" i="5"/>
  <c r="AR902" i="5"/>
  <c r="AT902" i="5" s="1"/>
  <c r="AS901" i="5"/>
  <c r="AR901" i="5"/>
  <c r="AT901" i="5" s="1"/>
  <c r="AS900" i="5"/>
  <c r="AR900" i="5"/>
  <c r="AT900" i="5" s="1"/>
  <c r="AS899" i="5"/>
  <c r="AR899" i="5"/>
  <c r="AT899" i="5" s="1"/>
  <c r="AS898" i="5"/>
  <c r="AR898" i="5"/>
  <c r="AT898" i="5" s="1"/>
  <c r="AS897" i="5"/>
  <c r="AR897" i="5"/>
  <c r="AT897" i="5" s="1"/>
  <c r="AS896" i="5"/>
  <c r="AR896" i="5"/>
  <c r="AT896" i="5" s="1"/>
  <c r="AS895" i="5"/>
  <c r="AR895" i="5"/>
  <c r="AT895" i="5" s="1"/>
  <c r="AS894" i="5"/>
  <c r="AR894" i="5"/>
  <c r="AT894" i="5" s="1"/>
  <c r="AS893" i="5"/>
  <c r="AR893" i="5"/>
  <c r="AT893" i="5" s="1"/>
  <c r="AS892" i="5"/>
  <c r="AR892" i="5"/>
  <c r="AT892" i="5" s="1"/>
  <c r="AS891" i="5"/>
  <c r="AR891" i="5"/>
  <c r="AT891" i="5" s="1"/>
  <c r="AS890" i="5"/>
  <c r="AR890" i="5"/>
  <c r="AT890" i="5" s="1"/>
  <c r="AS889" i="5"/>
  <c r="AR889" i="5"/>
  <c r="AT889" i="5" s="1"/>
  <c r="AS888" i="5"/>
  <c r="AR888" i="5"/>
  <c r="AT888" i="5" s="1"/>
  <c r="AS887" i="5"/>
  <c r="AR887" i="5"/>
  <c r="AT887" i="5" s="1"/>
  <c r="AS886" i="5"/>
  <c r="AR886" i="5"/>
  <c r="AT886" i="5" s="1"/>
  <c r="AS885" i="5"/>
  <c r="AR885" i="5"/>
  <c r="AT885" i="5" s="1"/>
  <c r="AS884" i="5"/>
  <c r="AR884" i="5"/>
  <c r="AT884" i="5" s="1"/>
  <c r="AS883" i="5"/>
  <c r="AR883" i="5"/>
  <c r="AT883" i="5" s="1"/>
  <c r="AS882" i="5"/>
  <c r="AR882" i="5"/>
  <c r="AT882" i="5" s="1"/>
  <c r="AS881" i="5"/>
  <c r="AR881" i="5"/>
  <c r="AT881" i="5" s="1"/>
  <c r="AS880" i="5"/>
  <c r="AR880" i="5"/>
  <c r="AT880" i="5" s="1"/>
  <c r="AS879" i="5"/>
  <c r="AR879" i="5"/>
  <c r="AT879" i="5" s="1"/>
  <c r="AS878" i="5"/>
  <c r="AR878" i="5"/>
  <c r="AT878" i="5" s="1"/>
  <c r="AS877" i="5"/>
  <c r="AR877" i="5"/>
  <c r="AT877" i="5" s="1"/>
  <c r="AS876" i="5"/>
  <c r="AR876" i="5"/>
  <c r="AT876" i="5" s="1"/>
  <c r="AS875" i="5"/>
  <c r="AR875" i="5"/>
  <c r="AT875" i="5" s="1"/>
  <c r="AS874" i="5"/>
  <c r="AR874" i="5"/>
  <c r="AT874" i="5" s="1"/>
  <c r="AS873" i="5"/>
  <c r="AR873" i="5"/>
  <c r="AT873" i="5" s="1"/>
  <c r="AS872" i="5"/>
  <c r="AR872" i="5"/>
  <c r="AT872" i="5" s="1"/>
  <c r="AS871" i="5"/>
  <c r="AR871" i="5"/>
  <c r="AT871" i="5" s="1"/>
  <c r="AS870" i="5"/>
  <c r="AR870" i="5"/>
  <c r="AT870" i="5" s="1"/>
  <c r="AS869" i="5"/>
  <c r="AR869" i="5"/>
  <c r="AT869" i="5" s="1"/>
  <c r="AS868" i="5"/>
  <c r="AR868" i="5"/>
  <c r="AT868" i="5" s="1"/>
  <c r="AS867" i="5"/>
  <c r="AR867" i="5"/>
  <c r="AT867" i="5" s="1"/>
  <c r="AS866" i="5"/>
  <c r="AR866" i="5"/>
  <c r="AT866" i="5" s="1"/>
  <c r="AS865" i="5"/>
  <c r="AR865" i="5"/>
  <c r="AT865" i="5" s="1"/>
  <c r="AS864" i="5"/>
  <c r="AR864" i="5"/>
  <c r="AT864" i="5" s="1"/>
  <c r="AS863" i="5"/>
  <c r="AR863" i="5"/>
  <c r="AT863" i="5" s="1"/>
  <c r="AS862" i="5"/>
  <c r="AR862" i="5"/>
  <c r="AT862" i="5" s="1"/>
  <c r="AS861" i="5"/>
  <c r="AR861" i="5"/>
  <c r="AT861" i="5" s="1"/>
  <c r="AS860" i="5"/>
  <c r="AR860" i="5"/>
  <c r="AT860" i="5" s="1"/>
  <c r="AS859" i="5"/>
  <c r="AR859" i="5"/>
  <c r="AT859" i="5" s="1"/>
  <c r="AS858" i="5"/>
  <c r="AR858" i="5"/>
  <c r="AT858" i="5" s="1"/>
  <c r="AS857" i="5"/>
  <c r="AR857" i="5"/>
  <c r="AT857" i="5" s="1"/>
  <c r="AS856" i="5"/>
  <c r="AR856" i="5"/>
  <c r="AT856" i="5" s="1"/>
  <c r="AS855" i="5"/>
  <c r="AR855" i="5"/>
  <c r="AT855" i="5" s="1"/>
  <c r="AS854" i="5"/>
  <c r="AR854" i="5"/>
  <c r="AT854" i="5" s="1"/>
  <c r="AS853" i="5"/>
  <c r="AR853" i="5"/>
  <c r="AT853" i="5" s="1"/>
  <c r="AS852" i="5"/>
  <c r="AR852" i="5"/>
  <c r="AT852" i="5" s="1"/>
  <c r="AS851" i="5"/>
  <c r="AR851" i="5"/>
  <c r="AT851" i="5" s="1"/>
  <c r="AS850" i="5"/>
  <c r="AR850" i="5"/>
  <c r="AT850" i="5" s="1"/>
  <c r="AS849" i="5"/>
  <c r="AR849" i="5"/>
  <c r="AT849" i="5" s="1"/>
  <c r="AS848" i="5"/>
  <c r="AR848" i="5"/>
  <c r="AT848" i="5" s="1"/>
  <c r="AS847" i="5"/>
  <c r="AR847" i="5"/>
  <c r="AT847" i="5" s="1"/>
  <c r="AS846" i="5"/>
  <c r="AR846" i="5"/>
  <c r="AT846" i="5" s="1"/>
  <c r="AS845" i="5"/>
  <c r="AR845" i="5"/>
  <c r="AT845" i="5" s="1"/>
  <c r="AS844" i="5"/>
  <c r="AR844" i="5"/>
  <c r="AT844" i="5" s="1"/>
  <c r="AS843" i="5"/>
  <c r="AR843" i="5"/>
  <c r="AT843" i="5" s="1"/>
  <c r="AS842" i="5"/>
  <c r="AR842" i="5"/>
  <c r="AT842" i="5" s="1"/>
  <c r="AS841" i="5"/>
  <c r="AR841" i="5"/>
  <c r="AT841" i="5" s="1"/>
  <c r="AS840" i="5"/>
  <c r="AR840" i="5"/>
  <c r="AT840" i="5" s="1"/>
  <c r="AS839" i="5"/>
  <c r="AR839" i="5"/>
  <c r="AT839" i="5" s="1"/>
  <c r="AS838" i="5"/>
  <c r="AR838" i="5"/>
  <c r="AT838" i="5" s="1"/>
  <c r="AS837" i="5"/>
  <c r="AR837" i="5"/>
  <c r="AT837" i="5" s="1"/>
  <c r="AS836" i="5"/>
  <c r="AR836" i="5"/>
  <c r="AT836" i="5" s="1"/>
  <c r="AS835" i="5"/>
  <c r="AR835" i="5"/>
  <c r="AT835" i="5" s="1"/>
  <c r="AS834" i="5"/>
  <c r="AR834" i="5"/>
  <c r="AT834" i="5" s="1"/>
  <c r="AS833" i="5"/>
  <c r="AR833" i="5"/>
  <c r="AT833" i="5" s="1"/>
  <c r="AS832" i="5"/>
  <c r="AR832" i="5"/>
  <c r="AT832" i="5" s="1"/>
  <c r="AS831" i="5"/>
  <c r="AR831" i="5"/>
  <c r="AT831" i="5" s="1"/>
  <c r="AS830" i="5"/>
  <c r="AR830" i="5"/>
  <c r="AT830" i="5" s="1"/>
  <c r="AS829" i="5"/>
  <c r="AR829" i="5"/>
  <c r="AT829" i="5" s="1"/>
  <c r="AS828" i="5"/>
  <c r="AR828" i="5"/>
  <c r="AT828" i="5" s="1"/>
  <c r="AS827" i="5"/>
  <c r="AR827" i="5"/>
  <c r="AT827" i="5" s="1"/>
  <c r="AS826" i="5"/>
  <c r="AR826" i="5"/>
  <c r="AT826" i="5" s="1"/>
  <c r="AS825" i="5"/>
  <c r="AR825" i="5"/>
  <c r="AT825" i="5" s="1"/>
  <c r="AS824" i="5"/>
  <c r="AR824" i="5"/>
  <c r="AT824" i="5" s="1"/>
  <c r="AS823" i="5"/>
  <c r="AR823" i="5"/>
  <c r="AT823" i="5" s="1"/>
  <c r="AS822" i="5"/>
  <c r="AR822" i="5"/>
  <c r="AT822" i="5" s="1"/>
  <c r="AS821" i="5"/>
  <c r="AR821" i="5"/>
  <c r="AT821" i="5" s="1"/>
  <c r="AS820" i="5"/>
  <c r="AR820" i="5"/>
  <c r="AT820" i="5" s="1"/>
  <c r="AS819" i="5"/>
  <c r="AR819" i="5"/>
  <c r="AT819" i="5" s="1"/>
  <c r="AS818" i="5"/>
  <c r="AR818" i="5"/>
  <c r="AT818" i="5" s="1"/>
  <c r="AS817" i="5"/>
  <c r="AR817" i="5"/>
  <c r="AT817" i="5" s="1"/>
  <c r="AS816" i="5"/>
  <c r="AR816" i="5"/>
  <c r="AT816" i="5" s="1"/>
  <c r="AS815" i="5"/>
  <c r="AR815" i="5"/>
  <c r="AT815" i="5" s="1"/>
  <c r="AS814" i="5"/>
  <c r="AR814" i="5"/>
  <c r="AT814" i="5" s="1"/>
  <c r="AS813" i="5"/>
  <c r="AR813" i="5"/>
  <c r="AT813" i="5" s="1"/>
  <c r="AS812" i="5"/>
  <c r="AR812" i="5"/>
  <c r="AT812" i="5" s="1"/>
  <c r="AS811" i="5"/>
  <c r="AR811" i="5"/>
  <c r="AT811" i="5" s="1"/>
  <c r="AS810" i="5"/>
  <c r="AR810" i="5"/>
  <c r="AT810" i="5" s="1"/>
  <c r="AS809" i="5"/>
  <c r="AR809" i="5"/>
  <c r="AT809" i="5" s="1"/>
  <c r="AS808" i="5"/>
  <c r="AR808" i="5"/>
  <c r="AT808" i="5" s="1"/>
  <c r="AS807" i="5"/>
  <c r="AR807" i="5"/>
  <c r="AT807" i="5" s="1"/>
  <c r="AS806" i="5"/>
  <c r="AR806" i="5"/>
  <c r="AT806" i="5" s="1"/>
  <c r="AS805" i="5"/>
  <c r="AR805" i="5"/>
  <c r="AT805" i="5" s="1"/>
  <c r="AS804" i="5"/>
  <c r="AR804" i="5"/>
  <c r="AT804" i="5" s="1"/>
  <c r="AS803" i="5"/>
  <c r="AR803" i="5"/>
  <c r="AT803" i="5" s="1"/>
  <c r="AS802" i="5"/>
  <c r="AR802" i="5"/>
  <c r="AT802" i="5" s="1"/>
  <c r="AS801" i="5"/>
  <c r="AR801" i="5"/>
  <c r="AT801" i="5" s="1"/>
  <c r="AS800" i="5"/>
  <c r="AR800" i="5"/>
  <c r="AT800" i="5" s="1"/>
  <c r="AS799" i="5"/>
  <c r="AR799" i="5"/>
  <c r="AT799" i="5" s="1"/>
  <c r="AS798" i="5"/>
  <c r="AR798" i="5"/>
  <c r="AT798" i="5" s="1"/>
  <c r="AS797" i="5"/>
  <c r="AR797" i="5"/>
  <c r="AT797" i="5" s="1"/>
  <c r="AS796" i="5"/>
  <c r="AR796" i="5"/>
  <c r="AT796" i="5" s="1"/>
  <c r="AS795" i="5"/>
  <c r="AR795" i="5"/>
  <c r="AT795" i="5" s="1"/>
  <c r="AS794" i="5"/>
  <c r="AR794" i="5"/>
  <c r="AT794" i="5" s="1"/>
  <c r="AS793" i="5"/>
  <c r="AR793" i="5"/>
  <c r="AT793" i="5" s="1"/>
  <c r="AS792" i="5"/>
  <c r="AR792" i="5"/>
  <c r="AT792" i="5" s="1"/>
  <c r="AS791" i="5"/>
  <c r="AR791" i="5"/>
  <c r="AT791" i="5" s="1"/>
  <c r="AS790" i="5"/>
  <c r="AR790" i="5"/>
  <c r="AT790" i="5" s="1"/>
  <c r="AS789" i="5"/>
  <c r="AR789" i="5"/>
  <c r="AT789" i="5" s="1"/>
  <c r="AS788" i="5"/>
  <c r="AR788" i="5"/>
  <c r="AT788" i="5" s="1"/>
  <c r="AS787" i="5"/>
  <c r="AR787" i="5"/>
  <c r="AT787" i="5" s="1"/>
  <c r="AS786" i="5"/>
  <c r="AR786" i="5"/>
  <c r="AT786" i="5" s="1"/>
  <c r="AS785" i="5"/>
  <c r="AR785" i="5"/>
  <c r="AT785" i="5" s="1"/>
  <c r="AS784" i="5"/>
  <c r="AR784" i="5"/>
  <c r="AT784" i="5" s="1"/>
  <c r="AS783" i="5"/>
  <c r="AR783" i="5"/>
  <c r="AT783" i="5" s="1"/>
  <c r="AS782" i="5"/>
  <c r="AR782" i="5"/>
  <c r="AT782" i="5" s="1"/>
  <c r="AS781" i="5"/>
  <c r="AR781" i="5"/>
  <c r="AT781" i="5" s="1"/>
  <c r="AS780" i="5"/>
  <c r="AR780" i="5"/>
  <c r="AT780" i="5" s="1"/>
  <c r="AS779" i="5"/>
  <c r="AR779" i="5"/>
  <c r="AT779" i="5" s="1"/>
  <c r="AS778" i="5"/>
  <c r="AR778" i="5"/>
  <c r="AT778" i="5" s="1"/>
  <c r="AS777" i="5"/>
  <c r="AR777" i="5"/>
  <c r="AT777" i="5" s="1"/>
  <c r="AS776" i="5"/>
  <c r="AR776" i="5"/>
  <c r="AT776" i="5" s="1"/>
  <c r="AS775" i="5"/>
  <c r="AR775" i="5"/>
  <c r="AT775" i="5" s="1"/>
  <c r="AS774" i="5"/>
  <c r="AR774" i="5"/>
  <c r="AT774" i="5" s="1"/>
  <c r="AS773" i="5"/>
  <c r="AR773" i="5"/>
  <c r="AT773" i="5" s="1"/>
  <c r="AS772" i="5"/>
  <c r="AR772" i="5"/>
  <c r="AT772" i="5" s="1"/>
  <c r="AS771" i="5"/>
  <c r="AR771" i="5"/>
  <c r="AT771" i="5" s="1"/>
  <c r="AS770" i="5"/>
  <c r="AR770" i="5"/>
  <c r="AT770" i="5" s="1"/>
  <c r="AS769" i="5"/>
  <c r="AR769" i="5"/>
  <c r="AT769" i="5" s="1"/>
  <c r="AS768" i="5"/>
  <c r="AR768" i="5"/>
  <c r="AT768" i="5" s="1"/>
  <c r="AS767" i="5"/>
  <c r="AR767" i="5"/>
  <c r="AT767" i="5" s="1"/>
  <c r="AS766" i="5"/>
  <c r="AR766" i="5"/>
  <c r="AT766" i="5" s="1"/>
  <c r="AS765" i="5"/>
  <c r="AR765" i="5"/>
  <c r="AT765" i="5" s="1"/>
  <c r="AS764" i="5"/>
  <c r="AR764" i="5"/>
  <c r="AT764" i="5" s="1"/>
  <c r="AS763" i="5"/>
  <c r="AR763" i="5"/>
  <c r="AT763" i="5" s="1"/>
  <c r="AS762" i="5"/>
  <c r="AR762" i="5"/>
  <c r="AT762" i="5" s="1"/>
  <c r="AS761" i="5"/>
  <c r="AR761" i="5"/>
  <c r="AT761" i="5" s="1"/>
  <c r="AS760" i="5"/>
  <c r="AR760" i="5"/>
  <c r="AT760" i="5" s="1"/>
  <c r="AS759" i="5"/>
  <c r="AR759" i="5"/>
  <c r="AT759" i="5" s="1"/>
  <c r="AS758" i="5"/>
  <c r="AR758" i="5"/>
  <c r="AT758" i="5" s="1"/>
  <c r="AS757" i="5"/>
  <c r="AR757" i="5"/>
  <c r="AT757" i="5" s="1"/>
  <c r="AS756" i="5"/>
  <c r="AR756" i="5"/>
  <c r="AT756" i="5" s="1"/>
  <c r="AS755" i="5"/>
  <c r="AR755" i="5"/>
  <c r="AT755" i="5" s="1"/>
  <c r="AS754" i="5"/>
  <c r="AR754" i="5"/>
  <c r="AT754" i="5" s="1"/>
  <c r="AS753" i="5"/>
  <c r="AR753" i="5"/>
  <c r="AT753" i="5" s="1"/>
  <c r="AS752" i="5"/>
  <c r="AR752" i="5"/>
  <c r="AT752" i="5" s="1"/>
  <c r="AS751" i="5"/>
  <c r="AR751" i="5"/>
  <c r="AT751" i="5" s="1"/>
  <c r="AS750" i="5"/>
  <c r="AR750" i="5"/>
  <c r="AT750" i="5" s="1"/>
  <c r="AS749" i="5"/>
  <c r="AR749" i="5"/>
  <c r="AT749" i="5" s="1"/>
  <c r="AS748" i="5"/>
  <c r="AR748" i="5"/>
  <c r="AT748" i="5" s="1"/>
  <c r="AS747" i="5"/>
  <c r="AR747" i="5"/>
  <c r="AT747" i="5" s="1"/>
  <c r="AS746" i="5"/>
  <c r="AR746" i="5"/>
  <c r="AT746" i="5" s="1"/>
  <c r="AS745" i="5"/>
  <c r="AR745" i="5"/>
  <c r="AT745" i="5" s="1"/>
  <c r="AS744" i="5"/>
  <c r="AR744" i="5"/>
  <c r="AT744" i="5" s="1"/>
  <c r="AS743" i="5"/>
  <c r="AR743" i="5"/>
  <c r="AT743" i="5" s="1"/>
  <c r="AS742" i="5"/>
  <c r="AR742" i="5"/>
  <c r="AT742" i="5" s="1"/>
  <c r="AS741" i="5"/>
  <c r="AR741" i="5"/>
  <c r="AT741" i="5" s="1"/>
  <c r="AS740" i="5"/>
  <c r="AR740" i="5"/>
  <c r="AT740" i="5" s="1"/>
  <c r="AS739" i="5"/>
  <c r="AR739" i="5"/>
  <c r="AT739" i="5" s="1"/>
  <c r="AS738" i="5"/>
  <c r="AR738" i="5"/>
  <c r="AT738" i="5" s="1"/>
  <c r="AS737" i="5"/>
  <c r="AR737" i="5"/>
  <c r="AT737" i="5" s="1"/>
  <c r="AS736" i="5"/>
  <c r="AR736" i="5"/>
  <c r="AT736" i="5" s="1"/>
  <c r="AS735" i="5"/>
  <c r="AR735" i="5"/>
  <c r="AT735" i="5" s="1"/>
  <c r="AS734" i="5"/>
  <c r="AR734" i="5"/>
  <c r="AT734" i="5" s="1"/>
  <c r="AS733" i="5"/>
  <c r="AR733" i="5"/>
  <c r="AT733" i="5" s="1"/>
  <c r="AS732" i="5"/>
  <c r="AR732" i="5"/>
  <c r="AT732" i="5" s="1"/>
  <c r="AS731" i="5"/>
  <c r="AR731" i="5"/>
  <c r="AT731" i="5" s="1"/>
  <c r="AS730" i="5"/>
  <c r="AR730" i="5"/>
  <c r="AT730" i="5" s="1"/>
  <c r="AS729" i="5"/>
  <c r="AR729" i="5"/>
  <c r="AT729" i="5" s="1"/>
  <c r="AS728" i="5"/>
  <c r="AR728" i="5"/>
  <c r="AT728" i="5" s="1"/>
  <c r="AS727" i="5"/>
  <c r="AR727" i="5"/>
  <c r="AT727" i="5" s="1"/>
  <c r="AS726" i="5"/>
  <c r="AR726" i="5"/>
  <c r="AT726" i="5" s="1"/>
  <c r="AS725" i="5"/>
  <c r="AR725" i="5"/>
  <c r="AT725" i="5" s="1"/>
  <c r="AS724" i="5"/>
  <c r="AR724" i="5"/>
  <c r="AT724" i="5" s="1"/>
  <c r="AS723" i="5"/>
  <c r="AR723" i="5"/>
  <c r="AT723" i="5" s="1"/>
  <c r="AS722" i="5"/>
  <c r="AR722" i="5"/>
  <c r="AT722" i="5" s="1"/>
  <c r="AS721" i="5"/>
  <c r="AR721" i="5"/>
  <c r="AT721" i="5" s="1"/>
  <c r="AS720" i="5"/>
  <c r="AR720" i="5"/>
  <c r="AT720" i="5" s="1"/>
  <c r="AS719" i="5"/>
  <c r="AR719" i="5"/>
  <c r="AT719" i="5" s="1"/>
  <c r="AS718" i="5"/>
  <c r="AR718" i="5"/>
  <c r="AT718" i="5" s="1"/>
  <c r="AS717" i="5"/>
  <c r="AR717" i="5"/>
  <c r="AT717" i="5" s="1"/>
  <c r="AS716" i="5"/>
  <c r="AR716" i="5"/>
  <c r="AT716" i="5" s="1"/>
  <c r="AS715" i="5"/>
  <c r="AR715" i="5"/>
  <c r="AT715" i="5" s="1"/>
  <c r="AS714" i="5"/>
  <c r="AR714" i="5"/>
  <c r="AT714" i="5" s="1"/>
  <c r="AS713" i="5"/>
  <c r="AR713" i="5"/>
  <c r="AT713" i="5" s="1"/>
  <c r="AS712" i="5"/>
  <c r="AR712" i="5"/>
  <c r="AT712" i="5" s="1"/>
  <c r="AS711" i="5"/>
  <c r="AR711" i="5"/>
  <c r="AT711" i="5" s="1"/>
  <c r="AS710" i="5"/>
  <c r="AR710" i="5"/>
  <c r="AT710" i="5" s="1"/>
  <c r="AS709" i="5"/>
  <c r="AR709" i="5"/>
  <c r="AT709" i="5" s="1"/>
  <c r="AS708" i="5"/>
  <c r="AR708" i="5"/>
  <c r="AT708" i="5" s="1"/>
  <c r="AS707" i="5"/>
  <c r="AR707" i="5"/>
  <c r="AT707" i="5" s="1"/>
  <c r="AS706" i="5"/>
  <c r="AR706" i="5"/>
  <c r="AT706" i="5" s="1"/>
  <c r="AS705" i="5"/>
  <c r="AR705" i="5"/>
  <c r="AT705" i="5" s="1"/>
  <c r="AS704" i="5"/>
  <c r="AR704" i="5"/>
  <c r="AT704" i="5" s="1"/>
  <c r="AS703" i="5"/>
  <c r="AR703" i="5"/>
  <c r="AT703" i="5" s="1"/>
  <c r="AS702" i="5"/>
  <c r="AR702" i="5"/>
  <c r="AT702" i="5" s="1"/>
  <c r="AS701" i="5"/>
  <c r="AR701" i="5"/>
  <c r="AT701" i="5" s="1"/>
  <c r="AS700" i="5"/>
  <c r="AR700" i="5"/>
  <c r="AT700" i="5" s="1"/>
  <c r="AS699" i="5"/>
  <c r="AR699" i="5"/>
  <c r="AT699" i="5" s="1"/>
  <c r="AS698" i="5"/>
  <c r="AR698" i="5"/>
  <c r="AT698" i="5" s="1"/>
  <c r="AS697" i="5"/>
  <c r="AR697" i="5"/>
  <c r="AT697" i="5" s="1"/>
  <c r="AS696" i="5"/>
  <c r="AR696" i="5"/>
  <c r="AT696" i="5" s="1"/>
  <c r="AS695" i="5"/>
  <c r="AR695" i="5"/>
  <c r="AT695" i="5" s="1"/>
  <c r="AS694" i="5"/>
  <c r="AR694" i="5"/>
  <c r="AT694" i="5" s="1"/>
  <c r="AS693" i="5"/>
  <c r="AR693" i="5"/>
  <c r="AT693" i="5" s="1"/>
  <c r="AS692" i="5"/>
  <c r="AR692" i="5"/>
  <c r="AT692" i="5" s="1"/>
  <c r="AS691" i="5"/>
  <c r="AR691" i="5"/>
  <c r="AT691" i="5" s="1"/>
  <c r="AS690" i="5"/>
  <c r="AR690" i="5"/>
  <c r="AT690" i="5" s="1"/>
  <c r="AS689" i="5"/>
  <c r="AR689" i="5"/>
  <c r="AT689" i="5" s="1"/>
  <c r="AS688" i="5"/>
  <c r="AR688" i="5"/>
  <c r="AT688" i="5" s="1"/>
  <c r="AS687" i="5"/>
  <c r="AR687" i="5"/>
  <c r="AT687" i="5" s="1"/>
  <c r="AS686" i="5"/>
  <c r="AR686" i="5"/>
  <c r="AT686" i="5" s="1"/>
  <c r="AS685" i="5"/>
  <c r="AR685" i="5"/>
  <c r="AT685" i="5" s="1"/>
  <c r="AS684" i="5"/>
  <c r="AR684" i="5"/>
  <c r="AT684" i="5" s="1"/>
  <c r="AS683" i="5"/>
  <c r="AR683" i="5"/>
  <c r="AT683" i="5" s="1"/>
  <c r="AS682" i="5"/>
  <c r="AR682" i="5"/>
  <c r="AT682" i="5" s="1"/>
  <c r="AS681" i="5"/>
  <c r="AR681" i="5"/>
  <c r="AT681" i="5" s="1"/>
  <c r="AS680" i="5"/>
  <c r="AR680" i="5"/>
  <c r="AT680" i="5" s="1"/>
  <c r="AS679" i="5"/>
  <c r="AR679" i="5"/>
  <c r="AT679" i="5" s="1"/>
  <c r="AS678" i="5"/>
  <c r="AR678" i="5"/>
  <c r="AT678" i="5" s="1"/>
  <c r="AS677" i="5"/>
  <c r="AR677" i="5"/>
  <c r="AT677" i="5" s="1"/>
  <c r="AS676" i="5"/>
  <c r="AR676" i="5"/>
  <c r="AT676" i="5" s="1"/>
  <c r="AS675" i="5"/>
  <c r="AR675" i="5"/>
  <c r="AT675" i="5" s="1"/>
  <c r="AS674" i="5"/>
  <c r="AR674" i="5"/>
  <c r="AT674" i="5" s="1"/>
  <c r="AS673" i="5"/>
  <c r="AR673" i="5"/>
  <c r="AT673" i="5" s="1"/>
  <c r="AS672" i="5"/>
  <c r="AR672" i="5"/>
  <c r="AT672" i="5" s="1"/>
  <c r="AS671" i="5"/>
  <c r="AR671" i="5"/>
  <c r="AT671" i="5" s="1"/>
  <c r="AS670" i="5"/>
  <c r="AR670" i="5"/>
  <c r="AT670" i="5" s="1"/>
  <c r="AS669" i="5"/>
  <c r="AR669" i="5"/>
  <c r="AT669" i="5" s="1"/>
  <c r="AS668" i="5"/>
  <c r="AR668" i="5"/>
  <c r="AT668" i="5" s="1"/>
  <c r="AS667" i="5"/>
  <c r="AR667" i="5"/>
  <c r="AT667" i="5" s="1"/>
  <c r="AS666" i="5"/>
  <c r="AR666" i="5"/>
  <c r="AT666" i="5" s="1"/>
  <c r="AS665" i="5"/>
  <c r="AR665" i="5"/>
  <c r="AT665" i="5" s="1"/>
  <c r="AS664" i="5"/>
  <c r="AR664" i="5"/>
  <c r="AT664" i="5" s="1"/>
  <c r="AS663" i="5"/>
  <c r="AR663" i="5"/>
  <c r="AT663" i="5" s="1"/>
  <c r="AS662" i="5"/>
  <c r="AR662" i="5"/>
  <c r="AT662" i="5" s="1"/>
  <c r="AS661" i="5"/>
  <c r="AR661" i="5"/>
  <c r="AT661" i="5" s="1"/>
  <c r="AS660" i="5"/>
  <c r="AR660" i="5"/>
  <c r="AT660" i="5" s="1"/>
  <c r="AS659" i="5"/>
  <c r="AR659" i="5"/>
  <c r="AT659" i="5" s="1"/>
  <c r="AS658" i="5"/>
  <c r="AR658" i="5"/>
  <c r="AT658" i="5" s="1"/>
  <c r="AS657" i="5"/>
  <c r="AR657" i="5"/>
  <c r="AT657" i="5" s="1"/>
  <c r="AS656" i="5"/>
  <c r="AR656" i="5"/>
  <c r="AT656" i="5" s="1"/>
  <c r="AS655" i="5"/>
  <c r="AR655" i="5"/>
  <c r="AT655" i="5" s="1"/>
  <c r="AS654" i="5"/>
  <c r="AR654" i="5"/>
  <c r="AT654" i="5" s="1"/>
  <c r="AS653" i="5"/>
  <c r="AR653" i="5"/>
  <c r="AT653" i="5" s="1"/>
  <c r="AS652" i="5"/>
  <c r="AR652" i="5"/>
  <c r="AT652" i="5" s="1"/>
  <c r="AS651" i="5"/>
  <c r="AR651" i="5"/>
  <c r="AT651" i="5" s="1"/>
  <c r="AS650" i="5"/>
  <c r="AR650" i="5"/>
  <c r="AT650" i="5" s="1"/>
  <c r="AS649" i="5"/>
  <c r="AR649" i="5"/>
  <c r="AT649" i="5" s="1"/>
  <c r="AS648" i="5"/>
  <c r="AR648" i="5"/>
  <c r="AT648" i="5" s="1"/>
  <c r="AS647" i="5"/>
  <c r="AR647" i="5"/>
  <c r="AT647" i="5" s="1"/>
  <c r="AS646" i="5"/>
  <c r="AR646" i="5"/>
  <c r="AT646" i="5" s="1"/>
  <c r="AS645" i="5"/>
  <c r="AR645" i="5"/>
  <c r="AT645" i="5" s="1"/>
  <c r="AS644" i="5"/>
  <c r="AR644" i="5"/>
  <c r="AT644" i="5" s="1"/>
  <c r="AS643" i="5"/>
  <c r="AR643" i="5"/>
  <c r="AT643" i="5" s="1"/>
  <c r="AS642" i="5"/>
  <c r="AR642" i="5"/>
  <c r="AT642" i="5" s="1"/>
  <c r="AS641" i="5"/>
  <c r="AR641" i="5"/>
  <c r="AT641" i="5" s="1"/>
  <c r="AS640" i="5"/>
  <c r="AR640" i="5"/>
  <c r="AT640" i="5" s="1"/>
  <c r="AS639" i="5"/>
  <c r="AR639" i="5"/>
  <c r="AT639" i="5" s="1"/>
  <c r="AS638" i="5"/>
  <c r="AR638" i="5"/>
  <c r="AT638" i="5" s="1"/>
  <c r="AS637" i="5"/>
  <c r="AR637" i="5"/>
  <c r="AT637" i="5" s="1"/>
  <c r="AS636" i="5"/>
  <c r="AR636" i="5"/>
  <c r="AT636" i="5" s="1"/>
  <c r="AS635" i="5"/>
  <c r="AR635" i="5"/>
  <c r="AT635" i="5" s="1"/>
  <c r="AS634" i="5"/>
  <c r="AR634" i="5"/>
  <c r="AT634" i="5" s="1"/>
  <c r="AS633" i="5"/>
  <c r="AR633" i="5"/>
  <c r="AT633" i="5" s="1"/>
  <c r="AS632" i="5"/>
  <c r="AR632" i="5"/>
  <c r="AT632" i="5" s="1"/>
  <c r="AS631" i="5"/>
  <c r="AR631" i="5"/>
  <c r="AT631" i="5" s="1"/>
  <c r="AS630" i="5"/>
  <c r="AR630" i="5"/>
  <c r="AT630" i="5" s="1"/>
  <c r="AS629" i="5"/>
  <c r="AR629" i="5"/>
  <c r="AT629" i="5" s="1"/>
  <c r="AS628" i="5"/>
  <c r="AR628" i="5"/>
  <c r="AT628" i="5" s="1"/>
  <c r="AS627" i="5"/>
  <c r="AR627" i="5"/>
  <c r="AT627" i="5" s="1"/>
  <c r="AS626" i="5"/>
  <c r="AR626" i="5"/>
  <c r="AT626" i="5" s="1"/>
  <c r="AS625" i="5"/>
  <c r="AR625" i="5"/>
  <c r="AT625" i="5" s="1"/>
  <c r="AS624" i="5"/>
  <c r="AR624" i="5"/>
  <c r="AT624" i="5" s="1"/>
  <c r="AS623" i="5"/>
  <c r="AR623" i="5"/>
  <c r="AT623" i="5" s="1"/>
  <c r="AS622" i="5"/>
  <c r="AR622" i="5"/>
  <c r="AT622" i="5" s="1"/>
  <c r="AS621" i="5"/>
  <c r="AR621" i="5"/>
  <c r="AT621" i="5" s="1"/>
  <c r="AS620" i="5"/>
  <c r="AR620" i="5"/>
  <c r="AT620" i="5" s="1"/>
  <c r="AS619" i="5"/>
  <c r="AR619" i="5"/>
  <c r="AT619" i="5" s="1"/>
  <c r="AS618" i="5"/>
  <c r="AR618" i="5"/>
  <c r="AT618" i="5" s="1"/>
  <c r="AS617" i="5"/>
  <c r="AR617" i="5"/>
  <c r="AT617" i="5" s="1"/>
  <c r="AS616" i="5"/>
  <c r="AR616" i="5"/>
  <c r="AT616" i="5" s="1"/>
  <c r="AS615" i="5"/>
  <c r="AR615" i="5"/>
  <c r="AT615" i="5" s="1"/>
  <c r="AS614" i="5"/>
  <c r="AR614" i="5"/>
  <c r="AT614" i="5" s="1"/>
  <c r="AS613" i="5"/>
  <c r="AR613" i="5"/>
  <c r="AT613" i="5" s="1"/>
  <c r="AS612" i="5"/>
  <c r="AR612" i="5"/>
  <c r="AT612" i="5" s="1"/>
  <c r="AS611" i="5"/>
  <c r="AR611" i="5"/>
  <c r="AT611" i="5" s="1"/>
  <c r="AS610" i="5"/>
  <c r="AR610" i="5"/>
  <c r="AT610" i="5" s="1"/>
  <c r="AS609" i="5"/>
  <c r="AR609" i="5"/>
  <c r="AT609" i="5" s="1"/>
  <c r="AS608" i="5"/>
  <c r="AR608" i="5"/>
  <c r="AT608" i="5" s="1"/>
  <c r="AS607" i="5"/>
  <c r="AR607" i="5"/>
  <c r="AT607" i="5" s="1"/>
  <c r="AS606" i="5"/>
  <c r="AR606" i="5"/>
  <c r="AT606" i="5" s="1"/>
  <c r="AS605" i="5"/>
  <c r="AR605" i="5"/>
  <c r="AT605" i="5" s="1"/>
  <c r="AS604" i="5"/>
  <c r="AR604" i="5"/>
  <c r="AT604" i="5" s="1"/>
  <c r="AS603" i="5"/>
  <c r="AR603" i="5"/>
  <c r="AT603" i="5" s="1"/>
  <c r="AS602" i="5"/>
  <c r="AR602" i="5"/>
  <c r="AT602" i="5" s="1"/>
  <c r="AS601" i="5"/>
  <c r="AR601" i="5"/>
  <c r="AT601" i="5" s="1"/>
  <c r="AS600" i="5"/>
  <c r="AR600" i="5"/>
  <c r="AT600" i="5" s="1"/>
  <c r="AS599" i="5"/>
  <c r="AR599" i="5"/>
  <c r="AT599" i="5" s="1"/>
  <c r="AS598" i="5"/>
  <c r="AR598" i="5"/>
  <c r="AT598" i="5" s="1"/>
  <c r="AS597" i="5"/>
  <c r="AR597" i="5"/>
  <c r="AT597" i="5" s="1"/>
  <c r="AS596" i="5"/>
  <c r="AR596" i="5"/>
  <c r="AT596" i="5" s="1"/>
  <c r="AS595" i="5"/>
  <c r="AR595" i="5"/>
  <c r="AT595" i="5" s="1"/>
  <c r="AS594" i="5"/>
  <c r="AR594" i="5"/>
  <c r="AT594" i="5" s="1"/>
  <c r="AS593" i="5"/>
  <c r="AR593" i="5"/>
  <c r="AT593" i="5" s="1"/>
  <c r="AS592" i="5"/>
  <c r="AR592" i="5"/>
  <c r="AT592" i="5" s="1"/>
  <c r="AS591" i="5"/>
  <c r="AR591" i="5"/>
  <c r="AT591" i="5" s="1"/>
  <c r="AS590" i="5"/>
  <c r="AR590" i="5"/>
  <c r="AT590" i="5" s="1"/>
  <c r="AS589" i="5"/>
  <c r="AR589" i="5"/>
  <c r="AT589" i="5" s="1"/>
  <c r="AS588" i="5"/>
  <c r="AR588" i="5"/>
  <c r="AT588" i="5" s="1"/>
  <c r="AS587" i="5"/>
  <c r="AR587" i="5"/>
  <c r="AT587" i="5" s="1"/>
  <c r="AS586" i="5"/>
  <c r="AR586" i="5"/>
  <c r="AT586" i="5" s="1"/>
  <c r="AS585" i="5"/>
  <c r="AR585" i="5"/>
  <c r="AT585" i="5" s="1"/>
  <c r="AS584" i="5"/>
  <c r="AR584" i="5"/>
  <c r="AT584" i="5" s="1"/>
  <c r="AS583" i="5"/>
  <c r="AR583" i="5"/>
  <c r="AT583" i="5" s="1"/>
  <c r="AS582" i="5"/>
  <c r="AR582" i="5"/>
  <c r="AT582" i="5" s="1"/>
  <c r="AS581" i="5"/>
  <c r="AR581" i="5"/>
  <c r="AT581" i="5" s="1"/>
  <c r="AS580" i="5"/>
  <c r="AR580" i="5"/>
  <c r="AT580" i="5" s="1"/>
  <c r="AS579" i="5"/>
  <c r="AR579" i="5"/>
  <c r="AT579" i="5" s="1"/>
  <c r="AS578" i="5"/>
  <c r="AR578" i="5"/>
  <c r="AT578" i="5" s="1"/>
  <c r="AS577" i="5"/>
  <c r="AR577" i="5"/>
  <c r="AT577" i="5" s="1"/>
  <c r="AS576" i="5"/>
  <c r="AR576" i="5"/>
  <c r="AT576" i="5" s="1"/>
  <c r="AS575" i="5"/>
  <c r="AR575" i="5"/>
  <c r="AT575" i="5" s="1"/>
  <c r="AS574" i="5"/>
  <c r="AR574" i="5"/>
  <c r="AT574" i="5" s="1"/>
  <c r="AS573" i="5"/>
  <c r="AR573" i="5"/>
  <c r="AT573" i="5" s="1"/>
  <c r="AS572" i="5"/>
  <c r="AR572" i="5"/>
  <c r="AT572" i="5" s="1"/>
  <c r="AS571" i="5"/>
  <c r="AR571" i="5"/>
  <c r="AT571" i="5" s="1"/>
  <c r="AS570" i="5"/>
  <c r="AR570" i="5"/>
  <c r="AT570" i="5" s="1"/>
  <c r="AS569" i="5"/>
  <c r="AR569" i="5"/>
  <c r="AT569" i="5" s="1"/>
  <c r="AS568" i="5"/>
  <c r="AR568" i="5"/>
  <c r="AT568" i="5" s="1"/>
  <c r="AS567" i="5"/>
  <c r="AR567" i="5"/>
  <c r="AT567" i="5" s="1"/>
  <c r="AS566" i="5"/>
  <c r="AR566" i="5"/>
  <c r="AT566" i="5" s="1"/>
  <c r="AS565" i="5"/>
  <c r="AR565" i="5"/>
  <c r="AT565" i="5" s="1"/>
  <c r="AS564" i="5"/>
  <c r="AR564" i="5"/>
  <c r="AT564" i="5" s="1"/>
  <c r="AS563" i="5"/>
  <c r="AR563" i="5"/>
  <c r="AT563" i="5" s="1"/>
  <c r="AS562" i="5"/>
  <c r="AR562" i="5"/>
  <c r="AT562" i="5" s="1"/>
  <c r="AS561" i="5"/>
  <c r="AR561" i="5"/>
  <c r="AT561" i="5" s="1"/>
  <c r="AS560" i="5"/>
  <c r="AR560" i="5"/>
  <c r="AT560" i="5" s="1"/>
  <c r="AS559" i="5"/>
  <c r="AR559" i="5"/>
  <c r="AT559" i="5" s="1"/>
  <c r="AS558" i="5"/>
  <c r="AR558" i="5"/>
  <c r="AT558" i="5" s="1"/>
  <c r="AS557" i="5"/>
  <c r="AR557" i="5"/>
  <c r="AT557" i="5" s="1"/>
  <c r="AS556" i="5"/>
  <c r="AR556" i="5"/>
  <c r="AT556" i="5" s="1"/>
  <c r="AS555" i="5"/>
  <c r="AR555" i="5"/>
  <c r="AT555" i="5" s="1"/>
  <c r="AS554" i="5"/>
  <c r="AR554" i="5"/>
  <c r="AT554" i="5" s="1"/>
  <c r="AS553" i="5"/>
  <c r="AR553" i="5"/>
  <c r="AT553" i="5" s="1"/>
  <c r="AS552" i="5"/>
  <c r="AR552" i="5"/>
  <c r="AT552" i="5" s="1"/>
  <c r="AS551" i="5"/>
  <c r="AR551" i="5"/>
  <c r="AT551" i="5" s="1"/>
  <c r="AS550" i="5"/>
  <c r="AR550" i="5"/>
  <c r="AT550" i="5" s="1"/>
  <c r="AS549" i="5"/>
  <c r="AR549" i="5"/>
  <c r="AT549" i="5" s="1"/>
  <c r="AS548" i="5"/>
  <c r="AR548" i="5"/>
  <c r="AT548" i="5" s="1"/>
  <c r="AS547" i="5"/>
  <c r="AR547" i="5"/>
  <c r="AT547" i="5" s="1"/>
  <c r="AS546" i="5"/>
  <c r="AR546" i="5"/>
  <c r="AT546" i="5" s="1"/>
  <c r="AS545" i="5"/>
  <c r="AR545" i="5"/>
  <c r="AT545" i="5" s="1"/>
  <c r="AS544" i="5"/>
  <c r="AR544" i="5"/>
  <c r="AT544" i="5" s="1"/>
  <c r="AS543" i="5"/>
  <c r="AR543" i="5"/>
  <c r="AT543" i="5" s="1"/>
  <c r="AS542" i="5"/>
  <c r="AR542" i="5"/>
  <c r="AT542" i="5" s="1"/>
  <c r="AS541" i="5"/>
  <c r="AR541" i="5"/>
  <c r="AT541" i="5" s="1"/>
  <c r="AS540" i="5"/>
  <c r="AR540" i="5"/>
  <c r="AT540" i="5" s="1"/>
  <c r="AS539" i="5"/>
  <c r="AR539" i="5"/>
  <c r="AT539" i="5" s="1"/>
  <c r="AS538" i="5"/>
  <c r="AR538" i="5"/>
  <c r="AT538" i="5" s="1"/>
  <c r="AS537" i="5"/>
  <c r="AR537" i="5"/>
  <c r="AT537" i="5" s="1"/>
  <c r="AS536" i="5"/>
  <c r="AR536" i="5"/>
  <c r="AT536" i="5" s="1"/>
  <c r="AS535" i="5"/>
  <c r="AR535" i="5"/>
  <c r="AT535" i="5" s="1"/>
  <c r="AS534" i="5"/>
  <c r="AR534" i="5"/>
  <c r="AT534" i="5" s="1"/>
  <c r="AS533" i="5"/>
  <c r="AR533" i="5"/>
  <c r="AT533" i="5" s="1"/>
  <c r="AS532" i="5"/>
  <c r="AR532" i="5"/>
  <c r="AT532" i="5" s="1"/>
  <c r="AS531" i="5"/>
  <c r="AR531" i="5"/>
  <c r="AT531" i="5" s="1"/>
  <c r="AS530" i="5"/>
  <c r="AR530" i="5"/>
  <c r="AT530" i="5" s="1"/>
  <c r="AS529" i="5"/>
  <c r="AR529" i="5"/>
  <c r="AT529" i="5" s="1"/>
  <c r="AS528" i="5"/>
  <c r="AR528" i="5"/>
  <c r="AT528" i="5" s="1"/>
  <c r="AS527" i="5"/>
  <c r="AR527" i="5"/>
  <c r="AT527" i="5" s="1"/>
  <c r="AS526" i="5"/>
  <c r="AR526" i="5"/>
  <c r="AT526" i="5" s="1"/>
  <c r="AS525" i="5"/>
  <c r="AR525" i="5"/>
  <c r="AT525" i="5" s="1"/>
  <c r="AS524" i="5"/>
  <c r="AR524" i="5"/>
  <c r="AT524" i="5" s="1"/>
  <c r="AS523" i="5"/>
  <c r="AR523" i="5"/>
  <c r="AT523" i="5" s="1"/>
  <c r="AS522" i="5"/>
  <c r="AR522" i="5"/>
  <c r="AT522" i="5" s="1"/>
  <c r="AS521" i="5"/>
  <c r="AR521" i="5"/>
  <c r="AT521" i="5" s="1"/>
  <c r="AS520" i="5"/>
  <c r="AR520" i="5"/>
  <c r="AT520" i="5" s="1"/>
  <c r="AS519" i="5"/>
  <c r="AR519" i="5"/>
  <c r="AT519" i="5" s="1"/>
  <c r="AS518" i="5"/>
  <c r="AR518" i="5"/>
  <c r="AT518" i="5" s="1"/>
  <c r="AS517" i="5"/>
  <c r="AR517" i="5"/>
  <c r="AT517" i="5" s="1"/>
  <c r="AS516" i="5"/>
  <c r="AR516" i="5"/>
  <c r="AT516" i="5" s="1"/>
  <c r="AS515" i="5"/>
  <c r="AR515" i="5"/>
  <c r="AT515" i="5" s="1"/>
  <c r="AS514" i="5"/>
  <c r="AR514" i="5"/>
  <c r="AT514" i="5" s="1"/>
  <c r="AS513" i="5"/>
  <c r="AR513" i="5"/>
  <c r="AT513" i="5" s="1"/>
  <c r="AS512" i="5"/>
  <c r="AR512" i="5"/>
  <c r="AT512" i="5" s="1"/>
  <c r="AS511" i="5"/>
  <c r="AR511" i="5"/>
  <c r="AT511" i="5" s="1"/>
  <c r="AS510" i="5"/>
  <c r="AR510" i="5"/>
  <c r="AT510" i="5" s="1"/>
  <c r="AS509" i="5"/>
  <c r="AR509" i="5"/>
  <c r="AT509" i="5" s="1"/>
  <c r="AS508" i="5"/>
  <c r="AR508" i="5"/>
  <c r="AT508" i="5" s="1"/>
  <c r="AS507" i="5"/>
  <c r="AR507" i="5"/>
  <c r="AT507" i="5" s="1"/>
  <c r="AS506" i="5"/>
  <c r="AR506" i="5"/>
  <c r="AT506" i="5" s="1"/>
  <c r="AS505" i="5"/>
  <c r="AR505" i="5"/>
  <c r="AT505" i="5" s="1"/>
  <c r="AS504" i="5"/>
  <c r="AR504" i="5"/>
  <c r="AT504" i="5" s="1"/>
  <c r="AS503" i="5"/>
  <c r="AR503" i="5"/>
  <c r="AT503" i="5" s="1"/>
  <c r="AS502" i="5"/>
  <c r="AR502" i="5"/>
  <c r="AT502" i="5" s="1"/>
  <c r="AS501" i="5"/>
  <c r="AR501" i="5"/>
  <c r="AT501" i="5" s="1"/>
  <c r="AS500" i="5"/>
  <c r="AR500" i="5"/>
  <c r="AT500" i="5" s="1"/>
  <c r="AS499" i="5"/>
  <c r="AR499" i="5"/>
  <c r="AT499" i="5" s="1"/>
  <c r="AS498" i="5"/>
  <c r="AR498" i="5"/>
  <c r="AT498" i="5" s="1"/>
  <c r="AS497" i="5"/>
  <c r="AR497" i="5"/>
  <c r="AT497" i="5" s="1"/>
  <c r="AS496" i="5"/>
  <c r="AR496" i="5"/>
  <c r="AT496" i="5" s="1"/>
  <c r="AS495" i="5"/>
  <c r="AR495" i="5"/>
  <c r="AT495" i="5" s="1"/>
  <c r="AS494" i="5"/>
  <c r="AR494" i="5"/>
  <c r="AT494" i="5" s="1"/>
  <c r="AS493" i="5"/>
  <c r="AR493" i="5"/>
  <c r="AT493" i="5" s="1"/>
  <c r="AS492" i="5"/>
  <c r="AR492" i="5"/>
  <c r="AT492" i="5" s="1"/>
  <c r="AS491" i="5"/>
  <c r="AR491" i="5"/>
  <c r="AT491" i="5" s="1"/>
  <c r="AS490" i="5"/>
  <c r="AR490" i="5"/>
  <c r="AT490" i="5" s="1"/>
  <c r="AS489" i="5"/>
  <c r="AR489" i="5"/>
  <c r="AT489" i="5" s="1"/>
  <c r="AS488" i="5"/>
  <c r="AR488" i="5"/>
  <c r="AT488" i="5" s="1"/>
  <c r="AS487" i="5"/>
  <c r="AR487" i="5"/>
  <c r="AT487" i="5" s="1"/>
  <c r="AS486" i="5"/>
  <c r="AR486" i="5"/>
  <c r="AT486" i="5" s="1"/>
  <c r="AS485" i="5"/>
  <c r="AR485" i="5"/>
  <c r="AT485" i="5" s="1"/>
  <c r="AS484" i="5"/>
  <c r="AR484" i="5"/>
  <c r="AT484" i="5" s="1"/>
  <c r="AS483" i="5"/>
  <c r="AR483" i="5"/>
  <c r="AT483" i="5" s="1"/>
  <c r="AS482" i="5"/>
  <c r="AR482" i="5"/>
  <c r="AT482" i="5" s="1"/>
  <c r="AS481" i="5"/>
  <c r="AR481" i="5"/>
  <c r="AT481" i="5" s="1"/>
  <c r="AS480" i="5"/>
  <c r="AR480" i="5"/>
  <c r="AT480" i="5" s="1"/>
  <c r="AS479" i="5"/>
  <c r="AR479" i="5"/>
  <c r="AT479" i="5" s="1"/>
  <c r="AS478" i="5"/>
  <c r="AR478" i="5"/>
  <c r="AT478" i="5" s="1"/>
  <c r="AS477" i="5"/>
  <c r="AR477" i="5"/>
  <c r="AT477" i="5" s="1"/>
  <c r="AS476" i="5"/>
  <c r="AR476" i="5"/>
  <c r="AT476" i="5" s="1"/>
  <c r="AS475" i="5"/>
  <c r="AR475" i="5"/>
  <c r="AT475" i="5" s="1"/>
  <c r="AS474" i="5"/>
  <c r="AR474" i="5"/>
  <c r="AT474" i="5" s="1"/>
  <c r="AS473" i="5"/>
  <c r="AR473" i="5"/>
  <c r="AT473" i="5" s="1"/>
  <c r="AS472" i="5"/>
  <c r="AR472" i="5"/>
  <c r="AT472" i="5" s="1"/>
  <c r="AS471" i="5"/>
  <c r="AR471" i="5"/>
  <c r="AT471" i="5" s="1"/>
  <c r="AS470" i="5"/>
  <c r="AR470" i="5"/>
  <c r="AT470" i="5" s="1"/>
  <c r="AS469" i="5"/>
  <c r="AR469" i="5"/>
  <c r="AT469" i="5" s="1"/>
  <c r="AS468" i="5"/>
  <c r="AR468" i="5"/>
  <c r="AT468" i="5" s="1"/>
  <c r="AS467" i="5"/>
  <c r="AR467" i="5"/>
  <c r="AT467" i="5" s="1"/>
  <c r="AS466" i="5"/>
  <c r="AR466" i="5"/>
  <c r="AT466" i="5" s="1"/>
  <c r="AS465" i="5"/>
  <c r="AR465" i="5"/>
  <c r="AT465" i="5" s="1"/>
  <c r="AS464" i="5"/>
  <c r="AR464" i="5"/>
  <c r="AT464" i="5" s="1"/>
  <c r="AS463" i="5"/>
  <c r="AR463" i="5"/>
  <c r="AT463" i="5" s="1"/>
  <c r="AS462" i="5"/>
  <c r="AR462" i="5"/>
  <c r="AT462" i="5" s="1"/>
  <c r="AS461" i="5"/>
  <c r="AR461" i="5"/>
  <c r="AT461" i="5" s="1"/>
  <c r="AS460" i="5"/>
  <c r="AR460" i="5"/>
  <c r="AT460" i="5" s="1"/>
  <c r="AS459" i="5"/>
  <c r="AR459" i="5"/>
  <c r="AT459" i="5" s="1"/>
  <c r="AS458" i="5"/>
  <c r="AR458" i="5"/>
  <c r="AT458" i="5" s="1"/>
  <c r="AS457" i="5"/>
  <c r="AR457" i="5"/>
  <c r="AT457" i="5" s="1"/>
  <c r="AS456" i="5"/>
  <c r="AR456" i="5"/>
  <c r="AT456" i="5" s="1"/>
  <c r="AS455" i="5"/>
  <c r="AR455" i="5"/>
  <c r="AT455" i="5" s="1"/>
  <c r="AS454" i="5"/>
  <c r="AR454" i="5"/>
  <c r="AT454" i="5" s="1"/>
  <c r="AS453" i="5"/>
  <c r="AR453" i="5"/>
  <c r="AT453" i="5" s="1"/>
  <c r="AS452" i="5"/>
  <c r="AR452" i="5"/>
  <c r="AT452" i="5" s="1"/>
  <c r="AS451" i="5"/>
  <c r="AR451" i="5"/>
  <c r="AT451" i="5" s="1"/>
  <c r="AS450" i="5"/>
  <c r="AR450" i="5"/>
  <c r="AT450" i="5" s="1"/>
  <c r="AS449" i="5"/>
  <c r="AR449" i="5"/>
  <c r="AT449" i="5" s="1"/>
  <c r="AS448" i="5"/>
  <c r="AR448" i="5"/>
  <c r="AT448" i="5" s="1"/>
  <c r="AS447" i="5"/>
  <c r="AR447" i="5"/>
  <c r="AT447" i="5" s="1"/>
  <c r="AS446" i="5"/>
  <c r="AR446" i="5"/>
  <c r="AT446" i="5" s="1"/>
  <c r="AS445" i="5"/>
  <c r="AR445" i="5"/>
  <c r="AT445" i="5" s="1"/>
  <c r="AS444" i="5"/>
  <c r="AR444" i="5"/>
  <c r="AT444" i="5" s="1"/>
  <c r="AS443" i="5"/>
  <c r="AR443" i="5"/>
  <c r="AT443" i="5" s="1"/>
  <c r="AS442" i="5"/>
  <c r="AR442" i="5"/>
  <c r="AT442" i="5" s="1"/>
  <c r="AS441" i="5"/>
  <c r="AR441" i="5"/>
  <c r="AT441" i="5" s="1"/>
  <c r="AS440" i="5"/>
  <c r="AR440" i="5"/>
  <c r="AT440" i="5" s="1"/>
  <c r="AS439" i="5"/>
  <c r="AR439" i="5"/>
  <c r="AT439" i="5" s="1"/>
  <c r="AS438" i="5"/>
  <c r="AR438" i="5"/>
  <c r="AT438" i="5" s="1"/>
  <c r="AS437" i="5"/>
  <c r="AR437" i="5"/>
  <c r="AT437" i="5" s="1"/>
  <c r="AS436" i="5"/>
  <c r="AR436" i="5"/>
  <c r="AT436" i="5" s="1"/>
  <c r="AS435" i="5"/>
  <c r="AR435" i="5"/>
  <c r="AT435" i="5" s="1"/>
  <c r="AS434" i="5"/>
  <c r="AR434" i="5"/>
  <c r="AT434" i="5" s="1"/>
  <c r="AS433" i="5"/>
  <c r="AR433" i="5"/>
  <c r="AT433" i="5" s="1"/>
  <c r="AS432" i="5"/>
  <c r="AR432" i="5"/>
  <c r="AT432" i="5" s="1"/>
  <c r="AS431" i="5"/>
  <c r="AR431" i="5"/>
  <c r="AT431" i="5" s="1"/>
  <c r="AS430" i="5"/>
  <c r="AR430" i="5"/>
  <c r="AT430" i="5" s="1"/>
  <c r="AS429" i="5"/>
  <c r="AR429" i="5"/>
  <c r="AT429" i="5" s="1"/>
  <c r="AS428" i="5"/>
  <c r="AR428" i="5"/>
  <c r="AT428" i="5" s="1"/>
  <c r="AS427" i="5"/>
  <c r="AR427" i="5"/>
  <c r="AT427" i="5" s="1"/>
  <c r="AS426" i="5"/>
  <c r="AR426" i="5"/>
  <c r="AT426" i="5" s="1"/>
  <c r="AS425" i="5"/>
  <c r="AR425" i="5"/>
  <c r="AT425" i="5" s="1"/>
  <c r="AS424" i="5"/>
  <c r="AR424" i="5"/>
  <c r="AT424" i="5" s="1"/>
  <c r="AS423" i="5"/>
  <c r="AR423" i="5"/>
  <c r="AT423" i="5" s="1"/>
  <c r="AS422" i="5"/>
  <c r="AR422" i="5"/>
  <c r="AT422" i="5" s="1"/>
  <c r="AS421" i="5"/>
  <c r="AR421" i="5"/>
  <c r="AT421" i="5" s="1"/>
  <c r="AS420" i="5"/>
  <c r="AR420" i="5"/>
  <c r="AT420" i="5" s="1"/>
  <c r="AS419" i="5"/>
  <c r="AR419" i="5"/>
  <c r="AT419" i="5" s="1"/>
  <c r="AS418" i="5"/>
  <c r="AR418" i="5"/>
  <c r="AT418" i="5" s="1"/>
  <c r="AS417" i="5"/>
  <c r="AR417" i="5"/>
  <c r="AT417" i="5" s="1"/>
  <c r="AS416" i="5"/>
  <c r="AR416" i="5"/>
  <c r="AT416" i="5" s="1"/>
  <c r="AS415" i="5"/>
  <c r="AR415" i="5"/>
  <c r="AT415" i="5" s="1"/>
  <c r="AS414" i="5"/>
  <c r="AR414" i="5"/>
  <c r="AT414" i="5" s="1"/>
  <c r="AS413" i="5"/>
  <c r="AR413" i="5"/>
  <c r="AT413" i="5" s="1"/>
  <c r="AS412" i="5"/>
  <c r="AR412" i="5"/>
  <c r="AT412" i="5" s="1"/>
  <c r="AS411" i="5"/>
  <c r="AR411" i="5"/>
  <c r="AT411" i="5" s="1"/>
  <c r="AS410" i="5"/>
  <c r="AR410" i="5"/>
  <c r="AT410" i="5" s="1"/>
  <c r="AS409" i="5"/>
  <c r="AR409" i="5"/>
  <c r="AT409" i="5" s="1"/>
  <c r="AS408" i="5"/>
  <c r="AR408" i="5"/>
  <c r="AT408" i="5" s="1"/>
  <c r="AS407" i="5"/>
  <c r="AR407" i="5"/>
  <c r="AT407" i="5" s="1"/>
  <c r="AS406" i="5"/>
  <c r="AR406" i="5"/>
  <c r="AT406" i="5" s="1"/>
  <c r="AS405" i="5"/>
  <c r="AR405" i="5"/>
  <c r="AT405" i="5" s="1"/>
  <c r="AS404" i="5"/>
  <c r="AR404" i="5"/>
  <c r="AT404" i="5" s="1"/>
  <c r="AS403" i="5"/>
  <c r="AR403" i="5"/>
  <c r="AT403" i="5" s="1"/>
  <c r="AS402" i="5"/>
  <c r="AR402" i="5"/>
  <c r="AT402" i="5" s="1"/>
  <c r="AS401" i="5"/>
  <c r="AR401" i="5"/>
  <c r="AT401" i="5" s="1"/>
  <c r="AS400" i="5"/>
  <c r="AR400" i="5"/>
  <c r="AT400" i="5" s="1"/>
  <c r="AS399" i="5"/>
  <c r="AR399" i="5"/>
  <c r="AT399" i="5" s="1"/>
  <c r="AS398" i="5"/>
  <c r="AR398" i="5"/>
  <c r="AT398" i="5" s="1"/>
  <c r="AS397" i="5"/>
  <c r="AR397" i="5"/>
  <c r="AT397" i="5" s="1"/>
  <c r="AS396" i="5"/>
  <c r="AR396" i="5"/>
  <c r="AT396" i="5" s="1"/>
  <c r="AS395" i="5"/>
  <c r="AR395" i="5"/>
  <c r="AT395" i="5" s="1"/>
  <c r="AS394" i="5"/>
  <c r="AR394" i="5"/>
  <c r="AT394" i="5" s="1"/>
  <c r="AS393" i="5"/>
  <c r="AR393" i="5"/>
  <c r="AT393" i="5" s="1"/>
  <c r="AS392" i="5"/>
  <c r="AR392" i="5"/>
  <c r="AT392" i="5" s="1"/>
  <c r="AS391" i="5"/>
  <c r="AR391" i="5"/>
  <c r="AT391" i="5" s="1"/>
  <c r="AS390" i="5"/>
  <c r="AR390" i="5"/>
  <c r="AT390" i="5" s="1"/>
  <c r="AS389" i="5"/>
  <c r="AR389" i="5"/>
  <c r="AT389" i="5" s="1"/>
  <c r="AS388" i="5"/>
  <c r="AR388" i="5"/>
  <c r="AT388" i="5" s="1"/>
  <c r="AS387" i="5"/>
  <c r="AR387" i="5"/>
  <c r="AT387" i="5" s="1"/>
  <c r="AS386" i="5"/>
  <c r="AR386" i="5"/>
  <c r="AT386" i="5" s="1"/>
  <c r="AS385" i="5"/>
  <c r="AR385" i="5"/>
  <c r="AT385" i="5" s="1"/>
  <c r="AS384" i="5"/>
  <c r="AR384" i="5"/>
  <c r="AT384" i="5" s="1"/>
  <c r="AS383" i="5"/>
  <c r="AR383" i="5"/>
  <c r="AT383" i="5" s="1"/>
  <c r="AS382" i="5"/>
  <c r="AR382" i="5"/>
  <c r="AT382" i="5" s="1"/>
  <c r="AS381" i="5"/>
  <c r="AR381" i="5"/>
  <c r="AT381" i="5" s="1"/>
  <c r="AS380" i="5"/>
  <c r="AR380" i="5"/>
  <c r="AT380" i="5" s="1"/>
  <c r="AS379" i="5"/>
  <c r="AR379" i="5"/>
  <c r="AT379" i="5" s="1"/>
  <c r="AS378" i="5"/>
  <c r="AR378" i="5"/>
  <c r="AT378" i="5" s="1"/>
  <c r="AS377" i="5"/>
  <c r="AR377" i="5"/>
  <c r="AT377" i="5" s="1"/>
  <c r="AS376" i="5"/>
  <c r="AR376" i="5"/>
  <c r="AT376" i="5" s="1"/>
  <c r="AS375" i="5"/>
  <c r="AR375" i="5"/>
  <c r="AT375" i="5" s="1"/>
  <c r="AS374" i="5"/>
  <c r="AR374" i="5"/>
  <c r="AT374" i="5" s="1"/>
  <c r="AS373" i="5"/>
  <c r="AR373" i="5"/>
  <c r="AT373" i="5" s="1"/>
  <c r="AS372" i="5"/>
  <c r="AR372" i="5"/>
  <c r="AT372" i="5" s="1"/>
  <c r="AS371" i="5"/>
  <c r="AR371" i="5"/>
  <c r="AT371" i="5" s="1"/>
  <c r="AS370" i="5"/>
  <c r="AR370" i="5"/>
  <c r="AT370" i="5" s="1"/>
  <c r="AS369" i="5"/>
  <c r="AR369" i="5"/>
  <c r="AT369" i="5" s="1"/>
  <c r="AS368" i="5"/>
  <c r="AR368" i="5"/>
  <c r="AT368" i="5" s="1"/>
  <c r="AS367" i="5"/>
  <c r="AR367" i="5"/>
  <c r="AT367" i="5" s="1"/>
  <c r="AS366" i="5"/>
  <c r="AR366" i="5"/>
  <c r="AT366" i="5" s="1"/>
  <c r="AS365" i="5"/>
  <c r="AR365" i="5"/>
  <c r="AT365" i="5" s="1"/>
  <c r="AS364" i="5"/>
  <c r="AR364" i="5"/>
  <c r="AT364" i="5" s="1"/>
  <c r="AS363" i="5"/>
  <c r="AR363" i="5"/>
  <c r="AT363" i="5" s="1"/>
  <c r="AS362" i="5"/>
  <c r="AR362" i="5"/>
  <c r="AT362" i="5" s="1"/>
  <c r="AS361" i="5"/>
  <c r="AR361" i="5"/>
  <c r="AT361" i="5" s="1"/>
  <c r="AS360" i="5"/>
  <c r="AR360" i="5"/>
  <c r="AT360" i="5" s="1"/>
  <c r="AS359" i="5"/>
  <c r="AR359" i="5"/>
  <c r="AT359" i="5" s="1"/>
  <c r="AS358" i="5"/>
  <c r="AR358" i="5"/>
  <c r="AT358" i="5" s="1"/>
  <c r="AS357" i="5"/>
  <c r="AR357" i="5"/>
  <c r="AT357" i="5" s="1"/>
  <c r="AS356" i="5"/>
  <c r="AR356" i="5"/>
  <c r="AT356" i="5" s="1"/>
  <c r="AS355" i="5"/>
  <c r="AR355" i="5"/>
  <c r="AT355" i="5" s="1"/>
  <c r="AS354" i="5"/>
  <c r="AR354" i="5"/>
  <c r="AT354" i="5" s="1"/>
  <c r="AS353" i="5"/>
  <c r="AR353" i="5"/>
  <c r="AT353" i="5" s="1"/>
  <c r="AS352" i="5"/>
  <c r="AR352" i="5"/>
  <c r="AT352" i="5" s="1"/>
  <c r="AS351" i="5"/>
  <c r="AR351" i="5"/>
  <c r="AT351" i="5" s="1"/>
  <c r="AS350" i="5"/>
  <c r="AR350" i="5"/>
  <c r="AT350" i="5" s="1"/>
  <c r="AS349" i="5"/>
  <c r="AR349" i="5"/>
  <c r="AT349" i="5" s="1"/>
  <c r="AS348" i="5"/>
  <c r="AR348" i="5"/>
  <c r="AT348" i="5" s="1"/>
  <c r="AS347" i="5"/>
  <c r="AR347" i="5"/>
  <c r="AT347" i="5" s="1"/>
  <c r="AS346" i="5"/>
  <c r="AR346" i="5"/>
  <c r="AT346" i="5" s="1"/>
  <c r="AS345" i="5"/>
  <c r="AR345" i="5"/>
  <c r="AT345" i="5" s="1"/>
  <c r="AS344" i="5"/>
  <c r="AR344" i="5"/>
  <c r="AT344" i="5" s="1"/>
  <c r="AS343" i="5"/>
  <c r="AR343" i="5"/>
  <c r="AT343" i="5" s="1"/>
  <c r="AS342" i="5"/>
  <c r="AR342" i="5"/>
  <c r="AT342" i="5" s="1"/>
  <c r="AS341" i="5"/>
  <c r="AR341" i="5"/>
  <c r="AT341" i="5" s="1"/>
  <c r="AS340" i="5"/>
  <c r="AR340" i="5"/>
  <c r="AT340" i="5" s="1"/>
  <c r="AS339" i="5"/>
  <c r="AR339" i="5"/>
  <c r="AT339" i="5" s="1"/>
  <c r="AS338" i="5"/>
  <c r="AR338" i="5"/>
  <c r="AT338" i="5" s="1"/>
  <c r="AS337" i="5"/>
  <c r="AR337" i="5"/>
  <c r="AT337" i="5" s="1"/>
  <c r="AS336" i="5"/>
  <c r="AR336" i="5"/>
  <c r="AT336" i="5" s="1"/>
  <c r="AS335" i="5"/>
  <c r="AR335" i="5"/>
  <c r="AT335" i="5" s="1"/>
  <c r="AS334" i="5"/>
  <c r="AR334" i="5"/>
  <c r="AT334" i="5" s="1"/>
  <c r="AS333" i="5"/>
  <c r="AR333" i="5"/>
  <c r="AT333" i="5" s="1"/>
  <c r="AS332" i="5"/>
  <c r="AR332" i="5"/>
  <c r="AT332" i="5" s="1"/>
  <c r="AS331" i="5"/>
  <c r="AR331" i="5"/>
  <c r="AT331" i="5" s="1"/>
  <c r="AS330" i="5"/>
  <c r="AR330" i="5"/>
  <c r="AT330" i="5" s="1"/>
  <c r="AS329" i="5"/>
  <c r="AR329" i="5"/>
  <c r="AT329" i="5" s="1"/>
  <c r="AS328" i="5"/>
  <c r="AR328" i="5"/>
  <c r="AT328" i="5" s="1"/>
  <c r="AS327" i="5"/>
  <c r="AR327" i="5"/>
  <c r="AT327" i="5" s="1"/>
  <c r="AS326" i="5"/>
  <c r="AR326" i="5"/>
  <c r="AT326" i="5" s="1"/>
  <c r="AS325" i="5"/>
  <c r="AR325" i="5"/>
  <c r="AT325" i="5" s="1"/>
  <c r="AS324" i="5"/>
  <c r="AR324" i="5"/>
  <c r="AT324" i="5" s="1"/>
  <c r="AS323" i="5"/>
  <c r="AR323" i="5"/>
  <c r="AT323" i="5" s="1"/>
  <c r="AS322" i="5"/>
  <c r="AR322" i="5"/>
  <c r="AT322" i="5" s="1"/>
  <c r="AS321" i="5"/>
  <c r="AR321" i="5"/>
  <c r="AT321" i="5" s="1"/>
  <c r="AS320" i="5"/>
  <c r="AR320" i="5"/>
  <c r="AT320" i="5" s="1"/>
  <c r="AS319" i="5"/>
  <c r="AR319" i="5"/>
  <c r="AT319" i="5" s="1"/>
  <c r="AS318" i="5"/>
  <c r="AR318" i="5"/>
  <c r="AT318" i="5" s="1"/>
  <c r="AS317" i="5"/>
  <c r="AR317" i="5"/>
  <c r="AT317" i="5" s="1"/>
  <c r="AS316" i="5"/>
  <c r="AR316" i="5"/>
  <c r="AT316" i="5" s="1"/>
  <c r="AS315" i="5"/>
  <c r="AR315" i="5"/>
  <c r="AT315" i="5" s="1"/>
  <c r="AS314" i="5"/>
  <c r="AR314" i="5"/>
  <c r="AT314" i="5" s="1"/>
  <c r="AS313" i="5"/>
  <c r="AR313" i="5"/>
  <c r="AT313" i="5" s="1"/>
  <c r="AS312" i="5"/>
  <c r="AR312" i="5"/>
  <c r="AT312" i="5" s="1"/>
  <c r="AS311" i="5"/>
  <c r="AR311" i="5"/>
  <c r="AT311" i="5" s="1"/>
  <c r="AS310" i="5"/>
  <c r="AR310" i="5"/>
  <c r="AT310" i="5" s="1"/>
  <c r="AS309" i="5"/>
  <c r="AR309" i="5"/>
  <c r="AT309" i="5" s="1"/>
  <c r="AS308" i="5"/>
  <c r="AR308" i="5"/>
  <c r="AT308" i="5" s="1"/>
  <c r="AS307" i="5"/>
  <c r="AR307" i="5"/>
  <c r="AT307" i="5" s="1"/>
  <c r="AS306" i="5"/>
  <c r="AR306" i="5"/>
  <c r="AT306" i="5" s="1"/>
  <c r="AS305" i="5"/>
  <c r="AR305" i="5"/>
  <c r="AT305" i="5" s="1"/>
  <c r="AS304" i="5"/>
  <c r="AR304" i="5"/>
  <c r="AT304" i="5" s="1"/>
  <c r="AS303" i="5"/>
  <c r="AR303" i="5"/>
  <c r="AT303" i="5" s="1"/>
  <c r="AS302" i="5"/>
  <c r="AR302" i="5"/>
  <c r="AT302" i="5" s="1"/>
  <c r="AS301" i="5"/>
  <c r="AR301" i="5"/>
  <c r="AT301" i="5" s="1"/>
  <c r="AS300" i="5"/>
  <c r="AR300" i="5"/>
  <c r="AT300" i="5" s="1"/>
  <c r="AS299" i="5"/>
  <c r="AR299" i="5"/>
  <c r="AT299" i="5" s="1"/>
  <c r="AS298" i="5"/>
  <c r="AR298" i="5"/>
  <c r="AT298" i="5" s="1"/>
  <c r="AS297" i="5"/>
  <c r="AR297" i="5"/>
  <c r="AT297" i="5" s="1"/>
  <c r="AS296" i="5"/>
  <c r="AR296" i="5"/>
  <c r="AT296" i="5" s="1"/>
  <c r="AS295" i="5"/>
  <c r="AR295" i="5"/>
  <c r="AT295" i="5" s="1"/>
  <c r="AS294" i="5"/>
  <c r="AR294" i="5"/>
  <c r="AT294" i="5" s="1"/>
  <c r="AS293" i="5"/>
  <c r="AR293" i="5"/>
  <c r="AT293" i="5" s="1"/>
  <c r="AS292" i="5"/>
  <c r="AR292" i="5"/>
  <c r="AT292" i="5" s="1"/>
  <c r="AS291" i="5"/>
  <c r="AR291" i="5"/>
  <c r="AT291" i="5" s="1"/>
  <c r="AS290" i="5"/>
  <c r="AR290" i="5"/>
  <c r="AT290" i="5" s="1"/>
  <c r="AS289" i="5"/>
  <c r="AR289" i="5"/>
  <c r="AT289" i="5" s="1"/>
  <c r="AS288" i="5"/>
  <c r="AR288" i="5"/>
  <c r="AT288" i="5" s="1"/>
  <c r="AS287" i="5"/>
  <c r="AR287" i="5"/>
  <c r="AT287" i="5" s="1"/>
  <c r="AS286" i="5"/>
  <c r="AR286" i="5"/>
  <c r="AT286" i="5" s="1"/>
  <c r="AS285" i="5"/>
  <c r="AR285" i="5"/>
  <c r="AT285" i="5" s="1"/>
  <c r="AS284" i="5"/>
  <c r="AR284" i="5"/>
  <c r="AT284" i="5" s="1"/>
  <c r="AS283" i="5"/>
  <c r="AR283" i="5"/>
  <c r="AT283" i="5" s="1"/>
  <c r="AS282" i="5"/>
  <c r="AR282" i="5"/>
  <c r="AT282" i="5" s="1"/>
  <c r="AS281" i="5"/>
  <c r="AR281" i="5"/>
  <c r="AT281" i="5" s="1"/>
  <c r="AS280" i="5"/>
  <c r="AR280" i="5"/>
  <c r="AT280" i="5" s="1"/>
  <c r="AS279" i="5"/>
  <c r="AR279" i="5"/>
  <c r="AT279" i="5" s="1"/>
  <c r="AS278" i="5"/>
  <c r="AR278" i="5"/>
  <c r="AT278" i="5" s="1"/>
  <c r="AS277" i="5"/>
  <c r="AR277" i="5"/>
  <c r="AT277" i="5" s="1"/>
  <c r="AS276" i="5"/>
  <c r="AR276" i="5"/>
  <c r="AT276" i="5" s="1"/>
  <c r="AS275" i="5"/>
  <c r="AR275" i="5"/>
  <c r="AT275" i="5" s="1"/>
  <c r="AS274" i="5"/>
  <c r="AR274" i="5"/>
  <c r="AT274" i="5" s="1"/>
  <c r="AS273" i="5"/>
  <c r="AR273" i="5"/>
  <c r="AT273" i="5" s="1"/>
  <c r="AS272" i="5"/>
  <c r="AR272" i="5"/>
  <c r="AT272" i="5" s="1"/>
  <c r="AS271" i="5"/>
  <c r="AR271" i="5"/>
  <c r="AT271" i="5" s="1"/>
  <c r="AS270" i="5"/>
  <c r="AR270" i="5"/>
  <c r="AT270" i="5" s="1"/>
  <c r="AS269" i="5"/>
  <c r="AR269" i="5"/>
  <c r="AT269" i="5" s="1"/>
  <c r="AS268" i="5"/>
  <c r="AR268" i="5"/>
  <c r="AT268" i="5" s="1"/>
  <c r="AS267" i="5"/>
  <c r="AR267" i="5"/>
  <c r="AT267" i="5" s="1"/>
  <c r="AS266" i="5"/>
  <c r="AR266" i="5"/>
  <c r="AT266" i="5" s="1"/>
  <c r="AS265" i="5"/>
  <c r="AR265" i="5"/>
  <c r="AT265" i="5" s="1"/>
  <c r="AS264" i="5"/>
  <c r="AR264" i="5"/>
  <c r="AT264" i="5" s="1"/>
  <c r="AS263" i="5"/>
  <c r="AR263" i="5"/>
  <c r="AT263" i="5" s="1"/>
  <c r="AS262" i="5"/>
  <c r="AR262" i="5"/>
  <c r="AT262" i="5" s="1"/>
  <c r="AS261" i="5"/>
  <c r="AR261" i="5"/>
  <c r="AT261" i="5" s="1"/>
  <c r="AS260" i="5"/>
  <c r="AR260" i="5"/>
  <c r="AT260" i="5" s="1"/>
  <c r="AS259" i="5"/>
  <c r="AR259" i="5"/>
  <c r="AT259" i="5" s="1"/>
  <c r="AS258" i="5"/>
  <c r="AR258" i="5"/>
  <c r="AT258" i="5" s="1"/>
  <c r="AS257" i="5"/>
  <c r="AR257" i="5"/>
  <c r="AT257" i="5" s="1"/>
  <c r="AS256" i="5"/>
  <c r="AR256" i="5"/>
  <c r="AT256" i="5" s="1"/>
  <c r="AS255" i="5"/>
  <c r="AR255" i="5"/>
  <c r="AT255" i="5" s="1"/>
  <c r="AS254" i="5"/>
  <c r="AR254" i="5"/>
  <c r="AT254" i="5" s="1"/>
  <c r="AS253" i="5"/>
  <c r="AR253" i="5"/>
  <c r="AT253" i="5" s="1"/>
  <c r="AS252" i="5"/>
  <c r="AR252" i="5"/>
  <c r="AT252" i="5" s="1"/>
  <c r="AS251" i="5"/>
  <c r="AR251" i="5"/>
  <c r="AT251" i="5" s="1"/>
  <c r="AS250" i="5"/>
  <c r="AR250" i="5"/>
  <c r="AT250" i="5" s="1"/>
  <c r="AS249" i="5"/>
  <c r="AR249" i="5"/>
  <c r="AT249" i="5" s="1"/>
  <c r="AS248" i="5"/>
  <c r="AR248" i="5"/>
  <c r="AT248" i="5" s="1"/>
  <c r="AS247" i="5"/>
  <c r="AR247" i="5"/>
  <c r="AT247" i="5" s="1"/>
  <c r="AS246" i="5"/>
  <c r="AR246" i="5"/>
  <c r="AT246" i="5" s="1"/>
  <c r="AS245" i="5"/>
  <c r="AR245" i="5"/>
  <c r="AT245" i="5" s="1"/>
  <c r="AS244" i="5"/>
  <c r="AR244" i="5"/>
  <c r="AT244" i="5" s="1"/>
  <c r="AS243" i="5"/>
  <c r="AR243" i="5"/>
  <c r="AT243" i="5" s="1"/>
  <c r="AS242" i="5"/>
  <c r="AR242" i="5"/>
  <c r="AT242" i="5" s="1"/>
  <c r="AS241" i="5"/>
  <c r="AR241" i="5"/>
  <c r="AT241" i="5" s="1"/>
  <c r="AS240" i="5"/>
  <c r="AR240" i="5"/>
  <c r="AT240" i="5" s="1"/>
  <c r="AS239" i="5"/>
  <c r="AR239" i="5"/>
  <c r="AT239" i="5" s="1"/>
  <c r="AS238" i="5"/>
  <c r="AR238" i="5"/>
  <c r="AT238" i="5" s="1"/>
  <c r="AS237" i="5"/>
  <c r="AR237" i="5"/>
  <c r="AT237" i="5" s="1"/>
  <c r="AS236" i="5"/>
  <c r="AR236" i="5"/>
  <c r="AT236" i="5" s="1"/>
  <c r="AS235" i="5"/>
  <c r="AR235" i="5"/>
  <c r="AT235" i="5" s="1"/>
  <c r="AS234" i="5"/>
  <c r="AR234" i="5"/>
  <c r="AT234" i="5" s="1"/>
  <c r="AS233" i="5"/>
  <c r="AR233" i="5"/>
  <c r="AT233" i="5" s="1"/>
  <c r="AS232" i="5"/>
  <c r="AR232" i="5"/>
  <c r="AT232" i="5" s="1"/>
  <c r="AS231" i="5"/>
  <c r="AR231" i="5"/>
  <c r="AT231" i="5" s="1"/>
  <c r="AS230" i="5"/>
  <c r="AR230" i="5"/>
  <c r="AT230" i="5" s="1"/>
  <c r="AS229" i="5"/>
  <c r="AR229" i="5"/>
  <c r="AT229" i="5" s="1"/>
  <c r="AS228" i="5"/>
  <c r="AR228" i="5"/>
  <c r="AT228" i="5" s="1"/>
  <c r="AS227" i="5"/>
  <c r="AR227" i="5"/>
  <c r="AT227" i="5" s="1"/>
  <c r="AS226" i="5"/>
  <c r="AR226" i="5"/>
  <c r="AT226" i="5" s="1"/>
  <c r="AS225" i="5"/>
  <c r="AR225" i="5"/>
  <c r="AT225" i="5" s="1"/>
  <c r="AS224" i="5"/>
  <c r="AR224" i="5"/>
  <c r="AT224" i="5" s="1"/>
  <c r="AS223" i="5"/>
  <c r="AR223" i="5"/>
  <c r="AT223" i="5" s="1"/>
  <c r="AS222" i="5"/>
  <c r="AR222" i="5"/>
  <c r="AT222" i="5" s="1"/>
  <c r="AS221" i="5"/>
  <c r="AR221" i="5"/>
  <c r="AT221" i="5" s="1"/>
  <c r="AS220" i="5"/>
  <c r="AR220" i="5"/>
  <c r="AT220" i="5" s="1"/>
  <c r="AS219" i="5"/>
  <c r="AR219" i="5"/>
  <c r="AT219" i="5" s="1"/>
  <c r="AS218" i="5"/>
  <c r="AR218" i="5"/>
  <c r="AT218" i="5" s="1"/>
  <c r="AS217" i="5"/>
  <c r="AR217" i="5"/>
  <c r="AT217" i="5" s="1"/>
  <c r="AS216" i="5"/>
  <c r="AR216" i="5"/>
  <c r="AT216" i="5" s="1"/>
  <c r="AS215" i="5"/>
  <c r="AR215" i="5"/>
  <c r="AT215" i="5" s="1"/>
  <c r="AS214" i="5"/>
  <c r="AR214" i="5"/>
  <c r="AT214" i="5" s="1"/>
  <c r="AS213" i="5"/>
  <c r="AR213" i="5"/>
  <c r="AT213" i="5" s="1"/>
  <c r="AS212" i="5"/>
  <c r="AR212" i="5"/>
  <c r="AT212" i="5" s="1"/>
  <c r="AS211" i="5"/>
  <c r="AR211" i="5"/>
  <c r="AT211" i="5" s="1"/>
  <c r="AS210" i="5"/>
  <c r="AR210" i="5"/>
  <c r="AT210" i="5" s="1"/>
  <c r="AS209" i="5"/>
  <c r="AR209" i="5"/>
  <c r="AT209" i="5" s="1"/>
  <c r="AS208" i="5"/>
  <c r="AR208" i="5"/>
  <c r="AT208" i="5" s="1"/>
  <c r="AS207" i="5"/>
  <c r="AR207" i="5"/>
  <c r="AT207" i="5" s="1"/>
  <c r="AS206" i="5"/>
  <c r="AR206" i="5"/>
  <c r="AT206" i="5" s="1"/>
  <c r="AS205" i="5"/>
  <c r="AR205" i="5"/>
  <c r="AT205" i="5" s="1"/>
  <c r="AS204" i="5"/>
  <c r="AR204" i="5"/>
  <c r="AT204" i="5" s="1"/>
  <c r="AS203" i="5"/>
  <c r="AR203" i="5"/>
  <c r="AT203" i="5" s="1"/>
  <c r="AS202" i="5"/>
  <c r="AR202" i="5"/>
  <c r="AT202" i="5" s="1"/>
  <c r="AS201" i="5"/>
  <c r="AR201" i="5"/>
  <c r="AT201" i="5" s="1"/>
  <c r="AS200" i="5"/>
  <c r="AR200" i="5"/>
  <c r="AT200" i="5" s="1"/>
  <c r="AS199" i="5"/>
  <c r="AR199" i="5"/>
  <c r="AT199" i="5" s="1"/>
  <c r="AS198" i="5"/>
  <c r="AR198" i="5"/>
  <c r="AT198" i="5" s="1"/>
  <c r="AS197" i="5"/>
  <c r="AR197" i="5"/>
  <c r="AT197" i="5" s="1"/>
  <c r="AS196" i="5"/>
  <c r="AR196" i="5"/>
  <c r="AT196" i="5" s="1"/>
  <c r="AS195" i="5"/>
  <c r="AR195" i="5"/>
  <c r="AT195" i="5" s="1"/>
  <c r="AS194" i="5"/>
  <c r="AR194" i="5"/>
  <c r="AT194" i="5" s="1"/>
  <c r="AS193" i="5"/>
  <c r="AR193" i="5"/>
  <c r="AT193" i="5" s="1"/>
  <c r="AS192" i="5"/>
  <c r="AR192" i="5"/>
  <c r="AT192" i="5" s="1"/>
  <c r="AS191" i="5"/>
  <c r="AR191" i="5"/>
  <c r="AT191" i="5" s="1"/>
  <c r="AS190" i="5"/>
  <c r="AR190" i="5"/>
  <c r="AT190" i="5" s="1"/>
  <c r="AS189" i="5"/>
  <c r="AR189" i="5"/>
  <c r="AT189" i="5" s="1"/>
  <c r="AS188" i="5"/>
  <c r="AR188" i="5"/>
  <c r="AT188" i="5" s="1"/>
  <c r="AS187" i="5"/>
  <c r="AR187" i="5"/>
  <c r="AT187" i="5" s="1"/>
  <c r="AS186" i="5"/>
  <c r="AR186" i="5"/>
  <c r="AT186" i="5" s="1"/>
  <c r="AS185" i="5"/>
  <c r="AR185" i="5"/>
  <c r="AT185" i="5" s="1"/>
  <c r="AS184" i="5"/>
  <c r="AR184" i="5"/>
  <c r="AT184" i="5" s="1"/>
  <c r="AS183" i="5"/>
  <c r="AR183" i="5"/>
  <c r="AT183" i="5" s="1"/>
  <c r="AS182" i="5"/>
  <c r="AR182" i="5"/>
  <c r="AT182" i="5" s="1"/>
  <c r="AS181" i="5"/>
  <c r="AR181" i="5"/>
  <c r="AT181" i="5" s="1"/>
  <c r="AS180" i="5"/>
  <c r="AR180" i="5"/>
  <c r="AT180" i="5" s="1"/>
  <c r="AS179" i="5"/>
  <c r="AR179" i="5"/>
  <c r="AT179" i="5" s="1"/>
  <c r="AS178" i="5"/>
  <c r="AR178" i="5"/>
  <c r="AT178" i="5" s="1"/>
  <c r="AS177" i="5"/>
  <c r="AR177" i="5"/>
  <c r="AT177" i="5" s="1"/>
  <c r="AS176" i="5"/>
  <c r="AR176" i="5"/>
  <c r="AT176" i="5" s="1"/>
  <c r="AS175" i="5"/>
  <c r="AR175" i="5"/>
  <c r="AT175" i="5" s="1"/>
  <c r="AS174" i="5"/>
  <c r="AR174" i="5"/>
  <c r="AT174" i="5" s="1"/>
  <c r="AS173" i="5"/>
  <c r="AR173" i="5"/>
  <c r="AT173" i="5" s="1"/>
  <c r="AS172" i="5"/>
  <c r="AR172" i="5"/>
  <c r="AT172" i="5" s="1"/>
  <c r="AS171" i="5"/>
  <c r="AR171" i="5"/>
  <c r="AT171" i="5" s="1"/>
  <c r="AS170" i="5"/>
  <c r="AR170" i="5"/>
  <c r="AT170" i="5" s="1"/>
  <c r="AS169" i="5"/>
  <c r="AR169" i="5"/>
  <c r="AT169" i="5" s="1"/>
  <c r="AS168" i="5"/>
  <c r="AR168" i="5"/>
  <c r="AT168" i="5" s="1"/>
  <c r="AS167" i="5"/>
  <c r="AR167" i="5"/>
  <c r="AT167" i="5" s="1"/>
  <c r="AS166" i="5"/>
  <c r="AR166" i="5"/>
  <c r="AT166" i="5" s="1"/>
  <c r="AS165" i="5"/>
  <c r="AR165" i="5"/>
  <c r="AT165" i="5" s="1"/>
  <c r="AS164" i="5"/>
  <c r="AR164" i="5"/>
  <c r="AT164" i="5" s="1"/>
  <c r="AS163" i="5"/>
  <c r="AR163" i="5"/>
  <c r="AT163" i="5" s="1"/>
  <c r="AS162" i="5"/>
  <c r="AR162" i="5"/>
  <c r="AT162" i="5" s="1"/>
  <c r="AS161" i="5"/>
  <c r="AR161" i="5"/>
  <c r="AT161" i="5" s="1"/>
  <c r="AS160" i="5"/>
  <c r="AR160" i="5"/>
  <c r="AT160" i="5" s="1"/>
  <c r="AS159" i="5"/>
  <c r="AR159" i="5"/>
  <c r="AT159" i="5" s="1"/>
  <c r="AS158" i="5"/>
  <c r="AR158" i="5"/>
  <c r="AT158" i="5" s="1"/>
  <c r="AS157" i="5"/>
  <c r="AR157" i="5"/>
  <c r="AT157" i="5" s="1"/>
  <c r="AS156" i="5"/>
  <c r="AR156" i="5"/>
  <c r="AT156" i="5" s="1"/>
  <c r="AS155" i="5"/>
  <c r="AR155" i="5"/>
  <c r="AT155" i="5" s="1"/>
  <c r="AS154" i="5"/>
  <c r="AR154" i="5"/>
  <c r="AT154" i="5" s="1"/>
  <c r="AS153" i="5"/>
  <c r="AR153" i="5"/>
  <c r="AT153" i="5" s="1"/>
  <c r="AS152" i="5"/>
  <c r="AR152" i="5"/>
  <c r="AT152" i="5" s="1"/>
  <c r="AS151" i="5"/>
  <c r="AR151" i="5"/>
  <c r="AT151" i="5" s="1"/>
  <c r="AS150" i="5"/>
  <c r="AR150" i="5"/>
  <c r="AT150" i="5" s="1"/>
  <c r="AS149" i="5"/>
  <c r="AR149" i="5"/>
  <c r="AT149" i="5" s="1"/>
  <c r="AS148" i="5"/>
  <c r="AR148" i="5"/>
  <c r="AT148" i="5" s="1"/>
  <c r="AS147" i="5"/>
  <c r="AR147" i="5"/>
  <c r="AT147" i="5" s="1"/>
  <c r="AS146" i="5"/>
  <c r="AR146" i="5"/>
  <c r="AT146" i="5" s="1"/>
  <c r="AS145" i="5"/>
  <c r="AR145" i="5"/>
  <c r="AT145" i="5" s="1"/>
  <c r="AS144" i="5"/>
  <c r="AR144" i="5"/>
  <c r="AT144" i="5" s="1"/>
  <c r="AS143" i="5"/>
  <c r="AR143" i="5"/>
  <c r="AT143" i="5" s="1"/>
  <c r="AS142" i="5"/>
  <c r="AR142" i="5"/>
  <c r="AT142" i="5" s="1"/>
  <c r="AS141" i="5"/>
  <c r="AR141" i="5"/>
  <c r="AT141" i="5" s="1"/>
  <c r="AS140" i="5"/>
  <c r="AR140" i="5"/>
  <c r="AT140" i="5" s="1"/>
  <c r="AS139" i="5"/>
  <c r="AR139" i="5"/>
  <c r="AT139" i="5" s="1"/>
  <c r="AS138" i="5"/>
  <c r="AR138" i="5"/>
  <c r="AT138" i="5" s="1"/>
  <c r="AS137" i="5"/>
  <c r="AR137" i="5"/>
  <c r="AT137" i="5" s="1"/>
  <c r="AS136" i="5"/>
  <c r="AR136" i="5"/>
  <c r="AT136" i="5" s="1"/>
  <c r="AS135" i="5"/>
  <c r="AR135" i="5"/>
  <c r="AT135" i="5" s="1"/>
  <c r="AS134" i="5"/>
  <c r="AR134" i="5"/>
  <c r="AT134" i="5" s="1"/>
  <c r="AS133" i="5"/>
  <c r="AR133" i="5"/>
  <c r="AT133" i="5" s="1"/>
  <c r="AS132" i="5"/>
  <c r="AR132" i="5"/>
  <c r="AT132" i="5" s="1"/>
  <c r="AS131" i="5"/>
  <c r="AR131" i="5"/>
  <c r="AT131" i="5" s="1"/>
  <c r="AS130" i="5"/>
  <c r="AR130" i="5"/>
  <c r="AT130" i="5" s="1"/>
  <c r="AS129" i="5"/>
  <c r="AR129" i="5"/>
  <c r="AT129" i="5" s="1"/>
  <c r="AS128" i="5"/>
  <c r="AR128" i="5"/>
  <c r="AT128" i="5" s="1"/>
  <c r="AS127" i="5"/>
  <c r="AR127" i="5"/>
  <c r="AT127" i="5" s="1"/>
  <c r="AS126" i="5"/>
  <c r="AR126" i="5"/>
  <c r="AT126" i="5" s="1"/>
  <c r="AS125" i="5"/>
  <c r="AR125" i="5"/>
  <c r="AT125" i="5" s="1"/>
  <c r="AS124" i="5"/>
  <c r="AR124" i="5"/>
  <c r="AT124" i="5" s="1"/>
  <c r="AS123" i="5"/>
  <c r="AR123" i="5"/>
  <c r="AT123" i="5" s="1"/>
  <c r="AS122" i="5"/>
  <c r="AR122" i="5"/>
  <c r="AT122" i="5" s="1"/>
  <c r="AS121" i="5"/>
  <c r="AR121" i="5"/>
  <c r="AT121" i="5" s="1"/>
  <c r="AS120" i="5"/>
  <c r="AR120" i="5"/>
  <c r="AT120" i="5" s="1"/>
  <c r="AS119" i="5"/>
  <c r="AR119" i="5"/>
  <c r="AT119" i="5" s="1"/>
  <c r="AS118" i="5"/>
  <c r="AR118" i="5"/>
  <c r="AT118" i="5" s="1"/>
  <c r="AS117" i="5"/>
  <c r="AR117" i="5"/>
  <c r="AT117" i="5" s="1"/>
  <c r="AS116" i="5"/>
  <c r="AR116" i="5"/>
  <c r="AT116" i="5" s="1"/>
  <c r="AS115" i="5"/>
  <c r="AR115" i="5"/>
  <c r="AT115" i="5" s="1"/>
  <c r="AS114" i="5"/>
  <c r="AR114" i="5"/>
  <c r="AT114" i="5" s="1"/>
  <c r="AS113" i="5"/>
  <c r="AR113" i="5"/>
  <c r="AT113" i="5" s="1"/>
  <c r="AS112" i="5"/>
  <c r="AR112" i="5"/>
  <c r="AT112" i="5" s="1"/>
  <c r="AS111" i="5"/>
  <c r="AR111" i="5"/>
  <c r="AT111" i="5" s="1"/>
  <c r="AS110" i="5"/>
  <c r="AR110" i="5"/>
  <c r="AT110" i="5" s="1"/>
  <c r="AS109" i="5"/>
  <c r="AR109" i="5"/>
  <c r="AT109" i="5" s="1"/>
  <c r="AS108" i="5"/>
  <c r="AR108" i="5"/>
  <c r="AT108" i="5" s="1"/>
  <c r="AS107" i="5"/>
  <c r="AR107" i="5"/>
  <c r="AT107" i="5" s="1"/>
  <c r="AS106" i="5"/>
  <c r="AR106" i="5"/>
  <c r="AT106" i="5" s="1"/>
  <c r="AS105" i="5"/>
  <c r="AR105" i="5"/>
  <c r="AT105" i="5" s="1"/>
  <c r="AS104" i="5"/>
  <c r="AR104" i="5"/>
  <c r="AT104" i="5" s="1"/>
  <c r="AS103" i="5"/>
  <c r="AR103" i="5"/>
  <c r="AT103" i="5" s="1"/>
  <c r="AS102" i="5"/>
  <c r="AR102" i="5"/>
  <c r="AT102" i="5" s="1"/>
  <c r="AS101" i="5"/>
  <c r="AR101" i="5"/>
  <c r="AT101" i="5" s="1"/>
  <c r="AS100" i="5"/>
  <c r="AR100" i="5"/>
  <c r="AT100" i="5" s="1"/>
  <c r="AS99" i="5"/>
  <c r="AR99" i="5"/>
  <c r="AT99" i="5" s="1"/>
  <c r="AS98" i="5"/>
  <c r="AR98" i="5"/>
  <c r="AT98" i="5" s="1"/>
  <c r="AS97" i="5"/>
  <c r="AR97" i="5"/>
  <c r="AT97" i="5" s="1"/>
  <c r="AS96" i="5"/>
  <c r="AR96" i="5"/>
  <c r="AT96" i="5" s="1"/>
  <c r="AS95" i="5"/>
  <c r="AR95" i="5"/>
  <c r="AT95" i="5" s="1"/>
  <c r="AS94" i="5"/>
  <c r="AR94" i="5"/>
  <c r="AT94" i="5" s="1"/>
  <c r="AS93" i="5"/>
  <c r="AR93" i="5"/>
  <c r="AT93" i="5" s="1"/>
  <c r="AS92" i="5"/>
  <c r="AR92" i="5"/>
  <c r="AT92" i="5" s="1"/>
  <c r="AS91" i="5"/>
  <c r="AR91" i="5"/>
  <c r="AT91" i="5" s="1"/>
  <c r="AS90" i="5"/>
  <c r="AR90" i="5"/>
  <c r="AT90" i="5" s="1"/>
  <c r="AS89" i="5"/>
  <c r="AR89" i="5"/>
  <c r="AT89" i="5" s="1"/>
  <c r="AS88" i="5"/>
  <c r="AR88" i="5"/>
  <c r="AT88" i="5" s="1"/>
  <c r="AS87" i="5"/>
  <c r="AR87" i="5"/>
  <c r="AT87" i="5" s="1"/>
  <c r="AS86" i="5"/>
  <c r="AR86" i="5"/>
  <c r="AT86" i="5" s="1"/>
  <c r="AS85" i="5"/>
  <c r="AR85" i="5"/>
  <c r="AT85" i="5" s="1"/>
  <c r="AS84" i="5"/>
  <c r="AR84" i="5"/>
  <c r="AT84" i="5" s="1"/>
  <c r="AS83" i="5"/>
  <c r="AR83" i="5"/>
  <c r="AT83" i="5" s="1"/>
  <c r="AS82" i="5"/>
  <c r="AR82" i="5"/>
  <c r="AT82" i="5" s="1"/>
  <c r="AS81" i="5"/>
  <c r="AR81" i="5"/>
  <c r="AT81" i="5" s="1"/>
  <c r="AS80" i="5"/>
  <c r="AR80" i="5"/>
  <c r="AT80" i="5" s="1"/>
  <c r="AS79" i="5"/>
  <c r="AR79" i="5"/>
  <c r="AT79" i="5" s="1"/>
  <c r="AS78" i="5"/>
  <c r="AR78" i="5"/>
  <c r="AT78" i="5" s="1"/>
  <c r="AS77" i="5"/>
  <c r="AR77" i="5"/>
  <c r="AT77" i="5" s="1"/>
  <c r="AS76" i="5"/>
  <c r="AR76" i="5"/>
  <c r="AT76" i="5" s="1"/>
  <c r="AS75" i="5"/>
  <c r="AR75" i="5"/>
  <c r="AT75" i="5" s="1"/>
  <c r="AS74" i="5"/>
  <c r="AR74" i="5"/>
  <c r="AT74" i="5" s="1"/>
  <c r="AS73" i="5"/>
  <c r="AR73" i="5"/>
  <c r="AT73" i="5" s="1"/>
  <c r="AS72" i="5"/>
  <c r="AR72" i="5"/>
  <c r="AT72" i="5" s="1"/>
  <c r="AS71" i="5"/>
  <c r="AR71" i="5"/>
  <c r="AT71" i="5" s="1"/>
  <c r="AS70" i="5"/>
  <c r="AR70" i="5"/>
  <c r="AT70" i="5" s="1"/>
  <c r="AS69" i="5"/>
  <c r="AR69" i="5"/>
  <c r="AT69" i="5" s="1"/>
  <c r="AS68" i="5"/>
  <c r="AR68" i="5"/>
  <c r="AT68" i="5" s="1"/>
  <c r="AS67" i="5"/>
  <c r="AR67" i="5"/>
  <c r="AT67" i="5" s="1"/>
  <c r="AS66" i="5"/>
  <c r="AR66" i="5"/>
  <c r="AT66" i="5" s="1"/>
  <c r="AS65" i="5"/>
  <c r="AR65" i="5"/>
  <c r="AT65" i="5" s="1"/>
  <c r="AS64" i="5"/>
  <c r="AR64" i="5"/>
  <c r="AT64" i="5" s="1"/>
  <c r="AS63" i="5"/>
  <c r="AR63" i="5"/>
  <c r="AT63" i="5" s="1"/>
  <c r="AS62" i="5"/>
  <c r="AR62" i="5"/>
  <c r="AT62" i="5" s="1"/>
  <c r="AS61" i="5"/>
  <c r="AR61" i="5"/>
  <c r="AT61" i="5" s="1"/>
  <c r="AS60" i="5"/>
  <c r="AR60" i="5"/>
  <c r="AT60" i="5" s="1"/>
  <c r="AS59" i="5"/>
  <c r="AR59" i="5"/>
  <c r="AT59" i="5" s="1"/>
  <c r="AS58" i="5"/>
  <c r="AR58" i="5"/>
  <c r="AT58" i="5" s="1"/>
  <c r="AS57" i="5"/>
  <c r="AR57" i="5"/>
  <c r="AT57" i="5" s="1"/>
  <c r="AS56" i="5"/>
  <c r="AR56" i="5"/>
  <c r="AT56" i="5" s="1"/>
  <c r="AS55" i="5"/>
  <c r="AR55" i="5"/>
  <c r="AT55" i="5" s="1"/>
  <c r="AS54" i="5"/>
  <c r="AR54" i="5"/>
  <c r="AT54" i="5" s="1"/>
  <c r="AS53" i="5"/>
  <c r="AR53" i="5"/>
  <c r="AT53" i="5" s="1"/>
  <c r="AS52" i="5"/>
  <c r="AR52" i="5"/>
  <c r="AT52" i="5" s="1"/>
  <c r="AS51" i="5"/>
  <c r="AR51" i="5"/>
  <c r="AT51" i="5" s="1"/>
  <c r="AS50" i="5"/>
  <c r="AR50" i="5"/>
  <c r="AT50" i="5" s="1"/>
  <c r="AS49" i="5"/>
  <c r="AR49" i="5"/>
  <c r="AT49" i="5" s="1"/>
  <c r="AS48" i="5"/>
  <c r="AR48" i="5"/>
  <c r="AT48" i="5" s="1"/>
  <c r="AS47" i="5"/>
  <c r="AR47" i="5"/>
  <c r="AT47" i="5" s="1"/>
  <c r="AS46" i="5"/>
  <c r="AR46" i="5"/>
  <c r="AT46" i="5" s="1"/>
  <c r="AS45" i="5"/>
  <c r="AR45" i="5"/>
  <c r="AT45" i="5" s="1"/>
  <c r="AS44" i="5"/>
  <c r="AR44" i="5"/>
  <c r="AT44" i="5" s="1"/>
  <c r="AS43" i="5"/>
  <c r="AR43" i="5"/>
  <c r="AT43" i="5" s="1"/>
  <c r="AS42" i="5"/>
  <c r="AR42" i="5"/>
  <c r="AT42" i="5" s="1"/>
  <c r="AS41" i="5"/>
  <c r="AR41" i="5"/>
  <c r="AT41" i="5" s="1"/>
  <c r="AS40" i="5"/>
  <c r="AR40" i="5"/>
  <c r="AT40" i="5" s="1"/>
  <c r="AS39" i="5"/>
  <c r="AS38" i="5"/>
  <c r="AS37" i="5"/>
  <c r="AS36" i="5"/>
  <c r="AS35" i="5"/>
  <c r="AS34" i="5"/>
  <c r="AS33" i="5"/>
  <c r="AS32" i="5"/>
  <c r="AS31" i="5"/>
  <c r="AS30" i="5"/>
  <c r="AS29" i="5"/>
  <c r="AS28" i="5"/>
  <c r="AS27" i="5"/>
  <c r="AS26" i="5"/>
  <c r="AS25" i="5"/>
  <c r="AS24" i="5"/>
  <c r="AS23" i="5"/>
  <c r="AS22" i="5"/>
  <c r="AS21" i="5"/>
  <c r="AS20" i="5"/>
  <c r="AS19" i="5"/>
  <c r="AS18" i="5"/>
  <c r="AS17" i="5"/>
  <c r="AS16" i="5"/>
  <c r="AS15" i="5"/>
  <c r="AS14" i="5"/>
  <c r="AS13" i="5"/>
  <c r="AS12" i="5"/>
  <c r="AS11" i="5"/>
  <c r="AS10" i="5"/>
  <c r="AS9" i="5"/>
  <c r="AS8" i="5"/>
  <c r="AS7" i="5"/>
  <c r="AA7" i="5"/>
  <c r="Z7" i="5"/>
  <c r="AS6" i="5"/>
  <c r="AA6" i="5"/>
  <c r="Z6" i="5"/>
  <c r="AS5" i="5"/>
  <c r="AA5" i="5"/>
  <c r="Z5" i="5"/>
  <c r="AS4" i="5"/>
  <c r="AR4" i="5"/>
  <c r="AT4" i="5" s="1"/>
  <c r="AA4" i="5"/>
  <c r="Z4" i="5"/>
  <c r="AS5" i="4"/>
  <c r="AS6" i="4"/>
  <c r="AS7" i="4"/>
  <c r="AS8" i="4"/>
  <c r="AS9" i="4"/>
  <c r="AS10" i="4"/>
  <c r="AS11" i="4"/>
  <c r="AS12" i="4"/>
  <c r="AS13" i="4"/>
  <c r="AS14" i="4"/>
  <c r="AS15" i="4"/>
  <c r="AS16" i="4"/>
  <c r="AS17" i="4"/>
  <c r="AS18" i="4"/>
  <c r="AS19" i="4"/>
  <c r="AS20" i="4"/>
  <c r="AS21" i="4"/>
  <c r="AS22" i="4"/>
  <c r="AS23" i="4"/>
  <c r="AS24" i="4"/>
  <c r="AS25" i="4"/>
  <c r="AS26" i="4"/>
  <c r="AS27" i="4"/>
  <c r="AS28" i="4"/>
  <c r="AS29" i="4"/>
  <c r="AS30" i="4"/>
  <c r="AS31" i="4"/>
  <c r="AS32" i="4"/>
  <c r="AS33" i="4"/>
  <c r="AS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157" i="4"/>
  <c r="AS158" i="4"/>
  <c r="AS159" i="4"/>
  <c r="AS160" i="4"/>
  <c r="AS161" i="4"/>
  <c r="AS162" i="4"/>
  <c r="AS163" i="4"/>
  <c r="AS164" i="4"/>
  <c r="AS165" i="4"/>
  <c r="AS166" i="4"/>
  <c r="AS167" i="4"/>
  <c r="AS168" i="4"/>
  <c r="AS169" i="4"/>
  <c r="AS170" i="4"/>
  <c r="AS171" i="4"/>
  <c r="AS172" i="4"/>
  <c r="AS173" i="4"/>
  <c r="AS174" i="4"/>
  <c r="AS175" i="4"/>
  <c r="AS176" i="4"/>
  <c r="AS177" i="4"/>
  <c r="AS178" i="4"/>
  <c r="AS179" i="4"/>
  <c r="AS180" i="4"/>
  <c r="AS181" i="4"/>
  <c r="AS182" i="4"/>
  <c r="AS183" i="4"/>
  <c r="AS184" i="4"/>
  <c r="AS185" i="4"/>
  <c r="AS186" i="4"/>
  <c r="AS187" i="4"/>
  <c r="AS188" i="4"/>
  <c r="AS189" i="4"/>
  <c r="AS190" i="4"/>
  <c r="AS191" i="4"/>
  <c r="AS192" i="4"/>
  <c r="AS193" i="4"/>
  <c r="AS194" i="4"/>
  <c r="AS195" i="4"/>
  <c r="AS196" i="4"/>
  <c r="AS197" i="4"/>
  <c r="AS198" i="4"/>
  <c r="AS199" i="4"/>
  <c r="AS200" i="4"/>
  <c r="AS201" i="4"/>
  <c r="AS202" i="4"/>
  <c r="AS203" i="4"/>
  <c r="AS204" i="4"/>
  <c r="AS205" i="4"/>
  <c r="AS206" i="4"/>
  <c r="AS207" i="4"/>
  <c r="AS208" i="4"/>
  <c r="AS209" i="4"/>
  <c r="AS210" i="4"/>
  <c r="AS211" i="4"/>
  <c r="AS212" i="4"/>
  <c r="AS213" i="4"/>
  <c r="AS214" i="4"/>
  <c r="AS215" i="4"/>
  <c r="AS216" i="4"/>
  <c r="AS217" i="4"/>
  <c r="AS218" i="4"/>
  <c r="AS219" i="4"/>
  <c r="AS220" i="4"/>
  <c r="AS221" i="4"/>
  <c r="AS222" i="4"/>
  <c r="AS223" i="4"/>
  <c r="AS224" i="4"/>
  <c r="AS225" i="4"/>
  <c r="AS226" i="4"/>
  <c r="AS227" i="4"/>
  <c r="AS228" i="4"/>
  <c r="AS229" i="4"/>
  <c r="AS230" i="4"/>
  <c r="AS231" i="4"/>
  <c r="AS232" i="4"/>
  <c r="AS233" i="4"/>
  <c r="AS234" i="4"/>
  <c r="AS235" i="4"/>
  <c r="AS236" i="4"/>
  <c r="AS237" i="4"/>
  <c r="AS238" i="4"/>
  <c r="AS239" i="4"/>
  <c r="AS240" i="4"/>
  <c r="AS241" i="4"/>
  <c r="AS242" i="4"/>
  <c r="AS243" i="4"/>
  <c r="AS244" i="4"/>
  <c r="AS245" i="4"/>
  <c r="AS246" i="4"/>
  <c r="AS247" i="4"/>
  <c r="AS248" i="4"/>
  <c r="AS249" i="4"/>
  <c r="AS250" i="4"/>
  <c r="AS251" i="4"/>
  <c r="AS252" i="4"/>
  <c r="AS253" i="4"/>
  <c r="AS254" i="4"/>
  <c r="AS255" i="4"/>
  <c r="AS256" i="4"/>
  <c r="AS257" i="4"/>
  <c r="AS258" i="4"/>
  <c r="AS259" i="4"/>
  <c r="AS260" i="4"/>
  <c r="AS261" i="4"/>
  <c r="AS262" i="4"/>
  <c r="AS263" i="4"/>
  <c r="AS264" i="4"/>
  <c r="AS265" i="4"/>
  <c r="AS266" i="4"/>
  <c r="AS267" i="4"/>
  <c r="AS268" i="4"/>
  <c r="AS269" i="4"/>
  <c r="AS270" i="4"/>
  <c r="AS271" i="4"/>
  <c r="AS272" i="4"/>
  <c r="AS273" i="4"/>
  <c r="AS274" i="4"/>
  <c r="AS275" i="4"/>
  <c r="AS276" i="4"/>
  <c r="AS277" i="4"/>
  <c r="AS278" i="4"/>
  <c r="AS279" i="4"/>
  <c r="AS280" i="4"/>
  <c r="AS281" i="4"/>
  <c r="AS282" i="4"/>
  <c r="AS283" i="4"/>
  <c r="AS284" i="4"/>
  <c r="AS285" i="4"/>
  <c r="AS286" i="4"/>
  <c r="AS287" i="4"/>
  <c r="AS288" i="4"/>
  <c r="AS289" i="4"/>
  <c r="AS290" i="4"/>
  <c r="AS291" i="4"/>
  <c r="AS292" i="4"/>
  <c r="AS293" i="4"/>
  <c r="AS294" i="4"/>
  <c r="AS295" i="4"/>
  <c r="AS296" i="4"/>
  <c r="AS297" i="4"/>
  <c r="AS298" i="4"/>
  <c r="AS299" i="4"/>
  <c r="AS300" i="4"/>
  <c r="AS301" i="4"/>
  <c r="AS302" i="4"/>
  <c r="AS303" i="4"/>
  <c r="AS304"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S342" i="4"/>
  <c r="AS343" i="4"/>
  <c r="AS344" i="4"/>
  <c r="AS345" i="4"/>
  <c r="AS346" i="4"/>
  <c r="AS347" i="4"/>
  <c r="AS348" i="4"/>
  <c r="AS349" i="4"/>
  <c r="AS350" i="4"/>
  <c r="AS351" i="4"/>
  <c r="AS352" i="4"/>
  <c r="AS353" i="4"/>
  <c r="AS354" i="4"/>
  <c r="AS355" i="4"/>
  <c r="AS356" i="4"/>
  <c r="AS357" i="4"/>
  <c r="AS358" i="4"/>
  <c r="AS359" i="4"/>
  <c r="AS360" i="4"/>
  <c r="AS361" i="4"/>
  <c r="AS362" i="4"/>
  <c r="AS363" i="4"/>
  <c r="AS364" i="4"/>
  <c r="AS365" i="4"/>
  <c r="AS366" i="4"/>
  <c r="AS367" i="4"/>
  <c r="AS368" i="4"/>
  <c r="AS369" i="4"/>
  <c r="AS370" i="4"/>
  <c r="AS371" i="4"/>
  <c r="AS372" i="4"/>
  <c r="AS373" i="4"/>
  <c r="AS374" i="4"/>
  <c r="AS375" i="4"/>
  <c r="AS376" i="4"/>
  <c r="AS377" i="4"/>
  <c r="AS378" i="4"/>
  <c r="AS379" i="4"/>
  <c r="AS380" i="4"/>
  <c r="AS381" i="4"/>
  <c r="AS382" i="4"/>
  <c r="AS383" i="4"/>
  <c r="AS384" i="4"/>
  <c r="AS385" i="4"/>
  <c r="AS386" i="4"/>
  <c r="AS387" i="4"/>
  <c r="AS388" i="4"/>
  <c r="AS389" i="4"/>
  <c r="AS390" i="4"/>
  <c r="AS391" i="4"/>
  <c r="AS392" i="4"/>
  <c r="AS393" i="4"/>
  <c r="AS394" i="4"/>
  <c r="AS395" i="4"/>
  <c r="AS396" i="4"/>
  <c r="AS397" i="4"/>
  <c r="AS398" i="4"/>
  <c r="AS399" i="4"/>
  <c r="AS400" i="4"/>
  <c r="AS401" i="4"/>
  <c r="AS402" i="4"/>
  <c r="AS403" i="4"/>
  <c r="AS404" i="4"/>
  <c r="AS405" i="4"/>
  <c r="AS406" i="4"/>
  <c r="AS407" i="4"/>
  <c r="AS408" i="4"/>
  <c r="AS409" i="4"/>
  <c r="AS410" i="4"/>
  <c r="AS411" i="4"/>
  <c r="AS412" i="4"/>
  <c r="AS413" i="4"/>
  <c r="AS414" i="4"/>
  <c r="AS415" i="4"/>
  <c r="AS416" i="4"/>
  <c r="AS417" i="4"/>
  <c r="AS418" i="4"/>
  <c r="AS419" i="4"/>
  <c r="AS420" i="4"/>
  <c r="AS421" i="4"/>
  <c r="AS422" i="4"/>
  <c r="AS423" i="4"/>
  <c r="AS424" i="4"/>
  <c r="AS425" i="4"/>
  <c r="AS426" i="4"/>
  <c r="AS427" i="4"/>
  <c r="AS428" i="4"/>
  <c r="AS429" i="4"/>
  <c r="AS430" i="4"/>
  <c r="AS431" i="4"/>
  <c r="AS432" i="4"/>
  <c r="AS433" i="4"/>
  <c r="AS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475" i="4"/>
  <c r="AS476" i="4"/>
  <c r="AS477" i="4"/>
  <c r="AS478" i="4"/>
  <c r="AS479" i="4"/>
  <c r="AS480" i="4"/>
  <c r="AS481" i="4"/>
  <c r="AS482" i="4"/>
  <c r="AS483" i="4"/>
  <c r="AS484" i="4"/>
  <c r="AS485" i="4"/>
  <c r="AS486" i="4"/>
  <c r="AS487" i="4"/>
  <c r="AS488" i="4"/>
  <c r="AS489" i="4"/>
  <c r="AS490" i="4"/>
  <c r="AS491" i="4"/>
  <c r="AS492" i="4"/>
  <c r="AS493" i="4"/>
  <c r="AS494" i="4"/>
  <c r="AS495" i="4"/>
  <c r="AS496" i="4"/>
  <c r="AS497" i="4"/>
  <c r="AS498" i="4"/>
  <c r="AS499" i="4"/>
  <c r="AS500" i="4"/>
  <c r="AS501" i="4"/>
  <c r="AS502" i="4"/>
  <c r="AS503" i="4"/>
  <c r="AS504" i="4"/>
  <c r="AS505" i="4"/>
  <c r="AS506" i="4"/>
  <c r="AS507" i="4"/>
  <c r="AS508" i="4"/>
  <c r="AS509" i="4"/>
  <c r="AS510" i="4"/>
  <c r="AS511" i="4"/>
  <c r="AS512" i="4"/>
  <c r="AS513" i="4"/>
  <c r="AS514" i="4"/>
  <c r="AS515" i="4"/>
  <c r="AS516" i="4"/>
  <c r="AS517" i="4"/>
  <c r="AS518" i="4"/>
  <c r="AS519" i="4"/>
  <c r="AS520" i="4"/>
  <c r="AS521" i="4"/>
  <c r="AS522" i="4"/>
  <c r="AS523" i="4"/>
  <c r="AS524" i="4"/>
  <c r="AS525" i="4"/>
  <c r="AS526" i="4"/>
  <c r="AS527" i="4"/>
  <c r="AS528" i="4"/>
  <c r="AS529" i="4"/>
  <c r="AS530" i="4"/>
  <c r="AS531" i="4"/>
  <c r="AS532" i="4"/>
  <c r="AS533" i="4"/>
  <c r="AS534" i="4"/>
  <c r="AS535" i="4"/>
  <c r="AS536" i="4"/>
  <c r="AS537" i="4"/>
  <c r="AS538" i="4"/>
  <c r="AS539" i="4"/>
  <c r="AS540" i="4"/>
  <c r="AS541" i="4"/>
  <c r="AS542" i="4"/>
  <c r="AS543" i="4"/>
  <c r="AS544" i="4"/>
  <c r="AS545" i="4"/>
  <c r="AS546" i="4"/>
  <c r="AS547" i="4"/>
  <c r="AS548" i="4"/>
  <c r="AS549" i="4"/>
  <c r="AS550" i="4"/>
  <c r="AS551" i="4"/>
  <c r="AS552" i="4"/>
  <c r="AS553" i="4"/>
  <c r="AS554" i="4"/>
  <c r="AS555" i="4"/>
  <c r="AS556" i="4"/>
  <c r="AS557" i="4"/>
  <c r="AS558" i="4"/>
  <c r="AS559" i="4"/>
  <c r="AS560" i="4"/>
  <c r="AS561" i="4"/>
  <c r="AS562" i="4"/>
  <c r="AS563" i="4"/>
  <c r="AS564" i="4"/>
  <c r="AS565" i="4"/>
  <c r="AS566" i="4"/>
  <c r="AS567" i="4"/>
  <c r="AS568" i="4"/>
  <c r="AS569" i="4"/>
  <c r="AS570" i="4"/>
  <c r="AS571" i="4"/>
  <c r="AS572" i="4"/>
  <c r="AS573" i="4"/>
  <c r="AS574" i="4"/>
  <c r="AS575" i="4"/>
  <c r="AS576" i="4"/>
  <c r="AS577" i="4"/>
  <c r="AS578" i="4"/>
  <c r="AS579" i="4"/>
  <c r="AS580" i="4"/>
  <c r="AS581" i="4"/>
  <c r="AS582" i="4"/>
  <c r="AS583" i="4"/>
  <c r="AS584" i="4"/>
  <c r="AS585" i="4"/>
  <c r="AS586" i="4"/>
  <c r="AS587" i="4"/>
  <c r="AS588" i="4"/>
  <c r="AS589" i="4"/>
  <c r="AS590" i="4"/>
  <c r="AS591" i="4"/>
  <c r="AS592" i="4"/>
  <c r="AS593" i="4"/>
  <c r="AS594" i="4"/>
  <c r="AS595" i="4"/>
  <c r="AS596" i="4"/>
  <c r="AS597" i="4"/>
  <c r="AS598" i="4"/>
  <c r="AS599" i="4"/>
  <c r="AS600" i="4"/>
  <c r="AS601" i="4"/>
  <c r="AS602" i="4"/>
  <c r="AS603" i="4"/>
  <c r="AS604" i="4"/>
  <c r="AS605" i="4"/>
  <c r="AS606" i="4"/>
  <c r="AS607" i="4"/>
  <c r="AS608" i="4"/>
  <c r="AS609" i="4"/>
  <c r="AS610" i="4"/>
  <c r="AS611" i="4"/>
  <c r="AS612" i="4"/>
  <c r="AS613" i="4"/>
  <c r="AS614" i="4"/>
  <c r="AS615" i="4"/>
  <c r="AS616" i="4"/>
  <c r="AS617" i="4"/>
  <c r="AS618" i="4"/>
  <c r="AS619" i="4"/>
  <c r="AS620" i="4"/>
  <c r="AS621" i="4"/>
  <c r="AS622" i="4"/>
  <c r="AS623" i="4"/>
  <c r="AS624" i="4"/>
  <c r="AS625" i="4"/>
  <c r="AS626" i="4"/>
  <c r="AS627" i="4"/>
  <c r="AS628" i="4"/>
  <c r="AS629" i="4"/>
  <c r="AS630" i="4"/>
  <c r="AS631" i="4"/>
  <c r="AS632" i="4"/>
  <c r="AS633" i="4"/>
  <c r="AS634" i="4"/>
  <c r="AS635" i="4"/>
  <c r="AS636" i="4"/>
  <c r="AS637" i="4"/>
  <c r="AS638" i="4"/>
  <c r="AS639" i="4"/>
  <c r="AS640" i="4"/>
  <c r="AS641" i="4"/>
  <c r="AS642" i="4"/>
  <c r="AS643" i="4"/>
  <c r="AS644" i="4"/>
  <c r="AS645" i="4"/>
  <c r="AS646" i="4"/>
  <c r="AS647" i="4"/>
  <c r="AS648" i="4"/>
  <c r="AS649" i="4"/>
  <c r="AS650" i="4"/>
  <c r="AS651" i="4"/>
  <c r="AS652" i="4"/>
  <c r="AS653" i="4"/>
  <c r="AS654" i="4"/>
  <c r="AS655" i="4"/>
  <c r="AS656" i="4"/>
  <c r="AS657" i="4"/>
  <c r="AS658" i="4"/>
  <c r="AS659" i="4"/>
  <c r="AS660" i="4"/>
  <c r="AS661" i="4"/>
  <c r="AS662" i="4"/>
  <c r="AS663" i="4"/>
  <c r="AS664" i="4"/>
  <c r="AS665" i="4"/>
  <c r="AS666" i="4"/>
  <c r="AS667" i="4"/>
  <c r="AS668" i="4"/>
  <c r="AS669" i="4"/>
  <c r="AS670" i="4"/>
  <c r="AS671" i="4"/>
  <c r="AS672" i="4"/>
  <c r="AS673" i="4"/>
  <c r="AS674" i="4"/>
  <c r="AS675" i="4"/>
  <c r="AS676" i="4"/>
  <c r="AS677" i="4"/>
  <c r="AS678" i="4"/>
  <c r="AS679" i="4"/>
  <c r="AS680" i="4"/>
  <c r="AS681" i="4"/>
  <c r="AS682" i="4"/>
  <c r="AS683" i="4"/>
  <c r="AS684" i="4"/>
  <c r="AS685" i="4"/>
  <c r="AS686" i="4"/>
  <c r="AS687" i="4"/>
  <c r="AS688" i="4"/>
  <c r="AS689" i="4"/>
  <c r="AS690" i="4"/>
  <c r="AS691" i="4"/>
  <c r="AS692" i="4"/>
  <c r="AS693" i="4"/>
  <c r="AS694" i="4"/>
  <c r="AS695" i="4"/>
  <c r="AS696" i="4"/>
  <c r="AS697" i="4"/>
  <c r="AS698" i="4"/>
  <c r="AS699" i="4"/>
  <c r="AS700" i="4"/>
  <c r="AS701" i="4"/>
  <c r="AS702" i="4"/>
  <c r="AS703" i="4"/>
  <c r="AS704" i="4"/>
  <c r="AS705" i="4"/>
  <c r="AS706" i="4"/>
  <c r="AS707" i="4"/>
  <c r="AS708" i="4"/>
  <c r="AS709" i="4"/>
  <c r="AS710" i="4"/>
  <c r="AS711" i="4"/>
  <c r="AS712" i="4"/>
  <c r="AS713" i="4"/>
  <c r="AS714" i="4"/>
  <c r="AS715" i="4"/>
  <c r="AS716" i="4"/>
  <c r="AS717" i="4"/>
  <c r="AS718" i="4"/>
  <c r="AS719" i="4"/>
  <c r="AS720" i="4"/>
  <c r="AS721" i="4"/>
  <c r="AS722" i="4"/>
  <c r="AS723" i="4"/>
  <c r="AS724" i="4"/>
  <c r="AS725" i="4"/>
  <c r="AS726" i="4"/>
  <c r="AS727" i="4"/>
  <c r="AS728" i="4"/>
  <c r="AS729" i="4"/>
  <c r="AS730" i="4"/>
  <c r="AS731" i="4"/>
  <c r="AS732" i="4"/>
  <c r="AS733" i="4"/>
  <c r="AS734" i="4"/>
  <c r="AS735" i="4"/>
  <c r="AS736" i="4"/>
  <c r="AS737" i="4"/>
  <c r="AS738" i="4"/>
  <c r="AS739" i="4"/>
  <c r="AS740" i="4"/>
  <c r="AS741" i="4"/>
  <c r="AS742" i="4"/>
  <c r="AS743" i="4"/>
  <c r="AS744" i="4"/>
  <c r="AS745" i="4"/>
  <c r="AS746" i="4"/>
  <c r="AS747" i="4"/>
  <c r="AS748" i="4"/>
  <c r="AS749" i="4"/>
  <c r="AS750" i="4"/>
  <c r="AS751" i="4"/>
  <c r="AS752" i="4"/>
  <c r="AS753" i="4"/>
  <c r="AS754" i="4"/>
  <c r="AS755" i="4"/>
  <c r="AS756" i="4"/>
  <c r="AS757" i="4"/>
  <c r="AS758" i="4"/>
  <c r="AS759" i="4"/>
  <c r="AS760" i="4"/>
  <c r="AS761" i="4"/>
  <c r="AS762" i="4"/>
  <c r="AS763" i="4"/>
  <c r="AS764" i="4"/>
  <c r="AS765" i="4"/>
  <c r="AS766" i="4"/>
  <c r="AS767" i="4"/>
  <c r="AS768" i="4"/>
  <c r="AS769" i="4"/>
  <c r="AS770" i="4"/>
  <c r="AS771" i="4"/>
  <c r="AS772" i="4"/>
  <c r="AS773" i="4"/>
  <c r="AS774" i="4"/>
  <c r="AS775" i="4"/>
  <c r="AS776" i="4"/>
  <c r="AS777" i="4"/>
  <c r="AS778" i="4"/>
  <c r="AS779" i="4"/>
  <c r="AS780" i="4"/>
  <c r="AS781" i="4"/>
  <c r="AS782" i="4"/>
  <c r="AS783" i="4"/>
  <c r="AS784" i="4"/>
  <c r="AS785" i="4"/>
  <c r="AS786" i="4"/>
  <c r="AS787" i="4"/>
  <c r="AS788" i="4"/>
  <c r="AS789" i="4"/>
  <c r="AS790" i="4"/>
  <c r="AS791" i="4"/>
  <c r="AS792" i="4"/>
  <c r="AS793" i="4"/>
  <c r="AS794" i="4"/>
  <c r="AS795" i="4"/>
  <c r="AS796" i="4"/>
  <c r="AS797" i="4"/>
  <c r="AS798" i="4"/>
  <c r="AS799" i="4"/>
  <c r="AS800" i="4"/>
  <c r="AS801" i="4"/>
  <c r="AS802" i="4"/>
  <c r="AS803" i="4"/>
  <c r="AS804" i="4"/>
  <c r="AS805" i="4"/>
  <c r="AS806" i="4"/>
  <c r="AS807" i="4"/>
  <c r="AS808" i="4"/>
  <c r="AS809" i="4"/>
  <c r="AS810" i="4"/>
  <c r="AS811" i="4"/>
  <c r="AS812" i="4"/>
  <c r="AS813" i="4"/>
  <c r="AS814" i="4"/>
  <c r="AS815" i="4"/>
  <c r="AS816" i="4"/>
  <c r="AS817" i="4"/>
  <c r="AS818" i="4"/>
  <c r="AS819" i="4"/>
  <c r="AS820" i="4"/>
  <c r="AS821" i="4"/>
  <c r="AS822" i="4"/>
  <c r="AS823" i="4"/>
  <c r="AS824" i="4"/>
  <c r="AS825" i="4"/>
  <c r="AS826" i="4"/>
  <c r="AS827" i="4"/>
  <c r="AS828" i="4"/>
  <c r="AS829" i="4"/>
  <c r="AS830" i="4"/>
  <c r="AS831" i="4"/>
  <c r="AS832" i="4"/>
  <c r="AS833" i="4"/>
  <c r="AS834" i="4"/>
  <c r="AS835" i="4"/>
  <c r="AS836" i="4"/>
  <c r="AS837" i="4"/>
  <c r="AS838" i="4"/>
  <c r="AS839" i="4"/>
  <c r="AS840" i="4"/>
  <c r="AS841" i="4"/>
  <c r="AS842" i="4"/>
  <c r="AS843" i="4"/>
  <c r="AS844" i="4"/>
  <c r="AS845" i="4"/>
  <c r="AS846" i="4"/>
  <c r="AS847" i="4"/>
  <c r="AS848" i="4"/>
  <c r="AS849" i="4"/>
  <c r="AS850" i="4"/>
  <c r="AS851" i="4"/>
  <c r="AS852" i="4"/>
  <c r="AS853" i="4"/>
  <c r="AS854" i="4"/>
  <c r="AS855" i="4"/>
  <c r="AS856" i="4"/>
  <c r="AS857" i="4"/>
  <c r="AS858" i="4"/>
  <c r="AS859" i="4"/>
  <c r="AS860" i="4"/>
  <c r="AS861" i="4"/>
  <c r="AS862" i="4"/>
  <c r="AS863" i="4"/>
  <c r="AS864" i="4"/>
  <c r="AS865" i="4"/>
  <c r="AS866" i="4"/>
  <c r="AS867" i="4"/>
  <c r="AS868" i="4"/>
  <c r="AS869" i="4"/>
  <c r="AS870" i="4"/>
  <c r="AS871" i="4"/>
  <c r="AS872" i="4"/>
  <c r="AS873" i="4"/>
  <c r="AS874" i="4"/>
  <c r="AS875" i="4"/>
  <c r="AS876" i="4"/>
  <c r="AS877" i="4"/>
  <c r="AS878" i="4"/>
  <c r="AS879" i="4"/>
  <c r="AS880" i="4"/>
  <c r="AS881" i="4"/>
  <c r="AS882" i="4"/>
  <c r="AS883" i="4"/>
  <c r="AS884" i="4"/>
  <c r="AS885" i="4"/>
  <c r="AS886" i="4"/>
  <c r="AS887" i="4"/>
  <c r="AS888" i="4"/>
  <c r="AS889" i="4"/>
  <c r="AS890" i="4"/>
  <c r="AS891" i="4"/>
  <c r="AS892" i="4"/>
  <c r="AS893" i="4"/>
  <c r="AS894" i="4"/>
  <c r="AS895" i="4"/>
  <c r="AS896" i="4"/>
  <c r="AS897" i="4"/>
  <c r="AS898" i="4"/>
  <c r="AS899" i="4"/>
  <c r="AS900" i="4"/>
  <c r="AS901" i="4"/>
  <c r="AS902" i="4"/>
  <c r="AS903" i="4"/>
  <c r="AS904" i="4"/>
  <c r="AS905" i="4"/>
  <c r="AS906" i="4"/>
  <c r="AS907" i="4"/>
  <c r="AS908" i="4"/>
  <c r="AS909" i="4"/>
  <c r="AS910" i="4"/>
  <c r="AS911" i="4"/>
  <c r="AS912" i="4"/>
  <c r="AS913" i="4"/>
  <c r="AS914" i="4"/>
  <c r="AS915" i="4"/>
  <c r="AS916" i="4"/>
  <c r="AS917" i="4"/>
  <c r="AS918" i="4"/>
  <c r="AS919" i="4"/>
  <c r="AS920" i="4"/>
  <c r="AS921" i="4"/>
  <c r="AS922" i="4"/>
  <c r="AS923" i="4"/>
  <c r="AS924" i="4"/>
  <c r="AS925" i="4"/>
  <c r="AS926" i="4"/>
  <c r="AS927" i="4"/>
  <c r="AS928" i="4"/>
  <c r="AS929" i="4"/>
  <c r="AS930" i="4"/>
  <c r="AS931" i="4"/>
  <c r="AS932" i="4"/>
  <c r="AS933" i="4"/>
  <c r="AS934" i="4"/>
  <c r="AS935" i="4"/>
  <c r="AS936" i="4"/>
  <c r="AS937" i="4"/>
  <c r="AS938" i="4"/>
  <c r="AS939" i="4"/>
  <c r="AS940" i="4"/>
  <c r="AS941" i="4"/>
  <c r="AS942" i="4"/>
  <c r="AS943" i="4"/>
  <c r="AS944" i="4"/>
  <c r="AS945" i="4"/>
  <c r="AS946" i="4"/>
  <c r="AS947" i="4"/>
  <c r="AS948" i="4"/>
  <c r="AS949" i="4"/>
  <c r="AS950" i="4"/>
  <c r="AS951" i="4"/>
  <c r="AS952" i="4"/>
  <c r="AS953" i="4"/>
  <c r="AS954" i="4"/>
  <c r="AS955" i="4"/>
  <c r="AS956" i="4"/>
  <c r="AS957" i="4"/>
  <c r="AS958" i="4"/>
  <c r="AS959" i="4"/>
  <c r="AS960" i="4"/>
  <c r="AS961" i="4"/>
  <c r="AS962" i="4"/>
  <c r="AS963" i="4"/>
  <c r="AS964" i="4"/>
  <c r="AS965" i="4"/>
  <c r="AS966" i="4"/>
  <c r="AS967" i="4"/>
  <c r="AS968" i="4"/>
  <c r="AS969" i="4"/>
  <c r="AS970" i="4"/>
  <c r="AS971" i="4"/>
  <c r="AS972" i="4"/>
  <c r="AS973" i="4"/>
  <c r="AS974" i="4"/>
  <c r="AS975" i="4"/>
  <c r="AS976" i="4"/>
  <c r="AS977" i="4"/>
  <c r="AS978" i="4"/>
  <c r="AS979" i="4"/>
  <c r="AS980" i="4"/>
  <c r="AS981" i="4"/>
  <c r="AS982" i="4"/>
  <c r="AS983" i="4"/>
  <c r="AS984" i="4"/>
  <c r="AS985" i="4"/>
  <c r="AS986" i="4"/>
  <c r="AS987" i="4"/>
  <c r="AS988" i="4"/>
  <c r="AS989" i="4"/>
  <c r="AS990" i="4"/>
  <c r="AS991" i="4"/>
  <c r="AS992" i="4"/>
  <c r="AS993" i="4"/>
  <c r="AS994" i="4"/>
  <c r="AS995" i="4"/>
  <c r="AS996" i="4"/>
  <c r="AS997" i="4"/>
  <c r="AS998" i="4"/>
  <c r="AR43" i="4"/>
  <c r="AT43" i="4" s="1"/>
  <c r="AR44" i="4"/>
  <c r="AT44" i="4" s="1"/>
  <c r="AR45" i="4"/>
  <c r="AT45" i="4" s="1"/>
  <c r="AR46" i="4"/>
  <c r="AT46" i="4" s="1"/>
  <c r="AR47" i="4"/>
  <c r="AT47" i="4" s="1"/>
  <c r="AR48" i="4"/>
  <c r="AT48" i="4" s="1"/>
  <c r="AR49" i="4"/>
  <c r="AT49" i="4" s="1"/>
  <c r="AR50" i="4"/>
  <c r="AT50" i="4" s="1"/>
  <c r="AR51" i="4"/>
  <c r="AT51" i="4" s="1"/>
  <c r="AR52" i="4"/>
  <c r="AT52" i="4" s="1"/>
  <c r="AR53" i="4"/>
  <c r="AT53" i="4" s="1"/>
  <c r="AR54" i="4"/>
  <c r="AT54" i="4" s="1"/>
  <c r="AR55" i="4"/>
  <c r="AT55" i="4" s="1"/>
  <c r="AR56" i="4"/>
  <c r="AT56" i="4" s="1"/>
  <c r="AR57" i="4"/>
  <c r="AT57" i="4" s="1"/>
  <c r="AR58" i="4"/>
  <c r="AT58" i="4" s="1"/>
  <c r="AR59" i="4"/>
  <c r="AT59" i="4" s="1"/>
  <c r="AR60" i="4"/>
  <c r="AT60" i="4" s="1"/>
  <c r="AR61" i="4"/>
  <c r="AT61" i="4" s="1"/>
  <c r="AR62" i="4"/>
  <c r="AT62" i="4" s="1"/>
  <c r="AR63" i="4"/>
  <c r="AT63" i="4" s="1"/>
  <c r="AR64" i="4"/>
  <c r="AT64" i="4" s="1"/>
  <c r="AR65" i="4"/>
  <c r="AT65" i="4" s="1"/>
  <c r="AR66" i="4"/>
  <c r="AT66" i="4" s="1"/>
  <c r="AR67" i="4"/>
  <c r="AT67" i="4" s="1"/>
  <c r="AR68" i="4"/>
  <c r="AT68" i="4" s="1"/>
  <c r="AR69" i="4"/>
  <c r="AT69" i="4" s="1"/>
  <c r="AR70" i="4"/>
  <c r="AT70" i="4" s="1"/>
  <c r="AR71" i="4"/>
  <c r="AT71" i="4" s="1"/>
  <c r="AR72" i="4"/>
  <c r="AT72" i="4" s="1"/>
  <c r="AR73" i="4"/>
  <c r="AT73" i="4" s="1"/>
  <c r="AR74" i="4"/>
  <c r="AT74" i="4" s="1"/>
  <c r="AR75" i="4"/>
  <c r="AT75" i="4" s="1"/>
  <c r="AR76" i="4"/>
  <c r="AT76" i="4" s="1"/>
  <c r="AR77" i="4"/>
  <c r="AT77" i="4" s="1"/>
  <c r="AR78" i="4"/>
  <c r="AT78" i="4" s="1"/>
  <c r="AR79" i="4"/>
  <c r="AT79" i="4" s="1"/>
  <c r="AR80" i="4"/>
  <c r="AT80" i="4" s="1"/>
  <c r="AR81" i="4"/>
  <c r="AT81" i="4" s="1"/>
  <c r="AR82" i="4"/>
  <c r="AT82" i="4" s="1"/>
  <c r="AR83" i="4"/>
  <c r="AT83" i="4" s="1"/>
  <c r="AR84" i="4"/>
  <c r="AT84" i="4" s="1"/>
  <c r="AR85" i="4"/>
  <c r="AT85" i="4" s="1"/>
  <c r="AR86" i="4"/>
  <c r="AT86" i="4" s="1"/>
  <c r="AR87" i="4"/>
  <c r="AT87" i="4" s="1"/>
  <c r="AR88" i="4"/>
  <c r="AT88" i="4" s="1"/>
  <c r="AR89" i="4"/>
  <c r="AT89" i="4" s="1"/>
  <c r="AR90" i="4"/>
  <c r="AT90" i="4" s="1"/>
  <c r="AR91" i="4"/>
  <c r="AT91" i="4" s="1"/>
  <c r="AR92" i="4"/>
  <c r="AT92" i="4" s="1"/>
  <c r="AR93" i="4"/>
  <c r="AT93" i="4" s="1"/>
  <c r="AR94" i="4"/>
  <c r="AT94" i="4" s="1"/>
  <c r="AR95" i="4"/>
  <c r="AT95" i="4" s="1"/>
  <c r="AR96" i="4"/>
  <c r="AT96" i="4" s="1"/>
  <c r="AR97" i="4"/>
  <c r="AT97" i="4" s="1"/>
  <c r="AR98" i="4"/>
  <c r="AT98" i="4" s="1"/>
  <c r="AR99" i="4"/>
  <c r="AT99" i="4" s="1"/>
  <c r="AR100" i="4"/>
  <c r="AT100" i="4" s="1"/>
  <c r="AR101" i="4"/>
  <c r="AT101" i="4" s="1"/>
  <c r="AR102" i="4"/>
  <c r="AT102" i="4" s="1"/>
  <c r="AR103" i="4"/>
  <c r="AT103" i="4" s="1"/>
  <c r="AR104" i="4"/>
  <c r="AT104" i="4" s="1"/>
  <c r="AR105" i="4"/>
  <c r="AT105" i="4" s="1"/>
  <c r="AR106" i="4"/>
  <c r="AT106" i="4" s="1"/>
  <c r="AR107" i="4"/>
  <c r="AT107" i="4" s="1"/>
  <c r="AR108" i="4"/>
  <c r="AT108" i="4" s="1"/>
  <c r="AR109" i="4"/>
  <c r="AT109" i="4" s="1"/>
  <c r="AR110" i="4"/>
  <c r="AT110" i="4" s="1"/>
  <c r="AR111" i="4"/>
  <c r="AT111" i="4" s="1"/>
  <c r="AR112" i="4"/>
  <c r="AT112" i="4" s="1"/>
  <c r="AR113" i="4"/>
  <c r="AT113" i="4" s="1"/>
  <c r="AR114" i="4"/>
  <c r="AT114" i="4" s="1"/>
  <c r="AR115" i="4"/>
  <c r="AT115" i="4" s="1"/>
  <c r="AR116" i="4"/>
  <c r="AT116" i="4" s="1"/>
  <c r="AR117" i="4"/>
  <c r="AT117" i="4" s="1"/>
  <c r="AR118" i="4"/>
  <c r="AT118" i="4" s="1"/>
  <c r="AR119" i="4"/>
  <c r="AT119" i="4" s="1"/>
  <c r="AR120" i="4"/>
  <c r="AT120" i="4" s="1"/>
  <c r="AR121" i="4"/>
  <c r="AT121" i="4" s="1"/>
  <c r="AR122" i="4"/>
  <c r="AT122" i="4" s="1"/>
  <c r="AR123" i="4"/>
  <c r="AT123" i="4" s="1"/>
  <c r="AR124" i="4"/>
  <c r="AT124" i="4" s="1"/>
  <c r="AR125" i="4"/>
  <c r="AT125" i="4" s="1"/>
  <c r="AR126" i="4"/>
  <c r="AT126" i="4" s="1"/>
  <c r="AR127" i="4"/>
  <c r="AT127" i="4" s="1"/>
  <c r="AR128" i="4"/>
  <c r="AT128" i="4" s="1"/>
  <c r="AR129" i="4"/>
  <c r="AT129" i="4" s="1"/>
  <c r="AR130" i="4"/>
  <c r="AT130" i="4" s="1"/>
  <c r="AR131" i="4"/>
  <c r="AT131" i="4" s="1"/>
  <c r="AR132" i="4"/>
  <c r="AT132" i="4" s="1"/>
  <c r="AR133" i="4"/>
  <c r="AT133" i="4" s="1"/>
  <c r="AR134" i="4"/>
  <c r="AT134" i="4" s="1"/>
  <c r="AR135" i="4"/>
  <c r="AT135" i="4" s="1"/>
  <c r="AR136" i="4"/>
  <c r="AT136" i="4" s="1"/>
  <c r="AR137" i="4"/>
  <c r="AT137" i="4" s="1"/>
  <c r="AR138" i="4"/>
  <c r="AT138" i="4" s="1"/>
  <c r="AR139" i="4"/>
  <c r="AT139" i="4" s="1"/>
  <c r="AR140" i="4"/>
  <c r="AT140" i="4" s="1"/>
  <c r="AR141" i="4"/>
  <c r="AT141" i="4" s="1"/>
  <c r="AR142" i="4"/>
  <c r="AT142" i="4" s="1"/>
  <c r="AR143" i="4"/>
  <c r="AT143" i="4" s="1"/>
  <c r="AR144" i="4"/>
  <c r="AT144" i="4" s="1"/>
  <c r="AR145" i="4"/>
  <c r="AT145" i="4" s="1"/>
  <c r="AR146" i="4"/>
  <c r="AT146" i="4" s="1"/>
  <c r="AR147" i="4"/>
  <c r="AT147" i="4" s="1"/>
  <c r="AR148" i="4"/>
  <c r="AT148" i="4" s="1"/>
  <c r="AR149" i="4"/>
  <c r="AT149" i="4" s="1"/>
  <c r="AR150" i="4"/>
  <c r="AT150" i="4" s="1"/>
  <c r="AR151" i="4"/>
  <c r="AT151" i="4" s="1"/>
  <c r="AR152" i="4"/>
  <c r="AT152" i="4" s="1"/>
  <c r="AR153" i="4"/>
  <c r="AT153" i="4" s="1"/>
  <c r="AR154" i="4"/>
  <c r="AT154" i="4" s="1"/>
  <c r="AR155" i="4"/>
  <c r="AT155" i="4" s="1"/>
  <c r="AR156" i="4"/>
  <c r="AT156" i="4" s="1"/>
  <c r="AR157" i="4"/>
  <c r="AT157" i="4" s="1"/>
  <c r="AR158" i="4"/>
  <c r="AT158" i="4" s="1"/>
  <c r="AR159" i="4"/>
  <c r="AT159" i="4" s="1"/>
  <c r="AR160" i="4"/>
  <c r="AT160" i="4" s="1"/>
  <c r="AR161" i="4"/>
  <c r="AT161" i="4" s="1"/>
  <c r="AR162" i="4"/>
  <c r="AT162" i="4" s="1"/>
  <c r="AR163" i="4"/>
  <c r="AT163" i="4" s="1"/>
  <c r="AR164" i="4"/>
  <c r="AT164" i="4" s="1"/>
  <c r="AR165" i="4"/>
  <c r="AT165" i="4" s="1"/>
  <c r="AR166" i="4"/>
  <c r="AT166" i="4" s="1"/>
  <c r="AR167" i="4"/>
  <c r="AT167" i="4" s="1"/>
  <c r="AR168" i="4"/>
  <c r="AT168" i="4" s="1"/>
  <c r="AR169" i="4"/>
  <c r="AT169" i="4" s="1"/>
  <c r="AR170" i="4"/>
  <c r="AT170" i="4" s="1"/>
  <c r="AR171" i="4"/>
  <c r="AT171" i="4" s="1"/>
  <c r="AR172" i="4"/>
  <c r="AT172" i="4" s="1"/>
  <c r="AR173" i="4"/>
  <c r="AT173" i="4" s="1"/>
  <c r="AR174" i="4"/>
  <c r="AT174" i="4" s="1"/>
  <c r="AR175" i="4"/>
  <c r="AT175" i="4" s="1"/>
  <c r="AR176" i="4"/>
  <c r="AT176" i="4" s="1"/>
  <c r="AR177" i="4"/>
  <c r="AT177" i="4" s="1"/>
  <c r="AR178" i="4"/>
  <c r="AT178" i="4" s="1"/>
  <c r="AR179" i="4"/>
  <c r="AT179" i="4" s="1"/>
  <c r="AR180" i="4"/>
  <c r="AT180" i="4" s="1"/>
  <c r="AR181" i="4"/>
  <c r="AT181" i="4" s="1"/>
  <c r="AR182" i="4"/>
  <c r="AT182" i="4" s="1"/>
  <c r="AR183" i="4"/>
  <c r="AT183" i="4" s="1"/>
  <c r="AR184" i="4"/>
  <c r="AT184" i="4" s="1"/>
  <c r="AR185" i="4"/>
  <c r="AT185" i="4" s="1"/>
  <c r="AR186" i="4"/>
  <c r="AT186" i="4" s="1"/>
  <c r="AR187" i="4"/>
  <c r="AT187" i="4" s="1"/>
  <c r="AR188" i="4"/>
  <c r="AT188" i="4" s="1"/>
  <c r="AR189" i="4"/>
  <c r="AT189" i="4" s="1"/>
  <c r="AR190" i="4"/>
  <c r="AT190" i="4" s="1"/>
  <c r="AR191" i="4"/>
  <c r="AT191" i="4" s="1"/>
  <c r="AR192" i="4"/>
  <c r="AT192" i="4" s="1"/>
  <c r="AR193" i="4"/>
  <c r="AT193" i="4" s="1"/>
  <c r="AR194" i="4"/>
  <c r="AT194" i="4" s="1"/>
  <c r="AR195" i="4"/>
  <c r="AT195" i="4" s="1"/>
  <c r="AR196" i="4"/>
  <c r="AT196" i="4" s="1"/>
  <c r="AR197" i="4"/>
  <c r="AT197" i="4" s="1"/>
  <c r="AR198" i="4"/>
  <c r="AT198" i="4" s="1"/>
  <c r="AR199" i="4"/>
  <c r="AT199" i="4" s="1"/>
  <c r="AR200" i="4"/>
  <c r="AT200" i="4" s="1"/>
  <c r="AR201" i="4"/>
  <c r="AT201" i="4" s="1"/>
  <c r="AR202" i="4"/>
  <c r="AT202" i="4" s="1"/>
  <c r="AR203" i="4"/>
  <c r="AT203" i="4" s="1"/>
  <c r="AR204" i="4"/>
  <c r="AT204" i="4" s="1"/>
  <c r="AR205" i="4"/>
  <c r="AT205" i="4" s="1"/>
  <c r="AR206" i="4"/>
  <c r="AT206" i="4" s="1"/>
  <c r="AR207" i="4"/>
  <c r="AT207" i="4" s="1"/>
  <c r="AR208" i="4"/>
  <c r="AT208" i="4" s="1"/>
  <c r="AR209" i="4"/>
  <c r="AT209" i="4" s="1"/>
  <c r="AR210" i="4"/>
  <c r="AT210" i="4" s="1"/>
  <c r="AR211" i="4"/>
  <c r="AT211" i="4" s="1"/>
  <c r="AR212" i="4"/>
  <c r="AT212" i="4" s="1"/>
  <c r="AR213" i="4"/>
  <c r="AT213" i="4" s="1"/>
  <c r="AR214" i="4"/>
  <c r="AT214" i="4" s="1"/>
  <c r="AR215" i="4"/>
  <c r="AT215" i="4" s="1"/>
  <c r="AR216" i="4"/>
  <c r="AT216" i="4" s="1"/>
  <c r="AR217" i="4"/>
  <c r="AT217" i="4" s="1"/>
  <c r="AR218" i="4"/>
  <c r="AT218" i="4" s="1"/>
  <c r="AR219" i="4"/>
  <c r="AT219" i="4" s="1"/>
  <c r="AR220" i="4"/>
  <c r="AT220" i="4" s="1"/>
  <c r="AR221" i="4"/>
  <c r="AT221" i="4" s="1"/>
  <c r="AR222" i="4"/>
  <c r="AT222" i="4" s="1"/>
  <c r="AR223" i="4"/>
  <c r="AT223" i="4" s="1"/>
  <c r="AR224" i="4"/>
  <c r="AT224" i="4" s="1"/>
  <c r="AR225" i="4"/>
  <c r="AT225" i="4" s="1"/>
  <c r="AR226" i="4"/>
  <c r="AT226" i="4" s="1"/>
  <c r="AR227" i="4"/>
  <c r="AT227" i="4" s="1"/>
  <c r="AR228" i="4"/>
  <c r="AT228" i="4" s="1"/>
  <c r="AR229" i="4"/>
  <c r="AT229" i="4" s="1"/>
  <c r="AR230" i="4"/>
  <c r="AT230" i="4" s="1"/>
  <c r="AR231" i="4"/>
  <c r="AT231" i="4" s="1"/>
  <c r="AR232" i="4"/>
  <c r="AT232" i="4" s="1"/>
  <c r="AR233" i="4"/>
  <c r="AT233" i="4" s="1"/>
  <c r="AR234" i="4"/>
  <c r="AT234" i="4" s="1"/>
  <c r="AR235" i="4"/>
  <c r="AT235" i="4" s="1"/>
  <c r="AR236" i="4"/>
  <c r="AT236" i="4" s="1"/>
  <c r="AR237" i="4"/>
  <c r="AT237" i="4" s="1"/>
  <c r="AR238" i="4"/>
  <c r="AT238" i="4" s="1"/>
  <c r="AR239" i="4"/>
  <c r="AT239" i="4" s="1"/>
  <c r="AR240" i="4"/>
  <c r="AT240" i="4" s="1"/>
  <c r="AR241" i="4"/>
  <c r="AT241" i="4" s="1"/>
  <c r="AR242" i="4"/>
  <c r="AT242" i="4" s="1"/>
  <c r="AR243" i="4"/>
  <c r="AT243" i="4" s="1"/>
  <c r="AR244" i="4"/>
  <c r="AT244" i="4" s="1"/>
  <c r="AR245" i="4"/>
  <c r="AT245" i="4" s="1"/>
  <c r="AR246" i="4"/>
  <c r="AT246" i="4" s="1"/>
  <c r="AR247" i="4"/>
  <c r="AT247" i="4" s="1"/>
  <c r="AR248" i="4"/>
  <c r="AT248" i="4" s="1"/>
  <c r="AR249" i="4"/>
  <c r="AT249" i="4" s="1"/>
  <c r="AR250" i="4"/>
  <c r="AT250" i="4" s="1"/>
  <c r="AR251" i="4"/>
  <c r="AT251" i="4" s="1"/>
  <c r="AR252" i="4"/>
  <c r="AT252" i="4" s="1"/>
  <c r="AR253" i="4"/>
  <c r="AT253" i="4" s="1"/>
  <c r="AR254" i="4"/>
  <c r="AT254" i="4" s="1"/>
  <c r="AR255" i="4"/>
  <c r="AT255" i="4" s="1"/>
  <c r="AR256" i="4"/>
  <c r="AT256" i="4" s="1"/>
  <c r="AR257" i="4"/>
  <c r="AT257" i="4" s="1"/>
  <c r="AR258" i="4"/>
  <c r="AT258" i="4" s="1"/>
  <c r="AR259" i="4"/>
  <c r="AT259" i="4" s="1"/>
  <c r="AR260" i="4"/>
  <c r="AT260" i="4" s="1"/>
  <c r="AR261" i="4"/>
  <c r="AT261" i="4" s="1"/>
  <c r="AR262" i="4"/>
  <c r="AT262" i="4" s="1"/>
  <c r="AR263" i="4"/>
  <c r="AT263" i="4" s="1"/>
  <c r="AR264" i="4"/>
  <c r="AT264" i="4" s="1"/>
  <c r="AR265" i="4"/>
  <c r="AT265" i="4" s="1"/>
  <c r="AR266" i="4"/>
  <c r="AT266" i="4" s="1"/>
  <c r="AR267" i="4"/>
  <c r="AT267" i="4" s="1"/>
  <c r="AR268" i="4"/>
  <c r="AT268" i="4" s="1"/>
  <c r="AR269" i="4"/>
  <c r="AT269" i="4" s="1"/>
  <c r="AR270" i="4"/>
  <c r="AT270" i="4" s="1"/>
  <c r="AR271" i="4"/>
  <c r="AT271" i="4" s="1"/>
  <c r="AR272" i="4"/>
  <c r="AT272" i="4" s="1"/>
  <c r="AR273" i="4"/>
  <c r="AT273" i="4" s="1"/>
  <c r="AR274" i="4"/>
  <c r="AT274" i="4" s="1"/>
  <c r="AR275" i="4"/>
  <c r="AT275" i="4" s="1"/>
  <c r="AR276" i="4"/>
  <c r="AT276" i="4" s="1"/>
  <c r="AR277" i="4"/>
  <c r="AT277" i="4" s="1"/>
  <c r="AR278" i="4"/>
  <c r="AT278" i="4" s="1"/>
  <c r="AR279" i="4"/>
  <c r="AT279" i="4" s="1"/>
  <c r="AR280" i="4"/>
  <c r="AT280" i="4" s="1"/>
  <c r="AR281" i="4"/>
  <c r="AT281" i="4" s="1"/>
  <c r="AR282" i="4"/>
  <c r="AT282" i="4" s="1"/>
  <c r="AR283" i="4"/>
  <c r="AT283" i="4" s="1"/>
  <c r="AR284" i="4"/>
  <c r="AT284" i="4" s="1"/>
  <c r="AR285" i="4"/>
  <c r="AT285" i="4" s="1"/>
  <c r="AR286" i="4"/>
  <c r="AT286" i="4" s="1"/>
  <c r="AR287" i="4"/>
  <c r="AT287" i="4" s="1"/>
  <c r="AR288" i="4"/>
  <c r="AT288" i="4" s="1"/>
  <c r="AR289" i="4"/>
  <c r="AT289" i="4" s="1"/>
  <c r="AR290" i="4"/>
  <c r="AT290" i="4" s="1"/>
  <c r="AR291" i="4"/>
  <c r="AT291" i="4" s="1"/>
  <c r="AR292" i="4"/>
  <c r="AT292" i="4" s="1"/>
  <c r="AR293" i="4"/>
  <c r="AT293" i="4" s="1"/>
  <c r="AR294" i="4"/>
  <c r="AT294" i="4" s="1"/>
  <c r="AR295" i="4"/>
  <c r="AT295" i="4" s="1"/>
  <c r="AR296" i="4"/>
  <c r="AT296" i="4" s="1"/>
  <c r="AR297" i="4"/>
  <c r="AT297" i="4" s="1"/>
  <c r="AR298" i="4"/>
  <c r="AT298" i="4" s="1"/>
  <c r="AR299" i="4"/>
  <c r="AT299" i="4" s="1"/>
  <c r="AR300" i="4"/>
  <c r="AT300" i="4" s="1"/>
  <c r="AR301" i="4"/>
  <c r="AT301" i="4" s="1"/>
  <c r="AR302" i="4"/>
  <c r="AT302" i="4" s="1"/>
  <c r="AR303" i="4"/>
  <c r="AT303" i="4" s="1"/>
  <c r="AR304" i="4"/>
  <c r="AT304" i="4" s="1"/>
  <c r="AR305" i="4"/>
  <c r="AT305" i="4" s="1"/>
  <c r="AR306" i="4"/>
  <c r="AT306" i="4" s="1"/>
  <c r="AR307" i="4"/>
  <c r="AT307" i="4" s="1"/>
  <c r="AR308" i="4"/>
  <c r="AT308" i="4" s="1"/>
  <c r="AR309" i="4"/>
  <c r="AT309" i="4" s="1"/>
  <c r="AR310" i="4"/>
  <c r="AT310" i="4" s="1"/>
  <c r="AR311" i="4"/>
  <c r="AT311" i="4" s="1"/>
  <c r="AR312" i="4"/>
  <c r="AT312" i="4" s="1"/>
  <c r="AR313" i="4"/>
  <c r="AT313" i="4" s="1"/>
  <c r="AR314" i="4"/>
  <c r="AT314" i="4" s="1"/>
  <c r="AR315" i="4"/>
  <c r="AT315" i="4" s="1"/>
  <c r="AR316" i="4"/>
  <c r="AT316" i="4" s="1"/>
  <c r="AR317" i="4"/>
  <c r="AT317" i="4" s="1"/>
  <c r="AR318" i="4"/>
  <c r="AT318" i="4" s="1"/>
  <c r="AR319" i="4"/>
  <c r="AT319" i="4" s="1"/>
  <c r="AR320" i="4"/>
  <c r="AT320" i="4" s="1"/>
  <c r="AR321" i="4"/>
  <c r="AT321" i="4" s="1"/>
  <c r="AR322" i="4"/>
  <c r="AT322" i="4" s="1"/>
  <c r="AR323" i="4"/>
  <c r="AT323" i="4" s="1"/>
  <c r="AR324" i="4"/>
  <c r="AT324" i="4" s="1"/>
  <c r="AR325" i="4"/>
  <c r="AT325" i="4" s="1"/>
  <c r="AR326" i="4"/>
  <c r="AT326" i="4" s="1"/>
  <c r="AR327" i="4"/>
  <c r="AT327" i="4" s="1"/>
  <c r="AR328" i="4"/>
  <c r="AT328" i="4" s="1"/>
  <c r="AR329" i="4"/>
  <c r="AT329" i="4" s="1"/>
  <c r="AR330" i="4"/>
  <c r="AT330" i="4" s="1"/>
  <c r="AR331" i="4"/>
  <c r="AT331" i="4" s="1"/>
  <c r="AR332" i="4"/>
  <c r="AT332" i="4" s="1"/>
  <c r="AR333" i="4"/>
  <c r="AT333" i="4" s="1"/>
  <c r="AR334" i="4"/>
  <c r="AT334" i="4" s="1"/>
  <c r="AR335" i="4"/>
  <c r="AT335" i="4" s="1"/>
  <c r="AR336" i="4"/>
  <c r="AT336" i="4" s="1"/>
  <c r="AR337" i="4"/>
  <c r="AT337" i="4" s="1"/>
  <c r="AR338" i="4"/>
  <c r="AT338" i="4" s="1"/>
  <c r="AR339" i="4"/>
  <c r="AT339" i="4" s="1"/>
  <c r="AR340" i="4"/>
  <c r="AT340" i="4" s="1"/>
  <c r="AR341" i="4"/>
  <c r="AT341" i="4" s="1"/>
  <c r="AR342" i="4"/>
  <c r="AT342" i="4" s="1"/>
  <c r="AR343" i="4"/>
  <c r="AT343" i="4" s="1"/>
  <c r="AR344" i="4"/>
  <c r="AT344" i="4" s="1"/>
  <c r="AR345" i="4"/>
  <c r="AT345" i="4" s="1"/>
  <c r="AR346" i="4"/>
  <c r="AT346" i="4" s="1"/>
  <c r="AR347" i="4"/>
  <c r="AT347" i="4" s="1"/>
  <c r="AR348" i="4"/>
  <c r="AT348" i="4" s="1"/>
  <c r="AR349" i="4"/>
  <c r="AT349" i="4" s="1"/>
  <c r="AR350" i="4"/>
  <c r="AT350" i="4" s="1"/>
  <c r="AR351" i="4"/>
  <c r="AT351" i="4" s="1"/>
  <c r="AR352" i="4"/>
  <c r="AT352" i="4" s="1"/>
  <c r="AR353" i="4"/>
  <c r="AT353" i="4" s="1"/>
  <c r="AR354" i="4"/>
  <c r="AT354" i="4" s="1"/>
  <c r="AR355" i="4"/>
  <c r="AT355" i="4" s="1"/>
  <c r="AR356" i="4"/>
  <c r="AT356" i="4" s="1"/>
  <c r="AR357" i="4"/>
  <c r="AT357" i="4" s="1"/>
  <c r="AR358" i="4"/>
  <c r="AT358" i="4" s="1"/>
  <c r="AR359" i="4"/>
  <c r="AT359" i="4" s="1"/>
  <c r="AR360" i="4"/>
  <c r="AT360" i="4" s="1"/>
  <c r="AR361" i="4"/>
  <c r="AT361" i="4" s="1"/>
  <c r="AR362" i="4"/>
  <c r="AT362" i="4" s="1"/>
  <c r="AR363" i="4"/>
  <c r="AT363" i="4" s="1"/>
  <c r="AR364" i="4"/>
  <c r="AT364" i="4" s="1"/>
  <c r="AR365" i="4"/>
  <c r="AT365" i="4" s="1"/>
  <c r="AR366" i="4"/>
  <c r="AT366" i="4" s="1"/>
  <c r="AR367" i="4"/>
  <c r="AT367" i="4" s="1"/>
  <c r="AR368" i="4"/>
  <c r="AT368" i="4" s="1"/>
  <c r="AR369" i="4"/>
  <c r="AT369" i="4" s="1"/>
  <c r="AR370" i="4"/>
  <c r="AT370" i="4" s="1"/>
  <c r="AR371" i="4"/>
  <c r="AT371" i="4" s="1"/>
  <c r="AR372" i="4"/>
  <c r="AT372" i="4" s="1"/>
  <c r="AR373" i="4"/>
  <c r="AT373" i="4" s="1"/>
  <c r="AR374" i="4"/>
  <c r="AT374" i="4" s="1"/>
  <c r="AR375" i="4"/>
  <c r="AT375" i="4" s="1"/>
  <c r="AR376" i="4"/>
  <c r="AT376" i="4" s="1"/>
  <c r="AR377" i="4"/>
  <c r="AT377" i="4" s="1"/>
  <c r="AR378" i="4"/>
  <c r="AT378" i="4" s="1"/>
  <c r="AR379" i="4"/>
  <c r="AT379" i="4" s="1"/>
  <c r="AR380" i="4"/>
  <c r="AT380" i="4" s="1"/>
  <c r="AR381" i="4"/>
  <c r="AT381" i="4" s="1"/>
  <c r="AR382" i="4"/>
  <c r="AT382" i="4" s="1"/>
  <c r="AR383" i="4"/>
  <c r="AT383" i="4" s="1"/>
  <c r="AR384" i="4"/>
  <c r="AT384" i="4" s="1"/>
  <c r="AR385" i="4"/>
  <c r="AT385" i="4" s="1"/>
  <c r="AR386" i="4"/>
  <c r="AT386" i="4" s="1"/>
  <c r="AR387" i="4"/>
  <c r="AT387" i="4" s="1"/>
  <c r="AR388" i="4"/>
  <c r="AT388" i="4" s="1"/>
  <c r="AR389" i="4"/>
  <c r="AT389" i="4" s="1"/>
  <c r="AR390" i="4"/>
  <c r="AT390" i="4" s="1"/>
  <c r="AR391" i="4"/>
  <c r="AT391" i="4" s="1"/>
  <c r="AR392" i="4"/>
  <c r="AT392" i="4" s="1"/>
  <c r="AR393" i="4"/>
  <c r="AT393" i="4" s="1"/>
  <c r="AR394" i="4"/>
  <c r="AT394" i="4" s="1"/>
  <c r="AR395" i="4"/>
  <c r="AT395" i="4" s="1"/>
  <c r="AR396" i="4"/>
  <c r="AT396" i="4" s="1"/>
  <c r="AR397" i="4"/>
  <c r="AT397" i="4" s="1"/>
  <c r="AR398" i="4"/>
  <c r="AT398" i="4" s="1"/>
  <c r="AR399" i="4"/>
  <c r="AT399" i="4" s="1"/>
  <c r="AR400" i="4"/>
  <c r="AT400" i="4" s="1"/>
  <c r="AR401" i="4"/>
  <c r="AT401" i="4" s="1"/>
  <c r="AR402" i="4"/>
  <c r="AT402" i="4" s="1"/>
  <c r="AR403" i="4"/>
  <c r="AT403" i="4" s="1"/>
  <c r="AR404" i="4"/>
  <c r="AT404" i="4" s="1"/>
  <c r="AR405" i="4"/>
  <c r="AT405" i="4" s="1"/>
  <c r="AR406" i="4"/>
  <c r="AT406" i="4" s="1"/>
  <c r="AR407" i="4"/>
  <c r="AT407" i="4" s="1"/>
  <c r="AR408" i="4"/>
  <c r="AT408" i="4" s="1"/>
  <c r="AR409" i="4"/>
  <c r="AT409" i="4" s="1"/>
  <c r="AR410" i="4"/>
  <c r="AT410" i="4" s="1"/>
  <c r="AR411" i="4"/>
  <c r="AT411" i="4" s="1"/>
  <c r="AR412" i="4"/>
  <c r="AT412" i="4" s="1"/>
  <c r="AR413" i="4"/>
  <c r="AT413" i="4" s="1"/>
  <c r="AR414" i="4"/>
  <c r="AT414" i="4" s="1"/>
  <c r="AR415" i="4"/>
  <c r="AT415" i="4" s="1"/>
  <c r="AR416" i="4"/>
  <c r="AT416" i="4" s="1"/>
  <c r="AR417" i="4"/>
  <c r="AT417" i="4" s="1"/>
  <c r="AR418" i="4"/>
  <c r="AT418" i="4" s="1"/>
  <c r="AR419" i="4"/>
  <c r="AT419" i="4" s="1"/>
  <c r="AR420" i="4"/>
  <c r="AT420" i="4" s="1"/>
  <c r="AR421" i="4"/>
  <c r="AT421" i="4" s="1"/>
  <c r="AR422" i="4"/>
  <c r="AT422" i="4" s="1"/>
  <c r="AR423" i="4"/>
  <c r="AT423" i="4" s="1"/>
  <c r="AR424" i="4"/>
  <c r="AT424" i="4" s="1"/>
  <c r="AR425" i="4"/>
  <c r="AT425" i="4" s="1"/>
  <c r="AR426" i="4"/>
  <c r="AT426" i="4" s="1"/>
  <c r="AR427" i="4"/>
  <c r="AT427" i="4" s="1"/>
  <c r="AR428" i="4"/>
  <c r="AT428" i="4" s="1"/>
  <c r="AR429" i="4"/>
  <c r="AT429" i="4" s="1"/>
  <c r="AR430" i="4"/>
  <c r="AT430" i="4" s="1"/>
  <c r="AR431" i="4"/>
  <c r="AT431" i="4" s="1"/>
  <c r="AR432" i="4"/>
  <c r="AT432" i="4" s="1"/>
  <c r="AR433" i="4"/>
  <c r="AT433" i="4" s="1"/>
  <c r="AR434" i="4"/>
  <c r="AT434" i="4" s="1"/>
  <c r="AR435" i="4"/>
  <c r="AT435" i="4" s="1"/>
  <c r="AR436" i="4"/>
  <c r="AT436" i="4" s="1"/>
  <c r="AR437" i="4"/>
  <c r="AT437" i="4" s="1"/>
  <c r="AR438" i="4"/>
  <c r="AT438" i="4" s="1"/>
  <c r="AR439" i="4"/>
  <c r="AT439" i="4" s="1"/>
  <c r="AR440" i="4"/>
  <c r="AT440" i="4" s="1"/>
  <c r="AR441" i="4"/>
  <c r="AT441" i="4" s="1"/>
  <c r="AR442" i="4"/>
  <c r="AT442" i="4" s="1"/>
  <c r="AR443" i="4"/>
  <c r="AT443" i="4" s="1"/>
  <c r="AR444" i="4"/>
  <c r="AT444" i="4" s="1"/>
  <c r="AR445" i="4"/>
  <c r="AT445" i="4" s="1"/>
  <c r="AR446" i="4"/>
  <c r="AT446" i="4" s="1"/>
  <c r="AR447" i="4"/>
  <c r="AT447" i="4" s="1"/>
  <c r="AR448" i="4"/>
  <c r="AT448" i="4" s="1"/>
  <c r="AR449" i="4"/>
  <c r="AT449" i="4" s="1"/>
  <c r="AR450" i="4"/>
  <c r="AT450" i="4" s="1"/>
  <c r="AR451" i="4"/>
  <c r="AT451" i="4" s="1"/>
  <c r="AR452" i="4"/>
  <c r="AT452" i="4" s="1"/>
  <c r="AR453" i="4"/>
  <c r="AT453" i="4" s="1"/>
  <c r="AR454" i="4"/>
  <c r="AT454" i="4" s="1"/>
  <c r="AR455" i="4"/>
  <c r="AT455" i="4" s="1"/>
  <c r="AR456" i="4"/>
  <c r="AT456" i="4" s="1"/>
  <c r="AR457" i="4"/>
  <c r="AT457" i="4" s="1"/>
  <c r="AR458" i="4"/>
  <c r="AT458" i="4" s="1"/>
  <c r="AR459" i="4"/>
  <c r="AT459" i="4" s="1"/>
  <c r="AR460" i="4"/>
  <c r="AT460" i="4" s="1"/>
  <c r="AR461" i="4"/>
  <c r="AT461" i="4" s="1"/>
  <c r="AR462" i="4"/>
  <c r="AT462" i="4" s="1"/>
  <c r="AR463" i="4"/>
  <c r="AT463" i="4" s="1"/>
  <c r="AR464" i="4"/>
  <c r="AT464" i="4" s="1"/>
  <c r="AR465" i="4"/>
  <c r="AT465" i="4" s="1"/>
  <c r="AR466" i="4"/>
  <c r="AT466" i="4" s="1"/>
  <c r="AR467" i="4"/>
  <c r="AT467" i="4" s="1"/>
  <c r="AR468" i="4"/>
  <c r="AT468" i="4" s="1"/>
  <c r="AR469" i="4"/>
  <c r="AT469" i="4" s="1"/>
  <c r="AR470" i="4"/>
  <c r="AT470" i="4" s="1"/>
  <c r="AR471" i="4"/>
  <c r="AT471" i="4" s="1"/>
  <c r="AR472" i="4"/>
  <c r="AT472" i="4" s="1"/>
  <c r="AR473" i="4"/>
  <c r="AT473" i="4" s="1"/>
  <c r="AR474" i="4"/>
  <c r="AT474" i="4" s="1"/>
  <c r="AR475" i="4"/>
  <c r="AT475" i="4" s="1"/>
  <c r="AR476" i="4"/>
  <c r="AT476" i="4" s="1"/>
  <c r="AR477" i="4"/>
  <c r="AT477" i="4" s="1"/>
  <c r="AR478" i="4"/>
  <c r="AT478" i="4" s="1"/>
  <c r="AR479" i="4"/>
  <c r="AT479" i="4" s="1"/>
  <c r="AR480" i="4"/>
  <c r="AT480" i="4" s="1"/>
  <c r="AR481" i="4"/>
  <c r="AT481" i="4" s="1"/>
  <c r="AR482" i="4"/>
  <c r="AT482" i="4" s="1"/>
  <c r="AR483" i="4"/>
  <c r="AT483" i="4" s="1"/>
  <c r="AR484" i="4"/>
  <c r="AT484" i="4" s="1"/>
  <c r="AR485" i="4"/>
  <c r="AT485" i="4" s="1"/>
  <c r="AR486" i="4"/>
  <c r="AT486" i="4" s="1"/>
  <c r="AR487" i="4"/>
  <c r="AT487" i="4" s="1"/>
  <c r="AR488" i="4"/>
  <c r="AT488" i="4" s="1"/>
  <c r="AR489" i="4"/>
  <c r="AT489" i="4" s="1"/>
  <c r="AR490" i="4"/>
  <c r="AT490" i="4" s="1"/>
  <c r="AR491" i="4"/>
  <c r="AT491" i="4" s="1"/>
  <c r="AR492" i="4"/>
  <c r="AT492" i="4" s="1"/>
  <c r="AR493" i="4"/>
  <c r="AT493" i="4" s="1"/>
  <c r="AR494" i="4"/>
  <c r="AT494" i="4" s="1"/>
  <c r="AR495" i="4"/>
  <c r="AT495" i="4" s="1"/>
  <c r="AR496" i="4"/>
  <c r="AT496" i="4" s="1"/>
  <c r="AR497" i="4"/>
  <c r="AT497" i="4" s="1"/>
  <c r="AR498" i="4"/>
  <c r="AT498" i="4" s="1"/>
  <c r="AR499" i="4"/>
  <c r="AT499" i="4" s="1"/>
  <c r="AR500" i="4"/>
  <c r="AT500" i="4" s="1"/>
  <c r="AR501" i="4"/>
  <c r="AT501" i="4" s="1"/>
  <c r="AR502" i="4"/>
  <c r="AT502" i="4" s="1"/>
  <c r="AR503" i="4"/>
  <c r="AT503" i="4" s="1"/>
  <c r="AR504" i="4"/>
  <c r="AT504" i="4" s="1"/>
  <c r="AR505" i="4"/>
  <c r="AT505" i="4" s="1"/>
  <c r="AR506" i="4"/>
  <c r="AT506" i="4" s="1"/>
  <c r="AR507" i="4"/>
  <c r="AT507" i="4" s="1"/>
  <c r="AR508" i="4"/>
  <c r="AT508" i="4" s="1"/>
  <c r="AR509" i="4"/>
  <c r="AT509" i="4" s="1"/>
  <c r="AR510" i="4"/>
  <c r="AT510" i="4" s="1"/>
  <c r="AR511" i="4"/>
  <c r="AT511" i="4" s="1"/>
  <c r="AR512" i="4"/>
  <c r="AT512" i="4" s="1"/>
  <c r="AR513" i="4"/>
  <c r="AT513" i="4" s="1"/>
  <c r="AR514" i="4"/>
  <c r="AT514" i="4" s="1"/>
  <c r="AR515" i="4"/>
  <c r="AT515" i="4" s="1"/>
  <c r="AR516" i="4"/>
  <c r="AT516" i="4" s="1"/>
  <c r="AR517" i="4"/>
  <c r="AT517" i="4" s="1"/>
  <c r="AR518" i="4"/>
  <c r="AT518" i="4" s="1"/>
  <c r="AR519" i="4"/>
  <c r="AT519" i="4" s="1"/>
  <c r="AR520" i="4"/>
  <c r="AT520" i="4" s="1"/>
  <c r="AR521" i="4"/>
  <c r="AT521" i="4" s="1"/>
  <c r="AR522" i="4"/>
  <c r="AT522" i="4" s="1"/>
  <c r="AR523" i="4"/>
  <c r="AT523" i="4" s="1"/>
  <c r="AR524" i="4"/>
  <c r="AT524" i="4" s="1"/>
  <c r="AR525" i="4"/>
  <c r="AT525" i="4" s="1"/>
  <c r="AR526" i="4"/>
  <c r="AT526" i="4" s="1"/>
  <c r="AR527" i="4"/>
  <c r="AT527" i="4" s="1"/>
  <c r="AR528" i="4"/>
  <c r="AT528" i="4" s="1"/>
  <c r="AR529" i="4"/>
  <c r="AT529" i="4" s="1"/>
  <c r="AR530" i="4"/>
  <c r="AT530" i="4" s="1"/>
  <c r="AR531" i="4"/>
  <c r="AT531" i="4" s="1"/>
  <c r="AR532" i="4"/>
  <c r="AT532" i="4" s="1"/>
  <c r="AR533" i="4"/>
  <c r="AT533" i="4" s="1"/>
  <c r="AR534" i="4"/>
  <c r="AT534" i="4" s="1"/>
  <c r="AR535" i="4"/>
  <c r="AT535" i="4" s="1"/>
  <c r="AR536" i="4"/>
  <c r="AT536" i="4" s="1"/>
  <c r="AR537" i="4"/>
  <c r="AT537" i="4" s="1"/>
  <c r="AR538" i="4"/>
  <c r="AT538" i="4" s="1"/>
  <c r="AR539" i="4"/>
  <c r="AT539" i="4" s="1"/>
  <c r="AR540" i="4"/>
  <c r="AT540" i="4" s="1"/>
  <c r="AR541" i="4"/>
  <c r="AT541" i="4" s="1"/>
  <c r="AR542" i="4"/>
  <c r="AT542" i="4" s="1"/>
  <c r="AR543" i="4"/>
  <c r="AT543" i="4" s="1"/>
  <c r="AR544" i="4"/>
  <c r="AT544" i="4" s="1"/>
  <c r="AR545" i="4"/>
  <c r="AT545" i="4" s="1"/>
  <c r="AR546" i="4"/>
  <c r="AT546" i="4" s="1"/>
  <c r="AR547" i="4"/>
  <c r="AT547" i="4" s="1"/>
  <c r="AR548" i="4"/>
  <c r="AT548" i="4" s="1"/>
  <c r="AR549" i="4"/>
  <c r="AT549" i="4" s="1"/>
  <c r="AR550" i="4"/>
  <c r="AT550" i="4" s="1"/>
  <c r="AR551" i="4"/>
  <c r="AT551" i="4" s="1"/>
  <c r="AR552" i="4"/>
  <c r="AT552" i="4" s="1"/>
  <c r="AR553" i="4"/>
  <c r="AT553" i="4" s="1"/>
  <c r="AR554" i="4"/>
  <c r="AT554" i="4" s="1"/>
  <c r="AR555" i="4"/>
  <c r="AT555" i="4" s="1"/>
  <c r="AR556" i="4"/>
  <c r="AT556" i="4" s="1"/>
  <c r="AR557" i="4"/>
  <c r="AT557" i="4" s="1"/>
  <c r="AR558" i="4"/>
  <c r="AT558" i="4" s="1"/>
  <c r="AR559" i="4"/>
  <c r="AT559" i="4" s="1"/>
  <c r="AR560" i="4"/>
  <c r="AT560" i="4" s="1"/>
  <c r="AR561" i="4"/>
  <c r="AT561" i="4" s="1"/>
  <c r="AR562" i="4"/>
  <c r="AT562" i="4" s="1"/>
  <c r="AR563" i="4"/>
  <c r="AT563" i="4" s="1"/>
  <c r="AR564" i="4"/>
  <c r="AT564" i="4" s="1"/>
  <c r="AR565" i="4"/>
  <c r="AT565" i="4" s="1"/>
  <c r="AR566" i="4"/>
  <c r="AT566" i="4" s="1"/>
  <c r="AR567" i="4"/>
  <c r="AT567" i="4" s="1"/>
  <c r="AR568" i="4"/>
  <c r="AT568" i="4" s="1"/>
  <c r="AR569" i="4"/>
  <c r="AT569" i="4" s="1"/>
  <c r="AR570" i="4"/>
  <c r="AT570" i="4" s="1"/>
  <c r="AR571" i="4"/>
  <c r="AT571" i="4" s="1"/>
  <c r="AR572" i="4"/>
  <c r="AT572" i="4" s="1"/>
  <c r="AR573" i="4"/>
  <c r="AT573" i="4" s="1"/>
  <c r="AR574" i="4"/>
  <c r="AT574" i="4" s="1"/>
  <c r="AR575" i="4"/>
  <c r="AT575" i="4" s="1"/>
  <c r="AR576" i="4"/>
  <c r="AT576" i="4" s="1"/>
  <c r="AR577" i="4"/>
  <c r="AT577" i="4" s="1"/>
  <c r="AR578" i="4"/>
  <c r="AT578" i="4" s="1"/>
  <c r="AR579" i="4"/>
  <c r="AT579" i="4" s="1"/>
  <c r="AR580" i="4"/>
  <c r="AT580" i="4" s="1"/>
  <c r="AR581" i="4"/>
  <c r="AT581" i="4" s="1"/>
  <c r="AR582" i="4"/>
  <c r="AT582" i="4" s="1"/>
  <c r="AR583" i="4"/>
  <c r="AT583" i="4" s="1"/>
  <c r="AR584" i="4"/>
  <c r="AT584" i="4" s="1"/>
  <c r="AR585" i="4"/>
  <c r="AT585" i="4" s="1"/>
  <c r="AR586" i="4"/>
  <c r="AT586" i="4" s="1"/>
  <c r="AR587" i="4"/>
  <c r="AT587" i="4" s="1"/>
  <c r="AR588" i="4"/>
  <c r="AT588" i="4" s="1"/>
  <c r="AR589" i="4"/>
  <c r="AT589" i="4" s="1"/>
  <c r="AR590" i="4"/>
  <c r="AT590" i="4" s="1"/>
  <c r="AR591" i="4"/>
  <c r="AT591" i="4" s="1"/>
  <c r="AR592" i="4"/>
  <c r="AT592" i="4" s="1"/>
  <c r="AR593" i="4"/>
  <c r="AT593" i="4" s="1"/>
  <c r="AR594" i="4"/>
  <c r="AT594" i="4" s="1"/>
  <c r="AR595" i="4"/>
  <c r="AT595" i="4" s="1"/>
  <c r="AR596" i="4"/>
  <c r="AT596" i="4" s="1"/>
  <c r="AR597" i="4"/>
  <c r="AT597" i="4" s="1"/>
  <c r="AR598" i="4"/>
  <c r="AT598" i="4" s="1"/>
  <c r="AR599" i="4"/>
  <c r="AT599" i="4" s="1"/>
  <c r="AR600" i="4"/>
  <c r="AT600" i="4" s="1"/>
  <c r="AR601" i="4"/>
  <c r="AT601" i="4" s="1"/>
  <c r="AR602" i="4"/>
  <c r="AT602" i="4" s="1"/>
  <c r="AR603" i="4"/>
  <c r="AT603" i="4" s="1"/>
  <c r="AR604" i="4"/>
  <c r="AT604" i="4" s="1"/>
  <c r="AR605" i="4"/>
  <c r="AT605" i="4" s="1"/>
  <c r="AR606" i="4"/>
  <c r="AT606" i="4" s="1"/>
  <c r="AR607" i="4"/>
  <c r="AT607" i="4" s="1"/>
  <c r="AR608" i="4"/>
  <c r="AT608" i="4" s="1"/>
  <c r="AR609" i="4"/>
  <c r="AT609" i="4" s="1"/>
  <c r="AR610" i="4"/>
  <c r="AT610" i="4" s="1"/>
  <c r="AR611" i="4"/>
  <c r="AT611" i="4" s="1"/>
  <c r="AR612" i="4"/>
  <c r="AT612" i="4" s="1"/>
  <c r="AR613" i="4"/>
  <c r="AT613" i="4" s="1"/>
  <c r="AR614" i="4"/>
  <c r="AT614" i="4" s="1"/>
  <c r="AR615" i="4"/>
  <c r="AT615" i="4" s="1"/>
  <c r="AR616" i="4"/>
  <c r="AT616" i="4" s="1"/>
  <c r="AR617" i="4"/>
  <c r="AT617" i="4" s="1"/>
  <c r="AR618" i="4"/>
  <c r="AT618" i="4" s="1"/>
  <c r="AR619" i="4"/>
  <c r="AT619" i="4" s="1"/>
  <c r="AR620" i="4"/>
  <c r="AT620" i="4" s="1"/>
  <c r="AR621" i="4"/>
  <c r="AT621" i="4" s="1"/>
  <c r="AR622" i="4"/>
  <c r="AT622" i="4" s="1"/>
  <c r="AR623" i="4"/>
  <c r="AT623" i="4" s="1"/>
  <c r="AR624" i="4"/>
  <c r="AT624" i="4" s="1"/>
  <c r="AR625" i="4"/>
  <c r="AT625" i="4" s="1"/>
  <c r="AR626" i="4"/>
  <c r="AT626" i="4" s="1"/>
  <c r="AR627" i="4"/>
  <c r="AT627" i="4" s="1"/>
  <c r="AR628" i="4"/>
  <c r="AT628" i="4" s="1"/>
  <c r="AR629" i="4"/>
  <c r="AT629" i="4" s="1"/>
  <c r="AR630" i="4"/>
  <c r="AT630" i="4" s="1"/>
  <c r="AR631" i="4"/>
  <c r="AT631" i="4" s="1"/>
  <c r="AR632" i="4"/>
  <c r="AT632" i="4" s="1"/>
  <c r="AR633" i="4"/>
  <c r="AT633" i="4" s="1"/>
  <c r="AR634" i="4"/>
  <c r="AT634" i="4" s="1"/>
  <c r="AR635" i="4"/>
  <c r="AT635" i="4" s="1"/>
  <c r="AR636" i="4"/>
  <c r="AT636" i="4" s="1"/>
  <c r="AR637" i="4"/>
  <c r="AT637" i="4" s="1"/>
  <c r="AR638" i="4"/>
  <c r="AT638" i="4" s="1"/>
  <c r="AR639" i="4"/>
  <c r="AT639" i="4" s="1"/>
  <c r="AR640" i="4"/>
  <c r="AT640" i="4" s="1"/>
  <c r="AR641" i="4"/>
  <c r="AT641" i="4" s="1"/>
  <c r="AR642" i="4"/>
  <c r="AT642" i="4" s="1"/>
  <c r="AR643" i="4"/>
  <c r="AT643" i="4" s="1"/>
  <c r="AR644" i="4"/>
  <c r="AT644" i="4" s="1"/>
  <c r="AR645" i="4"/>
  <c r="AT645" i="4" s="1"/>
  <c r="AR646" i="4"/>
  <c r="AT646" i="4" s="1"/>
  <c r="AR647" i="4"/>
  <c r="AT647" i="4" s="1"/>
  <c r="AR648" i="4"/>
  <c r="AT648" i="4" s="1"/>
  <c r="AR649" i="4"/>
  <c r="AT649" i="4" s="1"/>
  <c r="AR650" i="4"/>
  <c r="AT650" i="4" s="1"/>
  <c r="AR651" i="4"/>
  <c r="AT651" i="4" s="1"/>
  <c r="AR652" i="4"/>
  <c r="AT652" i="4" s="1"/>
  <c r="AR653" i="4"/>
  <c r="AT653" i="4" s="1"/>
  <c r="AR654" i="4"/>
  <c r="AT654" i="4" s="1"/>
  <c r="AR655" i="4"/>
  <c r="AT655" i="4" s="1"/>
  <c r="AR656" i="4"/>
  <c r="AT656" i="4" s="1"/>
  <c r="AR657" i="4"/>
  <c r="AT657" i="4" s="1"/>
  <c r="AR658" i="4"/>
  <c r="AT658" i="4" s="1"/>
  <c r="AR659" i="4"/>
  <c r="AT659" i="4" s="1"/>
  <c r="AR660" i="4"/>
  <c r="AT660" i="4" s="1"/>
  <c r="AR661" i="4"/>
  <c r="AT661" i="4" s="1"/>
  <c r="AR662" i="4"/>
  <c r="AT662" i="4" s="1"/>
  <c r="AR663" i="4"/>
  <c r="AT663" i="4" s="1"/>
  <c r="AR664" i="4"/>
  <c r="AT664" i="4" s="1"/>
  <c r="AR665" i="4"/>
  <c r="AT665" i="4" s="1"/>
  <c r="AR666" i="4"/>
  <c r="AT666" i="4" s="1"/>
  <c r="AR667" i="4"/>
  <c r="AT667" i="4" s="1"/>
  <c r="AR668" i="4"/>
  <c r="AT668" i="4" s="1"/>
  <c r="AR669" i="4"/>
  <c r="AT669" i="4" s="1"/>
  <c r="AR670" i="4"/>
  <c r="AT670" i="4" s="1"/>
  <c r="AR671" i="4"/>
  <c r="AT671" i="4" s="1"/>
  <c r="AR672" i="4"/>
  <c r="AT672" i="4" s="1"/>
  <c r="AR673" i="4"/>
  <c r="AT673" i="4" s="1"/>
  <c r="AR674" i="4"/>
  <c r="AT674" i="4" s="1"/>
  <c r="AR675" i="4"/>
  <c r="AT675" i="4" s="1"/>
  <c r="AR676" i="4"/>
  <c r="AT676" i="4" s="1"/>
  <c r="AR677" i="4"/>
  <c r="AT677" i="4" s="1"/>
  <c r="AR678" i="4"/>
  <c r="AT678" i="4" s="1"/>
  <c r="AR679" i="4"/>
  <c r="AT679" i="4" s="1"/>
  <c r="AR680" i="4"/>
  <c r="AT680" i="4" s="1"/>
  <c r="AR681" i="4"/>
  <c r="AT681" i="4" s="1"/>
  <c r="AR682" i="4"/>
  <c r="AT682" i="4" s="1"/>
  <c r="AR683" i="4"/>
  <c r="AT683" i="4" s="1"/>
  <c r="AR684" i="4"/>
  <c r="AT684" i="4" s="1"/>
  <c r="AR685" i="4"/>
  <c r="AT685" i="4" s="1"/>
  <c r="AR686" i="4"/>
  <c r="AT686" i="4" s="1"/>
  <c r="AR687" i="4"/>
  <c r="AT687" i="4" s="1"/>
  <c r="AR688" i="4"/>
  <c r="AT688" i="4" s="1"/>
  <c r="AR689" i="4"/>
  <c r="AT689" i="4" s="1"/>
  <c r="AR690" i="4"/>
  <c r="AT690" i="4" s="1"/>
  <c r="AR691" i="4"/>
  <c r="AT691" i="4" s="1"/>
  <c r="AR692" i="4"/>
  <c r="AT692" i="4" s="1"/>
  <c r="AR693" i="4"/>
  <c r="AT693" i="4" s="1"/>
  <c r="AR694" i="4"/>
  <c r="AT694" i="4" s="1"/>
  <c r="AR695" i="4"/>
  <c r="AT695" i="4" s="1"/>
  <c r="AR696" i="4"/>
  <c r="AT696" i="4" s="1"/>
  <c r="AR697" i="4"/>
  <c r="AT697" i="4" s="1"/>
  <c r="AR698" i="4"/>
  <c r="AT698" i="4" s="1"/>
  <c r="AR699" i="4"/>
  <c r="AT699" i="4" s="1"/>
  <c r="AR700" i="4"/>
  <c r="AT700" i="4" s="1"/>
  <c r="AR701" i="4"/>
  <c r="AT701" i="4" s="1"/>
  <c r="AR702" i="4"/>
  <c r="AT702" i="4" s="1"/>
  <c r="AR703" i="4"/>
  <c r="AT703" i="4" s="1"/>
  <c r="AR704" i="4"/>
  <c r="AT704" i="4" s="1"/>
  <c r="AR705" i="4"/>
  <c r="AT705" i="4" s="1"/>
  <c r="AR706" i="4"/>
  <c r="AT706" i="4" s="1"/>
  <c r="AR707" i="4"/>
  <c r="AT707" i="4" s="1"/>
  <c r="AR708" i="4"/>
  <c r="AT708" i="4" s="1"/>
  <c r="AR709" i="4"/>
  <c r="AT709" i="4" s="1"/>
  <c r="AR710" i="4"/>
  <c r="AT710" i="4" s="1"/>
  <c r="AR711" i="4"/>
  <c r="AT711" i="4" s="1"/>
  <c r="AR712" i="4"/>
  <c r="AT712" i="4" s="1"/>
  <c r="AR713" i="4"/>
  <c r="AT713" i="4" s="1"/>
  <c r="AR714" i="4"/>
  <c r="AT714" i="4" s="1"/>
  <c r="AR715" i="4"/>
  <c r="AT715" i="4" s="1"/>
  <c r="AR716" i="4"/>
  <c r="AT716" i="4" s="1"/>
  <c r="AR717" i="4"/>
  <c r="AT717" i="4" s="1"/>
  <c r="AR718" i="4"/>
  <c r="AT718" i="4" s="1"/>
  <c r="AR719" i="4"/>
  <c r="AT719" i="4" s="1"/>
  <c r="AR720" i="4"/>
  <c r="AT720" i="4" s="1"/>
  <c r="AR721" i="4"/>
  <c r="AT721" i="4" s="1"/>
  <c r="AR722" i="4"/>
  <c r="AT722" i="4" s="1"/>
  <c r="AR723" i="4"/>
  <c r="AT723" i="4" s="1"/>
  <c r="AR724" i="4"/>
  <c r="AT724" i="4" s="1"/>
  <c r="AR725" i="4"/>
  <c r="AT725" i="4" s="1"/>
  <c r="AR726" i="4"/>
  <c r="AT726" i="4" s="1"/>
  <c r="AR727" i="4"/>
  <c r="AT727" i="4" s="1"/>
  <c r="AR728" i="4"/>
  <c r="AT728" i="4" s="1"/>
  <c r="AR729" i="4"/>
  <c r="AT729" i="4" s="1"/>
  <c r="AR730" i="4"/>
  <c r="AT730" i="4" s="1"/>
  <c r="AR731" i="4"/>
  <c r="AT731" i="4" s="1"/>
  <c r="AR732" i="4"/>
  <c r="AT732" i="4" s="1"/>
  <c r="AR733" i="4"/>
  <c r="AT733" i="4" s="1"/>
  <c r="AR734" i="4"/>
  <c r="AT734" i="4" s="1"/>
  <c r="AR735" i="4"/>
  <c r="AT735" i="4" s="1"/>
  <c r="AR736" i="4"/>
  <c r="AT736" i="4" s="1"/>
  <c r="AR737" i="4"/>
  <c r="AT737" i="4" s="1"/>
  <c r="AR738" i="4"/>
  <c r="AT738" i="4" s="1"/>
  <c r="AR739" i="4"/>
  <c r="AT739" i="4" s="1"/>
  <c r="AR740" i="4"/>
  <c r="AT740" i="4" s="1"/>
  <c r="AR741" i="4"/>
  <c r="AT741" i="4" s="1"/>
  <c r="AR742" i="4"/>
  <c r="AT742" i="4" s="1"/>
  <c r="AR743" i="4"/>
  <c r="AT743" i="4" s="1"/>
  <c r="AR744" i="4"/>
  <c r="AT744" i="4" s="1"/>
  <c r="AR745" i="4"/>
  <c r="AT745" i="4" s="1"/>
  <c r="AR746" i="4"/>
  <c r="AT746" i="4" s="1"/>
  <c r="AR747" i="4"/>
  <c r="AT747" i="4" s="1"/>
  <c r="AR748" i="4"/>
  <c r="AT748" i="4" s="1"/>
  <c r="AR749" i="4"/>
  <c r="AT749" i="4" s="1"/>
  <c r="AR750" i="4"/>
  <c r="AT750" i="4" s="1"/>
  <c r="AR751" i="4"/>
  <c r="AT751" i="4" s="1"/>
  <c r="AR752" i="4"/>
  <c r="AT752" i="4" s="1"/>
  <c r="AR753" i="4"/>
  <c r="AT753" i="4" s="1"/>
  <c r="AR754" i="4"/>
  <c r="AT754" i="4" s="1"/>
  <c r="AR755" i="4"/>
  <c r="AT755" i="4" s="1"/>
  <c r="AR756" i="4"/>
  <c r="AT756" i="4" s="1"/>
  <c r="AR757" i="4"/>
  <c r="AT757" i="4" s="1"/>
  <c r="AR758" i="4"/>
  <c r="AT758" i="4" s="1"/>
  <c r="AR759" i="4"/>
  <c r="AT759" i="4" s="1"/>
  <c r="AR760" i="4"/>
  <c r="AT760" i="4" s="1"/>
  <c r="AR761" i="4"/>
  <c r="AT761" i="4" s="1"/>
  <c r="AR762" i="4"/>
  <c r="AT762" i="4" s="1"/>
  <c r="AR763" i="4"/>
  <c r="AT763" i="4" s="1"/>
  <c r="AR764" i="4"/>
  <c r="AT764" i="4" s="1"/>
  <c r="AR765" i="4"/>
  <c r="AT765" i="4" s="1"/>
  <c r="AR766" i="4"/>
  <c r="AT766" i="4" s="1"/>
  <c r="AR767" i="4"/>
  <c r="AT767" i="4" s="1"/>
  <c r="AR768" i="4"/>
  <c r="AT768" i="4" s="1"/>
  <c r="AR769" i="4"/>
  <c r="AT769" i="4" s="1"/>
  <c r="AR770" i="4"/>
  <c r="AT770" i="4" s="1"/>
  <c r="AR771" i="4"/>
  <c r="AT771" i="4" s="1"/>
  <c r="AR772" i="4"/>
  <c r="AT772" i="4" s="1"/>
  <c r="AR773" i="4"/>
  <c r="AT773" i="4" s="1"/>
  <c r="AR774" i="4"/>
  <c r="AT774" i="4" s="1"/>
  <c r="AR775" i="4"/>
  <c r="AT775" i="4" s="1"/>
  <c r="AR776" i="4"/>
  <c r="AT776" i="4" s="1"/>
  <c r="AR777" i="4"/>
  <c r="AT777" i="4" s="1"/>
  <c r="AR778" i="4"/>
  <c r="AT778" i="4" s="1"/>
  <c r="AR779" i="4"/>
  <c r="AT779" i="4" s="1"/>
  <c r="AR780" i="4"/>
  <c r="AT780" i="4" s="1"/>
  <c r="AR781" i="4"/>
  <c r="AT781" i="4" s="1"/>
  <c r="AR782" i="4"/>
  <c r="AT782" i="4" s="1"/>
  <c r="AR783" i="4"/>
  <c r="AT783" i="4" s="1"/>
  <c r="AR784" i="4"/>
  <c r="AT784" i="4" s="1"/>
  <c r="AR785" i="4"/>
  <c r="AT785" i="4" s="1"/>
  <c r="AR786" i="4"/>
  <c r="AT786" i="4" s="1"/>
  <c r="AR787" i="4"/>
  <c r="AT787" i="4" s="1"/>
  <c r="AR788" i="4"/>
  <c r="AT788" i="4" s="1"/>
  <c r="AR789" i="4"/>
  <c r="AT789" i="4" s="1"/>
  <c r="AR790" i="4"/>
  <c r="AT790" i="4" s="1"/>
  <c r="AR791" i="4"/>
  <c r="AT791" i="4" s="1"/>
  <c r="AR792" i="4"/>
  <c r="AT792" i="4" s="1"/>
  <c r="AR793" i="4"/>
  <c r="AT793" i="4" s="1"/>
  <c r="AR794" i="4"/>
  <c r="AT794" i="4" s="1"/>
  <c r="AR795" i="4"/>
  <c r="AT795" i="4" s="1"/>
  <c r="AR796" i="4"/>
  <c r="AT796" i="4" s="1"/>
  <c r="AR797" i="4"/>
  <c r="AT797" i="4" s="1"/>
  <c r="AR798" i="4"/>
  <c r="AT798" i="4" s="1"/>
  <c r="AR799" i="4"/>
  <c r="AT799" i="4" s="1"/>
  <c r="AR800" i="4"/>
  <c r="AT800" i="4" s="1"/>
  <c r="AR801" i="4"/>
  <c r="AT801" i="4" s="1"/>
  <c r="AR802" i="4"/>
  <c r="AT802" i="4" s="1"/>
  <c r="AR803" i="4"/>
  <c r="AT803" i="4" s="1"/>
  <c r="AR804" i="4"/>
  <c r="AT804" i="4" s="1"/>
  <c r="AR805" i="4"/>
  <c r="AT805" i="4" s="1"/>
  <c r="AR806" i="4"/>
  <c r="AT806" i="4" s="1"/>
  <c r="AR807" i="4"/>
  <c r="AT807" i="4" s="1"/>
  <c r="AR808" i="4"/>
  <c r="AT808" i="4" s="1"/>
  <c r="AR809" i="4"/>
  <c r="AT809" i="4" s="1"/>
  <c r="AR810" i="4"/>
  <c r="AT810" i="4" s="1"/>
  <c r="AR811" i="4"/>
  <c r="AT811" i="4" s="1"/>
  <c r="AR812" i="4"/>
  <c r="AT812" i="4" s="1"/>
  <c r="AR813" i="4"/>
  <c r="AT813" i="4" s="1"/>
  <c r="AR814" i="4"/>
  <c r="AT814" i="4" s="1"/>
  <c r="AR815" i="4"/>
  <c r="AT815" i="4" s="1"/>
  <c r="AR816" i="4"/>
  <c r="AT816" i="4" s="1"/>
  <c r="AR817" i="4"/>
  <c r="AT817" i="4" s="1"/>
  <c r="AR818" i="4"/>
  <c r="AT818" i="4" s="1"/>
  <c r="AR819" i="4"/>
  <c r="AT819" i="4" s="1"/>
  <c r="AR820" i="4"/>
  <c r="AT820" i="4" s="1"/>
  <c r="AR821" i="4"/>
  <c r="AT821" i="4" s="1"/>
  <c r="AR822" i="4"/>
  <c r="AT822" i="4" s="1"/>
  <c r="AR823" i="4"/>
  <c r="AT823" i="4" s="1"/>
  <c r="AR824" i="4"/>
  <c r="AT824" i="4" s="1"/>
  <c r="AR825" i="4"/>
  <c r="AT825" i="4" s="1"/>
  <c r="AR826" i="4"/>
  <c r="AT826" i="4" s="1"/>
  <c r="AR827" i="4"/>
  <c r="AT827" i="4" s="1"/>
  <c r="AR828" i="4"/>
  <c r="AT828" i="4" s="1"/>
  <c r="AR829" i="4"/>
  <c r="AT829" i="4" s="1"/>
  <c r="AR830" i="4"/>
  <c r="AT830" i="4" s="1"/>
  <c r="AR831" i="4"/>
  <c r="AT831" i="4" s="1"/>
  <c r="AR832" i="4"/>
  <c r="AT832" i="4" s="1"/>
  <c r="AR833" i="4"/>
  <c r="AT833" i="4" s="1"/>
  <c r="AR834" i="4"/>
  <c r="AT834" i="4" s="1"/>
  <c r="AR835" i="4"/>
  <c r="AT835" i="4" s="1"/>
  <c r="AR836" i="4"/>
  <c r="AT836" i="4" s="1"/>
  <c r="AR837" i="4"/>
  <c r="AT837" i="4" s="1"/>
  <c r="AR838" i="4"/>
  <c r="AT838" i="4" s="1"/>
  <c r="AR839" i="4"/>
  <c r="AT839" i="4" s="1"/>
  <c r="AR840" i="4"/>
  <c r="AT840" i="4" s="1"/>
  <c r="AR841" i="4"/>
  <c r="AT841" i="4" s="1"/>
  <c r="AR842" i="4"/>
  <c r="AT842" i="4" s="1"/>
  <c r="AR843" i="4"/>
  <c r="AT843" i="4" s="1"/>
  <c r="AR844" i="4"/>
  <c r="AT844" i="4" s="1"/>
  <c r="AR845" i="4"/>
  <c r="AT845" i="4" s="1"/>
  <c r="AR846" i="4"/>
  <c r="AT846" i="4" s="1"/>
  <c r="AR847" i="4"/>
  <c r="AT847" i="4" s="1"/>
  <c r="AR848" i="4"/>
  <c r="AT848" i="4" s="1"/>
  <c r="AR849" i="4"/>
  <c r="AT849" i="4" s="1"/>
  <c r="AR850" i="4"/>
  <c r="AT850" i="4" s="1"/>
  <c r="AR851" i="4"/>
  <c r="AT851" i="4" s="1"/>
  <c r="AR852" i="4"/>
  <c r="AT852" i="4" s="1"/>
  <c r="AR853" i="4"/>
  <c r="AT853" i="4" s="1"/>
  <c r="AR854" i="4"/>
  <c r="AT854" i="4" s="1"/>
  <c r="AR855" i="4"/>
  <c r="AT855" i="4" s="1"/>
  <c r="AR856" i="4"/>
  <c r="AT856" i="4" s="1"/>
  <c r="AR857" i="4"/>
  <c r="AT857" i="4" s="1"/>
  <c r="AR858" i="4"/>
  <c r="AT858" i="4" s="1"/>
  <c r="AR859" i="4"/>
  <c r="AT859" i="4" s="1"/>
  <c r="AR860" i="4"/>
  <c r="AT860" i="4" s="1"/>
  <c r="AR861" i="4"/>
  <c r="AT861" i="4" s="1"/>
  <c r="AR862" i="4"/>
  <c r="AT862" i="4" s="1"/>
  <c r="AR863" i="4"/>
  <c r="AT863" i="4" s="1"/>
  <c r="AR864" i="4"/>
  <c r="AT864" i="4" s="1"/>
  <c r="AR865" i="4"/>
  <c r="AT865" i="4" s="1"/>
  <c r="AR866" i="4"/>
  <c r="AT866" i="4" s="1"/>
  <c r="AR867" i="4"/>
  <c r="AT867" i="4" s="1"/>
  <c r="AR868" i="4"/>
  <c r="AT868" i="4" s="1"/>
  <c r="AR869" i="4"/>
  <c r="AT869" i="4" s="1"/>
  <c r="AR870" i="4"/>
  <c r="AT870" i="4" s="1"/>
  <c r="AR871" i="4"/>
  <c r="AT871" i="4" s="1"/>
  <c r="AR872" i="4"/>
  <c r="AT872" i="4" s="1"/>
  <c r="AR873" i="4"/>
  <c r="AT873" i="4" s="1"/>
  <c r="AR874" i="4"/>
  <c r="AT874" i="4" s="1"/>
  <c r="AR875" i="4"/>
  <c r="AT875" i="4" s="1"/>
  <c r="AR876" i="4"/>
  <c r="AT876" i="4" s="1"/>
  <c r="AR877" i="4"/>
  <c r="AT877" i="4" s="1"/>
  <c r="AR878" i="4"/>
  <c r="AT878" i="4" s="1"/>
  <c r="AR879" i="4"/>
  <c r="AT879" i="4" s="1"/>
  <c r="AR880" i="4"/>
  <c r="AT880" i="4" s="1"/>
  <c r="AR881" i="4"/>
  <c r="AT881" i="4" s="1"/>
  <c r="AR882" i="4"/>
  <c r="AT882" i="4" s="1"/>
  <c r="AR883" i="4"/>
  <c r="AT883" i="4" s="1"/>
  <c r="AR884" i="4"/>
  <c r="AT884" i="4" s="1"/>
  <c r="AR885" i="4"/>
  <c r="AT885" i="4" s="1"/>
  <c r="AR886" i="4"/>
  <c r="AT886" i="4" s="1"/>
  <c r="AR887" i="4"/>
  <c r="AT887" i="4" s="1"/>
  <c r="AR888" i="4"/>
  <c r="AT888" i="4" s="1"/>
  <c r="AR889" i="4"/>
  <c r="AT889" i="4" s="1"/>
  <c r="AR890" i="4"/>
  <c r="AT890" i="4" s="1"/>
  <c r="AR891" i="4"/>
  <c r="AT891" i="4" s="1"/>
  <c r="AR892" i="4"/>
  <c r="AT892" i="4" s="1"/>
  <c r="AR893" i="4"/>
  <c r="AT893" i="4" s="1"/>
  <c r="AR894" i="4"/>
  <c r="AT894" i="4" s="1"/>
  <c r="AR895" i="4"/>
  <c r="AT895" i="4" s="1"/>
  <c r="AR896" i="4"/>
  <c r="AT896" i="4" s="1"/>
  <c r="AR897" i="4"/>
  <c r="AT897" i="4" s="1"/>
  <c r="AR898" i="4"/>
  <c r="AT898" i="4" s="1"/>
  <c r="AR899" i="4"/>
  <c r="AT899" i="4" s="1"/>
  <c r="AR900" i="4"/>
  <c r="AT900" i="4" s="1"/>
  <c r="AR901" i="4"/>
  <c r="AT901" i="4" s="1"/>
  <c r="AR902" i="4"/>
  <c r="AT902" i="4" s="1"/>
  <c r="AR903" i="4"/>
  <c r="AT903" i="4" s="1"/>
  <c r="AR904" i="4"/>
  <c r="AT904" i="4" s="1"/>
  <c r="AR905" i="4"/>
  <c r="AT905" i="4" s="1"/>
  <c r="AR906" i="4"/>
  <c r="AT906" i="4" s="1"/>
  <c r="AR907" i="4"/>
  <c r="AT907" i="4" s="1"/>
  <c r="AR908" i="4"/>
  <c r="AT908" i="4" s="1"/>
  <c r="AR909" i="4"/>
  <c r="AT909" i="4" s="1"/>
  <c r="AR910" i="4"/>
  <c r="AT910" i="4" s="1"/>
  <c r="AR911" i="4"/>
  <c r="AT911" i="4" s="1"/>
  <c r="AR912" i="4"/>
  <c r="AT912" i="4" s="1"/>
  <c r="AR913" i="4"/>
  <c r="AT913" i="4" s="1"/>
  <c r="AR914" i="4"/>
  <c r="AT914" i="4" s="1"/>
  <c r="AR915" i="4"/>
  <c r="AT915" i="4" s="1"/>
  <c r="AR916" i="4"/>
  <c r="AT916" i="4" s="1"/>
  <c r="AR917" i="4"/>
  <c r="AT917" i="4" s="1"/>
  <c r="AR918" i="4"/>
  <c r="AT918" i="4" s="1"/>
  <c r="AR919" i="4"/>
  <c r="AT919" i="4" s="1"/>
  <c r="AR920" i="4"/>
  <c r="AT920" i="4" s="1"/>
  <c r="AR921" i="4"/>
  <c r="AT921" i="4" s="1"/>
  <c r="AR922" i="4"/>
  <c r="AT922" i="4" s="1"/>
  <c r="AR923" i="4"/>
  <c r="AT923" i="4" s="1"/>
  <c r="AR924" i="4"/>
  <c r="AT924" i="4" s="1"/>
  <c r="AR925" i="4"/>
  <c r="AT925" i="4" s="1"/>
  <c r="AR926" i="4"/>
  <c r="AT926" i="4" s="1"/>
  <c r="AR927" i="4"/>
  <c r="AT927" i="4" s="1"/>
  <c r="AR928" i="4"/>
  <c r="AT928" i="4" s="1"/>
  <c r="AR929" i="4"/>
  <c r="AT929" i="4" s="1"/>
  <c r="AR930" i="4"/>
  <c r="AT930" i="4" s="1"/>
  <c r="AR931" i="4"/>
  <c r="AT931" i="4" s="1"/>
  <c r="AR932" i="4"/>
  <c r="AT932" i="4" s="1"/>
  <c r="AR933" i="4"/>
  <c r="AT933" i="4" s="1"/>
  <c r="AR934" i="4"/>
  <c r="AT934" i="4" s="1"/>
  <c r="AR935" i="4"/>
  <c r="AT935" i="4" s="1"/>
  <c r="AR936" i="4"/>
  <c r="AT936" i="4" s="1"/>
  <c r="AR937" i="4"/>
  <c r="AT937" i="4" s="1"/>
  <c r="AR938" i="4"/>
  <c r="AT938" i="4" s="1"/>
  <c r="AR939" i="4"/>
  <c r="AT939" i="4" s="1"/>
  <c r="AR940" i="4"/>
  <c r="AT940" i="4" s="1"/>
  <c r="AR941" i="4"/>
  <c r="AT941" i="4" s="1"/>
  <c r="AR942" i="4"/>
  <c r="AT942" i="4" s="1"/>
  <c r="AR943" i="4"/>
  <c r="AT943" i="4" s="1"/>
  <c r="AR944" i="4"/>
  <c r="AT944" i="4" s="1"/>
  <c r="AR945" i="4"/>
  <c r="AT945" i="4" s="1"/>
  <c r="AR946" i="4"/>
  <c r="AT946" i="4" s="1"/>
  <c r="AR947" i="4"/>
  <c r="AT947" i="4" s="1"/>
  <c r="AR948" i="4"/>
  <c r="AT948" i="4" s="1"/>
  <c r="AR949" i="4"/>
  <c r="AT949" i="4" s="1"/>
  <c r="AR950" i="4"/>
  <c r="AT950" i="4" s="1"/>
  <c r="AR951" i="4"/>
  <c r="AT951" i="4" s="1"/>
  <c r="AR952" i="4"/>
  <c r="AT952" i="4" s="1"/>
  <c r="AR953" i="4"/>
  <c r="AT953" i="4" s="1"/>
  <c r="AR954" i="4"/>
  <c r="AT954" i="4" s="1"/>
  <c r="AR955" i="4"/>
  <c r="AT955" i="4" s="1"/>
  <c r="AR956" i="4"/>
  <c r="AT956" i="4" s="1"/>
  <c r="AR957" i="4"/>
  <c r="AT957" i="4" s="1"/>
  <c r="AR958" i="4"/>
  <c r="AT958" i="4" s="1"/>
  <c r="AR959" i="4"/>
  <c r="AT959" i="4" s="1"/>
  <c r="AR960" i="4"/>
  <c r="AT960" i="4" s="1"/>
  <c r="AR961" i="4"/>
  <c r="AT961" i="4" s="1"/>
  <c r="AR962" i="4"/>
  <c r="AT962" i="4" s="1"/>
  <c r="AR963" i="4"/>
  <c r="AT963" i="4" s="1"/>
  <c r="AR964" i="4"/>
  <c r="AT964" i="4" s="1"/>
  <c r="AR965" i="4"/>
  <c r="AT965" i="4" s="1"/>
  <c r="AR966" i="4"/>
  <c r="AT966" i="4" s="1"/>
  <c r="AR967" i="4"/>
  <c r="AT967" i="4" s="1"/>
  <c r="AR968" i="4"/>
  <c r="AT968" i="4" s="1"/>
  <c r="AR969" i="4"/>
  <c r="AT969" i="4" s="1"/>
  <c r="AR970" i="4"/>
  <c r="AT970" i="4" s="1"/>
  <c r="AR971" i="4"/>
  <c r="AT971" i="4" s="1"/>
  <c r="AR972" i="4"/>
  <c r="AT972" i="4" s="1"/>
  <c r="AR973" i="4"/>
  <c r="AT973" i="4" s="1"/>
  <c r="AR974" i="4"/>
  <c r="AT974" i="4" s="1"/>
  <c r="AR975" i="4"/>
  <c r="AT975" i="4" s="1"/>
  <c r="AR976" i="4"/>
  <c r="AT976" i="4" s="1"/>
  <c r="AR977" i="4"/>
  <c r="AT977" i="4" s="1"/>
  <c r="AR978" i="4"/>
  <c r="AT978" i="4" s="1"/>
  <c r="AR979" i="4"/>
  <c r="AT979" i="4" s="1"/>
  <c r="AR980" i="4"/>
  <c r="AT980" i="4" s="1"/>
  <c r="AR981" i="4"/>
  <c r="AT981" i="4" s="1"/>
  <c r="AR982" i="4"/>
  <c r="AT982" i="4" s="1"/>
  <c r="AR983" i="4"/>
  <c r="AT983" i="4" s="1"/>
  <c r="AR984" i="4"/>
  <c r="AT984" i="4" s="1"/>
  <c r="AR985" i="4"/>
  <c r="AT985" i="4" s="1"/>
  <c r="AR986" i="4"/>
  <c r="AT986" i="4" s="1"/>
  <c r="AR987" i="4"/>
  <c r="AT987" i="4" s="1"/>
  <c r="AR988" i="4"/>
  <c r="AT988" i="4" s="1"/>
  <c r="AR989" i="4"/>
  <c r="AT989" i="4" s="1"/>
  <c r="AR990" i="4"/>
  <c r="AT990" i="4" s="1"/>
  <c r="AR991" i="4"/>
  <c r="AT991" i="4" s="1"/>
  <c r="AR992" i="4"/>
  <c r="AT992" i="4" s="1"/>
  <c r="AR993" i="4"/>
  <c r="AT993" i="4" s="1"/>
  <c r="AR994" i="4"/>
  <c r="AT994" i="4" s="1"/>
  <c r="AR995" i="4"/>
  <c r="AT995" i="4" s="1"/>
  <c r="AR996" i="4"/>
  <c r="AT996" i="4" s="1"/>
  <c r="AR997" i="4"/>
  <c r="AT997" i="4" s="1"/>
  <c r="AR998" i="4"/>
  <c r="AT998" i="4" s="1"/>
  <c r="AR4" i="4"/>
  <c r="AT4" i="4" s="1"/>
  <c r="AS4" i="4"/>
  <c r="AB10" i="4"/>
  <c r="Z4" i="4"/>
  <c r="AF5" i="14" l="1"/>
  <c r="AF13" i="16"/>
  <c r="AF11" i="16"/>
  <c r="AF3" i="14"/>
  <c r="AE14" i="16"/>
  <c r="J27" i="16" s="1"/>
  <c r="AE6" i="14"/>
  <c r="J21" i="14" s="1"/>
  <c r="AG14" i="16"/>
  <c r="AG6" i="14"/>
  <c r="AF6" i="14"/>
  <c r="AF14" i="16"/>
  <c r="AE12" i="16"/>
  <c r="J25" i="16" s="1"/>
  <c r="AE4" i="14"/>
  <c r="J19" i="14" s="1"/>
  <c r="AE11" i="16"/>
  <c r="J24" i="16" s="1"/>
  <c r="AE3" i="14"/>
  <c r="J18" i="14" s="1"/>
  <c r="AF4" i="14"/>
  <c r="AF12" i="16"/>
  <c r="AE5" i="14"/>
  <c r="J20" i="14" s="1"/>
  <c r="AE13" i="16"/>
  <c r="J26" i="16" s="1"/>
  <c r="K15" i="16"/>
  <c r="AC9" i="14"/>
  <c r="AC17" i="16"/>
  <c r="I18" i="16" s="1"/>
  <c r="K22" i="14"/>
  <c r="K28" i="16"/>
  <c r="AA11" i="16"/>
  <c r="I24" i="16" s="1"/>
  <c r="AA3" i="14"/>
  <c r="I18" i="14" s="1"/>
  <c r="AC10" i="4"/>
  <c r="AC10" i="5"/>
  <c r="AC4" i="5"/>
  <c r="AC7" i="5"/>
  <c r="AB6" i="5"/>
  <c r="AC6" i="5"/>
  <c r="AB8" i="5"/>
  <c r="AB5" i="5"/>
  <c r="AC5" i="5"/>
  <c r="AB4" i="5"/>
  <c r="AA4" i="4"/>
  <c r="AC4" i="4"/>
  <c r="AC8" i="4"/>
  <c r="AC6" i="4"/>
  <c r="AC5" i="4"/>
  <c r="AC7" i="4"/>
  <c r="AH13" i="16" l="1"/>
  <c r="J34" i="16" s="1"/>
  <c r="AH5" i="14"/>
  <c r="J28" i="14" s="1"/>
  <c r="AG5" i="14"/>
  <c r="AG13" i="16"/>
  <c r="AH14" i="16"/>
  <c r="J35" i="16" s="1"/>
  <c r="AH6" i="14"/>
  <c r="J29" i="14" s="1"/>
  <c r="AH11" i="16"/>
  <c r="J32" i="16" s="1"/>
  <c r="AH3" i="14"/>
  <c r="J26" i="14" s="1"/>
  <c r="AH17" i="16"/>
  <c r="J12" i="16" s="1"/>
  <c r="AH9" i="14"/>
  <c r="J12" i="14" s="1"/>
  <c r="AH12" i="16"/>
  <c r="J33" i="16" s="1"/>
  <c r="AH4" i="14"/>
  <c r="J27" i="14" s="1"/>
  <c r="AG4" i="14"/>
  <c r="AG12" i="16"/>
  <c r="AG3" i="14"/>
  <c r="AG11" i="16"/>
  <c r="AG15" i="16"/>
  <c r="AG7" i="14"/>
  <c r="AD9" i="14"/>
  <c r="I12" i="14" s="1"/>
  <c r="AD17" i="16"/>
  <c r="I12" i="16" s="1"/>
  <c r="AD6" i="14"/>
  <c r="I29" i="14" s="1"/>
  <c r="AD14" i="16"/>
  <c r="I35" i="16" s="1"/>
  <c r="K18" i="14"/>
  <c r="AD4" i="14"/>
  <c r="I27" i="14" s="1"/>
  <c r="AD12" i="16"/>
  <c r="I33" i="16" s="1"/>
  <c r="K24" i="16"/>
  <c r="AB3" i="14"/>
  <c r="AB11" i="16"/>
  <c r="AD5" i="14"/>
  <c r="I28" i="14" s="1"/>
  <c r="AD13" i="16"/>
  <c r="I34" i="16" s="1"/>
  <c r="AD3" i="14"/>
  <c r="I26" i="14" s="1"/>
  <c r="AD11" i="16"/>
  <c r="I32" i="16" s="1"/>
  <c r="AD7" i="14"/>
  <c r="I30" i="14" s="1"/>
  <c r="K30" i="14" s="1"/>
  <c r="AD15" i="16"/>
  <c r="I36" i="16" s="1"/>
  <c r="K36" i="16" s="1"/>
  <c r="AC9" i="5"/>
  <c r="AC9" i="4"/>
  <c r="K28" i="14" l="1"/>
  <c r="K32" i="16"/>
  <c r="K26" i="14"/>
  <c r="K34" i="16"/>
  <c r="K12" i="16"/>
  <c r="K29" i="14"/>
  <c r="K33" i="16"/>
  <c r="K27" i="14"/>
  <c r="AH16" i="16"/>
  <c r="J11" i="16" s="1"/>
  <c r="AH8" i="14"/>
  <c r="J11" i="14" s="1"/>
  <c r="K12" i="14"/>
  <c r="K35" i="16"/>
  <c r="AD8" i="14"/>
  <c r="I11" i="14" s="1"/>
  <c r="AD16" i="16"/>
  <c r="I11" i="16" s="1"/>
  <c r="N19" i="7"/>
  <c r="N20" i="7"/>
  <c r="N21" i="7"/>
  <c r="N22" i="7"/>
  <c r="N23" i="7"/>
  <c r="N24" i="7"/>
  <c r="N25" i="7"/>
  <c r="N26" i="7"/>
  <c r="N27" i="7"/>
  <c r="N28" i="7"/>
  <c r="N29" i="7"/>
  <c r="N30" i="7"/>
  <c r="N31" i="7"/>
  <c r="N32" i="7"/>
  <c r="N33" i="7"/>
  <c r="N34" i="7"/>
  <c r="N35" i="7"/>
  <c r="N36" i="7"/>
  <c r="N37" i="7"/>
  <c r="N38" i="7"/>
  <c r="N39" i="7"/>
  <c r="N40" i="7"/>
  <c r="N41" i="7"/>
  <c r="N18" i="7"/>
  <c r="N17" i="7"/>
  <c r="K11" i="16" l="1"/>
  <c r="K11" i="14"/>
  <c r="N42" i="7"/>
  <c r="N72" i="7" l="1"/>
  <c r="N55" i="7"/>
  <c r="N73" i="7"/>
  <c r="N66" i="7"/>
  <c r="N63" i="7"/>
  <c r="N64" i="7"/>
  <c r="N74" i="7"/>
  <c r="N68" i="7"/>
  <c r="N62" i="7"/>
  <c r="N53" i="7"/>
  <c r="N71" i="7"/>
  <c r="N57" i="7"/>
  <c r="N59" i="7"/>
  <c r="N52" i="7"/>
  <c r="N67" i="7"/>
  <c r="N60" i="7"/>
  <c r="N61" i="7"/>
  <c r="N70" i="7"/>
  <c r="N65" i="7"/>
  <c r="N69" i="7"/>
  <c r="N56" i="7"/>
  <c r="N58" i="7"/>
  <c r="N54" i="7"/>
  <c r="N50" i="7"/>
  <c r="I5" i="17"/>
  <c r="N51" i="7"/>
  <c r="R50" i="7" l="1"/>
  <c r="Z50" i="7"/>
  <c r="Y50" i="7"/>
  <c r="U50" i="7"/>
  <c r="T50" i="7"/>
  <c r="T75" i="7" s="1"/>
  <c r="S50" i="7"/>
  <c r="W50" i="7"/>
  <c r="V50" i="7"/>
  <c r="AA50" i="7"/>
  <c r="AA75" i="7" s="1"/>
  <c r="X50" i="7"/>
  <c r="Y51" i="7"/>
  <c r="X51" i="7"/>
  <c r="X75" i="7" s="1"/>
  <c r="W51" i="7"/>
  <c r="V51" i="7"/>
  <c r="U51" i="7"/>
  <c r="T51" i="7"/>
  <c r="S51" i="7"/>
  <c r="R51" i="7"/>
  <c r="AA51" i="7"/>
  <c r="Z51" i="7"/>
  <c r="AR5" i="5"/>
  <c r="AT5" i="5" s="1"/>
  <c r="AA5" i="4"/>
  <c r="AA7" i="4"/>
  <c r="AA6" i="4"/>
  <c r="AB4" i="4"/>
  <c r="E11" i="7"/>
  <c r="D11" i="7"/>
  <c r="BK9" i="7"/>
  <c r="BJ9" i="7"/>
  <c r="S75" i="7" l="1"/>
  <c r="V75" i="7"/>
  <c r="W75" i="7"/>
  <c r="W42" i="7" s="1"/>
  <c r="F21" i="17" s="1"/>
  <c r="U75" i="7"/>
  <c r="Y75" i="7"/>
  <c r="Z75" i="7"/>
  <c r="R75" i="7"/>
  <c r="R42" i="7"/>
  <c r="F16" i="17" s="1"/>
  <c r="V42" i="7"/>
  <c r="AL9" i="7" s="1"/>
  <c r="I20" i="16" s="1"/>
  <c r="X42" i="7"/>
  <c r="F22" i="17" s="1"/>
  <c r="Y42" i="7"/>
  <c r="AL10" i="7" s="1"/>
  <c r="AA42" i="7"/>
  <c r="F25" i="17" s="1"/>
  <c r="Z42" i="7"/>
  <c r="S42" i="7"/>
  <c r="F17" i="17" s="1"/>
  <c r="T42" i="7"/>
  <c r="F18" i="17" s="1"/>
  <c r="U42" i="7"/>
  <c r="D10" i="7"/>
  <c r="AE14" i="17"/>
  <c r="AA15" i="17"/>
  <c r="AI15" i="17"/>
  <c r="AE16" i="17"/>
  <c r="AG14" i="17"/>
  <c r="AC15" i="17"/>
  <c r="AK15" i="17"/>
  <c r="AG16" i="17"/>
  <c r="AC17" i="17"/>
  <c r="AK17" i="17"/>
  <c r="AG18" i="17"/>
  <c r="AC19" i="17"/>
  <c r="AK19" i="17"/>
  <c r="AG20" i="17"/>
  <c r="AC21" i="17"/>
  <c r="AK21" i="17"/>
  <c r="AG22" i="17"/>
  <c r="AC23" i="17"/>
  <c r="AK23" i="17"/>
  <c r="AG24" i="17"/>
  <c r="AC25" i="17"/>
  <c r="AK25" i="17"/>
  <c r="AG26" i="17"/>
  <c r="AC27" i="17"/>
  <c r="AK27" i="17"/>
  <c r="AG28" i="17"/>
  <c r="AC29" i="17"/>
  <c r="AH14" i="17"/>
  <c r="AD15" i="17"/>
  <c r="AL15" i="17"/>
  <c r="AH16" i="17"/>
  <c r="AD17" i="17"/>
  <c r="AL17" i="17"/>
  <c r="AH18" i="17"/>
  <c r="AD19" i="17"/>
  <c r="AL19" i="17"/>
  <c r="AH20" i="17"/>
  <c r="AD21" i="17"/>
  <c r="AL21" i="17"/>
  <c r="AH22" i="17"/>
  <c r="AD23" i="17"/>
  <c r="AL23" i="17"/>
  <c r="AH24" i="17"/>
  <c r="AD25" i="17"/>
  <c r="AL25" i="17"/>
  <c r="AH26" i="17"/>
  <c r="AD27" i="17"/>
  <c r="AL27" i="17"/>
  <c r="AH28" i="17"/>
  <c r="AD29" i="17"/>
  <c r="AL29" i="17"/>
  <c r="AH30" i="17"/>
  <c r="AD31" i="17"/>
  <c r="AL31" i="17"/>
  <c r="AH32" i="17"/>
  <c r="AD33" i="17"/>
  <c r="AL33" i="17"/>
  <c r="AH34" i="17"/>
  <c r="AD35" i="17"/>
  <c r="AL35" i="17"/>
  <c r="AH36" i="17"/>
  <c r="AD37" i="17"/>
  <c r="AL37" i="17"/>
  <c r="AF13" i="17"/>
  <c r="AC14" i="17"/>
  <c r="AE15" i="17"/>
  <c r="AD16" i="17"/>
  <c r="AE17" i="17"/>
  <c r="AC18" i="17"/>
  <c r="AA19" i="17"/>
  <c r="AA20" i="17"/>
  <c r="AK20" i="17"/>
  <c r="AI21" i="17"/>
  <c r="AI22" i="17"/>
  <c r="AG23" i="17"/>
  <c r="AE24" i="17"/>
  <c r="AE25" i="17"/>
  <c r="AC26" i="17"/>
  <c r="AA27" i="17"/>
  <c r="AA28" i="17"/>
  <c r="AK28" i="17"/>
  <c r="AI29" i="17"/>
  <c r="AF30" i="17"/>
  <c r="AC31" i="17"/>
  <c r="AA32" i="17"/>
  <c r="AJ32" i="17"/>
  <c r="AG33" i="17"/>
  <c r="AD34" i="17"/>
  <c r="AA35" i="17"/>
  <c r="AJ35" i="17"/>
  <c r="AG36" i="17"/>
  <c r="AE37" i="17"/>
  <c r="AI13" i="17"/>
  <c r="AF14" i="17"/>
  <c r="AG15" i="17"/>
  <c r="AI16" i="17"/>
  <c r="AG17" i="17"/>
  <c r="AE18" i="17"/>
  <c r="AE19" i="17"/>
  <c r="AC20" i="17"/>
  <c r="AA21" i="17"/>
  <c r="AA22" i="17"/>
  <c r="AK22" i="17"/>
  <c r="AI23" i="17"/>
  <c r="AI24" i="17"/>
  <c r="AG25" i="17"/>
  <c r="AE26" i="17"/>
  <c r="AE27" i="17"/>
  <c r="AC28" i="17"/>
  <c r="AA29" i="17"/>
  <c r="AD14" i="17"/>
  <c r="AF15" i="17"/>
  <c r="AF16" i="17"/>
  <c r="AF17" i="17"/>
  <c r="AD18" i="17"/>
  <c r="AB19" i="17"/>
  <c r="AB20" i="17"/>
  <c r="AL20" i="17"/>
  <c r="AJ21" i="17"/>
  <c r="AJ22" i="17"/>
  <c r="AH23" i="17"/>
  <c r="AF24" i="17"/>
  <c r="AF25" i="17"/>
  <c r="AD26" i="17"/>
  <c r="AB27" i="17"/>
  <c r="AB28" i="17"/>
  <c r="AL28" i="17"/>
  <c r="AJ29" i="17"/>
  <c r="AG30" i="17"/>
  <c r="AE31" i="17"/>
  <c r="AB32" i="17"/>
  <c r="AK32" i="17"/>
  <c r="AH33" i="17"/>
  <c r="AE34" i="17"/>
  <c r="AB35" i="17"/>
  <c r="AK35" i="17"/>
  <c r="AI36" i="17"/>
  <c r="AF37" i="17"/>
  <c r="AJ13" i="17"/>
  <c r="AA14" i="17"/>
  <c r="AJ15" i="17"/>
  <c r="AB17" i="17"/>
  <c r="AJ18" i="17"/>
  <c r="AD20" i="17"/>
  <c r="AG21" i="17"/>
  <c r="AA23" i="17"/>
  <c r="AD24" i="17"/>
  <c r="AJ25" i="17"/>
  <c r="AF27" i="17"/>
  <c r="AI28" i="17"/>
  <c r="AA30" i="17"/>
  <c r="AL30" i="17"/>
  <c r="AK31" i="17"/>
  <c r="AA33" i="17"/>
  <c r="AA34" i="17"/>
  <c r="AL34" i="17"/>
  <c r="AB36" i="17"/>
  <c r="AA37" i="17"/>
  <c r="AL13" i="17"/>
  <c r="AC16" i="17"/>
  <c r="AF19" i="17"/>
  <c r="AC22" i="17"/>
  <c r="AL24" i="17"/>
  <c r="AI27" i="17"/>
  <c r="AD30" i="17"/>
  <c r="AE32" i="17"/>
  <c r="AF34" i="17"/>
  <c r="AE36" i="17"/>
  <c r="AD13" i="17"/>
  <c r="AB14" i="17"/>
  <c r="AA16" i="17"/>
  <c r="AH17" i="17"/>
  <c r="AK18" i="17"/>
  <c r="AE20" i="17"/>
  <c r="AH21" i="17"/>
  <c r="AB23" i="17"/>
  <c r="AJ24" i="17"/>
  <c r="AA26" i="17"/>
  <c r="AG27" i="17"/>
  <c r="AJ28" i="17"/>
  <c r="AB30" i="17"/>
  <c r="AA31" i="17"/>
  <c r="AC32" i="17"/>
  <c r="AB33" i="17"/>
  <c r="AB34" i="17"/>
  <c r="AC35" i="17"/>
  <c r="AC36" i="17"/>
  <c r="AB37" i="17"/>
  <c r="AB13" i="17"/>
  <c r="AA13" i="17"/>
  <c r="AJ14" i="17"/>
  <c r="AJ17" i="17"/>
  <c r="AI20" i="17"/>
  <c r="AF23" i="17"/>
  <c r="AF26" i="17"/>
  <c r="AE29" i="17"/>
  <c r="AF31" i="17"/>
  <c r="AE33" i="17"/>
  <c r="AF35" i="17"/>
  <c r="AG37" i="17"/>
  <c r="AI14" i="17"/>
  <c r="AB16" i="17"/>
  <c r="AI17" i="17"/>
  <c r="AL18" i="17"/>
  <c r="AF20" i="17"/>
  <c r="AB22" i="17"/>
  <c r="AE23" i="17"/>
  <c r="AK24" i="17"/>
  <c r="AB26" i="17"/>
  <c r="AH27" i="17"/>
  <c r="AB29" i="17"/>
  <c r="AC30" i="17"/>
  <c r="AB31" i="17"/>
  <c r="AD32" i="17"/>
  <c r="AC33" i="17"/>
  <c r="AC34" i="17"/>
  <c r="AE35" i="17"/>
  <c r="AD36" i="17"/>
  <c r="AC37" i="17"/>
  <c r="AC13" i="17"/>
  <c r="AK14" i="17"/>
  <c r="AJ16" i="17"/>
  <c r="AA18" i="17"/>
  <c r="AG19" i="17"/>
  <c r="AJ20" i="17"/>
  <c r="AD22" i="17"/>
  <c r="AJ23" i="17"/>
  <c r="AA25" i="17"/>
  <c r="AI26" i="17"/>
  <c r="AJ27" i="17"/>
  <c r="AF29" i="17"/>
  <c r="AE30" i="17"/>
  <c r="AG31" i="17"/>
  <c r="AF32" i="17"/>
  <c r="AF33" i="17"/>
  <c r="AG34" i="17"/>
  <c r="AG35" i="17"/>
  <c r="AF36" i="17"/>
  <c r="AH37" i="17"/>
  <c r="AE13" i="17"/>
  <c r="AL14" i="17"/>
  <c r="AI18" i="17"/>
  <c r="AF22" i="17"/>
  <c r="AJ26" i="17"/>
  <c r="AK29" i="17"/>
  <c r="AI32" i="17"/>
  <c r="AH35" i="17"/>
  <c r="AK37" i="17"/>
  <c r="AK16" i="17"/>
  <c r="AJ19" i="17"/>
  <c r="AB24" i="17"/>
  <c r="AD28" i="17"/>
  <c r="AK30" i="17"/>
  <c r="AJ33" i="17"/>
  <c r="AJ36" i="17"/>
  <c r="AK13" i="17"/>
  <c r="AB18" i="17"/>
  <c r="AF21" i="17"/>
  <c r="AG29" i="17"/>
  <c r="AJ34" i="17"/>
  <c r="AF18" i="17"/>
  <c r="AI25" i="17"/>
  <c r="AG32" i="17"/>
  <c r="AB15" i="17"/>
  <c r="AH19" i="17"/>
  <c r="AL22" i="17"/>
  <c r="AK26" i="17"/>
  <c r="AI30" i="17"/>
  <c r="AL32" i="17"/>
  <c r="AI35" i="17"/>
  <c r="AG13" i="17"/>
  <c r="AH15" i="17"/>
  <c r="AI19" i="17"/>
  <c r="AA24" i="17"/>
  <c r="AL26" i="17"/>
  <c r="AJ30" i="17"/>
  <c r="AI33" i="17"/>
  <c r="AA36" i="17"/>
  <c r="AH13" i="17"/>
  <c r="AL16" i="17"/>
  <c r="AB21" i="17"/>
  <c r="AC24" i="17"/>
  <c r="AE28" i="17"/>
  <c r="AH31" i="17"/>
  <c r="AK33" i="17"/>
  <c r="AK36" i="17"/>
  <c r="AE21" i="17"/>
  <c r="AB25" i="17"/>
  <c r="AF28" i="17"/>
  <c r="AI31" i="17"/>
  <c r="AI34" i="17"/>
  <c r="AL36" i="17"/>
  <c r="AH25" i="17"/>
  <c r="AJ31" i="17"/>
  <c r="AI37" i="17"/>
  <c r="AE22" i="17"/>
  <c r="AH29" i="17"/>
  <c r="AJ37" i="17"/>
  <c r="AA17" i="17"/>
  <c r="AK34" i="17"/>
  <c r="BK10" i="7"/>
  <c r="BL10" i="7" s="1"/>
  <c r="F11" i="7" s="1"/>
  <c r="F48" i="14"/>
  <c r="E29" i="16"/>
  <c r="E29" i="14"/>
  <c r="F54" i="16"/>
  <c r="D29" i="14"/>
  <c r="F53" i="16"/>
  <c r="F47" i="14"/>
  <c r="D29" i="16"/>
  <c r="A2" i="5"/>
  <c r="AB14" i="16"/>
  <c r="AB6" i="14"/>
  <c r="AB12" i="16"/>
  <c r="AB4" i="14"/>
  <c r="AB5" i="14"/>
  <c r="AB13" i="16"/>
  <c r="AC3" i="14"/>
  <c r="AC11" i="16"/>
  <c r="J5" i="17"/>
  <c r="AA9" i="5"/>
  <c r="AR6" i="5"/>
  <c r="AT6" i="5" s="1"/>
  <c r="AB9" i="4"/>
  <c r="AB6" i="4"/>
  <c r="AB5" i="4"/>
  <c r="AB7" i="4"/>
  <c r="AB8" i="4"/>
  <c r="F20" i="17" l="1"/>
  <c r="F23" i="17"/>
  <c r="F24" i="17"/>
  <c r="F19" i="17"/>
  <c r="I14" i="14"/>
  <c r="Z33" i="17"/>
  <c r="Z21" i="17"/>
  <c r="Z13" i="17"/>
  <c r="Z31" i="17"/>
  <c r="Z20" i="17"/>
  <c r="Z37" i="17"/>
  <c r="Z29" i="17"/>
  <c r="Z27" i="17"/>
  <c r="Z28" i="17"/>
  <c r="Z26" i="17"/>
  <c r="Z19" i="17"/>
  <c r="Z30" i="17"/>
  <c r="Z17" i="17"/>
  <c r="Z22" i="17"/>
  <c r="N5" i="17" s="1"/>
  <c r="Z16" i="17"/>
  <c r="Z24" i="17"/>
  <c r="P5" i="17" s="1"/>
  <c r="Z14" i="17"/>
  <c r="Z25" i="17"/>
  <c r="Z32" i="17"/>
  <c r="Z36" i="17"/>
  <c r="Z18" i="17"/>
  <c r="Z34" i="17"/>
  <c r="Z23" i="17"/>
  <c r="O5" i="17" s="1"/>
  <c r="Z15" i="17"/>
  <c r="Z35" i="17"/>
  <c r="E9" i="7"/>
  <c r="BK8" i="7" s="1"/>
  <c r="D28" i="16"/>
  <c r="D28" i="14"/>
  <c r="AF8" i="14"/>
  <c r="AF16" i="16"/>
  <c r="J14" i="16" s="1"/>
  <c r="AC15" i="16"/>
  <c r="AC7" i="14"/>
  <c r="AC6" i="14"/>
  <c r="AC14" i="16"/>
  <c r="AC5" i="14"/>
  <c r="AC13" i="16"/>
  <c r="AC4" i="14"/>
  <c r="AC12" i="16"/>
  <c r="AC8" i="14"/>
  <c r="AC16" i="16"/>
  <c r="I17" i="16" s="1"/>
  <c r="K17" i="16" s="1"/>
  <c r="G11" i="7"/>
  <c r="F61" i="16" s="1"/>
  <c r="BL9" i="7"/>
  <c r="F10" i="7" s="1"/>
  <c r="AR7" i="5"/>
  <c r="AT7" i="5" s="1"/>
  <c r="AF5" i="17" l="1"/>
  <c r="AJ5" i="17"/>
  <c r="AN5" i="17"/>
  <c r="E21" i="17"/>
  <c r="C21" i="17"/>
  <c r="D21" i="17"/>
  <c r="BJ8" i="7"/>
  <c r="D9" i="7" s="1"/>
  <c r="F58" i="16"/>
  <c r="F53" i="14"/>
  <c r="F29" i="14"/>
  <c r="F54" i="14"/>
  <c r="F46" i="14"/>
  <c r="F59" i="16"/>
  <c r="F52" i="16"/>
  <c r="G10" i="7"/>
  <c r="F28" i="14" s="1"/>
  <c r="F57" i="16"/>
  <c r="F55" i="14"/>
  <c r="F60" i="16"/>
  <c r="F51" i="14"/>
  <c r="F29" i="16"/>
  <c r="F52" i="14"/>
  <c r="E54" i="16"/>
  <c r="E27" i="14"/>
  <c r="E27" i="16"/>
  <c r="E48" i="14"/>
  <c r="AR8" i="5"/>
  <c r="AT8" i="5" s="1"/>
  <c r="S14" i="17" l="1"/>
  <c r="O15" i="17"/>
  <c r="W15" i="17"/>
  <c r="S16" i="17"/>
  <c r="O17" i="17"/>
  <c r="W17" i="17"/>
  <c r="S18" i="17"/>
  <c r="O19" i="17"/>
  <c r="W19" i="17"/>
  <c r="S20" i="17"/>
  <c r="O21" i="17"/>
  <c r="W21" i="17"/>
  <c r="S22" i="17"/>
  <c r="O23" i="17"/>
  <c r="W23" i="17"/>
  <c r="S24" i="17"/>
  <c r="O25" i="17"/>
  <c r="W25" i="17"/>
  <c r="S26" i="17"/>
  <c r="O27" i="17"/>
  <c r="W27" i="17"/>
  <c r="S28" i="17"/>
  <c r="O29" i="17"/>
  <c r="W29" i="17"/>
  <c r="S30" i="17"/>
  <c r="O31" i="17"/>
  <c r="W31" i="17"/>
  <c r="S32" i="17"/>
  <c r="O33" i="17"/>
  <c r="W33" i="17"/>
  <c r="S34" i="17"/>
  <c r="O35" i="17"/>
  <c r="W35" i="17"/>
  <c r="S36" i="17"/>
  <c r="O37" i="17"/>
  <c r="W37" i="17"/>
  <c r="O14" i="17"/>
  <c r="L15" i="17"/>
  <c r="U15" i="17"/>
  <c r="R16" i="17"/>
  <c r="P17" i="17"/>
  <c r="M18" i="17"/>
  <c r="V18" i="17"/>
  <c r="S19" i="17"/>
  <c r="P20" i="17"/>
  <c r="M21" i="17"/>
  <c r="V21" i="17"/>
  <c r="T22" i="17"/>
  <c r="Q23" i="17"/>
  <c r="N24" i="17"/>
  <c r="W24" i="17"/>
  <c r="T25" i="17"/>
  <c r="Q26" i="17"/>
  <c r="N27" i="17"/>
  <c r="L28" i="17"/>
  <c r="U28" i="17"/>
  <c r="R29" i="17"/>
  <c r="O30" i="17"/>
  <c r="L31" i="17"/>
  <c r="U31" i="17"/>
  <c r="R32" i="17"/>
  <c r="P33" i="17"/>
  <c r="M34" i="17"/>
  <c r="V34" i="17"/>
  <c r="S35" i="17"/>
  <c r="P36" i="17"/>
  <c r="M37" i="17"/>
  <c r="V37" i="17"/>
  <c r="T13" i="17"/>
  <c r="P14" i="17"/>
  <c r="M15" i="17"/>
  <c r="V15" i="17"/>
  <c r="T16" i="17"/>
  <c r="Q17" i="17"/>
  <c r="N18" i="17"/>
  <c r="W18" i="17"/>
  <c r="T19" i="17"/>
  <c r="Q20" i="17"/>
  <c r="N21" i="17"/>
  <c r="L22" i="17"/>
  <c r="U22" i="17"/>
  <c r="R23" i="17"/>
  <c r="O24" i="17"/>
  <c r="L25" i="17"/>
  <c r="U25" i="17"/>
  <c r="R26" i="17"/>
  <c r="P27" i="17"/>
  <c r="M28" i="17"/>
  <c r="V28" i="17"/>
  <c r="S29" i="17"/>
  <c r="P30" i="17"/>
  <c r="M31" i="17"/>
  <c r="V31" i="17"/>
  <c r="T32" i="17"/>
  <c r="Q33" i="17"/>
  <c r="N34" i="17"/>
  <c r="W34" i="17"/>
  <c r="T35" i="17"/>
  <c r="Q36" i="17"/>
  <c r="N37" i="17"/>
  <c r="M13" i="17"/>
  <c r="U13" i="17"/>
  <c r="U14" i="17"/>
  <c r="T15" i="17"/>
  <c r="V16" i="17"/>
  <c r="U17" i="17"/>
  <c r="U18" i="17"/>
  <c r="V19" i="17"/>
  <c r="V20" i="17"/>
  <c r="U21" i="17"/>
  <c r="W22" i="17"/>
  <c r="V23" i="17"/>
  <c r="V24" i="17"/>
  <c r="L26" i="17"/>
  <c r="W26" i="17"/>
  <c r="V27" i="17"/>
  <c r="L29" i="17"/>
  <c r="L30" i="17"/>
  <c r="W30" i="17"/>
  <c r="M32" i="17"/>
  <c r="L33" i="17"/>
  <c r="L34" i="17"/>
  <c r="M35" i="17"/>
  <c r="M36" i="17"/>
  <c r="L37" i="17"/>
  <c r="O13" i="17"/>
  <c r="O32" i="17"/>
  <c r="Q37" i="17"/>
  <c r="N15" i="17"/>
  <c r="M17" i="17"/>
  <c r="N19" i="17"/>
  <c r="P21" i="17"/>
  <c r="P24" i="17"/>
  <c r="O26" i="17"/>
  <c r="P28" i="17"/>
  <c r="Q30" i="17"/>
  <c r="P32" i="17"/>
  <c r="Q34" i="17"/>
  <c r="R36" i="17"/>
  <c r="V14" i="17"/>
  <c r="L16" i="17"/>
  <c r="W16" i="17"/>
  <c r="V17" i="17"/>
  <c r="L19" i="17"/>
  <c r="L20" i="17"/>
  <c r="W20" i="17"/>
  <c r="M22" i="17"/>
  <c r="L23" i="17"/>
  <c r="L24" i="17"/>
  <c r="M25" i="17"/>
  <c r="M26" i="17"/>
  <c r="L27" i="17"/>
  <c r="N28" i="17"/>
  <c r="M29" i="17"/>
  <c r="M30" i="17"/>
  <c r="N31" i="17"/>
  <c r="N32" i="17"/>
  <c r="M33" i="17"/>
  <c r="O34" i="17"/>
  <c r="N35" i="17"/>
  <c r="N36" i="17"/>
  <c r="P37" i="17"/>
  <c r="P13" i="17"/>
  <c r="P31" i="17"/>
  <c r="P34" i="17"/>
  <c r="O36" i="17"/>
  <c r="M14" i="17"/>
  <c r="N16" i="17"/>
  <c r="O18" i="17"/>
  <c r="N20" i="17"/>
  <c r="O22" i="17"/>
  <c r="N23" i="17"/>
  <c r="P25" i="17"/>
  <c r="Q27" i="17"/>
  <c r="P29" i="17"/>
  <c r="Q31" i="17"/>
  <c r="R33" i="17"/>
  <c r="Q35" i="17"/>
  <c r="R37" i="17"/>
  <c r="R13" i="17"/>
  <c r="L14" i="17"/>
  <c r="W14" i="17"/>
  <c r="M16" i="17"/>
  <c r="L17" i="17"/>
  <c r="L18" i="17"/>
  <c r="M19" i="17"/>
  <c r="M20" i="17"/>
  <c r="L21" i="17"/>
  <c r="N22" i="17"/>
  <c r="M23" i="17"/>
  <c r="M24" i="17"/>
  <c r="N25" i="17"/>
  <c r="N26" i="17"/>
  <c r="M27" i="17"/>
  <c r="O28" i="17"/>
  <c r="N29" i="17"/>
  <c r="N30" i="17"/>
  <c r="N33" i="17"/>
  <c r="P35" i="17"/>
  <c r="Q13" i="17"/>
  <c r="N14" i="17"/>
  <c r="P15" i="17"/>
  <c r="O16" i="17"/>
  <c r="N17" i="17"/>
  <c r="P18" i="17"/>
  <c r="P19" i="17"/>
  <c r="O20" i="17"/>
  <c r="Q21" i="17"/>
  <c r="P22" i="17"/>
  <c r="P23" i="17"/>
  <c r="Q24" i="17"/>
  <c r="Q25" i="17"/>
  <c r="P26" i="17"/>
  <c r="R27" i="17"/>
  <c r="Q28" i="17"/>
  <c r="Q29" i="17"/>
  <c r="R30" i="17"/>
  <c r="R31" i="17"/>
  <c r="Q32" i="17"/>
  <c r="S33" i="17"/>
  <c r="R34" i="17"/>
  <c r="R35" i="17"/>
  <c r="R15" i="17"/>
  <c r="Q18" i="17"/>
  <c r="U20" i="17"/>
  <c r="T23" i="17"/>
  <c r="T26" i="17"/>
  <c r="W28" i="17"/>
  <c r="T31" i="17"/>
  <c r="T34" i="17"/>
  <c r="V36" i="17"/>
  <c r="W13" i="17"/>
  <c r="Q16" i="17"/>
  <c r="Q19" i="17"/>
  <c r="T21" i="17"/>
  <c r="T24" i="17"/>
  <c r="S27" i="17"/>
  <c r="V29" i="17"/>
  <c r="V32" i="17"/>
  <c r="U35" i="17"/>
  <c r="T37" i="17"/>
  <c r="T14" i="17"/>
  <c r="V22" i="17"/>
  <c r="V30" i="17"/>
  <c r="S13" i="17"/>
  <c r="Q15" i="17"/>
  <c r="S23" i="17"/>
  <c r="S31" i="17"/>
  <c r="V13" i="17"/>
  <c r="S15" i="17"/>
  <c r="R18" i="17"/>
  <c r="R21" i="17"/>
  <c r="U23" i="17"/>
  <c r="U26" i="17"/>
  <c r="T29" i="17"/>
  <c r="L32" i="17"/>
  <c r="U34" i="17"/>
  <c r="W36" i="17"/>
  <c r="L13" i="17"/>
  <c r="P16" i="17"/>
  <c r="T18" i="17"/>
  <c r="S21" i="17"/>
  <c r="R24" i="17"/>
  <c r="V26" i="17"/>
  <c r="U29" i="17"/>
  <c r="U32" i="17"/>
  <c r="L35" i="17"/>
  <c r="S37" i="17"/>
  <c r="Q14" i="17"/>
  <c r="U16" i="17"/>
  <c r="R19" i="17"/>
  <c r="Q22" i="17"/>
  <c r="U24" i="17"/>
  <c r="T27" i="17"/>
  <c r="T30" i="17"/>
  <c r="W32" i="17"/>
  <c r="V35" i="17"/>
  <c r="U37" i="17"/>
  <c r="R14" i="17"/>
  <c r="R17" i="17"/>
  <c r="R22" i="17"/>
  <c r="U27" i="17"/>
  <c r="T33" i="17"/>
  <c r="R20" i="17"/>
  <c r="R28" i="17"/>
  <c r="T36" i="17"/>
  <c r="T17" i="17"/>
  <c r="V25" i="17"/>
  <c r="V33" i="17"/>
  <c r="U19" i="17"/>
  <c r="R25" i="17"/>
  <c r="U30" i="17"/>
  <c r="L36" i="17"/>
  <c r="N13" i="17"/>
  <c r="S17" i="17"/>
  <c r="S25" i="17"/>
  <c r="U33" i="17"/>
  <c r="T20" i="17"/>
  <c r="T28" i="17"/>
  <c r="U36" i="17"/>
  <c r="J20" i="16"/>
  <c r="K20" i="16" s="1"/>
  <c r="J14" i="14"/>
  <c r="K14" i="14" s="1"/>
  <c r="F28" i="16"/>
  <c r="E53" i="16"/>
  <c r="D27" i="16"/>
  <c r="D27" i="14"/>
  <c r="E47" i="14"/>
  <c r="A2" i="4"/>
  <c r="AR9" i="5"/>
  <c r="AT9" i="5" s="1"/>
  <c r="BL8" i="7"/>
  <c r="F9" i="7" s="1"/>
  <c r="G9" i="7" l="1"/>
  <c r="F27" i="14" s="1"/>
  <c r="AR10" i="5"/>
  <c r="AT10" i="5" s="1"/>
  <c r="E57" i="16" l="1"/>
  <c r="E51" i="14"/>
  <c r="E55" i="14"/>
  <c r="F27" i="16"/>
  <c r="E61" i="16"/>
  <c r="E46" i="14"/>
  <c r="E52" i="16"/>
  <c r="AR11" i="5"/>
  <c r="AT11" i="5" s="1"/>
  <c r="AR12" i="5" l="1"/>
  <c r="AT12" i="5" s="1"/>
  <c r="AR5" i="4"/>
  <c r="AT5" i="4" s="1"/>
  <c r="C29" i="17" l="1"/>
  <c r="AC5" i="17" s="1"/>
  <c r="D29" i="17"/>
  <c r="AD5" i="17" s="1"/>
  <c r="E29" i="17"/>
  <c r="AE5" i="17" s="1"/>
  <c r="AR32" i="4"/>
  <c r="AT32" i="4" s="1"/>
  <c r="AR13" i="5"/>
  <c r="AT13" i="5" s="1"/>
  <c r="AR6" i="4"/>
  <c r="AT6" i="4" s="1"/>
  <c r="Z5" i="4"/>
  <c r="Z6" i="4"/>
  <c r="Z7" i="4"/>
  <c r="C30" i="17" l="1"/>
  <c r="AG5" i="17" s="1"/>
  <c r="D30" i="17"/>
  <c r="AH5" i="17" s="1"/>
  <c r="E30" i="17"/>
  <c r="AI5" i="17" s="1"/>
  <c r="AA12" i="16"/>
  <c r="I25" i="16" s="1"/>
  <c r="AA4" i="14"/>
  <c r="I19" i="14" s="1"/>
  <c r="AA13" i="16"/>
  <c r="I26" i="16" s="1"/>
  <c r="AA5" i="14"/>
  <c r="I20" i="14" s="1"/>
  <c r="AA14" i="16"/>
  <c r="I27" i="16" s="1"/>
  <c r="AA6" i="14"/>
  <c r="I21" i="14" s="1"/>
  <c r="AA9" i="4"/>
  <c r="AR33" i="4"/>
  <c r="AT33" i="4" s="1"/>
  <c r="AR14" i="5"/>
  <c r="AT14" i="5" s="1"/>
  <c r="AR7" i="4"/>
  <c r="AT7" i="4" s="1"/>
  <c r="E59" i="16" l="1"/>
  <c r="K26" i="16"/>
  <c r="E60" i="16"/>
  <c r="K27" i="16"/>
  <c r="E52" i="14"/>
  <c r="K19" i="14"/>
  <c r="E53" i="14"/>
  <c r="K20" i="14"/>
  <c r="AB8" i="14"/>
  <c r="AB16" i="16"/>
  <c r="I14" i="16" s="1"/>
  <c r="K14" i="16" s="1"/>
  <c r="E58" i="16"/>
  <c r="K25" i="16"/>
  <c r="E54" i="14"/>
  <c r="K21" i="14"/>
  <c r="AR34" i="4"/>
  <c r="AT34" i="4" s="1"/>
  <c r="AR15" i="5"/>
  <c r="AT15" i="5" s="1"/>
  <c r="AR8" i="4"/>
  <c r="AT8" i="4" s="1"/>
  <c r="AR35" i="4" l="1"/>
  <c r="AT35" i="4" s="1"/>
  <c r="AR16" i="5"/>
  <c r="AT16" i="5" s="1"/>
  <c r="AR9" i="4"/>
  <c r="AT9" i="4" s="1"/>
  <c r="AR36" i="4" l="1"/>
  <c r="AT36" i="4" s="1"/>
  <c r="AR17" i="5"/>
  <c r="AT17" i="5" s="1"/>
  <c r="AR10" i="4"/>
  <c r="AT10" i="4" s="1"/>
  <c r="AR27" i="5" l="1"/>
  <c r="AT27" i="5" s="1"/>
  <c r="AR37" i="4"/>
  <c r="AT37" i="4" s="1"/>
  <c r="AR18" i="5"/>
  <c r="AT18" i="5" s="1"/>
  <c r="AR11" i="4"/>
  <c r="AT11" i="4" s="1"/>
  <c r="E31" i="17" l="1"/>
  <c r="AM5" i="17" s="1"/>
  <c r="AR28" i="5"/>
  <c r="AT28" i="5" s="1"/>
  <c r="AR38" i="4"/>
  <c r="AT38" i="4" s="1"/>
  <c r="AR19" i="5"/>
  <c r="AT19" i="5" s="1"/>
  <c r="AR12" i="4"/>
  <c r="AT12" i="4" s="1"/>
  <c r="AR29" i="5" l="1"/>
  <c r="AT29" i="5" s="1"/>
  <c r="AR39" i="4"/>
  <c r="AT39" i="4" s="1"/>
  <c r="AR20" i="5"/>
  <c r="AT20" i="5" s="1"/>
  <c r="AR13" i="4"/>
  <c r="AT13" i="4" s="1"/>
  <c r="AR30" i="5" l="1"/>
  <c r="AT30" i="5" s="1"/>
  <c r="AR40" i="4"/>
  <c r="AT40" i="4" s="1"/>
  <c r="AR21" i="5"/>
  <c r="AT21" i="5" s="1"/>
  <c r="AR14" i="4"/>
  <c r="AT14" i="4" s="1"/>
  <c r="AR31" i="5" l="1"/>
  <c r="AT31" i="5" s="1"/>
  <c r="AR42" i="4"/>
  <c r="AT42" i="4" s="1"/>
  <c r="D31" i="17" s="1"/>
  <c r="AL5" i="17" s="1"/>
  <c r="AR41" i="4"/>
  <c r="AT41" i="4" s="1"/>
  <c r="E27" i="17" s="1"/>
  <c r="AR22" i="5"/>
  <c r="AT22" i="5" s="1"/>
  <c r="AR15" i="4"/>
  <c r="AT15" i="4" s="1"/>
  <c r="D27" i="17" l="1"/>
  <c r="C27" i="17"/>
  <c r="C31" i="17"/>
  <c r="AK5" i="17" s="1"/>
  <c r="AR32" i="5"/>
  <c r="AT32" i="5" s="1"/>
  <c r="AR23" i="5"/>
  <c r="AT23" i="5" s="1"/>
  <c r="AR16" i="4"/>
  <c r="AT16" i="4" s="1"/>
  <c r="AR33" i="5" l="1"/>
  <c r="AT33" i="5" s="1"/>
  <c r="AR24" i="5"/>
  <c r="AT24" i="5" s="1"/>
  <c r="AR17" i="4"/>
  <c r="AT17" i="4" s="1"/>
  <c r="C22" i="17" l="1"/>
  <c r="E22" i="17"/>
  <c r="D22" i="17"/>
  <c r="AR34" i="5"/>
  <c r="AT34" i="5" s="1"/>
  <c r="AR25" i="5"/>
  <c r="AT25" i="5" s="1"/>
  <c r="AR18" i="4"/>
  <c r="AT18" i="4" s="1"/>
  <c r="E32" i="17" l="1"/>
  <c r="C32" i="17"/>
  <c r="D32" i="17"/>
  <c r="AR35" i="5"/>
  <c r="AT35" i="5" s="1"/>
  <c r="AR26" i="5"/>
  <c r="AT26" i="5" s="1"/>
  <c r="AR19" i="4"/>
  <c r="AT19" i="4" s="1"/>
  <c r="C33" i="17" l="1"/>
  <c r="AR36" i="5"/>
  <c r="AT36" i="5" s="1"/>
  <c r="AR20" i="4"/>
  <c r="AT20" i="4" s="1"/>
  <c r="E33" i="17" l="1"/>
  <c r="C23" i="17"/>
  <c r="D23" i="17"/>
  <c r="D33" i="17"/>
  <c r="D20" i="17"/>
  <c r="E20" i="17"/>
  <c r="C20" i="17"/>
  <c r="AR37" i="5"/>
  <c r="AT37" i="5" s="1"/>
  <c r="AR21" i="4"/>
  <c r="AT21" i="4" s="1"/>
  <c r="D24" i="17" l="1"/>
  <c r="E24" i="17"/>
  <c r="C24" i="17"/>
  <c r="AR38" i="5"/>
  <c r="AT38" i="5" s="1"/>
  <c r="AR22" i="4"/>
  <c r="AT22" i="4" s="1"/>
  <c r="AR39" i="5" l="1"/>
  <c r="AT39" i="5" s="1"/>
  <c r="E23" i="17" s="1"/>
  <c r="Z9" i="5"/>
  <c r="AR23" i="4"/>
  <c r="AT23" i="4" s="1"/>
  <c r="C25" i="17" l="1"/>
  <c r="D25" i="17"/>
  <c r="D19" i="17"/>
  <c r="E19" i="17"/>
  <c r="AE16" i="16"/>
  <c r="J8" i="16" s="1"/>
  <c r="F56" i="16" s="1"/>
  <c r="AE8" i="14"/>
  <c r="J8" i="14" s="1"/>
  <c r="F50" i="14" s="1"/>
  <c r="AR24" i="4"/>
  <c r="AT24" i="4" s="1"/>
  <c r="E25" i="17" s="1"/>
  <c r="C18" i="17" l="1"/>
  <c r="E18" i="17"/>
  <c r="D18" i="17"/>
  <c r="AR25" i="4"/>
  <c r="AT25" i="4" s="1"/>
  <c r="D17" i="17" l="1"/>
  <c r="AR26" i="4"/>
  <c r="AT26" i="4" s="1"/>
  <c r="E17" i="17" s="1"/>
  <c r="AR27" i="4" l="1"/>
  <c r="AT27" i="4" s="1"/>
  <c r="AR28" i="4" l="1"/>
  <c r="AT28" i="4" s="1"/>
  <c r="AR29" i="4" l="1"/>
  <c r="AT29" i="4" s="1"/>
  <c r="E26" i="17" l="1"/>
  <c r="AR30" i="4"/>
  <c r="AT30" i="4" s="1"/>
  <c r="AR31" i="4" l="1"/>
  <c r="AT31" i="4" s="1"/>
  <c r="Z9" i="4"/>
  <c r="D26" i="17" l="1"/>
  <c r="C26" i="17"/>
  <c r="C19" i="17"/>
  <c r="C17" i="17"/>
  <c r="AA16" i="16"/>
  <c r="I8" i="16" s="1"/>
  <c r="AA8" i="14"/>
  <c r="I8" i="14" s="1"/>
  <c r="E50" i="14" l="1"/>
  <c r="K8" i="14"/>
  <c r="E56" i="16"/>
  <c r="K8" i="16"/>
  <c r="K33" i="17" l="1"/>
  <c r="K36" i="17"/>
  <c r="K18" i="17"/>
  <c r="K5" i="17" s="1"/>
  <c r="K28" i="17"/>
  <c r="K20" i="17"/>
  <c r="M5" i="17" s="1"/>
  <c r="K21" i="17"/>
  <c r="K23" i="17"/>
  <c r="K27" i="17"/>
  <c r="K17" i="17"/>
  <c r="K35" i="17"/>
  <c r="K25" i="17"/>
  <c r="K26" i="17"/>
  <c r="K34" i="17"/>
  <c r="K19" i="17"/>
  <c r="L5" i="17" s="1"/>
  <c r="K15" i="17"/>
  <c r="K22" i="17"/>
  <c r="K29" i="17"/>
  <c r="K30" i="17"/>
  <c r="K14" i="17"/>
  <c r="K24" i="17"/>
  <c r="K32" i="17"/>
  <c r="K31" i="17"/>
  <c r="K37" i="17"/>
  <c r="K16" i="17"/>
  <c r="K13" i="17"/>
  <c r="AA5" i="17" l="1"/>
  <c r="Z5" i="17"/>
  <c r="Y5" i="17"/>
  <c r="AB5" i="17"/>
  <c r="R5" i="17"/>
  <c r="Q5" i="17"/>
  <c r="S5" i="17"/>
  <c r="T5" i="17"/>
  <c r="V5" i="17"/>
  <c r="U5" i="17"/>
  <c r="W5" i="17"/>
  <c r="X5" i="17"/>
</calcChain>
</file>

<file path=xl/sharedStrings.xml><?xml version="1.0" encoding="utf-8"?>
<sst xmlns="http://schemas.openxmlformats.org/spreadsheetml/2006/main" count="46277" uniqueCount="896">
  <si>
    <t>Crash ID</t>
  </si>
  <si>
    <t>Date</t>
  </si>
  <si>
    <t>T</t>
  </si>
  <si>
    <t>C</t>
  </si>
  <si>
    <t>F</t>
  </si>
  <si>
    <t>L</t>
  </si>
  <si>
    <t>S</t>
  </si>
  <si>
    <t>O</t>
  </si>
  <si>
    <t>B</t>
  </si>
  <si>
    <t>K</t>
  </si>
  <si>
    <t>A</t>
  </si>
  <si>
    <t>Crash #</t>
  </si>
  <si>
    <t>Severity Index</t>
  </si>
  <si>
    <t>Total</t>
  </si>
  <si>
    <t>SI</t>
  </si>
  <si>
    <t>Treatment Information</t>
  </si>
  <si>
    <t>Before</t>
  </si>
  <si>
    <t>After</t>
  </si>
  <si>
    <t>Percent Reduction (-) 
Percent Increase (+)</t>
  </si>
  <si>
    <t>Total Crashes</t>
  </si>
  <si>
    <t>Severity</t>
  </si>
  <si>
    <t>Total Severity Index</t>
  </si>
  <si>
    <t>Target Crashes</t>
  </si>
  <si>
    <t>Target Crash Severity Index</t>
  </si>
  <si>
    <t>Injury Crash Summary</t>
  </si>
  <si>
    <t>Percent Reduction (-)
Percent Increase (+)</t>
  </si>
  <si>
    <t>Class C Injury Crashes</t>
  </si>
  <si>
    <t>Property Damage Only</t>
  </si>
  <si>
    <t>Additional Information</t>
  </si>
  <si>
    <t>Percent Reduction (-) Percent Increase (+)</t>
  </si>
  <si>
    <t>Target Crashes:</t>
  </si>
  <si>
    <t>Crash Year</t>
  </si>
  <si>
    <t>User Input Required</t>
  </si>
  <si>
    <t>Automatically Calculated</t>
  </si>
  <si>
    <t>Color Key</t>
  </si>
  <si>
    <r>
      <t>Construction Period Length (</t>
    </r>
    <r>
      <rPr>
        <i/>
        <sz val="11"/>
        <color theme="1"/>
        <rFont val="Calibri"/>
        <family val="2"/>
        <scheme val="minor"/>
      </rPr>
      <t>Give Value in Months</t>
    </r>
    <r>
      <rPr>
        <sz val="11"/>
        <color theme="1"/>
        <rFont val="Calibri"/>
        <family val="2"/>
        <scheme val="minor"/>
      </rPr>
      <t>)</t>
    </r>
  </si>
  <si>
    <t>cells needed for calcs:</t>
  </si>
  <si>
    <t>Total # of months in between</t>
  </si>
  <si>
    <t>●</t>
  </si>
  <si>
    <r>
      <t xml:space="preserve">This tool only works in </t>
    </r>
    <r>
      <rPr>
        <b/>
        <i/>
        <u/>
        <sz val="11"/>
        <color theme="1"/>
        <rFont val="Calibri"/>
        <family val="2"/>
        <scheme val="minor"/>
      </rPr>
      <t>WHOLE MONTHS</t>
    </r>
    <r>
      <rPr>
        <sz val="11"/>
        <color theme="1"/>
        <rFont val="Calibri"/>
        <family val="2"/>
        <scheme val="minor"/>
      </rPr>
      <t>.  Construction start dates should be rounded up to the first of the month and construction end dates should be rounded down to the end the month</t>
    </r>
  </si>
  <si>
    <t>Most recent TEAAS date</t>
  </si>
  <si>
    <t>Target-1</t>
  </si>
  <si>
    <t>Target -2</t>
  </si>
  <si>
    <t>Target-2</t>
  </si>
  <si>
    <t>Target-1 Severity Index</t>
  </si>
  <si>
    <t>Target-1 KABCO</t>
  </si>
  <si>
    <t>Target-2 Severity Index</t>
  </si>
  <si>
    <t>Target-2 KABCO</t>
  </si>
  <si>
    <t>Date Range Calculator</t>
  </si>
  <si>
    <t>Begin MP</t>
  </si>
  <si>
    <t>End MP</t>
  </si>
  <si>
    <t>Length</t>
  </si>
  <si>
    <t>Sum</t>
  </si>
  <si>
    <t>#</t>
  </si>
  <si>
    <t>--</t>
  </si>
  <si>
    <t>Sub-Section Information</t>
  </si>
  <si>
    <t>Notes</t>
  </si>
  <si>
    <t>Before Period Volume:</t>
  </si>
  <si>
    <t>After Period Volume:</t>
  </si>
  <si>
    <r>
      <t xml:space="preserve">You </t>
    </r>
    <r>
      <rPr>
        <i/>
        <sz val="11"/>
        <color theme="1"/>
        <rFont val="Calibri"/>
        <family val="2"/>
        <scheme val="minor"/>
      </rPr>
      <t xml:space="preserve">CAN </t>
    </r>
    <r>
      <rPr>
        <sz val="11"/>
        <color theme="1"/>
        <rFont val="Calibri"/>
        <family val="2"/>
        <scheme val="minor"/>
      </rPr>
      <t>input the construction start date directly into cell D10 or simply just enter in the construction period length into cells D5 &amp; D6</t>
    </r>
  </si>
  <si>
    <t>All Target Crashes</t>
  </si>
  <si>
    <t>All Target Crash Severity Index</t>
  </si>
  <si>
    <t>Target-1 Crashes</t>
  </si>
  <si>
    <t>Target-1 Crash Severity Index</t>
  </si>
  <si>
    <t>Target Injury Crash Summary</t>
  </si>
  <si>
    <t>All Targets</t>
  </si>
  <si>
    <t>Target-1?</t>
  </si>
  <si>
    <t>Target-2?</t>
  </si>
  <si>
    <t>Y</t>
  </si>
  <si>
    <t>Target Crash?</t>
  </si>
  <si>
    <t xml:space="preserve">Leave these columns blank if not a Target Crash. </t>
  </si>
  <si>
    <t>All - Targets</t>
  </si>
  <si>
    <t>Section</t>
  </si>
  <si>
    <t>weight</t>
  </si>
  <si>
    <t>Year-by-Year AADTs - For multi-project tracking by Safety Evaluation Group</t>
  </si>
  <si>
    <t>Resurfacing</t>
  </si>
  <si>
    <t>Clear Zone Improvements</t>
  </si>
  <si>
    <t>Closed Loop Signal System</t>
  </si>
  <si>
    <t>Congestion Detection System</t>
  </si>
  <si>
    <t>Curve Wedging and Resurfacing / Curve Superelevation Improvements</t>
  </si>
  <si>
    <t>Drainage Improvements</t>
  </si>
  <si>
    <t>Guardrail - (Shoulder, Culvert or Bridge Approach)</t>
  </si>
  <si>
    <t>Horizontal Alignment Improvements</t>
  </si>
  <si>
    <t>Lighting</t>
  </si>
  <si>
    <t>Median Guardrail</t>
  </si>
  <si>
    <t>Road Diet (i.e. 4-Lane to 3-Lane)</t>
  </si>
  <si>
    <t>Rumble Strips - Centerline</t>
  </si>
  <si>
    <t>Rumble Strips - Shoulder</t>
  </si>
  <si>
    <t>Truck countermeasures</t>
  </si>
  <si>
    <t>Widening for Paved Shoulders</t>
  </si>
  <si>
    <t>Widening for Two-Way Center Turn Lane (i.e. 2-Lane to 3-Lane)</t>
  </si>
  <si>
    <t>Other</t>
  </si>
  <si>
    <t>AADT</t>
  </si>
  <si>
    <t>Target Subset</t>
  </si>
  <si>
    <t>Target-2 Crash</t>
  </si>
  <si>
    <t>Lane Departure Crashes (Type 1 or 2)</t>
  </si>
  <si>
    <t>Frontal Impact Crashes in the treated intersections</t>
  </si>
  <si>
    <t>Rear End Crashes on the treated corridor</t>
  </si>
  <si>
    <t>Rear End Crashes</t>
  </si>
  <si>
    <t>?</t>
  </si>
  <si>
    <t>Night Crashes (Light Codes 4-6)</t>
  </si>
  <si>
    <t>Lane Departure Crashes (Type 2) involving vehicle Running Off Road toward the median side of roadway</t>
  </si>
  <si>
    <t>Pavement Markings (i.e. Wider Lane Lines)</t>
  </si>
  <si>
    <t>Left Turn Same Roadway Crashes</t>
  </si>
  <si>
    <t>If 4-Lane Cross-Section before, may need to break out Rear End Crashes in Inner Lanes for Target-1</t>
  </si>
  <si>
    <t>Truck Crashes</t>
  </si>
  <si>
    <t>-250'</t>
  </si>
  <si>
    <t>+250'</t>
  </si>
  <si>
    <t>Within 250' of an intx?</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</si>
  <si>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</si>
  <si>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</si>
  <si>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</si>
  <si>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</si>
  <si>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</si>
  <si>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</si>
  <si>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</si>
  <si>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</si>
  <si>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</si>
  <si>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</si>
  <si>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</si>
  <si>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</si>
  <si>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</si>
  <si>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</si>
  <si>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</si>
  <si>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</si>
  <si>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</si>
  <si>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</si>
  <si>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</si>
  <si>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</si>
  <si>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</si>
  <si>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</si>
  <si>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</si>
  <si>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</si>
  <si>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</si>
  <si>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</si>
  <si>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</si>
  <si>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</si>
  <si>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</si>
  <si>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</si>
  <si>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</si>
  <si>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</si>
  <si>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</si>
  <si>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</si>
  <si>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</si>
  <si>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Intersecting Road Name</t>
  </si>
  <si>
    <t>Milepost of Intersection</t>
  </si>
  <si>
    <t>Please enter in the intersections within your study's Milepost Limits on the Features reports</t>
  </si>
  <si>
    <t>Intersection Milepost Table (Used for Multi-Project Tracking)</t>
  </si>
  <si>
    <t>Enter in the name of the road into the cells in column D</t>
  </si>
  <si>
    <t>Enter in the Milepost from the features report into the cells in column E</t>
  </si>
  <si>
    <t>Target-2 Crashes</t>
  </si>
  <si>
    <t>Target-2 Crash Severity Index</t>
  </si>
  <si>
    <t>If more than one volume count is available within the study section, give each count location a coresponing sub-section and a mile post range that it is responsible for</t>
  </si>
  <si>
    <t>If only one volume count is available for a section, just use the 1st row of this calculator and leave the other rows blank.</t>
  </si>
  <si>
    <t xml:space="preserve"> Comments/Instructions on Intersection Milepost Table:</t>
  </si>
  <si>
    <t>Make sure you enter in the beginning and ending MP for each sub-section</t>
  </si>
  <si>
    <t>Target Crash Type Guidance - Section Treatments</t>
  </si>
  <si>
    <t>Countermeasure</t>
  </si>
  <si>
    <t>Target-1 Crash*</t>
  </si>
  <si>
    <t>*Lane Departure Crashes (Type 1 - Use for Two Lane Facilities) = Ran Off Road (Left, Right or Straight), Overturn/Rollover, Fixed Object, Head On, Sideswipe Opposite Direction.  Side street run through crashes are not considered targets.</t>
  </si>
  <si>
    <t>*Lane Departure Crashes (Type 2 - Use for Multilane Facilities) = Ran Off Road (Left, Right or Straight), Overturn/Rollover, Fixed Object, Head On, Sideswipe Same Direction, Sideswipe Opposite Direction.  Side street run through crashes are not considered targets.</t>
  </si>
  <si>
    <t xml:space="preserve"> Comments/Instructions on AADT Calculator Use:</t>
  </si>
  <si>
    <t>Comments/Instructions on Date Range Calculator Use:</t>
  </si>
  <si>
    <t>Section AADT Calculator - Weighted Average by Sub-Section</t>
  </si>
  <si>
    <t>Comments on Typical Target Crashes</t>
  </si>
  <si>
    <r>
      <rPr>
        <b/>
        <u/>
        <sz val="11"/>
        <color theme="1"/>
        <rFont val="Calibri"/>
        <family val="2"/>
        <scheme val="minor"/>
      </rPr>
      <t>Don't</t>
    </r>
    <r>
      <rPr>
        <sz val="11"/>
        <color theme="1"/>
        <rFont val="Calibri"/>
        <family val="2"/>
        <scheme val="minor"/>
      </rPr>
      <t xml:space="preserve"> enter in the names/mileposts for non-intersections (etc. bridges, structures, etc.)</t>
    </r>
  </si>
  <si>
    <t>Project Development</t>
  </si>
  <si>
    <t>Before Period</t>
  </si>
  <si>
    <t>After Period</t>
  </si>
  <si>
    <t>Fatal Injury Crashes</t>
  </si>
  <si>
    <t>Class A Injury Crashes</t>
  </si>
  <si>
    <t>Class B Injury Crashes</t>
  </si>
  <si>
    <t>Input AADTs for each calendar year within the study period.  You do not need to input volumes for years outside the study date range</t>
  </si>
  <si>
    <t>Select Before Period Year</t>
  </si>
  <si>
    <t>Select After Period Year</t>
  </si>
  <si>
    <r>
      <t xml:space="preserve">When inputting volume data into this tool, use </t>
    </r>
    <r>
      <rPr>
        <b/>
        <sz val="11"/>
        <rFont val="Calibri"/>
        <family val="2"/>
        <scheme val="minor"/>
      </rPr>
      <t>Black</t>
    </r>
    <r>
      <rPr>
        <sz val="11"/>
        <color theme="1"/>
        <rFont val="Calibri"/>
        <family val="2"/>
        <scheme val="minor"/>
      </rPr>
      <t xml:space="preserve"> font color for values taken directly from the available volume data</t>
    </r>
  </si>
  <si>
    <r>
      <t xml:space="preserve">When inputting volume data into this tool, use </t>
    </r>
    <r>
      <rPr>
        <b/>
        <sz val="11"/>
        <color rgb="FFFF0000"/>
        <rFont val="Calibri"/>
        <family val="2"/>
        <scheme val="minor"/>
      </rPr>
      <t>Red</t>
    </r>
    <r>
      <rPr>
        <sz val="11"/>
        <color theme="1"/>
        <rFont val="Calibri"/>
        <family val="2"/>
        <scheme val="minor"/>
      </rPr>
      <t xml:space="preserve"> font color for values that need to be calculated, interpolated, or assumed</t>
    </r>
  </si>
  <si>
    <t>Steps</t>
  </si>
  <si>
    <t xml:space="preserve">It is ESSENTIAL that the data you are pasting into these columns corresponds to their above headers.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</si>
  <si>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</si>
  <si>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t xml:space="preserve">Make sure that rows are not skipped when pasting the fiche's in-study crash data.  Skipping rows will break some of the background formulas  </t>
  </si>
  <si>
    <t>The determination of the crashes in the study should be finalized/set-in-stone before pasting into this tab.  Deleting and adjusting cells in the tab may break the formulas used in the calculations.</t>
  </si>
  <si>
    <t>The work should now be done for this Tab.  Move on to the "After" Tab where you will repeat these steps for your After period crash data.</t>
  </si>
  <si>
    <t>Manually Edit These Columns (A -&gt; N).</t>
  </si>
  <si>
    <t>Final MP</t>
  </si>
  <si>
    <r>
      <t xml:space="preserve">Different analysts like using different columns for their notes when filtering the Fiche and labeling crashes.  Columns </t>
    </r>
    <r>
      <rPr>
        <b/>
        <sz val="11"/>
        <color theme="1"/>
        <rFont val="Calibri"/>
        <family val="2"/>
        <scheme val="minor"/>
      </rPr>
      <t>I -&gt; L</t>
    </r>
    <r>
      <rPr>
        <sz val="11"/>
        <color theme="1"/>
        <rFont val="Calibri"/>
        <family val="2"/>
        <scheme val="minor"/>
      </rPr>
      <t xml:space="preserve"> are your prerogative, feel free to copy in whatever notes you used in the analysis.</t>
    </r>
  </si>
  <si>
    <r>
      <t xml:space="preserve">For the crashes you have determined to be within your study area and in the BEFORE period, enter in the FINAL milepost location of the crash into column </t>
    </r>
    <r>
      <rPr>
        <b/>
        <sz val="11"/>
        <color theme="1"/>
        <rFont val="Calibri"/>
        <family val="2"/>
        <scheme val="minor"/>
      </rPr>
      <t>H</t>
    </r>
    <r>
      <rPr>
        <sz val="11"/>
        <color theme="1"/>
        <rFont val="Calibri"/>
        <family val="2"/>
        <scheme val="minor"/>
      </rPr>
      <t>.  The mileposts entered into this column should correlate with the crash ID and other crash information copied into the row during step 1.  Again, this should be the FINAL milepost location (after any necessary re-mileposting).</t>
    </r>
  </si>
  <si>
    <r>
      <t xml:space="preserve">For the crashes you have determined to be within your study area and in the BEFORE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</si>
  <si>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r>
      <t>Columns M</t>
    </r>
    <r>
      <rPr>
        <b/>
        <sz val="11"/>
        <color theme="1"/>
        <rFont val="Calibri"/>
        <family val="2"/>
        <scheme val="minor"/>
      </rPr>
      <t xml:space="preserve"> </t>
    </r>
    <r>
      <rPr>
        <sz val="11"/>
        <color theme="1"/>
        <rFont val="Calibri"/>
        <family val="2"/>
        <scheme val="minor"/>
      </rPr>
      <t xml:space="preserve">and </t>
    </r>
    <r>
      <rPr>
        <b/>
        <sz val="11"/>
        <color theme="1"/>
        <rFont val="Calibri"/>
        <family val="2"/>
        <scheme val="minor"/>
      </rPr>
      <t>N</t>
    </r>
    <r>
      <rPr>
        <sz val="11"/>
        <color theme="1"/>
        <rFont val="Calibri"/>
        <family val="2"/>
        <scheme val="minor"/>
      </rPr>
      <t xml:space="preserve"> require manual input to identify Target Crashes</t>
    </r>
  </si>
  <si>
    <r>
      <t xml:space="preserve">Type </t>
    </r>
    <r>
      <rPr>
        <b/>
        <sz val="11"/>
        <color rgb="FFFF0000"/>
        <rFont val="Calibri"/>
        <family val="2"/>
        <scheme val="minor"/>
      </rPr>
      <t>Y</t>
    </r>
    <r>
      <rPr>
        <sz val="11"/>
        <color theme="1"/>
        <rFont val="Calibri"/>
        <family val="2"/>
        <scheme val="minor"/>
      </rPr>
      <t xml:space="preserve"> in Column </t>
    </r>
    <r>
      <rPr>
        <b/>
        <sz val="11"/>
        <color theme="1"/>
        <rFont val="Calibri"/>
        <family val="2"/>
        <scheme val="minor"/>
      </rPr>
      <t>M</t>
    </r>
    <r>
      <rPr>
        <sz val="11"/>
        <color theme="1"/>
        <rFont val="Calibri"/>
        <family val="2"/>
        <scheme val="minor"/>
      </rPr>
      <t xml:space="preserve"> if </t>
    </r>
    <r>
      <rPr>
        <b/>
        <sz val="11"/>
        <color rgb="FFFF0000"/>
        <rFont val="Calibri"/>
        <family val="2"/>
        <scheme val="minor"/>
      </rPr>
      <t>Target-1</t>
    </r>
    <r>
      <rPr>
        <sz val="11"/>
        <color theme="1"/>
        <rFont val="Calibri"/>
        <family val="2"/>
        <scheme val="minor"/>
      </rPr>
      <t xml:space="preserve"> Crash.  </t>
    </r>
  </si>
  <si>
    <r>
      <t xml:space="preserve">Type </t>
    </r>
    <r>
      <rPr>
        <b/>
        <sz val="11"/>
        <color theme="4"/>
        <rFont val="Calibri"/>
        <family val="2"/>
        <scheme val="minor"/>
      </rPr>
      <t>Y</t>
    </r>
    <r>
      <rPr>
        <sz val="11"/>
        <color theme="1"/>
        <rFont val="Calibri"/>
        <family val="2"/>
        <scheme val="minor"/>
      </rPr>
      <t xml:space="preserve"> in Column </t>
    </r>
    <r>
      <rPr>
        <b/>
        <sz val="11"/>
        <color theme="1"/>
        <rFont val="Calibri"/>
        <family val="2"/>
        <scheme val="minor"/>
      </rPr>
      <t>N</t>
    </r>
    <r>
      <rPr>
        <sz val="11"/>
        <color theme="1"/>
        <rFont val="Calibri"/>
        <family val="2"/>
        <scheme val="minor"/>
      </rPr>
      <t xml:space="preserve"> if </t>
    </r>
    <r>
      <rPr>
        <b/>
        <sz val="11"/>
        <color theme="4"/>
        <rFont val="Calibri"/>
        <family val="2"/>
        <scheme val="minor"/>
      </rPr>
      <t>Target-2</t>
    </r>
    <r>
      <rPr>
        <sz val="11"/>
        <color theme="1"/>
        <rFont val="Calibri"/>
        <family val="2"/>
        <scheme val="minor"/>
      </rPr>
      <t xml:space="preserve"> Crash.  </t>
    </r>
  </si>
  <si>
    <t>Don't Edit These Columns (O -&gt; ).  Calculations are Automatic.</t>
  </si>
  <si>
    <t>Manually Edit These Columns (A -&gt; N)</t>
  </si>
  <si>
    <r>
      <t xml:space="preserve">For the crashes you have determined to be within your study area and in the AFTER period, copy and paste the Crash ID, Date, T, C, F, L, and S columns from your filtered fiche into this tab's Columns </t>
    </r>
    <r>
      <rPr>
        <b/>
        <sz val="11"/>
        <color theme="1"/>
        <rFont val="Calibri"/>
        <family val="2"/>
        <scheme val="minor"/>
      </rPr>
      <t>A -&gt; G</t>
    </r>
    <r>
      <rPr>
        <sz val="11"/>
        <color theme="1"/>
        <rFont val="Calibri"/>
        <family val="2"/>
        <scheme val="minor"/>
      </rPr>
      <t>.</t>
    </r>
  </si>
  <si>
    <r>
      <t xml:space="preserve">For the crashes you have determined to be within your study area and in the AFTER period, enter in the FINAL milepost location of the crash into column </t>
    </r>
    <r>
      <rPr>
        <b/>
        <sz val="11"/>
        <color theme="1"/>
        <rFont val="Calibri"/>
        <family val="2"/>
        <scheme val="minor"/>
      </rPr>
      <t>H</t>
    </r>
    <r>
      <rPr>
        <sz val="11"/>
        <color theme="1"/>
        <rFont val="Calibri"/>
        <family val="2"/>
        <scheme val="minor"/>
      </rPr>
      <t>.  The mileposts entered into this column should correlate with the crash ID and other crash information copied into the row during step 1.  Again, this should be the FINAL milepost location (after any necessary re-mileposting).</t>
    </r>
  </si>
  <si>
    <t>Order ID:</t>
  </si>
  <si>
    <t>Project ID:</t>
  </si>
  <si>
    <t>Location:</t>
  </si>
  <si>
    <t>County:</t>
  </si>
  <si>
    <t>City:</t>
  </si>
  <si>
    <t>Division:</t>
  </si>
  <si>
    <t>Countermeasure(s):</t>
  </si>
  <si>
    <t>Instructions for printing 1-Pager Results Tab</t>
  </si>
  <si>
    <t>Start Date</t>
  </si>
  <si>
    <t>End Date</t>
  </si>
  <si>
    <t>Construction Period</t>
  </si>
  <si>
    <t>Analysis Criteria:</t>
  </si>
  <si>
    <t>n/a</t>
  </si>
  <si>
    <t>Data Prepared For:</t>
  </si>
  <si>
    <t>Data Prepared By:</t>
  </si>
  <si>
    <t>Principal Investigator:</t>
  </si>
  <si>
    <t>Work Group/Consultant:</t>
  </si>
  <si>
    <t>North Carolina Department of Transportation</t>
  </si>
  <si>
    <t>Date:</t>
  </si>
  <si>
    <t>Cells that are shaded TAN are not automatic and need to be filled in prior to printing</t>
  </si>
  <si>
    <t>There are 4 rows under the Additional information table that the user should feel free to use (or not use) as they see fit.  If rows are left unused, leave "n/a" in the left most column</t>
  </si>
  <si>
    <r>
      <t xml:space="preserve">Highlight the cells within but not including the </t>
    </r>
    <r>
      <rPr>
        <b/>
        <sz val="11"/>
        <color rgb="FF00B050"/>
        <rFont val="Times New Roman"/>
        <family val="1"/>
      </rPr>
      <t>GREEN</t>
    </r>
    <r>
      <rPr>
        <sz val="11"/>
        <color theme="1"/>
        <rFont val="Times New Roman"/>
        <family val="1"/>
      </rPr>
      <t xml:space="preserve"> border</t>
    </r>
  </si>
  <si>
    <t>Select Print or hit Control + P</t>
  </si>
  <si>
    <t>Select the printer you wish to use (Microsoft Print to PDF is recommended with 8.5”x11” paper size)</t>
  </si>
  <si>
    <t>In the first box under Settings select “Print Selection”.  This will ensure only the cells you have highlighted are printed out, rather than the whole sheet.</t>
  </si>
  <si>
    <t>In the final dropdown box, select “Fit Sheet on One Page”</t>
  </si>
  <si>
    <t>Hit Print!</t>
  </si>
  <si>
    <t>Target-1 Crashes:</t>
  </si>
  <si>
    <t>Target-2 Crashes:</t>
  </si>
  <si>
    <t>Class B Injury</t>
  </si>
  <si>
    <t>Class C Injury</t>
  </si>
  <si>
    <t>Class A Injury</t>
  </si>
  <si>
    <t>Fatal Injury</t>
  </si>
  <si>
    <t>Before
Period</t>
  </si>
  <si>
    <t>After
Period</t>
  </si>
  <si>
    <t>Years</t>
  </si>
  <si>
    <t>Crashes Per Year by Project Time Period</t>
  </si>
  <si>
    <t>Project Development Comparison</t>
  </si>
  <si>
    <t>Items for Discussion</t>
  </si>
  <si>
    <t>Cell Shading Key</t>
  </si>
  <si>
    <t xml:space="preserve"> Comments for the user:</t>
  </si>
  <si>
    <t>If a calculated percent increase is significantly above 100% and you feel this change would be best represented by reporting "100% +" then you should manually change these values.</t>
  </si>
  <si>
    <t>NOTE:</t>
  </si>
  <si>
    <t xml:space="preserve">If you feel that any of the above print settings should be changed to allow for a better print out of this report, contact TSU staff first.  For the vast majority of evaluations, these settings should be best.  </t>
  </si>
  <si>
    <r>
      <t xml:space="preserve">Write any necessary discussion on the evaluation results in the large merged cell at the bottom of the page. If no discussion is necessary, simply write "n/a" in discussion field
</t>
    </r>
    <r>
      <rPr>
        <i/>
        <sz val="11"/>
        <color theme="1"/>
        <rFont val="Times New Roman"/>
        <family val="1"/>
      </rPr>
      <t>TIP</t>
    </r>
    <r>
      <rPr>
        <sz val="11"/>
        <color theme="1"/>
        <rFont val="Times New Roman"/>
        <family val="1"/>
      </rPr>
      <t>: to drop lines within a single cell, press ALT+ENTER</t>
    </r>
  </si>
  <si>
    <t>All Target Injury Crash Summary</t>
  </si>
  <si>
    <t>Length:</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</si>
  <si>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</si>
  <si>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r>
      <t xml:space="preserve">Select “Custom Margins” in the second to last dropdown box.  Match the margin settings in the pop up box to that of the below image.  The Left/Right margins should be </t>
    </r>
    <r>
      <rPr>
        <b/>
        <u/>
        <sz val="11"/>
        <color theme="1"/>
        <rFont val="Times New Roman"/>
        <family val="1"/>
      </rPr>
      <t>0.25</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0.5</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</si>
  <si>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Estimated Project Cost:</t>
  </si>
  <si>
    <t>Map/Satellite Views</t>
  </si>
  <si>
    <t>GPS Coordinates:</t>
  </si>
  <si>
    <t>Completion Date:</t>
  </si>
  <si>
    <t>Safety Project Evaluation</t>
  </si>
  <si>
    <r>
      <t xml:space="preserve">The Traffic Safety Unit </t>
    </r>
    <r>
      <rPr>
        <i/>
        <sz val="11"/>
        <color theme="1"/>
        <rFont val="Times New Roman"/>
        <family val="1"/>
      </rPr>
      <t>of the</t>
    </r>
  </si>
  <si>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</si>
  <si>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</si>
  <si>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t>If you adjusted a milepost of an intersection during your review, enter that value instead of the milepost from the features report</t>
  </si>
  <si>
    <t>Each row within the table to the left should correspond to one intersection along the study section.  There should only be one milepost per intersection.  You do not need to use multiple rows for intersections with crossing routes with multiple names</t>
  </si>
  <si>
    <t>Lane Dept.s</t>
  </si>
  <si>
    <t>Use a typical 3-month Construction Period unless you have specific information to the contrary (ex. construction start/end dates were provided, info from satellite views, etc.)</t>
  </si>
  <si>
    <t>Representative Years Selection:</t>
  </si>
  <si>
    <t>Representative Volumes:</t>
  </si>
  <si>
    <t>In cells AJ5 -&gt; AK6, select the last year within each period that has available volume data (i.e. actual collected volume data, not estimated/interpolated data)</t>
  </si>
  <si>
    <t>AADTs for every year within the study period</t>
  </si>
  <si>
    <r>
      <rPr>
        <b/>
        <sz val="12"/>
        <color theme="1"/>
        <rFont val="Calibri"/>
        <family val="2"/>
        <scheme val="minor"/>
      </rPr>
      <t xml:space="preserve">Wet L.D. Crashes </t>
    </r>
    <r>
      <rPr>
        <sz val="12"/>
        <color theme="1"/>
        <rFont val="Calibri"/>
        <family val="2"/>
        <scheme val="minor"/>
      </rPr>
      <t>(Road Codes 2-6) should also be included within the additional information table.</t>
    </r>
  </si>
  <si>
    <r>
      <rPr>
        <b/>
        <sz val="12"/>
        <color theme="1"/>
        <rFont val="Calibri"/>
        <family val="2"/>
        <scheme val="minor"/>
      </rPr>
      <t>Guardrail Hit Crashes</t>
    </r>
    <r>
      <rPr>
        <sz val="12"/>
        <color theme="1"/>
        <rFont val="Calibri"/>
        <family val="2"/>
        <scheme val="minor"/>
      </rPr>
      <t xml:space="preserve"> should also be included within the additional information table.</t>
    </r>
  </si>
  <si>
    <r>
      <rPr>
        <b/>
        <sz val="12"/>
        <color theme="1"/>
        <rFont val="Calibri"/>
        <family val="2"/>
        <scheme val="minor"/>
      </rPr>
      <t>Night L.D. Crashes</t>
    </r>
    <r>
      <rPr>
        <sz val="12"/>
        <color theme="1"/>
        <rFont val="Calibri"/>
        <family val="2"/>
        <scheme val="minor"/>
      </rPr>
      <t xml:space="preserve"> (Light Codes 4-6) may also need to be included within the additional information table depending on the countermeasure</t>
    </r>
  </si>
  <si>
    <r>
      <rPr>
        <b/>
        <sz val="12"/>
        <color theme="1"/>
        <rFont val="Calibri"/>
        <family val="2"/>
        <scheme val="minor"/>
      </rPr>
      <t>Cross Median Crashes</t>
    </r>
    <r>
      <rPr>
        <sz val="12"/>
        <color theme="1"/>
        <rFont val="Calibri"/>
        <family val="2"/>
        <scheme val="minor"/>
      </rPr>
      <t xml:space="preserve"> (this is a subset of L.D. crashes) and </t>
    </r>
    <r>
      <rPr>
        <b/>
        <sz val="12"/>
        <color theme="1"/>
        <rFont val="Calibri"/>
        <family val="2"/>
        <scheme val="minor"/>
      </rPr>
      <t>Median Guardrail Hit Crashes</t>
    </r>
    <r>
      <rPr>
        <sz val="12"/>
        <color theme="1"/>
        <rFont val="Calibri"/>
        <family val="2"/>
        <scheme val="minor"/>
      </rPr>
      <t xml:space="preserve"> should be included within the additional information table</t>
    </r>
  </si>
  <si>
    <r>
      <rPr>
        <b/>
        <sz val="12"/>
        <color theme="1"/>
        <rFont val="Calibri"/>
        <family val="2"/>
        <scheme val="minor"/>
      </rPr>
      <t>Night L.D. Crashes</t>
    </r>
    <r>
      <rPr>
        <sz val="12"/>
        <color theme="1"/>
        <rFont val="Calibri"/>
        <family val="2"/>
        <scheme val="minor"/>
      </rPr>
      <t xml:space="preserve"> (Light Codes 4-6) should also be included within the additional information table</t>
    </r>
  </si>
  <si>
    <r>
      <rPr>
        <b/>
        <sz val="12"/>
        <color theme="1"/>
        <rFont val="Calibri"/>
        <family val="2"/>
        <scheme val="minor"/>
      </rPr>
      <t xml:space="preserve">Wet L.D. Crashes </t>
    </r>
    <r>
      <rPr>
        <sz val="12"/>
        <color theme="1"/>
        <rFont val="Calibri"/>
        <family val="2"/>
        <scheme val="minor"/>
      </rPr>
      <t>(Road Codes 2-6) should also be included within the additional information table.  Examples of this countermeasure: Open Graded Friction Course, High Friction Surface Treatment, Nova Chip, etc.</t>
    </r>
  </si>
  <si>
    <r>
      <rPr>
        <b/>
        <sz val="12"/>
        <color theme="1"/>
        <rFont val="Calibri"/>
        <family val="2"/>
        <scheme val="minor"/>
      </rPr>
      <t>Correctable L.D. Crashes</t>
    </r>
    <r>
      <rPr>
        <sz val="12"/>
        <color theme="1"/>
        <rFont val="Calibri"/>
        <family val="2"/>
        <scheme val="minor"/>
      </rPr>
      <t xml:space="preserve"> need to be included within the additional information table.  Lane Departure Crashes are considered correctable if: the first event involved at least one vehicle crossing the centerline; it was not caused by a vehicle swerving to avoid a vehicle, person, animal, or other object in the roadway; it was not caused by mechanical problems, blown tires, or a medical problem with the driver; it was not caused by the weather, such as hydroplaning or sliding on ice; and it was not clear from the crash diagram/narrative that the driver lost control prior to crossing the roadway centerline.</t>
    </r>
  </si>
  <si>
    <r>
      <rPr>
        <b/>
        <sz val="12"/>
        <color theme="1"/>
        <rFont val="Calibri"/>
        <family val="2"/>
        <scheme val="minor"/>
      </rPr>
      <t xml:space="preserve">Correctable L.D. Crashes </t>
    </r>
    <r>
      <rPr>
        <sz val="12"/>
        <color theme="1"/>
        <rFont val="Calibri"/>
        <family val="2"/>
        <scheme val="minor"/>
      </rPr>
      <t>need to be included within the additional information table.  Lane Departure Crashes are considered correctable if: the first event involved at least one vehicle crossing the edgeline; it was not caused by a vehicle swerving to avoid a vehicle, person, animal, or other object in the roadway; it was not caused by mechanical problems, blown tires, or a medical problem with the driver; it was not caused by the weather, such as hydroplaning or sliding on ice; and it was not clear from the crash diagram/narrative that the driver lost control prior to crossing the roadway edgeline.</t>
    </r>
  </si>
  <si>
    <r>
      <rPr>
        <b/>
        <sz val="12"/>
        <color theme="1"/>
        <rFont val="Calibri"/>
        <family val="2"/>
        <scheme val="minor"/>
      </rPr>
      <t xml:space="preserve">Wet L.D. Crashes </t>
    </r>
    <r>
      <rPr>
        <sz val="12"/>
        <color theme="1"/>
        <rFont val="Calibri"/>
        <family val="2"/>
        <scheme val="minor"/>
      </rPr>
      <t>(Road Codes 2-6) may need to be included within the additional information table if resurfacing was part of project</t>
    </r>
  </si>
  <si>
    <t xml:space="preserve">Truck codes may vary by project but typical Truck codes are 10-16.  "Heavy" truck codes are 12-16.  Use the assumptions email to confirm which Truck definition is most appropriate for the project.  </t>
  </si>
  <si>
    <t>Cells that need to be edited</t>
  </si>
  <si>
    <t>Auto-calculated cells</t>
  </si>
  <si>
    <t># of Years</t>
  </si>
  <si>
    <t># of Months</t>
  </si>
  <si>
    <t>Time Period</t>
  </si>
  <si>
    <t>Analyst's Notes Column 1</t>
  </si>
  <si>
    <t>Analyst's Notes Column 2</t>
  </si>
  <si>
    <t>Analyst's Notes Column 3</t>
  </si>
  <si>
    <t>Analyst's Notes Column 4</t>
  </si>
  <si>
    <r>
      <t xml:space="preserve">Wet Crashes (Road Codes 2-6)
</t>
    </r>
    <r>
      <rPr>
        <i/>
        <sz val="11"/>
        <color theme="1"/>
        <rFont val="Calibri"/>
        <family val="2"/>
        <scheme val="minor"/>
      </rPr>
      <t>(precipitation data analysis also needed)</t>
    </r>
  </si>
  <si>
    <t>The selection of target crashes should be confirmed in the assumptions email prior to starting the analysis.  Additionally, any other crash types or other information that need be mentioned in the additional information table should also be noted in the assumptions email.</t>
  </si>
  <si>
    <t>Do not select 2020 as a representative year for a particular time period, due to the effects of the COVID-19 pandemic, even if it is the last year with available AADT data within said time period.</t>
  </si>
  <si>
    <t>If the number of intersections exceeds 35, before entering data into this tab, contact SEG staff to determine whether this step needs to be completed</t>
  </si>
  <si>
    <t>NOTE: If a crash could potentially fall in more than one target group, discuss with SEG Staff how to prioritize the target placement.  Each target crash should only fall in one target group.  There should not be overlap.</t>
  </si>
  <si>
    <t>The work should now be done for this Tab.  Move on to the "Results" Tab</t>
  </si>
  <si>
    <t xml:space="preserve">The before, construction, and after period dates table is automated and based off of the Date Range Calculator within the "Evaluation Set-up" tab.  Make sure this tab is finalized before printing. </t>
  </si>
  <si>
    <r>
      <rPr>
        <b/>
        <u/>
        <sz val="11"/>
        <color theme="1"/>
        <rFont val="Calibri"/>
        <family val="2"/>
        <scheme val="minor"/>
      </rPr>
      <t>DO NOT DRAG/SHIFT/MOVE CELLS</t>
    </r>
    <r>
      <rPr>
        <sz val="11"/>
        <color theme="1"/>
        <rFont val="Calibri"/>
        <family val="2"/>
        <scheme val="minor"/>
      </rPr>
      <t xml:space="preserve"> in this table.  Formulas within the Tracking tab at the end of this workbook (tracking tab is for internal NCDOT staff) use the information in this table for annual crash counting calculations.  Any dragging or deleting of cells will break these formulas and cause errors.  </t>
    </r>
  </si>
  <si>
    <r>
      <t xml:space="preserve">Tables used for Multi-treatment EB analysis and CMF tracking - Please </t>
    </r>
    <r>
      <rPr>
        <b/>
        <u/>
        <sz val="16"/>
        <color rgb="FFFF0000"/>
        <rFont val="Calibri"/>
        <family val="2"/>
        <scheme val="minor"/>
      </rPr>
      <t>DO NOT</t>
    </r>
    <r>
      <rPr>
        <sz val="16"/>
        <color theme="1"/>
        <rFont val="Calibri"/>
        <family val="2"/>
        <scheme val="minor"/>
      </rPr>
      <t xml:space="preserve"> edit or change any cells in this section</t>
    </r>
  </si>
  <si>
    <t>Before Yr 1</t>
  </si>
  <si>
    <t>Before Yr 2</t>
  </si>
  <si>
    <t>Before Yr 3</t>
  </si>
  <si>
    <t>After Yr 1</t>
  </si>
  <si>
    <t>After Yr 2</t>
  </si>
  <si>
    <t>After Yr 3</t>
  </si>
  <si>
    <t>Project ID</t>
  </si>
  <si>
    <t>Section Description</t>
  </si>
  <si>
    <t>Countermeasure(s) Description</t>
  </si>
  <si>
    <t>Countermeasure Grouping</t>
  </si>
  <si>
    <t>County</t>
  </si>
  <si>
    <t>Project Cost</t>
  </si>
  <si>
    <r>
      <t xml:space="preserve">Adjusted Length </t>
    </r>
    <r>
      <rPr>
        <i/>
        <sz val="8"/>
        <color theme="1"/>
        <rFont val="Calibri"/>
        <family val="2"/>
        <scheme val="minor"/>
      </rPr>
      <t>(length not including 250' around intxs)</t>
    </r>
  </si>
  <si>
    <t>Install Year</t>
  </si>
  <si>
    <t>Before, Yr 1</t>
  </si>
  <si>
    <t>Before, Yr 2</t>
  </si>
  <si>
    <t>Before, Yr 3</t>
  </si>
  <si>
    <t>After, Yr 1</t>
  </si>
  <si>
    <t>After, Yr 2</t>
  </si>
  <si>
    <t>After, Yr 3</t>
  </si>
  <si>
    <t>* --&gt;</t>
  </si>
  <si>
    <t>*Note for NCDOT Staff: Should only need to copy this row into internal SS/HE project tracking workbook.  Recommended that "values only" paste is used when copying and pasting into tracking workbook.</t>
  </si>
  <si>
    <t>Countermeasure Groupings</t>
  </si>
  <si>
    <t>Treatment Grouping</t>
  </si>
  <si>
    <t>All Way Stop</t>
  </si>
  <si>
    <t>Intersection Realignment</t>
  </si>
  <si>
    <t>Intersection Signing/Marking Enhancement</t>
  </si>
  <si>
    <t>Left Turn Lane (Unsignalized)</t>
  </si>
  <si>
    <t>Median Channelization</t>
  </si>
  <si>
    <t>Offset Left Turn Lane</t>
  </si>
  <si>
    <t>Sight Distance Improvements</t>
  </si>
  <si>
    <t>VEWF</t>
  </si>
  <si>
    <t>Advance Activated Warning Sign</t>
  </si>
  <si>
    <t>New Traffic Signal</t>
  </si>
  <si>
    <t>Traffic Signal Revisions - Left Turn FYA</t>
  </si>
  <si>
    <t>Traffic Signal Revisions - Non-FYA Related</t>
  </si>
  <si>
    <t>Traffic Signal Revisions - Turn Lanes</t>
  </si>
  <si>
    <t>Reduced Conflict Intersection (RCI)</t>
  </si>
  <si>
    <t>Roundabout</t>
  </si>
  <si>
    <t>Miscellaneous</t>
  </si>
  <si>
    <t>Rur2U</t>
  </si>
  <si>
    <t>Rur4U</t>
  </si>
  <si>
    <t>Rur4D</t>
  </si>
  <si>
    <t>Section Types</t>
  </si>
  <si>
    <t>Facility Type**</t>
  </si>
  <si>
    <t>**Only Rural locations copied into tracking workbook due to lack of quaility SPFs for Urban sections</t>
  </si>
  <si>
    <t>KABC</t>
  </si>
  <si>
    <t>Before Period Table</t>
  </si>
  <si>
    <t>Month</t>
  </si>
  <si>
    <t>year</t>
  </si>
  <si>
    <t>Months in Before</t>
  </si>
  <si>
    <t>Months in After</t>
  </si>
  <si>
    <t>After Period Table</t>
  </si>
  <si>
    <t>04-15-39049 (TIP #W-5601HO)</t>
  </si>
  <si>
    <t>SR 1003 (Buffalo Road) from SR 1716 (Lake Wendell Road) to SR 2638 (Lake Wendell Road)</t>
  </si>
  <si>
    <t>Construct 3 lane section with center turn lane with appropriate tapers and improve skew angles at two side road intersections.</t>
  </si>
  <si>
    <t>SR 1716</t>
  </si>
  <si>
    <t>SR 2638</t>
  </si>
  <si>
    <t>0.12 miles</t>
  </si>
  <si>
    <t>35.726581, -78.388062 to 35.728253, -78.388704</t>
  </si>
  <si>
    <t>Johnston</t>
  </si>
  <si>
    <t>Clayton</t>
  </si>
  <si>
    <t>Left-Turn, Same Roadway (LTSR) crashes</t>
  </si>
  <si>
    <t>Rear-End crashes</t>
  </si>
  <si>
    <t>North Carolina Department of Transportation
Traffic Engineering Accident Analysis System
Fiche Report</t>
  </si>
  <si>
    <t>County Code</t>
  </si>
  <si>
    <t>Division</t>
  </si>
  <si>
    <t>Municipality</t>
  </si>
  <si>
    <t>Municipality
Code</t>
  </si>
  <si>
    <t>Begin Date</t>
  </si>
  <si>
    <t>Y-Line
Feet</t>
  </si>
  <si>
    <t>JOHNSTON</t>
  </si>
  <si>
    <t>All and Rural</t>
  </si>
  <si>
    <t>Road Name</t>
  </si>
  <si>
    <t>Road Code</t>
  </si>
  <si>
    <t>SR 1003</t>
  </si>
  <si>
    <t>BUFFALO</t>
  </si>
  <si>
    <t>WENDELL</t>
  </si>
  <si>
    <t>LAKE WENDELL</t>
  </si>
  <si>
    <t>SR 1701</t>
  </si>
  <si>
    <t>EAGLE ROCK</t>
  </si>
  <si>
    <t>Page 1 of 74</t>
  </si>
  <si>
    <t>Muni.
Code</t>
  </si>
  <si>
    <t>On Road</t>
  </si>
  <si>
    <t>Miles  /  Dir
From</t>
  </si>
  <si>
    <t>From Road</t>
  </si>
  <si>
    <t>Toward Road</t>
  </si>
  <si>
    <t>Milepost Road</t>
  </si>
  <si>
    <t>MP</t>
  </si>
  <si>
    <t>MA</t>
  </si>
  <si>
    <t xml:space="preserve">*LCL 3862 BUFFALO RD </t>
  </si>
  <si>
    <t xml:space="preserve">*LCL 4407 BUFFALO RD </t>
  </si>
  <si>
    <t>OLD BEULAH</t>
  </si>
  <si>
    <t>PVA ARCHER LODGE MS</t>
  </si>
  <si>
    <t>SR 1747</t>
  </si>
  <si>
    <t>PVA FLOWERS STORE</t>
  </si>
  <si>
    <t>NC 42</t>
  </si>
  <si>
    <t>W</t>
  </si>
  <si>
    <t xml:space="preserve">*LCL ARCHER LODGE RD </t>
  </si>
  <si>
    <t>SR 1700</t>
  </si>
  <si>
    <t xml:space="preserve">*LCL CLARK POND RD </t>
  </si>
  <si>
    <t xml:space="preserve">*LCL DEMILT DRIVE </t>
  </si>
  <si>
    <t>SR 1770</t>
  </si>
  <si>
    <t xml:space="preserve">*LCL PVA HARRIS TEETER </t>
  </si>
  <si>
    <t xml:space="preserve">*LCL RIVER DELL ELEMENTARY </t>
  </si>
  <si>
    <t xml:space="preserve">*LCL RIVER DELL RUN </t>
  </si>
  <si>
    <t>SR 1908</t>
  </si>
  <si>
    <t xml:space="preserve">*LCL RIVER DELL TOWNES DR </t>
  </si>
  <si>
    <t xml:space="preserve">*LCL SAM &amp; HELEN PL </t>
  </si>
  <si>
    <t xml:space="preserve">*LCL SHAWAN RD </t>
  </si>
  <si>
    <t>SR 1718</t>
  </si>
  <si>
    <t>E</t>
  </si>
  <si>
    <t xml:space="preserve">*PP 9411 BUFFALO RD </t>
  </si>
  <si>
    <t>DEAD END</t>
  </si>
  <si>
    <t>PVA PERCY FLOWERS</t>
  </si>
  <si>
    <t>PVA PETCO</t>
  </si>
  <si>
    <t>SR 1735</t>
  </si>
  <si>
    <t>PVA RIVER DELL ELEMENTARY</t>
  </si>
  <si>
    <t>SR 2659</t>
  </si>
  <si>
    <t>PVA THE GROCERY BAG</t>
  </si>
  <si>
    <t xml:space="preserve">*LCL ETOWAH DR </t>
  </si>
  <si>
    <t xml:space="preserve">*LCL TAST DR </t>
  </si>
  <si>
    <t>AUTUMN RIDGE</t>
  </si>
  <si>
    <t>N</t>
  </si>
  <si>
    <t xml:space="preserve">*LCL TAST DRIVE </t>
  </si>
  <si>
    <t>PVA ARCHER LODGE MIDDLE</t>
  </si>
  <si>
    <t>PVA ARCHER LODGE PVA</t>
  </si>
  <si>
    <t xml:space="preserve">PVA CORINTH HOLDERS </t>
  </si>
  <si>
    <t>NC 96</t>
  </si>
  <si>
    <t>Page 2 of 74</t>
  </si>
  <si>
    <t>FIRE</t>
  </si>
  <si>
    <t xml:space="preserve">*LCL DENTON LN </t>
  </si>
  <si>
    <t>BAUGH</t>
  </si>
  <si>
    <t>DURWOOD STEPHENSON</t>
  </si>
  <si>
    <t>NC 231</t>
  </si>
  <si>
    <t>SR 1719</t>
  </si>
  <si>
    <t>SR 1709</t>
  </si>
  <si>
    <t>CL-WAKE</t>
  </si>
  <si>
    <t>SR 1778</t>
  </si>
  <si>
    <t>SR 1720</t>
  </si>
  <si>
    <t>SR 1726</t>
  </si>
  <si>
    <t>SR 2357</t>
  </si>
  <si>
    <t>SR 1745</t>
  </si>
  <si>
    <t>SR 1712</t>
  </si>
  <si>
    <t>SR 2269</t>
  </si>
  <si>
    <t>Page 3 of 74</t>
  </si>
  <si>
    <t>SR 1704</t>
  </si>
  <si>
    <t>FLOWER</t>
  </si>
  <si>
    <t>SR 1941</t>
  </si>
  <si>
    <t>SR 1905</t>
  </si>
  <si>
    <t>US 70</t>
  </si>
  <si>
    <t>Page 4 of 74</t>
  </si>
  <si>
    <t>SR 1729</t>
  </si>
  <si>
    <t>NOBLE</t>
  </si>
  <si>
    <t>OAK</t>
  </si>
  <si>
    <t>CASWELL</t>
  </si>
  <si>
    <t>BRIDGE</t>
  </si>
  <si>
    <t>NORTH</t>
  </si>
  <si>
    <t>SR 1923</t>
  </si>
  <si>
    <t>HOSPITAL</t>
  </si>
  <si>
    <t>THIRD</t>
  </si>
  <si>
    <t>FOURTH</t>
  </si>
  <si>
    <t>PVA BUFFALO RD</t>
  </si>
  <si>
    <t>HOLLAND</t>
  </si>
  <si>
    <t>Page 5 of 74</t>
  </si>
  <si>
    <t>PARKWAY</t>
  </si>
  <si>
    <t>SR 1921</t>
  </si>
  <si>
    <t>BOOKER DAIRY</t>
  </si>
  <si>
    <t>EVERETT</t>
  </si>
  <si>
    <t>Page 6 of 74</t>
  </si>
  <si>
    <t xml:space="preserve">*LCL EVER LN </t>
  </si>
  <si>
    <t>PVA SR 1003</t>
  </si>
  <si>
    <t>KELLY</t>
  </si>
  <si>
    <t>STURGEON</t>
  </si>
  <si>
    <t>Page 7 of 74</t>
  </si>
  <si>
    <t>EASON</t>
  </si>
  <si>
    <t xml:space="preserve">*LCL STURGEON STREET </t>
  </si>
  <si>
    <t>SR 1975</t>
  </si>
  <si>
    <t>Page 8 of 74</t>
  </si>
  <si>
    <t>SR 1613</t>
  </si>
  <si>
    <t>NE</t>
  </si>
  <si>
    <t>PEPPERBUSH</t>
  </si>
  <si>
    <t>ML-SMITHFIELD</t>
  </si>
  <si>
    <t>PVA KELLIE DR</t>
  </si>
  <si>
    <t>PVA KELLIE DRIVE</t>
  </si>
  <si>
    <t>US 70ALT</t>
  </si>
  <si>
    <t>SR 1900</t>
  </si>
  <si>
    <t>SR 1934</t>
  </si>
  <si>
    <t>SW</t>
  </si>
  <si>
    <t>SR 1976</t>
  </si>
  <si>
    <t>Page 9 of 74</t>
  </si>
  <si>
    <t xml:space="preserve">*LCL 1923 </t>
  </si>
  <si>
    <t>MARKET</t>
  </si>
  <si>
    <t>SR 1614</t>
  </si>
  <si>
    <t>Page 10 of 74</t>
  </si>
  <si>
    <t>SR 2576</t>
  </si>
  <si>
    <t>SR 1928</t>
  </si>
  <si>
    <t>Page 11 of 74</t>
  </si>
  <si>
    <t>SR 1929</t>
  </si>
  <si>
    <t>US 301</t>
  </si>
  <si>
    <t>SR 1939</t>
  </si>
  <si>
    <t>MCCORMICK</t>
  </si>
  <si>
    <t>NW</t>
  </si>
  <si>
    <t>Page 12 of 74</t>
  </si>
  <si>
    <t>PRIVATE PROPERTY</t>
  </si>
  <si>
    <t>Page 13 of 74</t>
  </si>
  <si>
    <t>RIVER</t>
  </si>
  <si>
    <t>Page 14 of 74</t>
  </si>
  <si>
    <t>Page 15 of 74</t>
  </si>
  <si>
    <t>SR 1731</t>
  </si>
  <si>
    <t>ML-SELMA</t>
  </si>
  <si>
    <t>SR 1936</t>
  </si>
  <si>
    <t>Page 16 of 74</t>
  </si>
  <si>
    <t>SR 2040</t>
  </si>
  <si>
    <t>SR 1940</t>
  </si>
  <si>
    <t>SE</t>
  </si>
  <si>
    <t>Page 17 of 74</t>
  </si>
  <si>
    <t>MCKALI</t>
  </si>
  <si>
    <t>Page 18 of 74</t>
  </si>
  <si>
    <t>SR 1938</t>
  </si>
  <si>
    <t>PVA MCKALI DRIVE</t>
  </si>
  <si>
    <t>MADISON</t>
  </si>
  <si>
    <t>Page 19 of 74</t>
  </si>
  <si>
    <t>PVA MADISON DR</t>
  </si>
  <si>
    <t>Page 20 of 74</t>
  </si>
  <si>
    <t>SR 2812</t>
  </si>
  <si>
    <t>CRESTLINE</t>
  </si>
  <si>
    <t>SR 2632</t>
  </si>
  <si>
    <t>Page 21 of 74</t>
  </si>
  <si>
    <t>Page 22 of 74</t>
  </si>
  <si>
    <t>FIRE DEPARTMENT</t>
  </si>
  <si>
    <t>SUTHERLAND</t>
  </si>
  <si>
    <t>SR 1901</t>
  </si>
  <si>
    <t xml:space="preserve">*LCL BYRD DRIVE </t>
  </si>
  <si>
    <t>Page 23 of 74</t>
  </si>
  <si>
    <t>SR 1904</t>
  </si>
  <si>
    <t>SR 2015</t>
  </si>
  <si>
    <t>Page 24 of 74</t>
  </si>
  <si>
    <t>SR 2230</t>
  </si>
  <si>
    <t>RIVERDALE</t>
  </si>
  <si>
    <t>SR 1531</t>
  </si>
  <si>
    <t>POND</t>
  </si>
  <si>
    <t>Page 25 of 74</t>
  </si>
  <si>
    <t>SR 1913</t>
  </si>
  <si>
    <t xml:space="preserve">*LCL N FORT DR </t>
  </si>
  <si>
    <t>SR 2806</t>
  </si>
  <si>
    <t>Page 26 of 74</t>
  </si>
  <si>
    <t>SARA</t>
  </si>
  <si>
    <t>SR 2267</t>
  </si>
  <si>
    <t>Page 27 of 74</t>
  </si>
  <si>
    <t>HIDDEN CREEK</t>
  </si>
  <si>
    <t>PVA SARA LANE</t>
  </si>
  <si>
    <t>HIDDEN ACRES</t>
  </si>
  <si>
    <t xml:space="preserve">*LCL NORTHFORT DR </t>
  </si>
  <si>
    <t>Page 28 of 74</t>
  </si>
  <si>
    <t>RAINBOW CANYON</t>
  </si>
  <si>
    <t>Page 29 of 74</t>
  </si>
  <si>
    <t xml:space="preserve">*LCL SOUTHWICK AVE </t>
  </si>
  <si>
    <t>PVA SE FLOWERS PKWY</t>
  </si>
  <si>
    <t>SR 1624</t>
  </si>
  <si>
    <t>Page 30 of 74</t>
  </si>
  <si>
    <t>SR 2231</t>
  </si>
  <si>
    <t>SR 1185</t>
  </si>
  <si>
    <t>JORDAN NARRON</t>
  </si>
  <si>
    <t>Page 31 of 74</t>
  </si>
  <si>
    <t>I 40</t>
  </si>
  <si>
    <t>SR 1703</t>
  </si>
  <si>
    <t xml:space="preserve">*LCL HARRIS TEETER PVA </t>
  </si>
  <si>
    <t xml:space="preserve">*LCL BOWHILL DR </t>
  </si>
  <si>
    <t>Page 32 of 74</t>
  </si>
  <si>
    <t>PINEVILLE</t>
  </si>
  <si>
    <t>FLOWERS COMMERCE</t>
  </si>
  <si>
    <t>SR 1100</t>
  </si>
  <si>
    <t>FLOWERS CROSSROADS</t>
  </si>
  <si>
    <t>PVA FLOWERS CROSSROADS</t>
  </si>
  <si>
    <t>Page 33 of 74</t>
  </si>
  <si>
    <t>SR 1007</t>
  </si>
  <si>
    <t>PVA RICHMOND DR</t>
  </si>
  <si>
    <t>Page 34 of 74</t>
  </si>
  <si>
    <t>NEUSE RIVER</t>
  </si>
  <si>
    <t>SR 1776</t>
  </si>
  <si>
    <t xml:space="preserve">*LCL FLOWER'S PKWY </t>
  </si>
  <si>
    <t>PVA E NEUSE RIVER PKWY</t>
  </si>
  <si>
    <t>BRAMBLE</t>
  </si>
  <si>
    <t>SR 3215</t>
  </si>
  <si>
    <t>PVA RIVER DELL TOWNES AVE</t>
  </si>
  <si>
    <t>RIVER DELL TOWNES</t>
  </si>
  <si>
    <t>Page 35 of 74</t>
  </si>
  <si>
    <t>SR 2609</t>
  </si>
  <si>
    <t>Page 36 of 74</t>
  </si>
  <si>
    <t>SR 1775</t>
  </si>
  <si>
    <t>RAINTREE</t>
  </si>
  <si>
    <t>SR 2684</t>
  </si>
  <si>
    <t>SR 1792</t>
  </si>
  <si>
    <t>PVA RAINTREE DR</t>
  </si>
  <si>
    <t>PVA RAINTREE DRIVE</t>
  </si>
  <si>
    <t>PVA RAINTREE RD</t>
  </si>
  <si>
    <t>Page 37 of 74</t>
  </si>
  <si>
    <t>RICHMOND</t>
  </si>
  <si>
    <t>SR 2384</t>
  </si>
  <si>
    <t>WHEAT FIELD</t>
  </si>
  <si>
    <t>HILLDALE</t>
  </si>
  <si>
    <t>Page 38 of 74</t>
  </si>
  <si>
    <t>WINDFALL</t>
  </si>
  <si>
    <t>DEERFIELD</t>
  </si>
  <si>
    <t>SR 1791</t>
  </si>
  <si>
    <t xml:space="preserve">*LCL SANDINE LN </t>
  </si>
  <si>
    <t>Page 39 of 74</t>
  </si>
  <si>
    <t>SR 1702</t>
  </si>
  <si>
    <t>PVA SANIDINE LN</t>
  </si>
  <si>
    <t>SANIDINE</t>
  </si>
  <si>
    <t>Page 40 of 74</t>
  </si>
  <si>
    <t>Page 41 of 74</t>
  </si>
  <si>
    <t>SR 1706</t>
  </si>
  <si>
    <t xml:space="preserve">*LCL GLENN FARM LANE </t>
  </si>
  <si>
    <t>SR 1743</t>
  </si>
  <si>
    <t>SR 1714</t>
  </si>
  <si>
    <t>Page 42 of 74</t>
  </si>
  <si>
    <t>SR 1717</t>
  </si>
  <si>
    <t>Page 43 of 74</t>
  </si>
  <si>
    <t>SR 3552</t>
  </si>
  <si>
    <t>Page 44 of 74</t>
  </si>
  <si>
    <t>Page 45 of 74</t>
  </si>
  <si>
    <t>SR 1001</t>
  </si>
  <si>
    <t>Page 46 of 74</t>
  </si>
  <si>
    <t>FLETCHER</t>
  </si>
  <si>
    <t>SR 1771</t>
  </si>
  <si>
    <t>SR 2637</t>
  </si>
  <si>
    <t>SR 3523</t>
  </si>
  <si>
    <t>SR 3290</t>
  </si>
  <si>
    <t>PVA MERRIT DR</t>
  </si>
  <si>
    <t>Page 47 of 74</t>
  </si>
  <si>
    <t xml:space="preserve">*LCL DEMILT DR </t>
  </si>
  <si>
    <t>Page 48 of 74</t>
  </si>
  <si>
    <t>MERRITT</t>
  </si>
  <si>
    <t>PVA MERRITT DRIVE</t>
  </si>
  <si>
    <t>SR 1715</t>
  </si>
  <si>
    <t>Page 49 of 74</t>
  </si>
  <si>
    <t>Page 50 of 74</t>
  </si>
  <si>
    <t>Page 51 of 74</t>
  </si>
  <si>
    <t>SR 2380</t>
  </si>
  <si>
    <t>SR 2507</t>
  </si>
  <si>
    <t>COUNTY LINE</t>
  </si>
  <si>
    <t>SR 4172</t>
  </si>
  <si>
    <t>Page 52 of 74</t>
  </si>
  <si>
    <t>PVA HARRIS TEETER</t>
  </si>
  <si>
    <t>NC 39</t>
  </si>
  <si>
    <t>SECOND</t>
  </si>
  <si>
    <t>PVA FLOWERS PARKWAY</t>
  </si>
  <si>
    <t>SR 1186</t>
  </si>
  <si>
    <t>SR 1356</t>
  </si>
  <si>
    <t>SR 1450</t>
  </si>
  <si>
    <t>SR 1949</t>
  </si>
  <si>
    <t>Page 53 of 74</t>
  </si>
  <si>
    <t>SR 1832</t>
  </si>
  <si>
    <t>SR 1887</t>
  </si>
  <si>
    <t>SR 1742</t>
  </si>
  <si>
    <t>SR 1914</t>
  </si>
  <si>
    <t>SR 1933</t>
  </si>
  <si>
    <t>SR 1945</t>
  </si>
  <si>
    <t>SR 2305</t>
  </si>
  <si>
    <t>SR 2309</t>
  </si>
  <si>
    <t>SR 2514</t>
  </si>
  <si>
    <t>SR 2344</t>
  </si>
  <si>
    <t>SR 2342</t>
  </si>
  <si>
    <t>SR 2362</t>
  </si>
  <si>
    <t>SR 2505</t>
  </si>
  <si>
    <t>SR 2508</t>
  </si>
  <si>
    <t>SR 2509</t>
  </si>
  <si>
    <t>SR 2523</t>
  </si>
  <si>
    <t>SR 2524</t>
  </si>
  <si>
    <t>SR 2530</t>
  </si>
  <si>
    <t>SR 2626</t>
  </si>
  <si>
    <t>SR 2642</t>
  </si>
  <si>
    <t>SR 2690</t>
  </si>
  <si>
    <t>Page 54 of 74</t>
  </si>
  <si>
    <t>STREET UNK-SEE RPT</t>
  </si>
  <si>
    <t>US 70BYP</t>
  </si>
  <si>
    <t>Page 55 of 74</t>
  </si>
  <si>
    <t>SR 1705</t>
  </si>
  <si>
    <t>Page 56 of 74</t>
  </si>
  <si>
    <t>SR 1722</t>
  </si>
  <si>
    <t>Page 57 of 74</t>
  </si>
  <si>
    <t>SR 1741</t>
  </si>
  <si>
    <t>LAKE SHORE</t>
  </si>
  <si>
    <t>Page 58 of 74</t>
  </si>
  <si>
    <t>DAVID</t>
  </si>
  <si>
    <t>Page 59 of 74</t>
  </si>
  <si>
    <t xml:space="preserve">*PP 4255 </t>
  </si>
  <si>
    <t>DEER TRACK</t>
  </si>
  <si>
    <t>DAVIS</t>
  </si>
  <si>
    <t>PRIVATE</t>
  </si>
  <si>
    <t>PVA DAVID RD</t>
  </si>
  <si>
    <t>PVA DEER TRACK DR</t>
  </si>
  <si>
    <t>SR 2052</t>
  </si>
  <si>
    <t>SR 2250</t>
  </si>
  <si>
    <t>Page 60 of 74</t>
  </si>
  <si>
    <t>SR 1739</t>
  </si>
  <si>
    <t>SR 1736</t>
  </si>
  <si>
    <t>SR 1740</t>
  </si>
  <si>
    <t>Page 61 of 74</t>
  </si>
  <si>
    <t>Page 62 of 74</t>
  </si>
  <si>
    <t>SR 1725</t>
  </si>
  <si>
    <t>Page 63 of 74</t>
  </si>
  <si>
    <t>Page 64 of 74</t>
  </si>
  <si>
    <t>Page 65 of 74</t>
  </si>
  <si>
    <t>SR 3537</t>
  </si>
  <si>
    <t>Page 66 of 74</t>
  </si>
  <si>
    <t>DENTON</t>
  </si>
  <si>
    <t>Page 67 of 74</t>
  </si>
  <si>
    <t xml:space="preserve">*LCL HEATHER HILLS DR </t>
  </si>
  <si>
    <t>SR 1442</t>
  </si>
  <si>
    <t>SR 1746</t>
  </si>
  <si>
    <t>LAKE</t>
  </si>
  <si>
    <t>SR 2323</t>
  </si>
  <si>
    <t>SR 2325</t>
  </si>
  <si>
    <t>SR 3280</t>
  </si>
  <si>
    <t>SR 3576</t>
  </si>
  <si>
    <t>Page 68 of 74</t>
  </si>
  <si>
    <t>SR 1010</t>
  </si>
  <si>
    <t>SR 2162</t>
  </si>
  <si>
    <t>Page 69 of 74</t>
  </si>
  <si>
    <t>Page 70 of 74</t>
  </si>
  <si>
    <t>SR 2016</t>
  </si>
  <si>
    <t>SMITHFIELD</t>
  </si>
  <si>
    <t>SR 2233</t>
  </si>
  <si>
    <t>Page 71 of 74</t>
  </si>
  <si>
    <t>Page 72 of 74</t>
  </si>
  <si>
    <t>SHELTER</t>
  </si>
  <si>
    <t>WILSON MILL</t>
  </si>
  <si>
    <t>SR 1915</t>
  </si>
  <si>
    <t xml:space="preserve">*MILE 332 </t>
  </si>
  <si>
    <t>Page 73 of 74</t>
  </si>
  <si>
    <t>SR 2573</t>
  </si>
  <si>
    <t>I 95</t>
  </si>
  <si>
    <t>Legend:</t>
  </si>
  <si>
    <t>Muni. Code - Municipality Code
Dir - Direction
MP - Milepost
MA - Milepost Assumption</t>
  </si>
  <si>
    <t>T - Accident Type
C - Road Condition
F - Roadway Feature
L - Light Condition
S - Accident Severity</t>
  </si>
  <si>
    <t>Page 74 of 74</t>
  </si>
  <si>
    <t>Miles</t>
  </si>
  <si>
    <t>Dir From</t>
  </si>
  <si>
    <t>IS</t>
  </si>
  <si>
    <t>New MP</t>
  </si>
  <si>
    <t>Comments</t>
  </si>
  <si>
    <t>IN STUDY</t>
  </si>
  <si>
    <t>Angle, EB at fault, struck SB, RAN STOP</t>
  </si>
  <si>
    <t>Angle, EB at fault, struck NB, RAN STOP</t>
  </si>
  <si>
    <t>Angle, WB at fault, struck NB, failure to yield</t>
  </si>
  <si>
    <t>Angle, WB at fault, struck SB, failure to yield</t>
  </si>
  <si>
    <t>LTDR, EB at fault, struck NB, failure to yield</t>
  </si>
  <si>
    <t>Angle, SB at fault, struck WB, failure to yield</t>
  </si>
  <si>
    <t>Angle, WB at fault, struck NB, RAN STOP</t>
  </si>
  <si>
    <t>Angle, EB at fault, struck SB, failure to yield</t>
  </si>
  <si>
    <t>Angle, EB at fault, struck NB, failure to yield</t>
  </si>
  <si>
    <t>LTSR, WB at fault, struck EB</t>
  </si>
  <si>
    <t>LTDR, EB at fault, struck SB, failure to yield</t>
  </si>
  <si>
    <t>Overturn, SB</t>
  </si>
  <si>
    <t>Angle, NB at fault, struck EB, RAN STOP</t>
  </si>
  <si>
    <t>Angle, SB at fault, struck WB, RAN STOP</t>
  </si>
  <si>
    <t>Animal, NB</t>
  </si>
  <si>
    <t>Rear end, SB</t>
  </si>
  <si>
    <t>Rear end, NB</t>
  </si>
  <si>
    <t>ROR left, SB, snow</t>
  </si>
  <si>
    <t>ROR right, SB</t>
  </si>
  <si>
    <t>Sideswipe, same, NB, pass attempt</t>
  </si>
  <si>
    <t>ROR right, NB</t>
  </si>
  <si>
    <t>Sideswipe, opp, SB at fault</t>
  </si>
  <si>
    <t>ROR right, SB, overturn</t>
  </si>
  <si>
    <t>ROR left, SB, medical episode</t>
  </si>
  <si>
    <t>Animal, SB</t>
  </si>
  <si>
    <t>LTSR, pass attempt, NB, at PVA</t>
  </si>
  <si>
    <t>ROR left, SB, struck tree, driver may have fallen asleep</t>
  </si>
  <si>
    <t>ROR left, SB</t>
  </si>
  <si>
    <t>Sideswipe, opp, NB at fault</t>
  </si>
  <si>
    <t>ROR right, SB, leading to head on with NB</t>
  </si>
  <si>
    <t>ROR left, NB, pass attempt</t>
  </si>
  <si>
    <t>Sideswipe, opp, fault undetermined</t>
  </si>
  <si>
    <t>ROR right, NB, struck tree</t>
  </si>
  <si>
    <t>Overturn, NB, motorcycle</t>
  </si>
  <si>
    <t>Moveable object, NB</t>
  </si>
  <si>
    <t>Head on, SB at fault</t>
  </si>
  <si>
    <t>ROR left, NB, turn attempt</t>
  </si>
  <si>
    <t>ROR right, NB, overturn</t>
  </si>
  <si>
    <t>ROR right, NB, avoidance of animal</t>
  </si>
  <si>
    <t>Sideswipe, opp, fault not determined</t>
  </si>
  <si>
    <t>LTSR, at PVA</t>
  </si>
  <si>
    <t>ROR left, SB, overturn</t>
  </si>
  <si>
    <t>ROR left, SB, impaired</t>
  </si>
  <si>
    <t>Head on, NB at fault</t>
  </si>
  <si>
    <t>ROR left, NB</t>
  </si>
  <si>
    <t>ROR right, SB, medical emergency</t>
  </si>
  <si>
    <t>ROR right, NB, avoidance of head on</t>
  </si>
  <si>
    <t>ROR left, SB, struck pole</t>
  </si>
  <si>
    <t>ROR left, NB, speeding</t>
  </si>
  <si>
    <t>LTSR at PVA, pass attempt, NB</t>
  </si>
  <si>
    <t>ROR right, SB, avoidance of head on</t>
  </si>
  <si>
    <t>ROR right, SB, mechanical failure</t>
  </si>
  <si>
    <t>Rear end, SB, turn</t>
  </si>
  <si>
    <t>LTSR, SB at fault, struck NB</t>
  </si>
  <si>
    <t>LTDR, SB at fault, struck WB at STOP</t>
  </si>
  <si>
    <t>RTDR, WB at fault, struck SB</t>
  </si>
  <si>
    <t>Run through int at SR 1716</t>
  </si>
  <si>
    <t>Rear end, NB, waiting for left turn</t>
  </si>
  <si>
    <t>LTSR, NB at fault, struck SB</t>
  </si>
  <si>
    <t>Moveable object, SB</t>
  </si>
  <si>
    <t>ROR left, NB, impaired</t>
  </si>
  <si>
    <t>ROR right, NB, struck ditch then pole</t>
  </si>
  <si>
    <t>Head on, NB at fault, mechanical failure</t>
  </si>
  <si>
    <t>Pedestrian, NB</t>
  </si>
  <si>
    <t>ROR right, SB, turned from SR 1717</t>
  </si>
  <si>
    <t>LTDR, EB at fault, struck NB, ran STOP</t>
  </si>
  <si>
    <t>RTDR, EB at fault, struck SB, failure to yield</t>
  </si>
  <si>
    <t>Angle, EB at fault, struck NB, failue to yield</t>
  </si>
  <si>
    <t>Angle, WB at fault, struck SB, RAN STOP</t>
  </si>
  <si>
    <t>LTSR, NB at fault, pass attempt</t>
  </si>
  <si>
    <t>ROR right, NB, struck ditch</t>
  </si>
  <si>
    <t>Sideswipe, same, SB, pass attempt</t>
  </si>
  <si>
    <t>ROR right, NB, avoidance</t>
  </si>
  <si>
    <t>LTDR, WB at fault, struck SB, failure to yield</t>
  </si>
  <si>
    <t>ROR right, NB, avoidance of WB vehicle</t>
  </si>
  <si>
    <t>Run through int at SR 2638</t>
  </si>
  <si>
    <t>REMILEPOST</t>
  </si>
  <si>
    <t>RE</t>
  </si>
  <si>
    <t>ROR right, NB, placed at address</t>
  </si>
  <si>
    <t>ROR right, NB, placed in curve</t>
  </si>
  <si>
    <t>ROR right, SB, placed in curve</t>
  </si>
  <si>
    <t>ROR right, NB, in curve</t>
  </si>
  <si>
    <t>ROR right, NB, ice, placed at coordinates</t>
  </si>
  <si>
    <t>ROR right, SB, placed at address</t>
  </si>
  <si>
    <t>Rear end, SB, at Paces</t>
  </si>
  <si>
    <t>ROR right, SB, placed at coordinates</t>
  </si>
  <si>
    <t>ROR right, SB, speeding, struck tree and overturned, placed at address</t>
  </si>
  <si>
    <t>LTDR at Service Center</t>
  </si>
  <si>
    <t>Moveable object, NB, in curve</t>
  </si>
  <si>
    <t>Sideswipe, opp, NB at fault, placed in curve</t>
  </si>
  <si>
    <t>RTDR, EB at fault, struck SB, at Paces</t>
  </si>
  <si>
    <t>ROR right, SB, jackknife, in curve</t>
  </si>
  <si>
    <t>ROR left, NB, placed in curve</t>
  </si>
  <si>
    <t>Sideswipe, opp, fault undetermined, placed at coordinates</t>
  </si>
  <si>
    <t>ROR left, NB, placed at coordinates</t>
  </si>
  <si>
    <t>ROR right, SB, struck ditch and overturned</t>
  </si>
  <si>
    <t>ROR right, NB, placed at coordinates</t>
  </si>
  <si>
    <t>ROR right, SB, avoidance, north of SR 3290</t>
  </si>
  <si>
    <t>LTSR at PVA, pass attempt, SB</t>
  </si>
  <si>
    <t>ROR left, NB, in curve just N of Merrit</t>
  </si>
  <si>
    <t>ROR left, SB, placed at address</t>
  </si>
  <si>
    <t>Moveable object, SB, placed at address</t>
  </si>
  <si>
    <t>Backing up, SB, at address</t>
  </si>
  <si>
    <t>LTSR, NB at fault, struck NB, vehicle making wide turn</t>
  </si>
  <si>
    <t>U-turn, NB at fault</t>
  </si>
  <si>
    <t>Backing up, NB</t>
  </si>
  <si>
    <t>LTDR, EB at fault, struck NB, RAN STOP</t>
  </si>
  <si>
    <t>LTDR, NB at fault, struck EB turning veh</t>
  </si>
  <si>
    <t>Rear end, NB, turn, at address</t>
  </si>
  <si>
    <t>ROR right, NB, resulting in head on</t>
  </si>
  <si>
    <t>ROR left, SB, at address</t>
  </si>
  <si>
    <t>ROR right, NB, n of SR 2638</t>
  </si>
  <si>
    <t>Animal, SB, N of SR 2638</t>
  </si>
  <si>
    <t>Sideswipe, same, pass attempt</t>
  </si>
  <si>
    <t>Angle, WB at fault, struck NB, at PVA, failure to yield</t>
  </si>
  <si>
    <t>ADD TO STUDY</t>
  </si>
  <si>
    <t>ADD</t>
  </si>
  <si>
    <t>Animal, placed at coordinates</t>
  </si>
  <si>
    <t>Rear end, SB, just N of SR 1702</t>
  </si>
  <si>
    <t>LTSR, SB at fault, struck NB at SR 1716</t>
  </si>
  <si>
    <t>Rear end, NB, assume N of SR 1770</t>
  </si>
  <si>
    <t>ROR right, NB, placed in curve S of SR 1717</t>
  </si>
  <si>
    <t>Animal, assume S of SR 1717</t>
  </si>
  <si>
    <t>LTSR, NB at fault, struck SB, appears to be at SR 2638 int</t>
  </si>
  <si>
    <t>Angle crash, EB at fault, struck NB, at SR 1717</t>
  </si>
  <si>
    <t>LTDR, EB at fault, struck SB, at SR 2638</t>
  </si>
  <si>
    <t>RTDR, EB at fault, struck SB, at SR 2638</t>
  </si>
  <si>
    <t>ROR right, NB, placed W of SR 1702</t>
  </si>
  <si>
    <t>Animal, SB, placed at Demilt</t>
  </si>
  <si>
    <t>Rear end, SB, placed at coordinates</t>
  </si>
  <si>
    <t>DELETE FROM STUDY</t>
  </si>
  <si>
    <t>DEL</t>
  </si>
  <si>
    <t>SR 1716/SR 1701 int</t>
  </si>
  <si>
    <t>On SR 1701 based on coordinates</t>
  </si>
  <si>
    <t>Rear end on SR 2638</t>
  </si>
  <si>
    <t>Rear end on SR 1716</t>
  </si>
  <si>
    <t>On SR 1716</t>
  </si>
  <si>
    <t>NOT IN STUDY - CRASH REPORT REVIEWED</t>
  </si>
  <si>
    <t>NIS</t>
  </si>
  <si>
    <t>LTSR on SR 2638, within Y line of SR 1003 int</t>
  </si>
  <si>
    <t>RTDR, on SR 2638, within Y line</t>
  </si>
  <si>
    <t>NOT IN STUDY - CRASH REPORT NOT REVIEWED</t>
  </si>
  <si>
    <t>IN OTHER STUDY</t>
  </si>
  <si>
    <t>NOT IN STUDY - BEFORE STUDY LIMITS</t>
  </si>
  <si>
    <t>BEFORE PERIOD: 6/1/2015 - 4/30/2020</t>
  </si>
  <si>
    <t>CONSTRUCTION PERIOD: 5/1/2020 - 6/30/2021</t>
  </si>
  <si>
    <t>Z</t>
  </si>
  <si>
    <t>AFTER PERIOD: 7/1/2021 - 5/31/2026</t>
  </si>
  <si>
    <t>LTSR crashes at SR 2638 intersection</t>
  </si>
  <si>
    <t>LTSR crashes at SR 1716 intersection</t>
  </si>
  <si>
    <t>5.00 years</t>
  </si>
  <si>
    <t>Frontal Impact Crashes at SR 2638</t>
  </si>
  <si>
    <t>Frontal Impact Crashes at SR 1716</t>
  </si>
  <si>
    <t>Logan Newsome, PE</t>
  </si>
  <si>
    <t>VHB</t>
  </si>
  <si>
    <t>Treatment data includes all crashes along SR 1003 (Buffalo Road) from SR 1716 (Lake Wendell Road) to SR 2638 (Lake Wendell Road), with a Y-line of 0 feet.</t>
  </si>
  <si>
    <t>CRASH ID</t>
  </si>
  <si>
    <t>ON RD CD</t>
  </si>
  <si>
    <t>SVRTY</t>
  </si>
  <si>
    <t>DATE</t>
  </si>
  <si>
    <t>TYPE</t>
  </si>
  <si>
    <t>100%+</t>
  </si>
  <si>
    <t>- This study location was contained within a larger evaluation's limits (04-15-35863), which included all of SR 1003 (Buffalo Road) from SR 1702 (Archer Lodge Road) to the Wake County line. The improvements of the larger section included shoulder widening and ditch piping along SR 1003, but since the dates of these improvements and those of this evaluation were significantly aligned, the section included in this evaluation was omitted from Evaluation 04-15-35863. 
- Dark condition crashes made up 10 of 24 (41.7%) of Target Crashes and 18 of 42 (42.9%) of total crashes in the Before Period, and 1 of 2 (50%) of Target Crashes and 14 of 17 (82.4%) of total crashes in the After Period. 
- A pattern of run through intersection crashes, in which a vehicle runs straight through the STOP sign on the minor approach and off the road on the opposite side of the intersection is present in the both the Before and After Periods, with there being 5 such crashes at the SR 1716 intersection and 1 at the SR 2638 intersection in the Before Period, and 6 such crashes at the SR 2638 intersection and 1 at the SR 1716 intersection in the After Period. 
- There were 13 total crashes in the Construction Period, including 7 (53.8%) Target Crashes, all 7 occurring at the SR 2638 intersection. 
- The significant increase in severity index for Target #2 crashes can be attributed to the fact that the only Target #2 crash in the After Period was a C-injury crash, while 2 of the 3 Before Period Target #2 crashes were Property Damage Only, lowering the overall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</si>
</sst>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quot;$&quot;#,##0"/>
  </numFmts>
  <fonts count="5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sz val="12"/>
      <color theme="1"/>
      <name val="Times New Roman"/>
      <family val="1"/>
    </font>
    <font>
      <i/>
      <sz val="11"/>
      <color theme="1"/>
      <name val="Calibri"/>
      <family val="2"/>
      <scheme val="minor"/>
    </font>
    <font>
      <b/>
      <i/>
      <u/>
      <sz val="11"/>
      <color theme="1"/>
      <name val="Calibri"/>
      <family val="2"/>
      <scheme val="minor"/>
    </font>
    <font>
      <sz val="8"/>
      <color theme="1"/>
      <name val="Calibri"/>
      <family val="2"/>
    </font>
    <font>
      <b/>
      <sz val="11"/>
      <name val="Calibri"/>
      <family val="2"/>
      <scheme val="minor"/>
    </font>
    <font>
      <sz val="24"/>
      <color theme="1"/>
      <name val="Calibri"/>
      <family val="2"/>
      <scheme val="minor"/>
    </font>
    <font>
      <b/>
      <sz val="11"/>
      <color rgb="FF0070C0"/>
      <name val="Calibri"/>
      <family val="2"/>
      <scheme val="minor"/>
    </font>
    <font>
      <b/>
      <sz val="11"/>
      <color theme="4"/>
      <name val="Calibri"/>
      <family val="2"/>
      <scheme val="minor"/>
    </font>
    <font>
      <sz val="11"/>
      <color theme="4"/>
      <name val="Calibri"/>
      <family val="2"/>
      <scheme val="minor"/>
    </font>
    <font>
      <b/>
      <sz val="16"/>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sz val="18"/>
      <color theme="1"/>
      <name val="Calibri"/>
      <family val="2"/>
      <scheme val="minor"/>
    </font>
    <font>
      <sz val="11"/>
      <color rgb="FF000000"/>
      <name val="Times New Roman"/>
      <family val="1"/>
    </font>
    <font>
      <sz val="12"/>
      <name val="Calibri"/>
      <family val="2"/>
      <scheme val="minor"/>
    </font>
    <font>
      <b/>
      <u/>
      <sz val="11"/>
      <color theme="1"/>
      <name val="Calibri"/>
      <family val="2"/>
      <scheme val="minor"/>
    </font>
    <font>
      <b/>
      <sz val="12"/>
      <color theme="1"/>
      <name val="Times New Roman"/>
      <family val="1"/>
    </font>
    <font>
      <sz val="16"/>
      <color theme="1"/>
      <name val="Calibri"/>
      <family val="2"/>
      <scheme val="minor"/>
    </font>
    <font>
      <sz val="11"/>
      <color theme="1"/>
      <name val="Times New Roman"/>
      <family val="1"/>
    </font>
    <font>
      <sz val="26"/>
      <color theme="1"/>
      <name val="Times New Roman"/>
      <family val="1"/>
    </font>
    <font>
      <b/>
      <sz val="11"/>
      <color theme="1"/>
      <name val="Times New Roman"/>
      <family val="1"/>
    </font>
    <font>
      <b/>
      <sz val="11"/>
      <color rgb="FF00B050"/>
      <name val="Times New Roman"/>
      <family val="1"/>
    </font>
    <font>
      <b/>
      <u/>
      <sz val="11"/>
      <color theme="1"/>
      <name val="Times New Roman"/>
      <family val="1"/>
    </font>
    <font>
      <i/>
      <sz val="11"/>
      <color theme="1"/>
      <name val="Times New Roman"/>
      <family val="1"/>
    </font>
    <font>
      <sz val="11"/>
      <name val="Times New Roman"/>
      <family val="1"/>
    </font>
    <font>
      <b/>
      <u/>
      <sz val="11"/>
      <color rgb="FF000000"/>
      <name val="Times New Roman"/>
      <family val="1"/>
    </font>
    <font>
      <b/>
      <sz val="11"/>
      <color rgb="FF000000"/>
      <name val="Times New Roman"/>
      <family val="1"/>
    </font>
    <font>
      <sz val="14"/>
      <color theme="1"/>
      <name val="Calibri"/>
      <family val="2"/>
      <scheme val="minor"/>
    </font>
    <font>
      <b/>
      <sz val="14"/>
      <color rgb="FFFF0000"/>
      <name val="Calibri"/>
      <family val="2"/>
      <scheme val="minor"/>
    </font>
    <font>
      <b/>
      <sz val="14"/>
      <color rgb="FF0070C0"/>
      <name val="Calibri"/>
      <family val="2"/>
      <scheme val="minor"/>
    </font>
    <font>
      <b/>
      <u/>
      <sz val="16"/>
      <color rgb="FFFF0000"/>
      <name val="Calibri"/>
      <family val="2"/>
      <scheme val="minor"/>
    </font>
    <font>
      <i/>
      <sz val="8"/>
      <color theme="1"/>
      <name val="Calibri"/>
      <family val="2"/>
      <scheme val="minor"/>
    </font>
    <font>
      <sz val="10"/>
      <color theme="1"/>
      <name val="Times New Roman"/>
      <family val="1"/>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
      <patternFill patternType="lightGray">
        <bgColor rgb="FFCCCCCC"/>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0000"/>
        <bgColor indexed="64"/>
      </patternFill>
    </fill>
    <fill>
      <patternFill patternType="lightGray">
        <bgColor theme="0" tint="-0.249977111117893"/>
      </patternFill>
    </fill>
    <fill>
      <patternFill patternType="solid">
        <fgColor theme="0" tint="-0.34998626667073579"/>
        <bgColor indexed="64"/>
      </patternFill>
    </fill>
    <fill>
      <patternFill patternType="solid">
        <fgColor theme="8" tint="0.59999389629810485"/>
        <bgColor indexed="64"/>
      </patternFill>
    </fill>
    <fill>
      <patternFill patternType="solid">
        <fgColor theme="9" tint="0.39994506668294322"/>
        <bgColor indexed="64"/>
      </patternFill>
    </fill>
  </fills>
  <borders count="9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bottom style="double">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55">
    <xf numFmtId="0" fontId="0" fillId="0" borderId="0" xfId="0"/>
    <xf numFmtId="0" fontId="0" fillId="0" borderId="0" xfId="0" applyAlignment="1">
      <alignment wrapText="1"/>
    </xf>
    <xf numFmtId="0" fontId="0" fillId="0" borderId="0" xfId="0" applyAlignment="1">
      <alignment horizontal="center"/>
    </xf>
    <xf numFmtId="0" fontId="0" fillId="0" borderId="10" xfId="0" applyBorder="1"/>
    <xf numFmtId="0" fontId="0" fillId="0" borderId="18" xfId="0" applyBorder="1"/>
    <xf numFmtId="14" fontId="0" fillId="0" borderId="0" xfId="0" applyNumberFormat="1"/>
    <xf numFmtId="0" fontId="0" fillId="0" borderId="20" xfId="0" applyBorder="1"/>
    <xf numFmtId="14" fontId="0" fillId="0" borderId="21" xfId="0" applyNumberFormat="1" applyBorder="1"/>
    <xf numFmtId="0" fontId="0" fillId="34" borderId="0" xfId="0" applyFill="1"/>
    <xf numFmtId="0" fontId="0" fillId="34" borderId="0" xfId="0" applyFill="1" applyAlignment="1">
      <alignment wrapText="1"/>
    </xf>
    <xf numFmtId="0" fontId="16" fillId="0" borderId="10" xfId="0" applyFont="1" applyBorder="1"/>
    <xf numFmtId="0" fontId="0" fillId="0" borderId="10" xfId="0" applyBorder="1" applyAlignment="1">
      <alignment horizontal="center"/>
    </xf>
    <xf numFmtId="0" fontId="16" fillId="0" borderId="10" xfId="0" applyFont="1" applyBorder="1" applyAlignment="1">
      <alignment horizontal="center"/>
    </xf>
    <xf numFmtId="2" fontId="0" fillId="0" borderId="10" xfId="0" applyNumberFormat="1" applyBorder="1" applyAlignment="1">
      <alignment horizontal="center"/>
    </xf>
    <xf numFmtId="0" fontId="0" fillId="0" borderId="19" xfId="0" applyBorder="1"/>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36" borderId="0" xfId="0" applyFill="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18" xfId="0" applyFill="1" applyBorder="1" applyAlignment="1">
      <alignment wrapText="1"/>
    </xf>
    <xf numFmtId="0" fontId="0" fillId="36" borderId="0" xfId="0" applyFill="1" applyAlignment="1">
      <alignment wrapText="1"/>
    </xf>
    <xf numFmtId="0" fontId="0" fillId="36" borderId="19" xfId="0" applyFill="1" applyBorder="1" applyAlignment="1">
      <alignment wrapText="1"/>
    </xf>
    <xf numFmtId="0" fontId="16" fillId="0" borderId="0" xfId="0" applyFont="1"/>
    <xf numFmtId="0" fontId="0" fillId="36" borderId="36" xfId="0" applyFill="1" applyBorder="1"/>
    <xf numFmtId="0" fontId="0" fillId="36" borderId="32" xfId="0" applyFill="1" applyBorder="1"/>
    <xf numFmtId="0" fontId="0" fillId="36" borderId="34" xfId="0" applyFill="1" applyBorder="1"/>
    <xf numFmtId="164" fontId="0" fillId="36" borderId="0" xfId="0" applyNumberFormat="1" applyFill="1"/>
    <xf numFmtId="0" fontId="23" fillId="36" borderId="18" xfId="0" applyFont="1" applyFill="1" applyBorder="1" applyAlignment="1">
      <alignment horizontal="right" vertical="center"/>
    </xf>
    <xf numFmtId="0" fontId="0" fillId="36" borderId="20" xfId="0" applyFill="1" applyBorder="1"/>
    <xf numFmtId="0" fontId="0" fillId="36" borderId="21" xfId="0" applyFill="1" applyBorder="1"/>
    <xf numFmtId="0" fontId="0" fillId="36" borderId="22" xfId="0" applyFill="1" applyBorder="1"/>
    <xf numFmtId="0" fontId="0" fillId="0" borderId="18" xfId="0" applyBorder="1" applyAlignment="1">
      <alignment wrapText="1"/>
    </xf>
    <xf numFmtId="0" fontId="0" fillId="0" borderId="19" xfId="0" applyBorder="1" applyAlignment="1">
      <alignment wrapText="1"/>
    </xf>
    <xf numFmtId="0" fontId="0" fillId="37" borderId="19" xfId="0" applyFill="1" applyBorder="1"/>
    <xf numFmtId="0" fontId="0" fillId="37" borderId="22" xfId="0" applyFill="1" applyBorder="1"/>
    <xf numFmtId="0" fontId="19" fillId="0" borderId="10" xfId="0" applyFont="1" applyBorder="1" applyAlignment="1">
      <alignment horizontal="center"/>
    </xf>
    <xf numFmtId="2" fontId="19" fillId="0" borderId="10" xfId="0" applyNumberFormat="1" applyFont="1" applyBorder="1" applyAlignment="1">
      <alignment horizontal="center"/>
    </xf>
    <xf numFmtId="2" fontId="16" fillId="0" borderId="10" xfId="0" applyNumberFormat="1" applyFont="1" applyBorder="1" applyAlignment="1">
      <alignment horizontal="center"/>
    </xf>
    <xf numFmtId="0" fontId="16" fillId="36" borderId="18" xfId="0" applyFont="1" applyFill="1" applyBorder="1"/>
    <xf numFmtId="0" fontId="26" fillId="0" borderId="10" xfId="0" applyFont="1" applyBorder="1" applyAlignment="1">
      <alignment horizontal="center"/>
    </xf>
    <xf numFmtId="0" fontId="27" fillId="0" borderId="10" xfId="0" applyFont="1" applyBorder="1" applyAlignment="1">
      <alignment horizontal="center"/>
    </xf>
    <xf numFmtId="2" fontId="27" fillId="0" borderId="10" xfId="0" applyNumberFormat="1" applyFont="1" applyBorder="1" applyAlignment="1">
      <alignment horizontal="center"/>
    </xf>
    <xf numFmtId="0" fontId="0" fillId="36" borderId="0" xfId="0" applyFill="1" applyAlignment="1">
      <alignment horizontal="left" wrapText="1"/>
    </xf>
    <xf numFmtId="0" fontId="0" fillId="36" borderId="12" xfId="0" applyFill="1" applyBorder="1" applyAlignment="1">
      <alignment horizontal="center" wrapText="1"/>
    </xf>
    <xf numFmtId="0" fontId="0" fillId="36" borderId="14" xfId="0" applyFill="1" applyBorder="1" applyAlignment="1">
      <alignment horizontal="center" wrapText="1"/>
    </xf>
    <xf numFmtId="165" fontId="0" fillId="33" borderId="10" xfId="0" applyNumberFormat="1" applyFill="1" applyBorder="1" applyAlignment="1">
      <alignment horizontal="center"/>
    </xf>
    <xf numFmtId="165" fontId="0" fillId="33" borderId="10" xfId="0" applyNumberFormat="1" applyFill="1" applyBorder="1" applyAlignment="1">
      <alignment horizontal="center" wrapText="1"/>
    </xf>
    <xf numFmtId="165" fontId="0" fillId="33" borderId="27" xfId="0" applyNumberFormat="1" applyFill="1" applyBorder="1" applyAlignment="1">
      <alignment horizontal="center"/>
    </xf>
    <xf numFmtId="0" fontId="0" fillId="36" borderId="12" xfId="0" applyFill="1" applyBorder="1" applyAlignment="1">
      <alignment horizontal="left"/>
    </xf>
    <xf numFmtId="0" fontId="0" fillId="36" borderId="13" xfId="0" applyFill="1" applyBorder="1"/>
    <xf numFmtId="0" fontId="0" fillId="36" borderId="13" xfId="0" applyFill="1" applyBorder="1" applyAlignment="1">
      <alignment horizontal="center"/>
    </xf>
    <xf numFmtId="0" fontId="0" fillId="36" borderId="45" xfId="0" applyFill="1" applyBorder="1" applyAlignment="1">
      <alignment horizontal="left"/>
    </xf>
    <xf numFmtId="0" fontId="0" fillId="36" borderId="39" xfId="0" applyFill="1" applyBorder="1" applyAlignment="1">
      <alignment horizontal="left"/>
    </xf>
    <xf numFmtId="0" fontId="0" fillId="36" borderId="39" xfId="0" applyFill="1" applyBorder="1" applyAlignment="1">
      <alignment horizontal="left" wrapText="1"/>
    </xf>
    <xf numFmtId="0" fontId="0" fillId="36" borderId="53" xfId="0" applyFill="1" applyBorder="1" applyAlignment="1">
      <alignment horizontal="left"/>
    </xf>
    <xf numFmtId="0" fontId="0" fillId="36" borderId="52" xfId="0" applyFill="1" applyBorder="1" applyAlignment="1">
      <alignment horizontal="left"/>
    </xf>
    <xf numFmtId="165" fontId="0" fillId="33" borderId="56" xfId="0" applyNumberFormat="1" applyFill="1" applyBorder="1" applyAlignment="1">
      <alignment horizontal="center"/>
    </xf>
    <xf numFmtId="3" fontId="0" fillId="33" borderId="10" xfId="0" applyNumberFormat="1" applyFill="1" applyBorder="1" applyAlignment="1">
      <alignment horizontal="center"/>
    </xf>
    <xf numFmtId="3" fontId="0" fillId="33" borderId="56" xfId="0" applyNumberFormat="1" applyFill="1" applyBorder="1" applyAlignment="1">
      <alignment horizontal="center"/>
    </xf>
    <xf numFmtId="3" fontId="14" fillId="33" borderId="27" xfId="0" applyNumberFormat="1" applyFont="1" applyFill="1" applyBorder="1" applyAlignment="1">
      <alignment horizontal="center"/>
    </xf>
    <xf numFmtId="3" fontId="14" fillId="33" borderId="10" xfId="0" applyNumberFormat="1" applyFont="1" applyFill="1" applyBorder="1" applyAlignment="1">
      <alignment horizontal="center"/>
    </xf>
    <xf numFmtId="0" fontId="0" fillId="0" borderId="0" xfId="0" quotePrefix="1"/>
    <xf numFmtId="3" fontId="18" fillId="33" borderId="10" xfId="0" applyNumberFormat="1" applyFont="1" applyFill="1" applyBorder="1" applyAlignment="1">
      <alignment horizontal="center"/>
    </xf>
    <xf numFmtId="3" fontId="18" fillId="33" borderId="27" xfId="0" applyNumberFormat="1" applyFont="1" applyFill="1" applyBorder="1" applyAlignment="1">
      <alignment horizontal="center"/>
    </xf>
    <xf numFmtId="0" fontId="0" fillId="0" borderId="21" xfId="0" applyBorder="1" applyAlignment="1">
      <alignment horizontal="center"/>
    </xf>
    <xf numFmtId="0" fontId="29" fillId="36" borderId="18" xfId="0" applyFont="1" applyFill="1" applyBorder="1"/>
    <xf numFmtId="0" fontId="24" fillId="0" borderId="10" xfId="0" applyFont="1" applyBorder="1" applyAlignment="1">
      <alignment horizontal="center"/>
    </xf>
    <xf numFmtId="2" fontId="24" fillId="0" borderId="10" xfId="0" applyNumberFormat="1" applyFont="1" applyBorder="1" applyAlignment="1">
      <alignment horizontal="center"/>
    </xf>
    <xf numFmtId="0" fontId="21" fillId="0" borderId="0" xfId="0" applyFont="1" applyAlignment="1">
      <alignment vertical="top"/>
    </xf>
    <xf numFmtId="0" fontId="21" fillId="0" borderId="0" xfId="0" applyFont="1"/>
    <xf numFmtId="165" fontId="0" fillId="0" borderId="0" xfId="0" applyNumberFormat="1" applyAlignment="1">
      <alignment wrapText="1"/>
    </xf>
    <xf numFmtId="0" fontId="0" fillId="36" borderId="21" xfId="0" applyFill="1" applyBorder="1" applyAlignment="1">
      <alignment horizontal="center"/>
    </xf>
    <xf numFmtId="0" fontId="0" fillId="0" borderId="70" xfId="0" applyBorder="1" applyAlignment="1">
      <alignment horizontal="center"/>
    </xf>
    <xf numFmtId="0" fontId="32" fillId="0" borderId="0" xfId="0" applyFont="1" applyAlignment="1">
      <alignment horizontal="left" vertical="center" wrapText="1"/>
    </xf>
    <xf numFmtId="0" fontId="33" fillId="0" borderId="0" xfId="0" applyFont="1" applyAlignment="1">
      <alignment horizontal="left" vertical="center" wrapText="1"/>
    </xf>
    <xf numFmtId="0" fontId="33" fillId="0" borderId="28" xfId="0" applyFont="1" applyBorder="1" applyAlignment="1">
      <alignment horizontal="left" vertical="center" wrapText="1"/>
    </xf>
    <xf numFmtId="0" fontId="33" fillId="0" borderId="36" xfId="0" applyFont="1" applyBorder="1" applyAlignment="1">
      <alignment horizontal="left" vertical="center" wrapText="1"/>
    </xf>
    <xf numFmtId="0" fontId="33" fillId="0" borderId="46" xfId="0" applyFont="1" applyBorder="1" applyAlignment="1">
      <alignment horizontal="left" vertical="center" wrapText="1"/>
    </xf>
    <xf numFmtId="0" fontId="33" fillId="0" borderId="47" xfId="0" applyFont="1" applyBorder="1" applyAlignment="1">
      <alignment horizontal="left" vertical="center" wrapText="1"/>
    </xf>
    <xf numFmtId="0" fontId="33" fillId="0" borderId="40" xfId="0" applyFont="1" applyBorder="1" applyAlignment="1">
      <alignment horizontal="left" vertical="center" wrapText="1"/>
    </xf>
    <xf numFmtId="0" fontId="33" fillId="0" borderId="32" xfId="0" applyFont="1" applyBorder="1" applyAlignment="1">
      <alignment horizontal="left" vertical="center" wrapText="1"/>
    </xf>
    <xf numFmtId="0" fontId="33" fillId="0" borderId="42" xfId="0" applyFont="1" applyBorder="1" applyAlignment="1">
      <alignment horizontal="left" vertical="center" wrapText="1"/>
    </xf>
    <xf numFmtId="0" fontId="33" fillId="0" borderId="34" xfId="0" applyFont="1" applyBorder="1" applyAlignment="1">
      <alignment horizontal="left" vertical="center" wrapText="1"/>
    </xf>
    <xf numFmtId="0" fontId="32" fillId="0" borderId="0" xfId="0" applyFont="1" applyAlignment="1">
      <alignment horizontal="center" vertical="center" wrapText="1"/>
    </xf>
    <xf numFmtId="0" fontId="34" fillId="0" borderId="0" xfId="0" applyFont="1" applyAlignment="1">
      <alignment horizontal="center" vertical="center"/>
    </xf>
    <xf numFmtId="3" fontId="0" fillId="33" borderId="27" xfId="0" applyNumberFormat="1" applyFill="1" applyBorder="1" applyAlignment="1">
      <alignment horizontal="center"/>
    </xf>
    <xf numFmtId="0" fontId="0" fillId="0" borderId="0" xfId="0" applyAlignment="1">
      <alignment horizontal="center" wrapText="1"/>
    </xf>
    <xf numFmtId="0" fontId="0" fillId="36" borderId="0" xfId="0" applyFill="1" applyAlignment="1">
      <alignment horizontal="center"/>
    </xf>
    <xf numFmtId="0" fontId="29" fillId="36" borderId="0" xfId="0" applyFont="1" applyFill="1"/>
    <xf numFmtId="0" fontId="23" fillId="36" borderId="0" xfId="0" applyFont="1" applyFill="1" applyAlignment="1">
      <alignment horizontal="right" vertical="center"/>
    </xf>
    <xf numFmtId="165" fontId="0" fillId="0" borderId="40" xfId="0" applyNumberFormat="1" applyBorder="1" applyAlignment="1">
      <alignment horizontal="center"/>
    </xf>
    <xf numFmtId="0" fontId="0" fillId="0" borderId="40" xfId="0" applyBorder="1" applyAlignment="1">
      <alignment horizontal="center"/>
    </xf>
    <xf numFmtId="0" fontId="0" fillId="0" borderId="42" xfId="0" applyBorder="1" applyAlignment="1">
      <alignment horizontal="center"/>
    </xf>
    <xf numFmtId="165" fontId="0" fillId="0" borderId="46" xfId="0" applyNumberFormat="1" applyBorder="1" applyAlignment="1">
      <alignment horizontal="center"/>
    </xf>
    <xf numFmtId="0" fontId="0" fillId="0" borderId="14" xfId="0" quotePrefix="1" applyBorder="1" applyAlignment="1">
      <alignment horizontal="center"/>
    </xf>
    <xf numFmtId="0" fontId="0" fillId="0" borderId="43" xfId="0" quotePrefix="1" applyBorder="1" applyAlignment="1">
      <alignment horizontal="center"/>
    </xf>
    <xf numFmtId="165" fontId="0" fillId="0" borderId="51" xfId="0" applyNumberFormat="1" applyBorder="1" applyAlignment="1">
      <alignment horizontal="center"/>
    </xf>
    <xf numFmtId="165" fontId="0" fillId="0" borderId="70" xfId="0" applyNumberFormat="1" applyBorder="1" applyAlignment="1">
      <alignment horizontal="center"/>
    </xf>
    <xf numFmtId="0" fontId="0" fillId="0" borderId="73" xfId="0" applyBorder="1" applyAlignment="1">
      <alignment horizontal="center"/>
    </xf>
    <xf numFmtId="0" fontId="35" fillId="0" borderId="0" xfId="0" applyFont="1" applyAlignment="1">
      <alignment vertical="center"/>
    </xf>
    <xf numFmtId="0" fontId="0" fillId="0" borderId="13" xfId="0" applyBorder="1" applyAlignment="1">
      <alignment wrapText="1"/>
    </xf>
    <xf numFmtId="0" fontId="31" fillId="36" borderId="0" xfId="0" applyFont="1" applyFill="1" applyAlignment="1">
      <alignment horizontal="left" vertical="center" wrapText="1"/>
    </xf>
    <xf numFmtId="0" fontId="32" fillId="36" borderId="0" xfId="0" applyFont="1" applyFill="1" applyAlignment="1">
      <alignment horizontal="center" vertical="center" wrapText="1"/>
    </xf>
    <xf numFmtId="0" fontId="33" fillId="36" borderId="0" xfId="0" applyFont="1" applyFill="1" applyAlignment="1">
      <alignment horizontal="left" vertical="center" wrapText="1"/>
    </xf>
    <xf numFmtId="0" fontId="32" fillId="36" borderId="0" xfId="0" applyFont="1" applyFill="1" applyAlignment="1">
      <alignment horizontal="left" vertical="center" wrapText="1"/>
    </xf>
    <xf numFmtId="0" fontId="34" fillId="36" borderId="0" xfId="0" applyFont="1" applyFill="1" applyAlignment="1">
      <alignment horizontal="left" vertical="center"/>
    </xf>
    <xf numFmtId="0" fontId="32" fillId="36" borderId="21" xfId="0" applyFont="1" applyFill="1" applyBorder="1" applyAlignment="1">
      <alignment horizontal="left" vertical="center" wrapText="1"/>
    </xf>
    <xf numFmtId="0" fontId="32" fillId="36" borderId="21" xfId="0" applyFont="1" applyFill="1" applyBorder="1" applyAlignment="1">
      <alignment horizontal="center" vertical="center" wrapText="1"/>
    </xf>
    <xf numFmtId="0" fontId="33" fillId="36" borderId="21" xfId="0" applyFont="1" applyFill="1" applyBorder="1" applyAlignment="1">
      <alignment horizontal="left" vertical="center" wrapText="1"/>
    </xf>
    <xf numFmtId="0" fontId="37" fillId="36" borderId="0" xfId="0" applyFont="1" applyFill="1" applyAlignment="1">
      <alignment horizontal="left" vertical="center"/>
    </xf>
    <xf numFmtId="0" fontId="33" fillId="0" borderId="76" xfId="0" applyFont="1" applyBorder="1" applyAlignment="1">
      <alignment horizontal="left" vertical="center" wrapText="1"/>
    </xf>
    <xf numFmtId="0" fontId="33" fillId="0" borderId="51" xfId="0" applyFont="1" applyBorder="1" applyAlignment="1">
      <alignment horizontal="left" vertical="center" wrapText="1"/>
    </xf>
    <xf numFmtId="0" fontId="33" fillId="0" borderId="70" xfId="0" applyFont="1" applyBorder="1" applyAlignment="1">
      <alignment horizontal="left" vertical="center" wrapText="1"/>
    </xf>
    <xf numFmtId="0" fontId="33" fillId="0" borderId="73" xfId="0" applyFont="1" applyBorder="1" applyAlignment="1">
      <alignment horizontal="left" vertical="center" wrapText="1"/>
    </xf>
    <xf numFmtId="0" fontId="32" fillId="0" borderId="10" xfId="0" applyFont="1" applyBorder="1" applyAlignment="1">
      <alignment horizontal="center" vertical="center" wrapText="1"/>
    </xf>
    <xf numFmtId="0" fontId="32" fillId="0" borderId="37" xfId="0" applyFont="1" applyBorder="1" applyAlignment="1">
      <alignment horizontal="center" vertical="center" wrapText="1"/>
    </xf>
    <xf numFmtId="0" fontId="32" fillId="0" borderId="38" xfId="0" applyFont="1" applyBorder="1" applyAlignment="1">
      <alignment horizontal="center" vertical="center" wrapText="1"/>
    </xf>
    <xf numFmtId="0" fontId="32" fillId="0" borderId="28" xfId="0" applyFont="1" applyBorder="1" applyAlignment="1">
      <alignment horizontal="center" vertical="center" wrapText="1"/>
    </xf>
    <xf numFmtId="0" fontId="32" fillId="0" borderId="39" xfId="0" applyFont="1" applyBorder="1" applyAlignment="1">
      <alignment horizontal="center" vertical="center" wrapText="1"/>
    </xf>
    <xf numFmtId="0" fontId="32" fillId="0" borderId="40" xfId="0" applyFont="1" applyBorder="1" applyAlignment="1">
      <alignment horizontal="center" vertical="center" wrapText="1"/>
    </xf>
    <xf numFmtId="0" fontId="32" fillId="0" borderId="41" xfId="0" applyFont="1" applyBorder="1" applyAlignment="1">
      <alignment horizontal="center" vertical="center" wrapText="1"/>
    </xf>
    <xf numFmtId="0" fontId="32" fillId="0" borderId="44" xfId="0" applyFont="1" applyBorder="1" applyAlignment="1">
      <alignment horizontal="center" vertical="center" wrapText="1"/>
    </xf>
    <xf numFmtId="0" fontId="32" fillId="0" borderId="42" xfId="0" applyFont="1" applyBorder="1" applyAlignment="1">
      <alignment horizontal="center" vertical="center" wrapText="1"/>
    </xf>
    <xf numFmtId="0" fontId="0" fillId="36" borderId="14" xfId="0" applyFill="1" applyBorder="1" applyAlignment="1">
      <alignment horizontal="center"/>
    </xf>
    <xf numFmtId="0" fontId="19" fillId="0" borderId="0" xfId="0" applyFont="1" applyAlignment="1">
      <alignment horizontal="center"/>
    </xf>
    <xf numFmtId="0" fontId="27" fillId="0" borderId="0" xfId="0" applyFont="1" applyAlignment="1">
      <alignment horizontal="center"/>
    </xf>
    <xf numFmtId="0" fontId="28" fillId="0" borderId="0" xfId="0" applyFont="1" applyAlignment="1">
      <alignment horizontal="center"/>
    </xf>
    <xf numFmtId="0" fontId="0" fillId="0" borderId="19" xfId="0" applyBorder="1" applyAlignment="1">
      <alignment horizontal="center"/>
    </xf>
    <xf numFmtId="0" fontId="0" fillId="0" borderId="0" xfId="0" applyAlignment="1">
      <alignment vertical="center"/>
    </xf>
    <xf numFmtId="165" fontId="0" fillId="0" borderId="10" xfId="0" applyNumberFormat="1" applyBorder="1" applyAlignment="1">
      <alignment horizontal="center" vertical="center"/>
    </xf>
    <xf numFmtId="0" fontId="26" fillId="0" borderId="0" xfId="0" applyFont="1" applyAlignment="1">
      <alignment horizontal="center"/>
    </xf>
    <xf numFmtId="0" fontId="0" fillId="42" borderId="0" xfId="0" applyFill="1"/>
    <xf numFmtId="14" fontId="0" fillId="42" borderId="0" xfId="0" applyNumberFormat="1" applyFill="1"/>
    <xf numFmtId="0" fontId="0" fillId="42" borderId="0" xfId="0" applyFill="1" applyAlignment="1">
      <alignment horizontal="center"/>
    </xf>
    <xf numFmtId="0" fontId="19" fillId="42" borderId="0" xfId="0" applyFont="1" applyFill="1" applyAlignment="1">
      <alignment horizontal="center"/>
    </xf>
    <xf numFmtId="0" fontId="26" fillId="42" borderId="0" xfId="0" applyFont="1" applyFill="1" applyAlignment="1">
      <alignment horizontal="center"/>
    </xf>
    <xf numFmtId="0" fontId="27" fillId="42" borderId="0" xfId="0" applyFont="1" applyFill="1" applyAlignment="1">
      <alignment horizontal="center"/>
    </xf>
    <xf numFmtId="165" fontId="0" fillId="0" borderId="29" xfId="0" applyNumberFormat="1" applyBorder="1" applyAlignment="1">
      <alignment horizontal="center" wrapText="1"/>
    </xf>
    <xf numFmtId="165" fontId="0" fillId="0" borderId="0" xfId="0" applyNumberFormat="1" applyAlignment="1">
      <alignment horizontal="center"/>
    </xf>
    <xf numFmtId="0" fontId="28" fillId="42" borderId="0" xfId="0" applyFont="1" applyFill="1" applyAlignment="1">
      <alignment horizontal="center"/>
    </xf>
    <xf numFmtId="0" fontId="0" fillId="0" borderId="0" xfId="0" quotePrefix="1" applyAlignment="1">
      <alignment horizontal="center"/>
    </xf>
    <xf numFmtId="0" fontId="0" fillId="36" borderId="58" xfId="0" applyFill="1" applyBorder="1" applyAlignment="1">
      <alignment vertical="center"/>
    </xf>
    <xf numFmtId="0" fontId="41" fillId="37" borderId="0" xfId="0" applyFont="1" applyFill="1" applyAlignment="1">
      <alignment vertical="center"/>
    </xf>
    <xf numFmtId="0" fontId="41" fillId="37" borderId="0" xfId="0" applyFont="1" applyFill="1" applyAlignment="1">
      <alignment horizontal="center" vertical="center"/>
    </xf>
    <xf numFmtId="0" fontId="41" fillId="0" borderId="0" xfId="0" applyFont="1" applyAlignment="1">
      <alignment vertical="center"/>
    </xf>
    <xf numFmtId="0" fontId="41" fillId="36" borderId="15" xfId="0" applyFont="1" applyFill="1" applyBorder="1" applyAlignment="1">
      <alignment vertical="center"/>
    </xf>
    <xf numFmtId="0" fontId="41" fillId="36" borderId="16" xfId="0" applyFont="1" applyFill="1" applyBorder="1" applyAlignment="1">
      <alignment vertical="center"/>
    </xf>
    <xf numFmtId="0" fontId="41" fillId="36" borderId="16" xfId="0" applyFont="1" applyFill="1" applyBorder="1" applyAlignment="1">
      <alignment horizontal="center" vertical="center"/>
    </xf>
    <xf numFmtId="0" fontId="41" fillId="36" borderId="17" xfId="0" applyFont="1" applyFill="1" applyBorder="1" applyAlignment="1">
      <alignment vertical="center"/>
    </xf>
    <xf numFmtId="0" fontId="41" fillId="36" borderId="18" xfId="0" applyFont="1" applyFill="1" applyBorder="1" applyAlignment="1">
      <alignment vertical="center"/>
    </xf>
    <xf numFmtId="0" fontId="41" fillId="36" borderId="19" xfId="0" applyFont="1" applyFill="1" applyBorder="1" applyAlignment="1">
      <alignment vertical="center"/>
    </xf>
    <xf numFmtId="0" fontId="41" fillId="36" borderId="0" xfId="0" applyFont="1" applyFill="1" applyAlignment="1">
      <alignment vertical="center"/>
    </xf>
    <xf numFmtId="0" fontId="41" fillId="36" borderId="0" xfId="0" applyFont="1" applyFill="1" applyAlignment="1">
      <alignment horizontal="center" vertical="center"/>
    </xf>
    <xf numFmtId="0" fontId="41" fillId="36" borderId="10" xfId="0" applyFont="1" applyFill="1" applyBorder="1" applyAlignment="1">
      <alignment vertical="center"/>
    </xf>
    <xf numFmtId="14" fontId="41" fillId="36" borderId="10" xfId="0" applyNumberFormat="1" applyFont="1" applyFill="1" applyBorder="1" applyAlignment="1">
      <alignment horizontal="center" vertical="center"/>
    </xf>
    <xf numFmtId="0" fontId="41" fillId="36" borderId="0" xfId="0" applyFont="1" applyFill="1" applyAlignment="1">
      <alignment vertical="center" wrapText="1"/>
    </xf>
    <xf numFmtId="0" fontId="41" fillId="36" borderId="0" xfId="0" applyFont="1" applyFill="1" applyAlignment="1">
      <alignment horizontal="left" vertical="center"/>
    </xf>
    <xf numFmtId="0" fontId="41" fillId="36" borderId="20" xfId="0" applyFont="1" applyFill="1" applyBorder="1" applyAlignment="1">
      <alignment vertical="center"/>
    </xf>
    <xf numFmtId="0" fontId="41" fillId="36" borderId="21" xfId="0" applyFont="1" applyFill="1" applyBorder="1" applyAlignment="1">
      <alignment vertical="center"/>
    </xf>
    <xf numFmtId="0" fontId="41" fillId="36" borderId="21" xfId="0" applyFont="1" applyFill="1" applyBorder="1" applyAlignment="1">
      <alignment horizontal="center" vertical="center"/>
    </xf>
    <xf numFmtId="0" fontId="41" fillId="36" borderId="22" xfId="0" applyFont="1" applyFill="1" applyBorder="1" applyAlignment="1">
      <alignment vertical="center"/>
    </xf>
    <xf numFmtId="9" fontId="20" fillId="37" borderId="0" xfId="42" applyFont="1" applyFill="1" applyBorder="1" applyAlignment="1">
      <alignment horizontal="left" vertical="center"/>
    </xf>
    <xf numFmtId="0" fontId="41" fillId="37" borderId="0" xfId="0" applyFont="1" applyFill="1" applyAlignment="1">
      <alignment horizontal="left" vertical="center"/>
    </xf>
    <xf numFmtId="0" fontId="41" fillId="0" borderId="0" xfId="0" applyFont="1" applyAlignment="1">
      <alignment horizontal="center" vertical="center"/>
    </xf>
    <xf numFmtId="2" fontId="41" fillId="0" borderId="10" xfId="0" applyNumberFormat="1" applyFont="1" applyBorder="1" applyAlignment="1">
      <alignment horizontal="center"/>
    </xf>
    <xf numFmtId="0" fontId="36" fillId="35" borderId="10" xfId="0" applyFont="1" applyFill="1" applyBorder="1" applyAlignment="1">
      <alignment horizontal="center" vertical="center"/>
    </xf>
    <xf numFmtId="2" fontId="36" fillId="35" borderId="10" xfId="0" applyNumberFormat="1" applyFont="1" applyFill="1" applyBorder="1" applyAlignment="1">
      <alignment horizontal="center" vertical="center"/>
    </xf>
    <xf numFmtId="0" fontId="41" fillId="37" borderId="0" xfId="0" applyFont="1" applyFill="1" applyAlignment="1">
      <alignment vertical="top"/>
    </xf>
    <xf numFmtId="0" fontId="41" fillId="36" borderId="18" xfId="0" applyFont="1" applyFill="1" applyBorder="1" applyAlignment="1">
      <alignment vertical="top"/>
    </xf>
    <xf numFmtId="0" fontId="41" fillId="36" borderId="0" xfId="0" applyFont="1" applyFill="1" applyAlignment="1">
      <alignment vertical="top"/>
    </xf>
    <xf numFmtId="0" fontId="41" fillId="36" borderId="19" xfId="0" applyFont="1" applyFill="1" applyBorder="1" applyAlignment="1">
      <alignment vertical="top"/>
    </xf>
    <xf numFmtId="0" fontId="0" fillId="0" borderId="0" xfId="0" applyAlignment="1">
      <alignment vertical="top"/>
    </xf>
    <xf numFmtId="0" fontId="41" fillId="36" borderId="0" xfId="0" applyFont="1" applyFill="1" applyAlignment="1">
      <alignment horizontal="center" vertical="center" wrapText="1"/>
    </xf>
    <xf numFmtId="0" fontId="41" fillId="36" borderId="10" xfId="0" applyFont="1" applyFill="1" applyBorder="1" applyAlignment="1">
      <alignment horizontal="left" vertical="center"/>
    </xf>
    <xf numFmtId="0" fontId="41" fillId="36" borderId="0" xfId="0" applyFont="1" applyFill="1" applyAlignment="1" applyProtection="1">
      <alignment vertical="center"/>
      <protection locked="0"/>
    </xf>
    <xf numFmtId="0" fontId="41" fillId="36" borderId="72" xfId="0" applyFont="1" applyFill="1" applyBorder="1" applyAlignment="1" applyProtection="1">
      <alignment vertical="center"/>
      <protection locked="0"/>
    </xf>
    <xf numFmtId="0" fontId="23" fillId="36" borderId="71" xfId="0" applyFont="1" applyFill="1" applyBorder="1" applyAlignment="1" applyProtection="1">
      <alignment horizontal="right" vertical="center"/>
      <protection locked="0"/>
    </xf>
    <xf numFmtId="0" fontId="23" fillId="36" borderId="79" xfId="0" applyFont="1" applyFill="1" applyBorder="1" applyAlignment="1" applyProtection="1">
      <alignment horizontal="right" vertical="center"/>
      <protection locked="0"/>
    </xf>
    <xf numFmtId="0" fontId="41" fillId="36" borderId="18" xfId="0" applyFont="1" applyFill="1" applyBorder="1" applyAlignment="1" applyProtection="1">
      <alignment vertical="center"/>
      <protection locked="0"/>
    </xf>
    <xf numFmtId="0" fontId="23" fillId="36" borderId="18" xfId="0" applyFont="1" applyFill="1" applyBorder="1" applyAlignment="1" applyProtection="1">
      <alignment horizontal="right" vertical="center"/>
      <protection locked="0"/>
    </xf>
    <xf numFmtId="0" fontId="23" fillId="36" borderId="20" xfId="0" applyFont="1" applyFill="1" applyBorder="1" applyAlignment="1" applyProtection="1">
      <alignment horizontal="right" vertical="center"/>
      <protection locked="0"/>
    </xf>
    <xf numFmtId="0" fontId="23" fillId="36" borderId="0" xfId="0" applyFont="1" applyFill="1" applyAlignment="1" applyProtection="1">
      <alignment horizontal="right" vertical="center"/>
      <protection locked="0"/>
    </xf>
    <xf numFmtId="0" fontId="41" fillId="36" borderId="0" xfId="0" applyFont="1" applyFill="1" applyAlignment="1" applyProtection="1">
      <alignment vertical="center" wrapText="1"/>
      <protection locked="0"/>
    </xf>
    <xf numFmtId="0" fontId="0" fillId="36" borderId="0" xfId="0" applyFill="1" applyProtection="1">
      <protection locked="0"/>
    </xf>
    <xf numFmtId="0" fontId="43" fillId="36" borderId="0" xfId="0" applyFont="1" applyFill="1" applyProtection="1">
      <protection locked="0"/>
    </xf>
    <xf numFmtId="0" fontId="41" fillId="36" borderId="10" xfId="0" quotePrefix="1" applyFont="1" applyFill="1" applyBorder="1" applyAlignment="1" applyProtection="1">
      <alignment horizontal="center" vertical="center"/>
      <protection locked="0"/>
    </xf>
    <xf numFmtId="0" fontId="41" fillId="36" borderId="10" xfId="0" applyFont="1" applyFill="1" applyBorder="1" applyAlignment="1" applyProtection="1">
      <alignment horizontal="center" vertical="center"/>
      <protection locked="0"/>
    </xf>
    <xf numFmtId="0" fontId="41" fillId="36" borderId="0" xfId="0" applyFont="1" applyFill="1" applyAlignment="1" applyProtection="1">
      <alignment vertical="top"/>
      <protection locked="0"/>
    </xf>
    <xf numFmtId="0" fontId="41" fillId="0" borderId="0" xfId="0" applyFont="1" applyAlignment="1" applyProtection="1">
      <alignment vertical="center"/>
      <protection locked="0"/>
    </xf>
    <xf numFmtId="0" fontId="41" fillId="36" borderId="10" xfId="0" applyFont="1" applyFill="1" applyBorder="1" applyAlignment="1">
      <alignment horizontal="left" vertical="center" wrapText="1"/>
    </xf>
    <xf numFmtId="0" fontId="47" fillId="36" borderId="0" xfId="0" applyFont="1" applyFill="1" applyAlignment="1" applyProtection="1">
      <alignment vertical="center"/>
      <protection locked="0"/>
    </xf>
    <xf numFmtId="0" fontId="41" fillId="36" borderId="10" xfId="0" applyFont="1" applyFill="1" applyBorder="1" applyAlignment="1">
      <alignment horizontal="center" vertical="center"/>
    </xf>
    <xf numFmtId="0" fontId="36" fillId="36" borderId="10" xfId="0" applyFont="1" applyFill="1" applyBorder="1" applyAlignment="1">
      <alignment vertical="center"/>
    </xf>
    <xf numFmtId="1" fontId="36" fillId="36" borderId="10" xfId="0" applyNumberFormat="1" applyFont="1" applyFill="1" applyBorder="1" applyAlignment="1">
      <alignment horizontal="center" vertical="center"/>
    </xf>
    <xf numFmtId="0" fontId="36" fillId="36" borderId="10" xfId="0" applyFont="1" applyFill="1" applyBorder="1" applyAlignment="1">
      <alignment horizontal="center" vertical="center"/>
    </xf>
    <xf numFmtId="10" fontId="36" fillId="36" borderId="10" xfId="0" applyNumberFormat="1" applyFont="1" applyFill="1" applyBorder="1" applyAlignment="1">
      <alignment horizontal="center" vertical="center"/>
    </xf>
    <xf numFmtId="2" fontId="36" fillId="36" borderId="10" xfId="0" applyNumberFormat="1" applyFont="1" applyFill="1" applyBorder="1" applyAlignment="1">
      <alignment horizontal="center" vertical="center"/>
    </xf>
    <xf numFmtId="0" fontId="36" fillId="43" borderId="10" xfId="0" applyFont="1" applyFill="1" applyBorder="1" applyAlignment="1">
      <alignment vertical="center"/>
    </xf>
    <xf numFmtId="0" fontId="36" fillId="43" borderId="10" xfId="0" applyFont="1" applyFill="1" applyBorder="1" applyAlignment="1">
      <alignment horizontal="center" vertical="center"/>
    </xf>
    <xf numFmtId="1" fontId="47" fillId="36" borderId="10" xfId="0" applyNumberFormat="1" applyFont="1" applyFill="1" applyBorder="1" applyAlignment="1">
      <alignment horizontal="center" vertical="center"/>
    </xf>
    <xf numFmtId="3" fontId="36" fillId="36" borderId="10" xfId="0" applyNumberFormat="1" applyFont="1" applyFill="1" applyBorder="1" applyAlignment="1">
      <alignment horizontal="center" vertical="center"/>
    </xf>
    <xf numFmtId="0" fontId="36" fillId="36" borderId="0" xfId="0" applyFont="1" applyFill="1" applyAlignment="1">
      <alignment vertical="center"/>
    </xf>
    <xf numFmtId="3" fontId="36" fillId="36" borderId="0" xfId="0" applyNumberFormat="1" applyFont="1" applyFill="1" applyAlignment="1">
      <alignment horizontal="center" vertical="center"/>
    </xf>
    <xf numFmtId="10" fontId="36" fillId="36" borderId="0" xfId="0" applyNumberFormat="1" applyFont="1" applyFill="1" applyAlignment="1">
      <alignment horizontal="center" vertical="center"/>
    </xf>
    <xf numFmtId="0" fontId="36" fillId="36" borderId="10" xfId="0" applyFont="1" applyFill="1" applyBorder="1" applyAlignment="1">
      <alignment horizontal="left" vertical="center"/>
    </xf>
    <xf numFmtId="0" fontId="36" fillId="36" borderId="0" xfId="0" applyFont="1" applyFill="1" applyAlignment="1">
      <alignment horizontal="left" vertical="center" wrapText="1"/>
    </xf>
    <xf numFmtId="0" fontId="48" fillId="36" borderId="0" xfId="0" applyFont="1" applyFill="1" applyAlignment="1">
      <alignment horizontal="left" vertical="top" wrapText="1"/>
    </xf>
    <xf numFmtId="0" fontId="36" fillId="35" borderId="10" xfId="0" applyFont="1" applyFill="1" applyBorder="1" applyAlignment="1">
      <alignment vertical="center"/>
    </xf>
    <xf numFmtId="0" fontId="41" fillId="0" borderId="10" xfId="0" applyFont="1" applyBorder="1"/>
    <xf numFmtId="9" fontId="41" fillId="36" borderId="0" xfId="42" applyFont="1" applyFill="1" applyBorder="1" applyAlignment="1">
      <alignment horizontal="left" vertical="center"/>
    </xf>
    <xf numFmtId="0" fontId="45" fillId="36" borderId="0" xfId="0" applyFont="1" applyFill="1" applyAlignment="1">
      <alignment vertical="center"/>
    </xf>
    <xf numFmtId="0" fontId="45" fillId="36" borderId="0" xfId="0" applyFont="1" applyFill="1" applyAlignment="1">
      <alignment vertical="top"/>
    </xf>
    <xf numFmtId="9" fontId="41" fillId="36" borderId="21" xfId="42" applyFont="1" applyFill="1" applyBorder="1" applyAlignment="1">
      <alignment horizontal="left" vertical="center"/>
    </xf>
    <xf numFmtId="0" fontId="41" fillId="36" borderId="21" xfId="0" applyFont="1" applyFill="1" applyBorder="1" applyAlignment="1">
      <alignment horizontal="left" vertical="center"/>
    </xf>
    <xf numFmtId="0" fontId="36" fillId="36" borderId="59" xfId="0" applyFont="1" applyFill="1" applyBorder="1" applyAlignment="1">
      <alignment vertical="center"/>
    </xf>
    <xf numFmtId="2" fontId="36" fillId="36" borderId="59" xfId="0" applyNumberFormat="1" applyFont="1" applyFill="1" applyBorder="1" applyAlignment="1">
      <alignment horizontal="center" vertical="center"/>
    </xf>
    <xf numFmtId="10" fontId="36" fillId="36" borderId="59" xfId="0" applyNumberFormat="1" applyFont="1" applyFill="1" applyBorder="1" applyAlignment="1">
      <alignment horizontal="center" vertical="center"/>
    </xf>
    <xf numFmtId="0" fontId="36" fillId="35" borderId="26" xfId="0" applyFont="1" applyFill="1" applyBorder="1" applyAlignment="1">
      <alignment vertical="center"/>
    </xf>
    <xf numFmtId="0" fontId="36" fillId="43" borderId="74" xfId="0" applyFont="1" applyFill="1" applyBorder="1" applyAlignment="1">
      <alignment horizontal="center" vertical="center"/>
    </xf>
    <xf numFmtId="0" fontId="36" fillId="43" borderId="70" xfId="0" applyFont="1" applyFill="1" applyBorder="1" applyAlignment="1">
      <alignment horizontal="center" vertical="center"/>
    </xf>
    <xf numFmtId="0" fontId="36" fillId="36" borderId="27" xfId="0" applyFont="1" applyFill="1" applyBorder="1" applyAlignment="1">
      <alignment vertical="center"/>
    </xf>
    <xf numFmtId="1" fontId="47" fillId="36" borderId="27" xfId="0" applyNumberFormat="1" applyFont="1" applyFill="1" applyBorder="1" applyAlignment="1">
      <alignment horizontal="center" vertical="center"/>
    </xf>
    <xf numFmtId="0" fontId="36" fillId="36" borderId="27" xfId="0" applyFont="1" applyFill="1" applyBorder="1" applyAlignment="1">
      <alignment horizontal="center" vertical="center"/>
    </xf>
    <xf numFmtId="10" fontId="36" fillId="36" borderId="27" xfId="0" applyNumberFormat="1" applyFont="1" applyFill="1" applyBorder="1" applyAlignment="1">
      <alignment horizontal="center" vertical="center"/>
    </xf>
    <xf numFmtId="0" fontId="36" fillId="35" borderId="74" xfId="0" applyFont="1" applyFill="1" applyBorder="1" applyAlignment="1">
      <alignment vertical="center"/>
    </xf>
    <xf numFmtId="0" fontId="36" fillId="35" borderId="70" xfId="0" applyFont="1" applyFill="1" applyBorder="1" applyAlignment="1">
      <alignment vertical="center"/>
    </xf>
    <xf numFmtId="3" fontId="36" fillId="36" borderId="27" xfId="0" applyNumberFormat="1" applyFont="1" applyFill="1" applyBorder="1" applyAlignment="1">
      <alignment horizontal="center" vertical="center"/>
    </xf>
    <xf numFmtId="0" fontId="0" fillId="33" borderId="45" xfId="0" applyFill="1" applyBorder="1" applyAlignment="1" applyProtection="1">
      <alignment horizontal="center"/>
      <protection locked="0"/>
    </xf>
    <xf numFmtId="165" fontId="0" fillId="33" borderId="46" xfId="0" applyNumberFormat="1" applyFill="1" applyBorder="1" applyAlignment="1" applyProtection="1">
      <alignment horizontal="center"/>
      <protection locked="0"/>
    </xf>
    <xf numFmtId="0" fontId="0" fillId="33" borderId="39" xfId="0" applyFill="1" applyBorder="1" applyAlignment="1" applyProtection="1">
      <alignment horizontal="center"/>
      <protection locked="0"/>
    </xf>
    <xf numFmtId="165" fontId="0" fillId="33" borderId="40" xfId="0" applyNumberFormat="1" applyFill="1" applyBorder="1" applyAlignment="1" applyProtection="1">
      <alignment horizontal="center"/>
      <protection locked="0"/>
    </xf>
    <xf numFmtId="0" fontId="0" fillId="33" borderId="40" xfId="0" applyFill="1" applyBorder="1" applyAlignment="1" applyProtection="1">
      <alignment horizontal="center"/>
      <protection locked="0"/>
    </xf>
    <xf numFmtId="0" fontId="0" fillId="33" borderId="41" xfId="0" applyFill="1" applyBorder="1" applyAlignment="1" applyProtection="1">
      <alignment horizontal="center"/>
      <protection locked="0"/>
    </xf>
    <xf numFmtId="0" fontId="0" fillId="33" borderId="42" xfId="0" applyFill="1" applyBorder="1" applyAlignment="1" applyProtection="1">
      <alignment horizontal="center"/>
      <protection locked="0"/>
    </xf>
    <xf numFmtId="3" fontId="0" fillId="0" borderId="41" xfId="0" applyNumberFormat="1" applyBorder="1" applyAlignment="1">
      <alignment horizontal="center"/>
    </xf>
    <xf numFmtId="3" fontId="0" fillId="0" borderId="44" xfId="0" applyNumberFormat="1" applyBorder="1" applyAlignment="1">
      <alignment horizontal="center"/>
    </xf>
    <xf numFmtId="3" fontId="0" fillId="0" borderId="42" xfId="0" applyNumberFormat="1" applyBorder="1" applyAlignment="1">
      <alignment horizontal="center"/>
    </xf>
    <xf numFmtId="0" fontId="35" fillId="34" borderId="24" xfId="0" applyFont="1" applyFill="1" applyBorder="1" applyAlignment="1">
      <alignment horizontal="center" vertical="center"/>
    </xf>
    <xf numFmtId="0" fontId="26" fillId="34" borderId="16" xfId="0" applyFont="1" applyFill="1" applyBorder="1" applyAlignment="1">
      <alignment horizontal="center" wrapText="1"/>
    </xf>
    <xf numFmtId="0" fontId="26" fillId="34" borderId="21" xfId="0" applyFont="1" applyFill="1" applyBorder="1" applyAlignment="1">
      <alignment horizontal="center" wrapText="1"/>
    </xf>
    <xf numFmtId="0" fontId="26" fillId="34" borderId="0" xfId="0" applyFont="1" applyFill="1" applyAlignment="1">
      <alignment horizontal="center"/>
    </xf>
    <xf numFmtId="0" fontId="0" fillId="36" borderId="0" xfId="0" applyFill="1" applyAlignment="1">
      <alignment vertical="center"/>
    </xf>
    <xf numFmtId="0" fontId="0" fillId="36" borderId="0" xfId="0" applyFill="1" applyAlignment="1">
      <alignment horizontal="left" vertical="center"/>
    </xf>
    <xf numFmtId="0" fontId="0" fillId="0" borderId="13" xfId="0" applyBorder="1" applyAlignment="1">
      <alignment horizontal="center" wrapText="1"/>
    </xf>
    <xf numFmtId="0" fontId="0" fillId="0" borderId="14" xfId="0" applyBorder="1" applyAlignment="1">
      <alignment horizontal="center" wrapText="1"/>
    </xf>
    <xf numFmtId="0" fontId="0" fillId="45" borderId="41" xfId="0" applyFill="1" applyBorder="1" applyAlignment="1">
      <alignment horizontal="center"/>
    </xf>
    <xf numFmtId="0" fontId="0" fillId="45" borderId="42" xfId="0" applyFill="1" applyBorder="1" applyAlignment="1">
      <alignment horizontal="center"/>
    </xf>
    <xf numFmtId="14" fontId="0" fillId="33" borderId="17" xfId="0" applyNumberFormat="1" applyFill="1" applyBorder="1" applyAlignment="1">
      <alignment horizontal="center"/>
    </xf>
    <xf numFmtId="164" fontId="0" fillId="33" borderId="40" xfId="0" applyNumberFormat="1" applyFill="1" applyBorder="1" applyAlignment="1">
      <alignment horizontal="center"/>
    </xf>
    <xf numFmtId="164" fontId="0" fillId="45" borderId="41" xfId="0" applyNumberFormat="1" applyFill="1" applyBorder="1" applyAlignment="1">
      <alignment horizontal="center"/>
    </xf>
    <xf numFmtId="164" fontId="0" fillId="45" borderId="42" xfId="0" applyNumberFormat="1" applyFill="1" applyBorder="1" applyAlignment="1">
      <alignment horizontal="center"/>
    </xf>
    <xf numFmtId="164" fontId="0" fillId="45" borderId="39" xfId="0" applyNumberFormat="1" applyFill="1" applyBorder="1" applyAlignment="1">
      <alignment horizontal="center"/>
    </xf>
    <xf numFmtId="164" fontId="0" fillId="45" borderId="37" xfId="0" applyNumberFormat="1" applyFill="1" applyBorder="1" applyAlignment="1">
      <alignment horizontal="center"/>
    </xf>
    <xf numFmtId="164" fontId="0" fillId="45" borderId="28" xfId="0" applyNumberFormat="1" applyFill="1" applyBorder="1" applyAlignment="1">
      <alignment horizontal="center"/>
    </xf>
    <xf numFmtId="0" fontId="0" fillId="45" borderId="37" xfId="0" applyFill="1" applyBorder="1" applyAlignment="1">
      <alignment horizontal="center"/>
    </xf>
    <xf numFmtId="0" fontId="0" fillId="45" borderId="28" xfId="0" applyFill="1" applyBorder="1" applyAlignment="1">
      <alignment horizontal="center"/>
    </xf>
    <xf numFmtId="0" fontId="0" fillId="45" borderId="39" xfId="0" applyFill="1" applyBorder="1" applyAlignment="1">
      <alignment horizontal="center"/>
    </xf>
    <xf numFmtId="0" fontId="0" fillId="45" borderId="40" xfId="0" applyFill="1" applyBorder="1" applyAlignment="1">
      <alignment horizontal="center"/>
    </xf>
    <xf numFmtId="0" fontId="0" fillId="36" borderId="31" xfId="0" applyFill="1" applyBorder="1" applyAlignment="1">
      <alignment horizontal="center" vertical="center"/>
    </xf>
    <xf numFmtId="0" fontId="0" fillId="36" borderId="29" xfId="0" applyFill="1" applyBorder="1" applyAlignment="1">
      <alignment wrapText="1"/>
    </xf>
    <xf numFmtId="0" fontId="0" fillId="45" borderId="46" xfId="0" applyFill="1" applyBorder="1" applyAlignment="1">
      <alignment horizontal="center"/>
    </xf>
    <xf numFmtId="0" fontId="0" fillId="45" borderId="57" xfId="0" applyFill="1" applyBorder="1" applyAlignment="1">
      <alignment horizontal="center"/>
    </xf>
    <xf numFmtId="0" fontId="0" fillId="0" borderId="43" xfId="0" applyBorder="1" applyAlignment="1" applyProtection="1">
      <alignment wrapText="1"/>
      <protection locked="0"/>
    </xf>
    <xf numFmtId="0" fontId="0" fillId="33" borderId="10" xfId="0" applyFill="1" applyBorder="1"/>
    <xf numFmtId="14" fontId="0" fillId="33" borderId="10" xfId="0" applyNumberFormat="1" applyFill="1" applyBorder="1"/>
    <xf numFmtId="0" fontId="0" fillId="33" borderId="10" xfId="0" applyFill="1" applyBorder="1" applyAlignment="1">
      <alignment horizontal="center"/>
    </xf>
    <xf numFmtId="0" fontId="0" fillId="33" borderId="39" xfId="0" applyFill="1" applyBorder="1"/>
    <xf numFmtId="0" fontId="0" fillId="33" borderId="40" xfId="0" applyFill="1" applyBorder="1" applyAlignment="1">
      <alignment horizontal="center"/>
    </xf>
    <xf numFmtId="165" fontId="0" fillId="33" borderId="32" xfId="0" applyNumberFormat="1" applyFill="1" applyBorder="1" applyAlignment="1">
      <alignment horizontal="center"/>
    </xf>
    <xf numFmtId="0" fontId="0" fillId="33" borderId="40" xfId="0" applyFill="1" applyBorder="1"/>
    <xf numFmtId="0" fontId="19" fillId="33" borderId="39" xfId="0" applyFont="1" applyFill="1" applyBorder="1" applyAlignment="1">
      <alignment horizontal="center"/>
    </xf>
    <xf numFmtId="0" fontId="26" fillId="33" borderId="40" xfId="0" applyFont="1" applyFill="1" applyBorder="1" applyAlignment="1">
      <alignment horizontal="center"/>
    </xf>
    <xf numFmtId="0" fontId="0" fillId="33" borderId="45" xfId="0" applyFill="1" applyBorder="1"/>
    <xf numFmtId="14" fontId="0" fillId="33" borderId="27" xfId="0" applyNumberFormat="1" applyFill="1" applyBorder="1"/>
    <xf numFmtId="0" fontId="0" fillId="33" borderId="27" xfId="0" applyFill="1" applyBorder="1" applyAlignment="1">
      <alignment horizontal="center"/>
    </xf>
    <xf numFmtId="0" fontId="0" fillId="33" borderId="46" xfId="0" applyFill="1" applyBorder="1" applyAlignment="1">
      <alignment horizontal="center"/>
    </xf>
    <xf numFmtId="165" fontId="0" fillId="33" borderId="47" xfId="0" applyNumberFormat="1" applyFill="1" applyBorder="1" applyAlignment="1">
      <alignment horizontal="center"/>
    </xf>
    <xf numFmtId="0" fontId="0" fillId="33" borderId="27" xfId="0" applyFill="1" applyBorder="1"/>
    <xf numFmtId="0" fontId="0" fillId="33" borderId="46" xfId="0" applyFill="1" applyBorder="1"/>
    <xf numFmtId="0" fontId="19" fillId="33" borderId="45" xfId="0" applyFont="1" applyFill="1" applyBorder="1" applyAlignment="1">
      <alignment horizontal="center"/>
    </xf>
    <xf numFmtId="0" fontId="26" fillId="33" borderId="46" xfId="0" applyFont="1" applyFill="1" applyBorder="1" applyAlignment="1">
      <alignment horizontal="center"/>
    </xf>
    <xf numFmtId="0" fontId="0" fillId="0" borderId="12" xfId="0" applyBorder="1" applyAlignment="1">
      <alignment wrapText="1"/>
    </xf>
    <xf numFmtId="0" fontId="0" fillId="0" borderId="12" xfId="0" applyBorder="1" applyAlignment="1" applyProtection="1">
      <alignment wrapText="1"/>
      <protection locked="0"/>
    </xf>
    <xf numFmtId="0" fontId="0" fillId="0" borderId="25" xfId="0" applyBorder="1" applyAlignment="1" applyProtection="1">
      <alignment wrapText="1"/>
      <protection locked="0"/>
    </xf>
    <xf numFmtId="0" fontId="19" fillId="36" borderId="12" xfId="0" applyFont="1" applyFill="1" applyBorder="1" applyAlignment="1">
      <alignment horizontal="center" vertical="center" wrapText="1"/>
    </xf>
    <xf numFmtId="0" fontId="26" fillId="36" borderId="25" xfId="0" applyFont="1" applyFill="1" applyBorder="1" applyAlignment="1">
      <alignment horizontal="center" vertical="center" wrapText="1"/>
    </xf>
    <xf numFmtId="0" fontId="0" fillId="45" borderId="0" xfId="0" applyFill="1" applyAlignment="1">
      <alignment horizontal="center"/>
    </xf>
    <xf numFmtId="0" fontId="0" fillId="45" borderId="30" xfId="0" applyFill="1" applyBorder="1" applyAlignment="1">
      <alignment horizontal="center"/>
    </xf>
    <xf numFmtId="0" fontId="19" fillId="45" borderId="0" xfId="0" applyFont="1" applyFill="1" applyAlignment="1">
      <alignment horizontal="center"/>
    </xf>
    <xf numFmtId="0" fontId="19" fillId="45" borderId="30" xfId="0" applyFont="1" applyFill="1" applyBorder="1" applyAlignment="1">
      <alignment horizontal="center"/>
    </xf>
    <xf numFmtId="0" fontId="27" fillId="45" borderId="0" xfId="0" applyFont="1" applyFill="1" applyAlignment="1">
      <alignment horizontal="center"/>
    </xf>
    <xf numFmtId="0" fontId="27" fillId="45" borderId="19" xfId="0" applyFont="1" applyFill="1" applyBorder="1" applyAlignment="1">
      <alignment horizontal="center"/>
    </xf>
    <xf numFmtId="0" fontId="16" fillId="45" borderId="10" xfId="0" applyFont="1" applyFill="1" applyBorder="1" applyAlignment="1">
      <alignment horizontal="center"/>
    </xf>
    <xf numFmtId="0" fontId="19" fillId="45" borderId="10" xfId="0" applyFont="1" applyFill="1" applyBorder="1" applyAlignment="1">
      <alignment horizontal="center"/>
    </xf>
    <xf numFmtId="0" fontId="27" fillId="45" borderId="10" xfId="0" applyFont="1" applyFill="1" applyBorder="1" applyAlignment="1">
      <alignment horizontal="center"/>
    </xf>
    <xf numFmtId="0" fontId="24" fillId="45" borderId="10" xfId="0" applyFont="1" applyFill="1" applyBorder="1" applyAlignment="1">
      <alignment horizontal="center"/>
    </xf>
    <xf numFmtId="2" fontId="16" fillId="45" borderId="10" xfId="0" applyNumberFormat="1" applyFont="1" applyFill="1" applyBorder="1" applyAlignment="1">
      <alignment horizontal="center"/>
    </xf>
    <xf numFmtId="2" fontId="19" fillId="45" borderId="10" xfId="0" applyNumberFormat="1" applyFont="1" applyFill="1" applyBorder="1" applyAlignment="1">
      <alignment horizontal="center"/>
    </xf>
    <xf numFmtId="2" fontId="27" fillId="45" borderId="10" xfId="0" applyNumberFormat="1" applyFont="1" applyFill="1" applyBorder="1" applyAlignment="1">
      <alignment horizontal="center"/>
    </xf>
    <xf numFmtId="2" fontId="24" fillId="45" borderId="10" xfId="0" applyNumberFormat="1" applyFont="1" applyFill="1" applyBorder="1" applyAlignment="1">
      <alignment horizontal="center"/>
    </xf>
    <xf numFmtId="0" fontId="26" fillId="34" borderId="16" xfId="0" applyFont="1" applyFill="1" applyBorder="1" applyAlignment="1">
      <alignment horizontal="center" vertical="center" wrapText="1"/>
    </xf>
    <xf numFmtId="0" fontId="0" fillId="34"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33" borderId="67" xfId="0" applyFill="1" applyBorder="1"/>
    <xf numFmtId="14" fontId="0" fillId="33" borderId="59" xfId="0" applyNumberFormat="1" applyFill="1" applyBorder="1"/>
    <xf numFmtId="0" fontId="0" fillId="33" borderId="59" xfId="0" applyFill="1" applyBorder="1" applyAlignment="1">
      <alignment horizontal="center"/>
    </xf>
    <xf numFmtId="0" fontId="0" fillId="33" borderId="84" xfId="0" applyFill="1" applyBorder="1" applyAlignment="1">
      <alignment horizontal="center"/>
    </xf>
    <xf numFmtId="165" fontId="0" fillId="33" borderId="85" xfId="0" applyNumberFormat="1" applyFill="1" applyBorder="1" applyAlignment="1">
      <alignment horizontal="center"/>
    </xf>
    <xf numFmtId="0" fontId="0" fillId="33" borderId="59" xfId="0" applyFill="1" applyBorder="1"/>
    <xf numFmtId="0" fontId="0" fillId="33" borderId="84" xfId="0" applyFill="1" applyBorder="1"/>
    <xf numFmtId="0" fontId="19" fillId="33" borderId="67" xfId="0" applyFont="1" applyFill="1" applyBorder="1" applyAlignment="1">
      <alignment horizontal="center"/>
    </xf>
    <xf numFmtId="0" fontId="26" fillId="33" borderId="84" xfId="0" applyFont="1" applyFill="1" applyBorder="1" applyAlignment="1">
      <alignment horizontal="center"/>
    </xf>
    <xf numFmtId="0" fontId="16" fillId="42" borderId="0" xfId="0" applyFont="1" applyFill="1" applyAlignment="1">
      <alignment vertical="center" wrapText="1"/>
    </xf>
    <xf numFmtId="165" fontId="0" fillId="42" borderId="0" xfId="0" applyNumberFormat="1" applyFill="1" applyAlignment="1">
      <alignment horizontal="center"/>
    </xf>
    <xf numFmtId="0" fontId="0" fillId="0" borderId="23" xfId="0" applyBorder="1" applyAlignment="1">
      <alignment horizontal="center"/>
    </xf>
    <xf numFmtId="0" fontId="0" fillId="0" borderId="72" xfId="0" applyBorder="1" applyAlignment="1">
      <alignment horizontal="center"/>
    </xf>
    <xf numFmtId="0" fontId="0" fillId="0" borderId="71" xfId="0" applyBorder="1" applyAlignment="1">
      <alignment horizontal="center"/>
    </xf>
    <xf numFmtId="0" fontId="0" fillId="0" borderId="65" xfId="0" applyBorder="1" applyAlignment="1">
      <alignment horizontal="center"/>
    </xf>
    <xf numFmtId="0" fontId="0" fillId="0" borderId="12" xfId="0" applyBorder="1" applyAlignment="1">
      <alignment horizontal="center" vertical="center"/>
    </xf>
    <xf numFmtId="0" fontId="0" fillId="0" borderId="14" xfId="0" applyBorder="1" applyAlignment="1">
      <alignment horizontal="center" vertical="center"/>
    </xf>
    <xf numFmtId="0" fontId="32" fillId="38" borderId="36" xfId="0" applyFont="1" applyFill="1" applyBorder="1" applyAlignment="1">
      <alignment horizontal="left" vertical="center" wrapText="1"/>
    </xf>
    <xf numFmtId="0" fontId="32" fillId="38" borderId="47" xfId="0" applyFont="1" applyFill="1" applyBorder="1" applyAlignment="1">
      <alignment horizontal="left" vertical="center" wrapText="1"/>
    </xf>
    <xf numFmtId="0" fontId="32" fillId="38" borderId="32" xfId="0" applyFont="1" applyFill="1" applyBorder="1" applyAlignment="1">
      <alignment horizontal="left" vertical="center" wrapText="1"/>
    </xf>
    <xf numFmtId="0" fontId="32" fillId="38" borderId="34" xfId="0" applyFont="1" applyFill="1" applyBorder="1" applyAlignment="1">
      <alignment horizontal="left" vertical="center" wrapText="1"/>
    </xf>
    <xf numFmtId="0" fontId="50" fillId="36" borderId="18" xfId="0" applyFont="1" applyFill="1" applyBorder="1"/>
    <xf numFmtId="0" fontId="31" fillId="38" borderId="29" xfId="0" applyFont="1" applyFill="1" applyBorder="1" applyAlignment="1">
      <alignment horizontal="left" vertical="center"/>
    </xf>
    <xf numFmtId="0" fontId="31" fillId="38" borderId="12" xfId="0" applyFont="1" applyFill="1" applyBorder="1" applyAlignment="1">
      <alignment horizontal="center" vertical="center"/>
    </xf>
    <xf numFmtId="0" fontId="31" fillId="38" borderId="13" xfId="0" applyFont="1" applyFill="1" applyBorder="1" applyAlignment="1">
      <alignment horizontal="center" vertical="center"/>
    </xf>
    <xf numFmtId="0" fontId="31" fillId="38" borderId="14" xfId="0" applyFont="1" applyFill="1" applyBorder="1" applyAlignment="1">
      <alignment horizontal="center" vertical="center"/>
    </xf>
    <xf numFmtId="0" fontId="51" fillId="38" borderId="76" xfId="0" applyFont="1" applyFill="1" applyBorder="1" applyAlignment="1">
      <alignment horizontal="left" vertical="center"/>
    </xf>
    <xf numFmtId="0" fontId="52" fillId="38" borderId="28" xfId="0" applyFont="1" applyFill="1" applyBorder="1" applyAlignment="1">
      <alignment horizontal="left" vertical="center"/>
    </xf>
    <xf numFmtId="0" fontId="31" fillId="38" borderId="31" xfId="0" applyFont="1" applyFill="1" applyBorder="1" applyAlignment="1">
      <alignment horizontal="left" vertical="center"/>
    </xf>
    <xf numFmtId="0" fontId="50" fillId="36" borderId="19" xfId="0" applyFont="1" applyFill="1" applyBorder="1"/>
    <xf numFmtId="0" fontId="50" fillId="0" borderId="0" xfId="0" applyFont="1"/>
    <xf numFmtId="0" fontId="31" fillId="38" borderId="13" xfId="0" applyFont="1" applyFill="1" applyBorder="1" applyAlignment="1">
      <alignment horizontal="center" vertical="center" wrapText="1"/>
    </xf>
    <xf numFmtId="0" fontId="23" fillId="36" borderId="64" xfId="0" applyFont="1" applyFill="1" applyBorder="1" applyAlignment="1">
      <alignment horizontal="right" vertical="center"/>
    </xf>
    <xf numFmtId="0" fontId="0" fillId="36" borderId="64" xfId="0" applyFill="1" applyBorder="1"/>
    <xf numFmtId="0" fontId="0" fillId="36" borderId="58" xfId="0" applyFill="1" applyBorder="1"/>
    <xf numFmtId="0" fontId="0" fillId="36" borderId="0" xfId="0" applyFill="1" applyAlignment="1">
      <alignment vertical="center" wrapText="1"/>
    </xf>
    <xf numFmtId="0" fontId="0" fillId="0" borderId="22" xfId="0" applyBorder="1" applyAlignment="1">
      <alignment horizontal="center" vertical="center" wrapText="1"/>
    </xf>
    <xf numFmtId="0" fontId="0" fillId="38" borderId="0" xfId="0" applyFill="1"/>
    <xf numFmtId="1" fontId="0" fillId="0" borderId="0" xfId="0" applyNumberFormat="1" applyAlignment="1">
      <alignment horizontal="center"/>
    </xf>
    <xf numFmtId="0" fontId="40" fillId="38" borderId="0" xfId="0" applyFont="1" applyFill="1"/>
    <xf numFmtId="0" fontId="0" fillId="0" borderId="10" xfId="0" applyBorder="1" applyAlignment="1">
      <alignment horizontal="left"/>
    </xf>
    <xf numFmtId="0" fontId="16" fillId="0" borderId="0" xfId="0" applyFont="1" applyAlignment="1">
      <alignment horizontal="center" vertical="center" wrapText="1"/>
    </xf>
    <xf numFmtId="0" fontId="16" fillId="0" borderId="0" xfId="0" applyFont="1" applyAlignment="1">
      <alignment vertical="center"/>
    </xf>
    <xf numFmtId="3" fontId="0" fillId="0" borderId="0" xfId="0" applyNumberFormat="1" applyAlignment="1">
      <alignment horizontal="center"/>
    </xf>
    <xf numFmtId="0" fontId="0" fillId="0" borderId="0" xfId="0" applyAlignment="1">
      <alignment horizontal="center" vertical="center"/>
    </xf>
    <xf numFmtId="0" fontId="0" fillId="0" borderId="20" xfId="0" applyBorder="1" applyAlignment="1">
      <alignment horizontal="center" vertical="center" wrapText="1"/>
    </xf>
    <xf numFmtId="1" fontId="0" fillId="0" borderId="20" xfId="0" applyNumberFormat="1" applyBorder="1" applyAlignment="1">
      <alignment horizontal="center" vertical="center"/>
    </xf>
    <xf numFmtId="1" fontId="0" fillId="0" borderId="21" xfId="0" applyNumberFormat="1" applyBorder="1" applyAlignment="1">
      <alignment horizontal="center" vertical="center"/>
    </xf>
    <xf numFmtId="1" fontId="0" fillId="0" borderId="22" xfId="0" applyNumberFormat="1"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vertical="center"/>
    </xf>
    <xf numFmtId="0" fontId="0" fillId="0" borderId="22" xfId="0" applyBorder="1" applyAlignment="1">
      <alignment horizontal="center"/>
    </xf>
    <xf numFmtId="0" fontId="0" fillId="36" borderId="12" xfId="0" applyFill="1" applyBorder="1" applyAlignment="1">
      <alignment horizontal="center"/>
    </xf>
    <xf numFmtId="3" fontId="0" fillId="0" borderId="37" xfId="0" applyNumberFormat="1" applyBorder="1" applyAlignment="1">
      <alignment horizontal="center"/>
    </xf>
    <xf numFmtId="3" fontId="0" fillId="0" borderId="38" xfId="0" applyNumberFormat="1" applyBorder="1" applyAlignment="1">
      <alignment horizontal="center"/>
    </xf>
    <xf numFmtId="3" fontId="0" fillId="0" borderId="28" xfId="0" applyNumberFormat="1" applyBorder="1" applyAlignment="1">
      <alignment horizontal="center"/>
    </xf>
    <xf numFmtId="3" fontId="0" fillId="0" borderId="39" xfId="0" applyNumberFormat="1" applyBorder="1" applyAlignment="1">
      <alignment horizontal="center"/>
    </xf>
    <xf numFmtId="3" fontId="0" fillId="0" borderId="10" xfId="0" applyNumberFormat="1" applyBorder="1" applyAlignment="1">
      <alignment horizontal="center"/>
    </xf>
    <xf numFmtId="3" fontId="0" fillId="0" borderId="40" xfId="0" applyNumberFormat="1" applyBorder="1" applyAlignment="1">
      <alignment horizontal="center"/>
    </xf>
    <xf numFmtId="3" fontId="18" fillId="33" borderId="45" xfId="0" applyNumberFormat="1" applyFont="1" applyFill="1" applyBorder="1" applyAlignment="1">
      <alignment horizontal="center"/>
    </xf>
    <xf numFmtId="3" fontId="0" fillId="33" borderId="46" xfId="0" applyNumberFormat="1" applyFill="1" applyBorder="1" applyAlignment="1">
      <alignment horizontal="center"/>
    </xf>
    <xf numFmtId="3" fontId="0" fillId="33" borderId="39" xfId="0" applyNumberFormat="1" applyFill="1" applyBorder="1" applyAlignment="1">
      <alignment horizontal="center"/>
    </xf>
    <xf numFmtId="3" fontId="0" fillId="33" borderId="40" xfId="0" applyNumberFormat="1" applyFill="1" applyBorder="1" applyAlignment="1">
      <alignment horizontal="center"/>
    </xf>
    <xf numFmtId="3" fontId="0" fillId="33" borderId="52" xfId="0" applyNumberFormat="1" applyFill="1" applyBorder="1" applyAlignment="1">
      <alignment horizontal="center"/>
    </xf>
    <xf numFmtId="3" fontId="0" fillId="33" borderId="57" xfId="0" applyNumberFormat="1" applyFill="1" applyBorder="1" applyAlignment="1">
      <alignment horizontal="center"/>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26" xfId="0" applyBorder="1" applyAlignment="1">
      <alignment horizontal="center"/>
    </xf>
    <xf numFmtId="0" fontId="0" fillId="0" borderId="29"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9" xfId="0" applyBorder="1" applyAlignment="1">
      <alignment horizontal="center" vertical="center" wrapText="1"/>
    </xf>
    <xf numFmtId="0" fontId="0" fillId="0" borderId="36"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3" fontId="0" fillId="0" borderId="36" xfId="0" applyNumberFormat="1" applyBorder="1" applyAlignment="1">
      <alignment horizontal="center"/>
    </xf>
    <xf numFmtId="3" fontId="0" fillId="0" borderId="32" xfId="0" applyNumberFormat="1" applyBorder="1" applyAlignment="1">
      <alignment horizontal="center"/>
    </xf>
    <xf numFmtId="3" fontId="0" fillId="0" borderId="34" xfId="0" applyNumberFormat="1" applyBorder="1" applyAlignment="1">
      <alignment horizontal="center"/>
    </xf>
    <xf numFmtId="1" fontId="0" fillId="0" borderId="10" xfId="0" applyNumberFormat="1" applyBorder="1" applyAlignment="1">
      <alignment horizontal="center"/>
    </xf>
    <xf numFmtId="0" fontId="0" fillId="0" borderId="10" xfId="0" applyBorder="1" applyAlignment="1">
      <alignment vertical="center" wrapText="1"/>
    </xf>
    <xf numFmtId="0" fontId="0" fillId="0" borderId="26" xfId="0" applyBorder="1" applyAlignment="1">
      <alignment horizontal="center" vertical="center" wrapText="1"/>
    </xf>
    <xf numFmtId="0" fontId="0" fillId="45" borderId="54" xfId="0" quotePrefix="1" applyFill="1" applyBorder="1" applyAlignment="1">
      <alignment horizontal="center"/>
    </xf>
    <xf numFmtId="165" fontId="0" fillId="45" borderId="55" xfId="0" applyNumberFormat="1" applyFill="1" applyBorder="1" applyAlignment="1">
      <alignment horizontal="center"/>
    </xf>
    <xf numFmtId="3" fontId="0" fillId="45" borderId="53" xfId="0" quotePrefix="1" applyNumberFormat="1" applyFill="1" applyBorder="1" applyAlignment="1">
      <alignment horizontal="center"/>
    </xf>
    <xf numFmtId="3" fontId="0" fillId="45" borderId="54" xfId="0" quotePrefix="1" applyNumberFormat="1" applyFill="1" applyBorder="1" applyAlignment="1">
      <alignment horizontal="center"/>
    </xf>
    <xf numFmtId="3" fontId="0" fillId="45" borderId="55" xfId="0" quotePrefix="1" applyNumberFormat="1" applyFill="1" applyBorder="1" applyAlignment="1">
      <alignment horizontal="center"/>
    </xf>
    <xf numFmtId="0" fontId="0" fillId="0" borderId="18" xfId="0" applyBorder="1" applyAlignment="1">
      <alignment horizontal="center" wrapText="1"/>
    </xf>
    <xf numFmtId="3" fontId="0" fillId="0" borderId="19" xfId="0" applyNumberFormat="1" applyBorder="1" applyAlignment="1">
      <alignment horizontal="center"/>
    </xf>
    <xf numFmtId="3" fontId="0" fillId="0" borderId="21" xfId="0" applyNumberFormat="1" applyBorder="1" applyAlignment="1">
      <alignment horizontal="center"/>
    </xf>
    <xf numFmtId="3" fontId="0" fillId="0" borderId="22" xfId="0" applyNumberFormat="1" applyBorder="1" applyAlignment="1">
      <alignment horizontal="center"/>
    </xf>
    <xf numFmtId="165" fontId="0" fillId="0" borderId="19" xfId="0" applyNumberFormat="1" applyBorder="1" applyAlignment="1">
      <alignment horizontal="center" wrapText="1"/>
    </xf>
    <xf numFmtId="3" fontId="0" fillId="0" borderId="92" xfId="0" applyNumberFormat="1" applyBorder="1" applyAlignment="1">
      <alignment horizontal="center"/>
    </xf>
    <xf numFmtId="3" fontId="0" fillId="0" borderId="93" xfId="0" applyNumberFormat="1" applyBorder="1" applyAlignment="1">
      <alignment horizontal="center"/>
    </xf>
    <xf numFmtId="0" fontId="0" fillId="0" borderId="94" xfId="0" applyBorder="1" applyAlignment="1">
      <alignment horizontal="center" wrapText="1"/>
    </xf>
    <xf numFmtId="165" fontId="0" fillId="0" borderId="93" xfId="0" applyNumberFormat="1" applyBorder="1" applyAlignment="1">
      <alignment horizontal="center" wrapText="1"/>
    </xf>
    <xf numFmtId="0" fontId="0" fillId="0" borderId="23" xfId="0" applyBorder="1" applyAlignment="1">
      <alignment horizontal="center" wrapText="1"/>
    </xf>
    <xf numFmtId="0" fontId="0" fillId="0" borderId="25" xfId="0" applyBorder="1" applyAlignment="1">
      <alignment horizontal="center"/>
    </xf>
    <xf numFmtId="0" fontId="0" fillId="0" borderId="24" xfId="0" applyBorder="1" applyAlignment="1">
      <alignment horizontal="center"/>
    </xf>
    <xf numFmtId="0" fontId="30" fillId="44" borderId="23" xfId="0" applyFont="1" applyFill="1" applyBorder="1" applyAlignment="1">
      <alignment horizontal="center" vertical="center" wrapText="1"/>
    </xf>
    <xf numFmtId="0" fontId="30" fillId="44" borderId="24" xfId="0" applyFont="1" applyFill="1" applyBorder="1" applyAlignment="1">
      <alignment horizontal="center" vertical="center" wrapText="1"/>
    </xf>
    <xf numFmtId="0" fontId="30" fillId="44" borderId="25" xfId="0" applyFont="1" applyFill="1" applyBorder="1" applyAlignment="1">
      <alignment horizontal="center" vertical="center" wrapText="1"/>
    </xf>
    <xf numFmtId="0" fontId="0" fillId="39" borderId="23" xfId="0" applyFill="1" applyBorder="1" applyAlignment="1">
      <alignment horizontal="center"/>
    </xf>
    <xf numFmtId="0" fontId="0" fillId="39" borderId="24" xfId="0" applyFill="1" applyBorder="1" applyAlignment="1">
      <alignment horizontal="center"/>
    </xf>
    <xf numFmtId="0" fontId="0" fillId="39" borderId="25" xfId="0" applyFill="1" applyBorder="1" applyAlignment="1">
      <alignment horizontal="center"/>
    </xf>
    <xf numFmtId="0" fontId="0" fillId="36" borderId="0" xfId="0" applyFill="1" applyAlignment="1">
      <alignment horizontal="left" wrapText="1"/>
    </xf>
    <xf numFmtId="0" fontId="0" fillId="36" borderId="32" xfId="0" applyFill="1" applyBorder="1" applyAlignment="1">
      <alignment horizontal="center" wrapText="1"/>
    </xf>
    <xf numFmtId="0" fontId="0" fillId="36" borderId="34" xfId="0" applyFill="1" applyBorder="1" applyAlignment="1">
      <alignment horizontal="center" wrapText="1"/>
    </xf>
    <xf numFmtId="0" fontId="0" fillId="33" borderId="33" xfId="0" applyFill="1" applyBorder="1" applyAlignment="1">
      <alignment horizontal="center" vertical="center"/>
    </xf>
    <xf numFmtId="0" fontId="0" fillId="33" borderId="35" xfId="0" applyFill="1" applyBorder="1" applyAlignment="1">
      <alignment horizontal="center" vertical="center"/>
    </xf>
    <xf numFmtId="0" fontId="32" fillId="38" borderId="12" xfId="0" applyFont="1" applyFill="1" applyBorder="1" applyAlignment="1">
      <alignment horizontal="center"/>
    </xf>
    <xf numFmtId="0" fontId="32" fillId="38" borderId="14" xfId="0" applyFont="1" applyFill="1" applyBorder="1" applyAlignment="1">
      <alignment horizontal="center"/>
    </xf>
    <xf numFmtId="0" fontId="0" fillId="33" borderId="37" xfId="0" applyFill="1" applyBorder="1" applyAlignment="1">
      <alignment horizontal="center"/>
    </xf>
    <xf numFmtId="0" fontId="0" fillId="33" borderId="28" xfId="0" applyFill="1" applyBorder="1" applyAlignment="1">
      <alignment horizontal="center"/>
    </xf>
    <xf numFmtId="0" fontId="0" fillId="45" borderId="41" xfId="0" applyFill="1" applyBorder="1" applyAlignment="1">
      <alignment horizontal="center"/>
    </xf>
    <xf numFmtId="0" fontId="0" fillId="45" borderId="42" xfId="0" applyFill="1" applyBorder="1" applyAlignment="1">
      <alignment horizontal="center"/>
    </xf>
    <xf numFmtId="1" fontId="0" fillId="41" borderId="82" xfId="0" applyNumberFormat="1" applyFill="1" applyBorder="1" applyAlignment="1">
      <alignment horizontal="center" vertical="center"/>
    </xf>
    <xf numFmtId="1" fontId="0" fillId="41" borderId="83" xfId="0" applyNumberFormat="1" applyFill="1" applyBorder="1" applyAlignment="1">
      <alignment horizontal="center" vertical="center"/>
    </xf>
    <xf numFmtId="1" fontId="0" fillId="41" borderId="80" xfId="0" applyNumberFormat="1" applyFill="1" applyBorder="1" applyAlignment="1">
      <alignment horizontal="center" vertical="center"/>
    </xf>
    <xf numFmtId="1" fontId="0" fillId="41" borderId="81" xfId="0" applyNumberFormat="1" applyFill="1" applyBorder="1" applyAlignment="1">
      <alignment horizontal="center" vertical="center"/>
    </xf>
    <xf numFmtId="3" fontId="0" fillId="45" borderId="82" xfId="0" applyNumberFormat="1" applyFill="1" applyBorder="1" applyAlignment="1">
      <alignment horizontal="center" vertical="center"/>
    </xf>
    <xf numFmtId="3" fontId="0" fillId="45" borderId="83" xfId="0" applyNumberFormat="1" applyFill="1" applyBorder="1" applyAlignment="1">
      <alignment horizontal="center" vertical="center"/>
    </xf>
    <xf numFmtId="3" fontId="0" fillId="45" borderId="80" xfId="0" applyNumberFormat="1" applyFill="1" applyBorder="1" applyAlignment="1">
      <alignment horizontal="center" vertical="center"/>
    </xf>
    <xf numFmtId="3" fontId="0" fillId="45" borderId="81" xfId="0" applyNumberFormat="1" applyFill="1" applyBorder="1" applyAlignment="1">
      <alignment horizontal="center" vertical="center"/>
    </xf>
    <xf numFmtId="0" fontId="0" fillId="36" borderId="86" xfId="0" applyFill="1" applyBorder="1" applyAlignment="1">
      <alignment horizontal="center" vertical="center"/>
    </xf>
    <xf numFmtId="0" fontId="0" fillId="36" borderId="87" xfId="0" applyFill="1" applyBorder="1" applyAlignment="1">
      <alignment horizontal="center" vertical="center"/>
    </xf>
    <xf numFmtId="0" fontId="0" fillId="36" borderId="88" xfId="0" applyFill="1" applyBorder="1" applyAlignment="1">
      <alignment horizontal="center" vertical="center"/>
    </xf>
    <xf numFmtId="0" fontId="0" fillId="36" borderId="89" xfId="0" applyFill="1" applyBorder="1" applyAlignment="1">
      <alignment horizontal="center" vertical="center"/>
    </xf>
    <xf numFmtId="0" fontId="0" fillId="36" borderId="90" xfId="0" applyFill="1" applyBorder="1" applyAlignment="1">
      <alignment horizontal="center" vertical="center"/>
    </xf>
    <xf numFmtId="0" fontId="0" fillId="36" borderId="91" xfId="0" applyFill="1" applyBorder="1" applyAlignment="1">
      <alignment horizontal="center" vertical="center"/>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25" fillId="44" borderId="23" xfId="0" applyFont="1" applyFill="1" applyBorder="1" applyAlignment="1">
      <alignment horizontal="center"/>
    </xf>
    <xf numFmtId="0" fontId="25" fillId="44" borderId="24" xfId="0" applyFont="1" applyFill="1" applyBorder="1" applyAlignment="1">
      <alignment horizontal="center"/>
    </xf>
    <xf numFmtId="0" fontId="25" fillId="44" borderId="25" xfId="0" applyFont="1" applyFill="1" applyBorder="1" applyAlignment="1">
      <alignment horizontal="center"/>
    </xf>
    <xf numFmtId="0" fontId="40" fillId="36" borderId="15" xfId="0" applyFont="1" applyFill="1" applyBorder="1" applyAlignment="1">
      <alignment horizontal="center" vertical="center"/>
    </xf>
    <xf numFmtId="0" fontId="40" fillId="36" borderId="16" xfId="0" applyFont="1" applyFill="1" applyBorder="1" applyAlignment="1">
      <alignment horizontal="center" vertical="center"/>
    </xf>
    <xf numFmtId="0" fontId="40" fillId="36" borderId="17" xfId="0" applyFont="1" applyFill="1" applyBorder="1" applyAlignment="1">
      <alignment horizontal="center" vertical="center"/>
    </xf>
    <xf numFmtId="0" fontId="40" fillId="36" borderId="20" xfId="0" applyFont="1" applyFill="1" applyBorder="1" applyAlignment="1">
      <alignment horizontal="center" vertical="center"/>
    </xf>
    <xf numFmtId="0" fontId="40" fillId="36" borderId="21" xfId="0" applyFont="1" applyFill="1" applyBorder="1" applyAlignment="1">
      <alignment horizontal="center" vertical="center"/>
    </xf>
    <xf numFmtId="0" fontId="40" fillId="36" borderId="22" xfId="0" applyFont="1" applyFill="1" applyBorder="1" applyAlignment="1">
      <alignment horizontal="center" vertical="center"/>
    </xf>
    <xf numFmtId="0" fontId="16" fillId="38" borderId="23" xfId="0" applyFont="1" applyFill="1" applyBorder="1" applyAlignment="1">
      <alignment horizontal="center" vertical="center"/>
    </xf>
    <xf numFmtId="0" fontId="16" fillId="38" borderId="24" xfId="0" applyFont="1" applyFill="1" applyBorder="1" applyAlignment="1">
      <alignment horizontal="center" vertical="center"/>
    </xf>
    <xf numFmtId="0" fontId="16" fillId="38" borderId="25" xfId="0" applyFont="1" applyFill="1" applyBorder="1" applyAlignment="1">
      <alignment horizontal="center" vertical="center"/>
    </xf>
    <xf numFmtId="0" fontId="25" fillId="39" borderId="23" xfId="0" applyFont="1" applyFill="1" applyBorder="1" applyAlignment="1">
      <alignment horizontal="center"/>
    </xf>
    <xf numFmtId="0" fontId="25" fillId="39" borderId="24" xfId="0" applyFont="1" applyFill="1" applyBorder="1" applyAlignment="1">
      <alignment horizontal="center"/>
    </xf>
    <xf numFmtId="0" fontId="25" fillId="39" borderId="25" xfId="0" applyFont="1" applyFill="1" applyBorder="1" applyAlignment="1">
      <alignment horizontal="center"/>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35" fillId="40" borderId="23" xfId="0" applyFont="1" applyFill="1" applyBorder="1" applyAlignment="1">
      <alignment horizontal="center" vertical="center"/>
    </xf>
    <xf numFmtId="0" fontId="35" fillId="40" borderId="24" xfId="0" applyFont="1" applyFill="1" applyBorder="1" applyAlignment="1">
      <alignment horizontal="center" vertical="center"/>
    </xf>
    <xf numFmtId="0" fontId="35" fillId="40" borderId="25" xfId="0" applyFont="1" applyFill="1" applyBorder="1" applyAlignment="1">
      <alignment horizontal="center" vertical="center"/>
    </xf>
    <xf numFmtId="0" fontId="0" fillId="36" borderId="11" xfId="0" applyFill="1" applyBorder="1" applyAlignment="1">
      <alignment horizontal="center" vertical="center"/>
    </xf>
    <xf numFmtId="0" fontId="0" fillId="36" borderId="69" xfId="0" applyFill="1" applyBorder="1" applyAlignment="1">
      <alignment horizontal="center" vertical="center"/>
    </xf>
    <xf numFmtId="0" fontId="0" fillId="36" borderId="45" xfId="0" applyFill="1" applyBorder="1" applyAlignment="1">
      <alignment horizontal="center" vertical="center"/>
    </xf>
    <xf numFmtId="0" fontId="0" fillId="36" borderId="78" xfId="0" applyFill="1" applyBorder="1" applyAlignment="1">
      <alignment horizontal="left" vertical="center" wrapText="1"/>
    </xf>
    <xf numFmtId="0" fontId="0" fillId="36" borderId="16" xfId="0" applyFill="1" applyBorder="1" applyAlignment="1">
      <alignment horizontal="left" vertical="center" wrapText="1"/>
    </xf>
    <xf numFmtId="0" fontId="0" fillId="36" borderId="17" xfId="0" applyFill="1" applyBorder="1" applyAlignment="1">
      <alignment horizontal="left" vertical="center" wrapText="1"/>
    </xf>
    <xf numFmtId="0" fontId="0" fillId="36" borderId="64" xfId="0" applyFill="1" applyBorder="1" applyAlignment="1">
      <alignment horizontal="left" vertical="center" wrapText="1"/>
    </xf>
    <xf numFmtId="0" fontId="0" fillId="36" borderId="0" xfId="0" applyFill="1" applyAlignment="1">
      <alignment horizontal="left" vertical="center" wrapText="1"/>
    </xf>
    <xf numFmtId="0" fontId="0" fillId="36" borderId="19" xfId="0" applyFill="1" applyBorder="1" applyAlignment="1">
      <alignment horizontal="left" vertical="center" wrapText="1"/>
    </xf>
    <xf numFmtId="0" fontId="0" fillId="36" borderId="50" xfId="0" applyFill="1" applyBorder="1" applyAlignment="1">
      <alignment horizontal="left" vertical="center" wrapText="1"/>
    </xf>
    <xf numFmtId="0" fontId="0" fillId="36" borderId="66" xfId="0" applyFill="1" applyBorder="1" applyAlignment="1">
      <alignment horizontal="left" vertical="center" wrapText="1"/>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35" fillId="40" borderId="23" xfId="0" applyFont="1" applyFill="1" applyBorder="1" applyAlignment="1">
      <alignment horizontal="left" vertical="center"/>
    </xf>
    <xf numFmtId="0" fontId="35" fillId="40" borderId="24" xfId="0" applyFont="1" applyFill="1" applyBorder="1" applyAlignment="1">
      <alignment horizontal="left" vertical="center"/>
    </xf>
    <xf numFmtId="0" fontId="35" fillId="40" borderId="25" xfId="0" applyFont="1" applyFill="1" applyBorder="1" applyAlignment="1">
      <alignment horizontal="left" vertical="center"/>
    </xf>
    <xf numFmtId="0" fontId="0" fillId="36" borderId="60" xfId="0" applyFill="1" applyBorder="1"/>
    <xf numFmtId="0" fontId="0" fillId="36" borderId="61" xfId="0" applyFill="1" applyBorder="1"/>
    <xf numFmtId="0" fontId="0" fillId="36" borderId="68" xfId="0" applyFill="1" applyBorder="1"/>
    <xf numFmtId="0" fontId="0" fillId="36" borderId="67" xfId="0" applyFill="1" applyBorder="1" applyAlignment="1">
      <alignment horizontal="center" vertical="center"/>
    </xf>
    <xf numFmtId="0" fontId="0" fillId="36" borderId="53" xfId="0" applyFill="1" applyBorder="1" applyAlignment="1">
      <alignment horizontal="center" vertical="center"/>
    </xf>
    <xf numFmtId="0" fontId="0" fillId="36" borderId="61" xfId="0" applyFill="1" applyBorder="1" applyAlignment="1">
      <alignment horizontal="left" vertical="center" wrapText="1"/>
    </xf>
    <xf numFmtId="0" fontId="0" fillId="36" borderId="68" xfId="0" applyFill="1" applyBorder="1" applyAlignment="1">
      <alignment horizontal="left" vertical="center" wrapText="1"/>
    </xf>
    <xf numFmtId="0" fontId="0" fillId="36" borderId="21" xfId="0" applyFill="1" applyBorder="1" applyAlignment="1">
      <alignment horizontal="left" vertical="center" wrapText="1"/>
    </xf>
    <xf numFmtId="0" fontId="0" fillId="36" borderId="22" xfId="0" applyFill="1" applyBorder="1" applyAlignment="1">
      <alignment horizontal="left"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0" fillId="36" borderId="60" xfId="0" applyFill="1" applyBorder="1" applyAlignment="1">
      <alignment horizontal="left" vertical="center" wrapText="1"/>
    </xf>
    <xf numFmtId="0" fontId="0" fillId="36" borderId="58" xfId="0" applyFill="1" applyBorder="1" applyAlignment="1">
      <alignment horizontal="left" vertical="center" wrapText="1"/>
    </xf>
    <xf numFmtId="0" fontId="0" fillId="0" borderId="67" xfId="0" applyBorder="1" applyAlignment="1">
      <alignment horizontal="center" vertical="center" wrapText="1"/>
    </xf>
    <xf numFmtId="0" fontId="0" fillId="0" borderId="69" xfId="0" applyBorder="1" applyAlignment="1">
      <alignment horizontal="center" vertical="center" wrapText="1"/>
    </xf>
    <xf numFmtId="0" fontId="0" fillId="0" borderId="45" xfId="0" applyBorder="1" applyAlignment="1">
      <alignment horizontal="center" vertical="center" wrapText="1"/>
    </xf>
    <xf numFmtId="0" fontId="0" fillId="0" borderId="60" xfId="0" applyBorder="1" applyAlignment="1">
      <alignment horizontal="left" wrapText="1"/>
    </xf>
    <xf numFmtId="0" fontId="0" fillId="0" borderId="61" xfId="0" applyBorder="1" applyAlignment="1">
      <alignment horizontal="left" wrapText="1"/>
    </xf>
    <xf numFmtId="0" fontId="0" fillId="0" borderId="68" xfId="0" applyBorder="1" applyAlignment="1">
      <alignment horizontal="left" wrapText="1"/>
    </xf>
    <xf numFmtId="0" fontId="0" fillId="0" borderId="64"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xf numFmtId="0" fontId="0" fillId="0" borderId="58" xfId="0" applyBorder="1" applyAlignment="1">
      <alignment horizontal="left" wrapText="1"/>
    </xf>
    <xf numFmtId="0" fontId="0" fillId="0" borderId="50" xfId="0" applyBorder="1" applyAlignment="1">
      <alignment horizontal="left" wrapText="1"/>
    </xf>
    <xf numFmtId="0" fontId="0" fillId="0" borderId="66" xfId="0" applyBorder="1" applyAlignment="1">
      <alignment horizontal="left" wrapText="1"/>
    </xf>
    <xf numFmtId="0" fontId="0" fillId="36" borderId="0" xfId="0" quotePrefix="1" applyFill="1" applyAlignment="1">
      <alignment horizontal="left" wrapText="1"/>
    </xf>
    <xf numFmtId="0" fontId="0" fillId="36" borderId="19" xfId="0" quotePrefix="1" applyFill="1" applyBorder="1" applyAlignment="1">
      <alignment horizontal="left" wrapText="1"/>
    </xf>
    <xf numFmtId="0" fontId="0" fillId="36" borderId="50" xfId="0" quotePrefix="1" applyFill="1" applyBorder="1" applyAlignment="1">
      <alignment horizontal="left" wrapText="1"/>
    </xf>
    <xf numFmtId="0" fontId="0" fillId="36" borderId="66" xfId="0" quotePrefix="1" applyFill="1" applyBorder="1" applyAlignment="1">
      <alignment horizontal="left" wrapText="1"/>
    </xf>
    <xf numFmtId="0" fontId="0" fillId="0" borderId="67" xfId="0" applyBorder="1" applyAlignment="1">
      <alignment horizontal="center" vertical="center"/>
    </xf>
    <xf numFmtId="0" fontId="0" fillId="0" borderId="53" xfId="0" applyBorder="1" applyAlignment="1">
      <alignment horizontal="center" vertical="center"/>
    </xf>
    <xf numFmtId="0" fontId="0" fillId="0" borderId="61" xfId="0" applyBorder="1" applyAlignment="1">
      <alignment horizontal="left" vertical="center" wrapText="1"/>
    </xf>
    <xf numFmtId="0" fontId="0" fillId="0" borderId="6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69" xfId="0" applyBorder="1" applyAlignment="1">
      <alignment horizontal="center" vertical="center"/>
    </xf>
    <xf numFmtId="0" fontId="0" fillId="0" borderId="45" xfId="0" applyBorder="1" applyAlignment="1">
      <alignment horizontal="center" vertical="center"/>
    </xf>
    <xf numFmtId="0" fontId="16" fillId="0" borderId="26" xfId="0" applyFont="1" applyBorder="1" applyAlignment="1">
      <alignment horizontal="center"/>
    </xf>
    <xf numFmtId="0" fontId="16" fillId="0" borderId="74" xfId="0" applyFont="1" applyBorder="1" applyAlignment="1">
      <alignment horizontal="center"/>
    </xf>
    <xf numFmtId="0" fontId="16" fillId="0" borderId="70" xfId="0" applyFont="1" applyBorder="1" applyAlignment="1">
      <alignment horizontal="center"/>
    </xf>
    <xf numFmtId="0" fontId="41" fillId="36" borderId="10" xfId="0" applyFont="1" applyFill="1" applyBorder="1" applyAlignment="1" applyProtection="1">
      <alignment horizontal="center" vertical="center"/>
      <protection locked="0"/>
    </xf>
    <xf numFmtId="0" fontId="41" fillId="36" borderId="26" xfId="0" applyFont="1" applyFill="1" applyBorder="1" applyAlignment="1" applyProtection="1">
      <alignment horizontal="center" vertical="center"/>
      <protection locked="0"/>
    </xf>
    <xf numFmtId="0" fontId="41" fillId="36" borderId="10" xfId="0" applyFont="1" applyFill="1" applyBorder="1" applyAlignment="1" applyProtection="1">
      <alignment horizontal="left" vertical="center" wrapText="1"/>
      <protection locked="0"/>
    </xf>
    <xf numFmtId="0" fontId="41" fillId="36" borderId="59" xfId="0" applyFont="1" applyFill="1" applyBorder="1" applyAlignment="1" applyProtection="1">
      <alignment horizontal="left" vertical="center" wrapText="1"/>
      <protection locked="0"/>
    </xf>
    <xf numFmtId="0" fontId="23" fillId="36" borderId="60" xfId="0" applyFont="1" applyFill="1" applyBorder="1" applyAlignment="1" applyProtection="1">
      <alignment horizontal="right" vertical="top"/>
      <protection locked="0"/>
    </xf>
    <xf numFmtId="0" fontId="23" fillId="36" borderId="64" xfId="0" applyFont="1" applyFill="1" applyBorder="1" applyAlignment="1" applyProtection="1">
      <alignment horizontal="right" vertical="top"/>
      <protection locked="0"/>
    </xf>
    <xf numFmtId="0" fontId="23" fillId="36" borderId="58" xfId="0" applyFont="1" applyFill="1" applyBorder="1" applyAlignment="1" applyProtection="1">
      <alignment horizontal="right" vertical="top"/>
      <protection locked="0"/>
    </xf>
    <xf numFmtId="0" fontId="41" fillId="36" borderId="61" xfId="0" applyFont="1" applyFill="1" applyBorder="1" applyAlignment="1" applyProtection="1">
      <alignment horizontal="center" vertical="center"/>
      <protection locked="0"/>
    </xf>
    <xf numFmtId="0" fontId="41" fillId="36" borderId="62" xfId="0" applyFont="1" applyFill="1" applyBorder="1" applyAlignment="1" applyProtection="1">
      <alignment horizontal="center" vertical="center"/>
      <protection locked="0"/>
    </xf>
    <xf numFmtId="0" fontId="41" fillId="36" borderId="0" xfId="0" applyFont="1" applyFill="1" applyAlignment="1" applyProtection="1">
      <alignment horizontal="center" vertical="center"/>
      <protection locked="0"/>
    </xf>
    <xf numFmtId="0" fontId="41" fillId="36" borderId="30" xfId="0" applyFont="1" applyFill="1" applyBorder="1" applyAlignment="1" applyProtection="1">
      <alignment horizontal="center" vertical="center"/>
      <protection locked="0"/>
    </xf>
    <xf numFmtId="0" fontId="41" fillId="36" borderId="50" xfId="0" applyFont="1" applyFill="1" applyBorder="1" applyAlignment="1" applyProtection="1">
      <alignment horizontal="center" vertical="center"/>
      <protection locked="0"/>
    </xf>
    <xf numFmtId="0" fontId="41" fillId="36" borderId="51" xfId="0" applyFont="1" applyFill="1" applyBorder="1" applyAlignment="1" applyProtection="1">
      <alignment horizontal="center" vertical="center"/>
      <protection locked="0"/>
    </xf>
    <xf numFmtId="0" fontId="39" fillId="38" borderId="23" xfId="0" applyFont="1" applyFill="1" applyBorder="1" applyAlignment="1" applyProtection="1">
      <alignment horizontal="left"/>
      <protection locked="0"/>
    </xf>
    <xf numFmtId="0" fontId="39" fillId="38" borderId="24" xfId="0" applyFont="1" applyFill="1" applyBorder="1" applyAlignment="1" applyProtection="1">
      <alignment horizontal="left"/>
      <protection locked="0"/>
    </xf>
    <xf numFmtId="0" fontId="39" fillId="38" borderId="25" xfId="0" applyFont="1" applyFill="1" applyBorder="1" applyAlignment="1" applyProtection="1">
      <alignment horizontal="left"/>
      <protection locked="0"/>
    </xf>
    <xf numFmtId="0" fontId="23" fillId="36" borderId="79" xfId="0" applyFont="1" applyFill="1" applyBorder="1" applyAlignment="1" applyProtection="1">
      <alignment horizontal="right" vertical="top"/>
      <protection locked="0"/>
    </xf>
    <xf numFmtId="0" fontId="23" fillId="36" borderId="18" xfId="0" applyFont="1" applyFill="1" applyBorder="1" applyAlignment="1" applyProtection="1">
      <alignment horizontal="right" vertical="top"/>
      <protection locked="0"/>
    </xf>
    <xf numFmtId="0" fontId="23" fillId="36" borderId="72" xfId="0" applyFont="1" applyFill="1" applyBorder="1" applyAlignment="1" applyProtection="1">
      <alignment horizontal="right" vertical="top"/>
      <protection locked="0"/>
    </xf>
    <xf numFmtId="0" fontId="41" fillId="36" borderId="61" xfId="0" applyFont="1" applyFill="1" applyBorder="1" applyAlignment="1" applyProtection="1">
      <alignment vertical="center" wrapText="1"/>
      <protection locked="0"/>
    </xf>
    <xf numFmtId="0" fontId="41" fillId="36" borderId="68" xfId="0" applyFont="1" applyFill="1" applyBorder="1" applyAlignment="1" applyProtection="1">
      <alignment vertical="center" wrapText="1"/>
      <protection locked="0"/>
    </xf>
    <xf numFmtId="0" fontId="41" fillId="36" borderId="0" xfId="0" applyFont="1" applyFill="1" applyAlignment="1" applyProtection="1">
      <alignment vertical="center" wrapText="1"/>
      <protection locked="0"/>
    </xf>
    <xf numFmtId="0" fontId="41" fillId="36" borderId="19" xfId="0" applyFont="1" applyFill="1" applyBorder="1" applyAlignment="1" applyProtection="1">
      <alignment vertical="center" wrapText="1"/>
      <protection locked="0"/>
    </xf>
    <xf numFmtId="0" fontId="41" fillId="36" borderId="21" xfId="0" applyFont="1" applyFill="1" applyBorder="1" applyAlignment="1" applyProtection="1">
      <alignment vertical="center" wrapText="1"/>
      <protection locked="0"/>
    </xf>
    <xf numFmtId="0" fontId="41" fillId="36" borderId="22" xfId="0" applyFont="1" applyFill="1" applyBorder="1" applyAlignment="1" applyProtection="1">
      <alignment vertical="center" wrapText="1"/>
      <protection locked="0"/>
    </xf>
    <xf numFmtId="0" fontId="41" fillId="36" borderId="10" xfId="0" applyFont="1" applyFill="1" applyBorder="1" applyAlignment="1" applyProtection="1">
      <alignment horizontal="left" vertical="center"/>
      <protection locked="0"/>
    </xf>
    <xf numFmtId="0" fontId="32" fillId="38" borderId="23" xfId="0" applyFont="1" applyFill="1" applyBorder="1" applyAlignment="1" applyProtection="1">
      <alignment horizontal="center" vertical="center"/>
      <protection locked="0"/>
    </xf>
    <xf numFmtId="0" fontId="32" fillId="38" borderId="24" xfId="0" applyFont="1" applyFill="1" applyBorder="1" applyAlignment="1" applyProtection="1">
      <alignment horizontal="center" vertical="center"/>
      <protection locked="0"/>
    </xf>
    <xf numFmtId="0" fontId="32" fillId="38" borderId="25" xfId="0" applyFont="1" applyFill="1" applyBorder="1" applyAlignment="1" applyProtection="1">
      <alignment horizontal="center" vertical="center"/>
      <protection locked="0"/>
    </xf>
    <xf numFmtId="0" fontId="41" fillId="36" borderId="74" xfId="0" applyFont="1" applyFill="1" applyBorder="1" applyAlignment="1" applyProtection="1">
      <alignment horizontal="left" vertical="center"/>
      <protection locked="0"/>
    </xf>
    <xf numFmtId="0" fontId="41" fillId="36" borderId="33" xfId="0" applyFont="1" applyFill="1" applyBorder="1" applyAlignment="1" applyProtection="1">
      <alignment horizontal="left" vertical="center"/>
      <protection locked="0"/>
    </xf>
    <xf numFmtId="0" fontId="41" fillId="36" borderId="59" xfId="0" applyFont="1" applyFill="1" applyBorder="1" applyAlignment="1">
      <alignment horizontal="left" vertical="center"/>
    </xf>
    <xf numFmtId="0" fontId="41" fillId="36" borderId="63" xfId="0" applyFont="1" applyFill="1" applyBorder="1" applyAlignment="1">
      <alignment horizontal="left" vertical="center"/>
    </xf>
    <xf numFmtId="0" fontId="41" fillId="36" borderId="60" xfId="0" applyFont="1" applyFill="1" applyBorder="1" applyAlignment="1">
      <alignment horizontal="center" vertical="center" wrapText="1"/>
    </xf>
    <xf numFmtId="0" fontId="41" fillId="36" borderId="61" xfId="0" applyFont="1" applyFill="1" applyBorder="1" applyAlignment="1">
      <alignment horizontal="center" vertical="center" wrapText="1"/>
    </xf>
    <xf numFmtId="0" fontId="41" fillId="36" borderId="62" xfId="0" applyFont="1" applyFill="1" applyBorder="1" applyAlignment="1">
      <alignment horizontal="center" vertical="center" wrapText="1"/>
    </xf>
    <xf numFmtId="0" fontId="41" fillId="36" borderId="64" xfId="0" applyFont="1" applyFill="1" applyBorder="1" applyAlignment="1">
      <alignment horizontal="center" vertical="center" wrapText="1"/>
    </xf>
    <xf numFmtId="0" fontId="41" fillId="36" borderId="0" xfId="0" applyFont="1" applyFill="1" applyAlignment="1">
      <alignment horizontal="center" vertical="center" wrapText="1"/>
    </xf>
    <xf numFmtId="0" fontId="41" fillId="36" borderId="30" xfId="0" applyFont="1" applyFill="1" applyBorder="1" applyAlignment="1">
      <alignment horizontal="center" vertical="center" wrapText="1"/>
    </xf>
    <xf numFmtId="0" fontId="41" fillId="36" borderId="26" xfId="0" applyFont="1" applyFill="1" applyBorder="1" applyAlignment="1">
      <alignment horizontal="center" vertical="center" wrapText="1"/>
    </xf>
    <xf numFmtId="0" fontId="41" fillId="36" borderId="74" xfId="0" applyFont="1" applyFill="1" applyBorder="1" applyAlignment="1">
      <alignment horizontal="center" vertical="center" wrapText="1"/>
    </xf>
    <xf numFmtId="0" fontId="41" fillId="36" borderId="70" xfId="0" applyFont="1" applyFill="1" applyBorder="1" applyAlignment="1">
      <alignment horizontal="center" vertical="center" wrapText="1"/>
    </xf>
    <xf numFmtId="0" fontId="41" fillId="36" borderId="59" xfId="0" applyFont="1" applyFill="1" applyBorder="1" applyAlignment="1" applyProtection="1">
      <alignment horizontal="center" vertical="center"/>
      <protection locked="0"/>
    </xf>
    <xf numFmtId="0" fontId="41" fillId="36" borderId="63" xfId="0" applyFont="1" applyFill="1" applyBorder="1" applyAlignment="1" applyProtection="1">
      <alignment horizontal="center" vertical="center"/>
      <protection locked="0"/>
    </xf>
    <xf numFmtId="0" fontId="41" fillId="36" borderId="27" xfId="0" applyFont="1" applyFill="1" applyBorder="1" applyAlignment="1" applyProtection="1">
      <alignment horizontal="center" vertical="center"/>
      <protection locked="0"/>
    </xf>
    <xf numFmtId="0" fontId="41" fillId="36" borderId="60" xfId="0" applyFont="1" applyFill="1" applyBorder="1" applyAlignment="1" applyProtection="1">
      <alignment horizontal="left" vertical="center" wrapText="1"/>
      <protection locked="0"/>
    </xf>
    <xf numFmtId="0" fontId="41" fillId="36" borderId="61" xfId="0" applyFont="1" applyFill="1" applyBorder="1" applyAlignment="1" applyProtection="1">
      <alignment horizontal="left" vertical="center" wrapText="1"/>
      <protection locked="0"/>
    </xf>
    <xf numFmtId="0" fontId="41" fillId="36" borderId="62" xfId="0" applyFont="1" applyFill="1" applyBorder="1" applyAlignment="1" applyProtection="1">
      <alignment horizontal="left" vertical="center" wrapText="1"/>
      <protection locked="0"/>
    </xf>
    <xf numFmtId="0" fontId="41" fillId="36" borderId="64" xfId="0" applyFont="1" applyFill="1" applyBorder="1" applyAlignment="1" applyProtection="1">
      <alignment horizontal="left" vertical="center" wrapText="1"/>
      <protection locked="0"/>
    </xf>
    <xf numFmtId="0" fontId="41" fillId="36" borderId="0" xfId="0" applyFont="1" applyFill="1" applyAlignment="1" applyProtection="1">
      <alignment horizontal="left" vertical="center" wrapText="1"/>
      <protection locked="0"/>
    </xf>
    <xf numFmtId="0" fontId="41" fillId="36" borderId="30" xfId="0" applyFont="1" applyFill="1" applyBorder="1" applyAlignment="1" applyProtection="1">
      <alignment horizontal="left" vertical="center" wrapText="1"/>
      <protection locked="0"/>
    </xf>
    <xf numFmtId="0" fontId="41" fillId="36" borderId="58" xfId="0" applyFont="1" applyFill="1" applyBorder="1" applyAlignment="1" applyProtection="1">
      <alignment horizontal="left" vertical="center" wrapText="1"/>
      <protection locked="0"/>
    </xf>
    <xf numFmtId="0" fontId="41" fillId="36" borderId="50" xfId="0" applyFont="1" applyFill="1" applyBorder="1" applyAlignment="1" applyProtection="1">
      <alignment horizontal="left" vertical="center" wrapText="1"/>
      <protection locked="0"/>
    </xf>
    <xf numFmtId="0" fontId="41" fillId="36" borderId="51" xfId="0" applyFont="1" applyFill="1" applyBorder="1" applyAlignment="1" applyProtection="1">
      <alignment horizontal="left" vertical="center" wrapText="1"/>
      <protection locked="0"/>
    </xf>
    <xf numFmtId="0" fontId="41" fillId="36" borderId="27" xfId="0" applyFont="1" applyFill="1" applyBorder="1" applyAlignment="1" applyProtection="1">
      <alignment horizontal="left" vertical="center"/>
      <protection locked="0"/>
    </xf>
    <xf numFmtId="0" fontId="41" fillId="36" borderId="27" xfId="0" applyFont="1" applyFill="1" applyBorder="1" applyAlignment="1">
      <alignment horizontal="left" vertical="center"/>
    </xf>
    <xf numFmtId="0" fontId="41" fillId="36" borderId="58" xfId="0" applyFont="1" applyFill="1" applyBorder="1" applyAlignment="1">
      <alignment horizontal="center" vertical="center" wrapText="1"/>
    </xf>
    <xf numFmtId="0" fontId="41" fillId="36" borderId="50" xfId="0" applyFont="1" applyFill="1" applyBorder="1" applyAlignment="1">
      <alignment horizontal="center" vertical="center" wrapText="1"/>
    </xf>
    <xf numFmtId="0" fontId="41" fillId="36" borderId="51" xfId="0" applyFont="1" applyFill="1" applyBorder="1" applyAlignment="1">
      <alignment horizontal="center" vertical="center" wrapText="1"/>
    </xf>
    <xf numFmtId="0" fontId="41" fillId="36" borderId="26" xfId="0" applyFont="1" applyFill="1" applyBorder="1" applyAlignment="1">
      <alignment horizontal="center" vertical="center"/>
    </xf>
    <xf numFmtId="0" fontId="41" fillId="36" borderId="74" xfId="0" applyFont="1" applyFill="1" applyBorder="1" applyAlignment="1">
      <alignment horizontal="center" vertical="center"/>
    </xf>
    <xf numFmtId="0" fontId="41" fillId="36" borderId="70" xfId="0" applyFont="1" applyFill="1" applyBorder="1" applyAlignment="1">
      <alignment horizontal="center" vertical="center"/>
    </xf>
    <xf numFmtId="0" fontId="43" fillId="36" borderId="59" xfId="0" applyFont="1" applyFill="1" applyBorder="1" applyAlignment="1">
      <alignment horizontal="center" vertical="center" wrapText="1"/>
    </xf>
    <xf numFmtId="0" fontId="43" fillId="36" borderId="63" xfId="0" applyFont="1" applyFill="1" applyBorder="1" applyAlignment="1">
      <alignment horizontal="center" vertical="center" wrapText="1"/>
    </xf>
    <xf numFmtId="0" fontId="45" fillId="36" borderId="59" xfId="0" applyFont="1" applyFill="1" applyBorder="1" applyAlignment="1">
      <alignment horizontal="center" vertical="center" wrapText="1"/>
    </xf>
    <xf numFmtId="0" fontId="45" fillId="36" borderId="27" xfId="0" applyFont="1" applyFill="1" applyBorder="1" applyAlignment="1">
      <alignment horizontal="center" vertical="center" wrapText="1"/>
    </xf>
    <xf numFmtId="0" fontId="48" fillId="36" borderId="0" xfId="0" applyFont="1" applyFill="1" applyAlignment="1">
      <alignment horizontal="left" vertical="top" wrapText="1"/>
    </xf>
    <xf numFmtId="0" fontId="48" fillId="36" borderId="59" xfId="0" applyFont="1" applyFill="1" applyBorder="1" applyAlignment="1">
      <alignment horizontal="center" vertical="center" wrapText="1"/>
    </xf>
    <xf numFmtId="0" fontId="48" fillId="36" borderId="27" xfId="0" applyFont="1" applyFill="1" applyBorder="1" applyAlignment="1">
      <alignment horizontal="center" vertical="center" wrapText="1"/>
    </xf>
    <xf numFmtId="0" fontId="42" fillId="36" borderId="15" xfId="0" applyFont="1" applyFill="1" applyBorder="1" applyAlignment="1">
      <alignment horizontal="center" vertical="center"/>
    </xf>
    <xf numFmtId="0" fontId="42" fillId="36" borderId="16" xfId="0" applyFont="1" applyFill="1" applyBorder="1" applyAlignment="1">
      <alignment horizontal="center" vertical="center"/>
    </xf>
    <xf numFmtId="0" fontId="42" fillId="36" borderId="17" xfId="0" applyFont="1" applyFill="1" applyBorder="1" applyAlignment="1">
      <alignment horizontal="center" vertical="center"/>
    </xf>
    <xf numFmtId="0" fontId="42" fillId="36" borderId="20" xfId="0" applyFont="1" applyFill="1" applyBorder="1" applyAlignment="1">
      <alignment horizontal="center" vertical="center"/>
    </xf>
    <xf numFmtId="0" fontId="42" fillId="36" borderId="21" xfId="0" applyFont="1" applyFill="1" applyBorder="1" applyAlignment="1">
      <alignment horizontal="center" vertical="center"/>
    </xf>
    <xf numFmtId="0" fontId="42" fillId="36" borderId="22" xfId="0" applyFont="1" applyFill="1" applyBorder="1" applyAlignment="1">
      <alignment horizontal="center" vertical="center"/>
    </xf>
    <xf numFmtId="0" fontId="35" fillId="33" borderId="48" xfId="0" applyFont="1" applyFill="1" applyBorder="1" applyAlignment="1" applyProtection="1">
      <alignment horizontal="center" vertical="center"/>
      <protection locked="0"/>
    </xf>
    <xf numFmtId="0" fontId="35" fillId="33" borderId="75" xfId="0" applyFont="1" applyFill="1" applyBorder="1" applyAlignment="1" applyProtection="1">
      <alignment horizontal="center" vertical="center"/>
      <protection locked="0"/>
    </xf>
    <xf numFmtId="0" fontId="35" fillId="33" borderId="49" xfId="0" applyFont="1" applyFill="1" applyBorder="1" applyAlignment="1" applyProtection="1">
      <alignment horizontal="center" vertical="center"/>
      <protection locked="0"/>
    </xf>
    <xf numFmtId="0" fontId="35" fillId="36" borderId="65" xfId="0" applyFont="1" applyFill="1" applyBorder="1" applyAlignment="1" applyProtection="1">
      <alignment horizontal="center" vertical="center"/>
      <protection locked="0"/>
    </xf>
    <xf numFmtId="0" fontId="35" fillId="36" borderId="77" xfId="0" applyFont="1" applyFill="1" applyBorder="1" applyAlignment="1" applyProtection="1">
      <alignment horizontal="center" vertical="center"/>
      <protection locked="0"/>
    </xf>
    <xf numFmtId="0" fontId="35" fillId="36" borderId="35" xfId="0" applyFont="1" applyFill="1" applyBorder="1" applyAlignment="1" applyProtection="1">
      <alignment horizontal="center" vertical="center"/>
      <protection locked="0"/>
    </xf>
    <xf numFmtId="0" fontId="48" fillId="36" borderId="59" xfId="0" applyFont="1" applyFill="1" applyBorder="1" applyAlignment="1">
      <alignment horizontal="center" vertical="center"/>
    </xf>
    <xf numFmtId="0" fontId="48" fillId="36" borderId="27" xfId="0" applyFont="1" applyFill="1" applyBorder="1" applyAlignment="1">
      <alignment horizontal="center" vertical="center"/>
    </xf>
    <xf numFmtId="0" fontId="49" fillId="36" borderId="59" xfId="0" applyFont="1" applyFill="1" applyBorder="1" applyAlignment="1">
      <alignment horizontal="center" vertical="center"/>
    </xf>
    <xf numFmtId="0" fontId="49" fillId="36" borderId="27" xfId="0" applyFont="1" applyFill="1" applyBorder="1" applyAlignment="1">
      <alignment horizontal="center" vertical="center"/>
    </xf>
    <xf numFmtId="0" fontId="49" fillId="36" borderId="59" xfId="0" applyFont="1" applyFill="1" applyBorder="1" applyAlignment="1">
      <alignment horizontal="center" vertical="center" wrapText="1"/>
    </xf>
    <xf numFmtId="0" fontId="49" fillId="36" borderId="27" xfId="0" applyFont="1" applyFill="1" applyBorder="1" applyAlignment="1">
      <alignment horizontal="center" vertical="center" wrapText="1"/>
    </xf>
    <xf numFmtId="14" fontId="41" fillId="36" borderId="26" xfId="0" applyNumberFormat="1" applyFont="1" applyFill="1" applyBorder="1" applyAlignment="1">
      <alignment horizontal="center" vertical="center"/>
    </xf>
    <xf numFmtId="14" fontId="41" fillId="36" borderId="74" xfId="0" applyNumberFormat="1" applyFont="1" applyFill="1" applyBorder="1" applyAlignment="1">
      <alignment horizontal="center" vertical="center"/>
    </xf>
    <xf numFmtId="14" fontId="41" fillId="36" borderId="70" xfId="0" applyNumberFormat="1" applyFont="1" applyFill="1" applyBorder="1" applyAlignment="1">
      <alignment horizontal="center" vertical="center"/>
    </xf>
    <xf numFmtId="0" fontId="41" fillId="36" borderId="10" xfId="0" applyFont="1" applyFill="1" applyBorder="1" applyAlignment="1">
      <alignment horizontal="center" vertical="center"/>
    </xf>
    <xf numFmtId="0" fontId="41" fillId="36" borderId="60" xfId="0" applyFont="1" applyFill="1" applyBorder="1" applyAlignment="1">
      <alignment horizontal="left" vertical="top" wrapText="1"/>
    </xf>
    <xf numFmtId="0" fontId="41" fillId="36" borderId="61" xfId="0" applyFont="1" applyFill="1" applyBorder="1" applyAlignment="1">
      <alignment horizontal="left" vertical="top" wrapText="1"/>
    </xf>
    <xf numFmtId="0" fontId="41" fillId="36" borderId="62" xfId="0" applyFont="1" applyFill="1" applyBorder="1" applyAlignment="1">
      <alignment horizontal="left" vertical="top" wrapText="1"/>
    </xf>
    <xf numFmtId="0" fontId="41" fillId="36" borderId="64" xfId="0" applyFont="1" applyFill="1" applyBorder="1" applyAlignment="1">
      <alignment horizontal="left" vertical="top" wrapText="1"/>
    </xf>
    <xf numFmtId="0" fontId="41" fillId="36" borderId="0" xfId="0" applyFont="1" applyFill="1" applyAlignment="1">
      <alignment horizontal="left" vertical="top" wrapText="1"/>
    </xf>
    <xf numFmtId="0" fontId="41" fillId="36" borderId="30" xfId="0" applyFont="1" applyFill="1" applyBorder="1" applyAlignment="1">
      <alignment horizontal="left" vertical="top" wrapText="1"/>
    </xf>
    <xf numFmtId="0" fontId="41" fillId="36" borderId="58" xfId="0" applyFont="1" applyFill="1" applyBorder="1" applyAlignment="1">
      <alignment horizontal="left" vertical="top" wrapText="1"/>
    </xf>
    <xf numFmtId="0" fontId="41" fillId="36" borderId="50" xfId="0" applyFont="1" applyFill="1" applyBorder="1" applyAlignment="1">
      <alignment horizontal="left" vertical="top" wrapText="1"/>
    </xf>
    <xf numFmtId="0" fontId="41" fillId="36" borderId="51" xfId="0" applyFont="1" applyFill="1" applyBorder="1" applyAlignment="1">
      <alignment horizontal="left" vertical="top" wrapText="1"/>
    </xf>
    <xf numFmtId="0" fontId="41" fillId="36" borderId="68" xfId="0" applyFont="1" applyFill="1" applyBorder="1" applyAlignment="1" applyProtection="1">
      <alignment horizontal="left" vertical="center" wrapText="1"/>
      <protection locked="0"/>
    </xf>
    <xf numFmtId="0" fontId="41" fillId="36" borderId="19" xfId="0" applyFont="1" applyFill="1" applyBorder="1" applyAlignment="1" applyProtection="1">
      <alignment horizontal="left" vertical="center" wrapText="1"/>
      <protection locked="0"/>
    </xf>
    <xf numFmtId="0" fontId="41" fillId="36" borderId="66" xfId="0" applyFont="1" applyFill="1" applyBorder="1" applyAlignment="1" applyProtection="1">
      <alignment horizontal="left" vertical="center" wrapText="1"/>
      <protection locked="0"/>
    </xf>
    <xf numFmtId="166" fontId="41" fillId="36" borderId="26" xfId="0" applyNumberFormat="1" applyFont="1" applyFill="1" applyBorder="1" applyAlignment="1">
      <alignment horizontal="center" vertical="center"/>
    </xf>
    <xf numFmtId="166" fontId="41" fillId="36" borderId="74" xfId="0" applyNumberFormat="1" applyFont="1" applyFill="1" applyBorder="1" applyAlignment="1">
      <alignment horizontal="center" vertical="center"/>
    </xf>
    <xf numFmtId="166" fontId="41" fillId="36" borderId="70" xfId="0" applyNumberFormat="1" applyFont="1" applyFill="1" applyBorder="1" applyAlignment="1">
      <alignment horizontal="center" vertical="center"/>
    </xf>
    <xf numFmtId="0" fontId="45" fillId="36" borderId="50" xfId="0" applyFont="1" applyFill="1" applyBorder="1" applyAlignment="1">
      <alignment horizontal="left" vertical="top"/>
    </xf>
    <xf numFmtId="0" fontId="16" fillId="0" borderId="10" xfId="0" applyFont="1" applyBorder="1" applyAlignment="1">
      <alignment horizontal="center"/>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0" fillId="0" borderId="75" xfId="0" applyBorder="1" applyAlignment="1">
      <alignment horizontal="center" vertical="center" wrapText="1"/>
    </xf>
    <xf numFmtId="0" fontId="0" fillId="0" borderId="10" xfId="0" applyBorder="1" applyAlignment="1">
      <alignment horizontal="center"/>
    </xf>
    <xf numFmtId="165" fontId="0" fillId="0" borderId="0" xfId="0" applyNumberFormat="1"/>
    <xf numFmtId="0" fontId="16" fillId="45" borderId="0" xfId="0" applyFont="1" applyFill="1" applyAlignment="1">
      <alignment horizontal="center" wrapText="1"/>
    </xf>
    <xf numFmtId="0" fontId="0" fillId="46" borderId="0" xfId="0" applyFill="1"/>
    <xf numFmtId="0" fontId="16" fillId="45" borderId="0" xfId="0" applyFont="1" applyFill="1" applyAlignment="1">
      <alignment horizontal="center"/>
    </xf>
    <xf numFmtId="0" fontId="16" fillId="39" borderId="0" xfId="0" applyFont="1" applyFill="1" applyAlignment="1">
      <alignment horizontal="center"/>
    </xf>
    <xf numFmtId="0" fontId="16" fillId="39" borderId="0" xfId="0" applyFont="1" applyFill="1" applyAlignment="1">
      <alignment horizontal="center" wrapText="1"/>
    </xf>
    <xf numFmtId="14" fontId="41" fillId="36" borderId="10" xfId="0" applyNumberFormat="1" applyFont="1" applyFill="1" applyBorder="1" applyAlignment="1">
      <alignment horizontal="center" vertical="center"/>
    </xf>
    <xf numFmtId="22" fontId="0" fillId="0" borderId="0" xfId="0" applyNumberFormat="1"/>
    <xf numFmtId="0" fontId="55" fillId="36" borderId="60" xfId="0" quotePrefix="1" applyFont="1" applyFill="1" applyBorder="1" applyAlignment="1">
      <alignment horizontal="left" vertical="top" wrapText="1"/>
    </xf>
    <xf numFmtId="0" fontId="55" fillId="36" borderId="61" xfId="0" applyFont="1" applyFill="1" applyBorder="1" applyAlignment="1">
      <alignment horizontal="left" vertical="top" wrapText="1"/>
    </xf>
    <xf numFmtId="0" fontId="55" fillId="36" borderId="62" xfId="0" applyFont="1" applyFill="1" applyBorder="1" applyAlignment="1">
      <alignment horizontal="left" vertical="top" wrapText="1"/>
    </xf>
    <xf numFmtId="0" fontId="55" fillId="36" borderId="64" xfId="0" applyFont="1" applyFill="1" applyBorder="1" applyAlignment="1">
      <alignment horizontal="left" vertical="top" wrapText="1"/>
    </xf>
    <xf numFmtId="0" fontId="55" fillId="36" borderId="0" xfId="0" applyFont="1" applyFill="1" applyAlignment="1">
      <alignment horizontal="left" vertical="top" wrapText="1"/>
    </xf>
    <xf numFmtId="0" fontId="55" fillId="36" borderId="30" xfId="0" applyFont="1" applyFill="1" applyBorder="1" applyAlignment="1">
      <alignment horizontal="left" vertical="top" wrapText="1"/>
    </xf>
    <xf numFmtId="0" fontId="55" fillId="36" borderId="58" xfId="0" applyFont="1" applyFill="1" applyBorder="1" applyAlignment="1">
      <alignment horizontal="left" vertical="top" wrapText="1"/>
    </xf>
    <xf numFmtId="0" fontId="55" fillId="36" borderId="50" xfId="0" applyFont="1" applyFill="1" applyBorder="1" applyAlignment="1">
      <alignment horizontal="left" vertical="top" wrapText="1"/>
    </xf>
    <xf numFmtId="0" fontId="55" fillId="36" borderId="51" xfId="0" applyFont="1"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s>
  <tableStyles count="0" defaultTableStyle="TableStyleMedium2" defaultPivotStyle="PivotStyleLight16"/>
  <colors>
    <mruColors>
      <color rgb="FFFF3399"/>
      <color rgb="FF00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605374</xdr:colOff>
      <xdr:row>41</xdr:row>
      <xdr:rowOff>104775</xdr:rowOff>
    </xdr:to>
    <xdr:pic>
      <xdr:nvPicPr>
        <xdr:cNvPr id="2" name="Picture 1">
          <a:extLst>
            <a:ext uri="{FF2B5EF4-FFF2-40B4-BE49-F238E27FC236}">
              <a16:creationId xmlns:a16="http://schemas.microsoft.com/office/drawing/2014/main" id="{173EC181-F6C3-A9E7-3D52-419DF8BBFC67}"/>
            </a:ext>
          </a:extLst>
        </xdr:cNvPr>
        <xdr:cNvPicPr>
          <a:picLocks noChangeAspect="1"/>
        </xdr:cNvPicPr>
      </xdr:nvPicPr>
      <xdr:blipFill>
        <a:blip xmlns:r="http://schemas.openxmlformats.org/officeDocument/2006/relationships" r:embed="rId1"/>
        <a:stretch>
          <a:fillRect/>
        </a:stretch>
      </xdr:blipFill>
      <xdr:spPr>
        <a:xfrm>
          <a:off x="0" y="0"/>
          <a:ext cx="17674174" cy="7524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103094</xdr:colOff>
      <xdr:row>33</xdr:row>
      <xdr:rowOff>72840</xdr:rowOff>
    </xdr:from>
    <xdr:to>
      <xdr:col>22</xdr:col>
      <xdr:colOff>383893</xdr:colOff>
      <xdr:row>50</xdr:row>
      <xdr:rowOff>35861</xdr:rowOff>
    </xdr:to>
    <xdr:pic>
      <xdr:nvPicPr>
        <xdr:cNvPr id="2" name="Picture 1">
          <a:extLst>
            <a:ext uri="{FF2B5EF4-FFF2-40B4-BE49-F238E27FC236}">
              <a16:creationId xmlns:a16="http://schemas.microsoft.com/office/drawing/2014/main" id="{6284AA75-B149-47A3-814B-5D29AB9831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99744" y="7216590"/>
          <a:ext cx="3938399" cy="3277721"/>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142875</xdr:colOff>
      <xdr:row>33</xdr:row>
      <xdr:rowOff>95250</xdr:rowOff>
    </xdr:from>
    <xdr:to>
      <xdr:col>22</xdr:col>
      <xdr:colOff>476250</xdr:colOff>
      <xdr:row>50</xdr:row>
      <xdr:rowOff>97014</xdr:rowOff>
    </xdr:to>
    <xdr:pic>
      <xdr:nvPicPr>
        <xdr:cNvPr id="3" name="Picture 2">
          <a:extLst>
            <a:ext uri="{FF2B5EF4-FFF2-40B4-BE49-F238E27FC236}">
              <a16:creationId xmlns:a16="http://schemas.microsoft.com/office/drawing/2014/main" id="{FD46F9F3-C3E0-4FB4-B656-F2B6CBADFC53}"/>
            </a:ext>
          </a:extLst>
        </xdr:cNvPr>
        <xdr:cNvPicPr>
          <a:picLocks noChangeAspect="1"/>
        </xdr:cNvPicPr>
      </xdr:nvPicPr>
      <xdr:blipFill>
        <a:blip xmlns:r="http://schemas.openxmlformats.org/officeDocument/2006/relationships" r:embed="rId1"/>
        <a:stretch>
          <a:fillRect/>
        </a:stretch>
      </xdr:blipFill>
      <xdr:spPr>
        <a:xfrm>
          <a:off x="12011025" y="7267575"/>
          <a:ext cx="3981450" cy="3303129"/>
        </a:xfrm>
        <a:prstGeom prst="rect">
          <a:avLst/>
        </a:prstGeom>
        <a:ln w="38100" cap="sq">
          <a:solidFill>
            <a:srgbClr val="000000"/>
          </a:solidFill>
          <a:prstDash val="solid"/>
          <a:miter lim="800000"/>
        </a:ln>
        <a:effectLst/>
      </xdr:spPr>
    </xdr:pic>
    <xdr:clientData/>
  </xdr:twoCellAnchor>
  <xdr:twoCellAnchor editAs="oneCell">
    <xdr:from>
      <xdr:col>6</xdr:col>
      <xdr:colOff>170220</xdr:colOff>
      <xdr:row>45</xdr:row>
      <xdr:rowOff>31750</xdr:rowOff>
    </xdr:from>
    <xdr:to>
      <xdr:col>10</xdr:col>
      <xdr:colOff>1628528</xdr:colOff>
      <xdr:row>62</xdr:row>
      <xdr:rowOff>82549</xdr:rowOff>
    </xdr:to>
    <xdr:pic>
      <xdr:nvPicPr>
        <xdr:cNvPr id="2" name="Picture 1">
          <a:extLst>
            <a:ext uri="{FF2B5EF4-FFF2-40B4-BE49-F238E27FC236}">
              <a16:creationId xmlns:a16="http://schemas.microsoft.com/office/drawing/2014/main" id="{0C851A3F-6052-CF7E-EC0F-792171526608}"/>
            </a:ext>
          </a:extLst>
        </xdr:cNvPr>
        <xdr:cNvPicPr>
          <a:picLocks noChangeAspect="1"/>
        </xdr:cNvPicPr>
      </xdr:nvPicPr>
      <xdr:blipFill rotWithShape="1">
        <a:blip xmlns:r="http://schemas.openxmlformats.org/officeDocument/2006/relationships" r:embed="rId2"/>
        <a:srcRect b="5634"/>
        <a:stretch>
          <a:fillRect/>
        </a:stretch>
      </xdr:blipFill>
      <xdr:spPr>
        <a:xfrm>
          <a:off x="5218470" y="8877300"/>
          <a:ext cx="5446108" cy="3327399"/>
        </a:xfrm>
        <a:prstGeom prst="rect">
          <a:avLst/>
        </a:prstGeom>
        <a:ln w="12700">
          <a:solidFill>
            <a:schemeClr val="tx1"/>
          </a:solidFill>
        </a:ln>
      </xdr:spPr>
    </xdr:pic>
    <xdr:clientData/>
  </xdr:twoCellAnchor>
  <xdr:twoCellAnchor editAs="oneCell">
    <xdr:from>
      <xdr:col>9</xdr:col>
      <xdr:colOff>330200</xdr:colOff>
      <xdr:row>45</xdr:row>
      <xdr:rowOff>31750</xdr:rowOff>
    </xdr:from>
    <xdr:to>
      <xdr:col>10</xdr:col>
      <xdr:colOff>1625705</xdr:colOff>
      <xdr:row>53</xdr:row>
      <xdr:rowOff>76283</xdr:rowOff>
    </xdr:to>
    <xdr:pic>
      <xdr:nvPicPr>
        <xdr:cNvPr id="4" name="Picture 3">
          <a:extLst>
            <a:ext uri="{FF2B5EF4-FFF2-40B4-BE49-F238E27FC236}">
              <a16:creationId xmlns:a16="http://schemas.microsoft.com/office/drawing/2014/main" id="{D84CE220-519F-6EDB-2D71-01BDFB460A08}"/>
            </a:ext>
          </a:extLst>
        </xdr:cNvPr>
        <xdr:cNvPicPr>
          <a:picLocks noChangeAspect="1"/>
        </xdr:cNvPicPr>
      </xdr:nvPicPr>
      <xdr:blipFill>
        <a:blip xmlns:r="http://schemas.openxmlformats.org/officeDocument/2006/relationships" r:embed="rId3"/>
        <a:stretch>
          <a:fillRect/>
        </a:stretch>
      </xdr:blipFill>
      <xdr:spPr>
        <a:xfrm>
          <a:off x="8623300" y="8877300"/>
          <a:ext cx="2038455" cy="1606633"/>
        </a:xfrm>
        <a:prstGeom prst="rect">
          <a:avLst/>
        </a:prstGeom>
        <a:ln w="12700">
          <a:solidFill>
            <a:schemeClr val="tx1"/>
          </a:solidFill>
        </a:ln>
      </xdr:spPr>
    </xdr:pic>
    <xdr:clientData/>
  </xdr:twoCellAnchor>
  <xdr:twoCellAnchor>
    <xdr:from>
      <xdr:col>10</xdr:col>
      <xdr:colOff>602754</xdr:colOff>
      <xdr:row>48</xdr:row>
      <xdr:rowOff>173633</xdr:rowOff>
    </xdr:from>
    <xdr:to>
      <xdr:col>10</xdr:col>
      <xdr:colOff>749101</xdr:colOff>
      <xdr:row>49</xdr:row>
      <xdr:rowOff>104180</xdr:rowOff>
    </xdr:to>
    <xdr:sp macro="" textlink="">
      <xdr:nvSpPr>
        <xdr:cNvPr id="5" name="Oval 4">
          <a:extLst>
            <a:ext uri="{FF2B5EF4-FFF2-40B4-BE49-F238E27FC236}">
              <a16:creationId xmlns:a16="http://schemas.microsoft.com/office/drawing/2014/main" id="{2784A5BA-09D9-090C-CD12-FD3C83186D44}"/>
            </a:ext>
          </a:extLst>
        </xdr:cNvPr>
        <xdr:cNvSpPr/>
      </xdr:nvSpPr>
      <xdr:spPr>
        <a:xfrm>
          <a:off x="9639102" y="9611817"/>
          <a:ext cx="146347" cy="158750"/>
        </a:xfrm>
        <a:prstGeom prst="ellipse">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177800</xdr:colOff>
      <xdr:row>58</xdr:row>
      <xdr:rowOff>6350</xdr:rowOff>
    </xdr:from>
    <xdr:to>
      <xdr:col>7</xdr:col>
      <xdr:colOff>1695450</xdr:colOff>
      <xdr:row>62</xdr:row>
      <xdr:rowOff>82550</xdr:rowOff>
    </xdr:to>
    <xdr:sp macro="" textlink="">
      <xdr:nvSpPr>
        <xdr:cNvPr id="6" name="TextBox 5">
          <a:extLst>
            <a:ext uri="{FF2B5EF4-FFF2-40B4-BE49-F238E27FC236}">
              <a16:creationId xmlns:a16="http://schemas.microsoft.com/office/drawing/2014/main" id="{9B59006B-3CEA-CACC-16E6-BD4DA8507AC0}"/>
            </a:ext>
          </a:extLst>
        </xdr:cNvPr>
        <xdr:cNvSpPr txBox="1"/>
      </xdr:nvSpPr>
      <xdr:spPr>
        <a:xfrm>
          <a:off x="5226050" y="11366500"/>
          <a:ext cx="1720850" cy="8382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SR 1003 (Buffalo</a:t>
          </a:r>
          <a:r>
            <a:rPr lang="en-US" sz="1100" baseline="0"/>
            <a:t> Road)</a:t>
          </a:r>
        </a:p>
        <a:p>
          <a:pPr algn="ctr"/>
          <a:r>
            <a:rPr lang="en-US" sz="1100" baseline="0"/>
            <a:t>MP 17.691 - MP 17.811</a:t>
          </a:r>
        </a:p>
        <a:p>
          <a:pPr algn="ctr"/>
          <a:r>
            <a:rPr lang="en-US" sz="1100" baseline="0"/>
            <a:t>AADT: 8,700 vpd (2024)</a:t>
          </a:r>
        </a:p>
        <a:p>
          <a:pPr algn="ctr"/>
          <a:r>
            <a:rPr lang="en-US" sz="1100" baseline="0"/>
            <a:t>45 mph</a:t>
          </a:r>
          <a:endParaRPr lang="en-US" sz="1100"/>
        </a:p>
      </xdr:txBody>
    </xdr:sp>
    <xdr:clientData/>
  </xdr:twoCellAnchor>
  <xdr:twoCellAnchor>
    <xdr:from>
      <xdr:col>7</xdr:col>
      <xdr:colOff>152400</xdr:colOff>
      <xdr:row>47</xdr:row>
      <xdr:rowOff>38100</xdr:rowOff>
    </xdr:from>
    <xdr:to>
      <xdr:col>7</xdr:col>
      <xdr:colOff>1708150</xdr:colOff>
      <xdr:row>49</xdr:row>
      <xdr:rowOff>82550</xdr:rowOff>
    </xdr:to>
    <xdr:sp macro="" textlink="">
      <xdr:nvSpPr>
        <xdr:cNvPr id="7" name="TextBox 6">
          <a:extLst>
            <a:ext uri="{FF2B5EF4-FFF2-40B4-BE49-F238E27FC236}">
              <a16:creationId xmlns:a16="http://schemas.microsoft.com/office/drawing/2014/main" id="{187785AE-B3C9-C311-A1F0-AA3890582E8C}"/>
            </a:ext>
          </a:extLst>
        </xdr:cNvPr>
        <xdr:cNvSpPr txBox="1"/>
      </xdr:nvSpPr>
      <xdr:spPr>
        <a:xfrm>
          <a:off x="5403850" y="9264650"/>
          <a:ext cx="1555750" cy="4635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i="1"/>
            <a:t>SR 2638</a:t>
          </a:r>
          <a:r>
            <a:rPr lang="en-US" sz="1000" i="1" baseline="0"/>
            <a:t> (Lake Wendell Rd)</a:t>
          </a:r>
        </a:p>
        <a:p>
          <a:pPr algn="ctr"/>
          <a:r>
            <a:rPr lang="en-US" sz="1000" i="1" baseline="0"/>
            <a:t>MP 17.811</a:t>
          </a:r>
          <a:endParaRPr lang="en-US" sz="1000" i="1"/>
        </a:p>
      </xdr:txBody>
    </xdr:sp>
    <xdr:clientData/>
  </xdr:twoCellAnchor>
  <xdr:twoCellAnchor>
    <xdr:from>
      <xdr:col>9</xdr:col>
      <xdr:colOff>615950</xdr:colOff>
      <xdr:row>57</xdr:row>
      <xdr:rowOff>63500</xdr:rowOff>
    </xdr:from>
    <xdr:to>
      <xdr:col>10</xdr:col>
      <xdr:colOff>1428750</xdr:colOff>
      <xdr:row>59</xdr:row>
      <xdr:rowOff>146050</xdr:rowOff>
    </xdr:to>
    <xdr:sp macro="" textlink="">
      <xdr:nvSpPr>
        <xdr:cNvPr id="8" name="TextBox 7">
          <a:extLst>
            <a:ext uri="{FF2B5EF4-FFF2-40B4-BE49-F238E27FC236}">
              <a16:creationId xmlns:a16="http://schemas.microsoft.com/office/drawing/2014/main" id="{07E8FB4C-8772-9DA0-8E57-457A3610FE6B}"/>
            </a:ext>
          </a:extLst>
        </xdr:cNvPr>
        <xdr:cNvSpPr txBox="1"/>
      </xdr:nvSpPr>
      <xdr:spPr>
        <a:xfrm>
          <a:off x="8909050" y="11233150"/>
          <a:ext cx="1555750" cy="4635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i="1"/>
            <a:t>SR 1716</a:t>
          </a:r>
          <a:r>
            <a:rPr lang="en-US" sz="1000" i="1" baseline="0"/>
            <a:t> (Lake Wendell Rd)</a:t>
          </a:r>
        </a:p>
        <a:p>
          <a:pPr algn="ctr"/>
          <a:r>
            <a:rPr lang="en-US" sz="1000" i="1" baseline="0"/>
            <a:t>MP 17.691</a:t>
          </a:r>
          <a:endParaRPr lang="en-US" sz="1000" i="1"/>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6A20-1422-4084-BC82-A02939C510DD}">
  <dimension ref="A1"/>
  <sheetViews>
    <sheetView zoomScaleNormal="100" workbookViewId="0">
      <selection activeCell="AC16" sqref="AC16"/>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6592-0256-4AE6-9BA6-C11A3FBBCD64}">
  <dimension ref="B1:K30"/>
  <sheetViews>
    <sheetView zoomScale="85" zoomScaleNormal="85" workbookViewId="0">
      <selection activeCell="J18" sqref="J18"/>
    </sheetView>
  </sheetViews>
  <sheetFormatPr defaultRowHeight="15.5" x14ac:dyDescent="0.35"/>
  <cols>
    <col min="1" max="2" width="2.90625" customWidth="1"/>
    <col min="3" max="3" width="38.90625" style="78" customWidth="1"/>
    <col min="4" max="5" width="10.453125" style="88" bestFit="1" customWidth="1"/>
    <col min="6" max="6" width="14.36328125" style="88" customWidth="1"/>
    <col min="7" max="7" width="9.36328125" style="88" customWidth="1"/>
    <col min="8" max="8" width="53.6328125" style="79" customWidth="1"/>
    <col min="9" max="9" width="40.08984375" style="79" customWidth="1"/>
    <col min="10" max="10" width="80" style="79" customWidth="1"/>
    <col min="11" max="11" width="2.90625" customWidth="1"/>
  </cols>
  <sheetData>
    <row r="1" spans="2:11" ht="16" thickBot="1" x14ac:dyDescent="0.4"/>
    <row r="2" spans="2:11" ht="31.5" thickBot="1" x14ac:dyDescent="0.4">
      <c r="B2" s="413" t="s">
        <v>156</v>
      </c>
      <c r="C2" s="414"/>
      <c r="D2" s="414"/>
      <c r="E2" s="414"/>
      <c r="F2" s="414"/>
      <c r="G2" s="414"/>
      <c r="H2" s="414"/>
      <c r="I2" s="414"/>
      <c r="J2" s="414"/>
      <c r="K2" s="415"/>
    </row>
    <row r="3" spans="2:11" ht="15" customHeight="1" thickBot="1" x14ac:dyDescent="0.4">
      <c r="B3" s="22"/>
      <c r="C3" s="106"/>
      <c r="D3" s="107"/>
      <c r="E3" s="107"/>
      <c r="F3" s="107"/>
      <c r="G3" s="107"/>
      <c r="H3" s="108"/>
      <c r="I3" s="108"/>
      <c r="J3" s="108"/>
      <c r="K3" s="23"/>
    </row>
    <row r="4" spans="2:11" s="339" customFormat="1" ht="37.5" thickBot="1" x14ac:dyDescent="0.5">
      <c r="B4" s="330"/>
      <c r="C4" s="331" t="s">
        <v>157</v>
      </c>
      <c r="D4" s="332" t="s">
        <v>41</v>
      </c>
      <c r="E4" s="333" t="s">
        <v>43</v>
      </c>
      <c r="F4" s="340" t="s">
        <v>93</v>
      </c>
      <c r="G4" s="334" t="s">
        <v>91</v>
      </c>
      <c r="H4" s="335" t="s">
        <v>158</v>
      </c>
      <c r="I4" s="336" t="s">
        <v>94</v>
      </c>
      <c r="J4" s="337" t="s">
        <v>56</v>
      </c>
      <c r="K4" s="338"/>
    </row>
    <row r="5" spans="2:11" x14ac:dyDescent="0.35">
      <c r="B5" s="22"/>
      <c r="C5" s="326" t="s">
        <v>76</v>
      </c>
      <c r="D5" s="120" t="s">
        <v>68</v>
      </c>
      <c r="E5" s="121"/>
      <c r="F5" s="121"/>
      <c r="G5" s="122"/>
      <c r="H5" s="115" t="s">
        <v>95</v>
      </c>
      <c r="I5" s="80"/>
      <c r="J5" s="81"/>
      <c r="K5" s="23"/>
    </row>
    <row r="6" spans="2:11" x14ac:dyDescent="0.35">
      <c r="B6" s="22"/>
      <c r="C6" s="327" t="s">
        <v>77</v>
      </c>
      <c r="D6" s="123" t="s">
        <v>68</v>
      </c>
      <c r="E6" s="119" t="s">
        <v>68</v>
      </c>
      <c r="F6" s="119"/>
      <c r="G6" s="124"/>
      <c r="H6" s="116" t="s">
        <v>96</v>
      </c>
      <c r="I6" s="82" t="s">
        <v>97</v>
      </c>
      <c r="J6" s="83"/>
      <c r="K6" s="23"/>
    </row>
    <row r="7" spans="2:11" x14ac:dyDescent="0.35">
      <c r="B7" s="22"/>
      <c r="C7" s="328" t="s">
        <v>78</v>
      </c>
      <c r="D7" s="123" t="s">
        <v>68</v>
      </c>
      <c r="E7" s="119"/>
      <c r="F7" s="119"/>
      <c r="G7" s="124"/>
      <c r="H7" s="117" t="s">
        <v>98</v>
      </c>
      <c r="I7" s="84"/>
      <c r="J7" s="85"/>
      <c r="K7" s="23"/>
    </row>
    <row r="8" spans="2:11" ht="31" x14ac:dyDescent="0.35">
      <c r="B8" s="22"/>
      <c r="C8" s="328" t="s">
        <v>79</v>
      </c>
      <c r="D8" s="123" t="s">
        <v>68</v>
      </c>
      <c r="E8" s="119"/>
      <c r="F8" s="119"/>
      <c r="G8" s="124"/>
      <c r="H8" s="117" t="s">
        <v>95</v>
      </c>
      <c r="I8" s="84"/>
      <c r="J8" s="85"/>
      <c r="K8" s="23"/>
    </row>
    <row r="9" spans="2:11" ht="36" customHeight="1" x14ac:dyDescent="0.35">
      <c r="B9" s="22"/>
      <c r="C9" s="328" t="s">
        <v>80</v>
      </c>
      <c r="D9" s="123" t="s">
        <v>68</v>
      </c>
      <c r="E9" s="119"/>
      <c r="F9" s="119" t="s">
        <v>68</v>
      </c>
      <c r="G9" s="124"/>
      <c r="H9" s="117" t="s">
        <v>279</v>
      </c>
      <c r="I9" s="84"/>
      <c r="J9" s="85" t="s">
        <v>260</v>
      </c>
      <c r="K9" s="23"/>
    </row>
    <row r="10" spans="2:11" ht="31" x14ac:dyDescent="0.35">
      <c r="B10" s="22"/>
      <c r="C10" s="328" t="s">
        <v>81</v>
      </c>
      <c r="D10" s="123" t="s">
        <v>68</v>
      </c>
      <c r="E10" s="119"/>
      <c r="F10" s="119"/>
      <c r="G10" s="124" t="s">
        <v>68</v>
      </c>
      <c r="H10" s="117" t="s">
        <v>95</v>
      </c>
      <c r="I10" s="84"/>
      <c r="J10" s="85" t="s">
        <v>261</v>
      </c>
      <c r="K10" s="23"/>
    </row>
    <row r="11" spans="2:11" x14ac:dyDescent="0.35">
      <c r="B11" s="22"/>
      <c r="C11" s="328" t="s">
        <v>82</v>
      </c>
      <c r="D11" s="123" t="s">
        <v>68</v>
      </c>
      <c r="E11" s="119"/>
      <c r="F11" s="119"/>
      <c r="G11" s="124"/>
      <c r="H11" s="117" t="s">
        <v>95</v>
      </c>
      <c r="I11" s="84"/>
      <c r="J11" s="85"/>
      <c r="K11" s="23"/>
    </row>
    <row r="12" spans="2:11" ht="31" x14ac:dyDescent="0.35">
      <c r="B12" s="22"/>
      <c r="C12" s="328" t="s">
        <v>83</v>
      </c>
      <c r="D12" s="123" t="s">
        <v>68</v>
      </c>
      <c r="E12" s="119"/>
      <c r="F12" s="119" t="s">
        <v>99</v>
      </c>
      <c r="G12" s="124"/>
      <c r="H12" s="117" t="s">
        <v>100</v>
      </c>
      <c r="I12" s="84"/>
      <c r="J12" s="85" t="s">
        <v>262</v>
      </c>
      <c r="K12" s="23"/>
    </row>
    <row r="13" spans="2:11" ht="31" x14ac:dyDescent="0.35">
      <c r="B13" s="22"/>
      <c r="C13" s="328" t="s">
        <v>84</v>
      </c>
      <c r="D13" s="123" t="s">
        <v>68</v>
      </c>
      <c r="E13" s="119"/>
      <c r="F13" s="119" t="s">
        <v>68</v>
      </c>
      <c r="G13" s="124" t="s">
        <v>68</v>
      </c>
      <c r="H13" s="117" t="s">
        <v>101</v>
      </c>
      <c r="I13" s="84"/>
      <c r="J13" s="85" t="s">
        <v>263</v>
      </c>
      <c r="K13" s="23"/>
    </row>
    <row r="14" spans="2:11" ht="31" x14ac:dyDescent="0.35">
      <c r="B14" s="22"/>
      <c r="C14" s="328" t="s">
        <v>102</v>
      </c>
      <c r="D14" s="123" t="s">
        <v>68</v>
      </c>
      <c r="E14" s="119"/>
      <c r="F14" s="119" t="s">
        <v>68</v>
      </c>
      <c r="G14" s="124"/>
      <c r="H14" s="117" t="s">
        <v>95</v>
      </c>
      <c r="I14" s="84"/>
      <c r="J14" s="85" t="s">
        <v>264</v>
      </c>
      <c r="K14" s="23"/>
    </row>
    <row r="15" spans="2:11" ht="46.5" x14ac:dyDescent="0.35">
      <c r="B15" s="22"/>
      <c r="C15" s="328" t="s">
        <v>75</v>
      </c>
      <c r="D15" s="123" t="s">
        <v>68</v>
      </c>
      <c r="E15" s="119"/>
      <c r="F15" s="119" t="s">
        <v>68</v>
      </c>
      <c r="G15" s="124"/>
      <c r="H15" s="117" t="s">
        <v>279</v>
      </c>
      <c r="I15" s="84"/>
      <c r="J15" s="85" t="s">
        <v>265</v>
      </c>
      <c r="K15" s="23"/>
    </row>
    <row r="16" spans="2:11" ht="31" x14ac:dyDescent="0.35">
      <c r="B16" s="22"/>
      <c r="C16" s="328" t="s">
        <v>85</v>
      </c>
      <c r="D16" s="123" t="s">
        <v>68</v>
      </c>
      <c r="E16" s="119" t="s">
        <v>68</v>
      </c>
      <c r="F16" s="119"/>
      <c r="G16" s="124"/>
      <c r="H16" s="117" t="s">
        <v>98</v>
      </c>
      <c r="I16" s="84" t="s">
        <v>103</v>
      </c>
      <c r="J16" s="85" t="s">
        <v>104</v>
      </c>
      <c r="K16" s="23"/>
    </row>
    <row r="17" spans="2:11" ht="130.25" customHeight="1" x14ac:dyDescent="0.35">
      <c r="B17" s="22"/>
      <c r="C17" s="328" t="s">
        <v>86</v>
      </c>
      <c r="D17" s="123" t="s">
        <v>68</v>
      </c>
      <c r="E17" s="119"/>
      <c r="F17" s="119" t="s">
        <v>68</v>
      </c>
      <c r="G17" s="124"/>
      <c r="H17" s="117" t="s">
        <v>95</v>
      </c>
      <c r="I17" s="84"/>
      <c r="J17" s="85" t="s">
        <v>266</v>
      </c>
      <c r="K17" s="23"/>
    </row>
    <row r="18" spans="2:11" ht="130.25" customHeight="1" x14ac:dyDescent="0.35">
      <c r="B18" s="22"/>
      <c r="C18" s="328" t="s">
        <v>87</v>
      </c>
      <c r="D18" s="123" t="s">
        <v>68</v>
      </c>
      <c r="E18" s="119"/>
      <c r="F18" s="119" t="s">
        <v>68</v>
      </c>
      <c r="G18" s="124"/>
      <c r="H18" s="117" t="s">
        <v>95</v>
      </c>
      <c r="I18" s="84"/>
      <c r="J18" s="85" t="s">
        <v>267</v>
      </c>
      <c r="K18" s="23"/>
    </row>
    <row r="19" spans="2:11" ht="47.4" customHeight="1" x14ac:dyDescent="0.35">
      <c r="B19" s="22"/>
      <c r="C19" s="328" t="s">
        <v>88</v>
      </c>
      <c r="D19" s="123" t="s">
        <v>68</v>
      </c>
      <c r="E19" s="119"/>
      <c r="F19" s="119"/>
      <c r="G19" s="124"/>
      <c r="H19" s="117" t="s">
        <v>105</v>
      </c>
      <c r="I19" s="84"/>
      <c r="J19" s="85" t="s">
        <v>269</v>
      </c>
      <c r="K19" s="23"/>
    </row>
    <row r="20" spans="2:11" ht="31" x14ac:dyDescent="0.35">
      <c r="B20" s="22"/>
      <c r="C20" s="328" t="s">
        <v>89</v>
      </c>
      <c r="D20" s="123" t="s">
        <v>68</v>
      </c>
      <c r="E20" s="119"/>
      <c r="F20" s="119" t="s">
        <v>99</v>
      </c>
      <c r="G20" s="124"/>
      <c r="H20" s="117" t="s">
        <v>95</v>
      </c>
      <c r="I20" s="84"/>
      <c r="J20" s="85" t="s">
        <v>268</v>
      </c>
      <c r="K20" s="23"/>
    </row>
    <row r="21" spans="2:11" ht="31.5" thickBot="1" x14ac:dyDescent="0.4">
      <c r="B21" s="22"/>
      <c r="C21" s="329" t="s">
        <v>90</v>
      </c>
      <c r="D21" s="125" t="s">
        <v>68</v>
      </c>
      <c r="E21" s="126" t="s">
        <v>68</v>
      </c>
      <c r="F21" s="126"/>
      <c r="G21" s="127"/>
      <c r="H21" s="118" t="s">
        <v>98</v>
      </c>
      <c r="I21" s="86" t="s">
        <v>103</v>
      </c>
      <c r="J21" s="87" t="s">
        <v>104</v>
      </c>
      <c r="K21" s="23"/>
    </row>
    <row r="22" spans="2:11" x14ac:dyDescent="0.35">
      <c r="B22" s="22"/>
      <c r="C22" s="109"/>
      <c r="D22" s="107"/>
      <c r="E22" s="107"/>
      <c r="F22" s="107"/>
      <c r="G22" s="107"/>
      <c r="H22" s="108"/>
      <c r="I22" s="108"/>
      <c r="J22" s="108"/>
      <c r="K22" s="23"/>
    </row>
    <row r="23" spans="2:11" ht="21" x14ac:dyDescent="0.5">
      <c r="B23" s="70" t="s">
        <v>164</v>
      </c>
      <c r="C23" s="109"/>
      <c r="D23" s="107"/>
      <c r="E23" s="107"/>
      <c r="F23" s="107"/>
      <c r="G23" s="107"/>
      <c r="H23" s="108"/>
      <c r="I23" s="108"/>
      <c r="J23" s="108"/>
      <c r="K23" s="23"/>
    </row>
    <row r="24" spans="2:11" x14ac:dyDescent="0.35">
      <c r="B24" s="32" t="s">
        <v>38</v>
      </c>
      <c r="C24" s="110" t="s">
        <v>159</v>
      </c>
      <c r="D24" s="107"/>
      <c r="E24" s="107"/>
      <c r="F24" s="107"/>
      <c r="G24" s="107"/>
      <c r="H24" s="108"/>
      <c r="I24" s="108"/>
      <c r="J24" s="108"/>
      <c r="K24" s="23"/>
    </row>
    <row r="25" spans="2:11" x14ac:dyDescent="0.35">
      <c r="B25" s="32" t="s">
        <v>38</v>
      </c>
      <c r="C25" s="110" t="s">
        <v>160</v>
      </c>
      <c r="D25" s="107"/>
      <c r="E25" s="107"/>
      <c r="F25" s="107"/>
      <c r="G25" s="107"/>
      <c r="H25" s="108"/>
      <c r="I25" s="108"/>
      <c r="J25" s="108"/>
      <c r="K25" s="23"/>
    </row>
    <row r="26" spans="2:11" x14ac:dyDescent="0.35">
      <c r="B26" s="32"/>
      <c r="C26" s="110"/>
      <c r="D26" s="107"/>
      <c r="E26" s="107"/>
      <c r="F26" s="107"/>
      <c r="G26" s="107"/>
      <c r="H26" s="108"/>
      <c r="I26" s="108"/>
      <c r="J26" s="108"/>
      <c r="K26" s="23"/>
    </row>
    <row r="27" spans="2:11" x14ac:dyDescent="0.35">
      <c r="B27" s="32" t="s">
        <v>38</v>
      </c>
      <c r="C27" s="114" t="s">
        <v>280</v>
      </c>
      <c r="D27" s="107"/>
      <c r="E27" s="107"/>
      <c r="F27" s="107"/>
      <c r="G27" s="107"/>
      <c r="H27" s="108"/>
      <c r="I27" s="108"/>
      <c r="J27" s="108"/>
      <c r="K27" s="23"/>
    </row>
    <row r="28" spans="2:11" ht="16" thickBot="1" x14ac:dyDescent="0.4">
      <c r="B28" s="33"/>
      <c r="C28" s="111"/>
      <c r="D28" s="112"/>
      <c r="E28" s="112"/>
      <c r="F28" s="112"/>
      <c r="G28" s="112"/>
      <c r="H28" s="113"/>
      <c r="I28" s="113"/>
      <c r="J28" s="113"/>
      <c r="K28" s="35"/>
    </row>
    <row r="29" spans="2:11" x14ac:dyDescent="0.35">
      <c r="D29" s="89"/>
      <c r="E29" s="89"/>
      <c r="F29" s="89"/>
      <c r="G29" s="89"/>
    </row>
    <row r="30" spans="2:11" x14ac:dyDescent="0.35">
      <c r="D30" s="89"/>
      <c r="E30" s="89"/>
      <c r="F30" s="89"/>
      <c r="G30" s="89"/>
    </row>
  </sheetData>
  <mergeCells count="1">
    <mergeCell ref="B2:K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F836-9FCC-42D9-B7D4-F5AB57D0707A}">
  <dimension ref="B1:BL75"/>
  <sheetViews>
    <sheetView topLeftCell="A2" zoomScaleNormal="100" workbookViewId="0">
      <selection activeCell="F24" sqref="F24"/>
    </sheetView>
  </sheetViews>
  <sheetFormatPr defaultRowHeight="14.5" x14ac:dyDescent="0.35"/>
  <cols>
    <col min="1" max="1" width="2.90625" customWidth="1"/>
    <col min="2" max="2" width="2.6328125" customWidth="1"/>
    <col min="3" max="3" width="26" customWidth="1"/>
    <col min="4" max="7" width="14.453125" customWidth="1"/>
    <col min="8" max="10" width="2.90625" customWidth="1"/>
    <col min="11" max="11" width="4.90625" bestFit="1" customWidth="1"/>
    <col min="15" max="36" width="7.36328125" customWidth="1"/>
    <col min="37" max="39" width="8" customWidth="1"/>
    <col min="40" max="40" width="2.90625" customWidth="1"/>
    <col min="41" max="53" width="9.08984375" customWidth="1"/>
    <col min="61" max="61" width="6.6328125" customWidth="1"/>
    <col min="62" max="64" width="9.08984375" customWidth="1"/>
  </cols>
  <sheetData>
    <row r="1" spans="2:64" ht="15" thickBot="1" x14ac:dyDescent="0.4"/>
    <row r="2" spans="2:64" ht="31.5" thickBot="1" x14ac:dyDescent="0.75">
      <c r="B2" s="447" t="s">
        <v>48</v>
      </c>
      <c r="C2" s="448"/>
      <c r="D2" s="448"/>
      <c r="E2" s="448"/>
      <c r="F2" s="448"/>
      <c r="G2" s="448"/>
      <c r="H2" s="449"/>
      <c r="J2" s="447" t="s">
        <v>163</v>
      </c>
      <c r="K2" s="448"/>
      <c r="L2" s="448"/>
      <c r="M2" s="448"/>
      <c r="N2" s="448"/>
      <c r="O2" s="448"/>
      <c r="P2" s="448"/>
      <c r="Q2" s="448"/>
      <c r="R2" s="448"/>
      <c r="S2" s="448"/>
      <c r="T2" s="448"/>
      <c r="U2" s="448"/>
      <c r="V2" s="448"/>
      <c r="W2" s="448"/>
      <c r="X2" s="448"/>
      <c r="Y2" s="448"/>
      <c r="Z2" s="448"/>
      <c r="AA2" s="448"/>
      <c r="AB2" s="448"/>
      <c r="AC2" s="448"/>
      <c r="AD2" s="448"/>
      <c r="AE2" s="448"/>
      <c r="AF2" s="448"/>
      <c r="AG2" s="448"/>
      <c r="AH2" s="448"/>
      <c r="AI2" s="448"/>
      <c r="AJ2" s="448"/>
      <c r="AK2" s="448"/>
      <c r="AL2" s="448"/>
      <c r="AM2" s="448"/>
      <c r="AN2" s="449"/>
    </row>
    <row r="3" spans="2:64" ht="15" thickBot="1" x14ac:dyDescent="0.4">
      <c r="B3" s="19"/>
      <c r="C3" s="20"/>
      <c r="D3" s="20"/>
      <c r="E3" s="20"/>
      <c r="F3" s="20"/>
      <c r="G3" s="20"/>
      <c r="H3" s="21"/>
      <c r="J3" s="22"/>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23"/>
    </row>
    <row r="4" spans="2:64" ht="17.399999999999999" customHeight="1" thickBot="1" x14ac:dyDescent="0.55000000000000004">
      <c r="B4" s="22"/>
      <c r="C4" s="263" t="s">
        <v>40</v>
      </c>
      <c r="D4" s="252">
        <v>46173</v>
      </c>
      <c r="E4" s="18"/>
      <c r="F4" s="424" t="s">
        <v>34</v>
      </c>
      <c r="G4" s="425"/>
      <c r="H4" s="23"/>
      <c r="J4" s="70" t="s">
        <v>161</v>
      </c>
      <c r="K4" s="18"/>
      <c r="L4" s="18"/>
      <c r="M4" s="18"/>
      <c r="N4" s="18"/>
      <c r="O4" s="18"/>
      <c r="P4" s="18"/>
      <c r="Q4" s="18"/>
      <c r="R4" s="18"/>
      <c r="S4" s="18"/>
      <c r="T4" s="18"/>
      <c r="U4" s="18"/>
      <c r="V4" s="18"/>
      <c r="W4" s="18"/>
      <c r="X4" s="18"/>
      <c r="Y4" s="18"/>
      <c r="Z4" s="18"/>
      <c r="AA4" s="18"/>
      <c r="AB4" s="18"/>
      <c r="AC4" s="18"/>
      <c r="AD4" s="18"/>
      <c r="AE4" s="18"/>
      <c r="AF4" s="18"/>
      <c r="AG4" s="18"/>
      <c r="AH4" s="18"/>
      <c r="AI4" s="456" t="s">
        <v>256</v>
      </c>
      <c r="AJ4" s="457"/>
      <c r="AK4" s="457"/>
      <c r="AL4" s="457"/>
      <c r="AM4" s="458"/>
      <c r="AN4" s="23"/>
    </row>
    <row r="5" spans="2:64" ht="15" thickBot="1" x14ac:dyDescent="0.4">
      <c r="B5" s="22"/>
      <c r="C5" s="420" t="s">
        <v>35</v>
      </c>
      <c r="D5" s="422">
        <v>14</v>
      </c>
      <c r="E5" s="18"/>
      <c r="F5" s="426" t="s">
        <v>270</v>
      </c>
      <c r="G5" s="427"/>
      <c r="H5" s="23"/>
      <c r="J5" s="32" t="s">
        <v>38</v>
      </c>
      <c r="K5" s="246" t="s">
        <v>258</v>
      </c>
      <c r="L5" s="18"/>
      <c r="M5" s="18"/>
      <c r="N5" s="18"/>
      <c r="O5" s="18"/>
      <c r="P5" s="18"/>
      <c r="Q5" s="18"/>
      <c r="R5" s="18"/>
      <c r="S5" s="18"/>
      <c r="T5" s="18"/>
      <c r="U5" s="18"/>
      <c r="V5" s="18"/>
      <c r="W5" s="18"/>
      <c r="X5" s="18"/>
      <c r="Y5" s="18"/>
      <c r="Z5" s="18"/>
      <c r="AA5" s="18"/>
      <c r="AB5" s="18"/>
      <c r="AC5" s="18"/>
      <c r="AD5" s="18"/>
      <c r="AE5" s="18"/>
      <c r="AF5" s="18"/>
      <c r="AG5" s="18"/>
      <c r="AH5" s="18"/>
      <c r="AI5" s="441" t="s">
        <v>173</v>
      </c>
      <c r="AJ5" s="442"/>
      <c r="AK5" s="443"/>
      <c r="AL5" s="430">
        <v>2018</v>
      </c>
      <c r="AM5" s="431"/>
      <c r="AN5" s="23"/>
      <c r="BJ5" s="444" t="s">
        <v>36</v>
      </c>
      <c r="BK5" s="445"/>
      <c r="BL5" s="446"/>
    </row>
    <row r="6" spans="2:64" ht="15.5" thickTop="1" thickBot="1" x14ac:dyDescent="0.4">
      <c r="B6" s="22"/>
      <c r="C6" s="421"/>
      <c r="D6" s="423"/>
      <c r="E6" s="18"/>
      <c r="F6" s="428" t="s">
        <v>271</v>
      </c>
      <c r="G6" s="429"/>
      <c r="H6" s="23"/>
      <c r="J6" s="32" t="s">
        <v>38</v>
      </c>
      <c r="K6" s="246" t="s">
        <v>175</v>
      </c>
      <c r="L6" s="18"/>
      <c r="M6" s="18"/>
      <c r="N6" s="18"/>
      <c r="O6" s="18"/>
      <c r="P6" s="18"/>
      <c r="Q6" s="18"/>
      <c r="R6" s="18"/>
      <c r="S6" s="18"/>
      <c r="T6" s="18"/>
      <c r="U6" s="18"/>
      <c r="V6" s="18"/>
      <c r="W6" s="18"/>
      <c r="X6" s="18"/>
      <c r="Y6" s="18"/>
      <c r="Z6" s="18"/>
      <c r="AA6" s="18"/>
      <c r="AB6" s="18"/>
      <c r="AC6" s="18"/>
      <c r="AD6" s="18"/>
      <c r="AE6" s="18"/>
      <c r="AF6" s="18"/>
      <c r="AG6" s="18"/>
      <c r="AH6" s="18"/>
      <c r="AI6" s="438" t="s">
        <v>174</v>
      </c>
      <c r="AJ6" s="439"/>
      <c r="AK6" s="440"/>
      <c r="AL6" s="432">
        <v>2024</v>
      </c>
      <c r="AM6" s="433"/>
      <c r="AN6" s="23"/>
      <c r="BJ6" s="15"/>
      <c r="BK6" s="16"/>
      <c r="BL6" s="17"/>
    </row>
    <row r="7" spans="2:64" s="1" customFormat="1" ht="15" customHeight="1" thickBot="1" x14ac:dyDescent="0.4">
      <c r="B7" s="22"/>
      <c r="C7" s="18"/>
      <c r="D7" s="18"/>
      <c r="E7" s="18"/>
      <c r="F7" s="18"/>
      <c r="G7" s="18"/>
      <c r="H7" s="23"/>
      <c r="I7"/>
      <c r="J7" s="32" t="s">
        <v>38</v>
      </c>
      <c r="K7" s="246" t="s">
        <v>176</v>
      </c>
      <c r="L7" s="18"/>
      <c r="M7" s="18"/>
      <c r="N7" s="18"/>
      <c r="O7" s="18"/>
      <c r="P7" s="18"/>
      <c r="Q7" s="18"/>
      <c r="R7" s="18"/>
      <c r="S7" s="18"/>
      <c r="T7" s="18"/>
      <c r="U7" s="18"/>
      <c r="V7" s="18"/>
      <c r="W7" s="18"/>
      <c r="X7" s="18"/>
      <c r="Y7" s="18"/>
      <c r="Z7" s="18"/>
      <c r="AA7" s="18"/>
      <c r="AB7" s="18"/>
      <c r="AC7" s="18"/>
      <c r="AD7" s="18"/>
      <c r="AE7" s="18"/>
      <c r="AF7" s="18"/>
      <c r="AG7" s="18"/>
      <c r="AH7" s="18"/>
      <c r="AI7" s="25"/>
      <c r="AJ7" s="25"/>
      <c r="AK7" s="25"/>
      <c r="AL7" s="25"/>
      <c r="AM7" s="25"/>
      <c r="AN7" s="23"/>
      <c r="AO7"/>
      <c r="BJ7" s="36"/>
      <c r="BL7" s="37" t="s">
        <v>37</v>
      </c>
    </row>
    <row r="8" spans="2:64" ht="17.399999999999999" customHeight="1" thickBot="1" x14ac:dyDescent="0.4">
      <c r="B8" s="24"/>
      <c r="C8" s="264" t="s">
        <v>274</v>
      </c>
      <c r="D8" s="48" t="s">
        <v>203</v>
      </c>
      <c r="E8" s="49" t="s">
        <v>204</v>
      </c>
      <c r="F8" s="48" t="s">
        <v>272</v>
      </c>
      <c r="G8" s="49" t="s">
        <v>273</v>
      </c>
      <c r="H8" s="26"/>
      <c r="J8" s="32" t="s">
        <v>38</v>
      </c>
      <c r="K8" s="246" t="s">
        <v>172</v>
      </c>
      <c r="L8" s="18"/>
      <c r="M8" s="18"/>
      <c r="N8" s="18"/>
      <c r="O8" s="18"/>
      <c r="P8" s="18"/>
      <c r="Q8" s="18"/>
      <c r="R8" s="18"/>
      <c r="S8" s="18"/>
      <c r="T8" s="18"/>
      <c r="U8" s="18"/>
      <c r="V8" s="18"/>
      <c r="W8" s="18"/>
      <c r="X8" s="18"/>
      <c r="Y8" s="18"/>
      <c r="Z8" s="18"/>
      <c r="AA8" s="18"/>
      <c r="AB8" s="18"/>
      <c r="AC8" s="18"/>
      <c r="AD8" s="18"/>
      <c r="AE8" s="18"/>
      <c r="AF8" s="18"/>
      <c r="AG8" s="18"/>
      <c r="AH8" s="18"/>
      <c r="AI8" s="456" t="s">
        <v>257</v>
      </c>
      <c r="AJ8" s="457"/>
      <c r="AK8" s="457"/>
      <c r="AL8" s="457"/>
      <c r="AM8" s="458"/>
      <c r="AN8" s="23"/>
      <c r="BJ8" s="4">
        <f>YEAR(E9)</f>
        <v>2020</v>
      </c>
      <c r="BK8">
        <f>MONTH(E9)</f>
        <v>4</v>
      </c>
      <c r="BL8" s="38">
        <f>(YEAR(D10)-YEAR(D9))*12+MONTH(D10)-MONTH(D9)</f>
        <v>59</v>
      </c>
    </row>
    <row r="9" spans="2:64" ht="15" thickBot="1" x14ac:dyDescent="0.4">
      <c r="B9" s="22"/>
      <c r="C9" s="28" t="s">
        <v>167</v>
      </c>
      <c r="D9" s="257">
        <f>DATE(BJ8-F11,BK8-G11+1,1)</f>
        <v>42156</v>
      </c>
      <c r="E9" s="258">
        <f>D10-1</f>
        <v>43951</v>
      </c>
      <c r="F9" s="259">
        <f>ROUNDDOWN(BL8/12,0)</f>
        <v>4</v>
      </c>
      <c r="G9" s="260">
        <f>BL8-12*F9</f>
        <v>11</v>
      </c>
      <c r="H9" s="23"/>
      <c r="J9" s="32" t="s">
        <v>38</v>
      </c>
      <c r="K9" s="246" t="s">
        <v>155</v>
      </c>
      <c r="L9" s="18"/>
      <c r="M9" s="18"/>
      <c r="N9" s="18"/>
      <c r="O9" s="18"/>
      <c r="P9" s="18"/>
      <c r="Q9" s="18"/>
      <c r="R9" s="18"/>
      <c r="S9" s="18"/>
      <c r="T9" s="18"/>
      <c r="U9" s="18"/>
      <c r="V9" s="18"/>
      <c r="W9" s="18"/>
      <c r="X9" s="18"/>
      <c r="Y9" s="18"/>
      <c r="Z9" s="18"/>
      <c r="AA9" s="18"/>
      <c r="AB9" s="18"/>
      <c r="AC9" s="18"/>
      <c r="AD9" s="18"/>
      <c r="AE9" s="18"/>
      <c r="AF9" s="18"/>
      <c r="AG9" s="18"/>
      <c r="AH9" s="18"/>
      <c r="AI9" s="441" t="s">
        <v>57</v>
      </c>
      <c r="AJ9" s="442"/>
      <c r="AK9" s="443"/>
      <c r="AL9" s="434">
        <f>ROUND(HLOOKUP(AL5, $O$16:$AM$42, 27, 0), -2)</f>
        <v>8100</v>
      </c>
      <c r="AM9" s="435"/>
      <c r="AN9" s="23"/>
      <c r="BJ9" s="4">
        <f>YEAR(E10)</f>
        <v>2021</v>
      </c>
      <c r="BK9">
        <f>MONTH(E10)</f>
        <v>6</v>
      </c>
      <c r="BL9" s="14">
        <f>(YEAR(D11)-YEAR(D10))*12+MONTH(D11)-MONTH(D10)</f>
        <v>14</v>
      </c>
    </row>
    <row r="10" spans="2:64" ht="15.5" thickTop="1" thickBot="1" x14ac:dyDescent="0.4">
      <c r="B10" s="22"/>
      <c r="C10" s="29" t="s">
        <v>205</v>
      </c>
      <c r="D10" s="256">
        <f>DATE(BJ9,BK9-(D5-1),1)</f>
        <v>43952</v>
      </c>
      <c r="E10" s="253">
        <v>44377</v>
      </c>
      <c r="F10" s="261">
        <f>ROUNDDOWN(BL9/12,0)</f>
        <v>1</v>
      </c>
      <c r="G10" s="262">
        <f>BL9-12*F10</f>
        <v>2</v>
      </c>
      <c r="H10" s="23"/>
      <c r="J10" s="32" t="s">
        <v>38</v>
      </c>
      <c r="K10" s="246" t="s">
        <v>152</v>
      </c>
      <c r="L10" s="18"/>
      <c r="M10" s="18"/>
      <c r="N10" s="18"/>
      <c r="O10" s="18"/>
      <c r="P10" s="18"/>
      <c r="Q10" s="18"/>
      <c r="R10" s="18"/>
      <c r="S10" s="18"/>
      <c r="T10" s="18"/>
      <c r="U10" s="18"/>
      <c r="V10" s="18"/>
      <c r="W10" s="18"/>
      <c r="X10" s="18"/>
      <c r="Y10" s="18"/>
      <c r="Z10" s="18"/>
      <c r="AA10" s="18"/>
      <c r="AB10" s="18"/>
      <c r="AC10" s="18"/>
      <c r="AD10" s="18"/>
      <c r="AE10" s="18"/>
      <c r="AF10" s="18"/>
      <c r="AG10" s="18"/>
      <c r="AH10" s="18"/>
      <c r="AI10" s="438" t="s">
        <v>58</v>
      </c>
      <c r="AJ10" s="439"/>
      <c r="AK10" s="440"/>
      <c r="AL10" s="436">
        <f>ROUND(HLOOKUP(AL6, $O$16:$AM$42, 27, 0), -2)</f>
        <v>8700</v>
      </c>
      <c r="AM10" s="437"/>
      <c r="AN10" s="23"/>
      <c r="BJ10" s="6"/>
      <c r="BK10" s="7">
        <f>E11+1</f>
        <v>46174</v>
      </c>
      <c r="BL10" s="39">
        <f>(YEAR(BK10)-YEAR(D11))*12+MONTH(BK10)-MONTH(D11)</f>
        <v>59</v>
      </c>
    </row>
    <row r="11" spans="2:64" ht="15" thickBot="1" x14ac:dyDescent="0.4">
      <c r="B11" s="22"/>
      <c r="C11" s="30" t="s">
        <v>168</v>
      </c>
      <c r="D11" s="254">
        <f>E10+1</f>
        <v>44378</v>
      </c>
      <c r="E11" s="255">
        <f>D4</f>
        <v>46173</v>
      </c>
      <c r="F11" s="250">
        <f>ROUNDDOWN(BL10/12,0)</f>
        <v>4</v>
      </c>
      <c r="G11" s="251">
        <f>BL10-12*F11</f>
        <v>11</v>
      </c>
      <c r="H11" s="23"/>
      <c r="J11" s="32" t="s">
        <v>38</v>
      </c>
      <c r="K11" s="247" t="s">
        <v>153</v>
      </c>
      <c r="L11" s="47"/>
      <c r="M11" s="47"/>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23"/>
    </row>
    <row r="12" spans="2:64" x14ac:dyDescent="0.35">
      <c r="B12" s="22"/>
      <c r="C12" s="18"/>
      <c r="D12" s="31"/>
      <c r="E12" s="31"/>
      <c r="F12" s="18"/>
      <c r="G12" s="18"/>
      <c r="H12" s="23"/>
      <c r="J12" s="32" t="s">
        <v>38</v>
      </c>
      <c r="K12" s="247" t="s">
        <v>281</v>
      </c>
      <c r="L12" s="47"/>
      <c r="M12" s="47"/>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23"/>
    </row>
    <row r="13" spans="2:64" ht="21.5" thickBot="1" x14ac:dyDescent="0.55000000000000004">
      <c r="B13" s="70" t="s">
        <v>162</v>
      </c>
      <c r="C13" s="18"/>
      <c r="D13" s="18"/>
      <c r="E13" s="18"/>
      <c r="F13" s="18"/>
      <c r="G13" s="18"/>
      <c r="H13" s="23"/>
      <c r="J13" s="22"/>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23"/>
    </row>
    <row r="14" spans="2:64" ht="15" customHeight="1" x14ac:dyDescent="0.35">
      <c r="B14" s="32" t="s">
        <v>38</v>
      </c>
      <c r="C14" s="419" t="s">
        <v>255</v>
      </c>
      <c r="D14" s="419"/>
      <c r="E14" s="419"/>
      <c r="F14" s="419"/>
      <c r="G14" s="419"/>
      <c r="H14" s="23"/>
      <c r="J14" s="22"/>
      <c r="K14" s="450" t="s">
        <v>55</v>
      </c>
      <c r="L14" s="451"/>
      <c r="M14" s="451"/>
      <c r="N14" s="452"/>
      <c r="O14" s="450" t="s">
        <v>259</v>
      </c>
      <c r="P14" s="451"/>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2"/>
      <c r="AN14" s="23"/>
    </row>
    <row r="15" spans="2:64" ht="15" thickBot="1" x14ac:dyDescent="0.4">
      <c r="B15" s="22"/>
      <c r="C15" s="419"/>
      <c r="D15" s="419"/>
      <c r="E15" s="419"/>
      <c r="F15" s="419"/>
      <c r="G15" s="419"/>
      <c r="H15" s="23"/>
      <c r="J15" s="22"/>
      <c r="K15" s="453"/>
      <c r="L15" s="454"/>
      <c r="M15" s="454"/>
      <c r="N15" s="455"/>
      <c r="O15" s="453"/>
      <c r="P15" s="454"/>
      <c r="Q15" s="454"/>
      <c r="R15" s="454"/>
      <c r="S15" s="454"/>
      <c r="T15" s="454"/>
      <c r="U15" s="454"/>
      <c r="V15" s="454"/>
      <c r="W15" s="454"/>
      <c r="X15" s="454"/>
      <c r="Y15" s="454"/>
      <c r="Z15" s="454"/>
      <c r="AA15" s="454"/>
      <c r="AB15" s="454"/>
      <c r="AC15" s="454"/>
      <c r="AD15" s="454"/>
      <c r="AE15" s="454"/>
      <c r="AF15" s="454"/>
      <c r="AG15" s="454"/>
      <c r="AH15" s="454"/>
      <c r="AI15" s="454"/>
      <c r="AJ15" s="454"/>
      <c r="AK15" s="454"/>
      <c r="AL15" s="454"/>
      <c r="AM15" s="455"/>
      <c r="AN15" s="23"/>
    </row>
    <row r="16" spans="2:64" ht="15" thickBot="1" x14ac:dyDescent="0.4">
      <c r="B16" s="32" t="s">
        <v>38</v>
      </c>
      <c r="C16" s="419" t="s">
        <v>59</v>
      </c>
      <c r="D16" s="419"/>
      <c r="E16" s="419"/>
      <c r="F16" s="419"/>
      <c r="G16" s="419"/>
      <c r="H16" s="23"/>
      <c r="I16" s="1"/>
      <c r="J16" s="22"/>
      <c r="K16" s="53" t="s">
        <v>53</v>
      </c>
      <c r="L16" s="54" t="s">
        <v>49</v>
      </c>
      <c r="M16" s="55" t="s">
        <v>50</v>
      </c>
      <c r="N16" s="128" t="s">
        <v>51</v>
      </c>
      <c r="O16" s="367">
        <v>2006</v>
      </c>
      <c r="P16" s="55">
        <v>2007</v>
      </c>
      <c r="Q16" s="55">
        <v>2008</v>
      </c>
      <c r="R16" s="55">
        <v>2009</v>
      </c>
      <c r="S16" s="55">
        <v>2010</v>
      </c>
      <c r="T16" s="55">
        <v>2011</v>
      </c>
      <c r="U16" s="55">
        <v>2012</v>
      </c>
      <c r="V16" s="55">
        <v>2013</v>
      </c>
      <c r="W16" s="55">
        <v>2014</v>
      </c>
      <c r="X16" s="55">
        <v>2015</v>
      </c>
      <c r="Y16" s="55">
        <v>2016</v>
      </c>
      <c r="Z16" s="55">
        <v>2017</v>
      </c>
      <c r="AA16" s="55">
        <v>2018</v>
      </c>
      <c r="AB16" s="55">
        <v>2019</v>
      </c>
      <c r="AC16" s="55">
        <v>2020</v>
      </c>
      <c r="AD16" s="55">
        <v>2021</v>
      </c>
      <c r="AE16" s="55">
        <v>2022</v>
      </c>
      <c r="AF16" s="55">
        <v>2023</v>
      </c>
      <c r="AG16" s="55">
        <v>2024</v>
      </c>
      <c r="AH16" s="55">
        <v>2025</v>
      </c>
      <c r="AI16" s="55">
        <v>2026</v>
      </c>
      <c r="AJ16" s="55">
        <v>2027</v>
      </c>
      <c r="AK16" s="55">
        <v>2028</v>
      </c>
      <c r="AL16" s="55">
        <v>2029</v>
      </c>
      <c r="AM16" s="128">
        <v>2030</v>
      </c>
      <c r="AN16" s="23"/>
      <c r="AO16" s="1"/>
    </row>
    <row r="17" spans="2:61" x14ac:dyDescent="0.35">
      <c r="B17" s="22"/>
      <c r="C17" s="419"/>
      <c r="D17" s="419"/>
      <c r="E17" s="419"/>
      <c r="F17" s="419"/>
      <c r="G17" s="419"/>
      <c r="H17" s="23"/>
      <c r="I17" s="27"/>
      <c r="J17" s="22"/>
      <c r="K17" s="56">
        <v>1</v>
      </c>
      <c r="L17" s="52">
        <v>17.690999999999999</v>
      </c>
      <c r="M17" s="52">
        <v>17.811</v>
      </c>
      <c r="N17" s="265">
        <f>ABS(M17-L17)</f>
        <v>0.12000000000000099</v>
      </c>
      <c r="O17" s="374"/>
      <c r="P17" s="68"/>
      <c r="Q17" s="68"/>
      <c r="R17" s="90"/>
      <c r="S17" s="64"/>
      <c r="T17" s="90"/>
      <c r="U17" s="68">
        <v>3600</v>
      </c>
      <c r="V17" s="64">
        <v>4100</v>
      </c>
      <c r="W17" s="64">
        <v>4600</v>
      </c>
      <c r="X17" s="64">
        <v>5100</v>
      </c>
      <c r="Y17" s="90">
        <v>5600</v>
      </c>
      <c r="Z17" s="64">
        <f>AVERAGE(Y17,AA17)</f>
        <v>6850</v>
      </c>
      <c r="AA17" s="68">
        <v>8100</v>
      </c>
      <c r="AB17" s="64">
        <v>8000</v>
      </c>
      <c r="AC17" s="64">
        <v>7500</v>
      </c>
      <c r="AD17" s="64">
        <v>8000</v>
      </c>
      <c r="AE17" s="64">
        <v>8300</v>
      </c>
      <c r="AF17" s="64">
        <v>8500</v>
      </c>
      <c r="AG17" s="90">
        <v>8700</v>
      </c>
      <c r="AH17" s="64">
        <v>8700</v>
      </c>
      <c r="AI17" s="64">
        <v>8700</v>
      </c>
      <c r="AJ17" s="90"/>
      <c r="AK17" s="90"/>
      <c r="AL17" s="90"/>
      <c r="AM17" s="375"/>
      <c r="AN17" s="23"/>
    </row>
    <row r="18" spans="2:61" x14ac:dyDescent="0.35">
      <c r="B18" s="32" t="s">
        <v>38</v>
      </c>
      <c r="C18" s="419" t="s">
        <v>39</v>
      </c>
      <c r="D18" s="419"/>
      <c r="E18" s="419"/>
      <c r="F18" s="419"/>
      <c r="G18" s="419"/>
      <c r="H18" s="23"/>
      <c r="J18" s="22"/>
      <c r="K18" s="57">
        <v>2</v>
      </c>
      <c r="L18" s="50"/>
      <c r="M18" s="50"/>
      <c r="N18" s="262" t="str">
        <f>IF(ABS(M18-L18) = 0, "", ABS(M18-L18))</f>
        <v/>
      </c>
      <c r="O18" s="376"/>
      <c r="P18" s="62"/>
      <c r="Q18" s="65"/>
      <c r="R18" s="67"/>
      <c r="S18" s="65"/>
      <c r="T18" s="67"/>
      <c r="U18" s="65"/>
      <c r="V18" s="67"/>
      <c r="W18" s="65"/>
      <c r="X18" s="67"/>
      <c r="Y18" s="67"/>
      <c r="Z18" s="65"/>
      <c r="AA18" s="65"/>
      <c r="AB18" s="62"/>
      <c r="AC18" s="62"/>
      <c r="AD18" s="62"/>
      <c r="AE18" s="62"/>
      <c r="AF18" s="62"/>
      <c r="AG18" s="62"/>
      <c r="AH18" s="62"/>
      <c r="AI18" s="62"/>
      <c r="AJ18" s="62"/>
      <c r="AK18" s="62"/>
      <c r="AL18" s="62"/>
      <c r="AM18" s="377"/>
      <c r="AN18" s="23"/>
    </row>
    <row r="19" spans="2:61" x14ac:dyDescent="0.35">
      <c r="B19" s="32"/>
      <c r="C19" s="419"/>
      <c r="D19" s="419"/>
      <c r="E19" s="419"/>
      <c r="F19" s="419"/>
      <c r="G19" s="419"/>
      <c r="H19" s="23"/>
      <c r="J19" s="24"/>
      <c r="K19" s="58">
        <v>3</v>
      </c>
      <c r="L19" s="51"/>
      <c r="M19" s="51"/>
      <c r="N19" s="262" t="str">
        <f t="shared" ref="N19:N41" si="0">IF(ABS(M19-L19) = 0, "", ABS(M19-L19))</f>
        <v/>
      </c>
      <c r="O19" s="376"/>
      <c r="P19" s="62"/>
      <c r="Q19" s="65"/>
      <c r="R19" s="62"/>
      <c r="S19" s="65"/>
      <c r="T19" s="62"/>
      <c r="U19" s="65"/>
      <c r="V19" s="62"/>
      <c r="W19" s="65"/>
      <c r="X19" s="62"/>
      <c r="Y19" s="65"/>
      <c r="Z19" s="62"/>
      <c r="AA19" s="65"/>
      <c r="AB19" s="62"/>
      <c r="AC19" s="65"/>
      <c r="AD19" s="65"/>
      <c r="AE19" s="65"/>
      <c r="AF19" s="65"/>
      <c r="AG19" s="65"/>
      <c r="AH19" s="65"/>
      <c r="AI19" s="62"/>
      <c r="AJ19" s="65"/>
      <c r="AK19" s="62"/>
      <c r="AL19" s="65"/>
      <c r="AM19" s="377"/>
      <c r="AN19" s="26"/>
    </row>
    <row r="20" spans="2:61" ht="15" thickBot="1" x14ac:dyDescent="0.4">
      <c r="B20" s="33"/>
      <c r="C20" s="34"/>
      <c r="D20" s="34"/>
      <c r="E20" s="34"/>
      <c r="F20" s="34"/>
      <c r="G20" s="34"/>
      <c r="H20" s="35"/>
      <c r="J20" s="43"/>
      <c r="K20" s="57">
        <v>4</v>
      </c>
      <c r="L20" s="50"/>
      <c r="M20" s="50"/>
      <c r="N20" s="262" t="str">
        <f t="shared" si="0"/>
        <v/>
      </c>
      <c r="O20" s="376"/>
      <c r="P20" s="62"/>
      <c r="Q20" s="65"/>
      <c r="R20" s="62"/>
      <c r="S20" s="65"/>
      <c r="T20" s="62"/>
      <c r="U20" s="65"/>
      <c r="V20" s="62"/>
      <c r="W20" s="65"/>
      <c r="X20" s="62"/>
      <c r="Y20" s="65"/>
      <c r="Z20" s="62"/>
      <c r="AA20" s="65"/>
      <c r="AB20" s="62"/>
      <c r="AC20" s="65"/>
      <c r="AD20" s="65"/>
      <c r="AE20" s="65"/>
      <c r="AF20" s="65"/>
      <c r="AG20" s="65"/>
      <c r="AH20" s="65"/>
      <c r="AI20" s="62"/>
      <c r="AJ20" s="65"/>
      <c r="AK20" s="62"/>
      <c r="AL20" s="65"/>
      <c r="AM20" s="377"/>
      <c r="AN20" s="23"/>
    </row>
    <row r="21" spans="2:61" x14ac:dyDescent="0.35">
      <c r="J21" s="22"/>
      <c r="K21" s="57">
        <v>5</v>
      </c>
      <c r="L21" s="50"/>
      <c r="M21" s="50"/>
      <c r="N21" s="262" t="str">
        <f t="shared" si="0"/>
        <v/>
      </c>
      <c r="O21" s="376"/>
      <c r="P21" s="62"/>
      <c r="Q21" s="62"/>
      <c r="R21" s="62"/>
      <c r="S21" s="62"/>
      <c r="T21" s="62"/>
      <c r="U21" s="62"/>
      <c r="V21" s="62"/>
      <c r="W21" s="62"/>
      <c r="X21" s="62"/>
      <c r="Y21" s="62"/>
      <c r="Z21" s="62"/>
      <c r="AA21" s="62"/>
      <c r="AB21" s="62"/>
      <c r="AC21" s="62"/>
      <c r="AD21" s="62"/>
      <c r="AE21" s="62"/>
      <c r="AF21" s="62"/>
      <c r="AG21" s="62"/>
      <c r="AH21" s="62"/>
      <c r="AI21" s="62"/>
      <c r="AJ21" s="62"/>
      <c r="AK21" s="62"/>
      <c r="AL21" s="62"/>
      <c r="AM21" s="377"/>
      <c r="AN21" s="23"/>
    </row>
    <row r="22" spans="2:61" x14ac:dyDescent="0.35">
      <c r="J22" s="22"/>
      <c r="K22" s="58">
        <v>6</v>
      </c>
      <c r="L22" s="50"/>
      <c r="M22" s="50"/>
      <c r="N22" s="262" t="str">
        <f t="shared" si="0"/>
        <v/>
      </c>
      <c r="O22" s="376"/>
      <c r="P22" s="62"/>
      <c r="Q22" s="62"/>
      <c r="R22" s="62"/>
      <c r="S22" s="62"/>
      <c r="T22" s="62"/>
      <c r="U22" s="62"/>
      <c r="V22" s="62"/>
      <c r="W22" s="62"/>
      <c r="X22" s="62"/>
      <c r="Y22" s="62"/>
      <c r="Z22" s="62"/>
      <c r="AA22" s="62"/>
      <c r="AB22" s="62"/>
      <c r="AC22" s="62"/>
      <c r="AD22" s="62"/>
      <c r="AE22" s="62"/>
      <c r="AF22" s="62"/>
      <c r="AG22" s="62"/>
      <c r="AH22" s="62"/>
      <c r="AI22" s="62"/>
      <c r="AJ22" s="62"/>
      <c r="AK22" s="62"/>
      <c r="AL22" s="62"/>
      <c r="AM22" s="377"/>
      <c r="AN22" s="23"/>
    </row>
    <row r="23" spans="2:61" x14ac:dyDescent="0.35">
      <c r="J23" s="22"/>
      <c r="K23" s="57">
        <v>7</v>
      </c>
      <c r="L23" s="50"/>
      <c r="M23" s="50"/>
      <c r="N23" s="262" t="str">
        <f t="shared" si="0"/>
        <v/>
      </c>
      <c r="O23" s="376"/>
      <c r="P23" s="62"/>
      <c r="Q23" s="62"/>
      <c r="R23" s="62"/>
      <c r="S23" s="62"/>
      <c r="T23" s="62"/>
      <c r="U23" s="62"/>
      <c r="V23" s="62"/>
      <c r="W23" s="62"/>
      <c r="X23" s="62"/>
      <c r="Y23" s="62"/>
      <c r="Z23" s="62"/>
      <c r="AA23" s="62"/>
      <c r="AB23" s="62"/>
      <c r="AC23" s="62"/>
      <c r="AD23" s="62"/>
      <c r="AE23" s="62"/>
      <c r="AF23" s="62"/>
      <c r="AG23" s="62"/>
      <c r="AH23" s="62"/>
      <c r="AI23" s="62"/>
      <c r="AJ23" s="62"/>
      <c r="AK23" s="62"/>
      <c r="AL23" s="62"/>
      <c r="AM23" s="377"/>
      <c r="AN23" s="23"/>
    </row>
    <row r="24" spans="2:61" x14ac:dyDescent="0.35">
      <c r="J24" s="22"/>
      <c r="K24" s="57">
        <v>8</v>
      </c>
      <c r="L24" s="50"/>
      <c r="M24" s="50"/>
      <c r="N24" s="262" t="str">
        <f t="shared" si="0"/>
        <v/>
      </c>
      <c r="O24" s="376"/>
      <c r="P24" s="62"/>
      <c r="Q24" s="62"/>
      <c r="R24" s="62"/>
      <c r="S24" s="62"/>
      <c r="T24" s="62"/>
      <c r="U24" s="62"/>
      <c r="V24" s="62"/>
      <c r="W24" s="62"/>
      <c r="X24" s="62"/>
      <c r="Y24" s="62"/>
      <c r="Z24" s="62"/>
      <c r="AA24" s="62"/>
      <c r="AB24" s="62"/>
      <c r="AC24" s="62"/>
      <c r="AD24" s="62"/>
      <c r="AE24" s="62"/>
      <c r="AF24" s="62"/>
      <c r="AG24" s="62"/>
      <c r="AH24" s="62"/>
      <c r="AI24" s="62"/>
      <c r="AJ24" s="62"/>
      <c r="AK24" s="62"/>
      <c r="AL24" s="62"/>
      <c r="AM24" s="377"/>
      <c r="AN24" s="23"/>
    </row>
    <row r="25" spans="2:61" x14ac:dyDescent="0.35">
      <c r="J25" s="22"/>
      <c r="K25" s="58">
        <v>9</v>
      </c>
      <c r="L25" s="50"/>
      <c r="M25" s="50"/>
      <c r="N25" s="262" t="str">
        <f t="shared" si="0"/>
        <v/>
      </c>
      <c r="O25" s="376"/>
      <c r="P25" s="62"/>
      <c r="Q25" s="62"/>
      <c r="R25" s="62"/>
      <c r="S25" s="62"/>
      <c r="T25" s="62"/>
      <c r="U25" s="62"/>
      <c r="V25" s="62"/>
      <c r="W25" s="62"/>
      <c r="X25" s="62"/>
      <c r="Y25" s="62"/>
      <c r="Z25" s="62"/>
      <c r="AA25" s="62"/>
      <c r="AB25" s="62"/>
      <c r="AC25" s="62"/>
      <c r="AD25" s="62"/>
      <c r="AE25" s="62"/>
      <c r="AF25" s="62"/>
      <c r="AG25" s="62"/>
      <c r="AH25" s="62"/>
      <c r="AI25" s="62"/>
      <c r="AJ25" s="62"/>
      <c r="AK25" s="62"/>
      <c r="AL25" s="62"/>
      <c r="AM25" s="377"/>
      <c r="AN25" s="23"/>
    </row>
    <row r="26" spans="2:61" x14ac:dyDescent="0.35">
      <c r="J26" s="22"/>
      <c r="K26" s="57">
        <v>10</v>
      </c>
      <c r="L26" s="50"/>
      <c r="M26" s="50"/>
      <c r="N26" s="262" t="str">
        <f t="shared" si="0"/>
        <v/>
      </c>
      <c r="O26" s="376"/>
      <c r="P26" s="62"/>
      <c r="Q26" s="62"/>
      <c r="R26" s="62"/>
      <c r="S26" s="62"/>
      <c r="T26" s="62"/>
      <c r="U26" s="62"/>
      <c r="V26" s="62"/>
      <c r="W26" s="62"/>
      <c r="X26" s="62"/>
      <c r="Y26" s="62"/>
      <c r="Z26" s="62"/>
      <c r="AA26" s="62"/>
      <c r="AB26" s="62"/>
      <c r="AC26" s="62"/>
      <c r="AD26" s="62"/>
      <c r="AE26" s="62"/>
      <c r="AF26" s="62"/>
      <c r="AG26" s="62"/>
      <c r="AH26" s="62"/>
      <c r="AI26" s="62"/>
      <c r="AJ26" s="62"/>
      <c r="AK26" s="62"/>
      <c r="AL26" s="62"/>
      <c r="AM26" s="377"/>
      <c r="AN26" s="23"/>
    </row>
    <row r="27" spans="2:61" x14ac:dyDescent="0.35">
      <c r="J27" s="22"/>
      <c r="K27" s="57">
        <v>11</v>
      </c>
      <c r="L27" s="50"/>
      <c r="M27" s="50"/>
      <c r="N27" s="262" t="str">
        <f t="shared" si="0"/>
        <v/>
      </c>
      <c r="O27" s="376"/>
      <c r="P27" s="62"/>
      <c r="Q27" s="62"/>
      <c r="R27" s="62"/>
      <c r="S27" s="62"/>
      <c r="T27" s="62"/>
      <c r="U27" s="62"/>
      <c r="V27" s="62"/>
      <c r="W27" s="62"/>
      <c r="X27" s="62"/>
      <c r="Y27" s="62"/>
      <c r="Z27" s="62"/>
      <c r="AA27" s="62"/>
      <c r="AB27" s="62"/>
      <c r="AC27" s="62"/>
      <c r="AD27" s="62"/>
      <c r="AE27" s="62"/>
      <c r="AF27" s="62"/>
      <c r="AG27" s="62"/>
      <c r="AH27" s="62"/>
      <c r="AI27" s="62"/>
      <c r="AJ27" s="62"/>
      <c r="AK27" s="62"/>
      <c r="AL27" s="62"/>
      <c r="AM27" s="377"/>
      <c r="AN27" s="23"/>
    </row>
    <row r="28" spans="2:61" x14ac:dyDescent="0.35">
      <c r="J28" s="22"/>
      <c r="K28" s="58">
        <v>12</v>
      </c>
      <c r="L28" s="50"/>
      <c r="M28" s="50"/>
      <c r="N28" s="262" t="str">
        <f t="shared" si="0"/>
        <v/>
      </c>
      <c r="O28" s="376"/>
      <c r="P28" s="62"/>
      <c r="Q28" s="62"/>
      <c r="R28" s="62"/>
      <c r="S28" s="62"/>
      <c r="T28" s="62"/>
      <c r="U28" s="62"/>
      <c r="V28" s="62"/>
      <c r="W28" s="62"/>
      <c r="X28" s="62"/>
      <c r="Y28" s="62"/>
      <c r="Z28" s="62"/>
      <c r="AA28" s="62"/>
      <c r="AB28" s="62"/>
      <c r="AC28" s="62"/>
      <c r="AD28" s="62"/>
      <c r="AE28" s="62"/>
      <c r="AF28" s="62"/>
      <c r="AG28" s="62"/>
      <c r="AH28" s="62"/>
      <c r="AI28" s="62"/>
      <c r="AJ28" s="62"/>
      <c r="AK28" s="62"/>
      <c r="AL28" s="62"/>
      <c r="AM28" s="377"/>
      <c r="AN28" s="23"/>
    </row>
    <row r="29" spans="2:61" ht="15" customHeight="1" x14ac:dyDescent="0.35">
      <c r="J29" s="22"/>
      <c r="K29" s="57">
        <v>13</v>
      </c>
      <c r="L29" s="50"/>
      <c r="M29" s="50"/>
      <c r="N29" s="262" t="str">
        <f t="shared" si="0"/>
        <v/>
      </c>
      <c r="O29" s="376"/>
      <c r="P29" s="62"/>
      <c r="Q29" s="62"/>
      <c r="R29" s="62"/>
      <c r="S29" s="62"/>
      <c r="T29" s="62"/>
      <c r="U29" s="62"/>
      <c r="V29" s="62"/>
      <c r="W29" s="62"/>
      <c r="X29" s="62"/>
      <c r="Y29" s="62"/>
      <c r="Z29" s="62"/>
      <c r="AA29" s="62"/>
      <c r="AB29" s="62"/>
      <c r="AC29" s="62"/>
      <c r="AD29" s="62"/>
      <c r="AE29" s="62"/>
      <c r="AF29" s="62"/>
      <c r="AG29" s="62"/>
      <c r="AH29" s="62"/>
      <c r="AI29" s="62"/>
      <c r="AJ29" s="62"/>
      <c r="AK29" s="62"/>
      <c r="AL29" s="62"/>
      <c r="AM29" s="377"/>
      <c r="AN29" s="23"/>
    </row>
    <row r="30" spans="2:61" x14ac:dyDescent="0.35">
      <c r="J30" s="22"/>
      <c r="K30" s="57">
        <v>14</v>
      </c>
      <c r="L30" s="50"/>
      <c r="M30" s="50"/>
      <c r="N30" s="262" t="str">
        <f t="shared" si="0"/>
        <v/>
      </c>
      <c r="O30" s="376"/>
      <c r="P30" s="62"/>
      <c r="Q30" s="62"/>
      <c r="R30" s="62"/>
      <c r="S30" s="62"/>
      <c r="T30" s="62"/>
      <c r="U30" s="62"/>
      <c r="V30" s="62"/>
      <c r="W30" s="62"/>
      <c r="X30" s="62"/>
      <c r="Y30" s="62"/>
      <c r="Z30" s="62"/>
      <c r="AA30" s="62"/>
      <c r="AB30" s="62"/>
      <c r="AC30" s="62"/>
      <c r="AD30" s="62"/>
      <c r="AE30" s="62"/>
      <c r="AF30" s="62"/>
      <c r="AG30" s="62"/>
      <c r="AH30" s="62"/>
      <c r="AI30" s="62"/>
      <c r="AJ30" s="62"/>
      <c r="AK30" s="62"/>
      <c r="AL30" s="62"/>
      <c r="AM30" s="377"/>
      <c r="AN30" s="23"/>
    </row>
    <row r="31" spans="2:61" x14ac:dyDescent="0.35">
      <c r="J31" s="22"/>
      <c r="K31" s="58">
        <v>15</v>
      </c>
      <c r="L31" s="50"/>
      <c r="M31" s="50"/>
      <c r="N31" s="262" t="str">
        <f t="shared" si="0"/>
        <v/>
      </c>
      <c r="O31" s="376"/>
      <c r="P31" s="62"/>
      <c r="Q31" s="62"/>
      <c r="R31" s="62"/>
      <c r="S31" s="62"/>
      <c r="T31" s="62"/>
      <c r="U31" s="62"/>
      <c r="V31" s="62"/>
      <c r="W31" s="62"/>
      <c r="X31" s="62"/>
      <c r="Y31" s="62"/>
      <c r="Z31" s="62"/>
      <c r="AA31" s="62"/>
      <c r="AB31" s="62"/>
      <c r="AC31" s="62"/>
      <c r="AD31" s="62"/>
      <c r="AE31" s="62"/>
      <c r="AF31" s="62"/>
      <c r="AG31" s="62"/>
      <c r="AH31" s="62"/>
      <c r="AI31" s="62"/>
      <c r="AJ31" s="62"/>
      <c r="AK31" s="62"/>
      <c r="AL31" s="62"/>
      <c r="AM31" s="377"/>
      <c r="AN31" s="23"/>
    </row>
    <row r="32" spans="2:61" x14ac:dyDescent="0.35">
      <c r="J32" s="22"/>
      <c r="K32" s="57">
        <v>16</v>
      </c>
      <c r="L32" s="50"/>
      <c r="M32" s="50"/>
      <c r="N32" s="262" t="str">
        <f t="shared" si="0"/>
        <v/>
      </c>
      <c r="O32" s="376"/>
      <c r="P32" s="62"/>
      <c r="Q32" s="62"/>
      <c r="R32" s="62"/>
      <c r="S32" s="62"/>
      <c r="T32" s="62"/>
      <c r="U32" s="62"/>
      <c r="V32" s="62"/>
      <c r="W32" s="62"/>
      <c r="X32" s="62"/>
      <c r="Y32" s="62"/>
      <c r="Z32" s="62"/>
      <c r="AA32" s="62"/>
      <c r="AB32" s="62"/>
      <c r="AC32" s="62"/>
      <c r="AD32" s="62"/>
      <c r="AE32" s="62"/>
      <c r="AF32" s="62"/>
      <c r="AG32" s="62"/>
      <c r="AH32" s="62"/>
      <c r="AI32" s="62"/>
      <c r="AJ32" s="62"/>
      <c r="AK32" s="62"/>
      <c r="AL32" s="62"/>
      <c r="AM32" s="377"/>
      <c r="AN32" s="23"/>
      <c r="BI32" s="75"/>
    </row>
    <row r="33" spans="10:61" x14ac:dyDescent="0.35">
      <c r="J33" s="22"/>
      <c r="K33" s="57">
        <v>17</v>
      </c>
      <c r="L33" s="50"/>
      <c r="M33" s="50"/>
      <c r="N33" s="262" t="str">
        <f t="shared" si="0"/>
        <v/>
      </c>
      <c r="O33" s="376"/>
      <c r="P33" s="62"/>
      <c r="Q33" s="62"/>
      <c r="R33" s="62"/>
      <c r="S33" s="62"/>
      <c r="T33" s="62"/>
      <c r="U33" s="62"/>
      <c r="V33" s="62"/>
      <c r="W33" s="62"/>
      <c r="X33" s="62"/>
      <c r="Y33" s="62"/>
      <c r="Z33" s="62"/>
      <c r="AA33" s="62"/>
      <c r="AB33" s="62"/>
      <c r="AC33" s="62"/>
      <c r="AD33" s="62"/>
      <c r="AE33" s="62"/>
      <c r="AF33" s="62"/>
      <c r="AG33" s="62"/>
      <c r="AH33" s="62"/>
      <c r="AI33" s="62"/>
      <c r="AJ33" s="62"/>
      <c r="AK33" s="62"/>
      <c r="AL33" s="62"/>
      <c r="AM33" s="377"/>
      <c r="AN33" s="23"/>
      <c r="BI33" s="75"/>
    </row>
    <row r="34" spans="10:61" x14ac:dyDescent="0.35">
      <c r="J34" s="22"/>
      <c r="K34" s="58">
        <v>18</v>
      </c>
      <c r="L34" s="50"/>
      <c r="M34" s="50"/>
      <c r="N34" s="262" t="str">
        <f t="shared" si="0"/>
        <v/>
      </c>
      <c r="O34" s="376"/>
      <c r="P34" s="62"/>
      <c r="Q34" s="62"/>
      <c r="R34" s="62"/>
      <c r="S34" s="62"/>
      <c r="T34" s="62"/>
      <c r="U34" s="62"/>
      <c r="V34" s="62"/>
      <c r="W34" s="62"/>
      <c r="X34" s="62"/>
      <c r="Y34" s="62"/>
      <c r="Z34" s="62"/>
      <c r="AA34" s="62"/>
      <c r="AB34" s="62"/>
      <c r="AC34" s="62"/>
      <c r="AD34" s="62"/>
      <c r="AE34" s="62"/>
      <c r="AF34" s="62"/>
      <c r="AG34" s="62"/>
      <c r="AH34" s="62"/>
      <c r="AI34" s="62"/>
      <c r="AJ34" s="62"/>
      <c r="AK34" s="62"/>
      <c r="AL34" s="62"/>
      <c r="AM34" s="377"/>
      <c r="AN34" s="23"/>
      <c r="BI34" s="75"/>
    </row>
    <row r="35" spans="10:61" x14ac:dyDescent="0.35">
      <c r="J35" s="22"/>
      <c r="K35" s="57">
        <v>19</v>
      </c>
      <c r="L35" s="50"/>
      <c r="M35" s="50"/>
      <c r="N35" s="262" t="str">
        <f t="shared" si="0"/>
        <v/>
      </c>
      <c r="O35" s="376"/>
      <c r="P35" s="62"/>
      <c r="Q35" s="62"/>
      <c r="R35" s="62"/>
      <c r="S35" s="62"/>
      <c r="T35" s="62"/>
      <c r="U35" s="62"/>
      <c r="V35" s="62"/>
      <c r="W35" s="62"/>
      <c r="X35" s="62"/>
      <c r="Y35" s="62"/>
      <c r="Z35" s="62"/>
      <c r="AA35" s="62"/>
      <c r="AB35" s="62"/>
      <c r="AC35" s="62"/>
      <c r="AD35" s="62"/>
      <c r="AE35" s="62"/>
      <c r="AF35" s="62"/>
      <c r="AG35" s="62"/>
      <c r="AH35" s="62"/>
      <c r="AI35" s="62"/>
      <c r="AJ35" s="62"/>
      <c r="AK35" s="62"/>
      <c r="AL35" s="62"/>
      <c r="AM35" s="377"/>
      <c r="AN35" s="23"/>
    </row>
    <row r="36" spans="10:61" x14ac:dyDescent="0.35">
      <c r="J36" s="22"/>
      <c r="K36" s="57">
        <v>20</v>
      </c>
      <c r="L36" s="50"/>
      <c r="M36" s="50"/>
      <c r="N36" s="262" t="str">
        <f t="shared" si="0"/>
        <v/>
      </c>
      <c r="O36" s="376"/>
      <c r="P36" s="62"/>
      <c r="Q36" s="62"/>
      <c r="R36" s="62"/>
      <c r="S36" s="62"/>
      <c r="T36" s="62"/>
      <c r="U36" s="62"/>
      <c r="V36" s="62"/>
      <c r="W36" s="62"/>
      <c r="X36" s="62"/>
      <c r="Y36" s="62"/>
      <c r="Z36" s="62"/>
      <c r="AA36" s="62"/>
      <c r="AB36" s="62"/>
      <c r="AC36" s="62"/>
      <c r="AD36" s="62"/>
      <c r="AE36" s="62"/>
      <c r="AF36" s="62"/>
      <c r="AG36" s="62"/>
      <c r="AH36" s="62"/>
      <c r="AI36" s="62"/>
      <c r="AJ36" s="62"/>
      <c r="AK36" s="62"/>
      <c r="AL36" s="62"/>
      <c r="AM36" s="377"/>
      <c r="AN36" s="23"/>
    </row>
    <row r="37" spans="10:61" x14ac:dyDescent="0.35">
      <c r="J37" s="22"/>
      <c r="K37" s="58">
        <v>21</v>
      </c>
      <c r="L37" s="50"/>
      <c r="M37" s="50"/>
      <c r="N37" s="262" t="str">
        <f t="shared" si="0"/>
        <v/>
      </c>
      <c r="O37" s="376"/>
      <c r="P37" s="62"/>
      <c r="Q37" s="62"/>
      <c r="R37" s="62"/>
      <c r="S37" s="62"/>
      <c r="T37" s="62"/>
      <c r="U37" s="62"/>
      <c r="V37" s="62"/>
      <c r="W37" s="62"/>
      <c r="X37" s="62"/>
      <c r="Y37" s="62"/>
      <c r="Z37" s="62"/>
      <c r="AA37" s="62"/>
      <c r="AB37" s="62"/>
      <c r="AC37" s="62"/>
      <c r="AD37" s="62"/>
      <c r="AE37" s="62"/>
      <c r="AF37" s="62"/>
      <c r="AG37" s="62"/>
      <c r="AH37" s="62"/>
      <c r="AI37" s="62"/>
      <c r="AJ37" s="62"/>
      <c r="AK37" s="62"/>
      <c r="AL37" s="62"/>
      <c r="AM37" s="377"/>
      <c r="AN37" s="23"/>
    </row>
    <row r="38" spans="10:61" x14ac:dyDescent="0.35">
      <c r="J38" s="22"/>
      <c r="K38" s="57">
        <v>22</v>
      </c>
      <c r="L38" s="50"/>
      <c r="M38" s="50"/>
      <c r="N38" s="262" t="str">
        <f t="shared" si="0"/>
        <v/>
      </c>
      <c r="O38" s="376"/>
      <c r="P38" s="62"/>
      <c r="Q38" s="62"/>
      <c r="R38" s="62"/>
      <c r="S38" s="62"/>
      <c r="T38" s="62"/>
      <c r="U38" s="62"/>
      <c r="V38" s="62"/>
      <c r="W38" s="62"/>
      <c r="X38" s="62"/>
      <c r="Y38" s="62"/>
      <c r="Z38" s="62"/>
      <c r="AA38" s="62"/>
      <c r="AB38" s="62"/>
      <c r="AC38" s="62"/>
      <c r="AD38" s="62"/>
      <c r="AE38" s="62"/>
      <c r="AF38" s="62"/>
      <c r="AG38" s="62"/>
      <c r="AH38" s="62"/>
      <c r="AI38" s="62"/>
      <c r="AJ38" s="62"/>
      <c r="AK38" s="62"/>
      <c r="AL38" s="62"/>
      <c r="AM38" s="377"/>
      <c r="AN38" s="23"/>
    </row>
    <row r="39" spans="10:61" x14ac:dyDescent="0.35">
      <c r="J39" s="22"/>
      <c r="K39" s="57">
        <v>23</v>
      </c>
      <c r="L39" s="50"/>
      <c r="M39" s="50"/>
      <c r="N39" s="262" t="str">
        <f t="shared" si="0"/>
        <v/>
      </c>
      <c r="O39" s="376"/>
      <c r="P39" s="62"/>
      <c r="Q39" s="62"/>
      <c r="R39" s="62"/>
      <c r="S39" s="62"/>
      <c r="T39" s="62"/>
      <c r="U39" s="62"/>
      <c r="V39" s="62"/>
      <c r="W39" s="62"/>
      <c r="X39" s="62"/>
      <c r="Y39" s="62"/>
      <c r="Z39" s="62"/>
      <c r="AA39" s="62"/>
      <c r="AB39" s="62"/>
      <c r="AC39" s="62"/>
      <c r="AD39" s="62"/>
      <c r="AE39" s="62"/>
      <c r="AF39" s="62"/>
      <c r="AG39" s="62"/>
      <c r="AH39" s="62"/>
      <c r="AI39" s="62"/>
      <c r="AJ39" s="62"/>
      <c r="AK39" s="62"/>
      <c r="AL39" s="62"/>
      <c r="AM39" s="377"/>
      <c r="AN39" s="23"/>
    </row>
    <row r="40" spans="10:61" x14ac:dyDescent="0.35">
      <c r="J40" s="22"/>
      <c r="K40" s="58">
        <v>24</v>
      </c>
      <c r="L40" s="50"/>
      <c r="M40" s="50"/>
      <c r="N40" s="262" t="str">
        <f t="shared" si="0"/>
        <v/>
      </c>
      <c r="O40" s="376"/>
      <c r="P40" s="62"/>
      <c r="Q40" s="62"/>
      <c r="R40" s="62"/>
      <c r="S40" s="62"/>
      <c r="T40" s="62"/>
      <c r="U40" s="62"/>
      <c r="V40" s="62"/>
      <c r="W40" s="62"/>
      <c r="X40" s="62"/>
      <c r="Y40" s="62"/>
      <c r="Z40" s="62"/>
      <c r="AA40" s="62"/>
      <c r="AB40" s="62"/>
      <c r="AC40" s="62"/>
      <c r="AD40" s="62"/>
      <c r="AE40" s="62"/>
      <c r="AF40" s="62"/>
      <c r="AG40" s="62"/>
      <c r="AH40" s="62"/>
      <c r="AI40" s="62"/>
      <c r="AJ40" s="62"/>
      <c r="AK40" s="62"/>
      <c r="AL40" s="62"/>
      <c r="AM40" s="377"/>
      <c r="AN40" s="23"/>
    </row>
    <row r="41" spans="10:61" ht="15" thickBot="1" x14ac:dyDescent="0.4">
      <c r="J41" s="22"/>
      <c r="K41" s="60">
        <v>25</v>
      </c>
      <c r="L41" s="61"/>
      <c r="M41" s="61"/>
      <c r="N41" s="266" t="str">
        <f t="shared" si="0"/>
        <v/>
      </c>
      <c r="O41" s="378"/>
      <c r="P41" s="63"/>
      <c r="Q41" s="63"/>
      <c r="R41" s="63"/>
      <c r="S41" s="63"/>
      <c r="T41" s="63"/>
      <c r="U41" s="63"/>
      <c r="V41" s="63"/>
      <c r="W41" s="63"/>
      <c r="X41" s="63"/>
      <c r="Y41" s="63"/>
      <c r="Z41" s="63"/>
      <c r="AA41" s="63"/>
      <c r="AB41" s="63"/>
      <c r="AC41" s="63"/>
      <c r="AD41" s="63"/>
      <c r="AE41" s="63"/>
      <c r="AF41" s="63"/>
      <c r="AG41" s="63"/>
      <c r="AH41" s="63"/>
      <c r="AI41" s="63"/>
      <c r="AJ41" s="63"/>
      <c r="AK41" s="63"/>
      <c r="AL41" s="63"/>
      <c r="AM41" s="379"/>
      <c r="AN41" s="23"/>
    </row>
    <row r="42" spans="10:61" ht="15.5" thickTop="1" thickBot="1" x14ac:dyDescent="0.4">
      <c r="J42" s="22"/>
      <c r="K42" s="59" t="s">
        <v>52</v>
      </c>
      <c r="L42" s="396" t="s">
        <v>54</v>
      </c>
      <c r="M42" s="396" t="s">
        <v>54</v>
      </c>
      <c r="N42" s="397">
        <f>SUM(N17:N41)</f>
        <v>0.12000000000000099</v>
      </c>
      <c r="O42" s="398" t="str">
        <f t="shared" ref="O42:AM42" si="1">IF(O17="", "", O75)</f>
        <v/>
      </c>
      <c r="P42" s="399" t="str">
        <f t="shared" si="1"/>
        <v/>
      </c>
      <c r="Q42" s="399" t="str">
        <f t="shared" si="1"/>
        <v/>
      </c>
      <c r="R42" s="399" t="str">
        <f t="shared" si="1"/>
        <v/>
      </c>
      <c r="S42" s="399" t="str">
        <f t="shared" si="1"/>
        <v/>
      </c>
      <c r="T42" s="399" t="str">
        <f t="shared" si="1"/>
        <v/>
      </c>
      <c r="U42" s="399">
        <f t="shared" si="1"/>
        <v>3600</v>
      </c>
      <c r="V42" s="399">
        <f t="shared" si="1"/>
        <v>4100</v>
      </c>
      <c r="W42" s="399">
        <f t="shared" si="1"/>
        <v>4600</v>
      </c>
      <c r="X42" s="399">
        <f t="shared" si="1"/>
        <v>5100</v>
      </c>
      <c r="Y42" s="399">
        <f t="shared" si="1"/>
        <v>5600</v>
      </c>
      <c r="Z42" s="399">
        <f t="shared" si="1"/>
        <v>6850</v>
      </c>
      <c r="AA42" s="399">
        <f t="shared" si="1"/>
        <v>8100</v>
      </c>
      <c r="AB42" s="399">
        <f t="shared" si="1"/>
        <v>8000</v>
      </c>
      <c r="AC42" s="399">
        <f t="shared" si="1"/>
        <v>7500</v>
      </c>
      <c r="AD42" s="399">
        <f t="shared" si="1"/>
        <v>8000</v>
      </c>
      <c r="AE42" s="399">
        <f t="shared" si="1"/>
        <v>8300</v>
      </c>
      <c r="AF42" s="399">
        <f t="shared" si="1"/>
        <v>8500</v>
      </c>
      <c r="AG42" s="399">
        <f t="shared" si="1"/>
        <v>8700</v>
      </c>
      <c r="AH42" s="399">
        <f t="shared" si="1"/>
        <v>8700</v>
      </c>
      <c r="AI42" s="399">
        <f t="shared" si="1"/>
        <v>8700</v>
      </c>
      <c r="AJ42" s="399" t="str">
        <f t="shared" si="1"/>
        <v/>
      </c>
      <c r="AK42" s="399" t="str">
        <f t="shared" si="1"/>
        <v/>
      </c>
      <c r="AL42" s="399" t="str">
        <f t="shared" si="1"/>
        <v/>
      </c>
      <c r="AM42" s="400" t="str">
        <f t="shared" si="1"/>
        <v/>
      </c>
      <c r="AN42" s="23"/>
    </row>
    <row r="43" spans="10:61" ht="15" thickBot="1" x14ac:dyDescent="0.4">
      <c r="J43" s="33"/>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5"/>
    </row>
    <row r="47" spans="10:61" ht="15" thickBot="1" x14ac:dyDescent="0.4"/>
    <row r="48" spans="10:61" ht="15" thickBot="1" x14ac:dyDescent="0.4">
      <c r="M48" s="416" t="s">
        <v>74</v>
      </c>
      <c r="N48" s="417"/>
      <c r="O48" s="417"/>
      <c r="P48" s="417"/>
      <c r="Q48" s="417"/>
      <c r="R48" s="417"/>
      <c r="S48" s="417"/>
      <c r="T48" s="417"/>
      <c r="U48" s="417"/>
      <c r="V48" s="417"/>
      <c r="W48" s="417"/>
      <c r="X48" s="417"/>
      <c r="Y48" s="417"/>
      <c r="Z48" s="417"/>
      <c r="AA48" s="417"/>
      <c r="AB48" s="417"/>
      <c r="AC48" s="417"/>
      <c r="AD48" s="417"/>
      <c r="AE48" s="417"/>
      <c r="AF48" s="417"/>
      <c r="AG48" s="417"/>
      <c r="AH48" s="417"/>
      <c r="AI48" s="417"/>
      <c r="AJ48" s="417"/>
      <c r="AK48" s="417"/>
      <c r="AL48" s="417"/>
      <c r="AM48" s="418"/>
    </row>
    <row r="49" spans="13:39" ht="15" thickBot="1" x14ac:dyDescent="0.4">
      <c r="M49" s="410" t="s">
        <v>72</v>
      </c>
      <c r="N49" s="411" t="s">
        <v>73</v>
      </c>
      <c r="O49" s="412">
        <v>2006</v>
      </c>
      <c r="P49" s="412">
        <v>2007</v>
      </c>
      <c r="Q49" s="412">
        <v>2008</v>
      </c>
      <c r="R49" s="412">
        <v>2009</v>
      </c>
      <c r="S49" s="412">
        <v>2010</v>
      </c>
      <c r="T49" s="412">
        <v>2011</v>
      </c>
      <c r="U49" s="412">
        <v>2012</v>
      </c>
      <c r="V49" s="412">
        <v>2013</v>
      </c>
      <c r="W49" s="412">
        <v>2014</v>
      </c>
      <c r="X49" s="412">
        <v>2015</v>
      </c>
      <c r="Y49" s="412">
        <v>2016</v>
      </c>
      <c r="Z49" s="412">
        <v>2017</v>
      </c>
      <c r="AA49" s="412">
        <v>2018</v>
      </c>
      <c r="AB49" s="412">
        <v>2019</v>
      </c>
      <c r="AC49" s="412">
        <v>2020</v>
      </c>
      <c r="AD49" s="412">
        <v>2021</v>
      </c>
      <c r="AE49" s="412">
        <v>2022</v>
      </c>
      <c r="AF49" s="412">
        <v>2023</v>
      </c>
      <c r="AG49" s="412">
        <v>2024</v>
      </c>
      <c r="AH49" s="412">
        <v>2025</v>
      </c>
      <c r="AI49" s="412">
        <v>2026</v>
      </c>
      <c r="AJ49" s="412">
        <v>2027</v>
      </c>
      <c r="AK49" s="412">
        <v>2028</v>
      </c>
      <c r="AL49" s="412">
        <v>2029</v>
      </c>
      <c r="AM49" s="411">
        <v>2030</v>
      </c>
    </row>
    <row r="50" spans="13:39" x14ac:dyDescent="0.35">
      <c r="M50" s="401">
        <v>1</v>
      </c>
      <c r="N50" s="405">
        <f t="shared" ref="N50:N74" si="2">IFERROR(N17/$N$42, "")</f>
        <v>1</v>
      </c>
      <c r="O50" s="352" t="str">
        <f>IF(O17="", "", O17*$N50)</f>
        <v/>
      </c>
      <c r="P50" s="352" t="str">
        <f t="shared" ref="P50:AM50" si="3">IF(P17="", "", P17*$N50)</f>
        <v/>
      </c>
      <c r="Q50" s="352" t="str">
        <f t="shared" si="3"/>
        <v/>
      </c>
      <c r="R50" s="352" t="str">
        <f t="shared" si="3"/>
        <v/>
      </c>
      <c r="S50" s="352" t="str">
        <f t="shared" si="3"/>
        <v/>
      </c>
      <c r="T50" s="352" t="str">
        <f t="shared" si="3"/>
        <v/>
      </c>
      <c r="U50" s="352">
        <f t="shared" si="3"/>
        <v>3600</v>
      </c>
      <c r="V50" s="352">
        <f t="shared" si="3"/>
        <v>4100</v>
      </c>
      <c r="W50" s="352">
        <f t="shared" si="3"/>
        <v>4600</v>
      </c>
      <c r="X50" s="352">
        <f t="shared" si="3"/>
        <v>5100</v>
      </c>
      <c r="Y50" s="352">
        <f t="shared" si="3"/>
        <v>5600</v>
      </c>
      <c r="Z50" s="352">
        <f t="shared" si="3"/>
        <v>6850</v>
      </c>
      <c r="AA50" s="352">
        <f t="shared" si="3"/>
        <v>8100</v>
      </c>
      <c r="AB50" s="352">
        <f t="shared" si="3"/>
        <v>8000</v>
      </c>
      <c r="AC50" s="352">
        <f t="shared" si="3"/>
        <v>7500</v>
      </c>
      <c r="AD50" s="352">
        <f t="shared" si="3"/>
        <v>8000</v>
      </c>
      <c r="AE50" s="352">
        <f t="shared" si="3"/>
        <v>8300</v>
      </c>
      <c r="AF50" s="352">
        <f t="shared" si="3"/>
        <v>8500</v>
      </c>
      <c r="AG50" s="352">
        <f t="shared" si="3"/>
        <v>8700</v>
      </c>
      <c r="AH50" s="352">
        <f t="shared" si="3"/>
        <v>8700</v>
      </c>
      <c r="AI50" s="352">
        <f t="shared" si="3"/>
        <v>8700</v>
      </c>
      <c r="AJ50" s="352" t="str">
        <f t="shared" si="3"/>
        <v/>
      </c>
      <c r="AK50" s="352" t="str">
        <f t="shared" si="3"/>
        <v/>
      </c>
      <c r="AL50" s="352" t="str">
        <f t="shared" si="3"/>
        <v/>
      </c>
      <c r="AM50" s="402" t="str">
        <f t="shared" si="3"/>
        <v/>
      </c>
    </row>
    <row r="51" spans="13:39" x14ac:dyDescent="0.35">
      <c r="M51" s="362">
        <v>2</v>
      </c>
      <c r="N51" s="405" t="str">
        <f t="shared" si="2"/>
        <v/>
      </c>
      <c r="O51" s="352" t="str">
        <f t="shared" ref="O51:AM61" si="4">IF(O18="", "", O18*$N51)</f>
        <v/>
      </c>
      <c r="P51" s="352" t="str">
        <f t="shared" si="4"/>
        <v/>
      </c>
      <c r="Q51" s="352" t="str">
        <f t="shared" si="4"/>
        <v/>
      </c>
      <c r="R51" s="352" t="str">
        <f t="shared" si="4"/>
        <v/>
      </c>
      <c r="S51" s="352" t="str">
        <f t="shared" si="4"/>
        <v/>
      </c>
      <c r="T51" s="352" t="str">
        <f t="shared" si="4"/>
        <v/>
      </c>
      <c r="U51" s="352" t="str">
        <f t="shared" si="4"/>
        <v/>
      </c>
      <c r="V51" s="352" t="str">
        <f t="shared" si="4"/>
        <v/>
      </c>
      <c r="W51" s="352" t="str">
        <f t="shared" si="4"/>
        <v/>
      </c>
      <c r="X51" s="352" t="str">
        <f t="shared" si="4"/>
        <v/>
      </c>
      <c r="Y51" s="352" t="str">
        <f t="shared" si="4"/>
        <v/>
      </c>
      <c r="Z51" s="352" t="str">
        <f t="shared" si="4"/>
        <v/>
      </c>
      <c r="AA51" s="352" t="str">
        <f t="shared" si="4"/>
        <v/>
      </c>
      <c r="AB51" s="352" t="str">
        <f t="shared" si="4"/>
        <v/>
      </c>
      <c r="AC51" s="352" t="str">
        <f t="shared" si="4"/>
        <v/>
      </c>
      <c r="AD51" s="352" t="str">
        <f t="shared" si="4"/>
        <v/>
      </c>
      <c r="AE51" s="352" t="str">
        <f t="shared" si="4"/>
        <v/>
      </c>
      <c r="AF51" s="352" t="str">
        <f t="shared" si="4"/>
        <v/>
      </c>
      <c r="AG51" s="352" t="str">
        <f t="shared" si="4"/>
        <v/>
      </c>
      <c r="AH51" s="352" t="str">
        <f t="shared" si="4"/>
        <v/>
      </c>
      <c r="AI51" s="352" t="str">
        <f t="shared" si="4"/>
        <v/>
      </c>
      <c r="AJ51" s="352" t="str">
        <f t="shared" si="4"/>
        <v/>
      </c>
      <c r="AK51" s="352" t="str">
        <f t="shared" si="4"/>
        <v/>
      </c>
      <c r="AL51" s="352" t="str">
        <f t="shared" si="4"/>
        <v/>
      </c>
      <c r="AM51" s="402" t="str">
        <f t="shared" si="4"/>
        <v/>
      </c>
    </row>
    <row r="52" spans="13:39" x14ac:dyDescent="0.35">
      <c r="M52" s="362">
        <v>3</v>
      </c>
      <c r="N52" s="405" t="str">
        <f t="shared" si="2"/>
        <v/>
      </c>
      <c r="O52" s="352" t="str">
        <f t="shared" si="4"/>
        <v/>
      </c>
      <c r="P52" s="352" t="str">
        <f t="shared" si="4"/>
        <v/>
      </c>
      <c r="Q52" s="352" t="str">
        <f t="shared" si="4"/>
        <v/>
      </c>
      <c r="R52" s="352" t="str">
        <f t="shared" si="4"/>
        <v/>
      </c>
      <c r="S52" s="352" t="str">
        <f t="shared" si="4"/>
        <v/>
      </c>
      <c r="T52" s="352" t="str">
        <f t="shared" si="4"/>
        <v/>
      </c>
      <c r="U52" s="352" t="str">
        <f t="shared" si="4"/>
        <v/>
      </c>
      <c r="V52" s="352" t="str">
        <f t="shared" si="4"/>
        <v/>
      </c>
      <c r="W52" s="352" t="str">
        <f t="shared" si="4"/>
        <v/>
      </c>
      <c r="X52" s="352" t="str">
        <f t="shared" si="4"/>
        <v/>
      </c>
      <c r="Y52" s="352" t="str">
        <f t="shared" si="4"/>
        <v/>
      </c>
      <c r="Z52" s="352" t="str">
        <f t="shared" si="4"/>
        <v/>
      </c>
      <c r="AA52" s="352" t="str">
        <f t="shared" si="4"/>
        <v/>
      </c>
      <c r="AB52" s="352" t="str">
        <f t="shared" si="4"/>
        <v/>
      </c>
      <c r="AC52" s="352" t="str">
        <f t="shared" si="4"/>
        <v/>
      </c>
      <c r="AD52" s="352" t="str">
        <f t="shared" si="4"/>
        <v/>
      </c>
      <c r="AE52" s="352" t="str">
        <f t="shared" si="4"/>
        <v/>
      </c>
      <c r="AF52" s="352" t="str">
        <f t="shared" si="4"/>
        <v/>
      </c>
      <c r="AG52" s="352" t="str">
        <f t="shared" si="4"/>
        <v/>
      </c>
      <c r="AH52" s="352" t="str">
        <f t="shared" si="4"/>
        <v/>
      </c>
      <c r="AI52" s="352" t="str">
        <f t="shared" si="4"/>
        <v/>
      </c>
      <c r="AJ52" s="352" t="str">
        <f t="shared" si="4"/>
        <v/>
      </c>
      <c r="AK52" s="352" t="str">
        <f t="shared" si="4"/>
        <v/>
      </c>
      <c r="AL52" s="352" t="str">
        <f t="shared" si="4"/>
        <v/>
      </c>
      <c r="AM52" s="402" t="str">
        <f t="shared" si="4"/>
        <v/>
      </c>
    </row>
    <row r="53" spans="13:39" x14ac:dyDescent="0.35">
      <c r="M53" s="401">
        <v>4</v>
      </c>
      <c r="N53" s="405" t="str">
        <f t="shared" si="2"/>
        <v/>
      </c>
      <c r="O53" s="352" t="str">
        <f t="shared" si="4"/>
        <v/>
      </c>
      <c r="P53" s="352" t="str">
        <f t="shared" si="4"/>
        <v/>
      </c>
      <c r="Q53" s="352" t="str">
        <f t="shared" si="4"/>
        <v/>
      </c>
      <c r="R53" s="352" t="str">
        <f t="shared" si="4"/>
        <v/>
      </c>
      <c r="S53" s="352" t="str">
        <f t="shared" si="4"/>
        <v/>
      </c>
      <c r="T53" s="352" t="str">
        <f t="shared" si="4"/>
        <v/>
      </c>
      <c r="U53" s="352" t="str">
        <f t="shared" si="4"/>
        <v/>
      </c>
      <c r="V53" s="352" t="str">
        <f t="shared" si="4"/>
        <v/>
      </c>
      <c r="W53" s="352" t="str">
        <f t="shared" si="4"/>
        <v/>
      </c>
      <c r="X53" s="352" t="str">
        <f t="shared" si="4"/>
        <v/>
      </c>
      <c r="Y53" s="352" t="str">
        <f t="shared" si="4"/>
        <v/>
      </c>
      <c r="Z53" s="352" t="str">
        <f t="shared" si="4"/>
        <v/>
      </c>
      <c r="AA53" s="352" t="str">
        <f t="shared" si="4"/>
        <v/>
      </c>
      <c r="AB53" s="352" t="str">
        <f t="shared" si="4"/>
        <v/>
      </c>
      <c r="AC53" s="352" t="str">
        <f t="shared" si="4"/>
        <v/>
      </c>
      <c r="AD53" s="352" t="str">
        <f t="shared" si="4"/>
        <v/>
      </c>
      <c r="AE53" s="352" t="str">
        <f t="shared" si="4"/>
        <v/>
      </c>
      <c r="AF53" s="352" t="str">
        <f t="shared" si="4"/>
        <v/>
      </c>
      <c r="AG53" s="352" t="str">
        <f t="shared" si="4"/>
        <v/>
      </c>
      <c r="AH53" s="352" t="str">
        <f t="shared" si="4"/>
        <v/>
      </c>
      <c r="AI53" s="352" t="str">
        <f t="shared" si="4"/>
        <v/>
      </c>
      <c r="AJ53" s="352" t="str">
        <f t="shared" si="4"/>
        <v/>
      </c>
      <c r="AK53" s="352" t="str">
        <f t="shared" si="4"/>
        <v/>
      </c>
      <c r="AL53" s="352" t="str">
        <f t="shared" si="4"/>
        <v/>
      </c>
      <c r="AM53" s="402" t="str">
        <f t="shared" si="4"/>
        <v/>
      </c>
    </row>
    <row r="54" spans="13:39" x14ac:dyDescent="0.35">
      <c r="M54" s="362">
        <v>5</v>
      </c>
      <c r="N54" s="405" t="str">
        <f t="shared" si="2"/>
        <v/>
      </c>
      <c r="O54" s="352" t="str">
        <f t="shared" si="4"/>
        <v/>
      </c>
      <c r="P54" s="352" t="str">
        <f t="shared" si="4"/>
        <v/>
      </c>
      <c r="Q54" s="352" t="str">
        <f t="shared" si="4"/>
        <v/>
      </c>
      <c r="R54" s="352" t="str">
        <f t="shared" si="4"/>
        <v/>
      </c>
      <c r="S54" s="352" t="str">
        <f t="shared" si="4"/>
        <v/>
      </c>
      <c r="T54" s="352" t="str">
        <f t="shared" si="4"/>
        <v/>
      </c>
      <c r="U54" s="352" t="str">
        <f t="shared" si="4"/>
        <v/>
      </c>
      <c r="V54" s="352" t="str">
        <f t="shared" si="4"/>
        <v/>
      </c>
      <c r="W54" s="352" t="str">
        <f t="shared" si="4"/>
        <v/>
      </c>
      <c r="X54" s="352" t="str">
        <f t="shared" si="4"/>
        <v/>
      </c>
      <c r="Y54" s="352" t="str">
        <f t="shared" si="4"/>
        <v/>
      </c>
      <c r="Z54" s="352" t="str">
        <f t="shared" si="4"/>
        <v/>
      </c>
      <c r="AA54" s="352" t="str">
        <f t="shared" si="4"/>
        <v/>
      </c>
      <c r="AB54" s="352" t="str">
        <f t="shared" si="4"/>
        <v/>
      </c>
      <c r="AC54" s="352" t="str">
        <f t="shared" si="4"/>
        <v/>
      </c>
      <c r="AD54" s="352" t="str">
        <f t="shared" si="4"/>
        <v/>
      </c>
      <c r="AE54" s="352" t="str">
        <f t="shared" si="4"/>
        <v/>
      </c>
      <c r="AF54" s="352" t="str">
        <f t="shared" si="4"/>
        <v/>
      </c>
      <c r="AG54" s="352" t="str">
        <f t="shared" si="4"/>
        <v/>
      </c>
      <c r="AH54" s="352" t="str">
        <f t="shared" si="4"/>
        <v/>
      </c>
      <c r="AI54" s="352" t="str">
        <f t="shared" si="4"/>
        <v/>
      </c>
      <c r="AJ54" s="352" t="str">
        <f t="shared" si="4"/>
        <v/>
      </c>
      <c r="AK54" s="352" t="str">
        <f t="shared" si="4"/>
        <v/>
      </c>
      <c r="AL54" s="352" t="str">
        <f t="shared" si="4"/>
        <v/>
      </c>
      <c r="AM54" s="402" t="str">
        <f t="shared" si="4"/>
        <v/>
      </c>
    </row>
    <row r="55" spans="13:39" x14ac:dyDescent="0.35">
      <c r="M55" s="362">
        <v>6</v>
      </c>
      <c r="N55" s="405" t="str">
        <f t="shared" si="2"/>
        <v/>
      </c>
      <c r="O55" s="352" t="str">
        <f t="shared" si="4"/>
        <v/>
      </c>
      <c r="P55" s="352" t="str">
        <f t="shared" si="4"/>
        <v/>
      </c>
      <c r="Q55" s="352" t="str">
        <f t="shared" si="4"/>
        <v/>
      </c>
      <c r="R55" s="352" t="str">
        <f t="shared" si="4"/>
        <v/>
      </c>
      <c r="S55" s="352" t="str">
        <f t="shared" si="4"/>
        <v/>
      </c>
      <c r="T55" s="352" t="str">
        <f t="shared" si="4"/>
        <v/>
      </c>
      <c r="U55" s="352" t="str">
        <f t="shared" si="4"/>
        <v/>
      </c>
      <c r="V55" s="352" t="str">
        <f t="shared" si="4"/>
        <v/>
      </c>
      <c r="W55" s="352" t="str">
        <f t="shared" si="4"/>
        <v/>
      </c>
      <c r="X55" s="352" t="str">
        <f t="shared" si="4"/>
        <v/>
      </c>
      <c r="Y55" s="352" t="str">
        <f t="shared" si="4"/>
        <v/>
      </c>
      <c r="Z55" s="352" t="str">
        <f t="shared" si="4"/>
        <v/>
      </c>
      <c r="AA55" s="352" t="str">
        <f t="shared" si="4"/>
        <v/>
      </c>
      <c r="AB55" s="352" t="str">
        <f t="shared" si="4"/>
        <v/>
      </c>
      <c r="AC55" s="352" t="str">
        <f t="shared" si="4"/>
        <v/>
      </c>
      <c r="AD55" s="352" t="str">
        <f t="shared" si="4"/>
        <v/>
      </c>
      <c r="AE55" s="352" t="str">
        <f t="shared" si="4"/>
        <v/>
      </c>
      <c r="AF55" s="352" t="str">
        <f t="shared" si="4"/>
        <v/>
      </c>
      <c r="AG55" s="352" t="str">
        <f t="shared" si="4"/>
        <v/>
      </c>
      <c r="AH55" s="352" t="str">
        <f t="shared" si="4"/>
        <v/>
      </c>
      <c r="AI55" s="352" t="str">
        <f t="shared" si="4"/>
        <v/>
      </c>
      <c r="AJ55" s="352" t="str">
        <f t="shared" si="4"/>
        <v/>
      </c>
      <c r="AK55" s="352" t="str">
        <f t="shared" si="4"/>
        <v/>
      </c>
      <c r="AL55" s="352" t="str">
        <f t="shared" si="4"/>
        <v/>
      </c>
      <c r="AM55" s="402" t="str">
        <f t="shared" si="4"/>
        <v/>
      </c>
    </row>
    <row r="56" spans="13:39" x14ac:dyDescent="0.35">
      <c r="M56" s="401">
        <v>7</v>
      </c>
      <c r="N56" s="405" t="str">
        <f t="shared" si="2"/>
        <v/>
      </c>
      <c r="O56" s="352" t="str">
        <f t="shared" si="4"/>
        <v/>
      </c>
      <c r="P56" s="352" t="str">
        <f t="shared" si="4"/>
        <v/>
      </c>
      <c r="Q56" s="352" t="str">
        <f t="shared" si="4"/>
        <v/>
      </c>
      <c r="R56" s="352" t="str">
        <f t="shared" si="4"/>
        <v/>
      </c>
      <c r="S56" s="352" t="str">
        <f t="shared" si="4"/>
        <v/>
      </c>
      <c r="T56" s="352" t="str">
        <f t="shared" si="4"/>
        <v/>
      </c>
      <c r="U56" s="352" t="str">
        <f t="shared" si="4"/>
        <v/>
      </c>
      <c r="V56" s="352" t="str">
        <f t="shared" si="4"/>
        <v/>
      </c>
      <c r="W56" s="352" t="str">
        <f t="shared" si="4"/>
        <v/>
      </c>
      <c r="X56" s="352" t="str">
        <f t="shared" si="4"/>
        <v/>
      </c>
      <c r="Y56" s="352" t="str">
        <f t="shared" si="4"/>
        <v/>
      </c>
      <c r="Z56" s="352" t="str">
        <f t="shared" si="4"/>
        <v/>
      </c>
      <c r="AA56" s="352" t="str">
        <f t="shared" si="4"/>
        <v/>
      </c>
      <c r="AB56" s="352" t="str">
        <f t="shared" si="4"/>
        <v/>
      </c>
      <c r="AC56" s="352" t="str">
        <f t="shared" si="4"/>
        <v/>
      </c>
      <c r="AD56" s="352" t="str">
        <f t="shared" si="4"/>
        <v/>
      </c>
      <c r="AE56" s="352" t="str">
        <f t="shared" si="4"/>
        <v/>
      </c>
      <c r="AF56" s="352" t="str">
        <f t="shared" si="4"/>
        <v/>
      </c>
      <c r="AG56" s="352" t="str">
        <f t="shared" si="4"/>
        <v/>
      </c>
      <c r="AH56" s="352" t="str">
        <f t="shared" si="4"/>
        <v/>
      </c>
      <c r="AI56" s="352" t="str">
        <f t="shared" si="4"/>
        <v/>
      </c>
      <c r="AJ56" s="352" t="str">
        <f t="shared" si="4"/>
        <v/>
      </c>
      <c r="AK56" s="352" t="str">
        <f t="shared" si="4"/>
        <v/>
      </c>
      <c r="AL56" s="352" t="str">
        <f t="shared" si="4"/>
        <v/>
      </c>
      <c r="AM56" s="402" t="str">
        <f t="shared" si="4"/>
        <v/>
      </c>
    </row>
    <row r="57" spans="13:39" x14ac:dyDescent="0.35">
      <c r="M57" s="362">
        <v>8</v>
      </c>
      <c r="N57" s="405" t="str">
        <f t="shared" si="2"/>
        <v/>
      </c>
      <c r="O57" s="352" t="str">
        <f t="shared" si="4"/>
        <v/>
      </c>
      <c r="P57" s="352" t="str">
        <f t="shared" si="4"/>
        <v/>
      </c>
      <c r="Q57" s="352" t="str">
        <f t="shared" si="4"/>
        <v/>
      </c>
      <c r="R57" s="352" t="str">
        <f t="shared" si="4"/>
        <v/>
      </c>
      <c r="S57" s="352" t="str">
        <f t="shared" si="4"/>
        <v/>
      </c>
      <c r="T57" s="352" t="str">
        <f t="shared" si="4"/>
        <v/>
      </c>
      <c r="U57" s="352" t="str">
        <f t="shared" si="4"/>
        <v/>
      </c>
      <c r="V57" s="352" t="str">
        <f t="shared" si="4"/>
        <v/>
      </c>
      <c r="W57" s="352" t="str">
        <f t="shared" si="4"/>
        <v/>
      </c>
      <c r="X57" s="352" t="str">
        <f t="shared" si="4"/>
        <v/>
      </c>
      <c r="Y57" s="352" t="str">
        <f t="shared" si="4"/>
        <v/>
      </c>
      <c r="Z57" s="352" t="str">
        <f t="shared" si="4"/>
        <v/>
      </c>
      <c r="AA57" s="352" t="str">
        <f t="shared" si="4"/>
        <v/>
      </c>
      <c r="AB57" s="352" t="str">
        <f t="shared" si="4"/>
        <v/>
      </c>
      <c r="AC57" s="352" t="str">
        <f t="shared" si="4"/>
        <v/>
      </c>
      <c r="AD57" s="352" t="str">
        <f t="shared" si="4"/>
        <v/>
      </c>
      <c r="AE57" s="352" t="str">
        <f t="shared" si="4"/>
        <v/>
      </c>
      <c r="AF57" s="352" t="str">
        <f t="shared" si="4"/>
        <v/>
      </c>
      <c r="AG57" s="352" t="str">
        <f t="shared" si="4"/>
        <v/>
      </c>
      <c r="AH57" s="352" t="str">
        <f t="shared" si="4"/>
        <v/>
      </c>
      <c r="AI57" s="352" t="str">
        <f t="shared" si="4"/>
        <v/>
      </c>
      <c r="AJ57" s="352" t="str">
        <f t="shared" si="4"/>
        <v/>
      </c>
      <c r="AK57" s="352" t="str">
        <f t="shared" si="4"/>
        <v/>
      </c>
      <c r="AL57" s="352" t="str">
        <f t="shared" si="4"/>
        <v/>
      </c>
      <c r="AM57" s="402" t="str">
        <f t="shared" si="4"/>
        <v/>
      </c>
    </row>
    <row r="58" spans="13:39" x14ac:dyDescent="0.35">
      <c r="M58" s="362">
        <v>9</v>
      </c>
      <c r="N58" s="405" t="str">
        <f t="shared" si="2"/>
        <v/>
      </c>
      <c r="O58" s="352" t="str">
        <f t="shared" si="4"/>
        <v/>
      </c>
      <c r="P58" s="352" t="str">
        <f t="shared" si="4"/>
        <v/>
      </c>
      <c r="Q58" s="352" t="str">
        <f t="shared" si="4"/>
        <v/>
      </c>
      <c r="R58" s="352" t="str">
        <f t="shared" si="4"/>
        <v/>
      </c>
      <c r="S58" s="352" t="str">
        <f t="shared" si="4"/>
        <v/>
      </c>
      <c r="T58" s="352" t="str">
        <f t="shared" si="4"/>
        <v/>
      </c>
      <c r="U58" s="352" t="str">
        <f t="shared" si="4"/>
        <v/>
      </c>
      <c r="V58" s="352" t="str">
        <f t="shared" si="4"/>
        <v/>
      </c>
      <c r="W58" s="352" t="str">
        <f t="shared" si="4"/>
        <v/>
      </c>
      <c r="X58" s="352" t="str">
        <f t="shared" si="4"/>
        <v/>
      </c>
      <c r="Y58" s="352" t="str">
        <f t="shared" si="4"/>
        <v/>
      </c>
      <c r="Z58" s="352" t="str">
        <f t="shared" si="4"/>
        <v/>
      </c>
      <c r="AA58" s="352" t="str">
        <f t="shared" si="4"/>
        <v/>
      </c>
      <c r="AB58" s="352" t="str">
        <f t="shared" si="4"/>
        <v/>
      </c>
      <c r="AC58" s="352" t="str">
        <f t="shared" si="4"/>
        <v/>
      </c>
      <c r="AD58" s="352" t="str">
        <f t="shared" si="4"/>
        <v/>
      </c>
      <c r="AE58" s="352" t="str">
        <f t="shared" si="4"/>
        <v/>
      </c>
      <c r="AF58" s="352" t="str">
        <f t="shared" si="4"/>
        <v/>
      </c>
      <c r="AG58" s="352" t="str">
        <f t="shared" si="4"/>
        <v/>
      </c>
      <c r="AH58" s="352" t="str">
        <f t="shared" si="4"/>
        <v/>
      </c>
      <c r="AI58" s="352" t="str">
        <f t="shared" si="4"/>
        <v/>
      </c>
      <c r="AJ58" s="352" t="str">
        <f t="shared" si="4"/>
        <v/>
      </c>
      <c r="AK58" s="352" t="str">
        <f t="shared" si="4"/>
        <v/>
      </c>
      <c r="AL58" s="352" t="str">
        <f t="shared" si="4"/>
        <v/>
      </c>
      <c r="AM58" s="402" t="str">
        <f t="shared" si="4"/>
        <v/>
      </c>
    </row>
    <row r="59" spans="13:39" x14ac:dyDescent="0.35">
      <c r="M59" s="401">
        <v>10</v>
      </c>
      <c r="N59" s="405" t="str">
        <f t="shared" si="2"/>
        <v/>
      </c>
      <c r="O59" s="352" t="str">
        <f t="shared" si="4"/>
        <v/>
      </c>
      <c r="P59" s="352" t="str">
        <f t="shared" si="4"/>
        <v/>
      </c>
      <c r="Q59" s="352" t="str">
        <f t="shared" si="4"/>
        <v/>
      </c>
      <c r="R59" s="352" t="str">
        <f t="shared" si="4"/>
        <v/>
      </c>
      <c r="S59" s="352" t="str">
        <f t="shared" si="4"/>
        <v/>
      </c>
      <c r="T59" s="352" t="str">
        <f t="shared" si="4"/>
        <v/>
      </c>
      <c r="U59" s="352" t="str">
        <f t="shared" si="4"/>
        <v/>
      </c>
      <c r="V59" s="352" t="str">
        <f t="shared" si="4"/>
        <v/>
      </c>
      <c r="W59" s="352" t="str">
        <f t="shared" si="4"/>
        <v/>
      </c>
      <c r="X59" s="352" t="str">
        <f t="shared" si="4"/>
        <v/>
      </c>
      <c r="Y59" s="352" t="str">
        <f t="shared" si="4"/>
        <v/>
      </c>
      <c r="Z59" s="352" t="str">
        <f t="shared" si="4"/>
        <v/>
      </c>
      <c r="AA59" s="352" t="str">
        <f t="shared" si="4"/>
        <v/>
      </c>
      <c r="AB59" s="352" t="str">
        <f t="shared" si="4"/>
        <v/>
      </c>
      <c r="AC59" s="352" t="str">
        <f t="shared" si="4"/>
        <v/>
      </c>
      <c r="AD59" s="352" t="str">
        <f t="shared" si="4"/>
        <v/>
      </c>
      <c r="AE59" s="352" t="str">
        <f t="shared" si="4"/>
        <v/>
      </c>
      <c r="AF59" s="352" t="str">
        <f t="shared" si="4"/>
        <v/>
      </c>
      <c r="AG59" s="352" t="str">
        <f t="shared" si="4"/>
        <v/>
      </c>
      <c r="AH59" s="352" t="str">
        <f t="shared" si="4"/>
        <v/>
      </c>
      <c r="AI59" s="352" t="str">
        <f t="shared" si="4"/>
        <v/>
      </c>
      <c r="AJ59" s="352" t="str">
        <f t="shared" si="4"/>
        <v/>
      </c>
      <c r="AK59" s="352" t="str">
        <f t="shared" si="4"/>
        <v/>
      </c>
      <c r="AL59" s="352" t="str">
        <f t="shared" si="4"/>
        <v/>
      </c>
      <c r="AM59" s="402" t="str">
        <f t="shared" si="4"/>
        <v/>
      </c>
    </row>
    <row r="60" spans="13:39" x14ac:dyDescent="0.35">
      <c r="M60" s="362">
        <v>11</v>
      </c>
      <c r="N60" s="405" t="str">
        <f t="shared" si="2"/>
        <v/>
      </c>
      <c r="O60" s="352" t="str">
        <f t="shared" si="4"/>
        <v/>
      </c>
      <c r="P60" s="352" t="str">
        <f t="shared" si="4"/>
        <v/>
      </c>
      <c r="Q60" s="352" t="str">
        <f t="shared" si="4"/>
        <v/>
      </c>
      <c r="R60" s="352" t="str">
        <f t="shared" si="4"/>
        <v/>
      </c>
      <c r="S60" s="352" t="str">
        <f t="shared" si="4"/>
        <v/>
      </c>
      <c r="T60" s="352" t="str">
        <f t="shared" si="4"/>
        <v/>
      </c>
      <c r="U60" s="352" t="str">
        <f t="shared" si="4"/>
        <v/>
      </c>
      <c r="V60" s="352" t="str">
        <f t="shared" si="4"/>
        <v/>
      </c>
      <c r="W60" s="352" t="str">
        <f t="shared" si="4"/>
        <v/>
      </c>
      <c r="X60" s="352" t="str">
        <f t="shared" si="4"/>
        <v/>
      </c>
      <c r="Y60" s="352" t="str">
        <f t="shared" si="4"/>
        <v/>
      </c>
      <c r="Z60" s="352" t="str">
        <f t="shared" si="4"/>
        <v/>
      </c>
      <c r="AA60" s="352" t="str">
        <f t="shared" si="4"/>
        <v/>
      </c>
      <c r="AB60" s="352" t="str">
        <f t="shared" si="4"/>
        <v/>
      </c>
      <c r="AC60" s="352" t="str">
        <f t="shared" si="4"/>
        <v/>
      </c>
      <c r="AD60" s="352" t="str">
        <f t="shared" si="4"/>
        <v/>
      </c>
      <c r="AE60" s="352" t="str">
        <f t="shared" si="4"/>
        <v/>
      </c>
      <c r="AF60" s="352" t="str">
        <f t="shared" si="4"/>
        <v/>
      </c>
      <c r="AG60" s="352" t="str">
        <f t="shared" si="4"/>
        <v/>
      </c>
      <c r="AH60" s="352" t="str">
        <f t="shared" si="4"/>
        <v/>
      </c>
      <c r="AI60" s="352" t="str">
        <f t="shared" si="4"/>
        <v/>
      </c>
      <c r="AJ60" s="352" t="str">
        <f t="shared" si="4"/>
        <v/>
      </c>
      <c r="AK60" s="352" t="str">
        <f t="shared" si="4"/>
        <v/>
      </c>
      <c r="AL60" s="352" t="str">
        <f t="shared" si="4"/>
        <v/>
      </c>
      <c r="AM60" s="402" t="str">
        <f t="shared" si="4"/>
        <v/>
      </c>
    </row>
    <row r="61" spans="13:39" x14ac:dyDescent="0.35">
      <c r="M61" s="362">
        <v>12</v>
      </c>
      <c r="N61" s="405" t="str">
        <f t="shared" si="2"/>
        <v/>
      </c>
      <c r="O61" s="352" t="str">
        <f t="shared" si="4"/>
        <v/>
      </c>
      <c r="P61" s="352" t="str">
        <f t="shared" si="4"/>
        <v/>
      </c>
      <c r="Q61" s="352" t="str">
        <f t="shared" si="4"/>
        <v/>
      </c>
      <c r="R61" s="352" t="str">
        <f t="shared" si="4"/>
        <v/>
      </c>
      <c r="S61" s="352" t="str">
        <f t="shared" si="4"/>
        <v/>
      </c>
      <c r="T61" s="352" t="str">
        <f t="shared" ref="T61:AM61" si="5">IF(T28="", "", T28*$N61)</f>
        <v/>
      </c>
      <c r="U61" s="352" t="str">
        <f t="shared" si="5"/>
        <v/>
      </c>
      <c r="V61" s="352" t="str">
        <f t="shared" si="5"/>
        <v/>
      </c>
      <c r="W61" s="352" t="str">
        <f t="shared" si="5"/>
        <v/>
      </c>
      <c r="X61" s="352" t="str">
        <f t="shared" si="5"/>
        <v/>
      </c>
      <c r="Y61" s="352" t="str">
        <f t="shared" si="5"/>
        <v/>
      </c>
      <c r="Z61" s="352" t="str">
        <f t="shared" si="5"/>
        <v/>
      </c>
      <c r="AA61" s="352" t="str">
        <f t="shared" si="5"/>
        <v/>
      </c>
      <c r="AB61" s="352" t="str">
        <f t="shared" si="5"/>
        <v/>
      </c>
      <c r="AC61" s="352" t="str">
        <f t="shared" si="5"/>
        <v/>
      </c>
      <c r="AD61" s="352" t="str">
        <f t="shared" si="5"/>
        <v/>
      </c>
      <c r="AE61" s="352" t="str">
        <f t="shared" si="5"/>
        <v/>
      </c>
      <c r="AF61" s="352" t="str">
        <f t="shared" si="5"/>
        <v/>
      </c>
      <c r="AG61" s="352" t="str">
        <f t="shared" si="5"/>
        <v/>
      </c>
      <c r="AH61" s="352" t="str">
        <f t="shared" si="5"/>
        <v/>
      </c>
      <c r="AI61" s="352" t="str">
        <f t="shared" si="5"/>
        <v/>
      </c>
      <c r="AJ61" s="352" t="str">
        <f t="shared" si="5"/>
        <v/>
      </c>
      <c r="AK61" s="352" t="str">
        <f t="shared" si="5"/>
        <v/>
      </c>
      <c r="AL61" s="352" t="str">
        <f t="shared" si="5"/>
        <v/>
      </c>
      <c r="AM61" s="402" t="str">
        <f t="shared" si="5"/>
        <v/>
      </c>
    </row>
    <row r="62" spans="13:39" x14ac:dyDescent="0.35">
      <c r="M62" s="401">
        <v>13</v>
      </c>
      <c r="N62" s="405" t="str">
        <f t="shared" si="2"/>
        <v/>
      </c>
      <c r="O62" s="352" t="str">
        <f t="shared" ref="O62:AM72" si="6">IF(O29="", "", O29*$N62)</f>
        <v/>
      </c>
      <c r="P62" s="352" t="str">
        <f t="shared" si="6"/>
        <v/>
      </c>
      <c r="Q62" s="352" t="str">
        <f t="shared" si="6"/>
        <v/>
      </c>
      <c r="R62" s="352" t="str">
        <f t="shared" si="6"/>
        <v/>
      </c>
      <c r="S62" s="352" t="str">
        <f t="shared" si="6"/>
        <v/>
      </c>
      <c r="T62" s="352" t="str">
        <f t="shared" si="6"/>
        <v/>
      </c>
      <c r="U62" s="352" t="str">
        <f t="shared" si="6"/>
        <v/>
      </c>
      <c r="V62" s="352" t="str">
        <f t="shared" si="6"/>
        <v/>
      </c>
      <c r="W62" s="352" t="str">
        <f t="shared" si="6"/>
        <v/>
      </c>
      <c r="X62" s="352" t="str">
        <f t="shared" si="6"/>
        <v/>
      </c>
      <c r="Y62" s="352" t="str">
        <f t="shared" si="6"/>
        <v/>
      </c>
      <c r="Z62" s="352" t="str">
        <f t="shared" si="6"/>
        <v/>
      </c>
      <c r="AA62" s="352" t="str">
        <f t="shared" si="6"/>
        <v/>
      </c>
      <c r="AB62" s="352" t="str">
        <f t="shared" si="6"/>
        <v/>
      </c>
      <c r="AC62" s="352" t="str">
        <f t="shared" si="6"/>
        <v/>
      </c>
      <c r="AD62" s="352" t="str">
        <f t="shared" si="6"/>
        <v/>
      </c>
      <c r="AE62" s="352" t="str">
        <f t="shared" si="6"/>
        <v/>
      </c>
      <c r="AF62" s="352" t="str">
        <f t="shared" si="6"/>
        <v/>
      </c>
      <c r="AG62" s="352" t="str">
        <f t="shared" si="6"/>
        <v/>
      </c>
      <c r="AH62" s="352" t="str">
        <f t="shared" si="6"/>
        <v/>
      </c>
      <c r="AI62" s="352" t="str">
        <f t="shared" si="6"/>
        <v/>
      </c>
      <c r="AJ62" s="352" t="str">
        <f t="shared" si="6"/>
        <v/>
      </c>
      <c r="AK62" s="352" t="str">
        <f t="shared" si="6"/>
        <v/>
      </c>
      <c r="AL62" s="352" t="str">
        <f t="shared" si="6"/>
        <v/>
      </c>
      <c r="AM62" s="402" t="str">
        <f t="shared" si="6"/>
        <v/>
      </c>
    </row>
    <row r="63" spans="13:39" x14ac:dyDescent="0.35">
      <c r="M63" s="362">
        <v>14</v>
      </c>
      <c r="N63" s="405" t="str">
        <f t="shared" si="2"/>
        <v/>
      </c>
      <c r="O63" s="352" t="str">
        <f t="shared" si="6"/>
        <v/>
      </c>
      <c r="P63" s="352" t="str">
        <f t="shared" si="6"/>
        <v/>
      </c>
      <c r="Q63" s="352" t="str">
        <f t="shared" si="6"/>
        <v/>
      </c>
      <c r="R63" s="352" t="str">
        <f t="shared" si="6"/>
        <v/>
      </c>
      <c r="S63" s="352" t="str">
        <f t="shared" si="6"/>
        <v/>
      </c>
      <c r="T63" s="352" t="str">
        <f t="shared" si="6"/>
        <v/>
      </c>
      <c r="U63" s="352" t="str">
        <f t="shared" si="6"/>
        <v/>
      </c>
      <c r="V63" s="352" t="str">
        <f t="shared" si="6"/>
        <v/>
      </c>
      <c r="W63" s="352" t="str">
        <f t="shared" si="6"/>
        <v/>
      </c>
      <c r="X63" s="352" t="str">
        <f t="shared" si="6"/>
        <v/>
      </c>
      <c r="Y63" s="352" t="str">
        <f t="shared" si="6"/>
        <v/>
      </c>
      <c r="Z63" s="352" t="str">
        <f t="shared" si="6"/>
        <v/>
      </c>
      <c r="AA63" s="352" t="str">
        <f t="shared" si="6"/>
        <v/>
      </c>
      <c r="AB63" s="352" t="str">
        <f t="shared" si="6"/>
        <v/>
      </c>
      <c r="AC63" s="352" t="str">
        <f t="shared" si="6"/>
        <v/>
      </c>
      <c r="AD63" s="352" t="str">
        <f t="shared" si="6"/>
        <v/>
      </c>
      <c r="AE63" s="352" t="str">
        <f t="shared" si="6"/>
        <v/>
      </c>
      <c r="AF63" s="352" t="str">
        <f t="shared" si="6"/>
        <v/>
      </c>
      <c r="AG63" s="352" t="str">
        <f t="shared" si="6"/>
        <v/>
      </c>
      <c r="AH63" s="352" t="str">
        <f t="shared" si="6"/>
        <v/>
      </c>
      <c r="AI63" s="352" t="str">
        <f t="shared" si="6"/>
        <v/>
      </c>
      <c r="AJ63" s="352" t="str">
        <f t="shared" si="6"/>
        <v/>
      </c>
      <c r="AK63" s="352" t="str">
        <f t="shared" si="6"/>
        <v/>
      </c>
      <c r="AL63" s="352" t="str">
        <f t="shared" si="6"/>
        <v/>
      </c>
      <c r="AM63" s="402" t="str">
        <f t="shared" si="6"/>
        <v/>
      </c>
    </row>
    <row r="64" spans="13:39" x14ac:dyDescent="0.35">
      <c r="M64" s="362">
        <v>15</v>
      </c>
      <c r="N64" s="405" t="str">
        <f t="shared" si="2"/>
        <v/>
      </c>
      <c r="O64" s="352" t="str">
        <f t="shared" si="6"/>
        <v/>
      </c>
      <c r="P64" s="352" t="str">
        <f t="shared" si="6"/>
        <v/>
      </c>
      <c r="Q64" s="352" t="str">
        <f t="shared" si="6"/>
        <v/>
      </c>
      <c r="R64" s="352" t="str">
        <f t="shared" si="6"/>
        <v/>
      </c>
      <c r="S64" s="352" t="str">
        <f t="shared" si="6"/>
        <v/>
      </c>
      <c r="T64" s="352" t="str">
        <f t="shared" si="6"/>
        <v/>
      </c>
      <c r="U64" s="352" t="str">
        <f t="shared" si="6"/>
        <v/>
      </c>
      <c r="V64" s="352" t="str">
        <f t="shared" si="6"/>
        <v/>
      </c>
      <c r="W64" s="352" t="str">
        <f t="shared" si="6"/>
        <v/>
      </c>
      <c r="X64" s="352" t="str">
        <f t="shared" si="6"/>
        <v/>
      </c>
      <c r="Y64" s="352" t="str">
        <f t="shared" si="6"/>
        <v/>
      </c>
      <c r="Z64" s="352" t="str">
        <f t="shared" si="6"/>
        <v/>
      </c>
      <c r="AA64" s="352" t="str">
        <f t="shared" si="6"/>
        <v/>
      </c>
      <c r="AB64" s="352" t="str">
        <f t="shared" si="6"/>
        <v/>
      </c>
      <c r="AC64" s="352" t="str">
        <f t="shared" si="6"/>
        <v/>
      </c>
      <c r="AD64" s="352" t="str">
        <f t="shared" si="6"/>
        <v/>
      </c>
      <c r="AE64" s="352" t="str">
        <f t="shared" si="6"/>
        <v/>
      </c>
      <c r="AF64" s="352" t="str">
        <f t="shared" si="6"/>
        <v/>
      </c>
      <c r="AG64" s="352" t="str">
        <f t="shared" si="6"/>
        <v/>
      </c>
      <c r="AH64" s="352" t="str">
        <f t="shared" si="6"/>
        <v/>
      </c>
      <c r="AI64" s="352" t="str">
        <f t="shared" si="6"/>
        <v/>
      </c>
      <c r="AJ64" s="352" t="str">
        <f t="shared" si="6"/>
        <v/>
      </c>
      <c r="AK64" s="352" t="str">
        <f t="shared" si="6"/>
        <v/>
      </c>
      <c r="AL64" s="352" t="str">
        <f t="shared" si="6"/>
        <v/>
      </c>
      <c r="AM64" s="402" t="str">
        <f t="shared" si="6"/>
        <v/>
      </c>
    </row>
    <row r="65" spans="13:39" x14ac:dyDescent="0.35">
      <c r="M65" s="401">
        <v>16</v>
      </c>
      <c r="N65" s="405" t="str">
        <f t="shared" si="2"/>
        <v/>
      </c>
      <c r="O65" s="352" t="str">
        <f t="shared" si="6"/>
        <v/>
      </c>
      <c r="P65" s="352" t="str">
        <f t="shared" si="6"/>
        <v/>
      </c>
      <c r="Q65" s="352" t="str">
        <f t="shared" si="6"/>
        <v/>
      </c>
      <c r="R65" s="352" t="str">
        <f t="shared" si="6"/>
        <v/>
      </c>
      <c r="S65" s="352" t="str">
        <f t="shared" si="6"/>
        <v/>
      </c>
      <c r="T65" s="352" t="str">
        <f t="shared" si="6"/>
        <v/>
      </c>
      <c r="U65" s="352" t="str">
        <f t="shared" si="6"/>
        <v/>
      </c>
      <c r="V65" s="352" t="str">
        <f t="shared" si="6"/>
        <v/>
      </c>
      <c r="W65" s="352" t="str">
        <f t="shared" si="6"/>
        <v/>
      </c>
      <c r="X65" s="352" t="str">
        <f t="shared" si="6"/>
        <v/>
      </c>
      <c r="Y65" s="352" t="str">
        <f t="shared" si="6"/>
        <v/>
      </c>
      <c r="Z65" s="352" t="str">
        <f t="shared" si="6"/>
        <v/>
      </c>
      <c r="AA65" s="352" t="str">
        <f t="shared" si="6"/>
        <v/>
      </c>
      <c r="AB65" s="352" t="str">
        <f t="shared" si="6"/>
        <v/>
      </c>
      <c r="AC65" s="352" t="str">
        <f t="shared" si="6"/>
        <v/>
      </c>
      <c r="AD65" s="352" t="str">
        <f t="shared" si="6"/>
        <v/>
      </c>
      <c r="AE65" s="352" t="str">
        <f t="shared" si="6"/>
        <v/>
      </c>
      <c r="AF65" s="352" t="str">
        <f t="shared" si="6"/>
        <v/>
      </c>
      <c r="AG65" s="352" t="str">
        <f t="shared" si="6"/>
        <v/>
      </c>
      <c r="AH65" s="352" t="str">
        <f t="shared" si="6"/>
        <v/>
      </c>
      <c r="AI65" s="352" t="str">
        <f t="shared" si="6"/>
        <v/>
      </c>
      <c r="AJ65" s="352" t="str">
        <f t="shared" si="6"/>
        <v/>
      </c>
      <c r="AK65" s="352" t="str">
        <f t="shared" si="6"/>
        <v/>
      </c>
      <c r="AL65" s="352" t="str">
        <f t="shared" si="6"/>
        <v/>
      </c>
      <c r="AM65" s="402" t="str">
        <f t="shared" si="6"/>
        <v/>
      </c>
    </row>
    <row r="66" spans="13:39" x14ac:dyDescent="0.35">
      <c r="M66" s="362">
        <v>17</v>
      </c>
      <c r="N66" s="405" t="str">
        <f t="shared" si="2"/>
        <v/>
      </c>
      <c r="O66" s="352" t="str">
        <f t="shared" si="6"/>
        <v/>
      </c>
      <c r="P66" s="352" t="str">
        <f t="shared" si="6"/>
        <v/>
      </c>
      <c r="Q66" s="352" t="str">
        <f t="shared" si="6"/>
        <v/>
      </c>
      <c r="R66" s="352" t="str">
        <f t="shared" si="6"/>
        <v/>
      </c>
      <c r="S66" s="352" t="str">
        <f t="shared" si="6"/>
        <v/>
      </c>
      <c r="T66" s="352" t="str">
        <f t="shared" si="6"/>
        <v/>
      </c>
      <c r="U66" s="352" t="str">
        <f t="shared" si="6"/>
        <v/>
      </c>
      <c r="V66" s="352" t="str">
        <f t="shared" si="6"/>
        <v/>
      </c>
      <c r="W66" s="352" t="str">
        <f t="shared" si="6"/>
        <v/>
      </c>
      <c r="X66" s="352" t="str">
        <f t="shared" si="6"/>
        <v/>
      </c>
      <c r="Y66" s="352" t="str">
        <f t="shared" si="6"/>
        <v/>
      </c>
      <c r="Z66" s="352" t="str">
        <f t="shared" si="6"/>
        <v/>
      </c>
      <c r="AA66" s="352" t="str">
        <f t="shared" si="6"/>
        <v/>
      </c>
      <c r="AB66" s="352" t="str">
        <f t="shared" si="6"/>
        <v/>
      </c>
      <c r="AC66" s="352" t="str">
        <f t="shared" si="6"/>
        <v/>
      </c>
      <c r="AD66" s="352" t="str">
        <f t="shared" si="6"/>
        <v/>
      </c>
      <c r="AE66" s="352" t="str">
        <f t="shared" si="6"/>
        <v/>
      </c>
      <c r="AF66" s="352" t="str">
        <f t="shared" si="6"/>
        <v/>
      </c>
      <c r="AG66" s="352" t="str">
        <f t="shared" si="6"/>
        <v/>
      </c>
      <c r="AH66" s="352" t="str">
        <f t="shared" si="6"/>
        <v/>
      </c>
      <c r="AI66" s="352" t="str">
        <f t="shared" si="6"/>
        <v/>
      </c>
      <c r="AJ66" s="352" t="str">
        <f t="shared" si="6"/>
        <v/>
      </c>
      <c r="AK66" s="352" t="str">
        <f t="shared" si="6"/>
        <v/>
      </c>
      <c r="AL66" s="352" t="str">
        <f t="shared" si="6"/>
        <v/>
      </c>
      <c r="AM66" s="402" t="str">
        <f t="shared" si="6"/>
        <v/>
      </c>
    </row>
    <row r="67" spans="13:39" x14ac:dyDescent="0.35">
      <c r="M67" s="362">
        <v>18</v>
      </c>
      <c r="N67" s="405" t="str">
        <f t="shared" si="2"/>
        <v/>
      </c>
      <c r="O67" s="352" t="str">
        <f t="shared" si="6"/>
        <v/>
      </c>
      <c r="P67" s="352" t="str">
        <f t="shared" si="6"/>
        <v/>
      </c>
      <c r="Q67" s="352" t="str">
        <f t="shared" si="6"/>
        <v/>
      </c>
      <c r="R67" s="352" t="str">
        <f t="shared" si="6"/>
        <v/>
      </c>
      <c r="S67" s="352" t="str">
        <f t="shared" si="6"/>
        <v/>
      </c>
      <c r="T67" s="352" t="str">
        <f t="shared" si="6"/>
        <v/>
      </c>
      <c r="U67" s="352" t="str">
        <f t="shared" si="6"/>
        <v/>
      </c>
      <c r="V67" s="352" t="str">
        <f t="shared" si="6"/>
        <v/>
      </c>
      <c r="W67" s="352" t="str">
        <f t="shared" si="6"/>
        <v/>
      </c>
      <c r="X67" s="352" t="str">
        <f t="shared" si="6"/>
        <v/>
      </c>
      <c r="Y67" s="352" t="str">
        <f t="shared" si="6"/>
        <v/>
      </c>
      <c r="Z67" s="352" t="str">
        <f t="shared" si="6"/>
        <v/>
      </c>
      <c r="AA67" s="352" t="str">
        <f t="shared" si="6"/>
        <v/>
      </c>
      <c r="AB67" s="352" t="str">
        <f t="shared" si="6"/>
        <v/>
      </c>
      <c r="AC67" s="352" t="str">
        <f t="shared" si="6"/>
        <v/>
      </c>
      <c r="AD67" s="352" t="str">
        <f t="shared" si="6"/>
        <v/>
      </c>
      <c r="AE67" s="352" t="str">
        <f t="shared" si="6"/>
        <v/>
      </c>
      <c r="AF67" s="352" t="str">
        <f t="shared" si="6"/>
        <v/>
      </c>
      <c r="AG67" s="352" t="str">
        <f t="shared" si="6"/>
        <v/>
      </c>
      <c r="AH67" s="352" t="str">
        <f t="shared" si="6"/>
        <v/>
      </c>
      <c r="AI67" s="352" t="str">
        <f t="shared" si="6"/>
        <v/>
      </c>
      <c r="AJ67" s="352" t="str">
        <f t="shared" si="6"/>
        <v/>
      </c>
      <c r="AK67" s="352" t="str">
        <f t="shared" si="6"/>
        <v/>
      </c>
      <c r="AL67" s="352" t="str">
        <f t="shared" si="6"/>
        <v/>
      </c>
      <c r="AM67" s="402" t="str">
        <f t="shared" si="6"/>
        <v/>
      </c>
    </row>
    <row r="68" spans="13:39" x14ac:dyDescent="0.35">
      <c r="M68" s="401">
        <v>19</v>
      </c>
      <c r="N68" s="405" t="str">
        <f t="shared" si="2"/>
        <v/>
      </c>
      <c r="O68" s="352" t="str">
        <f t="shared" si="6"/>
        <v/>
      </c>
      <c r="P68" s="352" t="str">
        <f t="shared" si="6"/>
        <v/>
      </c>
      <c r="Q68" s="352" t="str">
        <f t="shared" si="6"/>
        <v/>
      </c>
      <c r="R68" s="352" t="str">
        <f t="shared" si="6"/>
        <v/>
      </c>
      <c r="S68" s="352" t="str">
        <f t="shared" si="6"/>
        <v/>
      </c>
      <c r="T68" s="352" t="str">
        <f t="shared" si="6"/>
        <v/>
      </c>
      <c r="U68" s="352" t="str">
        <f t="shared" si="6"/>
        <v/>
      </c>
      <c r="V68" s="352" t="str">
        <f t="shared" si="6"/>
        <v/>
      </c>
      <c r="W68" s="352" t="str">
        <f t="shared" si="6"/>
        <v/>
      </c>
      <c r="X68" s="352" t="str">
        <f t="shared" si="6"/>
        <v/>
      </c>
      <c r="Y68" s="352" t="str">
        <f t="shared" si="6"/>
        <v/>
      </c>
      <c r="Z68" s="352" t="str">
        <f t="shared" si="6"/>
        <v/>
      </c>
      <c r="AA68" s="352" t="str">
        <f t="shared" si="6"/>
        <v/>
      </c>
      <c r="AB68" s="352" t="str">
        <f t="shared" si="6"/>
        <v/>
      </c>
      <c r="AC68" s="352" t="str">
        <f t="shared" si="6"/>
        <v/>
      </c>
      <c r="AD68" s="352" t="str">
        <f t="shared" si="6"/>
        <v/>
      </c>
      <c r="AE68" s="352" t="str">
        <f t="shared" si="6"/>
        <v/>
      </c>
      <c r="AF68" s="352" t="str">
        <f t="shared" si="6"/>
        <v/>
      </c>
      <c r="AG68" s="352" t="str">
        <f t="shared" si="6"/>
        <v/>
      </c>
      <c r="AH68" s="352" t="str">
        <f t="shared" si="6"/>
        <v/>
      </c>
      <c r="AI68" s="352" t="str">
        <f t="shared" si="6"/>
        <v/>
      </c>
      <c r="AJ68" s="352" t="str">
        <f t="shared" si="6"/>
        <v/>
      </c>
      <c r="AK68" s="352" t="str">
        <f t="shared" si="6"/>
        <v/>
      </c>
      <c r="AL68" s="352" t="str">
        <f t="shared" si="6"/>
        <v/>
      </c>
      <c r="AM68" s="402" t="str">
        <f t="shared" si="6"/>
        <v/>
      </c>
    </row>
    <row r="69" spans="13:39" x14ac:dyDescent="0.35">
      <c r="M69" s="362">
        <v>20</v>
      </c>
      <c r="N69" s="405" t="str">
        <f t="shared" si="2"/>
        <v/>
      </c>
      <c r="O69" s="352" t="str">
        <f t="shared" si="6"/>
        <v/>
      </c>
      <c r="P69" s="352" t="str">
        <f t="shared" si="6"/>
        <v/>
      </c>
      <c r="Q69" s="352" t="str">
        <f t="shared" si="6"/>
        <v/>
      </c>
      <c r="R69" s="352" t="str">
        <f t="shared" si="6"/>
        <v/>
      </c>
      <c r="S69" s="352" t="str">
        <f t="shared" si="6"/>
        <v/>
      </c>
      <c r="T69" s="352" t="str">
        <f t="shared" si="6"/>
        <v/>
      </c>
      <c r="U69" s="352" t="str">
        <f t="shared" si="6"/>
        <v/>
      </c>
      <c r="V69" s="352" t="str">
        <f t="shared" si="6"/>
        <v/>
      </c>
      <c r="W69" s="352" t="str">
        <f t="shared" si="6"/>
        <v/>
      </c>
      <c r="X69" s="352" t="str">
        <f t="shared" si="6"/>
        <v/>
      </c>
      <c r="Y69" s="352" t="str">
        <f t="shared" si="6"/>
        <v/>
      </c>
      <c r="Z69" s="352" t="str">
        <f t="shared" si="6"/>
        <v/>
      </c>
      <c r="AA69" s="352" t="str">
        <f t="shared" si="6"/>
        <v/>
      </c>
      <c r="AB69" s="352" t="str">
        <f t="shared" si="6"/>
        <v/>
      </c>
      <c r="AC69" s="352" t="str">
        <f t="shared" si="6"/>
        <v/>
      </c>
      <c r="AD69" s="352" t="str">
        <f t="shared" si="6"/>
        <v/>
      </c>
      <c r="AE69" s="352" t="str">
        <f t="shared" si="6"/>
        <v/>
      </c>
      <c r="AF69" s="352" t="str">
        <f t="shared" si="6"/>
        <v/>
      </c>
      <c r="AG69" s="352" t="str">
        <f t="shared" si="6"/>
        <v/>
      </c>
      <c r="AH69" s="352" t="str">
        <f t="shared" si="6"/>
        <v/>
      </c>
      <c r="AI69" s="352" t="str">
        <f t="shared" si="6"/>
        <v/>
      </c>
      <c r="AJ69" s="352" t="str">
        <f t="shared" si="6"/>
        <v/>
      </c>
      <c r="AK69" s="352" t="str">
        <f t="shared" si="6"/>
        <v/>
      </c>
      <c r="AL69" s="352" t="str">
        <f t="shared" si="6"/>
        <v/>
      </c>
      <c r="AM69" s="402" t="str">
        <f t="shared" si="6"/>
        <v/>
      </c>
    </row>
    <row r="70" spans="13:39" x14ac:dyDescent="0.35">
      <c r="M70" s="362">
        <v>21</v>
      </c>
      <c r="N70" s="405" t="str">
        <f t="shared" si="2"/>
        <v/>
      </c>
      <c r="O70" s="352" t="str">
        <f t="shared" si="6"/>
        <v/>
      </c>
      <c r="P70" s="352" t="str">
        <f t="shared" si="6"/>
        <v/>
      </c>
      <c r="Q70" s="352" t="str">
        <f t="shared" si="6"/>
        <v/>
      </c>
      <c r="R70" s="352" t="str">
        <f t="shared" si="6"/>
        <v/>
      </c>
      <c r="S70" s="352" t="str">
        <f t="shared" si="6"/>
        <v/>
      </c>
      <c r="T70" s="352" t="str">
        <f t="shared" si="6"/>
        <v/>
      </c>
      <c r="U70" s="352" t="str">
        <f t="shared" si="6"/>
        <v/>
      </c>
      <c r="V70" s="352" t="str">
        <f t="shared" si="6"/>
        <v/>
      </c>
      <c r="W70" s="352" t="str">
        <f t="shared" si="6"/>
        <v/>
      </c>
      <c r="X70" s="352" t="str">
        <f t="shared" si="6"/>
        <v/>
      </c>
      <c r="Y70" s="352" t="str">
        <f t="shared" si="6"/>
        <v/>
      </c>
      <c r="Z70" s="352" t="str">
        <f t="shared" si="6"/>
        <v/>
      </c>
      <c r="AA70" s="352" t="str">
        <f t="shared" si="6"/>
        <v/>
      </c>
      <c r="AB70" s="352" t="str">
        <f t="shared" si="6"/>
        <v/>
      </c>
      <c r="AC70" s="352" t="str">
        <f t="shared" si="6"/>
        <v/>
      </c>
      <c r="AD70" s="352" t="str">
        <f t="shared" si="6"/>
        <v/>
      </c>
      <c r="AE70" s="352" t="str">
        <f t="shared" si="6"/>
        <v/>
      </c>
      <c r="AF70" s="352" t="str">
        <f t="shared" si="6"/>
        <v/>
      </c>
      <c r="AG70" s="352" t="str">
        <f t="shared" si="6"/>
        <v/>
      </c>
      <c r="AH70" s="352" t="str">
        <f t="shared" si="6"/>
        <v/>
      </c>
      <c r="AI70" s="352" t="str">
        <f t="shared" si="6"/>
        <v/>
      </c>
      <c r="AJ70" s="352" t="str">
        <f t="shared" si="6"/>
        <v/>
      </c>
      <c r="AK70" s="352" t="str">
        <f t="shared" si="6"/>
        <v/>
      </c>
      <c r="AL70" s="352" t="str">
        <f t="shared" si="6"/>
        <v/>
      </c>
      <c r="AM70" s="402" t="str">
        <f t="shared" si="6"/>
        <v/>
      </c>
    </row>
    <row r="71" spans="13:39" x14ac:dyDescent="0.35">
      <c r="M71" s="401">
        <v>22</v>
      </c>
      <c r="N71" s="405" t="str">
        <f t="shared" si="2"/>
        <v/>
      </c>
      <c r="O71" s="352" t="str">
        <f t="shared" si="6"/>
        <v/>
      </c>
      <c r="P71" s="352" t="str">
        <f t="shared" si="6"/>
        <v/>
      </c>
      <c r="Q71" s="352" t="str">
        <f t="shared" si="6"/>
        <v/>
      </c>
      <c r="R71" s="352" t="str">
        <f t="shared" si="6"/>
        <v/>
      </c>
      <c r="S71" s="352" t="str">
        <f t="shared" si="6"/>
        <v/>
      </c>
      <c r="T71" s="352" t="str">
        <f t="shared" si="6"/>
        <v/>
      </c>
      <c r="U71" s="352" t="str">
        <f t="shared" si="6"/>
        <v/>
      </c>
      <c r="V71" s="352" t="str">
        <f t="shared" si="6"/>
        <v/>
      </c>
      <c r="W71" s="352" t="str">
        <f t="shared" si="6"/>
        <v/>
      </c>
      <c r="X71" s="352" t="str">
        <f t="shared" si="6"/>
        <v/>
      </c>
      <c r="Y71" s="352" t="str">
        <f t="shared" si="6"/>
        <v/>
      </c>
      <c r="Z71" s="352" t="str">
        <f t="shared" si="6"/>
        <v/>
      </c>
      <c r="AA71" s="352" t="str">
        <f t="shared" si="6"/>
        <v/>
      </c>
      <c r="AB71" s="352" t="str">
        <f t="shared" si="6"/>
        <v/>
      </c>
      <c r="AC71" s="352" t="str">
        <f t="shared" si="6"/>
        <v/>
      </c>
      <c r="AD71" s="352" t="str">
        <f t="shared" si="6"/>
        <v/>
      </c>
      <c r="AE71" s="352" t="str">
        <f t="shared" si="6"/>
        <v/>
      </c>
      <c r="AF71" s="352" t="str">
        <f t="shared" si="6"/>
        <v/>
      </c>
      <c r="AG71" s="352" t="str">
        <f t="shared" si="6"/>
        <v/>
      </c>
      <c r="AH71" s="352" t="str">
        <f t="shared" si="6"/>
        <v/>
      </c>
      <c r="AI71" s="352" t="str">
        <f t="shared" si="6"/>
        <v/>
      </c>
      <c r="AJ71" s="352" t="str">
        <f t="shared" si="6"/>
        <v/>
      </c>
      <c r="AK71" s="352" t="str">
        <f t="shared" si="6"/>
        <v/>
      </c>
      <c r="AL71" s="352" t="str">
        <f t="shared" si="6"/>
        <v/>
      </c>
      <c r="AM71" s="402" t="str">
        <f t="shared" si="6"/>
        <v/>
      </c>
    </row>
    <row r="72" spans="13:39" x14ac:dyDescent="0.35">
      <c r="M72" s="362">
        <v>23</v>
      </c>
      <c r="N72" s="405" t="str">
        <f t="shared" si="2"/>
        <v/>
      </c>
      <c r="O72" s="352" t="str">
        <f t="shared" si="6"/>
        <v/>
      </c>
      <c r="P72" s="352" t="str">
        <f t="shared" si="6"/>
        <v/>
      </c>
      <c r="Q72" s="352" t="str">
        <f t="shared" si="6"/>
        <v/>
      </c>
      <c r="R72" s="352" t="str">
        <f t="shared" si="6"/>
        <v/>
      </c>
      <c r="S72" s="352" t="str">
        <f t="shared" si="6"/>
        <v/>
      </c>
      <c r="T72" s="352" t="str">
        <f t="shared" ref="T72:AM72" si="7">IF(T39="", "", T39*$N72)</f>
        <v/>
      </c>
      <c r="U72" s="352" t="str">
        <f t="shared" si="7"/>
        <v/>
      </c>
      <c r="V72" s="352" t="str">
        <f t="shared" si="7"/>
        <v/>
      </c>
      <c r="W72" s="352" t="str">
        <f t="shared" si="7"/>
        <v/>
      </c>
      <c r="X72" s="352" t="str">
        <f t="shared" si="7"/>
        <v/>
      </c>
      <c r="Y72" s="352" t="str">
        <f t="shared" si="7"/>
        <v/>
      </c>
      <c r="Z72" s="352" t="str">
        <f t="shared" si="7"/>
        <v/>
      </c>
      <c r="AA72" s="352" t="str">
        <f t="shared" si="7"/>
        <v/>
      </c>
      <c r="AB72" s="352" t="str">
        <f t="shared" si="7"/>
        <v/>
      </c>
      <c r="AC72" s="352" t="str">
        <f t="shared" si="7"/>
        <v/>
      </c>
      <c r="AD72" s="352" t="str">
        <f t="shared" si="7"/>
        <v/>
      </c>
      <c r="AE72" s="352" t="str">
        <f t="shared" si="7"/>
        <v/>
      </c>
      <c r="AF72" s="352" t="str">
        <f t="shared" si="7"/>
        <v/>
      </c>
      <c r="AG72" s="352" t="str">
        <f t="shared" si="7"/>
        <v/>
      </c>
      <c r="AH72" s="352" t="str">
        <f t="shared" si="7"/>
        <v/>
      </c>
      <c r="AI72" s="352" t="str">
        <f t="shared" si="7"/>
        <v/>
      </c>
      <c r="AJ72" s="352" t="str">
        <f t="shared" si="7"/>
        <v/>
      </c>
      <c r="AK72" s="352" t="str">
        <f t="shared" si="7"/>
        <v/>
      </c>
      <c r="AL72" s="352" t="str">
        <f t="shared" si="7"/>
        <v/>
      </c>
      <c r="AM72" s="402" t="str">
        <f t="shared" si="7"/>
        <v/>
      </c>
    </row>
    <row r="73" spans="13:39" x14ac:dyDescent="0.35">
      <c r="M73" s="362">
        <v>24</v>
      </c>
      <c r="N73" s="405" t="str">
        <f t="shared" si="2"/>
        <v/>
      </c>
      <c r="O73" s="352" t="str">
        <f t="shared" ref="O73:AM74" si="8">IF(O40="", "", O40*$N73)</f>
        <v/>
      </c>
      <c r="P73" s="352" t="str">
        <f t="shared" si="8"/>
        <v/>
      </c>
      <c r="Q73" s="352" t="str">
        <f t="shared" si="8"/>
        <v/>
      </c>
      <c r="R73" s="352" t="str">
        <f t="shared" si="8"/>
        <v/>
      </c>
      <c r="S73" s="352" t="str">
        <f t="shared" si="8"/>
        <v/>
      </c>
      <c r="T73" s="352" t="str">
        <f t="shared" si="8"/>
        <v/>
      </c>
      <c r="U73" s="352" t="str">
        <f t="shared" si="8"/>
        <v/>
      </c>
      <c r="V73" s="352" t="str">
        <f t="shared" si="8"/>
        <v/>
      </c>
      <c r="W73" s="352" t="str">
        <f t="shared" si="8"/>
        <v/>
      </c>
      <c r="X73" s="352" t="str">
        <f t="shared" si="8"/>
        <v/>
      </c>
      <c r="Y73" s="352" t="str">
        <f t="shared" si="8"/>
        <v/>
      </c>
      <c r="Z73" s="352" t="str">
        <f t="shared" si="8"/>
        <v/>
      </c>
      <c r="AA73" s="352" t="str">
        <f t="shared" si="8"/>
        <v/>
      </c>
      <c r="AB73" s="352" t="str">
        <f t="shared" si="8"/>
        <v/>
      </c>
      <c r="AC73" s="352" t="str">
        <f t="shared" si="8"/>
        <v/>
      </c>
      <c r="AD73" s="352" t="str">
        <f t="shared" si="8"/>
        <v/>
      </c>
      <c r="AE73" s="352" t="str">
        <f t="shared" si="8"/>
        <v/>
      </c>
      <c r="AF73" s="352" t="str">
        <f t="shared" si="8"/>
        <v/>
      </c>
      <c r="AG73" s="352" t="str">
        <f t="shared" si="8"/>
        <v/>
      </c>
      <c r="AH73" s="352" t="str">
        <f t="shared" si="8"/>
        <v/>
      </c>
      <c r="AI73" s="352" t="str">
        <f t="shared" si="8"/>
        <v/>
      </c>
      <c r="AJ73" s="352" t="str">
        <f t="shared" si="8"/>
        <v/>
      </c>
      <c r="AK73" s="352" t="str">
        <f t="shared" si="8"/>
        <v/>
      </c>
      <c r="AL73" s="352" t="str">
        <f t="shared" si="8"/>
        <v/>
      </c>
      <c r="AM73" s="402" t="str">
        <f t="shared" si="8"/>
        <v/>
      </c>
    </row>
    <row r="74" spans="13:39" ht="15" thickBot="1" x14ac:dyDescent="0.4">
      <c r="M74" s="408">
        <v>25</v>
      </c>
      <c r="N74" s="409" t="str">
        <f t="shared" si="2"/>
        <v/>
      </c>
      <c r="O74" s="406" t="str">
        <f t="shared" si="8"/>
        <v/>
      </c>
      <c r="P74" s="406" t="str">
        <f t="shared" si="8"/>
        <v/>
      </c>
      <c r="Q74" s="406" t="str">
        <f t="shared" si="8"/>
        <v/>
      </c>
      <c r="R74" s="406" t="str">
        <f t="shared" si="8"/>
        <v/>
      </c>
      <c r="S74" s="406" t="str">
        <f t="shared" si="8"/>
        <v/>
      </c>
      <c r="T74" s="406" t="str">
        <f t="shared" si="8"/>
        <v/>
      </c>
      <c r="U74" s="406" t="str">
        <f t="shared" si="8"/>
        <v/>
      </c>
      <c r="V74" s="406" t="str">
        <f t="shared" si="8"/>
        <v/>
      </c>
      <c r="W74" s="406" t="str">
        <f t="shared" si="8"/>
        <v/>
      </c>
      <c r="X74" s="406" t="str">
        <f t="shared" si="8"/>
        <v/>
      </c>
      <c r="Y74" s="406" t="str">
        <f t="shared" si="8"/>
        <v/>
      </c>
      <c r="Z74" s="406" t="str">
        <f t="shared" si="8"/>
        <v/>
      </c>
      <c r="AA74" s="406" t="str">
        <f t="shared" si="8"/>
        <v/>
      </c>
      <c r="AB74" s="406" t="str">
        <f t="shared" si="8"/>
        <v/>
      </c>
      <c r="AC74" s="406" t="str">
        <f t="shared" si="8"/>
        <v/>
      </c>
      <c r="AD74" s="406" t="str">
        <f t="shared" si="8"/>
        <v/>
      </c>
      <c r="AE74" s="406" t="str">
        <f t="shared" si="8"/>
        <v/>
      </c>
      <c r="AF74" s="406" t="str">
        <f t="shared" si="8"/>
        <v/>
      </c>
      <c r="AG74" s="406" t="str">
        <f t="shared" si="8"/>
        <v/>
      </c>
      <c r="AH74" s="406" t="str">
        <f t="shared" si="8"/>
        <v/>
      </c>
      <c r="AI74" s="406" t="str">
        <f t="shared" si="8"/>
        <v/>
      </c>
      <c r="AJ74" s="406" t="str">
        <f t="shared" si="8"/>
        <v/>
      </c>
      <c r="AK74" s="406" t="str">
        <f t="shared" si="8"/>
        <v/>
      </c>
      <c r="AL74" s="406" t="str">
        <f t="shared" si="8"/>
        <v/>
      </c>
      <c r="AM74" s="407" t="str">
        <f t="shared" si="8"/>
        <v/>
      </c>
    </row>
    <row r="75" spans="13:39" ht="15.5" thickTop="1" thickBot="1" x14ac:dyDescent="0.4">
      <c r="M75" s="364" t="s">
        <v>13</v>
      </c>
      <c r="N75" s="366"/>
      <c r="O75" s="403" t="str">
        <f>IF(SUM(O50:O74) &gt; 0, SUM(O50:O74), "--")</f>
        <v>--</v>
      </c>
      <c r="P75" s="403" t="str">
        <f t="shared" ref="P75:AM75" si="9">IF(SUM(P50:P74) &gt; 0, SUM(P50:P74), "--")</f>
        <v>--</v>
      </c>
      <c r="Q75" s="403" t="str">
        <f t="shared" si="9"/>
        <v>--</v>
      </c>
      <c r="R75" s="403" t="str">
        <f t="shared" si="9"/>
        <v>--</v>
      </c>
      <c r="S75" s="403" t="str">
        <f t="shared" si="9"/>
        <v>--</v>
      </c>
      <c r="T75" s="403" t="str">
        <f t="shared" si="9"/>
        <v>--</v>
      </c>
      <c r="U75" s="403">
        <f t="shared" si="9"/>
        <v>3600</v>
      </c>
      <c r="V75" s="403">
        <f t="shared" si="9"/>
        <v>4100</v>
      </c>
      <c r="W75" s="403">
        <f t="shared" si="9"/>
        <v>4600</v>
      </c>
      <c r="X75" s="403">
        <f t="shared" si="9"/>
        <v>5100</v>
      </c>
      <c r="Y75" s="403">
        <f t="shared" si="9"/>
        <v>5600</v>
      </c>
      <c r="Z75" s="403">
        <f t="shared" si="9"/>
        <v>6850</v>
      </c>
      <c r="AA75" s="403">
        <f t="shared" si="9"/>
        <v>8100</v>
      </c>
      <c r="AB75" s="403">
        <f t="shared" si="9"/>
        <v>8000</v>
      </c>
      <c r="AC75" s="403">
        <f t="shared" si="9"/>
        <v>7500</v>
      </c>
      <c r="AD75" s="403">
        <f t="shared" si="9"/>
        <v>8000</v>
      </c>
      <c r="AE75" s="403">
        <f t="shared" si="9"/>
        <v>8300</v>
      </c>
      <c r="AF75" s="403">
        <f t="shared" si="9"/>
        <v>8500</v>
      </c>
      <c r="AG75" s="403">
        <f t="shared" si="9"/>
        <v>8700</v>
      </c>
      <c r="AH75" s="403">
        <f t="shared" si="9"/>
        <v>8700</v>
      </c>
      <c r="AI75" s="403">
        <f t="shared" si="9"/>
        <v>8700</v>
      </c>
      <c r="AJ75" s="403" t="str">
        <f t="shared" si="9"/>
        <v>--</v>
      </c>
      <c r="AK75" s="403" t="str">
        <f t="shared" si="9"/>
        <v>--</v>
      </c>
      <c r="AL75" s="403" t="str">
        <f t="shared" si="9"/>
        <v>--</v>
      </c>
      <c r="AM75" s="404" t="str">
        <f t="shared" si="9"/>
        <v>--</v>
      </c>
    </row>
  </sheetData>
  <mergeCells count="24">
    <mergeCell ref="BJ5:BL5"/>
    <mergeCell ref="B2:H2"/>
    <mergeCell ref="C14:G15"/>
    <mergeCell ref="C16:G17"/>
    <mergeCell ref="J2:AN2"/>
    <mergeCell ref="K14:N15"/>
    <mergeCell ref="O14:AM15"/>
    <mergeCell ref="AI8:AM8"/>
    <mergeCell ref="AI6:AK6"/>
    <mergeCell ref="AI5:AK5"/>
    <mergeCell ref="AI4:AM4"/>
    <mergeCell ref="M48:AM48"/>
    <mergeCell ref="C18:G19"/>
    <mergeCell ref="C5:C6"/>
    <mergeCell ref="D5:D6"/>
    <mergeCell ref="F4:G4"/>
    <mergeCell ref="F5:G5"/>
    <mergeCell ref="F6:G6"/>
    <mergeCell ref="AL5:AM5"/>
    <mergeCell ref="AL6:AM6"/>
    <mergeCell ref="AL9:AM9"/>
    <mergeCell ref="AL10:AM10"/>
    <mergeCell ref="AI10:AK10"/>
    <mergeCell ref="AI9:AK9"/>
  </mergeCells>
  <dataValidations count="1">
    <dataValidation type="list" allowBlank="1" showInputMessage="1" showErrorMessage="1" sqref="AL5:AL6" xr:uid="{415F48FA-7DD9-4AFB-960C-C07739B9EE84}">
      <formula1>$O$16:$AM$16</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34A5-271F-4995-80A7-D025EDF4A1B4}">
  <dimension ref="B1:S40"/>
  <sheetViews>
    <sheetView workbookViewId="0">
      <selection activeCell="E6" sqref="E5:E6"/>
    </sheetView>
  </sheetViews>
  <sheetFormatPr defaultRowHeight="14.5" x14ac:dyDescent="0.35"/>
  <cols>
    <col min="2" max="2" width="2.90625" customWidth="1"/>
    <col min="3" max="3" width="5.6328125" style="2" customWidth="1"/>
    <col min="4" max="4" width="22.54296875" style="2" bestFit="1" customWidth="1"/>
    <col min="5" max="5" width="22.6328125" style="2" bestFit="1" customWidth="1"/>
    <col min="6" max="7" width="7.36328125" style="2" hidden="1" customWidth="1"/>
    <col min="8" max="8" width="2.90625" customWidth="1"/>
    <col min="9" max="9" width="4.36328125" customWidth="1"/>
    <col min="19" max="19" width="2.6328125" customWidth="1"/>
  </cols>
  <sheetData>
    <row r="1" spans="2:19" ht="15" thickBot="1" x14ac:dyDescent="0.4"/>
    <row r="2" spans="2:19" ht="31.5" thickBot="1" x14ac:dyDescent="0.75">
      <c r="B2" s="459" t="s">
        <v>147</v>
      </c>
      <c r="C2" s="460"/>
      <c r="D2" s="460"/>
      <c r="E2" s="460"/>
      <c r="F2" s="460"/>
      <c r="G2" s="460"/>
      <c r="H2" s="460"/>
      <c r="I2" s="460"/>
      <c r="J2" s="460"/>
      <c r="K2" s="460"/>
      <c r="L2" s="460"/>
      <c r="M2" s="460"/>
      <c r="N2" s="460"/>
      <c r="O2" s="460"/>
      <c r="P2" s="460"/>
      <c r="Q2" s="460"/>
      <c r="R2" s="460"/>
      <c r="S2" s="461"/>
    </row>
    <row r="3" spans="2:19" ht="15" thickBot="1" x14ac:dyDescent="0.4">
      <c r="B3" s="22"/>
      <c r="C3" s="92"/>
      <c r="D3" s="92"/>
      <c r="E3" s="92"/>
      <c r="F3" s="92"/>
      <c r="G3" s="92"/>
      <c r="H3" s="18"/>
      <c r="I3" s="18"/>
      <c r="J3" s="18"/>
      <c r="K3" s="18"/>
      <c r="L3" s="18"/>
      <c r="M3" s="18"/>
      <c r="N3" s="18"/>
      <c r="O3" s="18"/>
      <c r="P3" s="18"/>
      <c r="Q3" s="18"/>
      <c r="R3" s="18"/>
      <c r="S3" s="23"/>
    </row>
    <row r="4" spans="2:19" ht="21.5" thickBot="1" x14ac:dyDescent="0.55000000000000004">
      <c r="B4" s="22"/>
      <c r="C4" s="320" t="s">
        <v>53</v>
      </c>
      <c r="D4" s="324" t="s">
        <v>144</v>
      </c>
      <c r="E4" s="325" t="s">
        <v>145</v>
      </c>
      <c r="F4" s="100" t="s">
        <v>106</v>
      </c>
      <c r="G4" s="99" t="s">
        <v>107</v>
      </c>
      <c r="H4" s="18"/>
      <c r="I4" s="93" t="s">
        <v>154</v>
      </c>
      <c r="J4" s="18"/>
      <c r="K4" s="18"/>
      <c r="L4" s="18"/>
      <c r="M4" s="18"/>
      <c r="N4" s="18"/>
      <c r="O4" s="18"/>
      <c r="P4" s="18"/>
      <c r="Q4" s="18"/>
      <c r="R4" s="18"/>
      <c r="S4" s="23"/>
    </row>
    <row r="5" spans="2:19" x14ac:dyDescent="0.35">
      <c r="B5" s="22"/>
      <c r="C5" s="321" t="s">
        <v>109</v>
      </c>
      <c r="D5" s="232" t="s">
        <v>344</v>
      </c>
      <c r="E5" s="233">
        <v>17.690999999999999</v>
      </c>
      <c r="F5" s="101">
        <f>IF(D5="", "", E5-250/5280)</f>
        <v>17.643651515151515</v>
      </c>
      <c r="G5" s="98">
        <f>IF(D5="", "", E5+250/5280)</f>
        <v>17.738348484848483</v>
      </c>
      <c r="H5" s="18"/>
      <c r="I5" s="94" t="s">
        <v>38</v>
      </c>
      <c r="J5" s="18" t="s">
        <v>146</v>
      </c>
      <c r="K5" s="25"/>
      <c r="L5" s="25"/>
      <c r="M5" s="25"/>
      <c r="N5" s="25"/>
      <c r="O5" s="25"/>
      <c r="P5" s="25"/>
      <c r="Q5" s="25"/>
      <c r="R5" s="25"/>
      <c r="S5" s="23"/>
    </row>
    <row r="6" spans="2:19" ht="15" customHeight="1" x14ac:dyDescent="0.35">
      <c r="B6" s="22"/>
      <c r="C6" s="322" t="s">
        <v>110</v>
      </c>
      <c r="D6" s="234" t="s">
        <v>345</v>
      </c>
      <c r="E6" s="235">
        <v>17.811</v>
      </c>
      <c r="F6" s="102">
        <f>IF(D6="", "", E6-250/5280)</f>
        <v>17.763651515151516</v>
      </c>
      <c r="G6" s="95">
        <f>IF(D6="", "", E6+250/5280)</f>
        <v>17.858348484848484</v>
      </c>
      <c r="H6" s="18"/>
      <c r="I6" s="94" t="s">
        <v>38</v>
      </c>
      <c r="J6" s="18" t="s">
        <v>165</v>
      </c>
      <c r="K6" s="18"/>
      <c r="L6" s="18"/>
      <c r="M6" s="18"/>
      <c r="N6" s="18"/>
      <c r="O6" s="18"/>
      <c r="P6" s="18"/>
      <c r="Q6" s="18"/>
      <c r="R6" s="18"/>
      <c r="S6" s="23"/>
    </row>
    <row r="7" spans="2:19" x14ac:dyDescent="0.35">
      <c r="B7" s="22"/>
      <c r="C7" s="322" t="s">
        <v>111</v>
      </c>
      <c r="D7" s="234"/>
      <c r="E7" s="235"/>
      <c r="F7" s="102" t="str">
        <f>IF(D7="", "", E7-250/5280)</f>
        <v/>
      </c>
      <c r="G7" s="95" t="str">
        <f>IF(D7="", "", E7+250/5280)</f>
        <v/>
      </c>
      <c r="H7" s="18"/>
      <c r="I7" s="94" t="s">
        <v>38</v>
      </c>
      <c r="J7" s="18" t="s">
        <v>148</v>
      </c>
      <c r="K7" s="18"/>
      <c r="L7" s="18"/>
      <c r="M7" s="18"/>
      <c r="N7" s="18"/>
      <c r="O7" s="18"/>
      <c r="P7" s="18"/>
      <c r="Q7" s="18"/>
      <c r="R7" s="18"/>
      <c r="S7" s="23"/>
    </row>
    <row r="8" spans="2:19" ht="15" customHeight="1" x14ac:dyDescent="0.35">
      <c r="B8" s="22"/>
      <c r="C8" s="322" t="s">
        <v>112</v>
      </c>
      <c r="D8" s="234"/>
      <c r="E8" s="235"/>
      <c r="F8" s="102" t="str">
        <f t="shared" ref="F8:F39" si="0">IF(D8="", "", E8-250/5280)</f>
        <v/>
      </c>
      <c r="G8" s="95" t="str">
        <f t="shared" ref="G8:G39" si="1">IF(D8="", "", E8+250/5280)</f>
        <v/>
      </c>
      <c r="H8" s="18"/>
      <c r="I8" s="94" t="s">
        <v>38</v>
      </c>
      <c r="J8" s="18" t="s">
        <v>149</v>
      </c>
      <c r="K8" s="18"/>
      <c r="L8" s="18"/>
      <c r="M8" s="18"/>
      <c r="N8" s="18"/>
      <c r="O8" s="18"/>
      <c r="P8" s="18"/>
      <c r="Q8" s="18"/>
      <c r="R8" s="18"/>
      <c r="S8" s="23"/>
    </row>
    <row r="9" spans="2:19" ht="15" customHeight="1" x14ac:dyDescent="0.35">
      <c r="B9" s="22"/>
      <c r="C9" s="322" t="s">
        <v>113</v>
      </c>
      <c r="D9" s="234"/>
      <c r="E9" s="236"/>
      <c r="F9" s="77" t="str">
        <f t="shared" si="0"/>
        <v/>
      </c>
      <c r="G9" s="96" t="str">
        <f t="shared" si="1"/>
        <v/>
      </c>
      <c r="H9" s="18"/>
      <c r="I9" s="94" t="s">
        <v>38</v>
      </c>
      <c r="J9" s="419" t="s">
        <v>252</v>
      </c>
      <c r="K9" s="419"/>
      <c r="L9" s="419"/>
      <c r="M9" s="419"/>
      <c r="N9" s="419"/>
      <c r="O9" s="419"/>
      <c r="P9" s="419"/>
      <c r="Q9" s="419"/>
      <c r="R9" s="419"/>
      <c r="S9" s="23"/>
    </row>
    <row r="10" spans="2:19" x14ac:dyDescent="0.35">
      <c r="B10" s="22"/>
      <c r="C10" s="322" t="s">
        <v>114</v>
      </c>
      <c r="D10" s="234"/>
      <c r="E10" s="235"/>
      <c r="F10" s="77" t="str">
        <f t="shared" si="0"/>
        <v/>
      </c>
      <c r="G10" s="96" t="str">
        <f t="shared" si="1"/>
        <v/>
      </c>
      <c r="H10" s="18"/>
      <c r="I10" s="18"/>
      <c r="J10" s="419"/>
      <c r="K10" s="419"/>
      <c r="L10" s="419"/>
      <c r="M10" s="419"/>
      <c r="N10" s="419"/>
      <c r="O10" s="419"/>
      <c r="P10" s="419"/>
      <c r="Q10" s="419"/>
      <c r="R10" s="419"/>
      <c r="S10" s="23"/>
    </row>
    <row r="11" spans="2:19" x14ac:dyDescent="0.35">
      <c r="B11" s="22"/>
      <c r="C11" s="322" t="s">
        <v>115</v>
      </c>
      <c r="D11" s="234"/>
      <c r="E11" s="236"/>
      <c r="F11" s="77" t="str">
        <f t="shared" si="0"/>
        <v/>
      </c>
      <c r="G11" s="96" t="str">
        <f t="shared" si="1"/>
        <v/>
      </c>
      <c r="H11" s="18"/>
      <c r="I11" s="94" t="s">
        <v>38</v>
      </c>
      <c r="J11" s="419" t="s">
        <v>253</v>
      </c>
      <c r="K11" s="419"/>
      <c r="L11" s="419"/>
      <c r="M11" s="419"/>
      <c r="N11" s="419"/>
      <c r="O11" s="419"/>
      <c r="P11" s="419"/>
      <c r="Q11" s="419"/>
      <c r="R11" s="419"/>
      <c r="S11" s="23"/>
    </row>
    <row r="12" spans="2:19" x14ac:dyDescent="0.35">
      <c r="B12" s="22"/>
      <c r="C12" s="322" t="s">
        <v>116</v>
      </c>
      <c r="D12" s="234"/>
      <c r="E12" s="236"/>
      <c r="F12" s="77" t="str">
        <f t="shared" si="0"/>
        <v/>
      </c>
      <c r="G12" s="96" t="str">
        <f t="shared" si="1"/>
        <v/>
      </c>
      <c r="H12" s="18"/>
      <c r="I12" s="18"/>
      <c r="J12" s="419"/>
      <c r="K12" s="419"/>
      <c r="L12" s="419"/>
      <c r="M12" s="419"/>
      <c r="N12" s="419"/>
      <c r="O12" s="419"/>
      <c r="P12" s="419"/>
      <c r="Q12" s="419"/>
      <c r="R12" s="419"/>
      <c r="S12" s="23"/>
    </row>
    <row r="13" spans="2:19" x14ac:dyDescent="0.35">
      <c r="B13" s="22"/>
      <c r="C13" s="322" t="s">
        <v>117</v>
      </c>
      <c r="D13" s="234"/>
      <c r="E13" s="236"/>
      <c r="F13" s="77" t="str">
        <f t="shared" si="0"/>
        <v/>
      </c>
      <c r="G13" s="96" t="str">
        <f t="shared" si="1"/>
        <v/>
      </c>
      <c r="H13" s="18"/>
      <c r="I13" s="18"/>
      <c r="J13" s="419"/>
      <c r="K13" s="419"/>
      <c r="L13" s="419"/>
      <c r="M13" s="419"/>
      <c r="N13" s="419"/>
      <c r="O13" s="419"/>
      <c r="P13" s="419"/>
      <c r="Q13" s="419"/>
      <c r="R13" s="419"/>
      <c r="S13" s="23"/>
    </row>
    <row r="14" spans="2:19" x14ac:dyDescent="0.35">
      <c r="B14" s="22"/>
      <c r="C14" s="322" t="s">
        <v>118</v>
      </c>
      <c r="D14" s="234"/>
      <c r="E14" s="236"/>
      <c r="F14" s="77" t="str">
        <f t="shared" si="0"/>
        <v/>
      </c>
      <c r="G14" s="96" t="str">
        <f t="shared" si="1"/>
        <v/>
      </c>
      <c r="H14" s="18"/>
      <c r="I14" s="94" t="s">
        <v>38</v>
      </c>
      <c r="J14" s="419" t="s">
        <v>282</v>
      </c>
      <c r="K14" s="419"/>
      <c r="L14" s="419"/>
      <c r="M14" s="419"/>
      <c r="N14" s="419"/>
      <c r="O14" s="419"/>
      <c r="P14" s="419"/>
      <c r="Q14" s="419"/>
      <c r="R14" s="419"/>
      <c r="S14" s="23"/>
    </row>
    <row r="15" spans="2:19" ht="15.65" customHeight="1" x14ac:dyDescent="0.35">
      <c r="B15" s="22"/>
      <c r="C15" s="322" t="s">
        <v>119</v>
      </c>
      <c r="D15" s="234"/>
      <c r="E15" s="236"/>
      <c r="F15" s="77" t="str">
        <f t="shared" si="0"/>
        <v/>
      </c>
      <c r="G15" s="96" t="str">
        <f t="shared" si="1"/>
        <v/>
      </c>
      <c r="H15" s="18"/>
      <c r="I15" s="18"/>
      <c r="J15" s="419"/>
      <c r="K15" s="419"/>
      <c r="L15" s="419"/>
      <c r="M15" s="419"/>
      <c r="N15" s="419"/>
      <c r="O15" s="419"/>
      <c r="P15" s="419"/>
      <c r="Q15" s="419"/>
      <c r="R15" s="419"/>
      <c r="S15" s="23"/>
    </row>
    <row r="16" spans="2:19" ht="14.4" customHeight="1" x14ac:dyDescent="0.35">
      <c r="B16" s="22"/>
      <c r="C16" s="322" t="s">
        <v>120</v>
      </c>
      <c r="D16" s="234"/>
      <c r="E16" s="236"/>
      <c r="F16" s="77" t="str">
        <f t="shared" si="0"/>
        <v/>
      </c>
      <c r="G16" s="96" t="str">
        <f t="shared" si="1"/>
        <v/>
      </c>
      <c r="H16" s="18"/>
      <c r="I16" s="94" t="s">
        <v>38</v>
      </c>
      <c r="J16" s="419" t="s">
        <v>286</v>
      </c>
      <c r="K16" s="419"/>
      <c r="L16" s="419"/>
      <c r="M16" s="419"/>
      <c r="N16" s="419"/>
      <c r="O16" s="419"/>
      <c r="P16" s="419"/>
      <c r="Q16" s="419"/>
      <c r="R16" s="419"/>
      <c r="S16" s="23"/>
    </row>
    <row r="17" spans="2:19" x14ac:dyDescent="0.35">
      <c r="B17" s="22"/>
      <c r="C17" s="322" t="s">
        <v>121</v>
      </c>
      <c r="D17" s="234"/>
      <c r="E17" s="236"/>
      <c r="F17" s="77" t="str">
        <f t="shared" si="0"/>
        <v/>
      </c>
      <c r="G17" s="96" t="str">
        <f t="shared" si="1"/>
        <v/>
      </c>
      <c r="H17" s="18"/>
      <c r="I17" s="18"/>
      <c r="J17" s="419"/>
      <c r="K17" s="419"/>
      <c r="L17" s="419"/>
      <c r="M17" s="419"/>
      <c r="N17" s="419"/>
      <c r="O17" s="419"/>
      <c r="P17" s="419"/>
      <c r="Q17" s="419"/>
      <c r="R17" s="419"/>
      <c r="S17" s="23"/>
    </row>
    <row r="18" spans="2:19" x14ac:dyDescent="0.35">
      <c r="B18" s="22"/>
      <c r="C18" s="322" t="s">
        <v>122</v>
      </c>
      <c r="D18" s="234"/>
      <c r="E18" s="236"/>
      <c r="F18" s="77" t="str">
        <f t="shared" si="0"/>
        <v/>
      </c>
      <c r="G18" s="96" t="str">
        <f t="shared" si="1"/>
        <v/>
      </c>
      <c r="H18" s="18"/>
      <c r="I18" s="18"/>
      <c r="J18" s="419"/>
      <c r="K18" s="419"/>
      <c r="L18" s="419"/>
      <c r="M18" s="419"/>
      <c r="N18" s="419"/>
      <c r="O18" s="419"/>
      <c r="P18" s="419"/>
      <c r="Q18" s="419"/>
      <c r="R18" s="419"/>
      <c r="S18" s="23"/>
    </row>
    <row r="19" spans="2:19" x14ac:dyDescent="0.35">
      <c r="B19" s="22"/>
      <c r="C19" s="322" t="s">
        <v>123</v>
      </c>
      <c r="D19" s="234"/>
      <c r="E19" s="236"/>
      <c r="F19" s="77" t="str">
        <f t="shared" si="0"/>
        <v/>
      </c>
      <c r="G19" s="96" t="str">
        <f t="shared" si="1"/>
        <v/>
      </c>
      <c r="H19" s="18"/>
      <c r="I19" s="18"/>
      <c r="J19" s="419"/>
      <c r="K19" s="419"/>
      <c r="L19" s="419"/>
      <c r="M19" s="419"/>
      <c r="N19" s="419"/>
      <c r="O19" s="419"/>
      <c r="P19" s="419"/>
      <c r="Q19" s="419"/>
      <c r="R19" s="419"/>
      <c r="S19" s="23"/>
    </row>
    <row r="20" spans="2:19" x14ac:dyDescent="0.35">
      <c r="B20" s="22"/>
      <c r="C20" s="322" t="s">
        <v>124</v>
      </c>
      <c r="D20" s="234"/>
      <c r="E20" s="236"/>
      <c r="F20" s="77" t="str">
        <f t="shared" si="0"/>
        <v/>
      </c>
      <c r="G20" s="96" t="str">
        <f t="shared" si="1"/>
        <v/>
      </c>
      <c r="H20" s="18"/>
      <c r="I20" s="18"/>
      <c r="J20" s="18"/>
      <c r="K20" s="18"/>
      <c r="L20" s="18"/>
      <c r="M20" s="18"/>
      <c r="N20" s="18"/>
      <c r="O20" s="18"/>
      <c r="P20" s="18"/>
      <c r="Q20" s="18"/>
      <c r="R20" s="18"/>
      <c r="S20" s="23"/>
    </row>
    <row r="21" spans="2:19" x14ac:dyDescent="0.35">
      <c r="B21" s="22"/>
      <c r="C21" s="322" t="s">
        <v>125</v>
      </c>
      <c r="D21" s="234"/>
      <c r="E21" s="236"/>
      <c r="F21" s="77" t="str">
        <f t="shared" si="0"/>
        <v/>
      </c>
      <c r="G21" s="96" t="str">
        <f t="shared" si="1"/>
        <v/>
      </c>
      <c r="H21" s="18"/>
      <c r="I21" s="18"/>
      <c r="J21" s="18"/>
      <c r="K21" s="18"/>
      <c r="L21" s="18"/>
      <c r="M21" s="18"/>
      <c r="N21" s="18"/>
      <c r="O21" s="18"/>
      <c r="P21" s="18"/>
      <c r="Q21" s="18"/>
      <c r="R21" s="18"/>
      <c r="S21" s="23"/>
    </row>
    <row r="22" spans="2:19" x14ac:dyDescent="0.35">
      <c r="B22" s="22"/>
      <c r="C22" s="322" t="s">
        <v>126</v>
      </c>
      <c r="D22" s="234"/>
      <c r="E22" s="236"/>
      <c r="F22" s="77" t="str">
        <f t="shared" si="0"/>
        <v/>
      </c>
      <c r="G22" s="96" t="str">
        <f t="shared" si="1"/>
        <v/>
      </c>
      <c r="H22" s="18"/>
      <c r="I22" s="18"/>
      <c r="J22" s="18"/>
      <c r="K22" s="18"/>
      <c r="L22" s="18"/>
      <c r="M22" s="18"/>
      <c r="N22" s="18"/>
      <c r="O22" s="18"/>
      <c r="P22" s="18"/>
      <c r="Q22" s="18"/>
      <c r="R22" s="18"/>
      <c r="S22" s="23"/>
    </row>
    <row r="23" spans="2:19" x14ac:dyDescent="0.35">
      <c r="B23" s="22"/>
      <c r="C23" s="322" t="s">
        <v>127</v>
      </c>
      <c r="D23" s="234"/>
      <c r="E23" s="236"/>
      <c r="F23" s="77" t="str">
        <f t="shared" si="0"/>
        <v/>
      </c>
      <c r="G23" s="96" t="str">
        <f t="shared" si="1"/>
        <v/>
      </c>
      <c r="H23" s="18"/>
      <c r="I23" s="18"/>
      <c r="J23" s="18"/>
      <c r="K23" s="18"/>
      <c r="L23" s="18"/>
      <c r="M23" s="18"/>
      <c r="N23" s="18"/>
      <c r="O23" s="18"/>
      <c r="P23" s="18"/>
      <c r="Q23" s="18"/>
      <c r="R23" s="18"/>
      <c r="S23" s="23"/>
    </row>
    <row r="24" spans="2:19" x14ac:dyDescent="0.35">
      <c r="B24" s="22"/>
      <c r="C24" s="322" t="s">
        <v>128</v>
      </c>
      <c r="D24" s="234"/>
      <c r="E24" s="236"/>
      <c r="F24" s="77" t="str">
        <f t="shared" si="0"/>
        <v/>
      </c>
      <c r="G24" s="96" t="str">
        <f t="shared" si="1"/>
        <v/>
      </c>
      <c r="H24" s="18"/>
      <c r="I24" s="18"/>
      <c r="J24" s="18"/>
      <c r="K24" s="18"/>
      <c r="L24" s="18"/>
      <c r="M24" s="18"/>
      <c r="N24" s="18"/>
      <c r="O24" s="18"/>
      <c r="P24" s="18"/>
      <c r="Q24" s="18"/>
      <c r="R24" s="18"/>
      <c r="S24" s="23"/>
    </row>
    <row r="25" spans="2:19" x14ac:dyDescent="0.35">
      <c r="B25" s="22"/>
      <c r="C25" s="322" t="s">
        <v>129</v>
      </c>
      <c r="D25" s="234"/>
      <c r="E25" s="236"/>
      <c r="F25" s="77" t="str">
        <f t="shared" si="0"/>
        <v/>
      </c>
      <c r="G25" s="96" t="str">
        <f t="shared" si="1"/>
        <v/>
      </c>
      <c r="H25" s="18"/>
      <c r="I25" s="18"/>
      <c r="J25" s="18"/>
      <c r="K25" s="18"/>
      <c r="L25" s="18"/>
      <c r="M25" s="18"/>
      <c r="N25" s="18"/>
      <c r="O25" s="18"/>
      <c r="P25" s="18"/>
      <c r="Q25" s="18"/>
      <c r="R25" s="18"/>
      <c r="S25" s="23"/>
    </row>
    <row r="26" spans="2:19" x14ac:dyDescent="0.35">
      <c r="B26" s="22"/>
      <c r="C26" s="322" t="s">
        <v>130</v>
      </c>
      <c r="D26" s="234"/>
      <c r="E26" s="236"/>
      <c r="F26" s="77" t="str">
        <f t="shared" si="0"/>
        <v/>
      </c>
      <c r="G26" s="96" t="str">
        <f t="shared" si="1"/>
        <v/>
      </c>
      <c r="H26" s="18"/>
      <c r="I26" s="18"/>
      <c r="J26" s="18"/>
      <c r="K26" s="18"/>
      <c r="L26" s="18"/>
      <c r="M26" s="18"/>
      <c r="N26" s="18"/>
      <c r="O26" s="18"/>
      <c r="P26" s="18"/>
      <c r="Q26" s="18"/>
      <c r="R26" s="18"/>
      <c r="S26" s="23"/>
    </row>
    <row r="27" spans="2:19" x14ac:dyDescent="0.35">
      <c r="B27" s="22"/>
      <c r="C27" s="322" t="s">
        <v>131</v>
      </c>
      <c r="D27" s="234"/>
      <c r="E27" s="236"/>
      <c r="F27" s="77" t="str">
        <f t="shared" si="0"/>
        <v/>
      </c>
      <c r="G27" s="96" t="str">
        <f t="shared" si="1"/>
        <v/>
      </c>
      <c r="H27" s="18"/>
      <c r="I27" s="18"/>
      <c r="J27" s="18"/>
      <c r="K27" s="18"/>
      <c r="L27" s="18"/>
      <c r="M27" s="18"/>
      <c r="N27" s="18"/>
      <c r="O27" s="18"/>
      <c r="P27" s="18"/>
      <c r="Q27" s="18"/>
      <c r="R27" s="18"/>
      <c r="S27" s="23"/>
    </row>
    <row r="28" spans="2:19" x14ac:dyDescent="0.35">
      <c r="B28" s="22"/>
      <c r="C28" s="322" t="s">
        <v>132</v>
      </c>
      <c r="D28" s="234"/>
      <c r="E28" s="236"/>
      <c r="F28" s="77" t="str">
        <f t="shared" si="0"/>
        <v/>
      </c>
      <c r="G28" s="96" t="str">
        <f t="shared" si="1"/>
        <v/>
      </c>
      <c r="H28" s="18"/>
      <c r="I28" s="18"/>
      <c r="J28" s="18"/>
      <c r="K28" s="18"/>
      <c r="L28" s="18"/>
      <c r="M28" s="18"/>
      <c r="N28" s="18"/>
      <c r="O28" s="18"/>
      <c r="P28" s="18"/>
      <c r="Q28" s="18"/>
      <c r="R28" s="18"/>
      <c r="S28" s="23"/>
    </row>
    <row r="29" spans="2:19" x14ac:dyDescent="0.35">
      <c r="B29" s="22"/>
      <c r="C29" s="322" t="s">
        <v>133</v>
      </c>
      <c r="D29" s="234"/>
      <c r="E29" s="236"/>
      <c r="F29" s="77" t="str">
        <f t="shared" si="0"/>
        <v/>
      </c>
      <c r="G29" s="96" t="str">
        <f t="shared" si="1"/>
        <v/>
      </c>
      <c r="H29" s="18"/>
      <c r="I29" s="18"/>
      <c r="J29" s="18"/>
      <c r="K29" s="18"/>
      <c r="L29" s="18"/>
      <c r="M29" s="18"/>
      <c r="N29" s="18"/>
      <c r="O29" s="18"/>
      <c r="P29" s="18"/>
      <c r="Q29" s="18"/>
      <c r="R29" s="18"/>
      <c r="S29" s="23"/>
    </row>
    <row r="30" spans="2:19" x14ac:dyDescent="0.35">
      <c r="B30" s="22"/>
      <c r="C30" s="322" t="s">
        <v>134</v>
      </c>
      <c r="D30" s="234"/>
      <c r="E30" s="236"/>
      <c r="F30" s="77" t="str">
        <f t="shared" si="0"/>
        <v/>
      </c>
      <c r="G30" s="96" t="str">
        <f t="shared" si="1"/>
        <v/>
      </c>
      <c r="H30" s="18"/>
      <c r="I30" s="18"/>
      <c r="J30" s="18"/>
      <c r="K30" s="18"/>
      <c r="L30" s="18"/>
      <c r="M30" s="18"/>
      <c r="N30" s="18"/>
      <c r="O30" s="18"/>
      <c r="P30" s="18"/>
      <c r="Q30" s="18"/>
      <c r="R30" s="18"/>
      <c r="S30" s="23"/>
    </row>
    <row r="31" spans="2:19" x14ac:dyDescent="0.35">
      <c r="B31" s="22"/>
      <c r="C31" s="322" t="s">
        <v>135</v>
      </c>
      <c r="D31" s="234"/>
      <c r="E31" s="236"/>
      <c r="F31" s="77" t="str">
        <f t="shared" si="0"/>
        <v/>
      </c>
      <c r="G31" s="96" t="str">
        <f t="shared" si="1"/>
        <v/>
      </c>
      <c r="H31" s="18"/>
      <c r="I31" s="18"/>
      <c r="J31" s="18"/>
      <c r="K31" s="18"/>
      <c r="L31" s="18"/>
      <c r="M31" s="18"/>
      <c r="N31" s="18"/>
      <c r="O31" s="18"/>
      <c r="P31" s="18"/>
      <c r="Q31" s="18"/>
      <c r="R31" s="18"/>
      <c r="S31" s="23"/>
    </row>
    <row r="32" spans="2:19" x14ac:dyDescent="0.35">
      <c r="B32" s="22"/>
      <c r="C32" s="322" t="s">
        <v>136</v>
      </c>
      <c r="D32" s="234"/>
      <c r="E32" s="236"/>
      <c r="F32" s="77" t="str">
        <f t="shared" si="0"/>
        <v/>
      </c>
      <c r="G32" s="96" t="str">
        <f t="shared" si="1"/>
        <v/>
      </c>
      <c r="H32" s="18"/>
      <c r="I32" s="18"/>
      <c r="J32" s="18"/>
      <c r="K32" s="18"/>
      <c r="L32" s="18"/>
      <c r="M32" s="18"/>
      <c r="N32" s="18"/>
      <c r="O32" s="18"/>
      <c r="P32" s="18"/>
      <c r="Q32" s="18"/>
      <c r="R32" s="18"/>
      <c r="S32" s="23"/>
    </row>
    <row r="33" spans="2:19" x14ac:dyDescent="0.35">
      <c r="B33" s="22"/>
      <c r="C33" s="322" t="s">
        <v>137</v>
      </c>
      <c r="D33" s="234"/>
      <c r="E33" s="236"/>
      <c r="F33" s="77" t="str">
        <f t="shared" si="0"/>
        <v/>
      </c>
      <c r="G33" s="96" t="str">
        <f t="shared" si="1"/>
        <v/>
      </c>
      <c r="H33" s="18"/>
      <c r="I33" s="18"/>
      <c r="J33" s="18"/>
      <c r="K33" s="18"/>
      <c r="L33" s="18"/>
      <c r="M33" s="18"/>
      <c r="N33" s="18"/>
      <c r="O33" s="18"/>
      <c r="P33" s="18"/>
      <c r="Q33" s="18"/>
      <c r="R33" s="18"/>
      <c r="S33" s="23"/>
    </row>
    <row r="34" spans="2:19" x14ac:dyDescent="0.35">
      <c r="B34" s="22"/>
      <c r="C34" s="322" t="s">
        <v>138</v>
      </c>
      <c r="D34" s="234"/>
      <c r="E34" s="236"/>
      <c r="F34" s="77" t="str">
        <f t="shared" si="0"/>
        <v/>
      </c>
      <c r="G34" s="96" t="str">
        <f t="shared" si="1"/>
        <v/>
      </c>
      <c r="H34" s="18"/>
      <c r="I34" s="18"/>
      <c r="J34" s="18"/>
      <c r="K34" s="18"/>
      <c r="L34" s="18"/>
      <c r="M34" s="18"/>
      <c r="N34" s="18"/>
      <c r="O34" s="18"/>
      <c r="P34" s="18"/>
      <c r="Q34" s="18"/>
      <c r="R34" s="18"/>
      <c r="S34" s="23"/>
    </row>
    <row r="35" spans="2:19" x14ac:dyDescent="0.35">
      <c r="B35" s="22"/>
      <c r="C35" s="322" t="s">
        <v>139</v>
      </c>
      <c r="D35" s="234"/>
      <c r="E35" s="236"/>
      <c r="F35" s="77" t="str">
        <f t="shared" si="0"/>
        <v/>
      </c>
      <c r="G35" s="96" t="str">
        <f t="shared" si="1"/>
        <v/>
      </c>
      <c r="H35" s="18"/>
      <c r="I35" s="18"/>
      <c r="J35" s="18"/>
      <c r="K35" s="18"/>
      <c r="L35" s="18"/>
      <c r="M35" s="18"/>
      <c r="N35" s="18"/>
      <c r="O35" s="18"/>
      <c r="P35" s="18"/>
      <c r="Q35" s="18"/>
      <c r="R35" s="18"/>
      <c r="S35" s="23"/>
    </row>
    <row r="36" spans="2:19" x14ac:dyDescent="0.35">
      <c r="B36" s="22"/>
      <c r="C36" s="322" t="s">
        <v>140</v>
      </c>
      <c r="D36" s="234"/>
      <c r="E36" s="236"/>
      <c r="F36" s="77" t="str">
        <f t="shared" si="0"/>
        <v/>
      </c>
      <c r="G36" s="96" t="str">
        <f t="shared" si="1"/>
        <v/>
      </c>
      <c r="H36" s="18"/>
      <c r="I36" s="18"/>
      <c r="J36" s="18"/>
      <c r="K36" s="18"/>
      <c r="L36" s="18"/>
      <c r="M36" s="18"/>
      <c r="N36" s="18"/>
      <c r="O36" s="18"/>
      <c r="P36" s="18"/>
      <c r="Q36" s="18"/>
      <c r="R36" s="18"/>
      <c r="S36" s="23"/>
    </row>
    <row r="37" spans="2:19" x14ac:dyDescent="0.35">
      <c r="B37" s="22"/>
      <c r="C37" s="322" t="s">
        <v>141</v>
      </c>
      <c r="D37" s="234"/>
      <c r="E37" s="236"/>
      <c r="F37" s="77" t="str">
        <f t="shared" si="0"/>
        <v/>
      </c>
      <c r="G37" s="96" t="str">
        <f t="shared" si="1"/>
        <v/>
      </c>
      <c r="H37" s="18"/>
      <c r="I37" s="18"/>
      <c r="J37" s="18"/>
      <c r="K37" s="18"/>
      <c r="L37" s="18"/>
      <c r="M37" s="18"/>
      <c r="N37" s="18"/>
      <c r="O37" s="18"/>
      <c r="P37" s="18"/>
      <c r="Q37" s="18"/>
      <c r="R37" s="18"/>
      <c r="S37" s="23"/>
    </row>
    <row r="38" spans="2:19" x14ac:dyDescent="0.35">
      <c r="B38" s="22"/>
      <c r="C38" s="322" t="s">
        <v>142</v>
      </c>
      <c r="D38" s="234"/>
      <c r="E38" s="236"/>
      <c r="F38" s="77" t="str">
        <f t="shared" si="0"/>
        <v/>
      </c>
      <c r="G38" s="96" t="str">
        <f t="shared" si="1"/>
        <v/>
      </c>
      <c r="H38" s="18"/>
      <c r="I38" s="18"/>
      <c r="J38" s="18"/>
      <c r="K38" s="18"/>
      <c r="L38" s="18"/>
      <c r="M38" s="18"/>
      <c r="N38" s="18"/>
      <c r="O38" s="18"/>
      <c r="P38" s="18"/>
      <c r="Q38" s="18"/>
      <c r="R38" s="18"/>
      <c r="S38" s="23"/>
    </row>
    <row r="39" spans="2:19" ht="15" thickBot="1" x14ac:dyDescent="0.4">
      <c r="B39" s="22"/>
      <c r="C39" s="323" t="s">
        <v>143</v>
      </c>
      <c r="D39" s="237"/>
      <c r="E39" s="238"/>
      <c r="F39" s="103" t="str">
        <f t="shared" si="0"/>
        <v/>
      </c>
      <c r="G39" s="97" t="str">
        <f t="shared" si="1"/>
        <v/>
      </c>
      <c r="H39" s="18"/>
      <c r="I39" s="18"/>
      <c r="J39" s="18"/>
      <c r="K39" s="18"/>
      <c r="L39" s="18"/>
      <c r="M39" s="18"/>
      <c r="N39" s="18"/>
      <c r="O39" s="18"/>
      <c r="P39" s="18"/>
      <c r="Q39" s="18"/>
      <c r="R39" s="18"/>
      <c r="S39" s="23"/>
    </row>
    <row r="40" spans="2:19" ht="15" thickBot="1" x14ac:dyDescent="0.4">
      <c r="B40" s="33"/>
      <c r="C40" s="76"/>
      <c r="D40" s="76"/>
      <c r="E40" s="76"/>
      <c r="F40" s="76"/>
      <c r="G40" s="76"/>
      <c r="H40" s="34"/>
      <c r="I40" s="34"/>
      <c r="J40" s="34"/>
      <c r="K40" s="34"/>
      <c r="L40" s="34"/>
      <c r="M40" s="34"/>
      <c r="N40" s="34"/>
      <c r="O40" s="34"/>
      <c r="P40" s="34"/>
      <c r="Q40" s="34"/>
      <c r="R40" s="34"/>
      <c r="S40" s="35"/>
    </row>
  </sheetData>
  <sheetProtection algorithmName="SHA-512" hashValue="9xwnbsdak3XO1RQ3aR4RkjcUBPaHd3uHjOqey/5Wtme1mtG6aBu/z55dmElarCGW73kUY3+lAn/UTN2We5iwmA==" saltValue="XYweYTwNyt1fF7CnS2rrlQ==" spinCount="100000" sheet="1" formatCells="0" formatColumns="0" formatRows="0"/>
  <mergeCells count="5">
    <mergeCell ref="B2:S2"/>
    <mergeCell ref="J9:R10"/>
    <mergeCell ref="J11:R13"/>
    <mergeCell ref="J14:R15"/>
    <mergeCell ref="J16:R19"/>
  </mergeCells>
  <dataValidations count="1">
    <dataValidation type="decimal" allowBlank="1" showInputMessage="1" showErrorMessage="1" sqref="E5:E39" xr:uid="{D17D7779-DA37-427E-AE1E-7E07A20E5007}">
      <formula1>0</formula1>
      <formula2>999.999</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DB76-4D4F-4888-9E60-BBE628A36ED5}">
  <dimension ref="A1:P2476"/>
  <sheetViews>
    <sheetView workbookViewId="0">
      <selection activeCell="O22" sqref="O22"/>
    </sheetView>
  </sheetViews>
  <sheetFormatPr defaultRowHeight="14.5" x14ac:dyDescent="0.35"/>
  <sheetData>
    <row r="1" spans="1:16" ht="203" x14ac:dyDescent="0.35">
      <c r="A1" s="1" t="s">
        <v>352</v>
      </c>
    </row>
    <row r="2" spans="1:16" ht="43.5" x14ac:dyDescent="0.35">
      <c r="A2" t="s">
        <v>298</v>
      </c>
      <c r="B2" t="s">
        <v>353</v>
      </c>
      <c r="C2" t="s">
        <v>354</v>
      </c>
      <c r="D2" t="s">
        <v>355</v>
      </c>
      <c r="E2" s="1" t="s">
        <v>356</v>
      </c>
      <c r="F2" t="s">
        <v>357</v>
      </c>
      <c r="G2" t="s">
        <v>204</v>
      </c>
      <c r="H2" t="s">
        <v>230</v>
      </c>
      <c r="I2" s="1" t="s">
        <v>358</v>
      </c>
    </row>
    <row r="3" spans="1:16" x14ac:dyDescent="0.35">
      <c r="B3" t="s">
        <v>359</v>
      </c>
      <c r="C3">
        <v>51</v>
      </c>
      <c r="D3">
        <v>4</v>
      </c>
      <c r="E3" t="s">
        <v>360</v>
      </c>
      <c r="G3" s="5">
        <v>41609</v>
      </c>
      <c r="H3" s="5">
        <v>46173</v>
      </c>
      <c r="I3">
        <v>12.5</v>
      </c>
      <c r="J3">
        <v>0</v>
      </c>
    </row>
    <row r="4" spans="1:16" x14ac:dyDescent="0.35">
      <c r="A4" t="s">
        <v>361</v>
      </c>
      <c r="B4" t="s">
        <v>362</v>
      </c>
    </row>
    <row r="5" spans="1:16" x14ac:dyDescent="0.35">
      <c r="A5" t="s">
        <v>363</v>
      </c>
      <c r="B5">
        <v>40001003</v>
      </c>
    </row>
    <row r="6" spans="1:16" x14ac:dyDescent="0.35">
      <c r="A6" t="s">
        <v>364</v>
      </c>
      <c r="B6">
        <v>50004182</v>
      </c>
    </row>
    <row r="7" spans="1:16" x14ac:dyDescent="0.35">
      <c r="A7" t="s">
        <v>365</v>
      </c>
      <c r="B7">
        <v>50032464</v>
      </c>
    </row>
    <row r="8" spans="1:16" x14ac:dyDescent="0.35">
      <c r="A8" t="s">
        <v>366</v>
      </c>
      <c r="B8">
        <v>50016884</v>
      </c>
    </row>
    <row r="9" spans="1:16" x14ac:dyDescent="0.35">
      <c r="A9" t="s">
        <v>367</v>
      </c>
      <c r="B9">
        <v>40001701</v>
      </c>
    </row>
    <row r="10" spans="1:16" x14ac:dyDescent="0.35">
      <c r="A10" t="s">
        <v>368</v>
      </c>
      <c r="B10">
        <v>50009137</v>
      </c>
    </row>
    <row r="11" spans="1:16" x14ac:dyDescent="0.35">
      <c r="A11" t="s">
        <v>345</v>
      </c>
      <c r="B11">
        <v>40002638</v>
      </c>
    </row>
    <row r="12" spans="1:16" x14ac:dyDescent="0.35">
      <c r="A12" t="s">
        <v>344</v>
      </c>
      <c r="B12">
        <v>40001716</v>
      </c>
    </row>
    <row r="13" spans="1:16" x14ac:dyDescent="0.35">
      <c r="A13" s="5">
        <v>46217</v>
      </c>
      <c r="B13" t="s">
        <v>369</v>
      </c>
    </row>
    <row r="14" spans="1:16" ht="43.5" x14ac:dyDescent="0.35">
      <c r="A14" s="1" t="s">
        <v>370</v>
      </c>
      <c r="B14" t="s">
        <v>371</v>
      </c>
      <c r="C14" s="1" t="s">
        <v>372</v>
      </c>
      <c r="D14" t="s">
        <v>373</v>
      </c>
      <c r="E14" t="s">
        <v>374</v>
      </c>
      <c r="F14" t="s">
        <v>375</v>
      </c>
      <c r="G14" t="s">
        <v>376</v>
      </c>
      <c r="H14" t="s">
        <v>377</v>
      </c>
      <c r="I14" t="s">
        <v>0</v>
      </c>
      <c r="J14" t="s">
        <v>1</v>
      </c>
      <c r="K14" t="s">
        <v>2</v>
      </c>
      <c r="L14" t="s">
        <v>3</v>
      </c>
      <c r="M14" t="s">
        <v>4</v>
      </c>
      <c r="N14" t="s">
        <v>5</v>
      </c>
      <c r="O14" t="s">
        <v>6</v>
      </c>
    </row>
    <row r="15" spans="1:16" x14ac:dyDescent="0.35">
      <c r="A15">
        <v>491</v>
      </c>
      <c r="B15" t="s">
        <v>364</v>
      </c>
      <c r="C15">
        <v>0</v>
      </c>
      <c r="D15" t="s">
        <v>6</v>
      </c>
      <c r="E15" t="s">
        <v>378</v>
      </c>
      <c r="F15" t="s">
        <v>378</v>
      </c>
      <c r="H15">
        <v>999.99900000000002</v>
      </c>
      <c r="J15">
        <v>105904161</v>
      </c>
      <c r="K15" s="5">
        <v>43637</v>
      </c>
      <c r="L15">
        <v>1</v>
      </c>
      <c r="M15">
        <v>1</v>
      </c>
      <c r="N15">
        <v>0</v>
      </c>
      <c r="O15">
        <v>1</v>
      </c>
      <c r="P15" t="s">
        <v>7</v>
      </c>
    </row>
    <row r="16" spans="1:16" x14ac:dyDescent="0.35">
      <c r="A16">
        <v>491</v>
      </c>
      <c r="B16" t="s">
        <v>364</v>
      </c>
      <c r="C16">
        <v>0</v>
      </c>
      <c r="E16" t="s">
        <v>379</v>
      </c>
      <c r="F16" t="s">
        <v>380</v>
      </c>
      <c r="H16">
        <v>999.99900000000002</v>
      </c>
      <c r="J16">
        <v>105977928</v>
      </c>
      <c r="K16" s="5">
        <v>43708</v>
      </c>
      <c r="L16">
        <v>28</v>
      </c>
      <c r="M16">
        <v>1</v>
      </c>
      <c r="N16">
        <v>0</v>
      </c>
      <c r="O16">
        <v>1</v>
      </c>
      <c r="P16" t="s">
        <v>10</v>
      </c>
    </row>
    <row r="17" spans="1:16" x14ac:dyDescent="0.35">
      <c r="A17">
        <v>0</v>
      </c>
      <c r="B17" t="s">
        <v>381</v>
      </c>
      <c r="C17">
        <v>0</v>
      </c>
      <c r="E17" t="s">
        <v>367</v>
      </c>
      <c r="F17" t="s">
        <v>382</v>
      </c>
      <c r="H17">
        <v>999.99900000000002</v>
      </c>
      <c r="J17">
        <v>108447557</v>
      </c>
      <c r="K17" s="5">
        <v>46106</v>
      </c>
      <c r="L17">
        <v>20</v>
      </c>
      <c r="M17">
        <v>1</v>
      </c>
      <c r="N17">
        <v>7</v>
      </c>
      <c r="O17">
        <v>1</v>
      </c>
      <c r="P17" t="s">
        <v>7</v>
      </c>
    </row>
    <row r="18" spans="1:16" x14ac:dyDescent="0.35">
      <c r="A18">
        <v>0</v>
      </c>
      <c r="B18" t="s">
        <v>383</v>
      </c>
      <c r="C18">
        <v>0</v>
      </c>
      <c r="E18" t="s">
        <v>363</v>
      </c>
      <c r="F18" t="s">
        <v>384</v>
      </c>
      <c r="H18">
        <v>999.99900000000002</v>
      </c>
      <c r="J18">
        <v>106714400</v>
      </c>
      <c r="K18" s="5">
        <v>44470</v>
      </c>
      <c r="L18">
        <v>30</v>
      </c>
      <c r="M18">
        <v>1</v>
      </c>
      <c r="N18">
        <v>8</v>
      </c>
      <c r="O18">
        <v>1</v>
      </c>
      <c r="P18" t="s">
        <v>7</v>
      </c>
    </row>
    <row r="19" spans="1:16" x14ac:dyDescent="0.35">
      <c r="A19">
        <v>0</v>
      </c>
      <c r="B19" t="s">
        <v>363</v>
      </c>
      <c r="C19">
        <v>0.1</v>
      </c>
      <c r="D19" t="s">
        <v>385</v>
      </c>
      <c r="E19" t="s">
        <v>386</v>
      </c>
      <c r="F19" t="s">
        <v>387</v>
      </c>
      <c r="H19">
        <v>999.99900000000002</v>
      </c>
      <c r="J19">
        <v>105514109</v>
      </c>
      <c r="K19" s="5">
        <v>43267</v>
      </c>
      <c r="L19">
        <v>19</v>
      </c>
      <c r="M19">
        <v>1</v>
      </c>
      <c r="N19">
        <v>0</v>
      </c>
      <c r="O19">
        <v>1</v>
      </c>
      <c r="P19" t="s">
        <v>3</v>
      </c>
    </row>
    <row r="20" spans="1:16" x14ac:dyDescent="0.35">
      <c r="A20">
        <v>0</v>
      </c>
      <c r="B20" t="s">
        <v>363</v>
      </c>
      <c r="C20">
        <v>0</v>
      </c>
      <c r="E20" t="s">
        <v>388</v>
      </c>
      <c r="F20" t="s">
        <v>384</v>
      </c>
      <c r="H20">
        <v>999.99900000000002</v>
      </c>
      <c r="J20">
        <v>104668391</v>
      </c>
      <c r="K20" s="5">
        <v>42418</v>
      </c>
      <c r="L20">
        <v>21</v>
      </c>
      <c r="M20">
        <v>1</v>
      </c>
      <c r="N20">
        <v>8</v>
      </c>
      <c r="O20">
        <v>1</v>
      </c>
      <c r="P20" t="s">
        <v>3</v>
      </c>
    </row>
    <row r="21" spans="1:16" x14ac:dyDescent="0.35">
      <c r="A21">
        <v>0</v>
      </c>
      <c r="B21" t="s">
        <v>363</v>
      </c>
      <c r="C21">
        <v>0</v>
      </c>
      <c r="E21" t="s">
        <v>389</v>
      </c>
      <c r="F21" t="s">
        <v>390</v>
      </c>
      <c r="H21">
        <v>999.99900000000002</v>
      </c>
      <c r="J21">
        <v>105783353</v>
      </c>
      <c r="K21" s="5">
        <v>43518</v>
      </c>
      <c r="L21">
        <v>17</v>
      </c>
      <c r="M21">
        <v>2</v>
      </c>
      <c r="N21">
        <v>0</v>
      </c>
      <c r="O21">
        <v>5</v>
      </c>
      <c r="P21" t="s">
        <v>7</v>
      </c>
    </row>
    <row r="22" spans="1:16" x14ac:dyDescent="0.35">
      <c r="A22">
        <v>0</v>
      </c>
      <c r="B22" t="s">
        <v>363</v>
      </c>
      <c r="C22">
        <v>0</v>
      </c>
      <c r="E22" t="s">
        <v>391</v>
      </c>
      <c r="F22" t="s">
        <v>384</v>
      </c>
      <c r="H22">
        <v>999.99900000000002</v>
      </c>
      <c r="J22">
        <v>105979361</v>
      </c>
      <c r="K22" s="5">
        <v>43709</v>
      </c>
      <c r="L22">
        <v>24</v>
      </c>
      <c r="M22">
        <v>1</v>
      </c>
      <c r="N22">
        <v>8</v>
      </c>
      <c r="O22">
        <v>1</v>
      </c>
      <c r="P22" t="s">
        <v>7</v>
      </c>
    </row>
    <row r="23" spans="1:16" x14ac:dyDescent="0.35">
      <c r="A23">
        <v>0</v>
      </c>
      <c r="B23" t="s">
        <v>363</v>
      </c>
      <c r="C23">
        <v>0</v>
      </c>
      <c r="E23" t="s">
        <v>392</v>
      </c>
      <c r="F23" t="s">
        <v>384</v>
      </c>
      <c r="H23">
        <v>999.99900000000002</v>
      </c>
      <c r="J23">
        <v>104853929</v>
      </c>
      <c r="K23" s="5">
        <v>42632</v>
      </c>
      <c r="L23">
        <v>24</v>
      </c>
      <c r="M23">
        <v>2</v>
      </c>
      <c r="N23">
        <v>8</v>
      </c>
      <c r="O23">
        <v>1</v>
      </c>
      <c r="P23" t="s">
        <v>3</v>
      </c>
    </row>
    <row r="24" spans="1:16" x14ac:dyDescent="0.35">
      <c r="A24">
        <v>0</v>
      </c>
      <c r="B24" t="s">
        <v>363</v>
      </c>
      <c r="C24">
        <v>0</v>
      </c>
      <c r="E24" t="s">
        <v>393</v>
      </c>
      <c r="F24" t="s">
        <v>394</v>
      </c>
      <c r="H24">
        <v>999.99900000000002</v>
      </c>
      <c r="J24">
        <v>106005393</v>
      </c>
      <c r="K24" s="5">
        <v>43736</v>
      </c>
      <c r="L24">
        <v>21</v>
      </c>
      <c r="M24">
        <v>1</v>
      </c>
      <c r="N24">
        <v>8</v>
      </c>
      <c r="O24">
        <v>1</v>
      </c>
      <c r="P24" t="s">
        <v>3</v>
      </c>
    </row>
    <row r="25" spans="1:16" x14ac:dyDescent="0.35">
      <c r="A25">
        <v>0</v>
      </c>
      <c r="B25" t="s">
        <v>363</v>
      </c>
      <c r="C25">
        <v>0</v>
      </c>
      <c r="E25" t="s">
        <v>395</v>
      </c>
      <c r="F25" t="s">
        <v>384</v>
      </c>
      <c r="H25">
        <v>999.99900000000002</v>
      </c>
      <c r="J25">
        <v>105502153</v>
      </c>
      <c r="K25" s="5">
        <v>43256</v>
      </c>
      <c r="L25">
        <v>24</v>
      </c>
      <c r="M25">
        <v>1</v>
      </c>
      <c r="N25">
        <v>7</v>
      </c>
      <c r="O25">
        <v>1</v>
      </c>
      <c r="P25" t="s">
        <v>7</v>
      </c>
    </row>
    <row r="26" spans="1:16" x14ac:dyDescent="0.35">
      <c r="A26">
        <v>0</v>
      </c>
      <c r="B26" t="s">
        <v>363</v>
      </c>
      <c r="C26">
        <v>0</v>
      </c>
      <c r="E26" t="s">
        <v>396</v>
      </c>
      <c r="F26" t="s">
        <v>384</v>
      </c>
      <c r="H26">
        <v>999.99900000000002</v>
      </c>
      <c r="J26">
        <v>107411745</v>
      </c>
      <c r="K26" s="5">
        <v>45136</v>
      </c>
      <c r="L26">
        <v>21</v>
      </c>
      <c r="M26">
        <v>1</v>
      </c>
      <c r="N26">
        <v>0</v>
      </c>
      <c r="O26">
        <v>5</v>
      </c>
      <c r="P26" t="s">
        <v>7</v>
      </c>
    </row>
    <row r="27" spans="1:16" x14ac:dyDescent="0.35">
      <c r="A27">
        <v>0</v>
      </c>
      <c r="B27" t="s">
        <v>363</v>
      </c>
      <c r="C27">
        <v>0.2</v>
      </c>
      <c r="D27" t="s">
        <v>6</v>
      </c>
      <c r="E27" t="s">
        <v>397</v>
      </c>
      <c r="F27" t="s">
        <v>398</v>
      </c>
      <c r="H27">
        <v>999.99900000000002</v>
      </c>
      <c r="J27">
        <v>108023560</v>
      </c>
      <c r="K27" s="5">
        <v>45705</v>
      </c>
      <c r="L27">
        <v>21</v>
      </c>
      <c r="M27">
        <v>1</v>
      </c>
      <c r="N27">
        <v>0</v>
      </c>
      <c r="O27">
        <v>1</v>
      </c>
      <c r="P27" t="s">
        <v>7</v>
      </c>
    </row>
    <row r="28" spans="1:16" x14ac:dyDescent="0.35">
      <c r="A28">
        <v>0</v>
      </c>
      <c r="B28" t="s">
        <v>363</v>
      </c>
      <c r="C28">
        <v>8.9999999999999993E-3</v>
      </c>
      <c r="D28" t="s">
        <v>399</v>
      </c>
      <c r="E28" t="s">
        <v>400</v>
      </c>
      <c r="F28" t="s">
        <v>401</v>
      </c>
      <c r="H28">
        <v>999.99900000000002</v>
      </c>
      <c r="J28">
        <v>108245867</v>
      </c>
      <c r="K28" s="5">
        <v>45928</v>
      </c>
      <c r="L28">
        <v>19</v>
      </c>
      <c r="M28">
        <v>1</v>
      </c>
      <c r="N28">
        <v>0</v>
      </c>
      <c r="O28">
        <v>8</v>
      </c>
      <c r="P28" t="s">
        <v>7</v>
      </c>
    </row>
    <row r="29" spans="1:16" x14ac:dyDescent="0.35">
      <c r="A29">
        <v>0</v>
      </c>
      <c r="B29" t="s">
        <v>363</v>
      </c>
      <c r="C29">
        <v>0</v>
      </c>
      <c r="E29" t="s">
        <v>402</v>
      </c>
      <c r="F29" t="s">
        <v>384</v>
      </c>
      <c r="H29">
        <v>999.99900000000002</v>
      </c>
      <c r="J29">
        <v>105493825</v>
      </c>
      <c r="K29" s="5">
        <v>43246</v>
      </c>
      <c r="L29">
        <v>24</v>
      </c>
      <c r="M29">
        <v>1</v>
      </c>
      <c r="N29">
        <v>4</v>
      </c>
      <c r="O29">
        <v>1</v>
      </c>
      <c r="P29" t="s">
        <v>7</v>
      </c>
    </row>
    <row r="30" spans="1:16" x14ac:dyDescent="0.35">
      <c r="A30">
        <v>0</v>
      </c>
      <c r="B30" t="s">
        <v>363</v>
      </c>
      <c r="C30">
        <v>0</v>
      </c>
      <c r="E30" t="s">
        <v>403</v>
      </c>
      <c r="F30" t="s">
        <v>404</v>
      </c>
      <c r="H30">
        <v>999.99900000000002</v>
      </c>
      <c r="J30">
        <v>107283353</v>
      </c>
      <c r="K30" s="5">
        <v>45009</v>
      </c>
      <c r="L30">
        <v>26</v>
      </c>
      <c r="M30">
        <v>1</v>
      </c>
      <c r="N30">
        <v>4</v>
      </c>
      <c r="O30">
        <v>1</v>
      </c>
      <c r="P30" t="s">
        <v>7</v>
      </c>
    </row>
    <row r="31" spans="1:16" x14ac:dyDescent="0.35">
      <c r="A31">
        <v>0</v>
      </c>
      <c r="B31" t="s">
        <v>363</v>
      </c>
      <c r="C31">
        <v>0</v>
      </c>
      <c r="E31" t="s">
        <v>405</v>
      </c>
      <c r="F31" t="s">
        <v>387</v>
      </c>
      <c r="H31">
        <v>999.99900000000002</v>
      </c>
      <c r="J31">
        <v>104835084</v>
      </c>
      <c r="K31" s="5">
        <v>42612</v>
      </c>
      <c r="L31">
        <v>28</v>
      </c>
      <c r="M31">
        <v>1</v>
      </c>
      <c r="N31">
        <v>0</v>
      </c>
      <c r="O31">
        <v>1</v>
      </c>
      <c r="P31" t="s">
        <v>7</v>
      </c>
    </row>
    <row r="32" spans="1:16" x14ac:dyDescent="0.35">
      <c r="A32">
        <v>0</v>
      </c>
      <c r="B32" t="s">
        <v>363</v>
      </c>
      <c r="C32">
        <v>0</v>
      </c>
      <c r="E32" t="s">
        <v>405</v>
      </c>
      <c r="F32" t="s">
        <v>406</v>
      </c>
      <c r="H32">
        <v>999.99900000000002</v>
      </c>
      <c r="J32">
        <v>104250924</v>
      </c>
      <c r="K32" s="5">
        <v>41992</v>
      </c>
      <c r="L32">
        <v>24</v>
      </c>
      <c r="M32">
        <v>1</v>
      </c>
      <c r="N32">
        <v>8</v>
      </c>
      <c r="O32">
        <v>1</v>
      </c>
      <c r="P32" t="s">
        <v>3</v>
      </c>
    </row>
    <row r="33" spans="1:16" x14ac:dyDescent="0.35">
      <c r="A33">
        <v>0</v>
      </c>
      <c r="B33" t="s">
        <v>363</v>
      </c>
      <c r="C33">
        <v>0</v>
      </c>
      <c r="E33" t="s">
        <v>407</v>
      </c>
      <c r="F33" t="s">
        <v>404</v>
      </c>
      <c r="H33">
        <v>999.99900000000002</v>
      </c>
      <c r="J33">
        <v>105686525</v>
      </c>
      <c r="K33" s="5">
        <v>43424</v>
      </c>
      <c r="L33">
        <v>26</v>
      </c>
      <c r="M33">
        <v>1</v>
      </c>
      <c r="N33">
        <v>4</v>
      </c>
      <c r="O33">
        <v>5</v>
      </c>
      <c r="P33" t="s">
        <v>7</v>
      </c>
    </row>
    <row r="34" spans="1:16" x14ac:dyDescent="0.35">
      <c r="A34">
        <v>0</v>
      </c>
      <c r="B34" t="s">
        <v>367</v>
      </c>
      <c r="C34">
        <v>0</v>
      </c>
      <c r="E34" t="s">
        <v>408</v>
      </c>
      <c r="F34" t="s">
        <v>382</v>
      </c>
      <c r="H34">
        <v>999.99900000000002</v>
      </c>
      <c r="J34">
        <v>107054643</v>
      </c>
      <c r="K34" s="5">
        <v>44795</v>
      </c>
      <c r="L34">
        <v>30</v>
      </c>
      <c r="M34">
        <v>1</v>
      </c>
      <c r="N34">
        <v>0</v>
      </c>
      <c r="O34">
        <v>1</v>
      </c>
      <c r="P34" t="s">
        <v>7</v>
      </c>
    </row>
    <row r="35" spans="1:16" x14ac:dyDescent="0.35">
      <c r="B35" t="s">
        <v>367</v>
      </c>
      <c r="C35">
        <v>0</v>
      </c>
      <c r="E35" t="s">
        <v>408</v>
      </c>
      <c r="F35" t="s">
        <v>387</v>
      </c>
      <c r="H35">
        <v>999.99900000000002</v>
      </c>
      <c r="J35">
        <v>107749066</v>
      </c>
      <c r="K35" s="5">
        <v>45446</v>
      </c>
      <c r="L35">
        <v>21</v>
      </c>
      <c r="M35">
        <v>2</v>
      </c>
      <c r="N35">
        <v>0</v>
      </c>
      <c r="O35">
        <v>1</v>
      </c>
      <c r="P35" t="s">
        <v>3</v>
      </c>
    </row>
    <row r="36" spans="1:16" x14ac:dyDescent="0.35">
      <c r="A36">
        <v>721</v>
      </c>
      <c r="B36" t="s">
        <v>367</v>
      </c>
      <c r="C36">
        <v>0</v>
      </c>
      <c r="E36" t="s">
        <v>409</v>
      </c>
      <c r="F36" t="s">
        <v>410</v>
      </c>
      <c r="H36">
        <v>999.99900000000002</v>
      </c>
      <c r="J36">
        <v>105799174</v>
      </c>
      <c r="K36" s="5">
        <v>43535</v>
      </c>
      <c r="L36">
        <v>24</v>
      </c>
      <c r="M36">
        <v>1</v>
      </c>
      <c r="N36">
        <v>8</v>
      </c>
      <c r="O36">
        <v>1</v>
      </c>
      <c r="P36" t="s">
        <v>7</v>
      </c>
    </row>
    <row r="37" spans="1:16" x14ac:dyDescent="0.35">
      <c r="A37">
        <v>0</v>
      </c>
      <c r="B37" t="s">
        <v>367</v>
      </c>
      <c r="C37">
        <v>4.0000000000000001E-3</v>
      </c>
      <c r="D37" t="s">
        <v>411</v>
      </c>
      <c r="E37" t="s">
        <v>412</v>
      </c>
      <c r="F37" t="s">
        <v>344</v>
      </c>
      <c r="H37">
        <v>999.99900000000002</v>
      </c>
      <c r="J37">
        <v>105466442</v>
      </c>
      <c r="K37" s="5">
        <v>43221</v>
      </c>
      <c r="L37">
        <v>21</v>
      </c>
      <c r="M37">
        <v>1</v>
      </c>
      <c r="N37">
        <v>8</v>
      </c>
      <c r="O37">
        <v>1</v>
      </c>
      <c r="P37" t="s">
        <v>3</v>
      </c>
    </row>
    <row r="38" spans="1:16" x14ac:dyDescent="0.35">
      <c r="A38">
        <v>0</v>
      </c>
      <c r="B38" t="s">
        <v>367</v>
      </c>
      <c r="C38">
        <v>0</v>
      </c>
      <c r="E38" t="s">
        <v>413</v>
      </c>
      <c r="F38" t="s">
        <v>382</v>
      </c>
      <c r="H38">
        <v>999.99900000000002</v>
      </c>
      <c r="J38">
        <v>107868345</v>
      </c>
      <c r="K38" s="5">
        <v>45560</v>
      </c>
      <c r="L38">
        <v>23</v>
      </c>
      <c r="M38">
        <v>1</v>
      </c>
      <c r="N38">
        <v>7</v>
      </c>
      <c r="O38">
        <v>1</v>
      </c>
      <c r="P38" t="s">
        <v>7</v>
      </c>
    </row>
    <row r="39" spans="1:16" x14ac:dyDescent="0.35">
      <c r="A39">
        <v>0</v>
      </c>
      <c r="B39" t="s">
        <v>367</v>
      </c>
      <c r="C39">
        <v>0</v>
      </c>
      <c r="E39" t="s">
        <v>414</v>
      </c>
      <c r="F39" t="s">
        <v>382</v>
      </c>
      <c r="H39">
        <v>999.99900000000002</v>
      </c>
      <c r="J39">
        <v>105818152</v>
      </c>
      <c r="K39" s="5">
        <v>43552</v>
      </c>
      <c r="L39">
        <v>22</v>
      </c>
      <c r="M39">
        <v>1</v>
      </c>
      <c r="N39">
        <v>7</v>
      </c>
      <c r="O39">
        <v>1</v>
      </c>
      <c r="P39" t="s">
        <v>7</v>
      </c>
    </row>
    <row r="40" spans="1:16" x14ac:dyDescent="0.35">
      <c r="A40">
        <v>0</v>
      </c>
      <c r="B40" t="s">
        <v>344</v>
      </c>
      <c r="C40">
        <v>0</v>
      </c>
      <c r="E40" t="s">
        <v>415</v>
      </c>
      <c r="F40" t="s">
        <v>416</v>
      </c>
      <c r="H40">
        <v>999.99900000000002</v>
      </c>
      <c r="J40">
        <v>107563566</v>
      </c>
      <c r="K40" s="5">
        <v>45273</v>
      </c>
      <c r="L40">
        <v>30</v>
      </c>
      <c r="M40">
        <v>1</v>
      </c>
      <c r="N40">
        <v>4</v>
      </c>
      <c r="O40">
        <v>1</v>
      </c>
      <c r="P40" t="s">
        <v>7</v>
      </c>
    </row>
    <row r="41" spans="1:16" x14ac:dyDescent="0.35">
      <c r="A41" s="5">
        <v>46217</v>
      </c>
      <c r="B41" t="s">
        <v>417</v>
      </c>
    </row>
    <row r="42" spans="1:16" ht="43.5" x14ac:dyDescent="0.35">
      <c r="A42" s="1" t="s">
        <v>370</v>
      </c>
      <c r="B42" t="s">
        <v>371</v>
      </c>
      <c r="C42" s="1" t="s">
        <v>372</v>
      </c>
      <c r="D42" t="s">
        <v>373</v>
      </c>
      <c r="E42" t="s">
        <v>374</v>
      </c>
      <c r="F42" t="s">
        <v>375</v>
      </c>
      <c r="G42" t="s">
        <v>376</v>
      </c>
      <c r="H42" t="s">
        <v>377</v>
      </c>
      <c r="I42" t="s">
        <v>0</v>
      </c>
      <c r="J42" t="s">
        <v>1</v>
      </c>
      <c r="K42" t="s">
        <v>2</v>
      </c>
      <c r="L42" t="s">
        <v>3</v>
      </c>
      <c r="M42" t="s">
        <v>4</v>
      </c>
      <c r="N42" t="s">
        <v>5</v>
      </c>
      <c r="O42" t="s">
        <v>6</v>
      </c>
    </row>
    <row r="43" spans="1:16" x14ac:dyDescent="0.35">
      <c r="A43" t="s">
        <v>418</v>
      </c>
    </row>
    <row r="44" spans="1:16" x14ac:dyDescent="0.35">
      <c r="A44">
        <v>0</v>
      </c>
      <c r="B44" t="s">
        <v>345</v>
      </c>
      <c r="C44">
        <v>0</v>
      </c>
      <c r="E44" t="s">
        <v>419</v>
      </c>
      <c r="F44" t="s">
        <v>416</v>
      </c>
      <c r="H44">
        <v>999.99900000000002</v>
      </c>
      <c r="J44">
        <v>108207709</v>
      </c>
      <c r="K44" s="5">
        <v>45888</v>
      </c>
      <c r="L44">
        <v>21</v>
      </c>
      <c r="M44">
        <v>1</v>
      </c>
      <c r="N44">
        <v>8</v>
      </c>
      <c r="O44">
        <v>1</v>
      </c>
      <c r="P44" t="s">
        <v>7</v>
      </c>
    </row>
    <row r="45" spans="1:16" x14ac:dyDescent="0.35">
      <c r="A45">
        <v>491</v>
      </c>
      <c r="B45" t="s">
        <v>364</v>
      </c>
      <c r="C45">
        <v>0</v>
      </c>
      <c r="E45" t="s">
        <v>420</v>
      </c>
      <c r="G45" t="s">
        <v>364</v>
      </c>
      <c r="H45">
        <v>999.99900000000002</v>
      </c>
      <c r="J45">
        <v>104487179</v>
      </c>
      <c r="K45" s="5">
        <v>42242</v>
      </c>
      <c r="L45">
        <v>30</v>
      </c>
      <c r="M45">
        <v>1</v>
      </c>
      <c r="N45">
        <v>8</v>
      </c>
      <c r="O45">
        <v>1</v>
      </c>
      <c r="P45" t="s">
        <v>3</v>
      </c>
    </row>
    <row r="46" spans="1:16" x14ac:dyDescent="0.35">
      <c r="A46">
        <v>491</v>
      </c>
      <c r="B46" t="s">
        <v>364</v>
      </c>
      <c r="C46">
        <v>0</v>
      </c>
      <c r="D46" t="s">
        <v>6</v>
      </c>
      <c r="E46" t="s">
        <v>420</v>
      </c>
      <c r="G46" t="s">
        <v>364</v>
      </c>
      <c r="H46">
        <v>999.99900000000002</v>
      </c>
      <c r="J46">
        <v>105487309</v>
      </c>
      <c r="K46" s="5">
        <v>43235</v>
      </c>
      <c r="L46">
        <v>30</v>
      </c>
      <c r="M46">
        <v>1</v>
      </c>
      <c r="N46">
        <v>0</v>
      </c>
      <c r="O46">
        <v>1</v>
      </c>
      <c r="P46" t="s">
        <v>7</v>
      </c>
    </row>
    <row r="47" spans="1:16" x14ac:dyDescent="0.35">
      <c r="A47">
        <v>491</v>
      </c>
      <c r="B47" t="s">
        <v>364</v>
      </c>
      <c r="C47">
        <v>0</v>
      </c>
      <c r="E47" t="s">
        <v>364</v>
      </c>
      <c r="F47" t="s">
        <v>364</v>
      </c>
      <c r="G47" t="s">
        <v>364</v>
      </c>
      <c r="H47">
        <v>999.99900000000002</v>
      </c>
      <c r="J47">
        <v>106339440</v>
      </c>
      <c r="K47" s="5">
        <v>44091</v>
      </c>
      <c r="L47">
        <v>28</v>
      </c>
      <c r="M47">
        <v>2</v>
      </c>
      <c r="N47">
        <v>0</v>
      </c>
      <c r="O47">
        <v>1</v>
      </c>
      <c r="P47" t="s">
        <v>7</v>
      </c>
    </row>
    <row r="48" spans="1:16" x14ac:dyDescent="0.35">
      <c r="A48">
        <v>502</v>
      </c>
      <c r="B48" t="s">
        <v>364</v>
      </c>
      <c r="C48">
        <v>0</v>
      </c>
      <c r="E48" t="s">
        <v>421</v>
      </c>
      <c r="G48" t="s">
        <v>364</v>
      </c>
      <c r="H48">
        <v>999.99900000000002</v>
      </c>
      <c r="J48">
        <v>104388073</v>
      </c>
      <c r="K48" s="5">
        <v>42143</v>
      </c>
      <c r="L48">
        <v>23</v>
      </c>
      <c r="M48">
        <v>1</v>
      </c>
      <c r="N48">
        <v>7</v>
      </c>
      <c r="O48">
        <v>1</v>
      </c>
      <c r="P48" t="s">
        <v>8</v>
      </c>
    </row>
    <row r="49" spans="1:16" x14ac:dyDescent="0.35">
      <c r="A49">
        <v>0</v>
      </c>
      <c r="B49" t="s">
        <v>422</v>
      </c>
      <c r="C49">
        <v>0</v>
      </c>
      <c r="E49" t="s">
        <v>367</v>
      </c>
      <c r="F49" t="s">
        <v>423</v>
      </c>
      <c r="G49" t="s">
        <v>422</v>
      </c>
      <c r="H49">
        <v>0.182</v>
      </c>
      <c r="J49">
        <v>107075443</v>
      </c>
      <c r="K49" s="5">
        <v>44814</v>
      </c>
      <c r="L49">
        <v>19</v>
      </c>
      <c r="M49">
        <v>2</v>
      </c>
      <c r="N49">
        <v>8</v>
      </c>
      <c r="O49">
        <v>5</v>
      </c>
      <c r="P49" t="s">
        <v>7</v>
      </c>
    </row>
    <row r="50" spans="1:16" x14ac:dyDescent="0.35">
      <c r="A50">
        <v>0</v>
      </c>
      <c r="B50" t="s">
        <v>422</v>
      </c>
      <c r="C50">
        <v>0</v>
      </c>
      <c r="E50" t="s">
        <v>367</v>
      </c>
      <c r="F50" t="s">
        <v>424</v>
      </c>
      <c r="G50" t="s">
        <v>422</v>
      </c>
      <c r="H50">
        <v>0.182</v>
      </c>
      <c r="J50">
        <v>106874200</v>
      </c>
      <c r="K50" s="5">
        <v>44615</v>
      </c>
      <c r="L50">
        <v>19</v>
      </c>
      <c r="M50">
        <v>1</v>
      </c>
      <c r="N50">
        <v>8</v>
      </c>
      <c r="O50">
        <v>5</v>
      </c>
      <c r="P50" t="s">
        <v>3</v>
      </c>
    </row>
    <row r="51" spans="1:16" x14ac:dyDescent="0.35">
      <c r="A51">
        <v>0</v>
      </c>
      <c r="B51" t="s">
        <v>422</v>
      </c>
      <c r="C51">
        <v>0</v>
      </c>
      <c r="E51" t="s">
        <v>367</v>
      </c>
      <c r="F51" t="s">
        <v>398</v>
      </c>
      <c r="G51" t="s">
        <v>422</v>
      </c>
      <c r="H51">
        <v>0.182</v>
      </c>
      <c r="J51">
        <v>106864205</v>
      </c>
      <c r="K51" s="5">
        <v>44608</v>
      </c>
      <c r="L51">
        <v>24</v>
      </c>
      <c r="M51">
        <v>1</v>
      </c>
      <c r="N51">
        <v>8</v>
      </c>
      <c r="O51">
        <v>1</v>
      </c>
      <c r="P51" t="s">
        <v>3</v>
      </c>
    </row>
    <row r="52" spans="1:16" x14ac:dyDescent="0.35">
      <c r="A52">
        <v>0</v>
      </c>
      <c r="B52" t="s">
        <v>422</v>
      </c>
      <c r="C52">
        <v>0</v>
      </c>
      <c r="E52" t="s">
        <v>367</v>
      </c>
      <c r="F52" t="s">
        <v>425</v>
      </c>
      <c r="G52" t="s">
        <v>422</v>
      </c>
      <c r="H52">
        <v>0.182</v>
      </c>
      <c r="J52">
        <v>106786302</v>
      </c>
      <c r="K52" s="5">
        <v>44525</v>
      </c>
      <c r="L52">
        <v>24</v>
      </c>
      <c r="M52">
        <v>1</v>
      </c>
      <c r="N52">
        <v>8</v>
      </c>
      <c r="O52">
        <v>1</v>
      </c>
      <c r="P52" t="s">
        <v>7</v>
      </c>
    </row>
    <row r="53" spans="1:16" x14ac:dyDescent="0.35">
      <c r="A53">
        <v>0</v>
      </c>
      <c r="B53" t="s">
        <v>422</v>
      </c>
      <c r="C53">
        <v>0</v>
      </c>
      <c r="E53" t="s">
        <v>367</v>
      </c>
      <c r="F53" t="s">
        <v>426</v>
      </c>
      <c r="G53" t="s">
        <v>422</v>
      </c>
      <c r="H53">
        <v>0.182</v>
      </c>
      <c r="J53">
        <v>106712282</v>
      </c>
      <c r="K53" s="5">
        <v>44468</v>
      </c>
      <c r="L53">
        <v>21</v>
      </c>
      <c r="M53">
        <v>1</v>
      </c>
      <c r="N53">
        <v>8</v>
      </c>
      <c r="O53">
        <v>1</v>
      </c>
      <c r="P53" t="s">
        <v>7</v>
      </c>
    </row>
    <row r="54" spans="1:16" x14ac:dyDescent="0.35">
      <c r="A54">
        <v>0</v>
      </c>
      <c r="B54" t="s">
        <v>422</v>
      </c>
      <c r="C54">
        <v>0</v>
      </c>
      <c r="E54" t="s">
        <v>367</v>
      </c>
      <c r="F54" t="s">
        <v>398</v>
      </c>
      <c r="G54" t="s">
        <v>422</v>
      </c>
      <c r="H54">
        <v>0.182</v>
      </c>
      <c r="J54">
        <v>106515812</v>
      </c>
      <c r="K54" s="5">
        <v>44267</v>
      </c>
      <c r="L54">
        <v>24</v>
      </c>
      <c r="M54">
        <v>1</v>
      </c>
      <c r="N54">
        <v>8</v>
      </c>
      <c r="O54">
        <v>1</v>
      </c>
      <c r="P54" t="s">
        <v>7</v>
      </c>
    </row>
    <row r="55" spans="1:16" x14ac:dyDescent="0.35">
      <c r="A55">
        <v>0</v>
      </c>
      <c r="B55" t="s">
        <v>422</v>
      </c>
      <c r="C55">
        <v>0</v>
      </c>
      <c r="E55" t="s">
        <v>367</v>
      </c>
      <c r="F55" t="s">
        <v>422</v>
      </c>
      <c r="G55" t="s">
        <v>422</v>
      </c>
      <c r="H55">
        <v>0.182</v>
      </c>
      <c r="J55">
        <v>105484155</v>
      </c>
      <c r="K55" s="5">
        <v>43222</v>
      </c>
      <c r="L55">
        <v>19</v>
      </c>
      <c r="M55">
        <v>1</v>
      </c>
      <c r="N55">
        <v>8</v>
      </c>
      <c r="O55">
        <v>5</v>
      </c>
      <c r="P55" t="s">
        <v>7</v>
      </c>
    </row>
    <row r="56" spans="1:16" x14ac:dyDescent="0.35">
      <c r="A56">
        <v>0</v>
      </c>
      <c r="B56" t="s">
        <v>422</v>
      </c>
      <c r="C56">
        <v>0</v>
      </c>
      <c r="E56" t="s">
        <v>367</v>
      </c>
      <c r="F56" t="s">
        <v>427</v>
      </c>
      <c r="G56" t="s">
        <v>422</v>
      </c>
      <c r="H56">
        <v>0.182</v>
      </c>
      <c r="J56">
        <v>105222833</v>
      </c>
      <c r="K56" s="5">
        <v>42994</v>
      </c>
      <c r="L56">
        <v>21</v>
      </c>
      <c r="M56">
        <v>1</v>
      </c>
      <c r="N56">
        <v>8</v>
      </c>
      <c r="O56">
        <v>1</v>
      </c>
      <c r="P56" t="s">
        <v>7</v>
      </c>
    </row>
    <row r="57" spans="1:16" x14ac:dyDescent="0.35">
      <c r="A57">
        <v>0</v>
      </c>
      <c r="B57" t="s">
        <v>422</v>
      </c>
      <c r="C57">
        <v>0</v>
      </c>
      <c r="E57" t="s">
        <v>367</v>
      </c>
      <c r="F57" t="s">
        <v>428</v>
      </c>
      <c r="G57" t="s">
        <v>422</v>
      </c>
      <c r="H57">
        <v>0.182</v>
      </c>
      <c r="J57">
        <v>104495665</v>
      </c>
      <c r="K57" s="5">
        <v>42265</v>
      </c>
      <c r="L57">
        <v>21</v>
      </c>
      <c r="M57">
        <v>1</v>
      </c>
      <c r="N57">
        <v>9</v>
      </c>
      <c r="O57">
        <v>1</v>
      </c>
      <c r="P57" t="s">
        <v>7</v>
      </c>
    </row>
    <row r="58" spans="1:16" x14ac:dyDescent="0.35">
      <c r="A58">
        <v>0</v>
      </c>
      <c r="B58" t="s">
        <v>422</v>
      </c>
      <c r="C58">
        <v>0</v>
      </c>
      <c r="E58" t="s">
        <v>367</v>
      </c>
      <c r="F58" t="s">
        <v>425</v>
      </c>
      <c r="G58" t="s">
        <v>422</v>
      </c>
      <c r="H58">
        <v>0.182</v>
      </c>
      <c r="J58">
        <v>104232339</v>
      </c>
      <c r="K58" s="5">
        <v>41973</v>
      </c>
      <c r="L58">
        <v>19</v>
      </c>
      <c r="M58">
        <v>1</v>
      </c>
      <c r="N58">
        <v>8</v>
      </c>
      <c r="O58">
        <v>5</v>
      </c>
      <c r="P58" t="s">
        <v>7</v>
      </c>
    </row>
    <row r="59" spans="1:16" x14ac:dyDescent="0.35">
      <c r="A59">
        <v>0</v>
      </c>
      <c r="B59" t="s">
        <v>422</v>
      </c>
      <c r="C59">
        <v>0</v>
      </c>
      <c r="E59" t="s">
        <v>367</v>
      </c>
      <c r="F59" t="s">
        <v>425</v>
      </c>
      <c r="G59" t="s">
        <v>422</v>
      </c>
      <c r="H59">
        <v>0.182</v>
      </c>
      <c r="J59">
        <v>108262285</v>
      </c>
      <c r="K59" s="5">
        <v>45940</v>
      </c>
      <c r="L59">
        <v>29</v>
      </c>
      <c r="M59">
        <v>1</v>
      </c>
      <c r="N59">
        <v>8</v>
      </c>
      <c r="O59">
        <v>5</v>
      </c>
      <c r="P59" t="s">
        <v>7</v>
      </c>
    </row>
    <row r="60" spans="1:16" x14ac:dyDescent="0.35">
      <c r="A60">
        <v>0</v>
      </c>
      <c r="B60" t="s">
        <v>422</v>
      </c>
      <c r="C60">
        <v>0</v>
      </c>
      <c r="E60" t="s">
        <v>367</v>
      </c>
      <c r="F60" t="s">
        <v>425</v>
      </c>
      <c r="G60" t="s">
        <v>422</v>
      </c>
      <c r="H60">
        <v>0.182</v>
      </c>
      <c r="J60">
        <v>108351757</v>
      </c>
      <c r="K60" s="5">
        <v>46014</v>
      </c>
      <c r="L60">
        <v>26</v>
      </c>
      <c r="M60">
        <v>1</v>
      </c>
      <c r="N60">
        <v>8</v>
      </c>
      <c r="O60">
        <v>5</v>
      </c>
      <c r="P60" t="s">
        <v>7</v>
      </c>
    </row>
    <row r="61" spans="1:16" x14ac:dyDescent="0.35">
      <c r="A61">
        <v>0</v>
      </c>
      <c r="B61" t="s">
        <v>422</v>
      </c>
      <c r="C61">
        <v>0</v>
      </c>
      <c r="E61" t="s">
        <v>367</v>
      </c>
      <c r="F61" t="s">
        <v>427</v>
      </c>
      <c r="G61" t="s">
        <v>422</v>
      </c>
      <c r="H61">
        <v>0.182</v>
      </c>
      <c r="J61">
        <v>107731017</v>
      </c>
      <c r="K61" s="5">
        <v>45436</v>
      </c>
      <c r="L61">
        <v>24</v>
      </c>
      <c r="M61">
        <v>1</v>
      </c>
      <c r="N61">
        <v>8</v>
      </c>
      <c r="O61">
        <v>1</v>
      </c>
      <c r="P61" t="s">
        <v>3</v>
      </c>
    </row>
    <row r="62" spans="1:16" x14ac:dyDescent="0.35">
      <c r="A62">
        <v>0</v>
      </c>
      <c r="B62" t="s">
        <v>422</v>
      </c>
      <c r="C62">
        <v>0</v>
      </c>
      <c r="E62" t="s">
        <v>367</v>
      </c>
      <c r="F62" t="s">
        <v>429</v>
      </c>
      <c r="G62" t="s">
        <v>422</v>
      </c>
      <c r="H62">
        <v>0.182</v>
      </c>
      <c r="J62">
        <v>107286727</v>
      </c>
      <c r="K62" s="5">
        <v>45009</v>
      </c>
      <c r="L62">
        <v>24</v>
      </c>
      <c r="M62">
        <v>1</v>
      </c>
      <c r="N62">
        <v>8</v>
      </c>
      <c r="O62">
        <v>1</v>
      </c>
      <c r="P62" t="s">
        <v>7</v>
      </c>
    </row>
    <row r="63" spans="1:16" x14ac:dyDescent="0.35">
      <c r="A63">
        <v>0</v>
      </c>
      <c r="B63" t="s">
        <v>422</v>
      </c>
      <c r="C63">
        <v>0</v>
      </c>
      <c r="E63" t="s">
        <v>363</v>
      </c>
      <c r="F63" t="s">
        <v>423</v>
      </c>
      <c r="G63" t="s">
        <v>422</v>
      </c>
      <c r="H63">
        <v>999.99900000000002</v>
      </c>
      <c r="J63">
        <v>106806692</v>
      </c>
      <c r="K63" s="5">
        <v>44546</v>
      </c>
      <c r="L63">
        <v>19</v>
      </c>
      <c r="M63">
        <v>1</v>
      </c>
      <c r="N63">
        <v>0</v>
      </c>
      <c r="O63">
        <v>5</v>
      </c>
      <c r="P63" t="s">
        <v>7</v>
      </c>
    </row>
    <row r="64" spans="1:16" x14ac:dyDescent="0.35">
      <c r="A64">
        <v>0</v>
      </c>
      <c r="B64" t="s">
        <v>384</v>
      </c>
      <c r="C64">
        <v>0</v>
      </c>
      <c r="E64" t="s">
        <v>363</v>
      </c>
      <c r="F64" t="s">
        <v>430</v>
      </c>
      <c r="G64" t="s">
        <v>384</v>
      </c>
      <c r="H64">
        <v>16.393000000000001</v>
      </c>
      <c r="J64">
        <v>104247720</v>
      </c>
      <c r="K64" s="5">
        <v>41988</v>
      </c>
      <c r="L64">
        <v>30</v>
      </c>
      <c r="M64">
        <v>1</v>
      </c>
      <c r="N64">
        <v>7</v>
      </c>
      <c r="O64">
        <v>1</v>
      </c>
      <c r="P64" t="s">
        <v>10</v>
      </c>
    </row>
    <row r="65" spans="1:16" x14ac:dyDescent="0.35">
      <c r="A65">
        <v>0</v>
      </c>
      <c r="B65" t="s">
        <v>384</v>
      </c>
      <c r="C65">
        <v>0</v>
      </c>
      <c r="E65" t="s">
        <v>363</v>
      </c>
      <c r="F65" t="s">
        <v>416</v>
      </c>
      <c r="G65" t="s">
        <v>384</v>
      </c>
      <c r="H65">
        <v>16.393000000000001</v>
      </c>
      <c r="J65">
        <v>107034545</v>
      </c>
      <c r="K65" s="5">
        <v>44774</v>
      </c>
      <c r="L65">
        <v>24</v>
      </c>
      <c r="M65">
        <v>1</v>
      </c>
      <c r="N65">
        <v>7</v>
      </c>
      <c r="O65">
        <v>1</v>
      </c>
      <c r="P65" t="s">
        <v>7</v>
      </c>
    </row>
    <row r="66" spans="1:16" x14ac:dyDescent="0.35">
      <c r="A66">
        <v>0</v>
      </c>
      <c r="B66" t="s">
        <v>384</v>
      </c>
      <c r="C66">
        <v>0</v>
      </c>
      <c r="E66" t="s">
        <v>363</v>
      </c>
      <c r="F66" t="s">
        <v>404</v>
      </c>
      <c r="G66" t="s">
        <v>384</v>
      </c>
      <c r="H66">
        <v>16.393000000000001</v>
      </c>
      <c r="J66">
        <v>106304993</v>
      </c>
      <c r="K66" s="5">
        <v>44055</v>
      </c>
      <c r="L66">
        <v>23</v>
      </c>
      <c r="M66">
        <v>1</v>
      </c>
      <c r="N66">
        <v>7</v>
      </c>
      <c r="O66">
        <v>1</v>
      </c>
      <c r="P66" t="s">
        <v>7</v>
      </c>
    </row>
    <row r="67" spans="1:16" x14ac:dyDescent="0.35">
      <c r="A67">
        <v>0</v>
      </c>
      <c r="B67" t="s">
        <v>384</v>
      </c>
      <c r="C67">
        <v>0</v>
      </c>
      <c r="E67" t="s">
        <v>363</v>
      </c>
      <c r="F67" t="s">
        <v>430</v>
      </c>
      <c r="G67" t="s">
        <v>384</v>
      </c>
      <c r="H67">
        <v>16.393000000000001</v>
      </c>
      <c r="J67">
        <v>107080645</v>
      </c>
      <c r="K67" s="5">
        <v>44816</v>
      </c>
      <c r="L67">
        <v>21</v>
      </c>
      <c r="M67">
        <v>1</v>
      </c>
      <c r="N67">
        <v>7</v>
      </c>
      <c r="O67">
        <v>1</v>
      </c>
      <c r="P67" t="s">
        <v>7</v>
      </c>
    </row>
    <row r="68" spans="1:16" x14ac:dyDescent="0.35">
      <c r="A68">
        <v>0</v>
      </c>
      <c r="B68" t="s">
        <v>384</v>
      </c>
      <c r="C68">
        <v>0</v>
      </c>
      <c r="E68" t="s">
        <v>363</v>
      </c>
      <c r="F68" t="s">
        <v>404</v>
      </c>
      <c r="G68" t="s">
        <v>384</v>
      </c>
      <c r="H68">
        <v>16.393000000000001</v>
      </c>
      <c r="J68">
        <v>105688452</v>
      </c>
      <c r="K68" s="5">
        <v>43430</v>
      </c>
      <c r="L68">
        <v>23</v>
      </c>
      <c r="M68">
        <v>1</v>
      </c>
      <c r="N68">
        <v>7</v>
      </c>
      <c r="O68">
        <v>3</v>
      </c>
      <c r="P68" t="s">
        <v>3</v>
      </c>
    </row>
    <row r="69" spans="1:16" x14ac:dyDescent="0.35">
      <c r="A69">
        <v>0</v>
      </c>
      <c r="B69" t="s">
        <v>384</v>
      </c>
      <c r="C69">
        <v>0</v>
      </c>
      <c r="E69" t="s">
        <v>363</v>
      </c>
      <c r="F69" t="s">
        <v>431</v>
      </c>
      <c r="G69" t="s">
        <v>384</v>
      </c>
      <c r="H69">
        <v>16.393000000000001</v>
      </c>
      <c r="J69">
        <v>104018778</v>
      </c>
      <c r="K69" s="5">
        <v>41716</v>
      </c>
      <c r="L69">
        <v>30</v>
      </c>
      <c r="M69">
        <v>2</v>
      </c>
      <c r="N69">
        <v>7</v>
      </c>
      <c r="O69">
        <v>4</v>
      </c>
      <c r="P69" t="s">
        <v>10</v>
      </c>
    </row>
    <row r="70" spans="1:16" x14ac:dyDescent="0.35">
      <c r="A70">
        <v>0</v>
      </c>
      <c r="B70" t="s">
        <v>384</v>
      </c>
      <c r="C70">
        <v>0</v>
      </c>
      <c r="E70" t="s">
        <v>363</v>
      </c>
      <c r="F70" t="s">
        <v>404</v>
      </c>
      <c r="G70" t="s">
        <v>384</v>
      </c>
      <c r="H70">
        <v>16.393000000000001</v>
      </c>
      <c r="J70">
        <v>105975007</v>
      </c>
      <c r="K70" s="5">
        <v>43707</v>
      </c>
      <c r="L70">
        <v>23</v>
      </c>
      <c r="M70">
        <v>1</v>
      </c>
      <c r="N70">
        <v>7</v>
      </c>
      <c r="O70">
        <v>1</v>
      </c>
      <c r="P70" t="s">
        <v>10</v>
      </c>
    </row>
    <row r="71" spans="1:16" x14ac:dyDescent="0.35">
      <c r="A71">
        <v>0</v>
      </c>
      <c r="B71" t="s">
        <v>384</v>
      </c>
      <c r="C71">
        <v>0</v>
      </c>
      <c r="E71" t="s">
        <v>363</v>
      </c>
      <c r="F71" t="s">
        <v>404</v>
      </c>
      <c r="G71" t="s">
        <v>384</v>
      </c>
      <c r="H71">
        <v>16.393000000000001</v>
      </c>
      <c r="J71">
        <v>106838081</v>
      </c>
      <c r="K71" s="5">
        <v>44580</v>
      </c>
      <c r="L71">
        <v>26</v>
      </c>
      <c r="M71">
        <v>1</v>
      </c>
      <c r="N71">
        <v>7</v>
      </c>
      <c r="O71">
        <v>1</v>
      </c>
      <c r="P71" t="s">
        <v>7</v>
      </c>
    </row>
    <row r="72" spans="1:16" x14ac:dyDescent="0.35">
      <c r="A72">
        <v>0</v>
      </c>
      <c r="B72" t="s">
        <v>384</v>
      </c>
      <c r="C72">
        <v>0</v>
      </c>
      <c r="E72" t="s">
        <v>363</v>
      </c>
      <c r="F72" t="s">
        <v>430</v>
      </c>
      <c r="G72" t="s">
        <v>384</v>
      </c>
      <c r="H72">
        <v>16.393000000000001</v>
      </c>
      <c r="J72">
        <v>104153810</v>
      </c>
      <c r="K72" s="5">
        <v>41897</v>
      </c>
      <c r="L72">
        <v>24</v>
      </c>
      <c r="M72">
        <v>1</v>
      </c>
      <c r="N72">
        <v>7</v>
      </c>
      <c r="O72">
        <v>1</v>
      </c>
      <c r="P72" t="s">
        <v>7</v>
      </c>
    </row>
    <row r="73" spans="1:16" x14ac:dyDescent="0.35">
      <c r="A73">
        <v>0</v>
      </c>
      <c r="B73" t="s">
        <v>384</v>
      </c>
      <c r="C73">
        <v>0</v>
      </c>
      <c r="E73" t="s">
        <v>363</v>
      </c>
      <c r="F73" t="s">
        <v>432</v>
      </c>
      <c r="G73" t="s">
        <v>384</v>
      </c>
      <c r="H73">
        <v>16.393000000000001</v>
      </c>
      <c r="J73">
        <v>104657862</v>
      </c>
      <c r="K73" s="5">
        <v>42426</v>
      </c>
      <c r="L73">
        <v>30</v>
      </c>
      <c r="M73">
        <v>1</v>
      </c>
      <c r="N73">
        <v>7</v>
      </c>
      <c r="O73">
        <v>1</v>
      </c>
      <c r="P73" t="s">
        <v>7</v>
      </c>
    </row>
    <row r="74" spans="1:16" x14ac:dyDescent="0.35">
      <c r="A74">
        <v>0</v>
      </c>
      <c r="B74" t="s">
        <v>384</v>
      </c>
      <c r="C74">
        <v>0</v>
      </c>
      <c r="E74" t="s">
        <v>363</v>
      </c>
      <c r="F74" t="s">
        <v>430</v>
      </c>
      <c r="G74" t="s">
        <v>384</v>
      </c>
      <c r="H74">
        <v>16.393000000000001</v>
      </c>
      <c r="J74">
        <v>105064121</v>
      </c>
      <c r="K74" s="5">
        <v>42834</v>
      </c>
      <c r="L74">
        <v>24</v>
      </c>
      <c r="M74">
        <v>1</v>
      </c>
      <c r="N74">
        <v>7</v>
      </c>
      <c r="O74">
        <v>1</v>
      </c>
      <c r="P74" t="s">
        <v>7</v>
      </c>
    </row>
    <row r="75" spans="1:16" x14ac:dyDescent="0.35">
      <c r="A75" s="5">
        <v>46217</v>
      </c>
      <c r="B75" t="s">
        <v>433</v>
      </c>
    </row>
    <row r="76" spans="1:16" ht="43.5" x14ac:dyDescent="0.35">
      <c r="A76" s="1" t="s">
        <v>370</v>
      </c>
      <c r="B76" t="s">
        <v>371</v>
      </c>
      <c r="C76" s="1" t="s">
        <v>372</v>
      </c>
      <c r="D76" t="s">
        <v>373</v>
      </c>
      <c r="E76" t="s">
        <v>374</v>
      </c>
      <c r="F76" t="s">
        <v>375</v>
      </c>
      <c r="G76" t="s">
        <v>376</v>
      </c>
      <c r="H76" t="s">
        <v>377</v>
      </c>
      <c r="I76" t="s">
        <v>0</v>
      </c>
      <c r="J76" t="s">
        <v>1</v>
      </c>
      <c r="K76" t="s">
        <v>2</v>
      </c>
      <c r="L76" t="s">
        <v>3</v>
      </c>
      <c r="M76" t="s">
        <v>4</v>
      </c>
      <c r="N76" t="s">
        <v>5</v>
      </c>
      <c r="O76" t="s">
        <v>6</v>
      </c>
    </row>
    <row r="77" spans="1:16" x14ac:dyDescent="0.35">
      <c r="A77">
        <v>0</v>
      </c>
      <c r="B77" t="s">
        <v>384</v>
      </c>
      <c r="C77">
        <v>0</v>
      </c>
      <c r="E77" t="s">
        <v>363</v>
      </c>
      <c r="F77" t="s">
        <v>434</v>
      </c>
      <c r="G77" t="s">
        <v>384</v>
      </c>
      <c r="H77">
        <v>16.393000000000001</v>
      </c>
      <c r="J77">
        <v>105342182</v>
      </c>
      <c r="K77" s="5">
        <v>43094</v>
      </c>
      <c r="L77">
        <v>30</v>
      </c>
      <c r="M77">
        <v>1</v>
      </c>
      <c r="N77">
        <v>7</v>
      </c>
      <c r="O77">
        <v>5</v>
      </c>
      <c r="P77" t="s">
        <v>3</v>
      </c>
    </row>
    <row r="78" spans="1:16" x14ac:dyDescent="0.35">
      <c r="A78">
        <v>0</v>
      </c>
      <c r="B78" t="s">
        <v>384</v>
      </c>
      <c r="C78">
        <v>0</v>
      </c>
      <c r="E78" t="s">
        <v>363</v>
      </c>
      <c r="F78" t="s">
        <v>416</v>
      </c>
      <c r="G78" t="s">
        <v>384</v>
      </c>
      <c r="H78">
        <v>16.393000000000001</v>
      </c>
      <c r="J78">
        <v>105348291</v>
      </c>
      <c r="K78" s="5">
        <v>43109</v>
      </c>
      <c r="L78">
        <v>23</v>
      </c>
      <c r="M78">
        <v>1</v>
      </c>
      <c r="N78">
        <v>7</v>
      </c>
      <c r="O78">
        <v>2</v>
      </c>
      <c r="P78" t="s">
        <v>3</v>
      </c>
    </row>
    <row r="79" spans="1:16" x14ac:dyDescent="0.35">
      <c r="A79">
        <v>0</v>
      </c>
      <c r="B79" t="s">
        <v>384</v>
      </c>
      <c r="C79">
        <v>0</v>
      </c>
      <c r="E79" t="s">
        <v>363</v>
      </c>
      <c r="F79" t="s">
        <v>416</v>
      </c>
      <c r="G79" t="s">
        <v>384</v>
      </c>
      <c r="H79">
        <v>16.393000000000001</v>
      </c>
      <c r="J79">
        <v>106348848</v>
      </c>
      <c r="K79" s="5">
        <v>44085</v>
      </c>
      <c r="L79">
        <v>24</v>
      </c>
      <c r="M79">
        <v>1</v>
      </c>
      <c r="N79">
        <v>7</v>
      </c>
      <c r="O79">
        <v>1</v>
      </c>
      <c r="P79" t="s">
        <v>7</v>
      </c>
    </row>
    <row r="80" spans="1:16" x14ac:dyDescent="0.35">
      <c r="A80">
        <v>0</v>
      </c>
      <c r="B80" t="s">
        <v>384</v>
      </c>
      <c r="C80">
        <v>0</v>
      </c>
      <c r="E80" t="s">
        <v>363</v>
      </c>
      <c r="F80" t="s">
        <v>434</v>
      </c>
      <c r="G80" t="s">
        <v>384</v>
      </c>
      <c r="H80">
        <v>16.393000000000001</v>
      </c>
      <c r="J80">
        <v>106699889</v>
      </c>
      <c r="K80" s="5">
        <v>44457</v>
      </c>
      <c r="L80">
        <v>31</v>
      </c>
      <c r="M80">
        <v>1</v>
      </c>
      <c r="N80">
        <v>7</v>
      </c>
      <c r="O80">
        <v>1</v>
      </c>
      <c r="P80" t="s">
        <v>7</v>
      </c>
    </row>
    <row r="81" spans="1:16" x14ac:dyDescent="0.35">
      <c r="A81">
        <v>0</v>
      </c>
      <c r="B81" t="s">
        <v>384</v>
      </c>
      <c r="C81">
        <v>0</v>
      </c>
      <c r="E81" t="s">
        <v>363</v>
      </c>
      <c r="G81" t="s">
        <v>384</v>
      </c>
      <c r="H81">
        <v>16.393000000000001</v>
      </c>
      <c r="J81">
        <v>104705874</v>
      </c>
      <c r="K81" s="5">
        <v>42470</v>
      </c>
      <c r="L81">
        <v>30</v>
      </c>
      <c r="M81">
        <v>1</v>
      </c>
      <c r="N81">
        <v>7</v>
      </c>
      <c r="O81">
        <v>1</v>
      </c>
      <c r="P81" t="s">
        <v>7</v>
      </c>
    </row>
    <row r="82" spans="1:16" x14ac:dyDescent="0.35">
      <c r="A82">
        <v>0</v>
      </c>
      <c r="B82" t="s">
        <v>384</v>
      </c>
      <c r="C82">
        <v>0</v>
      </c>
      <c r="E82" t="s">
        <v>363</v>
      </c>
      <c r="F82" t="s">
        <v>435</v>
      </c>
      <c r="G82" t="s">
        <v>384</v>
      </c>
      <c r="H82">
        <v>16.393000000000001</v>
      </c>
      <c r="J82">
        <v>105727801</v>
      </c>
      <c r="K82" s="5">
        <v>43464</v>
      </c>
      <c r="L82">
        <v>24</v>
      </c>
      <c r="M82">
        <v>1</v>
      </c>
      <c r="N82">
        <v>7</v>
      </c>
      <c r="O82">
        <v>1</v>
      </c>
      <c r="P82" t="s">
        <v>3</v>
      </c>
    </row>
    <row r="83" spans="1:16" x14ac:dyDescent="0.35">
      <c r="A83">
        <v>0</v>
      </c>
      <c r="B83" t="s">
        <v>384</v>
      </c>
      <c r="C83">
        <v>0</v>
      </c>
      <c r="E83" t="s">
        <v>363</v>
      </c>
      <c r="F83" t="s">
        <v>430</v>
      </c>
      <c r="G83" t="s">
        <v>384</v>
      </c>
      <c r="H83">
        <v>16.393000000000001</v>
      </c>
      <c r="J83">
        <v>106123826</v>
      </c>
      <c r="K83" s="5">
        <v>43839</v>
      </c>
      <c r="L83">
        <v>21</v>
      </c>
      <c r="M83">
        <v>1</v>
      </c>
      <c r="N83">
        <v>7</v>
      </c>
      <c r="O83">
        <v>1</v>
      </c>
      <c r="P83" t="s">
        <v>7</v>
      </c>
    </row>
    <row r="84" spans="1:16" x14ac:dyDescent="0.35">
      <c r="A84">
        <v>0</v>
      </c>
      <c r="B84" t="s">
        <v>384</v>
      </c>
      <c r="C84">
        <v>0</v>
      </c>
      <c r="E84" t="s">
        <v>363</v>
      </c>
      <c r="F84" t="s">
        <v>430</v>
      </c>
      <c r="G84" t="s">
        <v>384</v>
      </c>
      <c r="H84">
        <v>16.393000000000001</v>
      </c>
      <c r="J84">
        <v>106222918</v>
      </c>
      <c r="K84" s="5">
        <v>43962</v>
      </c>
      <c r="L84">
        <v>13</v>
      </c>
      <c r="M84">
        <v>1</v>
      </c>
      <c r="N84">
        <v>7</v>
      </c>
      <c r="O84">
        <v>1</v>
      </c>
      <c r="P84" t="s">
        <v>7</v>
      </c>
    </row>
    <row r="85" spans="1:16" x14ac:dyDescent="0.35">
      <c r="A85">
        <v>0</v>
      </c>
      <c r="B85" t="s">
        <v>384</v>
      </c>
      <c r="C85">
        <v>0</v>
      </c>
      <c r="E85" t="s">
        <v>363</v>
      </c>
      <c r="F85" t="s">
        <v>430</v>
      </c>
      <c r="G85" t="s">
        <v>384</v>
      </c>
      <c r="H85">
        <v>16.393000000000001</v>
      </c>
      <c r="J85">
        <v>104775009</v>
      </c>
      <c r="K85" s="5">
        <v>42520</v>
      </c>
      <c r="L85">
        <v>30</v>
      </c>
      <c r="M85">
        <v>1</v>
      </c>
      <c r="N85">
        <v>7</v>
      </c>
      <c r="O85">
        <v>1</v>
      </c>
      <c r="P85" t="s">
        <v>8</v>
      </c>
    </row>
    <row r="86" spans="1:16" x14ac:dyDescent="0.35">
      <c r="A86">
        <v>0</v>
      </c>
      <c r="B86" t="s">
        <v>384</v>
      </c>
      <c r="C86">
        <v>0</v>
      </c>
      <c r="E86" t="s">
        <v>363</v>
      </c>
      <c r="F86" t="s">
        <v>404</v>
      </c>
      <c r="G86" t="s">
        <v>384</v>
      </c>
      <c r="H86">
        <v>16.393000000000001</v>
      </c>
      <c r="J86">
        <v>106029732</v>
      </c>
      <c r="K86" s="5">
        <v>43753</v>
      </c>
      <c r="L86">
        <v>23</v>
      </c>
      <c r="M86">
        <v>1</v>
      </c>
      <c r="N86">
        <v>7</v>
      </c>
      <c r="O86">
        <v>5</v>
      </c>
      <c r="P86" t="s">
        <v>3</v>
      </c>
    </row>
    <row r="87" spans="1:16" x14ac:dyDescent="0.35">
      <c r="A87">
        <v>0</v>
      </c>
      <c r="B87" t="s">
        <v>384</v>
      </c>
      <c r="C87">
        <v>0</v>
      </c>
      <c r="E87" t="s">
        <v>363</v>
      </c>
      <c r="F87" t="s">
        <v>434</v>
      </c>
      <c r="G87" t="s">
        <v>384</v>
      </c>
      <c r="H87">
        <v>16.393000000000001</v>
      </c>
      <c r="J87">
        <v>106562937</v>
      </c>
      <c r="K87" s="5">
        <v>44317</v>
      </c>
      <c r="L87">
        <v>29</v>
      </c>
      <c r="M87">
        <v>1</v>
      </c>
      <c r="N87">
        <v>7</v>
      </c>
      <c r="O87">
        <v>1</v>
      </c>
      <c r="P87" t="s">
        <v>7</v>
      </c>
    </row>
    <row r="88" spans="1:16" x14ac:dyDescent="0.35">
      <c r="A88">
        <v>0</v>
      </c>
      <c r="B88" t="s">
        <v>384</v>
      </c>
      <c r="C88">
        <v>0</v>
      </c>
      <c r="E88" t="s">
        <v>363</v>
      </c>
      <c r="F88" t="s">
        <v>430</v>
      </c>
      <c r="G88" t="s">
        <v>384</v>
      </c>
      <c r="H88">
        <v>16.393000000000001</v>
      </c>
      <c r="J88">
        <v>106852431</v>
      </c>
      <c r="K88" s="5">
        <v>44592</v>
      </c>
      <c r="L88">
        <v>24</v>
      </c>
      <c r="M88">
        <v>1</v>
      </c>
      <c r="N88">
        <v>7</v>
      </c>
      <c r="O88">
        <v>1</v>
      </c>
      <c r="P88" t="s">
        <v>7</v>
      </c>
    </row>
    <row r="89" spans="1:16" x14ac:dyDescent="0.35">
      <c r="A89">
        <v>0</v>
      </c>
      <c r="B89" t="s">
        <v>384</v>
      </c>
      <c r="C89">
        <v>0</v>
      </c>
      <c r="E89" t="s">
        <v>363</v>
      </c>
      <c r="F89" t="s">
        <v>404</v>
      </c>
      <c r="G89" t="s">
        <v>384</v>
      </c>
      <c r="H89">
        <v>16.393000000000001</v>
      </c>
      <c r="J89">
        <v>106217858</v>
      </c>
      <c r="K89" s="5">
        <v>43954</v>
      </c>
      <c r="L89">
        <v>29</v>
      </c>
      <c r="M89">
        <v>1</v>
      </c>
      <c r="N89">
        <v>7</v>
      </c>
      <c r="O89">
        <v>1</v>
      </c>
      <c r="P89" t="s">
        <v>10</v>
      </c>
    </row>
    <row r="90" spans="1:16" x14ac:dyDescent="0.35">
      <c r="A90">
        <v>0</v>
      </c>
      <c r="B90" t="s">
        <v>384</v>
      </c>
      <c r="C90">
        <v>0</v>
      </c>
      <c r="E90" t="s">
        <v>363</v>
      </c>
      <c r="F90" t="s">
        <v>404</v>
      </c>
      <c r="G90" t="s">
        <v>384</v>
      </c>
      <c r="H90">
        <v>16.393000000000001</v>
      </c>
      <c r="J90">
        <v>105745074</v>
      </c>
      <c r="K90" s="5">
        <v>43479</v>
      </c>
      <c r="L90">
        <v>23</v>
      </c>
      <c r="M90">
        <v>1</v>
      </c>
      <c r="N90">
        <v>7</v>
      </c>
      <c r="O90">
        <v>5</v>
      </c>
      <c r="P90" t="s">
        <v>7</v>
      </c>
    </row>
    <row r="91" spans="1:16" x14ac:dyDescent="0.35">
      <c r="A91">
        <v>0</v>
      </c>
      <c r="B91" t="s">
        <v>384</v>
      </c>
      <c r="C91">
        <v>0</v>
      </c>
      <c r="E91" t="s">
        <v>363</v>
      </c>
      <c r="F91" t="s">
        <v>434</v>
      </c>
      <c r="G91" t="s">
        <v>384</v>
      </c>
      <c r="H91">
        <v>16.393000000000001</v>
      </c>
      <c r="J91">
        <v>106122304</v>
      </c>
      <c r="K91" s="5">
        <v>43840</v>
      </c>
      <c r="L91">
        <v>24</v>
      </c>
      <c r="M91">
        <v>1</v>
      </c>
      <c r="N91">
        <v>7</v>
      </c>
      <c r="O91">
        <v>1</v>
      </c>
      <c r="P91" t="s">
        <v>3</v>
      </c>
    </row>
    <row r="92" spans="1:16" x14ac:dyDescent="0.35">
      <c r="A92">
        <v>0</v>
      </c>
      <c r="B92" t="s">
        <v>384</v>
      </c>
      <c r="C92">
        <v>0</v>
      </c>
      <c r="E92" t="s">
        <v>363</v>
      </c>
      <c r="F92" t="s">
        <v>434</v>
      </c>
      <c r="G92" t="s">
        <v>384</v>
      </c>
      <c r="H92">
        <v>16.393000000000001</v>
      </c>
      <c r="J92">
        <v>107298414</v>
      </c>
      <c r="K92" s="5">
        <v>45021</v>
      </c>
      <c r="L92">
        <v>21</v>
      </c>
      <c r="M92">
        <v>2</v>
      </c>
      <c r="N92">
        <v>7</v>
      </c>
      <c r="O92">
        <v>4</v>
      </c>
      <c r="P92" t="s">
        <v>8</v>
      </c>
    </row>
    <row r="93" spans="1:16" x14ac:dyDescent="0.35">
      <c r="A93">
        <v>0</v>
      </c>
      <c r="B93" t="s">
        <v>384</v>
      </c>
      <c r="C93">
        <v>0</v>
      </c>
      <c r="E93" t="s">
        <v>363</v>
      </c>
      <c r="F93" t="s">
        <v>435</v>
      </c>
      <c r="G93" t="s">
        <v>384</v>
      </c>
      <c r="H93">
        <v>16.393000000000001</v>
      </c>
      <c r="J93">
        <v>107531110</v>
      </c>
      <c r="K93" s="5">
        <v>45245</v>
      </c>
      <c r="L93">
        <v>17</v>
      </c>
      <c r="M93">
        <v>1</v>
      </c>
      <c r="N93">
        <v>0</v>
      </c>
      <c r="O93">
        <v>5</v>
      </c>
      <c r="P93" t="s">
        <v>7</v>
      </c>
    </row>
    <row r="94" spans="1:16" x14ac:dyDescent="0.35">
      <c r="A94">
        <v>0</v>
      </c>
      <c r="B94" t="s">
        <v>384</v>
      </c>
      <c r="C94">
        <v>0</v>
      </c>
      <c r="E94" t="s">
        <v>363</v>
      </c>
      <c r="F94" t="s">
        <v>430</v>
      </c>
      <c r="G94" t="s">
        <v>384</v>
      </c>
      <c r="H94">
        <v>16.393000000000001</v>
      </c>
      <c r="J94">
        <v>108442839</v>
      </c>
      <c r="K94" s="5">
        <v>46104</v>
      </c>
      <c r="L94">
        <v>26</v>
      </c>
      <c r="M94">
        <v>1</v>
      </c>
      <c r="N94">
        <v>7</v>
      </c>
      <c r="O94">
        <v>1</v>
      </c>
      <c r="P94" t="s">
        <v>7</v>
      </c>
    </row>
    <row r="95" spans="1:16" x14ac:dyDescent="0.35">
      <c r="A95">
        <v>0</v>
      </c>
      <c r="B95" t="s">
        <v>384</v>
      </c>
      <c r="C95">
        <v>0</v>
      </c>
      <c r="E95" t="s">
        <v>363</v>
      </c>
      <c r="F95" t="s">
        <v>430</v>
      </c>
      <c r="G95" t="s">
        <v>384</v>
      </c>
      <c r="H95">
        <v>16.393000000000001</v>
      </c>
      <c r="J95">
        <v>108343093</v>
      </c>
      <c r="K95" s="5">
        <v>45994</v>
      </c>
      <c r="L95">
        <v>25</v>
      </c>
      <c r="M95">
        <v>1</v>
      </c>
      <c r="N95">
        <v>7</v>
      </c>
      <c r="O95">
        <v>5</v>
      </c>
      <c r="P95" t="s">
        <v>7</v>
      </c>
    </row>
    <row r="96" spans="1:16" x14ac:dyDescent="0.35">
      <c r="A96">
        <v>0</v>
      </c>
      <c r="B96" t="s">
        <v>384</v>
      </c>
      <c r="C96">
        <v>0</v>
      </c>
      <c r="E96" t="s">
        <v>363</v>
      </c>
      <c r="F96" t="s">
        <v>430</v>
      </c>
      <c r="G96" t="s">
        <v>384</v>
      </c>
      <c r="H96">
        <v>16.393000000000001</v>
      </c>
      <c r="J96">
        <v>107612652</v>
      </c>
      <c r="K96" s="5">
        <v>45324</v>
      </c>
      <c r="L96">
        <v>30</v>
      </c>
      <c r="M96">
        <v>1</v>
      </c>
      <c r="N96">
        <v>7</v>
      </c>
      <c r="O96">
        <v>4</v>
      </c>
      <c r="P96" t="s">
        <v>7</v>
      </c>
    </row>
    <row r="97" spans="1:16" x14ac:dyDescent="0.35">
      <c r="A97">
        <v>0</v>
      </c>
      <c r="B97" t="s">
        <v>384</v>
      </c>
      <c r="C97">
        <v>0</v>
      </c>
      <c r="E97" t="s">
        <v>363</v>
      </c>
      <c r="F97" t="s">
        <v>416</v>
      </c>
      <c r="G97" t="s">
        <v>384</v>
      </c>
      <c r="H97">
        <v>16.393000000000001</v>
      </c>
      <c r="J97">
        <v>107699058</v>
      </c>
      <c r="K97" s="5">
        <v>45405</v>
      </c>
      <c r="L97">
        <v>30</v>
      </c>
      <c r="M97">
        <v>1</v>
      </c>
      <c r="N97">
        <v>7</v>
      </c>
      <c r="O97">
        <v>1</v>
      </c>
      <c r="P97" t="s">
        <v>7</v>
      </c>
    </row>
    <row r="98" spans="1:16" x14ac:dyDescent="0.35">
      <c r="A98">
        <v>0</v>
      </c>
      <c r="B98" t="s">
        <v>384</v>
      </c>
      <c r="C98">
        <v>0</v>
      </c>
      <c r="E98" t="s">
        <v>363</v>
      </c>
      <c r="F98" t="s">
        <v>434</v>
      </c>
      <c r="G98" t="s">
        <v>384</v>
      </c>
      <c r="H98">
        <v>16.393000000000001</v>
      </c>
      <c r="J98">
        <v>107952922</v>
      </c>
      <c r="K98" s="5">
        <v>45636</v>
      </c>
      <c r="L98">
        <v>21</v>
      </c>
      <c r="M98">
        <v>2</v>
      </c>
      <c r="N98">
        <v>0</v>
      </c>
      <c r="O98">
        <v>1</v>
      </c>
      <c r="P98" t="s">
        <v>7</v>
      </c>
    </row>
    <row r="99" spans="1:16" x14ac:dyDescent="0.35">
      <c r="A99">
        <v>0</v>
      </c>
      <c r="B99" t="s">
        <v>384</v>
      </c>
      <c r="C99">
        <v>0</v>
      </c>
      <c r="E99" t="s">
        <v>363</v>
      </c>
      <c r="F99" t="s">
        <v>430</v>
      </c>
      <c r="G99" t="s">
        <v>384</v>
      </c>
      <c r="H99">
        <v>16.393000000000001</v>
      </c>
      <c r="J99">
        <v>107307534</v>
      </c>
      <c r="K99" s="5">
        <v>45033</v>
      </c>
      <c r="L99">
        <v>23</v>
      </c>
      <c r="M99">
        <v>1</v>
      </c>
      <c r="N99">
        <v>7</v>
      </c>
      <c r="O99">
        <v>3</v>
      </c>
      <c r="P99" t="s">
        <v>8</v>
      </c>
    </row>
    <row r="100" spans="1:16" x14ac:dyDescent="0.35">
      <c r="A100">
        <v>0</v>
      </c>
      <c r="B100" t="s">
        <v>384</v>
      </c>
      <c r="C100">
        <v>0</v>
      </c>
      <c r="E100" t="s">
        <v>363</v>
      </c>
      <c r="F100" t="s">
        <v>434</v>
      </c>
      <c r="G100" t="s">
        <v>384</v>
      </c>
      <c r="H100">
        <v>16.393000000000001</v>
      </c>
      <c r="J100">
        <v>108267400</v>
      </c>
      <c r="K100" s="5">
        <v>45943</v>
      </c>
      <c r="L100">
        <v>24</v>
      </c>
      <c r="M100">
        <v>1</v>
      </c>
      <c r="N100">
        <v>7</v>
      </c>
      <c r="O100">
        <v>4</v>
      </c>
      <c r="P100" t="s">
        <v>3</v>
      </c>
    </row>
    <row r="101" spans="1:16" x14ac:dyDescent="0.35">
      <c r="A101">
        <v>0</v>
      </c>
      <c r="B101" t="s">
        <v>384</v>
      </c>
      <c r="C101">
        <v>0</v>
      </c>
      <c r="E101" t="s">
        <v>363</v>
      </c>
      <c r="F101" t="s">
        <v>430</v>
      </c>
      <c r="G101" t="s">
        <v>384</v>
      </c>
      <c r="H101">
        <v>16.393000000000001</v>
      </c>
      <c r="J101">
        <v>107564469</v>
      </c>
      <c r="K101" s="5">
        <v>45272</v>
      </c>
      <c r="L101">
        <v>21</v>
      </c>
      <c r="M101">
        <v>1</v>
      </c>
      <c r="N101">
        <v>7</v>
      </c>
      <c r="O101">
        <v>1</v>
      </c>
      <c r="P101" t="s">
        <v>8</v>
      </c>
    </row>
    <row r="102" spans="1:16" x14ac:dyDescent="0.35">
      <c r="A102">
        <v>0</v>
      </c>
      <c r="B102" t="s">
        <v>384</v>
      </c>
      <c r="C102">
        <v>0</v>
      </c>
      <c r="E102" t="s">
        <v>363</v>
      </c>
      <c r="F102" t="s">
        <v>434</v>
      </c>
      <c r="G102" t="s">
        <v>384</v>
      </c>
      <c r="H102">
        <v>16.393000000000001</v>
      </c>
      <c r="J102">
        <v>107702559</v>
      </c>
      <c r="K102" s="5">
        <v>45410</v>
      </c>
      <c r="L102">
        <v>25</v>
      </c>
      <c r="M102">
        <v>1</v>
      </c>
      <c r="N102">
        <v>7</v>
      </c>
      <c r="O102">
        <v>5</v>
      </c>
      <c r="P102" t="s">
        <v>7</v>
      </c>
    </row>
    <row r="103" spans="1:16" x14ac:dyDescent="0.35">
      <c r="A103">
        <v>721</v>
      </c>
      <c r="B103" t="s">
        <v>384</v>
      </c>
      <c r="C103">
        <v>0</v>
      </c>
      <c r="E103" t="s">
        <v>363</v>
      </c>
      <c r="F103" t="s">
        <v>404</v>
      </c>
      <c r="G103" t="s">
        <v>384</v>
      </c>
      <c r="H103">
        <v>16.393000000000001</v>
      </c>
      <c r="J103">
        <v>108472041</v>
      </c>
      <c r="K103" s="5">
        <v>46130</v>
      </c>
      <c r="L103">
        <v>15</v>
      </c>
      <c r="M103">
        <v>1</v>
      </c>
      <c r="N103">
        <v>7</v>
      </c>
      <c r="O103">
        <v>1</v>
      </c>
      <c r="P103" t="s">
        <v>8</v>
      </c>
    </row>
    <row r="104" spans="1:16" x14ac:dyDescent="0.35">
      <c r="A104">
        <v>0</v>
      </c>
      <c r="B104" t="s">
        <v>384</v>
      </c>
      <c r="C104">
        <v>0</v>
      </c>
      <c r="E104" t="s">
        <v>363</v>
      </c>
      <c r="F104" t="s">
        <v>436</v>
      </c>
      <c r="G104" t="s">
        <v>384</v>
      </c>
      <c r="H104">
        <v>16.393000000000001</v>
      </c>
      <c r="J104">
        <v>108483738</v>
      </c>
      <c r="K104" s="5">
        <v>46141</v>
      </c>
      <c r="L104">
        <v>30</v>
      </c>
      <c r="M104">
        <v>1</v>
      </c>
      <c r="N104">
        <v>7</v>
      </c>
      <c r="O104">
        <v>1</v>
      </c>
      <c r="P104" t="s">
        <v>7</v>
      </c>
    </row>
    <row r="105" spans="1:16" x14ac:dyDescent="0.35">
      <c r="A105">
        <v>0</v>
      </c>
      <c r="B105" t="s">
        <v>384</v>
      </c>
      <c r="C105">
        <v>0</v>
      </c>
      <c r="D105" t="s">
        <v>411</v>
      </c>
      <c r="E105" t="s">
        <v>363</v>
      </c>
      <c r="F105" t="s">
        <v>437</v>
      </c>
      <c r="G105" t="s">
        <v>384</v>
      </c>
      <c r="H105">
        <v>16.393000000000001</v>
      </c>
      <c r="J105">
        <v>106699783</v>
      </c>
      <c r="K105" s="5">
        <v>44456</v>
      </c>
      <c r="L105">
        <v>23</v>
      </c>
      <c r="M105">
        <v>1</v>
      </c>
      <c r="N105">
        <v>7</v>
      </c>
      <c r="O105">
        <v>1</v>
      </c>
      <c r="P105" t="s">
        <v>7</v>
      </c>
    </row>
    <row r="106" spans="1:16" x14ac:dyDescent="0.35">
      <c r="A106">
        <v>0</v>
      </c>
      <c r="B106" t="s">
        <v>384</v>
      </c>
      <c r="C106">
        <v>0</v>
      </c>
      <c r="D106" t="s">
        <v>6</v>
      </c>
      <c r="E106" t="s">
        <v>363</v>
      </c>
      <c r="F106" t="s">
        <v>438</v>
      </c>
      <c r="G106" t="s">
        <v>384</v>
      </c>
      <c r="H106">
        <v>16.393000000000001</v>
      </c>
      <c r="J106">
        <v>108261257</v>
      </c>
      <c r="K106" s="5">
        <v>45939</v>
      </c>
      <c r="L106">
        <v>26</v>
      </c>
      <c r="M106">
        <v>1</v>
      </c>
      <c r="N106">
        <v>7</v>
      </c>
      <c r="O106">
        <v>1</v>
      </c>
      <c r="P106" t="s">
        <v>7</v>
      </c>
    </row>
    <row r="107" spans="1:16" x14ac:dyDescent="0.35">
      <c r="A107">
        <v>0</v>
      </c>
      <c r="B107" t="s">
        <v>416</v>
      </c>
      <c r="C107">
        <v>0</v>
      </c>
      <c r="E107" t="s">
        <v>344</v>
      </c>
      <c r="F107" t="s">
        <v>422</v>
      </c>
      <c r="G107" t="s">
        <v>416</v>
      </c>
      <c r="H107">
        <v>38.387999999999998</v>
      </c>
      <c r="J107">
        <v>106720594</v>
      </c>
      <c r="K107" s="5">
        <v>44476</v>
      </c>
      <c r="L107">
        <v>24</v>
      </c>
      <c r="M107">
        <v>1</v>
      </c>
      <c r="N107">
        <v>8</v>
      </c>
      <c r="O107">
        <v>1</v>
      </c>
      <c r="P107" t="s">
        <v>7</v>
      </c>
    </row>
    <row r="108" spans="1:16" x14ac:dyDescent="0.35">
      <c r="A108">
        <v>0</v>
      </c>
      <c r="B108" t="s">
        <v>416</v>
      </c>
      <c r="C108">
        <v>0</v>
      </c>
      <c r="E108" t="s">
        <v>344</v>
      </c>
      <c r="F108" t="s">
        <v>422</v>
      </c>
      <c r="G108" t="s">
        <v>416</v>
      </c>
      <c r="H108">
        <v>38.387999999999998</v>
      </c>
      <c r="J108">
        <v>104359105</v>
      </c>
      <c r="K108" s="5">
        <v>42118</v>
      </c>
      <c r="L108">
        <v>30</v>
      </c>
      <c r="M108">
        <v>1</v>
      </c>
      <c r="N108">
        <v>8</v>
      </c>
      <c r="O108">
        <v>1</v>
      </c>
      <c r="P108" t="s">
        <v>3</v>
      </c>
    </row>
    <row r="109" spans="1:16" x14ac:dyDescent="0.35">
      <c r="A109" s="5">
        <v>46217</v>
      </c>
      <c r="B109" t="s">
        <v>439</v>
      </c>
    </row>
    <row r="110" spans="1:16" ht="43.5" x14ac:dyDescent="0.35">
      <c r="A110" s="1" t="s">
        <v>370</v>
      </c>
      <c r="B110" t="s">
        <v>371</v>
      </c>
      <c r="C110" s="1" t="s">
        <v>372</v>
      </c>
      <c r="D110" t="s">
        <v>373</v>
      </c>
      <c r="E110" t="s">
        <v>374</v>
      </c>
      <c r="F110" t="s">
        <v>375</v>
      </c>
      <c r="G110" t="s">
        <v>376</v>
      </c>
      <c r="H110" t="s">
        <v>377</v>
      </c>
      <c r="I110" t="s">
        <v>0</v>
      </c>
      <c r="J110" t="s">
        <v>1</v>
      </c>
      <c r="K110" t="s">
        <v>2</v>
      </c>
      <c r="L110" t="s">
        <v>3</v>
      </c>
      <c r="M110" t="s">
        <v>4</v>
      </c>
      <c r="N110" t="s">
        <v>5</v>
      </c>
      <c r="O110" t="s">
        <v>6</v>
      </c>
    </row>
    <row r="111" spans="1:16" x14ac:dyDescent="0.35">
      <c r="A111">
        <v>0</v>
      </c>
      <c r="B111" t="s">
        <v>416</v>
      </c>
      <c r="C111">
        <v>0</v>
      </c>
      <c r="E111" t="s">
        <v>344</v>
      </c>
      <c r="F111" t="s">
        <v>422</v>
      </c>
      <c r="G111" t="s">
        <v>416</v>
      </c>
      <c r="H111">
        <v>38.387999999999998</v>
      </c>
      <c r="J111">
        <v>107976609</v>
      </c>
      <c r="K111" s="5">
        <v>45658</v>
      </c>
      <c r="L111">
        <v>24</v>
      </c>
      <c r="M111">
        <v>1</v>
      </c>
      <c r="N111">
        <v>8</v>
      </c>
      <c r="O111">
        <v>1</v>
      </c>
      <c r="P111" t="s">
        <v>7</v>
      </c>
    </row>
    <row r="112" spans="1:16" x14ac:dyDescent="0.35">
      <c r="A112">
        <v>0</v>
      </c>
      <c r="B112" t="s">
        <v>416</v>
      </c>
      <c r="C112">
        <v>0</v>
      </c>
      <c r="E112" t="s">
        <v>344</v>
      </c>
      <c r="F112" t="s">
        <v>422</v>
      </c>
      <c r="G112" t="s">
        <v>416</v>
      </c>
      <c r="H112">
        <v>38.387999999999998</v>
      </c>
      <c r="J112">
        <v>107921176</v>
      </c>
      <c r="K112" s="5">
        <v>45609</v>
      </c>
      <c r="L112">
        <v>29</v>
      </c>
      <c r="M112">
        <v>1</v>
      </c>
      <c r="N112">
        <v>8</v>
      </c>
      <c r="O112">
        <v>5</v>
      </c>
      <c r="P112" t="s">
        <v>3</v>
      </c>
    </row>
    <row r="113" spans="1:16" x14ac:dyDescent="0.35">
      <c r="A113">
        <v>0</v>
      </c>
      <c r="B113" t="s">
        <v>416</v>
      </c>
      <c r="C113">
        <v>0</v>
      </c>
      <c r="E113" t="s">
        <v>367</v>
      </c>
      <c r="F113" t="s">
        <v>440</v>
      </c>
      <c r="G113" t="s">
        <v>416</v>
      </c>
      <c r="H113">
        <v>999.99900000000002</v>
      </c>
      <c r="J113">
        <v>104082078</v>
      </c>
      <c r="K113" s="5">
        <v>41803</v>
      </c>
      <c r="L113">
        <v>30</v>
      </c>
      <c r="M113">
        <v>1</v>
      </c>
      <c r="N113">
        <v>0</v>
      </c>
      <c r="O113">
        <v>1</v>
      </c>
      <c r="P113" t="s">
        <v>3</v>
      </c>
    </row>
    <row r="114" spans="1:16" x14ac:dyDescent="0.35">
      <c r="A114">
        <v>491</v>
      </c>
      <c r="B114" t="s">
        <v>441</v>
      </c>
      <c r="C114">
        <v>0</v>
      </c>
      <c r="D114" t="s">
        <v>399</v>
      </c>
      <c r="E114" t="s">
        <v>364</v>
      </c>
      <c r="G114" t="s">
        <v>441</v>
      </c>
      <c r="H114">
        <v>999.99900000000002</v>
      </c>
      <c r="J114">
        <v>107380445</v>
      </c>
      <c r="K114" s="5">
        <v>45103</v>
      </c>
      <c r="L114">
        <v>19</v>
      </c>
      <c r="M114">
        <v>2</v>
      </c>
      <c r="N114">
        <v>0</v>
      </c>
      <c r="O114">
        <v>4</v>
      </c>
      <c r="P114" t="s">
        <v>7</v>
      </c>
    </row>
    <row r="115" spans="1:16" x14ac:dyDescent="0.35">
      <c r="A115">
        <v>0</v>
      </c>
      <c r="B115" t="s">
        <v>441</v>
      </c>
      <c r="C115">
        <v>0</v>
      </c>
      <c r="E115" t="s">
        <v>363</v>
      </c>
      <c r="F115" t="s">
        <v>438</v>
      </c>
      <c r="G115" t="s">
        <v>441</v>
      </c>
      <c r="H115">
        <v>999.99900000000002</v>
      </c>
      <c r="J115">
        <v>104520432</v>
      </c>
      <c r="K115" s="5">
        <v>42291</v>
      </c>
      <c r="L115">
        <v>24</v>
      </c>
      <c r="M115">
        <v>1</v>
      </c>
      <c r="N115">
        <v>8</v>
      </c>
      <c r="O115">
        <v>1</v>
      </c>
      <c r="P115" t="s">
        <v>7</v>
      </c>
    </row>
    <row r="116" spans="1:16" x14ac:dyDescent="0.35">
      <c r="A116">
        <v>0</v>
      </c>
      <c r="B116" t="s">
        <v>441</v>
      </c>
      <c r="C116">
        <v>0</v>
      </c>
      <c r="E116" t="s">
        <v>363</v>
      </c>
      <c r="F116" t="s">
        <v>438</v>
      </c>
      <c r="G116" t="s">
        <v>441</v>
      </c>
      <c r="H116">
        <v>999.99900000000002</v>
      </c>
      <c r="J116">
        <v>104815329</v>
      </c>
      <c r="K116" s="5">
        <v>42591</v>
      </c>
      <c r="L116">
        <v>24</v>
      </c>
      <c r="M116">
        <v>1</v>
      </c>
      <c r="N116">
        <v>8</v>
      </c>
      <c r="O116">
        <v>1</v>
      </c>
      <c r="P116" t="s">
        <v>3</v>
      </c>
    </row>
    <row r="117" spans="1:16" x14ac:dyDescent="0.35">
      <c r="A117">
        <v>491</v>
      </c>
      <c r="B117" t="s">
        <v>442</v>
      </c>
      <c r="C117">
        <v>0</v>
      </c>
      <c r="E117" t="s">
        <v>364</v>
      </c>
      <c r="F117" t="s">
        <v>441</v>
      </c>
      <c r="G117" t="s">
        <v>442</v>
      </c>
      <c r="H117">
        <v>999.99900000000002</v>
      </c>
      <c r="J117">
        <v>107047402</v>
      </c>
      <c r="K117" s="5">
        <v>44785</v>
      </c>
      <c r="L117">
        <v>23</v>
      </c>
      <c r="M117">
        <v>1</v>
      </c>
      <c r="N117">
        <v>7</v>
      </c>
      <c r="O117">
        <v>4</v>
      </c>
      <c r="P117" t="s">
        <v>7</v>
      </c>
    </row>
    <row r="118" spans="1:16" x14ac:dyDescent="0.35">
      <c r="A118">
        <v>491</v>
      </c>
      <c r="B118" t="s">
        <v>442</v>
      </c>
      <c r="C118">
        <v>0</v>
      </c>
      <c r="D118" t="s">
        <v>385</v>
      </c>
      <c r="E118" t="s">
        <v>364</v>
      </c>
      <c r="F118" t="s">
        <v>438</v>
      </c>
      <c r="G118" t="s">
        <v>442</v>
      </c>
      <c r="H118">
        <v>999.99900000000002</v>
      </c>
      <c r="J118">
        <v>107250610</v>
      </c>
      <c r="K118" s="5">
        <v>44978</v>
      </c>
      <c r="L118">
        <v>2</v>
      </c>
      <c r="M118">
        <v>1</v>
      </c>
      <c r="N118">
        <v>0</v>
      </c>
      <c r="O118">
        <v>1</v>
      </c>
      <c r="P118" t="s">
        <v>7</v>
      </c>
    </row>
    <row r="119" spans="1:16" x14ac:dyDescent="0.35">
      <c r="A119">
        <v>491</v>
      </c>
      <c r="B119" t="s">
        <v>442</v>
      </c>
      <c r="C119">
        <v>0</v>
      </c>
      <c r="D119" t="s">
        <v>385</v>
      </c>
      <c r="E119" t="s">
        <v>364</v>
      </c>
      <c r="F119" t="s">
        <v>438</v>
      </c>
      <c r="G119" t="s">
        <v>442</v>
      </c>
      <c r="H119">
        <v>999.99900000000002</v>
      </c>
      <c r="J119">
        <v>108206916</v>
      </c>
      <c r="K119" s="5">
        <v>45888</v>
      </c>
      <c r="L119">
        <v>31</v>
      </c>
      <c r="M119">
        <v>1</v>
      </c>
      <c r="N119">
        <v>4</v>
      </c>
      <c r="O119">
        <v>4</v>
      </c>
      <c r="P119" t="s">
        <v>7</v>
      </c>
    </row>
    <row r="120" spans="1:16" x14ac:dyDescent="0.35">
      <c r="A120">
        <v>502</v>
      </c>
      <c r="B120" t="s">
        <v>363</v>
      </c>
      <c r="C120">
        <v>0</v>
      </c>
      <c r="E120" t="s">
        <v>443</v>
      </c>
      <c r="F120" t="s">
        <v>444</v>
      </c>
      <c r="G120" t="s">
        <v>363</v>
      </c>
      <c r="H120">
        <v>0.184</v>
      </c>
      <c r="J120">
        <v>106714450</v>
      </c>
      <c r="K120" s="5">
        <v>44424</v>
      </c>
      <c r="L120">
        <v>24</v>
      </c>
      <c r="M120">
        <v>1</v>
      </c>
      <c r="O120">
        <v>1</v>
      </c>
      <c r="P120" t="s">
        <v>7</v>
      </c>
    </row>
    <row r="121" spans="1:16" x14ac:dyDescent="0.35">
      <c r="A121">
        <v>502</v>
      </c>
      <c r="B121" t="s">
        <v>363</v>
      </c>
      <c r="C121">
        <v>5.7000000000000002E-2</v>
      </c>
      <c r="D121" t="s">
        <v>411</v>
      </c>
      <c r="E121" t="s">
        <v>445</v>
      </c>
      <c r="F121" t="s">
        <v>446</v>
      </c>
      <c r="G121" t="s">
        <v>363</v>
      </c>
      <c r="H121">
        <v>0.313</v>
      </c>
      <c r="J121">
        <v>106110772</v>
      </c>
      <c r="K121" s="5">
        <v>43797</v>
      </c>
      <c r="L121">
        <v>17</v>
      </c>
      <c r="M121">
        <v>1</v>
      </c>
      <c r="N121">
        <v>0</v>
      </c>
      <c r="O121">
        <v>4</v>
      </c>
      <c r="P121" t="s">
        <v>7</v>
      </c>
    </row>
    <row r="122" spans="1:16" x14ac:dyDescent="0.35">
      <c r="A122">
        <v>502</v>
      </c>
      <c r="B122" t="s">
        <v>363</v>
      </c>
      <c r="C122">
        <v>8.9999999999999993E-3</v>
      </c>
      <c r="D122" t="s">
        <v>411</v>
      </c>
      <c r="E122" t="s">
        <v>445</v>
      </c>
      <c r="F122" t="s">
        <v>447</v>
      </c>
      <c r="G122" t="s">
        <v>363</v>
      </c>
      <c r="H122">
        <v>0.36099999999999999</v>
      </c>
      <c r="J122">
        <v>105399845</v>
      </c>
      <c r="K122" s="5">
        <v>43074</v>
      </c>
      <c r="L122">
        <v>27</v>
      </c>
      <c r="M122">
        <v>1</v>
      </c>
      <c r="N122">
        <v>8</v>
      </c>
      <c r="O122">
        <v>4</v>
      </c>
      <c r="P122" t="s">
        <v>7</v>
      </c>
    </row>
    <row r="123" spans="1:16" x14ac:dyDescent="0.35">
      <c r="A123">
        <v>502</v>
      </c>
      <c r="B123" t="s">
        <v>363</v>
      </c>
      <c r="C123">
        <v>1E-3</v>
      </c>
      <c r="D123" t="s">
        <v>411</v>
      </c>
      <c r="E123" t="s">
        <v>445</v>
      </c>
      <c r="F123" t="s">
        <v>447</v>
      </c>
      <c r="G123" t="s">
        <v>363</v>
      </c>
      <c r="H123">
        <v>0.36899999999999999</v>
      </c>
      <c r="J123">
        <v>104123252</v>
      </c>
      <c r="K123" s="5">
        <v>41814</v>
      </c>
      <c r="L123">
        <v>21</v>
      </c>
      <c r="M123">
        <v>1</v>
      </c>
      <c r="N123">
        <v>8</v>
      </c>
      <c r="O123">
        <v>1</v>
      </c>
      <c r="P123" t="s">
        <v>7</v>
      </c>
    </row>
    <row r="124" spans="1:16" x14ac:dyDescent="0.35">
      <c r="A124">
        <v>502</v>
      </c>
      <c r="B124" t="s">
        <v>445</v>
      </c>
      <c r="C124">
        <v>0</v>
      </c>
      <c r="E124" t="s">
        <v>363</v>
      </c>
      <c r="F124" t="s">
        <v>448</v>
      </c>
      <c r="G124" t="s">
        <v>363</v>
      </c>
      <c r="H124">
        <v>0.37</v>
      </c>
      <c r="I124" t="s">
        <v>68</v>
      </c>
      <c r="J124">
        <v>107941776</v>
      </c>
      <c r="K124" s="5">
        <v>45599</v>
      </c>
      <c r="L124">
        <v>29</v>
      </c>
      <c r="M124">
        <v>1</v>
      </c>
      <c r="N124">
        <v>8</v>
      </c>
      <c r="O124">
        <v>4</v>
      </c>
      <c r="P124" t="s">
        <v>8</v>
      </c>
    </row>
    <row r="125" spans="1:16" x14ac:dyDescent="0.35">
      <c r="A125">
        <v>502</v>
      </c>
      <c r="B125" t="s">
        <v>445</v>
      </c>
      <c r="C125">
        <v>0</v>
      </c>
      <c r="E125" t="s">
        <v>363</v>
      </c>
      <c r="F125" t="s">
        <v>448</v>
      </c>
      <c r="G125" t="s">
        <v>363</v>
      </c>
      <c r="H125">
        <v>0.37</v>
      </c>
      <c r="I125" t="s">
        <v>68</v>
      </c>
      <c r="J125">
        <v>106926293</v>
      </c>
      <c r="K125" s="5">
        <v>44624</v>
      </c>
      <c r="L125">
        <v>23</v>
      </c>
      <c r="M125">
        <v>1</v>
      </c>
      <c r="N125">
        <v>8</v>
      </c>
      <c r="O125">
        <v>1</v>
      </c>
      <c r="P125" t="s">
        <v>3</v>
      </c>
    </row>
    <row r="126" spans="1:16" x14ac:dyDescent="0.35">
      <c r="A126">
        <v>502</v>
      </c>
      <c r="B126" t="s">
        <v>363</v>
      </c>
      <c r="C126">
        <v>0</v>
      </c>
      <c r="E126" t="s">
        <v>445</v>
      </c>
      <c r="G126" t="s">
        <v>363</v>
      </c>
      <c r="H126">
        <v>0.37</v>
      </c>
      <c r="J126">
        <v>108206008</v>
      </c>
      <c r="K126" s="5">
        <v>45848</v>
      </c>
      <c r="L126">
        <v>24</v>
      </c>
      <c r="M126">
        <v>1</v>
      </c>
      <c r="O126">
        <v>1</v>
      </c>
      <c r="P126" t="s">
        <v>7</v>
      </c>
    </row>
    <row r="127" spans="1:16" x14ac:dyDescent="0.35">
      <c r="A127">
        <v>502</v>
      </c>
      <c r="B127" t="s">
        <v>363</v>
      </c>
      <c r="C127">
        <v>0</v>
      </c>
      <c r="E127" t="s">
        <v>445</v>
      </c>
      <c r="F127" t="s">
        <v>449</v>
      </c>
      <c r="G127" t="s">
        <v>363</v>
      </c>
      <c r="H127">
        <v>0.37</v>
      </c>
      <c r="J127">
        <v>106712567</v>
      </c>
      <c r="K127" s="5">
        <v>44419</v>
      </c>
      <c r="L127">
        <v>24</v>
      </c>
      <c r="M127">
        <v>1</v>
      </c>
      <c r="N127">
        <v>8</v>
      </c>
      <c r="O127">
        <v>1</v>
      </c>
      <c r="P127" t="s">
        <v>7</v>
      </c>
    </row>
    <row r="128" spans="1:16" x14ac:dyDescent="0.35">
      <c r="A128">
        <v>502</v>
      </c>
      <c r="B128" t="s">
        <v>363</v>
      </c>
      <c r="C128">
        <v>0</v>
      </c>
      <c r="E128" t="s">
        <v>445</v>
      </c>
      <c r="G128" t="s">
        <v>363</v>
      </c>
      <c r="H128">
        <v>0.37</v>
      </c>
      <c r="J128">
        <v>107177221</v>
      </c>
      <c r="K128" s="5">
        <v>44889</v>
      </c>
      <c r="L128">
        <v>19</v>
      </c>
      <c r="M128">
        <v>1</v>
      </c>
      <c r="N128">
        <v>8</v>
      </c>
      <c r="O128">
        <v>4</v>
      </c>
      <c r="P128" t="s">
        <v>8</v>
      </c>
    </row>
    <row r="129" spans="1:16" x14ac:dyDescent="0.35">
      <c r="A129">
        <v>502</v>
      </c>
      <c r="B129" t="s">
        <v>363</v>
      </c>
      <c r="C129">
        <v>0</v>
      </c>
      <c r="E129" t="s">
        <v>445</v>
      </c>
      <c r="F129" t="s">
        <v>448</v>
      </c>
      <c r="G129" t="s">
        <v>363</v>
      </c>
      <c r="H129">
        <v>0.37</v>
      </c>
      <c r="J129">
        <v>107350059</v>
      </c>
      <c r="K129" s="5">
        <v>45049</v>
      </c>
      <c r="L129">
        <v>24</v>
      </c>
      <c r="M129">
        <v>1</v>
      </c>
      <c r="N129">
        <v>0</v>
      </c>
      <c r="O129">
        <v>1</v>
      </c>
      <c r="P129" t="s">
        <v>7</v>
      </c>
    </row>
    <row r="130" spans="1:16" x14ac:dyDescent="0.35">
      <c r="A130">
        <v>502</v>
      </c>
      <c r="B130" t="s">
        <v>363</v>
      </c>
      <c r="C130">
        <v>0</v>
      </c>
      <c r="E130" t="s">
        <v>445</v>
      </c>
      <c r="G130" t="s">
        <v>363</v>
      </c>
      <c r="H130">
        <v>0.37</v>
      </c>
      <c r="J130">
        <v>106687132</v>
      </c>
      <c r="K130" s="5">
        <v>44399</v>
      </c>
      <c r="L130">
        <v>19</v>
      </c>
      <c r="M130">
        <v>1</v>
      </c>
      <c r="O130">
        <v>1</v>
      </c>
      <c r="P130" t="s">
        <v>7</v>
      </c>
    </row>
    <row r="131" spans="1:16" x14ac:dyDescent="0.35">
      <c r="A131">
        <v>502</v>
      </c>
      <c r="B131" t="s">
        <v>363</v>
      </c>
      <c r="C131">
        <v>0</v>
      </c>
      <c r="E131" t="s">
        <v>445</v>
      </c>
      <c r="F131" t="s">
        <v>449</v>
      </c>
      <c r="G131" t="s">
        <v>363</v>
      </c>
      <c r="H131">
        <v>0.37</v>
      </c>
      <c r="J131">
        <v>106727146</v>
      </c>
      <c r="K131" s="5">
        <v>44433</v>
      </c>
      <c r="L131">
        <v>24</v>
      </c>
      <c r="M131">
        <v>1</v>
      </c>
      <c r="N131">
        <v>8</v>
      </c>
      <c r="O131">
        <v>1</v>
      </c>
      <c r="P131" t="s">
        <v>7</v>
      </c>
    </row>
    <row r="132" spans="1:16" x14ac:dyDescent="0.35">
      <c r="A132">
        <v>502</v>
      </c>
      <c r="B132" t="s">
        <v>445</v>
      </c>
      <c r="C132">
        <v>0</v>
      </c>
      <c r="E132" t="s">
        <v>363</v>
      </c>
      <c r="F132" t="s">
        <v>449</v>
      </c>
      <c r="G132" t="s">
        <v>363</v>
      </c>
      <c r="H132">
        <v>0.39700000000000002</v>
      </c>
      <c r="I132" t="s">
        <v>68</v>
      </c>
      <c r="J132">
        <v>107094856</v>
      </c>
      <c r="K132" s="5">
        <v>44826</v>
      </c>
      <c r="L132">
        <v>24</v>
      </c>
      <c r="M132">
        <v>1</v>
      </c>
      <c r="N132">
        <v>8</v>
      </c>
      <c r="O132">
        <v>1</v>
      </c>
      <c r="P132" t="s">
        <v>7</v>
      </c>
    </row>
    <row r="133" spans="1:16" x14ac:dyDescent="0.35">
      <c r="A133">
        <v>502</v>
      </c>
      <c r="B133" t="s">
        <v>445</v>
      </c>
      <c r="C133">
        <v>0</v>
      </c>
      <c r="E133" t="s">
        <v>363</v>
      </c>
      <c r="F133" t="s">
        <v>449</v>
      </c>
      <c r="G133" t="s">
        <v>363</v>
      </c>
      <c r="H133">
        <v>0.39700000000000002</v>
      </c>
      <c r="I133" t="s">
        <v>68</v>
      </c>
      <c r="J133">
        <v>107060117</v>
      </c>
      <c r="K133" s="5">
        <v>44786</v>
      </c>
      <c r="L133">
        <v>24</v>
      </c>
      <c r="M133">
        <v>1</v>
      </c>
      <c r="N133">
        <v>8</v>
      </c>
      <c r="O133">
        <v>1</v>
      </c>
      <c r="P133" t="s">
        <v>7</v>
      </c>
    </row>
    <row r="134" spans="1:16" x14ac:dyDescent="0.35">
      <c r="A134">
        <v>502</v>
      </c>
      <c r="B134" t="s">
        <v>450</v>
      </c>
      <c r="C134">
        <v>0</v>
      </c>
      <c r="E134" t="s">
        <v>363</v>
      </c>
      <c r="G134" t="s">
        <v>363</v>
      </c>
      <c r="H134">
        <v>0.39700000000000002</v>
      </c>
      <c r="J134">
        <v>104247995</v>
      </c>
      <c r="K134" s="5">
        <v>41985</v>
      </c>
      <c r="L134">
        <v>20</v>
      </c>
      <c r="M134">
        <v>1</v>
      </c>
      <c r="N134">
        <v>0</v>
      </c>
      <c r="O134">
        <v>1</v>
      </c>
      <c r="P134" t="s">
        <v>7</v>
      </c>
    </row>
    <row r="135" spans="1:16" x14ac:dyDescent="0.35">
      <c r="A135">
        <v>502</v>
      </c>
      <c r="B135" t="s">
        <v>363</v>
      </c>
      <c r="C135">
        <v>7.5999999999999998E-2</v>
      </c>
      <c r="D135" t="s">
        <v>6</v>
      </c>
      <c r="E135" t="s">
        <v>447</v>
      </c>
      <c r="F135" t="s">
        <v>445</v>
      </c>
      <c r="G135" t="s">
        <v>363</v>
      </c>
      <c r="H135">
        <v>0.52200000000000002</v>
      </c>
      <c r="J135">
        <v>105508498</v>
      </c>
      <c r="K135" s="5">
        <v>43257</v>
      </c>
      <c r="L135">
        <v>22</v>
      </c>
      <c r="M135">
        <v>1</v>
      </c>
      <c r="N135">
        <v>8</v>
      </c>
      <c r="O135">
        <v>1</v>
      </c>
      <c r="P135" t="s">
        <v>7</v>
      </c>
    </row>
    <row r="136" spans="1:16" x14ac:dyDescent="0.35">
      <c r="A136">
        <v>502</v>
      </c>
      <c r="B136" t="s">
        <v>363</v>
      </c>
      <c r="C136">
        <v>3.7999999999999999E-2</v>
      </c>
      <c r="D136" t="s">
        <v>6</v>
      </c>
      <c r="E136" t="s">
        <v>447</v>
      </c>
      <c r="F136" t="s">
        <v>445</v>
      </c>
      <c r="G136" t="s">
        <v>363</v>
      </c>
      <c r="H136">
        <v>0.56000000000000005</v>
      </c>
      <c r="J136">
        <v>107628857</v>
      </c>
      <c r="K136" s="5">
        <v>45301</v>
      </c>
      <c r="L136">
        <v>21</v>
      </c>
      <c r="M136">
        <v>1</v>
      </c>
      <c r="O136">
        <v>1</v>
      </c>
      <c r="P136" t="s">
        <v>3</v>
      </c>
    </row>
    <row r="137" spans="1:16" x14ac:dyDescent="0.35">
      <c r="A137">
        <v>502</v>
      </c>
      <c r="B137" t="s">
        <v>364</v>
      </c>
      <c r="C137">
        <v>1.9E-2</v>
      </c>
      <c r="D137" t="s">
        <v>6</v>
      </c>
      <c r="E137" t="s">
        <v>447</v>
      </c>
      <c r="F137" t="s">
        <v>445</v>
      </c>
      <c r="G137" t="s">
        <v>363</v>
      </c>
      <c r="H137">
        <v>0.57899999999999996</v>
      </c>
      <c r="J137">
        <v>104343801</v>
      </c>
      <c r="K137" s="5">
        <v>42093</v>
      </c>
      <c r="L137">
        <v>21</v>
      </c>
      <c r="M137">
        <v>1</v>
      </c>
      <c r="N137">
        <v>8</v>
      </c>
      <c r="O137">
        <v>1</v>
      </c>
      <c r="P137" t="s">
        <v>7</v>
      </c>
    </row>
    <row r="138" spans="1:16" x14ac:dyDescent="0.35">
      <c r="A138">
        <v>502</v>
      </c>
      <c r="B138" t="s">
        <v>363</v>
      </c>
      <c r="C138">
        <v>1.7999999999999999E-2</v>
      </c>
      <c r="D138" t="s">
        <v>6</v>
      </c>
      <c r="E138" t="s">
        <v>447</v>
      </c>
      <c r="F138" t="s">
        <v>445</v>
      </c>
      <c r="G138" t="s">
        <v>363</v>
      </c>
      <c r="H138">
        <v>0.57999999999999996</v>
      </c>
      <c r="J138">
        <v>104067845</v>
      </c>
      <c r="K138" s="5">
        <v>41780</v>
      </c>
      <c r="L138">
        <v>21</v>
      </c>
      <c r="M138">
        <v>1</v>
      </c>
      <c r="N138">
        <v>0</v>
      </c>
      <c r="O138">
        <v>1</v>
      </c>
      <c r="P138" t="s">
        <v>7</v>
      </c>
    </row>
    <row r="139" spans="1:16" x14ac:dyDescent="0.35">
      <c r="A139">
        <v>502</v>
      </c>
      <c r="B139" t="s">
        <v>363</v>
      </c>
      <c r="C139">
        <v>1.2E-2</v>
      </c>
      <c r="D139" t="s">
        <v>6</v>
      </c>
      <c r="E139" t="s">
        <v>447</v>
      </c>
      <c r="F139" t="s">
        <v>445</v>
      </c>
      <c r="G139" t="s">
        <v>363</v>
      </c>
      <c r="H139">
        <v>0.58599999999999997</v>
      </c>
      <c r="J139">
        <v>107365409</v>
      </c>
      <c r="K139" s="5">
        <v>45069</v>
      </c>
      <c r="L139">
        <v>19</v>
      </c>
      <c r="M139">
        <v>1</v>
      </c>
      <c r="N139">
        <v>0</v>
      </c>
      <c r="O139">
        <v>1</v>
      </c>
      <c r="P139" t="s">
        <v>7</v>
      </c>
    </row>
    <row r="140" spans="1:16" x14ac:dyDescent="0.35">
      <c r="A140">
        <v>502</v>
      </c>
      <c r="B140" t="s">
        <v>364</v>
      </c>
      <c r="C140">
        <v>0</v>
      </c>
      <c r="E140" t="s">
        <v>447</v>
      </c>
      <c r="F140" t="s">
        <v>445</v>
      </c>
      <c r="G140" t="s">
        <v>363</v>
      </c>
      <c r="H140">
        <v>0.59799999999999998</v>
      </c>
      <c r="J140">
        <v>108298802</v>
      </c>
      <c r="K140" s="5">
        <v>45959</v>
      </c>
      <c r="L140">
        <v>23</v>
      </c>
      <c r="M140">
        <v>2</v>
      </c>
      <c r="O140">
        <v>1</v>
      </c>
      <c r="P140" t="s">
        <v>7</v>
      </c>
    </row>
    <row r="141" spans="1:16" x14ac:dyDescent="0.35">
      <c r="A141">
        <v>502</v>
      </c>
      <c r="B141" t="s">
        <v>364</v>
      </c>
      <c r="C141">
        <v>0</v>
      </c>
      <c r="E141" t="s">
        <v>447</v>
      </c>
      <c r="F141" t="s">
        <v>451</v>
      </c>
      <c r="G141" t="s">
        <v>363</v>
      </c>
      <c r="H141">
        <v>0.59799999999999998</v>
      </c>
      <c r="J141">
        <v>104113296</v>
      </c>
      <c r="K141" s="5">
        <v>41811</v>
      </c>
      <c r="L141">
        <v>23</v>
      </c>
      <c r="M141">
        <v>1</v>
      </c>
      <c r="N141">
        <v>7</v>
      </c>
      <c r="O141">
        <v>1</v>
      </c>
      <c r="P141" t="s">
        <v>7</v>
      </c>
    </row>
    <row r="142" spans="1:16" x14ac:dyDescent="0.35">
      <c r="A142">
        <v>502</v>
      </c>
      <c r="B142" t="s">
        <v>364</v>
      </c>
      <c r="C142">
        <v>0</v>
      </c>
      <c r="E142" t="s">
        <v>447</v>
      </c>
      <c r="F142" t="s">
        <v>445</v>
      </c>
      <c r="G142" t="s">
        <v>363</v>
      </c>
      <c r="H142">
        <v>0.59799999999999998</v>
      </c>
      <c r="J142">
        <v>104204417</v>
      </c>
      <c r="K142" s="5">
        <v>41939</v>
      </c>
      <c r="L142">
        <v>24</v>
      </c>
      <c r="M142">
        <v>1</v>
      </c>
      <c r="N142">
        <v>7</v>
      </c>
      <c r="O142">
        <v>1</v>
      </c>
      <c r="P142" t="s">
        <v>7</v>
      </c>
    </row>
    <row r="143" spans="1:16" x14ac:dyDescent="0.35">
      <c r="A143" s="5">
        <v>46217</v>
      </c>
      <c r="B143" t="s">
        <v>452</v>
      </c>
    </row>
    <row r="144" spans="1:16" ht="43.5" x14ac:dyDescent="0.35">
      <c r="A144" s="1" t="s">
        <v>370</v>
      </c>
      <c r="B144" t="s">
        <v>371</v>
      </c>
      <c r="C144" s="1" t="s">
        <v>372</v>
      </c>
      <c r="D144" t="s">
        <v>373</v>
      </c>
      <c r="E144" t="s">
        <v>374</v>
      </c>
      <c r="F144" t="s">
        <v>375</v>
      </c>
      <c r="G144" t="s">
        <v>376</v>
      </c>
      <c r="H144" t="s">
        <v>377</v>
      </c>
      <c r="I144" t="s">
        <v>0</v>
      </c>
      <c r="J144" t="s">
        <v>1</v>
      </c>
      <c r="K144" t="s">
        <v>2</v>
      </c>
      <c r="L144" t="s">
        <v>3</v>
      </c>
      <c r="M144" t="s">
        <v>4</v>
      </c>
      <c r="N144" t="s">
        <v>5</v>
      </c>
      <c r="O144" t="s">
        <v>6</v>
      </c>
    </row>
    <row r="145" spans="1:16" x14ac:dyDescent="0.35">
      <c r="A145">
        <v>502</v>
      </c>
      <c r="B145" t="s">
        <v>363</v>
      </c>
      <c r="C145">
        <v>0</v>
      </c>
      <c r="E145" t="s">
        <v>447</v>
      </c>
      <c r="G145" t="s">
        <v>363</v>
      </c>
      <c r="H145">
        <v>0.59799999999999998</v>
      </c>
      <c r="J145">
        <v>107526060</v>
      </c>
      <c r="K145" s="5">
        <v>45229</v>
      </c>
      <c r="L145">
        <v>21</v>
      </c>
      <c r="M145">
        <v>1</v>
      </c>
      <c r="N145">
        <v>7</v>
      </c>
      <c r="O145">
        <v>1</v>
      </c>
      <c r="P145" t="s">
        <v>7</v>
      </c>
    </row>
    <row r="146" spans="1:16" x14ac:dyDescent="0.35">
      <c r="A146">
        <v>502</v>
      </c>
      <c r="B146" t="s">
        <v>363</v>
      </c>
      <c r="C146">
        <v>0</v>
      </c>
      <c r="E146" t="s">
        <v>447</v>
      </c>
      <c r="G146" t="s">
        <v>363</v>
      </c>
      <c r="H146">
        <v>0.59799999999999998</v>
      </c>
      <c r="J146">
        <v>107239377</v>
      </c>
      <c r="K146" s="5">
        <v>44955</v>
      </c>
      <c r="L146">
        <v>1</v>
      </c>
      <c r="M146">
        <v>2</v>
      </c>
      <c r="N146">
        <v>8</v>
      </c>
      <c r="O146">
        <v>4</v>
      </c>
    </row>
    <row r="147" spans="1:16" x14ac:dyDescent="0.35">
      <c r="A147">
        <v>502</v>
      </c>
      <c r="B147" t="s">
        <v>363</v>
      </c>
      <c r="C147">
        <v>0</v>
      </c>
      <c r="E147" t="s">
        <v>447</v>
      </c>
      <c r="F147" t="s">
        <v>445</v>
      </c>
      <c r="G147" t="s">
        <v>363</v>
      </c>
      <c r="H147">
        <v>0.59799999999999998</v>
      </c>
      <c r="J147">
        <v>106783082</v>
      </c>
      <c r="K147" s="5">
        <v>44438</v>
      </c>
      <c r="L147">
        <v>23</v>
      </c>
      <c r="M147">
        <v>1</v>
      </c>
      <c r="O147">
        <v>1</v>
      </c>
      <c r="P147" t="s">
        <v>7</v>
      </c>
    </row>
    <row r="148" spans="1:16" x14ac:dyDescent="0.35">
      <c r="A148">
        <v>502</v>
      </c>
      <c r="B148" t="s">
        <v>363</v>
      </c>
      <c r="C148">
        <v>0</v>
      </c>
      <c r="E148" t="s">
        <v>447</v>
      </c>
      <c r="G148" t="s">
        <v>363</v>
      </c>
      <c r="H148">
        <v>0.59799999999999998</v>
      </c>
      <c r="J148">
        <v>106309826</v>
      </c>
      <c r="K148" s="5">
        <v>44020</v>
      </c>
      <c r="L148">
        <v>28</v>
      </c>
      <c r="M148">
        <v>1</v>
      </c>
      <c r="N148">
        <v>7</v>
      </c>
      <c r="O148">
        <v>1</v>
      </c>
      <c r="P148" t="s">
        <v>7</v>
      </c>
    </row>
    <row r="149" spans="1:16" x14ac:dyDescent="0.35">
      <c r="A149">
        <v>502</v>
      </c>
      <c r="B149" t="s">
        <v>363</v>
      </c>
      <c r="C149">
        <v>0</v>
      </c>
      <c r="E149" t="s">
        <v>447</v>
      </c>
      <c r="F149" t="s">
        <v>451</v>
      </c>
      <c r="G149" t="s">
        <v>363</v>
      </c>
      <c r="H149">
        <v>0.59799999999999998</v>
      </c>
      <c r="J149">
        <v>106117867</v>
      </c>
      <c r="K149" s="5">
        <v>43803</v>
      </c>
      <c r="L149">
        <v>23</v>
      </c>
      <c r="M149">
        <v>1</v>
      </c>
      <c r="N149">
        <v>7</v>
      </c>
      <c r="O149">
        <v>1</v>
      </c>
      <c r="P149" t="s">
        <v>3</v>
      </c>
    </row>
    <row r="150" spans="1:16" x14ac:dyDescent="0.35">
      <c r="A150">
        <v>502</v>
      </c>
      <c r="B150" t="s">
        <v>363</v>
      </c>
      <c r="C150">
        <v>0</v>
      </c>
      <c r="E150" t="s">
        <v>447</v>
      </c>
      <c r="F150" t="s">
        <v>445</v>
      </c>
      <c r="G150" t="s">
        <v>363</v>
      </c>
      <c r="H150">
        <v>0.59799999999999998</v>
      </c>
      <c r="J150">
        <v>105461470</v>
      </c>
      <c r="K150" s="5">
        <v>43209</v>
      </c>
      <c r="L150">
        <v>30</v>
      </c>
      <c r="M150">
        <v>1</v>
      </c>
      <c r="N150">
        <v>7</v>
      </c>
      <c r="O150">
        <v>1</v>
      </c>
      <c r="P150" t="s">
        <v>7</v>
      </c>
    </row>
    <row r="151" spans="1:16" x14ac:dyDescent="0.35">
      <c r="A151">
        <v>502</v>
      </c>
      <c r="B151" t="s">
        <v>363</v>
      </c>
      <c r="C151">
        <v>0</v>
      </c>
      <c r="E151" t="s">
        <v>447</v>
      </c>
      <c r="F151" t="s">
        <v>445</v>
      </c>
      <c r="G151" t="s">
        <v>363</v>
      </c>
      <c r="H151">
        <v>0.59799999999999998</v>
      </c>
      <c r="J151">
        <v>105439417</v>
      </c>
      <c r="K151" s="5">
        <v>43182</v>
      </c>
      <c r="L151">
        <v>21</v>
      </c>
      <c r="M151">
        <v>1</v>
      </c>
      <c r="N151">
        <v>7</v>
      </c>
      <c r="O151">
        <v>1</v>
      </c>
      <c r="P151" t="s">
        <v>7</v>
      </c>
    </row>
    <row r="152" spans="1:16" x14ac:dyDescent="0.35">
      <c r="A152">
        <v>502</v>
      </c>
      <c r="B152" t="s">
        <v>363</v>
      </c>
      <c r="C152">
        <v>0</v>
      </c>
      <c r="E152" t="s">
        <v>447</v>
      </c>
      <c r="G152" t="s">
        <v>363</v>
      </c>
      <c r="H152">
        <v>0.59799999999999998</v>
      </c>
      <c r="J152">
        <v>105302154</v>
      </c>
      <c r="K152" s="5">
        <v>43048</v>
      </c>
      <c r="L152">
        <v>23</v>
      </c>
      <c r="M152">
        <v>2</v>
      </c>
      <c r="O152">
        <v>4</v>
      </c>
      <c r="P152" t="s">
        <v>7</v>
      </c>
    </row>
    <row r="153" spans="1:16" x14ac:dyDescent="0.35">
      <c r="A153">
        <v>502</v>
      </c>
      <c r="B153" t="s">
        <v>363</v>
      </c>
      <c r="C153">
        <v>0</v>
      </c>
      <c r="E153" t="s">
        <v>447</v>
      </c>
      <c r="G153" t="s">
        <v>363</v>
      </c>
      <c r="H153">
        <v>0.59799999999999998</v>
      </c>
      <c r="J153">
        <v>104618007</v>
      </c>
      <c r="K153" s="5">
        <v>42377</v>
      </c>
      <c r="L153">
        <v>30</v>
      </c>
      <c r="M153">
        <v>2</v>
      </c>
      <c r="N153">
        <v>7</v>
      </c>
      <c r="O153">
        <v>1</v>
      </c>
      <c r="P153" t="s">
        <v>3</v>
      </c>
    </row>
    <row r="154" spans="1:16" x14ac:dyDescent="0.35">
      <c r="A154">
        <v>502</v>
      </c>
      <c r="B154" t="s">
        <v>363</v>
      </c>
      <c r="C154">
        <v>0</v>
      </c>
      <c r="E154" t="s">
        <v>447</v>
      </c>
      <c r="F154" t="s">
        <v>445</v>
      </c>
      <c r="G154" t="s">
        <v>363</v>
      </c>
      <c r="H154">
        <v>0.59799999999999998</v>
      </c>
      <c r="J154">
        <v>104438941</v>
      </c>
      <c r="K154" s="5">
        <v>42201</v>
      </c>
      <c r="L154">
        <v>23</v>
      </c>
      <c r="M154">
        <v>1</v>
      </c>
      <c r="N154">
        <v>7</v>
      </c>
      <c r="O154">
        <v>1</v>
      </c>
      <c r="P154" t="s">
        <v>7</v>
      </c>
    </row>
    <row r="155" spans="1:16" x14ac:dyDescent="0.35">
      <c r="A155">
        <v>502</v>
      </c>
      <c r="B155" t="s">
        <v>363</v>
      </c>
      <c r="C155">
        <v>0</v>
      </c>
      <c r="E155" t="s">
        <v>447</v>
      </c>
      <c r="G155" t="s">
        <v>363</v>
      </c>
      <c r="H155">
        <v>0.59799999999999998</v>
      </c>
      <c r="J155">
        <v>104279791</v>
      </c>
      <c r="K155" s="5">
        <v>42025</v>
      </c>
      <c r="L155">
        <v>30</v>
      </c>
      <c r="M155">
        <v>1</v>
      </c>
      <c r="N155">
        <v>7</v>
      </c>
      <c r="O155">
        <v>1</v>
      </c>
      <c r="P155" t="s">
        <v>3</v>
      </c>
    </row>
    <row r="156" spans="1:16" x14ac:dyDescent="0.35">
      <c r="A156">
        <v>502</v>
      </c>
      <c r="B156" t="s">
        <v>363</v>
      </c>
      <c r="C156">
        <v>0</v>
      </c>
      <c r="E156" t="s">
        <v>447</v>
      </c>
      <c r="F156" t="s">
        <v>453</v>
      </c>
      <c r="G156" t="s">
        <v>363</v>
      </c>
      <c r="H156">
        <v>0.59799999999999998</v>
      </c>
      <c r="J156">
        <v>104183659</v>
      </c>
      <c r="K156" s="5">
        <v>41915</v>
      </c>
      <c r="L156">
        <v>30</v>
      </c>
      <c r="M156">
        <v>1</v>
      </c>
      <c r="N156">
        <v>7</v>
      </c>
      <c r="O156">
        <v>1</v>
      </c>
      <c r="P156" t="s">
        <v>8</v>
      </c>
    </row>
    <row r="157" spans="1:16" x14ac:dyDescent="0.35">
      <c r="A157">
        <v>502</v>
      </c>
      <c r="B157" t="s">
        <v>363</v>
      </c>
      <c r="C157">
        <v>0</v>
      </c>
      <c r="D157" t="s">
        <v>411</v>
      </c>
      <c r="E157" t="s">
        <v>447</v>
      </c>
      <c r="F157" t="s">
        <v>451</v>
      </c>
      <c r="G157" t="s">
        <v>363</v>
      </c>
      <c r="H157">
        <v>0.59799999999999998</v>
      </c>
      <c r="J157">
        <v>106994087</v>
      </c>
      <c r="K157" s="5">
        <v>44719</v>
      </c>
      <c r="L157">
        <v>26</v>
      </c>
      <c r="M157">
        <v>1</v>
      </c>
      <c r="N157">
        <v>7</v>
      </c>
      <c r="O157">
        <v>1</v>
      </c>
      <c r="P157" t="s">
        <v>7</v>
      </c>
    </row>
    <row r="158" spans="1:16" x14ac:dyDescent="0.35">
      <c r="A158">
        <v>502</v>
      </c>
      <c r="B158" t="s">
        <v>363</v>
      </c>
      <c r="C158">
        <v>0</v>
      </c>
      <c r="D158" t="s">
        <v>411</v>
      </c>
      <c r="E158" t="s">
        <v>447</v>
      </c>
      <c r="F158" t="s">
        <v>451</v>
      </c>
      <c r="G158" t="s">
        <v>363</v>
      </c>
      <c r="H158">
        <v>0.59799999999999998</v>
      </c>
      <c r="J158">
        <v>106431430</v>
      </c>
      <c r="K158" s="5">
        <v>44163</v>
      </c>
      <c r="L158">
        <v>30</v>
      </c>
      <c r="M158">
        <v>2</v>
      </c>
      <c r="N158">
        <v>7</v>
      </c>
      <c r="O158">
        <v>1</v>
      </c>
      <c r="P158" t="s">
        <v>8</v>
      </c>
    </row>
    <row r="159" spans="1:16" x14ac:dyDescent="0.35">
      <c r="A159">
        <v>502</v>
      </c>
      <c r="B159" t="s">
        <v>363</v>
      </c>
      <c r="C159">
        <v>0</v>
      </c>
      <c r="E159" t="s">
        <v>454</v>
      </c>
      <c r="F159" t="s">
        <v>451</v>
      </c>
      <c r="G159" t="s">
        <v>363</v>
      </c>
      <c r="H159">
        <v>0.59799999999999998</v>
      </c>
      <c r="J159">
        <v>104882945</v>
      </c>
      <c r="K159" s="5">
        <v>42629</v>
      </c>
      <c r="L159">
        <v>30</v>
      </c>
      <c r="M159">
        <v>1</v>
      </c>
      <c r="N159">
        <v>7</v>
      </c>
      <c r="O159">
        <v>1</v>
      </c>
      <c r="P159" t="s">
        <v>7</v>
      </c>
    </row>
    <row r="160" spans="1:16" x14ac:dyDescent="0.35">
      <c r="A160">
        <v>502</v>
      </c>
      <c r="B160" t="s">
        <v>363</v>
      </c>
      <c r="C160">
        <v>9.5000000000000001E-2</v>
      </c>
      <c r="D160" t="s">
        <v>411</v>
      </c>
      <c r="E160" t="s">
        <v>447</v>
      </c>
      <c r="F160" t="s">
        <v>451</v>
      </c>
      <c r="G160" t="s">
        <v>363</v>
      </c>
      <c r="H160">
        <v>0.69299999999999995</v>
      </c>
      <c r="J160">
        <v>104493149</v>
      </c>
      <c r="K160" s="5">
        <v>42253</v>
      </c>
      <c r="L160">
        <v>1</v>
      </c>
      <c r="M160">
        <v>1</v>
      </c>
      <c r="N160">
        <v>0</v>
      </c>
      <c r="O160">
        <v>4</v>
      </c>
      <c r="P160" t="s">
        <v>7</v>
      </c>
    </row>
    <row r="161" spans="1:16" x14ac:dyDescent="0.35">
      <c r="A161">
        <v>502</v>
      </c>
      <c r="B161" t="s">
        <v>363</v>
      </c>
      <c r="C161">
        <v>0.19</v>
      </c>
      <c r="D161" t="s">
        <v>411</v>
      </c>
      <c r="E161" t="s">
        <v>447</v>
      </c>
      <c r="F161" t="s">
        <v>451</v>
      </c>
      <c r="G161" t="s">
        <v>363</v>
      </c>
      <c r="H161">
        <v>0.78800000000000003</v>
      </c>
      <c r="J161">
        <v>108383510</v>
      </c>
      <c r="K161" s="5">
        <v>46048</v>
      </c>
      <c r="L161">
        <v>27</v>
      </c>
      <c r="M161">
        <v>1</v>
      </c>
      <c r="N161">
        <v>0</v>
      </c>
      <c r="O161">
        <v>1</v>
      </c>
      <c r="P161" t="s">
        <v>10</v>
      </c>
    </row>
    <row r="162" spans="1:16" x14ac:dyDescent="0.35">
      <c r="A162">
        <v>502</v>
      </c>
      <c r="B162" t="s">
        <v>363</v>
      </c>
      <c r="C162">
        <v>0.19</v>
      </c>
      <c r="D162" t="s">
        <v>411</v>
      </c>
      <c r="E162" t="s">
        <v>447</v>
      </c>
      <c r="F162" t="s">
        <v>451</v>
      </c>
      <c r="G162" t="s">
        <v>363</v>
      </c>
      <c r="H162">
        <v>0.78800000000000003</v>
      </c>
      <c r="J162">
        <v>104308990</v>
      </c>
      <c r="K162" s="5">
        <v>42053</v>
      </c>
      <c r="L162">
        <v>1</v>
      </c>
      <c r="M162">
        <v>4</v>
      </c>
      <c r="N162">
        <v>0</v>
      </c>
      <c r="O162">
        <v>1</v>
      </c>
      <c r="P162" t="s">
        <v>8</v>
      </c>
    </row>
    <row r="163" spans="1:16" x14ac:dyDescent="0.35">
      <c r="A163">
        <v>502</v>
      </c>
      <c r="B163" t="s">
        <v>363</v>
      </c>
      <c r="C163">
        <v>0.25</v>
      </c>
      <c r="D163" t="s">
        <v>411</v>
      </c>
      <c r="E163" t="s">
        <v>447</v>
      </c>
      <c r="F163" t="s">
        <v>451</v>
      </c>
      <c r="G163" t="s">
        <v>363</v>
      </c>
      <c r="H163">
        <v>0.84799999999999998</v>
      </c>
      <c r="J163">
        <v>105151472</v>
      </c>
      <c r="K163" s="5">
        <v>42916</v>
      </c>
      <c r="L163">
        <v>17</v>
      </c>
      <c r="M163">
        <v>1</v>
      </c>
      <c r="N163">
        <v>0</v>
      </c>
      <c r="O163">
        <v>5</v>
      </c>
      <c r="P163" t="s">
        <v>7</v>
      </c>
    </row>
    <row r="164" spans="1:16" x14ac:dyDescent="0.35">
      <c r="A164">
        <v>502</v>
      </c>
      <c r="B164" t="s">
        <v>363</v>
      </c>
      <c r="C164">
        <v>0.19</v>
      </c>
      <c r="D164" t="s">
        <v>6</v>
      </c>
      <c r="E164" t="s">
        <v>451</v>
      </c>
      <c r="F164" t="s">
        <v>447</v>
      </c>
      <c r="G164" t="s">
        <v>363</v>
      </c>
      <c r="H164">
        <v>0.995</v>
      </c>
      <c r="J164">
        <v>105564410</v>
      </c>
      <c r="K164" s="5">
        <v>43310</v>
      </c>
      <c r="L164">
        <v>1</v>
      </c>
      <c r="M164">
        <v>1</v>
      </c>
      <c r="N164">
        <v>0</v>
      </c>
      <c r="O164">
        <v>1</v>
      </c>
      <c r="P164" t="s">
        <v>7</v>
      </c>
    </row>
    <row r="165" spans="1:16" x14ac:dyDescent="0.35">
      <c r="A165">
        <v>502</v>
      </c>
      <c r="B165" t="s">
        <v>363</v>
      </c>
      <c r="C165">
        <v>0.25</v>
      </c>
      <c r="D165" t="s">
        <v>6</v>
      </c>
      <c r="E165" t="s">
        <v>453</v>
      </c>
      <c r="F165" t="s">
        <v>446</v>
      </c>
      <c r="G165" t="s">
        <v>363</v>
      </c>
      <c r="H165">
        <v>1.0509999999999999</v>
      </c>
      <c r="J165">
        <v>106213110</v>
      </c>
      <c r="K165" s="5">
        <v>43890</v>
      </c>
      <c r="L165">
        <v>29</v>
      </c>
      <c r="M165">
        <v>1</v>
      </c>
      <c r="N165">
        <v>0</v>
      </c>
      <c r="O165">
        <v>5</v>
      </c>
    </row>
    <row r="166" spans="1:16" x14ac:dyDescent="0.35">
      <c r="A166">
        <v>502</v>
      </c>
      <c r="B166" t="s">
        <v>363</v>
      </c>
      <c r="C166">
        <v>0.114</v>
      </c>
      <c r="D166" t="s">
        <v>6</v>
      </c>
      <c r="E166" t="s">
        <v>451</v>
      </c>
      <c r="F166" t="s">
        <v>447</v>
      </c>
      <c r="G166" t="s">
        <v>363</v>
      </c>
      <c r="H166">
        <v>1.071</v>
      </c>
      <c r="J166">
        <v>108101932</v>
      </c>
      <c r="K166" s="5">
        <v>45767</v>
      </c>
      <c r="L166">
        <v>28</v>
      </c>
      <c r="M166">
        <v>1</v>
      </c>
      <c r="O166">
        <v>1</v>
      </c>
      <c r="P166" t="s">
        <v>7</v>
      </c>
    </row>
    <row r="167" spans="1:16" x14ac:dyDescent="0.35">
      <c r="A167">
        <v>502</v>
      </c>
      <c r="B167" t="s">
        <v>363</v>
      </c>
      <c r="C167">
        <v>0.1</v>
      </c>
      <c r="E167" t="s">
        <v>451</v>
      </c>
      <c r="F167" t="s">
        <v>447</v>
      </c>
      <c r="G167" t="s">
        <v>363</v>
      </c>
      <c r="H167">
        <v>1.085</v>
      </c>
      <c r="I167" t="s">
        <v>68</v>
      </c>
      <c r="J167">
        <v>105081072</v>
      </c>
      <c r="K167" s="5">
        <v>42850</v>
      </c>
      <c r="L167">
        <v>1</v>
      </c>
      <c r="M167">
        <v>2</v>
      </c>
      <c r="O167">
        <v>4</v>
      </c>
      <c r="P167" t="s">
        <v>7</v>
      </c>
    </row>
    <row r="168" spans="1:16" x14ac:dyDescent="0.35">
      <c r="A168">
        <v>502</v>
      </c>
      <c r="B168" t="s">
        <v>364</v>
      </c>
      <c r="C168">
        <v>0.5</v>
      </c>
      <c r="D168" t="s">
        <v>411</v>
      </c>
      <c r="E168" t="s">
        <v>447</v>
      </c>
      <c r="F168" t="s">
        <v>451</v>
      </c>
      <c r="G168" t="s">
        <v>363</v>
      </c>
      <c r="H168">
        <v>1.0980000000000001</v>
      </c>
      <c r="J168">
        <v>104104431</v>
      </c>
      <c r="K168" s="5">
        <v>41825</v>
      </c>
      <c r="L168">
        <v>1</v>
      </c>
      <c r="M168">
        <v>10</v>
      </c>
      <c r="N168">
        <v>0</v>
      </c>
      <c r="O168">
        <v>4</v>
      </c>
    </row>
    <row r="169" spans="1:16" x14ac:dyDescent="0.35">
      <c r="A169">
        <v>502</v>
      </c>
      <c r="B169" t="s">
        <v>363</v>
      </c>
      <c r="C169">
        <v>0.5</v>
      </c>
      <c r="D169" t="s">
        <v>6</v>
      </c>
      <c r="E169" t="s">
        <v>455</v>
      </c>
      <c r="F169" t="s">
        <v>456</v>
      </c>
      <c r="G169" t="s">
        <v>363</v>
      </c>
      <c r="H169">
        <v>1.1140000000000001</v>
      </c>
      <c r="J169">
        <v>103947122</v>
      </c>
      <c r="K169" s="5">
        <v>41613</v>
      </c>
      <c r="L169">
        <v>1</v>
      </c>
      <c r="M169">
        <v>2</v>
      </c>
      <c r="N169">
        <v>0</v>
      </c>
      <c r="O169">
        <v>4</v>
      </c>
      <c r="P169" t="s">
        <v>7</v>
      </c>
    </row>
    <row r="170" spans="1:16" x14ac:dyDescent="0.35">
      <c r="A170">
        <v>502</v>
      </c>
      <c r="B170" t="s">
        <v>364</v>
      </c>
      <c r="C170">
        <v>3.7999999999999999E-2</v>
      </c>
      <c r="D170" t="s">
        <v>6</v>
      </c>
      <c r="E170" t="s">
        <v>451</v>
      </c>
      <c r="F170" t="s">
        <v>447</v>
      </c>
      <c r="G170" t="s">
        <v>363</v>
      </c>
      <c r="H170">
        <v>1.147</v>
      </c>
      <c r="J170">
        <v>104766047</v>
      </c>
      <c r="K170" s="5">
        <v>42515</v>
      </c>
      <c r="L170">
        <v>21</v>
      </c>
      <c r="M170">
        <v>1</v>
      </c>
      <c r="N170">
        <v>0</v>
      </c>
      <c r="O170">
        <v>1</v>
      </c>
      <c r="P170" t="s">
        <v>3</v>
      </c>
    </row>
    <row r="171" spans="1:16" x14ac:dyDescent="0.35">
      <c r="A171">
        <v>502</v>
      </c>
      <c r="B171" t="s">
        <v>363</v>
      </c>
      <c r="C171">
        <v>3.7999999999999999E-2</v>
      </c>
      <c r="D171" t="s">
        <v>6</v>
      </c>
      <c r="E171" t="s">
        <v>451</v>
      </c>
      <c r="F171" t="s">
        <v>447</v>
      </c>
      <c r="G171" t="s">
        <v>363</v>
      </c>
      <c r="H171">
        <v>1.147</v>
      </c>
      <c r="J171">
        <v>107270628</v>
      </c>
      <c r="K171" s="5">
        <v>44985</v>
      </c>
      <c r="L171">
        <v>17</v>
      </c>
      <c r="M171">
        <v>1</v>
      </c>
      <c r="O171">
        <v>1</v>
      </c>
      <c r="P171" t="s">
        <v>7</v>
      </c>
    </row>
    <row r="172" spans="1:16" x14ac:dyDescent="0.35">
      <c r="A172">
        <v>502</v>
      </c>
      <c r="B172" t="s">
        <v>364</v>
      </c>
      <c r="C172">
        <v>0</v>
      </c>
      <c r="E172" t="s">
        <v>451</v>
      </c>
      <c r="F172" t="s">
        <v>447</v>
      </c>
      <c r="G172" t="s">
        <v>363</v>
      </c>
      <c r="H172">
        <v>1.1850000000000001</v>
      </c>
      <c r="J172">
        <v>107943604</v>
      </c>
      <c r="K172" s="5">
        <v>45607</v>
      </c>
      <c r="L172">
        <v>21</v>
      </c>
      <c r="M172">
        <v>1</v>
      </c>
      <c r="O172">
        <v>1</v>
      </c>
      <c r="P172" t="s">
        <v>8</v>
      </c>
    </row>
    <row r="173" spans="1:16" x14ac:dyDescent="0.35">
      <c r="A173">
        <v>502</v>
      </c>
      <c r="B173" t="s">
        <v>363</v>
      </c>
      <c r="C173">
        <v>0</v>
      </c>
      <c r="E173" t="s">
        <v>451</v>
      </c>
      <c r="G173" t="s">
        <v>363</v>
      </c>
      <c r="H173">
        <v>1.1850000000000001</v>
      </c>
      <c r="J173">
        <v>108176995</v>
      </c>
      <c r="K173" s="5">
        <v>45835</v>
      </c>
      <c r="L173">
        <v>21</v>
      </c>
      <c r="M173">
        <v>2</v>
      </c>
      <c r="O173">
        <v>1</v>
      </c>
      <c r="P173" t="s">
        <v>7</v>
      </c>
    </row>
    <row r="174" spans="1:16" x14ac:dyDescent="0.35">
      <c r="A174">
        <v>502</v>
      </c>
      <c r="B174" t="s">
        <v>363</v>
      </c>
      <c r="C174">
        <v>0</v>
      </c>
      <c r="E174" t="s">
        <v>451</v>
      </c>
      <c r="F174" t="s">
        <v>447</v>
      </c>
      <c r="G174" t="s">
        <v>363</v>
      </c>
      <c r="H174">
        <v>1.1850000000000001</v>
      </c>
      <c r="J174">
        <v>104354227</v>
      </c>
      <c r="K174" s="5">
        <v>42107</v>
      </c>
      <c r="L174">
        <v>30</v>
      </c>
      <c r="M174">
        <v>1</v>
      </c>
      <c r="N174">
        <v>8</v>
      </c>
      <c r="O174">
        <v>1</v>
      </c>
      <c r="P174" t="s">
        <v>7</v>
      </c>
    </row>
    <row r="175" spans="1:16" x14ac:dyDescent="0.35">
      <c r="A175">
        <v>502</v>
      </c>
      <c r="B175" t="s">
        <v>363</v>
      </c>
      <c r="C175">
        <v>0</v>
      </c>
      <c r="D175" t="s">
        <v>6</v>
      </c>
      <c r="E175" t="s">
        <v>451</v>
      </c>
      <c r="F175" t="s">
        <v>447</v>
      </c>
      <c r="G175" t="s">
        <v>363</v>
      </c>
      <c r="H175">
        <v>1.1850000000000001</v>
      </c>
      <c r="J175">
        <v>107622569</v>
      </c>
      <c r="K175" s="5">
        <v>45293</v>
      </c>
      <c r="L175">
        <v>17</v>
      </c>
      <c r="M175">
        <v>1</v>
      </c>
      <c r="N175">
        <v>0</v>
      </c>
      <c r="O175">
        <v>3</v>
      </c>
      <c r="P175" t="s">
        <v>7</v>
      </c>
    </row>
    <row r="176" spans="1:16" x14ac:dyDescent="0.35">
      <c r="A176">
        <v>502</v>
      </c>
      <c r="B176" t="s">
        <v>363</v>
      </c>
      <c r="C176">
        <v>9.5000000000000001E-2</v>
      </c>
      <c r="D176" t="s">
        <v>6</v>
      </c>
      <c r="E176" t="s">
        <v>453</v>
      </c>
      <c r="F176" t="s">
        <v>451</v>
      </c>
      <c r="G176" t="s">
        <v>363</v>
      </c>
      <c r="H176">
        <v>1.206</v>
      </c>
      <c r="J176">
        <v>105609518</v>
      </c>
      <c r="K176" s="5">
        <v>43354</v>
      </c>
      <c r="L176">
        <v>1</v>
      </c>
      <c r="M176">
        <v>1</v>
      </c>
      <c r="N176">
        <v>0</v>
      </c>
      <c r="O176">
        <v>5</v>
      </c>
      <c r="P176" t="s">
        <v>7</v>
      </c>
    </row>
    <row r="177" spans="1:16" x14ac:dyDescent="0.35">
      <c r="A177" s="5">
        <v>46217</v>
      </c>
      <c r="B177" t="s">
        <v>457</v>
      </c>
    </row>
    <row r="178" spans="1:16" ht="43.5" x14ac:dyDescent="0.35">
      <c r="A178" s="1" t="s">
        <v>370</v>
      </c>
      <c r="B178" t="s">
        <v>371</v>
      </c>
      <c r="C178" s="1" t="s">
        <v>372</v>
      </c>
      <c r="D178" t="s">
        <v>373</v>
      </c>
      <c r="E178" t="s">
        <v>374</v>
      </c>
      <c r="F178" t="s">
        <v>375</v>
      </c>
      <c r="G178" t="s">
        <v>376</v>
      </c>
      <c r="H178" t="s">
        <v>377</v>
      </c>
      <c r="I178" t="s">
        <v>0</v>
      </c>
      <c r="J178" t="s">
        <v>1</v>
      </c>
      <c r="K178" t="s">
        <v>2</v>
      </c>
      <c r="L178" t="s">
        <v>3</v>
      </c>
      <c r="M178" t="s">
        <v>4</v>
      </c>
      <c r="N178" t="s">
        <v>5</v>
      </c>
      <c r="O178" t="s">
        <v>6</v>
      </c>
    </row>
    <row r="179" spans="1:16" x14ac:dyDescent="0.35">
      <c r="A179">
        <v>502</v>
      </c>
      <c r="B179" t="s">
        <v>363</v>
      </c>
      <c r="C179">
        <v>2.5000000000000001E-2</v>
      </c>
      <c r="D179" t="s">
        <v>411</v>
      </c>
      <c r="E179" t="s">
        <v>451</v>
      </c>
      <c r="F179" t="s">
        <v>453</v>
      </c>
      <c r="G179" t="s">
        <v>363</v>
      </c>
      <c r="H179">
        <v>1.21</v>
      </c>
      <c r="J179">
        <v>107194231</v>
      </c>
      <c r="K179" s="5">
        <v>44905</v>
      </c>
      <c r="L179">
        <v>19</v>
      </c>
      <c r="M179">
        <v>1</v>
      </c>
      <c r="N179">
        <v>0</v>
      </c>
      <c r="O179">
        <v>1</v>
      </c>
    </row>
    <row r="180" spans="1:16" x14ac:dyDescent="0.35">
      <c r="A180">
        <v>502</v>
      </c>
      <c r="B180" t="s">
        <v>363</v>
      </c>
      <c r="C180">
        <v>3.7999999999999999E-2</v>
      </c>
      <c r="D180" t="s">
        <v>411</v>
      </c>
      <c r="E180" t="s">
        <v>451</v>
      </c>
      <c r="F180" t="s">
        <v>453</v>
      </c>
      <c r="G180" t="s">
        <v>363</v>
      </c>
      <c r="H180">
        <v>1.2230000000000001</v>
      </c>
      <c r="J180">
        <v>104477939</v>
      </c>
      <c r="K180" s="5">
        <v>42244</v>
      </c>
      <c r="L180">
        <v>30</v>
      </c>
      <c r="M180">
        <v>1</v>
      </c>
      <c r="N180">
        <v>0</v>
      </c>
      <c r="O180">
        <v>1</v>
      </c>
      <c r="P180" t="s">
        <v>7</v>
      </c>
    </row>
    <row r="181" spans="1:16" x14ac:dyDescent="0.35">
      <c r="A181">
        <v>502</v>
      </c>
      <c r="B181" t="s">
        <v>363</v>
      </c>
      <c r="C181">
        <v>3.7999999999999999E-2</v>
      </c>
      <c r="D181" t="s">
        <v>6</v>
      </c>
      <c r="E181" t="s">
        <v>453</v>
      </c>
      <c r="F181" t="s">
        <v>451</v>
      </c>
      <c r="G181" t="s">
        <v>363</v>
      </c>
      <c r="H181">
        <v>1.2629999999999999</v>
      </c>
      <c r="J181">
        <v>107393197</v>
      </c>
      <c r="K181" s="5">
        <v>45099</v>
      </c>
      <c r="L181">
        <v>20</v>
      </c>
      <c r="M181">
        <v>2</v>
      </c>
      <c r="O181">
        <v>5</v>
      </c>
      <c r="P181" t="s">
        <v>10</v>
      </c>
    </row>
    <row r="182" spans="1:16" x14ac:dyDescent="0.35">
      <c r="A182">
        <v>502</v>
      </c>
      <c r="B182" t="s">
        <v>363</v>
      </c>
      <c r="C182">
        <v>3.7999999999999999E-2</v>
      </c>
      <c r="D182" t="s">
        <v>6</v>
      </c>
      <c r="E182" t="s">
        <v>453</v>
      </c>
      <c r="F182" t="s">
        <v>451</v>
      </c>
      <c r="G182" t="s">
        <v>363</v>
      </c>
      <c r="H182">
        <v>1.2629999999999999</v>
      </c>
      <c r="J182">
        <v>107399474</v>
      </c>
      <c r="K182" s="5">
        <v>45099</v>
      </c>
      <c r="L182">
        <v>20</v>
      </c>
      <c r="M182">
        <v>2</v>
      </c>
      <c r="O182">
        <v>5</v>
      </c>
      <c r="P182" t="s">
        <v>10</v>
      </c>
    </row>
    <row r="183" spans="1:16" x14ac:dyDescent="0.35">
      <c r="A183">
        <v>502</v>
      </c>
      <c r="B183" t="s">
        <v>363</v>
      </c>
      <c r="C183">
        <v>1.9E-2</v>
      </c>
      <c r="D183" t="s">
        <v>6</v>
      </c>
      <c r="E183" t="s">
        <v>453</v>
      </c>
      <c r="F183" t="s">
        <v>451</v>
      </c>
      <c r="G183" t="s">
        <v>363</v>
      </c>
      <c r="H183">
        <v>1.282</v>
      </c>
      <c r="J183">
        <v>106414893</v>
      </c>
      <c r="K183" s="5">
        <v>44148</v>
      </c>
      <c r="L183">
        <v>17</v>
      </c>
      <c r="M183">
        <v>1</v>
      </c>
      <c r="N183">
        <v>0</v>
      </c>
      <c r="O183">
        <v>4</v>
      </c>
      <c r="P183" t="s">
        <v>7</v>
      </c>
    </row>
    <row r="184" spans="1:16" x14ac:dyDescent="0.35">
      <c r="A184">
        <v>502</v>
      </c>
      <c r="B184" t="s">
        <v>363</v>
      </c>
      <c r="C184">
        <v>3.0000000000000001E-3</v>
      </c>
      <c r="D184" t="s">
        <v>411</v>
      </c>
      <c r="E184" t="s">
        <v>453</v>
      </c>
      <c r="F184" t="s">
        <v>446</v>
      </c>
      <c r="G184" t="s">
        <v>363</v>
      </c>
      <c r="H184">
        <v>1.304</v>
      </c>
      <c r="J184">
        <v>105487562</v>
      </c>
      <c r="K184" s="5">
        <v>43239</v>
      </c>
      <c r="L184">
        <v>21</v>
      </c>
      <c r="M184">
        <v>1</v>
      </c>
      <c r="N184">
        <v>7</v>
      </c>
      <c r="O184">
        <v>1</v>
      </c>
      <c r="P184" t="s">
        <v>7</v>
      </c>
    </row>
    <row r="185" spans="1:16" x14ac:dyDescent="0.35">
      <c r="A185">
        <v>502</v>
      </c>
      <c r="B185" t="s">
        <v>363</v>
      </c>
      <c r="C185">
        <v>1.9E-2</v>
      </c>
      <c r="D185" t="s">
        <v>411</v>
      </c>
      <c r="E185" t="s">
        <v>456</v>
      </c>
      <c r="F185" t="s">
        <v>446</v>
      </c>
      <c r="G185" t="s">
        <v>363</v>
      </c>
      <c r="H185">
        <v>1.32</v>
      </c>
      <c r="J185">
        <v>104721634</v>
      </c>
      <c r="K185" s="5">
        <v>42476</v>
      </c>
      <c r="L185">
        <v>24</v>
      </c>
      <c r="M185">
        <v>1</v>
      </c>
      <c r="N185">
        <v>0</v>
      </c>
      <c r="O185">
        <v>1</v>
      </c>
      <c r="P185" t="s">
        <v>7</v>
      </c>
    </row>
    <row r="186" spans="1:16" x14ac:dyDescent="0.35">
      <c r="A186">
        <v>502</v>
      </c>
      <c r="B186" t="s">
        <v>363</v>
      </c>
      <c r="C186">
        <v>0.25</v>
      </c>
      <c r="D186" t="s">
        <v>6</v>
      </c>
      <c r="E186" t="s">
        <v>446</v>
      </c>
      <c r="F186" t="s">
        <v>456</v>
      </c>
      <c r="G186" t="s">
        <v>363</v>
      </c>
      <c r="H186">
        <v>1.3640000000000001</v>
      </c>
      <c r="J186">
        <v>105209577</v>
      </c>
      <c r="K186" s="5">
        <v>42969</v>
      </c>
      <c r="L186">
        <v>30</v>
      </c>
      <c r="M186">
        <v>1</v>
      </c>
      <c r="N186">
        <v>8</v>
      </c>
      <c r="O186">
        <v>1</v>
      </c>
      <c r="P186" t="s">
        <v>8</v>
      </c>
    </row>
    <row r="187" spans="1:16" x14ac:dyDescent="0.35">
      <c r="A187">
        <v>0</v>
      </c>
      <c r="B187" t="s">
        <v>363</v>
      </c>
      <c r="C187">
        <v>0.25</v>
      </c>
      <c r="D187" t="s">
        <v>6</v>
      </c>
      <c r="E187" t="s">
        <v>446</v>
      </c>
      <c r="F187" t="s">
        <v>453</v>
      </c>
      <c r="G187" t="s">
        <v>363</v>
      </c>
      <c r="H187">
        <v>1.3640000000000001</v>
      </c>
      <c r="J187">
        <v>104217849</v>
      </c>
      <c r="K187" s="5">
        <v>41950</v>
      </c>
      <c r="L187">
        <v>1</v>
      </c>
      <c r="M187">
        <v>1</v>
      </c>
      <c r="O187">
        <v>1</v>
      </c>
      <c r="P187" t="s">
        <v>7</v>
      </c>
    </row>
    <row r="188" spans="1:16" x14ac:dyDescent="0.35">
      <c r="A188">
        <v>502</v>
      </c>
      <c r="B188" t="s">
        <v>363</v>
      </c>
      <c r="C188">
        <v>7.5999999999999998E-2</v>
      </c>
      <c r="D188" t="s">
        <v>411</v>
      </c>
      <c r="E188" t="s">
        <v>456</v>
      </c>
      <c r="F188" t="s">
        <v>446</v>
      </c>
      <c r="G188" t="s">
        <v>363</v>
      </c>
      <c r="H188">
        <v>1.377</v>
      </c>
      <c r="J188">
        <v>105386486</v>
      </c>
      <c r="K188" s="5">
        <v>43139</v>
      </c>
      <c r="L188">
        <v>17</v>
      </c>
      <c r="M188">
        <v>1</v>
      </c>
      <c r="N188">
        <v>0</v>
      </c>
      <c r="O188">
        <v>5</v>
      </c>
      <c r="P188" t="s">
        <v>7</v>
      </c>
    </row>
    <row r="189" spans="1:16" x14ac:dyDescent="0.35">
      <c r="A189">
        <v>502</v>
      </c>
      <c r="B189" t="s">
        <v>363</v>
      </c>
      <c r="C189">
        <v>0.25</v>
      </c>
      <c r="D189" t="s">
        <v>411</v>
      </c>
      <c r="E189" t="s">
        <v>451</v>
      </c>
      <c r="F189" t="s">
        <v>447</v>
      </c>
      <c r="G189" t="s">
        <v>363</v>
      </c>
      <c r="H189">
        <v>1.4350000000000001</v>
      </c>
      <c r="J189">
        <v>105031105</v>
      </c>
      <c r="K189" s="5">
        <v>42795</v>
      </c>
      <c r="L189">
        <v>17</v>
      </c>
      <c r="M189">
        <v>1</v>
      </c>
      <c r="N189">
        <v>0</v>
      </c>
      <c r="O189">
        <v>5</v>
      </c>
      <c r="P189" t="s">
        <v>3</v>
      </c>
    </row>
    <row r="190" spans="1:16" x14ac:dyDescent="0.35">
      <c r="A190">
        <v>502</v>
      </c>
      <c r="B190" t="s">
        <v>364</v>
      </c>
      <c r="C190">
        <v>0.21</v>
      </c>
      <c r="D190" t="s">
        <v>411</v>
      </c>
      <c r="E190" t="s">
        <v>453</v>
      </c>
      <c r="F190" t="s">
        <v>421</v>
      </c>
      <c r="G190" t="s">
        <v>363</v>
      </c>
      <c r="H190">
        <v>1.5109999999999999</v>
      </c>
      <c r="J190">
        <v>107960083</v>
      </c>
      <c r="K190" s="5">
        <v>45621</v>
      </c>
      <c r="L190">
        <v>17</v>
      </c>
      <c r="M190">
        <v>1</v>
      </c>
      <c r="N190">
        <v>0</v>
      </c>
      <c r="O190">
        <v>4</v>
      </c>
      <c r="P190" t="s">
        <v>7</v>
      </c>
    </row>
    <row r="191" spans="1:16" x14ac:dyDescent="0.35">
      <c r="A191">
        <v>502</v>
      </c>
      <c r="B191" t="s">
        <v>363</v>
      </c>
      <c r="C191">
        <v>9.5000000000000001E-2</v>
      </c>
      <c r="D191" t="s">
        <v>6</v>
      </c>
      <c r="E191" t="s">
        <v>446</v>
      </c>
      <c r="F191" t="s">
        <v>456</v>
      </c>
      <c r="G191" t="s">
        <v>363</v>
      </c>
      <c r="H191">
        <v>1.5189999999999999</v>
      </c>
      <c r="J191">
        <v>104322589</v>
      </c>
      <c r="K191" s="5">
        <v>42072</v>
      </c>
      <c r="L191">
        <v>1</v>
      </c>
      <c r="M191">
        <v>1</v>
      </c>
      <c r="N191">
        <v>0</v>
      </c>
      <c r="O191">
        <v>1</v>
      </c>
      <c r="P191" t="s">
        <v>7</v>
      </c>
    </row>
    <row r="192" spans="1:16" x14ac:dyDescent="0.35">
      <c r="A192">
        <v>502</v>
      </c>
      <c r="B192" t="s">
        <v>363</v>
      </c>
      <c r="C192">
        <v>7.5999999999999998E-2</v>
      </c>
      <c r="D192" t="s">
        <v>6</v>
      </c>
      <c r="E192" t="s">
        <v>455</v>
      </c>
      <c r="F192" t="s">
        <v>453</v>
      </c>
      <c r="G192" t="s">
        <v>363</v>
      </c>
      <c r="H192">
        <v>1.538</v>
      </c>
      <c r="J192">
        <v>106152654</v>
      </c>
      <c r="K192" s="5">
        <v>43819</v>
      </c>
      <c r="L192">
        <v>17</v>
      </c>
      <c r="M192">
        <v>1</v>
      </c>
      <c r="N192">
        <v>0</v>
      </c>
      <c r="O192">
        <v>4</v>
      </c>
      <c r="P192" t="s">
        <v>7</v>
      </c>
    </row>
    <row r="193" spans="1:16" x14ac:dyDescent="0.35">
      <c r="A193">
        <v>502</v>
      </c>
      <c r="B193" t="s">
        <v>363</v>
      </c>
      <c r="C193">
        <v>4.7E-2</v>
      </c>
      <c r="D193" t="s">
        <v>6</v>
      </c>
      <c r="E193" t="s">
        <v>446</v>
      </c>
      <c r="F193" t="s">
        <v>456</v>
      </c>
      <c r="G193" t="s">
        <v>363</v>
      </c>
      <c r="H193">
        <v>1.5669999999999999</v>
      </c>
      <c r="J193">
        <v>106036327</v>
      </c>
      <c r="K193" s="5">
        <v>43752</v>
      </c>
      <c r="L193">
        <v>21</v>
      </c>
      <c r="M193">
        <v>1</v>
      </c>
      <c r="N193">
        <v>0</v>
      </c>
      <c r="O193">
        <v>1</v>
      </c>
      <c r="P193" t="s">
        <v>7</v>
      </c>
    </row>
    <row r="194" spans="1:16" x14ac:dyDescent="0.35">
      <c r="A194">
        <v>502</v>
      </c>
      <c r="B194" t="s">
        <v>363</v>
      </c>
      <c r="C194">
        <v>3.7999999999999999E-2</v>
      </c>
      <c r="D194" t="s">
        <v>6</v>
      </c>
      <c r="E194" t="s">
        <v>446</v>
      </c>
      <c r="F194" t="s">
        <v>456</v>
      </c>
      <c r="G194" t="s">
        <v>363</v>
      </c>
      <c r="H194">
        <v>1.5760000000000001</v>
      </c>
      <c r="J194">
        <v>105675444</v>
      </c>
      <c r="K194" s="5">
        <v>43414</v>
      </c>
      <c r="L194">
        <v>17</v>
      </c>
      <c r="M194">
        <v>1</v>
      </c>
      <c r="N194">
        <v>0</v>
      </c>
      <c r="O194">
        <v>4</v>
      </c>
      <c r="P194" t="s">
        <v>7</v>
      </c>
    </row>
    <row r="195" spans="1:16" x14ac:dyDescent="0.35">
      <c r="A195">
        <v>502</v>
      </c>
      <c r="B195" t="s">
        <v>363</v>
      </c>
      <c r="C195">
        <v>1.9E-2</v>
      </c>
      <c r="D195" t="s">
        <v>6</v>
      </c>
      <c r="E195" t="s">
        <v>421</v>
      </c>
      <c r="F195" t="s">
        <v>456</v>
      </c>
      <c r="G195" t="s">
        <v>363</v>
      </c>
      <c r="H195">
        <v>1.595</v>
      </c>
      <c r="J195">
        <v>104700732</v>
      </c>
      <c r="K195" s="5">
        <v>42444</v>
      </c>
      <c r="L195">
        <v>23</v>
      </c>
      <c r="M195">
        <v>1</v>
      </c>
      <c r="N195">
        <v>0</v>
      </c>
      <c r="O195">
        <v>1</v>
      </c>
      <c r="P195" t="s">
        <v>3</v>
      </c>
    </row>
    <row r="196" spans="1:16" x14ac:dyDescent="0.35">
      <c r="A196">
        <v>502</v>
      </c>
      <c r="B196" t="s">
        <v>363</v>
      </c>
      <c r="C196">
        <v>0.01</v>
      </c>
      <c r="D196" t="s">
        <v>6</v>
      </c>
      <c r="E196" t="s">
        <v>446</v>
      </c>
      <c r="G196" t="s">
        <v>363</v>
      </c>
      <c r="H196">
        <v>1.6040000000000001</v>
      </c>
      <c r="J196">
        <v>105664513</v>
      </c>
      <c r="K196" s="5">
        <v>43400</v>
      </c>
      <c r="L196">
        <v>1</v>
      </c>
      <c r="M196">
        <v>2</v>
      </c>
      <c r="N196">
        <v>7</v>
      </c>
      <c r="O196">
        <v>1</v>
      </c>
      <c r="P196" t="s">
        <v>3</v>
      </c>
    </row>
    <row r="197" spans="1:16" x14ac:dyDescent="0.35">
      <c r="A197">
        <v>502</v>
      </c>
      <c r="B197" t="s">
        <v>364</v>
      </c>
      <c r="C197">
        <v>5.0000000000000001E-3</v>
      </c>
      <c r="D197" t="s">
        <v>6</v>
      </c>
      <c r="E197" t="s">
        <v>455</v>
      </c>
      <c r="F197" t="s">
        <v>456</v>
      </c>
      <c r="G197" t="s">
        <v>363</v>
      </c>
      <c r="H197">
        <v>1.609</v>
      </c>
      <c r="J197">
        <v>104546620</v>
      </c>
      <c r="K197" s="5">
        <v>42305</v>
      </c>
      <c r="L197">
        <v>21</v>
      </c>
      <c r="M197">
        <v>2</v>
      </c>
      <c r="N197">
        <v>7</v>
      </c>
      <c r="O197">
        <v>5</v>
      </c>
      <c r="P197" t="s">
        <v>3</v>
      </c>
    </row>
    <row r="198" spans="1:16" x14ac:dyDescent="0.35">
      <c r="A198">
        <v>502</v>
      </c>
      <c r="B198" t="s">
        <v>363</v>
      </c>
      <c r="C198">
        <v>4.0000000000000001E-3</v>
      </c>
      <c r="D198" t="s">
        <v>6</v>
      </c>
      <c r="E198" t="s">
        <v>421</v>
      </c>
      <c r="F198" t="s">
        <v>453</v>
      </c>
      <c r="G198" t="s">
        <v>363</v>
      </c>
      <c r="H198">
        <v>1.61</v>
      </c>
      <c r="J198">
        <v>108125327</v>
      </c>
      <c r="K198" s="5">
        <v>45790</v>
      </c>
      <c r="L198">
        <v>21</v>
      </c>
      <c r="M198">
        <v>1</v>
      </c>
      <c r="N198">
        <v>7</v>
      </c>
      <c r="O198">
        <v>1</v>
      </c>
      <c r="P198" t="s">
        <v>7</v>
      </c>
    </row>
    <row r="199" spans="1:16" x14ac:dyDescent="0.35">
      <c r="A199">
        <v>502</v>
      </c>
      <c r="B199" t="s">
        <v>363</v>
      </c>
      <c r="C199">
        <v>4.0000000000000001E-3</v>
      </c>
      <c r="D199" t="s">
        <v>6</v>
      </c>
      <c r="E199" t="s">
        <v>446</v>
      </c>
      <c r="F199" t="s">
        <v>453</v>
      </c>
      <c r="G199" t="s">
        <v>363</v>
      </c>
      <c r="H199">
        <v>1.61</v>
      </c>
      <c r="J199">
        <v>105720728</v>
      </c>
      <c r="K199" s="5">
        <v>43434</v>
      </c>
      <c r="L199">
        <v>21</v>
      </c>
      <c r="M199">
        <v>1</v>
      </c>
      <c r="N199">
        <v>7</v>
      </c>
      <c r="O199">
        <v>1</v>
      </c>
      <c r="P199" t="s">
        <v>7</v>
      </c>
    </row>
    <row r="200" spans="1:16" x14ac:dyDescent="0.35">
      <c r="A200">
        <v>502</v>
      </c>
      <c r="B200" t="s">
        <v>363</v>
      </c>
      <c r="C200">
        <v>1E-3</v>
      </c>
      <c r="D200" t="s">
        <v>6</v>
      </c>
      <c r="E200" t="s">
        <v>446</v>
      </c>
      <c r="F200" t="s">
        <v>447</v>
      </c>
      <c r="G200" t="s">
        <v>363</v>
      </c>
      <c r="H200">
        <v>1.613</v>
      </c>
      <c r="J200">
        <v>107665122</v>
      </c>
      <c r="K200" s="5">
        <v>45352</v>
      </c>
      <c r="L200">
        <v>28</v>
      </c>
      <c r="M200">
        <v>1</v>
      </c>
      <c r="N200">
        <v>0</v>
      </c>
      <c r="O200">
        <v>1</v>
      </c>
      <c r="P200" t="s">
        <v>7</v>
      </c>
    </row>
    <row r="201" spans="1:16" x14ac:dyDescent="0.35">
      <c r="A201">
        <v>502</v>
      </c>
      <c r="B201" t="s">
        <v>363</v>
      </c>
      <c r="C201">
        <v>1E-3</v>
      </c>
      <c r="D201" t="s">
        <v>6</v>
      </c>
      <c r="E201" t="s">
        <v>446</v>
      </c>
      <c r="F201" t="s">
        <v>458</v>
      </c>
      <c r="G201" t="s">
        <v>363</v>
      </c>
      <c r="H201">
        <v>1.613</v>
      </c>
      <c r="J201">
        <v>105382984</v>
      </c>
      <c r="K201" s="5">
        <v>43133</v>
      </c>
      <c r="L201">
        <v>21</v>
      </c>
      <c r="M201">
        <v>1</v>
      </c>
      <c r="N201">
        <v>7</v>
      </c>
      <c r="O201">
        <v>1</v>
      </c>
      <c r="P201" t="s">
        <v>7</v>
      </c>
    </row>
    <row r="202" spans="1:16" x14ac:dyDescent="0.35">
      <c r="A202">
        <v>502</v>
      </c>
      <c r="B202" t="s">
        <v>364</v>
      </c>
      <c r="C202">
        <v>0</v>
      </c>
      <c r="E202" t="s">
        <v>455</v>
      </c>
      <c r="G202" t="s">
        <v>363</v>
      </c>
      <c r="H202">
        <v>1.6140000000000001</v>
      </c>
      <c r="J202">
        <v>104743030</v>
      </c>
      <c r="K202" s="5">
        <v>42508</v>
      </c>
      <c r="L202">
        <v>30</v>
      </c>
      <c r="M202">
        <v>2</v>
      </c>
      <c r="N202">
        <v>0</v>
      </c>
      <c r="O202">
        <v>1</v>
      </c>
      <c r="P202" t="s">
        <v>7</v>
      </c>
    </row>
    <row r="203" spans="1:16" x14ac:dyDescent="0.35">
      <c r="A203">
        <v>502</v>
      </c>
      <c r="B203" t="s">
        <v>364</v>
      </c>
      <c r="C203">
        <v>0</v>
      </c>
      <c r="E203" t="s">
        <v>455</v>
      </c>
      <c r="G203" t="s">
        <v>363</v>
      </c>
      <c r="H203">
        <v>1.6140000000000001</v>
      </c>
      <c r="J203">
        <v>104048428</v>
      </c>
      <c r="K203" s="5">
        <v>41750</v>
      </c>
      <c r="L203">
        <v>30</v>
      </c>
      <c r="M203">
        <v>1</v>
      </c>
      <c r="N203">
        <v>7</v>
      </c>
      <c r="O203">
        <v>1</v>
      </c>
      <c r="P203" t="s">
        <v>7</v>
      </c>
    </row>
    <row r="204" spans="1:16" x14ac:dyDescent="0.35">
      <c r="A204">
        <v>502</v>
      </c>
      <c r="B204" t="s">
        <v>459</v>
      </c>
      <c r="C204">
        <v>0</v>
      </c>
      <c r="E204" t="s">
        <v>446</v>
      </c>
      <c r="F204" t="s">
        <v>438</v>
      </c>
      <c r="G204" t="s">
        <v>363</v>
      </c>
      <c r="H204">
        <v>1.6140000000000001</v>
      </c>
      <c r="J204">
        <v>104430465</v>
      </c>
      <c r="K204" s="5">
        <v>42194</v>
      </c>
      <c r="L204">
        <v>14</v>
      </c>
      <c r="M204">
        <v>1</v>
      </c>
      <c r="N204">
        <v>7</v>
      </c>
      <c r="O204">
        <v>4</v>
      </c>
      <c r="P204" t="s">
        <v>3</v>
      </c>
    </row>
    <row r="205" spans="1:16" x14ac:dyDescent="0.35">
      <c r="A205">
        <v>502</v>
      </c>
      <c r="B205" t="s">
        <v>363</v>
      </c>
      <c r="C205">
        <v>0</v>
      </c>
      <c r="E205" t="s">
        <v>421</v>
      </c>
      <c r="F205" t="s">
        <v>460</v>
      </c>
      <c r="G205" t="s">
        <v>363</v>
      </c>
      <c r="H205">
        <v>1.6140000000000001</v>
      </c>
      <c r="J205">
        <v>107495321</v>
      </c>
      <c r="K205" s="5">
        <v>45187</v>
      </c>
      <c r="L205">
        <v>25</v>
      </c>
      <c r="M205">
        <v>1</v>
      </c>
      <c r="N205">
        <v>7</v>
      </c>
      <c r="O205">
        <v>1</v>
      </c>
      <c r="P205" t="s">
        <v>7</v>
      </c>
    </row>
    <row r="206" spans="1:16" x14ac:dyDescent="0.35">
      <c r="A206">
        <v>502</v>
      </c>
      <c r="B206" t="s">
        <v>363</v>
      </c>
      <c r="C206">
        <v>0</v>
      </c>
      <c r="E206" t="s">
        <v>421</v>
      </c>
      <c r="F206" t="s">
        <v>453</v>
      </c>
      <c r="G206" t="s">
        <v>363</v>
      </c>
      <c r="H206">
        <v>1.6140000000000001</v>
      </c>
      <c r="J206">
        <v>106877375</v>
      </c>
      <c r="K206" s="5">
        <v>44561</v>
      </c>
      <c r="L206">
        <v>30</v>
      </c>
      <c r="M206">
        <v>1</v>
      </c>
      <c r="N206">
        <v>7</v>
      </c>
      <c r="O206">
        <v>1</v>
      </c>
      <c r="P206" t="s">
        <v>3</v>
      </c>
    </row>
    <row r="207" spans="1:16" x14ac:dyDescent="0.35">
      <c r="A207">
        <v>502</v>
      </c>
      <c r="B207" t="s">
        <v>363</v>
      </c>
      <c r="C207">
        <v>0</v>
      </c>
      <c r="E207" t="s">
        <v>421</v>
      </c>
      <c r="F207" t="s">
        <v>461</v>
      </c>
      <c r="G207" t="s">
        <v>363</v>
      </c>
      <c r="H207">
        <v>1.6140000000000001</v>
      </c>
      <c r="J207">
        <v>106636775</v>
      </c>
      <c r="K207" s="5">
        <v>44335</v>
      </c>
      <c r="L207">
        <v>23</v>
      </c>
      <c r="M207">
        <v>1</v>
      </c>
      <c r="N207">
        <v>7</v>
      </c>
      <c r="O207">
        <v>4</v>
      </c>
      <c r="P207" t="s">
        <v>3</v>
      </c>
    </row>
    <row r="208" spans="1:16" x14ac:dyDescent="0.35">
      <c r="A208">
        <v>502</v>
      </c>
      <c r="B208" t="s">
        <v>363</v>
      </c>
      <c r="C208">
        <v>0</v>
      </c>
      <c r="E208" t="s">
        <v>421</v>
      </c>
      <c r="G208" t="s">
        <v>363</v>
      </c>
      <c r="H208">
        <v>1.6140000000000001</v>
      </c>
      <c r="J208">
        <v>106367394</v>
      </c>
      <c r="K208" s="5">
        <v>44095</v>
      </c>
      <c r="L208">
        <v>24</v>
      </c>
      <c r="M208">
        <v>1</v>
      </c>
      <c r="N208">
        <v>7</v>
      </c>
      <c r="O208">
        <v>1</v>
      </c>
      <c r="P208" t="s">
        <v>3</v>
      </c>
    </row>
    <row r="209" spans="1:16" x14ac:dyDescent="0.35">
      <c r="A209">
        <v>502</v>
      </c>
      <c r="B209" t="s">
        <v>363</v>
      </c>
      <c r="C209">
        <v>0</v>
      </c>
      <c r="E209" t="s">
        <v>421</v>
      </c>
      <c r="F209" t="s">
        <v>461</v>
      </c>
      <c r="G209" t="s">
        <v>363</v>
      </c>
      <c r="H209">
        <v>1.6140000000000001</v>
      </c>
      <c r="J209">
        <v>108355607</v>
      </c>
      <c r="K209" s="5">
        <v>46011</v>
      </c>
      <c r="L209">
        <v>30</v>
      </c>
      <c r="M209">
        <v>1</v>
      </c>
      <c r="N209">
        <v>7</v>
      </c>
      <c r="O209">
        <v>1</v>
      </c>
      <c r="P209" t="s">
        <v>7</v>
      </c>
    </row>
    <row r="210" spans="1:16" x14ac:dyDescent="0.35">
      <c r="A210">
        <v>502</v>
      </c>
      <c r="B210" t="s">
        <v>363</v>
      </c>
      <c r="C210">
        <v>0</v>
      </c>
      <c r="E210" t="s">
        <v>421</v>
      </c>
      <c r="G210" t="s">
        <v>363</v>
      </c>
      <c r="H210">
        <v>1.6140000000000001</v>
      </c>
      <c r="J210">
        <v>106611321</v>
      </c>
      <c r="K210" s="5">
        <v>44320</v>
      </c>
      <c r="L210">
        <v>30</v>
      </c>
      <c r="M210">
        <v>1</v>
      </c>
      <c r="N210">
        <v>7</v>
      </c>
      <c r="O210">
        <v>1</v>
      </c>
      <c r="P210" t="s">
        <v>7</v>
      </c>
    </row>
    <row r="211" spans="1:16" x14ac:dyDescent="0.35">
      <c r="A211" s="5">
        <v>46217</v>
      </c>
      <c r="B211" t="s">
        <v>462</v>
      </c>
    </row>
    <row r="212" spans="1:16" ht="43.5" x14ac:dyDescent="0.35">
      <c r="A212" s="1" t="s">
        <v>370</v>
      </c>
      <c r="B212" t="s">
        <v>371</v>
      </c>
      <c r="C212" s="1" t="s">
        <v>372</v>
      </c>
      <c r="D212" t="s">
        <v>373</v>
      </c>
      <c r="E212" t="s">
        <v>374</v>
      </c>
      <c r="F212" t="s">
        <v>375</v>
      </c>
      <c r="G212" t="s">
        <v>376</v>
      </c>
      <c r="H212" t="s">
        <v>377</v>
      </c>
      <c r="I212" t="s">
        <v>0</v>
      </c>
      <c r="J212" t="s">
        <v>1</v>
      </c>
      <c r="K212" t="s">
        <v>2</v>
      </c>
      <c r="L212" t="s">
        <v>3</v>
      </c>
      <c r="M212" t="s">
        <v>4</v>
      </c>
      <c r="N212" t="s">
        <v>5</v>
      </c>
      <c r="O212" t="s">
        <v>6</v>
      </c>
    </row>
    <row r="213" spans="1:16" x14ac:dyDescent="0.35">
      <c r="A213">
        <v>502</v>
      </c>
      <c r="B213" t="s">
        <v>363</v>
      </c>
      <c r="C213">
        <v>0</v>
      </c>
      <c r="E213" t="s">
        <v>421</v>
      </c>
      <c r="F213" t="s">
        <v>461</v>
      </c>
      <c r="G213" t="s">
        <v>363</v>
      </c>
      <c r="H213">
        <v>1.6140000000000001</v>
      </c>
      <c r="J213">
        <v>107249096</v>
      </c>
      <c r="K213" s="5">
        <v>44964</v>
      </c>
      <c r="L213">
        <v>21</v>
      </c>
      <c r="M213">
        <v>1</v>
      </c>
      <c r="N213">
        <v>7</v>
      </c>
      <c r="O213">
        <v>1</v>
      </c>
      <c r="P213" t="s">
        <v>7</v>
      </c>
    </row>
    <row r="214" spans="1:16" x14ac:dyDescent="0.35">
      <c r="A214">
        <v>502</v>
      </c>
      <c r="B214" t="s">
        <v>363</v>
      </c>
      <c r="C214">
        <v>0</v>
      </c>
      <c r="E214" t="s">
        <v>446</v>
      </c>
      <c r="G214" t="s">
        <v>363</v>
      </c>
      <c r="H214">
        <v>1.6140000000000001</v>
      </c>
      <c r="J214">
        <v>105236219</v>
      </c>
      <c r="K214" s="5">
        <v>42994</v>
      </c>
      <c r="L214">
        <v>24</v>
      </c>
      <c r="M214">
        <v>1</v>
      </c>
      <c r="O214">
        <v>1</v>
      </c>
      <c r="P214" t="s">
        <v>7</v>
      </c>
    </row>
    <row r="215" spans="1:16" x14ac:dyDescent="0.35">
      <c r="A215">
        <v>502</v>
      </c>
      <c r="B215" t="s">
        <v>363</v>
      </c>
      <c r="C215">
        <v>0</v>
      </c>
      <c r="E215" t="s">
        <v>446</v>
      </c>
      <c r="G215" t="s">
        <v>363</v>
      </c>
      <c r="H215">
        <v>1.6140000000000001</v>
      </c>
      <c r="J215">
        <v>104700739</v>
      </c>
      <c r="K215" s="5">
        <v>42455</v>
      </c>
      <c r="L215">
        <v>30</v>
      </c>
      <c r="M215">
        <v>1</v>
      </c>
      <c r="N215">
        <v>7</v>
      </c>
      <c r="O215">
        <v>1</v>
      </c>
      <c r="P215" t="s">
        <v>7</v>
      </c>
    </row>
    <row r="216" spans="1:16" x14ac:dyDescent="0.35">
      <c r="A216">
        <v>502</v>
      </c>
      <c r="B216" t="s">
        <v>363</v>
      </c>
      <c r="C216">
        <v>0</v>
      </c>
      <c r="E216" t="s">
        <v>446</v>
      </c>
      <c r="F216" t="s">
        <v>421</v>
      </c>
      <c r="G216" t="s">
        <v>363</v>
      </c>
      <c r="H216">
        <v>1.6140000000000001</v>
      </c>
      <c r="J216">
        <v>104183724</v>
      </c>
      <c r="K216" s="5">
        <v>41910</v>
      </c>
      <c r="L216">
        <v>30</v>
      </c>
      <c r="M216">
        <v>1</v>
      </c>
      <c r="N216">
        <v>7</v>
      </c>
      <c r="O216">
        <v>1</v>
      </c>
      <c r="P216" t="s">
        <v>8</v>
      </c>
    </row>
    <row r="217" spans="1:16" x14ac:dyDescent="0.35">
      <c r="A217">
        <v>502</v>
      </c>
      <c r="B217" t="s">
        <v>363</v>
      </c>
      <c r="C217">
        <v>0</v>
      </c>
      <c r="E217" t="s">
        <v>446</v>
      </c>
      <c r="G217" t="s">
        <v>363</v>
      </c>
      <c r="H217">
        <v>1.6140000000000001</v>
      </c>
      <c r="J217">
        <v>105452311</v>
      </c>
      <c r="K217" s="5">
        <v>43202</v>
      </c>
      <c r="L217">
        <v>30</v>
      </c>
      <c r="M217">
        <v>1</v>
      </c>
      <c r="O217">
        <v>1</v>
      </c>
      <c r="P217" t="s">
        <v>3</v>
      </c>
    </row>
    <row r="218" spans="1:16" x14ac:dyDescent="0.35">
      <c r="A218">
        <v>502</v>
      </c>
      <c r="B218" t="s">
        <v>363</v>
      </c>
      <c r="C218">
        <v>0</v>
      </c>
      <c r="E218" t="s">
        <v>446</v>
      </c>
      <c r="F218" t="s">
        <v>463</v>
      </c>
      <c r="G218" t="s">
        <v>363</v>
      </c>
      <c r="H218">
        <v>1.6140000000000001</v>
      </c>
      <c r="J218">
        <v>105444277</v>
      </c>
      <c r="K218" s="5">
        <v>43187</v>
      </c>
      <c r="L218">
        <v>21</v>
      </c>
      <c r="M218">
        <v>1</v>
      </c>
      <c r="N218">
        <v>7</v>
      </c>
      <c r="O218">
        <v>1</v>
      </c>
      <c r="P218" t="s">
        <v>7</v>
      </c>
    </row>
    <row r="219" spans="1:16" x14ac:dyDescent="0.35">
      <c r="A219">
        <v>502</v>
      </c>
      <c r="B219" t="s">
        <v>363</v>
      </c>
      <c r="C219">
        <v>0</v>
      </c>
      <c r="E219" t="s">
        <v>446</v>
      </c>
      <c r="F219" t="s">
        <v>461</v>
      </c>
      <c r="G219" t="s">
        <v>363</v>
      </c>
      <c r="H219">
        <v>1.6140000000000001</v>
      </c>
      <c r="J219">
        <v>107476798</v>
      </c>
      <c r="K219" s="5">
        <v>45177</v>
      </c>
      <c r="L219">
        <v>30</v>
      </c>
      <c r="M219">
        <v>1</v>
      </c>
      <c r="N219">
        <v>7</v>
      </c>
      <c r="O219">
        <v>1</v>
      </c>
      <c r="P219" t="s">
        <v>8</v>
      </c>
    </row>
    <row r="220" spans="1:16" x14ac:dyDescent="0.35">
      <c r="A220">
        <v>502</v>
      </c>
      <c r="B220" t="s">
        <v>363</v>
      </c>
      <c r="C220">
        <v>0</v>
      </c>
      <c r="E220" t="s">
        <v>446</v>
      </c>
      <c r="G220" t="s">
        <v>363</v>
      </c>
      <c r="H220">
        <v>1.6140000000000001</v>
      </c>
      <c r="J220">
        <v>104279551</v>
      </c>
      <c r="K220" s="5">
        <v>42013</v>
      </c>
      <c r="L220">
        <v>21</v>
      </c>
      <c r="M220">
        <v>1</v>
      </c>
      <c r="N220">
        <v>7</v>
      </c>
      <c r="O220">
        <v>1</v>
      </c>
      <c r="P220" t="s">
        <v>7</v>
      </c>
    </row>
    <row r="221" spans="1:16" x14ac:dyDescent="0.35">
      <c r="A221">
        <v>502</v>
      </c>
      <c r="B221" t="s">
        <v>363</v>
      </c>
      <c r="C221">
        <v>0</v>
      </c>
      <c r="E221" t="s">
        <v>446</v>
      </c>
      <c r="F221" t="s">
        <v>461</v>
      </c>
      <c r="G221" t="s">
        <v>363</v>
      </c>
      <c r="H221">
        <v>1.6140000000000001</v>
      </c>
      <c r="J221">
        <v>107355181</v>
      </c>
      <c r="K221" s="5">
        <v>45062</v>
      </c>
      <c r="L221">
        <v>21</v>
      </c>
      <c r="M221">
        <v>1</v>
      </c>
      <c r="O221">
        <v>1</v>
      </c>
      <c r="P221" t="s">
        <v>7</v>
      </c>
    </row>
    <row r="222" spans="1:16" x14ac:dyDescent="0.35">
      <c r="A222">
        <v>502</v>
      </c>
      <c r="B222" t="s">
        <v>363</v>
      </c>
      <c r="C222">
        <v>0</v>
      </c>
      <c r="E222" t="s">
        <v>446</v>
      </c>
      <c r="F222" t="s">
        <v>453</v>
      </c>
      <c r="G222" t="s">
        <v>363</v>
      </c>
      <c r="H222">
        <v>1.6140000000000001</v>
      </c>
      <c r="J222">
        <v>106228156</v>
      </c>
      <c r="K222" s="5">
        <v>43908</v>
      </c>
      <c r="L222">
        <v>30</v>
      </c>
      <c r="M222">
        <v>1</v>
      </c>
      <c r="N222">
        <v>7</v>
      </c>
      <c r="O222">
        <v>1</v>
      </c>
      <c r="P222" t="s">
        <v>3</v>
      </c>
    </row>
    <row r="223" spans="1:16" x14ac:dyDescent="0.35">
      <c r="A223">
        <v>502</v>
      </c>
      <c r="B223" t="s">
        <v>363</v>
      </c>
      <c r="C223">
        <v>0</v>
      </c>
      <c r="E223" t="s">
        <v>446</v>
      </c>
      <c r="G223" t="s">
        <v>363</v>
      </c>
      <c r="H223">
        <v>1.6140000000000001</v>
      </c>
      <c r="J223">
        <v>106391315</v>
      </c>
      <c r="K223" s="5">
        <v>44124</v>
      </c>
      <c r="L223">
        <v>24</v>
      </c>
      <c r="M223">
        <v>1</v>
      </c>
      <c r="N223">
        <v>7</v>
      </c>
      <c r="O223">
        <v>1</v>
      </c>
      <c r="P223" t="s">
        <v>7</v>
      </c>
    </row>
    <row r="224" spans="1:16" x14ac:dyDescent="0.35">
      <c r="A224">
        <v>502</v>
      </c>
      <c r="B224" t="s">
        <v>363</v>
      </c>
      <c r="C224">
        <v>0</v>
      </c>
      <c r="E224" t="s">
        <v>446</v>
      </c>
      <c r="F224" t="s">
        <v>453</v>
      </c>
      <c r="G224" t="s">
        <v>363</v>
      </c>
      <c r="H224">
        <v>1.6140000000000001</v>
      </c>
      <c r="J224">
        <v>106895629</v>
      </c>
      <c r="K224" s="5">
        <v>44579</v>
      </c>
      <c r="L224">
        <v>24</v>
      </c>
      <c r="M224">
        <v>1</v>
      </c>
      <c r="N224">
        <v>7</v>
      </c>
      <c r="O224">
        <v>3</v>
      </c>
      <c r="P224" t="s">
        <v>7</v>
      </c>
    </row>
    <row r="225" spans="1:16" x14ac:dyDescent="0.35">
      <c r="A225">
        <v>502</v>
      </c>
      <c r="B225" t="s">
        <v>363</v>
      </c>
      <c r="C225">
        <v>0</v>
      </c>
      <c r="E225" t="s">
        <v>446</v>
      </c>
      <c r="G225" t="s">
        <v>363</v>
      </c>
      <c r="H225">
        <v>1.6140000000000001</v>
      </c>
      <c r="J225">
        <v>106152518</v>
      </c>
      <c r="K225" s="5">
        <v>43820</v>
      </c>
      <c r="L225">
        <v>31</v>
      </c>
      <c r="M225">
        <v>1</v>
      </c>
      <c r="N225">
        <v>7</v>
      </c>
      <c r="O225">
        <v>1</v>
      </c>
      <c r="P225" t="s">
        <v>7</v>
      </c>
    </row>
    <row r="226" spans="1:16" x14ac:dyDescent="0.35">
      <c r="A226">
        <v>502</v>
      </c>
      <c r="B226" t="s">
        <v>363</v>
      </c>
      <c r="C226">
        <v>0</v>
      </c>
      <c r="E226" t="s">
        <v>446</v>
      </c>
      <c r="F226" t="s">
        <v>363</v>
      </c>
      <c r="G226" t="s">
        <v>363</v>
      </c>
      <c r="H226">
        <v>1.6140000000000001</v>
      </c>
      <c r="J226">
        <v>104195075</v>
      </c>
      <c r="K226" s="5">
        <v>41931</v>
      </c>
      <c r="L226">
        <v>30</v>
      </c>
      <c r="M226">
        <v>1</v>
      </c>
      <c r="N226">
        <v>7</v>
      </c>
      <c r="O226">
        <v>1</v>
      </c>
      <c r="P226" t="s">
        <v>7</v>
      </c>
    </row>
    <row r="227" spans="1:16" x14ac:dyDescent="0.35">
      <c r="A227">
        <v>502</v>
      </c>
      <c r="B227" t="s">
        <v>363</v>
      </c>
      <c r="C227">
        <v>2E-3</v>
      </c>
      <c r="D227" t="s">
        <v>411</v>
      </c>
      <c r="E227" t="s">
        <v>446</v>
      </c>
      <c r="F227" t="s">
        <v>464</v>
      </c>
      <c r="G227" t="s">
        <v>363</v>
      </c>
      <c r="H227">
        <v>1.6160000000000001</v>
      </c>
      <c r="J227">
        <v>107127507</v>
      </c>
      <c r="K227" s="5">
        <v>44853</v>
      </c>
      <c r="L227">
        <v>28</v>
      </c>
      <c r="M227">
        <v>1</v>
      </c>
      <c r="N227">
        <v>7</v>
      </c>
      <c r="O227">
        <v>1</v>
      </c>
      <c r="P227" t="s">
        <v>7</v>
      </c>
    </row>
    <row r="228" spans="1:16" x14ac:dyDescent="0.35">
      <c r="A228">
        <v>502</v>
      </c>
      <c r="B228" t="s">
        <v>363</v>
      </c>
      <c r="C228">
        <v>2E-3</v>
      </c>
      <c r="D228" t="s">
        <v>411</v>
      </c>
      <c r="E228" t="s">
        <v>446</v>
      </c>
      <c r="F228" t="s">
        <v>461</v>
      </c>
      <c r="G228" t="s">
        <v>363</v>
      </c>
      <c r="H228">
        <v>1.6160000000000001</v>
      </c>
      <c r="J228">
        <v>108464791</v>
      </c>
      <c r="K228" s="5">
        <v>46126</v>
      </c>
      <c r="L228">
        <v>21</v>
      </c>
      <c r="M228">
        <v>1</v>
      </c>
      <c r="N228">
        <v>7</v>
      </c>
      <c r="O228">
        <v>1</v>
      </c>
      <c r="P228" t="s">
        <v>3</v>
      </c>
    </row>
    <row r="229" spans="1:16" x14ac:dyDescent="0.35">
      <c r="A229">
        <v>502</v>
      </c>
      <c r="B229" t="s">
        <v>363</v>
      </c>
      <c r="C229">
        <v>2E-3</v>
      </c>
      <c r="D229" t="s">
        <v>411</v>
      </c>
      <c r="E229" t="s">
        <v>446</v>
      </c>
      <c r="F229" t="s">
        <v>461</v>
      </c>
      <c r="G229" t="s">
        <v>363</v>
      </c>
      <c r="H229">
        <v>1.6160000000000001</v>
      </c>
      <c r="J229">
        <v>107230791</v>
      </c>
      <c r="K229" s="5">
        <v>44943</v>
      </c>
      <c r="L229">
        <v>21</v>
      </c>
      <c r="M229">
        <v>1</v>
      </c>
      <c r="N229">
        <v>7</v>
      </c>
      <c r="O229">
        <v>1</v>
      </c>
      <c r="P229" t="s">
        <v>7</v>
      </c>
    </row>
    <row r="230" spans="1:16" x14ac:dyDescent="0.35">
      <c r="A230">
        <v>502</v>
      </c>
      <c r="B230" t="s">
        <v>364</v>
      </c>
      <c r="C230">
        <v>8.9999999999999993E-3</v>
      </c>
      <c r="D230" t="s">
        <v>411</v>
      </c>
      <c r="E230" t="s">
        <v>455</v>
      </c>
      <c r="F230" t="s">
        <v>463</v>
      </c>
      <c r="G230" t="s">
        <v>363</v>
      </c>
      <c r="H230">
        <v>1.623</v>
      </c>
      <c r="J230">
        <v>104467045</v>
      </c>
      <c r="K230" s="5">
        <v>42223</v>
      </c>
      <c r="L230">
        <v>29</v>
      </c>
      <c r="M230">
        <v>1</v>
      </c>
      <c r="N230">
        <v>7</v>
      </c>
      <c r="O230">
        <v>1</v>
      </c>
      <c r="P230" t="s">
        <v>3</v>
      </c>
    </row>
    <row r="231" spans="1:16" x14ac:dyDescent="0.35">
      <c r="A231">
        <v>502</v>
      </c>
      <c r="B231" t="s">
        <v>363</v>
      </c>
      <c r="C231">
        <v>8.9999999999999993E-3</v>
      </c>
      <c r="D231" t="s">
        <v>411</v>
      </c>
      <c r="E231" t="s">
        <v>446</v>
      </c>
      <c r="F231" t="s">
        <v>463</v>
      </c>
      <c r="G231" t="s">
        <v>363</v>
      </c>
      <c r="H231">
        <v>1.623</v>
      </c>
      <c r="J231">
        <v>105438892</v>
      </c>
      <c r="K231" s="5">
        <v>43178</v>
      </c>
      <c r="L231">
        <v>28</v>
      </c>
      <c r="M231">
        <v>1</v>
      </c>
      <c r="N231">
        <v>7</v>
      </c>
      <c r="O231">
        <v>1</v>
      </c>
      <c r="P231" t="s">
        <v>7</v>
      </c>
    </row>
    <row r="232" spans="1:16" x14ac:dyDescent="0.35">
      <c r="A232">
        <v>502</v>
      </c>
      <c r="B232" t="s">
        <v>363</v>
      </c>
      <c r="C232">
        <v>8.9999999999999993E-3</v>
      </c>
      <c r="D232" t="s">
        <v>411</v>
      </c>
      <c r="E232" t="s">
        <v>446</v>
      </c>
      <c r="F232" t="s">
        <v>463</v>
      </c>
      <c r="G232" t="s">
        <v>363</v>
      </c>
      <c r="H232">
        <v>1.623</v>
      </c>
      <c r="J232">
        <v>105861228</v>
      </c>
      <c r="K232" s="5">
        <v>43584</v>
      </c>
      <c r="L232">
        <v>21</v>
      </c>
      <c r="M232">
        <v>1</v>
      </c>
      <c r="N232">
        <v>0</v>
      </c>
      <c r="O232">
        <v>1</v>
      </c>
      <c r="P232" t="s">
        <v>3</v>
      </c>
    </row>
    <row r="233" spans="1:16" x14ac:dyDescent="0.35">
      <c r="A233">
        <v>502</v>
      </c>
      <c r="B233" t="s">
        <v>364</v>
      </c>
      <c r="C233">
        <v>1.0999999999999999E-2</v>
      </c>
      <c r="D233" t="s">
        <v>411</v>
      </c>
      <c r="E233" t="s">
        <v>455</v>
      </c>
      <c r="F233" t="s">
        <v>463</v>
      </c>
      <c r="G233" t="s">
        <v>363</v>
      </c>
      <c r="H233">
        <v>1.625</v>
      </c>
      <c r="J233">
        <v>104398328</v>
      </c>
      <c r="K233" s="5">
        <v>42146</v>
      </c>
      <c r="L233">
        <v>21</v>
      </c>
      <c r="M233">
        <v>1</v>
      </c>
      <c r="N233">
        <v>7</v>
      </c>
      <c r="O233">
        <v>1</v>
      </c>
      <c r="P233" t="s">
        <v>7</v>
      </c>
    </row>
    <row r="234" spans="1:16" x14ac:dyDescent="0.35">
      <c r="A234">
        <v>502</v>
      </c>
      <c r="B234" t="s">
        <v>363</v>
      </c>
      <c r="C234">
        <v>4.7E-2</v>
      </c>
      <c r="D234" t="s">
        <v>411</v>
      </c>
      <c r="E234" t="s">
        <v>446</v>
      </c>
      <c r="F234" t="s">
        <v>463</v>
      </c>
      <c r="G234" t="s">
        <v>363</v>
      </c>
      <c r="H234">
        <v>1.661</v>
      </c>
      <c r="J234">
        <v>105868710</v>
      </c>
      <c r="K234" s="5">
        <v>43581</v>
      </c>
      <c r="L234">
        <v>30</v>
      </c>
      <c r="M234">
        <v>2</v>
      </c>
      <c r="N234">
        <v>4</v>
      </c>
      <c r="O234">
        <v>1</v>
      </c>
      <c r="P234" t="s">
        <v>3</v>
      </c>
    </row>
    <row r="235" spans="1:16" x14ac:dyDescent="0.35">
      <c r="A235">
        <v>502</v>
      </c>
      <c r="B235" t="s">
        <v>363</v>
      </c>
      <c r="C235">
        <v>9.5000000000000001E-2</v>
      </c>
      <c r="D235" t="s">
        <v>6</v>
      </c>
      <c r="E235" t="s">
        <v>461</v>
      </c>
      <c r="F235" t="s">
        <v>446</v>
      </c>
      <c r="G235" t="s">
        <v>363</v>
      </c>
      <c r="H235">
        <v>1.6819999999999999</v>
      </c>
      <c r="I235" t="s">
        <v>68</v>
      </c>
      <c r="J235">
        <v>107840357</v>
      </c>
      <c r="K235" s="5">
        <v>45519</v>
      </c>
      <c r="L235">
        <v>28</v>
      </c>
      <c r="M235">
        <v>1</v>
      </c>
      <c r="N235">
        <v>0</v>
      </c>
      <c r="O235">
        <v>2</v>
      </c>
      <c r="P235" t="s">
        <v>7</v>
      </c>
    </row>
    <row r="236" spans="1:16" x14ac:dyDescent="0.35">
      <c r="A236">
        <v>0</v>
      </c>
      <c r="B236" t="s">
        <v>363</v>
      </c>
      <c r="C236">
        <v>1</v>
      </c>
      <c r="D236" t="s">
        <v>385</v>
      </c>
      <c r="E236" t="s">
        <v>465</v>
      </c>
      <c r="F236" t="s">
        <v>446</v>
      </c>
      <c r="G236" t="s">
        <v>363</v>
      </c>
      <c r="H236">
        <v>1.706</v>
      </c>
      <c r="J236">
        <v>104277808</v>
      </c>
      <c r="K236" s="5">
        <v>42027</v>
      </c>
      <c r="L236">
        <v>17</v>
      </c>
      <c r="M236">
        <v>1</v>
      </c>
      <c r="N236">
        <v>0</v>
      </c>
      <c r="O236">
        <v>5</v>
      </c>
      <c r="P236" t="s">
        <v>7</v>
      </c>
    </row>
    <row r="237" spans="1:16" x14ac:dyDescent="0.35">
      <c r="A237">
        <v>0</v>
      </c>
      <c r="B237" t="s">
        <v>363</v>
      </c>
      <c r="C237">
        <v>0.1</v>
      </c>
      <c r="D237" t="s">
        <v>411</v>
      </c>
      <c r="E237" t="s">
        <v>446</v>
      </c>
      <c r="F237" t="s">
        <v>438</v>
      </c>
      <c r="G237" t="s">
        <v>363</v>
      </c>
      <c r="H237">
        <v>1.714</v>
      </c>
      <c r="J237">
        <v>105104581</v>
      </c>
      <c r="K237" s="5">
        <v>42874</v>
      </c>
      <c r="L237">
        <v>19</v>
      </c>
      <c r="M237">
        <v>1</v>
      </c>
      <c r="N237">
        <v>0</v>
      </c>
      <c r="O237">
        <v>1</v>
      </c>
      <c r="P237" t="s">
        <v>7</v>
      </c>
    </row>
    <row r="238" spans="1:16" x14ac:dyDescent="0.35">
      <c r="A238">
        <v>502</v>
      </c>
      <c r="B238" t="s">
        <v>363</v>
      </c>
      <c r="C238">
        <v>1.4E-2</v>
      </c>
      <c r="D238" t="s">
        <v>6</v>
      </c>
      <c r="E238" t="s">
        <v>461</v>
      </c>
      <c r="F238" t="s">
        <v>421</v>
      </c>
      <c r="G238" t="s">
        <v>363</v>
      </c>
      <c r="H238">
        <v>1.7629999999999999</v>
      </c>
      <c r="I238" t="s">
        <v>68</v>
      </c>
      <c r="J238">
        <v>107534938</v>
      </c>
      <c r="K238" s="5">
        <v>45233</v>
      </c>
      <c r="L238">
        <v>18</v>
      </c>
      <c r="M238">
        <v>1</v>
      </c>
      <c r="N238">
        <v>0</v>
      </c>
      <c r="O238">
        <v>1</v>
      </c>
      <c r="P238" t="s">
        <v>7</v>
      </c>
    </row>
    <row r="239" spans="1:16" x14ac:dyDescent="0.35">
      <c r="A239">
        <v>502</v>
      </c>
      <c r="B239" t="s">
        <v>363</v>
      </c>
      <c r="C239">
        <v>0.19</v>
      </c>
      <c r="D239" t="s">
        <v>411</v>
      </c>
      <c r="E239" t="s">
        <v>446</v>
      </c>
      <c r="F239" t="s">
        <v>461</v>
      </c>
      <c r="G239" t="s">
        <v>363</v>
      </c>
      <c r="H239">
        <v>1.804</v>
      </c>
      <c r="J239">
        <v>108087371</v>
      </c>
      <c r="K239" s="5">
        <v>45744</v>
      </c>
      <c r="L239">
        <v>24</v>
      </c>
      <c r="M239">
        <v>1</v>
      </c>
      <c r="O239">
        <v>1</v>
      </c>
      <c r="P239" t="s">
        <v>7</v>
      </c>
    </row>
    <row r="240" spans="1:16" x14ac:dyDescent="0.35">
      <c r="A240">
        <v>0</v>
      </c>
      <c r="B240" t="s">
        <v>363</v>
      </c>
      <c r="C240">
        <v>0.2</v>
      </c>
      <c r="D240" t="s">
        <v>411</v>
      </c>
      <c r="E240" t="s">
        <v>421</v>
      </c>
      <c r="F240" t="s">
        <v>460</v>
      </c>
      <c r="G240" t="s">
        <v>363</v>
      </c>
      <c r="H240">
        <v>1.8140000000000001</v>
      </c>
      <c r="J240">
        <v>106910614</v>
      </c>
      <c r="K240" s="5">
        <v>44652</v>
      </c>
      <c r="L240">
        <v>21</v>
      </c>
      <c r="M240">
        <v>1</v>
      </c>
      <c r="N240">
        <v>0</v>
      </c>
      <c r="O240">
        <v>1</v>
      </c>
      <c r="P240" t="s">
        <v>7</v>
      </c>
    </row>
    <row r="241" spans="1:16" x14ac:dyDescent="0.35">
      <c r="A241">
        <v>0</v>
      </c>
      <c r="B241" t="s">
        <v>363</v>
      </c>
      <c r="C241">
        <v>1.5</v>
      </c>
      <c r="D241" t="s">
        <v>6</v>
      </c>
      <c r="E241" t="s">
        <v>438</v>
      </c>
      <c r="F241" t="s">
        <v>446</v>
      </c>
      <c r="G241" t="s">
        <v>363</v>
      </c>
      <c r="H241">
        <v>1.8360000000000001</v>
      </c>
      <c r="J241">
        <v>106866635</v>
      </c>
      <c r="K241" s="5">
        <v>44608</v>
      </c>
      <c r="L241">
        <v>21</v>
      </c>
      <c r="M241">
        <v>1</v>
      </c>
      <c r="N241">
        <v>0</v>
      </c>
      <c r="O241">
        <v>1</v>
      </c>
      <c r="P241" t="s">
        <v>8</v>
      </c>
    </row>
    <row r="242" spans="1:16" x14ac:dyDescent="0.35">
      <c r="A242">
        <v>0</v>
      </c>
      <c r="B242" t="s">
        <v>363</v>
      </c>
      <c r="C242">
        <v>0.3</v>
      </c>
      <c r="D242" t="s">
        <v>411</v>
      </c>
      <c r="E242" t="s">
        <v>446</v>
      </c>
      <c r="F242" t="s">
        <v>438</v>
      </c>
      <c r="G242" t="s">
        <v>363</v>
      </c>
      <c r="H242">
        <v>1.9139999999999999</v>
      </c>
      <c r="J242">
        <v>104088166</v>
      </c>
      <c r="K242" s="5">
        <v>41812</v>
      </c>
      <c r="L242">
        <v>17</v>
      </c>
      <c r="M242">
        <v>1</v>
      </c>
      <c r="N242">
        <v>0</v>
      </c>
      <c r="O242">
        <v>1</v>
      </c>
      <c r="P242" t="s">
        <v>7</v>
      </c>
    </row>
    <row r="243" spans="1:16" x14ac:dyDescent="0.35">
      <c r="A243">
        <v>0</v>
      </c>
      <c r="B243" t="s">
        <v>363</v>
      </c>
      <c r="C243">
        <v>0.3</v>
      </c>
      <c r="D243" t="s">
        <v>411</v>
      </c>
      <c r="E243" t="s">
        <v>446</v>
      </c>
      <c r="F243" t="s">
        <v>438</v>
      </c>
      <c r="G243" t="s">
        <v>363</v>
      </c>
      <c r="H243">
        <v>1.9139999999999999</v>
      </c>
      <c r="J243">
        <v>105549100</v>
      </c>
      <c r="K243" s="5">
        <v>43300</v>
      </c>
      <c r="L243">
        <v>19</v>
      </c>
      <c r="M243">
        <v>1</v>
      </c>
      <c r="N243">
        <v>0</v>
      </c>
      <c r="O243">
        <v>1</v>
      </c>
      <c r="P243" t="s">
        <v>7</v>
      </c>
    </row>
    <row r="244" spans="1:16" x14ac:dyDescent="0.35">
      <c r="A244" s="5">
        <v>46217</v>
      </c>
      <c r="B244" t="s">
        <v>466</v>
      </c>
    </row>
    <row r="245" spans="1:16" ht="43.5" x14ac:dyDescent="0.35">
      <c r="A245" s="1" t="s">
        <v>370</v>
      </c>
      <c r="B245" t="s">
        <v>371</v>
      </c>
      <c r="C245" s="1" t="s">
        <v>372</v>
      </c>
      <c r="D245" t="s">
        <v>373</v>
      </c>
      <c r="E245" t="s">
        <v>374</v>
      </c>
      <c r="F245" t="s">
        <v>375</v>
      </c>
      <c r="G245" t="s">
        <v>376</v>
      </c>
      <c r="H245" t="s">
        <v>377</v>
      </c>
      <c r="I245" t="s">
        <v>0</v>
      </c>
      <c r="J245" t="s">
        <v>1</v>
      </c>
      <c r="K245" t="s">
        <v>2</v>
      </c>
      <c r="L245" t="s">
        <v>3</v>
      </c>
      <c r="M245" t="s">
        <v>4</v>
      </c>
      <c r="N245" t="s">
        <v>5</v>
      </c>
      <c r="O245" t="s">
        <v>6</v>
      </c>
    </row>
    <row r="246" spans="1:16" x14ac:dyDescent="0.35">
      <c r="A246">
        <v>0</v>
      </c>
      <c r="B246" t="s">
        <v>363</v>
      </c>
      <c r="C246">
        <v>0.3</v>
      </c>
      <c r="D246" t="s">
        <v>411</v>
      </c>
      <c r="E246" t="s">
        <v>446</v>
      </c>
      <c r="F246" t="s">
        <v>438</v>
      </c>
      <c r="G246" t="s">
        <v>363</v>
      </c>
      <c r="H246">
        <v>1.9139999999999999</v>
      </c>
      <c r="J246">
        <v>104235171</v>
      </c>
      <c r="K246" s="5">
        <v>41978</v>
      </c>
      <c r="L246">
        <v>27</v>
      </c>
      <c r="M246">
        <v>1</v>
      </c>
      <c r="N246">
        <v>0</v>
      </c>
      <c r="O246">
        <v>5</v>
      </c>
      <c r="P246" t="s">
        <v>9</v>
      </c>
    </row>
    <row r="247" spans="1:16" x14ac:dyDescent="0.35">
      <c r="A247">
        <v>0</v>
      </c>
      <c r="B247" t="s">
        <v>363</v>
      </c>
      <c r="C247">
        <v>0.4</v>
      </c>
      <c r="D247" t="s">
        <v>411</v>
      </c>
      <c r="E247" t="s">
        <v>446</v>
      </c>
      <c r="F247" t="s">
        <v>438</v>
      </c>
      <c r="G247" t="s">
        <v>363</v>
      </c>
      <c r="H247">
        <v>2.0139999999999998</v>
      </c>
      <c r="J247">
        <v>105391735</v>
      </c>
      <c r="K247" s="5">
        <v>43154</v>
      </c>
      <c r="L247">
        <v>29</v>
      </c>
      <c r="M247">
        <v>1</v>
      </c>
      <c r="N247">
        <v>0</v>
      </c>
      <c r="O247">
        <v>1</v>
      </c>
      <c r="P247" t="s">
        <v>7</v>
      </c>
    </row>
    <row r="248" spans="1:16" x14ac:dyDescent="0.35">
      <c r="A248">
        <v>0</v>
      </c>
      <c r="B248" t="s">
        <v>363</v>
      </c>
      <c r="C248">
        <v>0.4</v>
      </c>
      <c r="D248" t="s">
        <v>411</v>
      </c>
      <c r="E248" t="s">
        <v>446</v>
      </c>
      <c r="F248" t="s">
        <v>438</v>
      </c>
      <c r="G248" t="s">
        <v>363</v>
      </c>
      <c r="H248">
        <v>2.0139999999999998</v>
      </c>
      <c r="J248">
        <v>104596878</v>
      </c>
      <c r="K248" s="5">
        <v>42363</v>
      </c>
      <c r="L248">
        <v>19</v>
      </c>
      <c r="M248">
        <v>2</v>
      </c>
      <c r="N248">
        <v>0</v>
      </c>
      <c r="O248">
        <v>1</v>
      </c>
      <c r="P248" t="s">
        <v>8</v>
      </c>
    </row>
    <row r="249" spans="1:16" x14ac:dyDescent="0.35">
      <c r="A249">
        <v>0</v>
      </c>
      <c r="B249" t="s">
        <v>363</v>
      </c>
      <c r="C249">
        <v>0.4</v>
      </c>
      <c r="D249" t="s">
        <v>411</v>
      </c>
      <c r="E249" t="s">
        <v>446</v>
      </c>
      <c r="F249" t="s">
        <v>438</v>
      </c>
      <c r="G249" t="s">
        <v>363</v>
      </c>
      <c r="H249">
        <v>2.0139999999999998</v>
      </c>
      <c r="J249">
        <v>104109914</v>
      </c>
      <c r="K249" s="5">
        <v>41842</v>
      </c>
      <c r="L249">
        <v>19</v>
      </c>
      <c r="M249">
        <v>3</v>
      </c>
      <c r="N249">
        <v>0</v>
      </c>
      <c r="O249">
        <v>1</v>
      </c>
      <c r="P249" t="s">
        <v>3</v>
      </c>
    </row>
    <row r="250" spans="1:16" x14ac:dyDescent="0.35">
      <c r="A250">
        <v>0</v>
      </c>
      <c r="B250" t="s">
        <v>363</v>
      </c>
      <c r="C250">
        <v>0.4</v>
      </c>
      <c r="D250" t="s">
        <v>411</v>
      </c>
      <c r="E250" t="s">
        <v>446</v>
      </c>
      <c r="F250" t="s">
        <v>438</v>
      </c>
      <c r="G250" t="s">
        <v>363</v>
      </c>
      <c r="H250">
        <v>2.0139999999999998</v>
      </c>
      <c r="J250">
        <v>104890251</v>
      </c>
      <c r="K250" s="5">
        <v>42663</v>
      </c>
      <c r="L250">
        <v>17</v>
      </c>
      <c r="M250">
        <v>1</v>
      </c>
      <c r="N250">
        <v>0</v>
      </c>
      <c r="O250">
        <v>5</v>
      </c>
      <c r="P250" t="s">
        <v>7</v>
      </c>
    </row>
    <row r="251" spans="1:16" x14ac:dyDescent="0.35">
      <c r="A251">
        <v>0</v>
      </c>
      <c r="B251" t="s">
        <v>363</v>
      </c>
      <c r="C251">
        <v>0.4</v>
      </c>
      <c r="D251" t="s">
        <v>411</v>
      </c>
      <c r="E251" t="s">
        <v>446</v>
      </c>
      <c r="F251" t="s">
        <v>467</v>
      </c>
      <c r="G251" t="s">
        <v>363</v>
      </c>
      <c r="H251">
        <v>2.0139999999999998</v>
      </c>
      <c r="J251">
        <v>107497571</v>
      </c>
      <c r="K251" s="5">
        <v>45219</v>
      </c>
      <c r="L251">
        <v>19</v>
      </c>
      <c r="M251">
        <v>1</v>
      </c>
      <c r="N251">
        <v>0</v>
      </c>
      <c r="O251">
        <v>5</v>
      </c>
      <c r="P251" t="s">
        <v>10</v>
      </c>
    </row>
    <row r="252" spans="1:16" x14ac:dyDescent="0.35">
      <c r="A252">
        <v>0</v>
      </c>
      <c r="B252" t="s">
        <v>363</v>
      </c>
      <c r="C252">
        <v>0.5</v>
      </c>
      <c r="D252" t="s">
        <v>399</v>
      </c>
      <c r="E252" t="s">
        <v>446</v>
      </c>
      <c r="F252" t="s">
        <v>465</v>
      </c>
      <c r="G252" t="s">
        <v>363</v>
      </c>
      <c r="H252">
        <v>2.1139999999999999</v>
      </c>
      <c r="J252">
        <v>105678228</v>
      </c>
      <c r="K252" s="5">
        <v>43417</v>
      </c>
      <c r="L252">
        <v>19</v>
      </c>
      <c r="M252">
        <v>2</v>
      </c>
      <c r="N252">
        <v>5</v>
      </c>
      <c r="O252">
        <v>1</v>
      </c>
      <c r="P252" t="s">
        <v>7</v>
      </c>
    </row>
    <row r="253" spans="1:16" x14ac:dyDescent="0.35">
      <c r="A253">
        <v>0</v>
      </c>
      <c r="B253" t="s">
        <v>363</v>
      </c>
      <c r="C253">
        <v>0.5</v>
      </c>
      <c r="D253" t="s">
        <v>411</v>
      </c>
      <c r="E253" t="s">
        <v>446</v>
      </c>
      <c r="F253" t="s">
        <v>438</v>
      </c>
      <c r="G253" t="s">
        <v>363</v>
      </c>
      <c r="H253">
        <v>2.1139999999999999</v>
      </c>
      <c r="J253">
        <v>105337284</v>
      </c>
      <c r="K253" s="5">
        <v>43098</v>
      </c>
      <c r="L253">
        <v>21</v>
      </c>
      <c r="M253">
        <v>1</v>
      </c>
      <c r="N253">
        <v>0</v>
      </c>
      <c r="O253">
        <v>1</v>
      </c>
      <c r="P253" t="s">
        <v>7</v>
      </c>
    </row>
    <row r="254" spans="1:16" x14ac:dyDescent="0.35">
      <c r="A254">
        <v>0</v>
      </c>
      <c r="B254" t="s">
        <v>363</v>
      </c>
      <c r="C254">
        <v>0.5</v>
      </c>
      <c r="D254" t="s">
        <v>468</v>
      </c>
      <c r="E254" t="s">
        <v>446</v>
      </c>
      <c r="F254" t="s">
        <v>465</v>
      </c>
      <c r="G254" t="s">
        <v>363</v>
      </c>
      <c r="H254">
        <v>2.1139999999999999</v>
      </c>
      <c r="J254">
        <v>105006757</v>
      </c>
      <c r="K254" s="5">
        <v>42778</v>
      </c>
      <c r="L254">
        <v>5</v>
      </c>
      <c r="M254">
        <v>1</v>
      </c>
      <c r="N254">
        <v>0</v>
      </c>
      <c r="O254">
        <v>1</v>
      </c>
      <c r="P254" t="s">
        <v>3</v>
      </c>
    </row>
    <row r="255" spans="1:16" x14ac:dyDescent="0.35">
      <c r="A255">
        <v>0</v>
      </c>
      <c r="B255" t="s">
        <v>363</v>
      </c>
      <c r="C255">
        <v>0.51</v>
      </c>
      <c r="D255" t="s">
        <v>399</v>
      </c>
      <c r="E255" t="s">
        <v>446</v>
      </c>
      <c r="F255" t="s">
        <v>438</v>
      </c>
      <c r="G255" t="s">
        <v>363</v>
      </c>
      <c r="H255">
        <v>2.1240000000000001</v>
      </c>
      <c r="J255">
        <v>106105902</v>
      </c>
      <c r="K255" s="5">
        <v>43822</v>
      </c>
      <c r="L255">
        <v>26</v>
      </c>
      <c r="M255">
        <v>1</v>
      </c>
      <c r="N255">
        <v>0</v>
      </c>
      <c r="O255">
        <v>5</v>
      </c>
      <c r="P255" t="s">
        <v>8</v>
      </c>
    </row>
    <row r="256" spans="1:16" x14ac:dyDescent="0.35">
      <c r="A256">
        <v>0</v>
      </c>
      <c r="B256" t="s">
        <v>363</v>
      </c>
      <c r="C256">
        <v>0.17</v>
      </c>
      <c r="D256" t="s">
        <v>411</v>
      </c>
      <c r="E256" t="s">
        <v>469</v>
      </c>
      <c r="F256" t="s">
        <v>460</v>
      </c>
      <c r="G256" t="s">
        <v>363</v>
      </c>
      <c r="H256">
        <v>2.1389999999999998</v>
      </c>
      <c r="J256">
        <v>107581089</v>
      </c>
      <c r="K256" s="5">
        <v>45265</v>
      </c>
      <c r="L256">
        <v>1</v>
      </c>
      <c r="M256">
        <v>1</v>
      </c>
      <c r="O256">
        <v>1</v>
      </c>
      <c r="P256" t="s">
        <v>3</v>
      </c>
    </row>
    <row r="257" spans="1:16" x14ac:dyDescent="0.35">
      <c r="A257">
        <v>502</v>
      </c>
      <c r="B257" t="s">
        <v>364</v>
      </c>
      <c r="C257">
        <v>0.5</v>
      </c>
      <c r="D257" t="s">
        <v>6</v>
      </c>
      <c r="E257" t="s">
        <v>463</v>
      </c>
      <c r="F257" t="s">
        <v>455</v>
      </c>
      <c r="G257" t="s">
        <v>363</v>
      </c>
      <c r="H257">
        <v>2.206</v>
      </c>
      <c r="J257">
        <v>103993152</v>
      </c>
      <c r="K257" s="5">
        <v>41655</v>
      </c>
      <c r="L257">
        <v>17</v>
      </c>
      <c r="M257">
        <v>1</v>
      </c>
      <c r="N257">
        <v>0</v>
      </c>
      <c r="O257">
        <v>5</v>
      </c>
      <c r="P257" t="s">
        <v>7</v>
      </c>
    </row>
    <row r="258" spans="1:16" x14ac:dyDescent="0.35">
      <c r="A258">
        <v>502</v>
      </c>
      <c r="B258" t="s">
        <v>363</v>
      </c>
      <c r="C258">
        <v>0</v>
      </c>
      <c r="E258" t="s">
        <v>460</v>
      </c>
      <c r="G258" t="s">
        <v>363</v>
      </c>
      <c r="H258">
        <v>2.286</v>
      </c>
      <c r="J258">
        <v>108005640</v>
      </c>
      <c r="K258" s="5">
        <v>45671</v>
      </c>
      <c r="L258">
        <v>23</v>
      </c>
      <c r="M258">
        <v>1</v>
      </c>
      <c r="N258">
        <v>8</v>
      </c>
      <c r="O258">
        <v>2</v>
      </c>
      <c r="P258" t="s">
        <v>7</v>
      </c>
    </row>
    <row r="259" spans="1:16" x14ac:dyDescent="0.35">
      <c r="A259">
        <v>0</v>
      </c>
      <c r="B259" t="s">
        <v>363</v>
      </c>
      <c r="C259">
        <v>0</v>
      </c>
      <c r="E259" t="s">
        <v>460</v>
      </c>
      <c r="F259" t="s">
        <v>470</v>
      </c>
      <c r="G259" t="s">
        <v>363</v>
      </c>
      <c r="H259">
        <v>2.286</v>
      </c>
      <c r="J259">
        <v>107685086</v>
      </c>
      <c r="K259" s="5">
        <v>45394</v>
      </c>
      <c r="L259">
        <v>21</v>
      </c>
      <c r="M259">
        <v>1</v>
      </c>
      <c r="N259">
        <v>0</v>
      </c>
      <c r="O259">
        <v>1</v>
      </c>
      <c r="P259" t="s">
        <v>7</v>
      </c>
    </row>
    <row r="260" spans="1:16" x14ac:dyDescent="0.35">
      <c r="A260">
        <v>0</v>
      </c>
      <c r="B260" t="s">
        <v>363</v>
      </c>
      <c r="C260">
        <v>0</v>
      </c>
      <c r="E260" t="s">
        <v>471</v>
      </c>
      <c r="F260" t="s">
        <v>446</v>
      </c>
      <c r="G260" t="s">
        <v>363</v>
      </c>
      <c r="H260">
        <v>2.286</v>
      </c>
      <c r="J260">
        <v>107812596</v>
      </c>
      <c r="K260" s="5">
        <v>45513</v>
      </c>
      <c r="L260">
        <v>23</v>
      </c>
      <c r="M260">
        <v>1</v>
      </c>
      <c r="N260">
        <v>8</v>
      </c>
      <c r="O260">
        <v>1</v>
      </c>
      <c r="P260" t="s">
        <v>7</v>
      </c>
    </row>
    <row r="261" spans="1:16" x14ac:dyDescent="0.35">
      <c r="A261">
        <v>0</v>
      </c>
      <c r="B261" t="s">
        <v>363</v>
      </c>
      <c r="C261">
        <v>0</v>
      </c>
      <c r="E261" t="s">
        <v>472</v>
      </c>
      <c r="F261" t="s">
        <v>473</v>
      </c>
      <c r="G261" t="s">
        <v>363</v>
      </c>
      <c r="H261">
        <v>2.286</v>
      </c>
      <c r="J261">
        <v>107560743</v>
      </c>
      <c r="K261" s="5">
        <v>45272</v>
      </c>
      <c r="L261">
        <v>23</v>
      </c>
      <c r="M261">
        <v>1</v>
      </c>
      <c r="N261">
        <v>8</v>
      </c>
      <c r="O261">
        <v>1</v>
      </c>
      <c r="P261" t="s">
        <v>3</v>
      </c>
    </row>
    <row r="262" spans="1:16" x14ac:dyDescent="0.35">
      <c r="A262">
        <v>0</v>
      </c>
      <c r="B262" t="s">
        <v>363</v>
      </c>
      <c r="C262">
        <v>0.7</v>
      </c>
      <c r="D262" t="s">
        <v>411</v>
      </c>
      <c r="E262" t="s">
        <v>470</v>
      </c>
      <c r="F262" t="s">
        <v>438</v>
      </c>
      <c r="G262" t="s">
        <v>363</v>
      </c>
      <c r="H262">
        <v>2.3079999999999998</v>
      </c>
      <c r="J262">
        <v>104315958</v>
      </c>
      <c r="K262" s="5">
        <v>42071</v>
      </c>
      <c r="L262">
        <v>19</v>
      </c>
      <c r="M262">
        <v>1</v>
      </c>
      <c r="N262">
        <v>0</v>
      </c>
      <c r="O262">
        <v>1</v>
      </c>
      <c r="P262" t="s">
        <v>7</v>
      </c>
    </row>
    <row r="263" spans="1:16" x14ac:dyDescent="0.35">
      <c r="A263">
        <v>0</v>
      </c>
      <c r="B263" t="s">
        <v>363</v>
      </c>
      <c r="C263">
        <v>0.7</v>
      </c>
      <c r="D263" t="s">
        <v>411</v>
      </c>
      <c r="E263" t="s">
        <v>446</v>
      </c>
      <c r="F263" t="s">
        <v>438</v>
      </c>
      <c r="G263" t="s">
        <v>363</v>
      </c>
      <c r="H263">
        <v>2.3140000000000001</v>
      </c>
      <c r="J263">
        <v>104124078</v>
      </c>
      <c r="K263" s="5">
        <v>41856</v>
      </c>
      <c r="L263">
        <v>19</v>
      </c>
      <c r="M263">
        <v>1</v>
      </c>
      <c r="N263">
        <v>0</v>
      </c>
      <c r="O263">
        <v>1</v>
      </c>
      <c r="P263" t="s">
        <v>7</v>
      </c>
    </row>
    <row r="264" spans="1:16" x14ac:dyDescent="0.35">
      <c r="A264">
        <v>0</v>
      </c>
      <c r="B264" t="s">
        <v>363</v>
      </c>
      <c r="C264">
        <v>0.7</v>
      </c>
      <c r="D264" t="s">
        <v>411</v>
      </c>
      <c r="E264" t="s">
        <v>446</v>
      </c>
      <c r="F264" t="s">
        <v>438</v>
      </c>
      <c r="G264" t="s">
        <v>363</v>
      </c>
      <c r="H264">
        <v>2.3140000000000001</v>
      </c>
      <c r="J264">
        <v>104048288</v>
      </c>
      <c r="K264" s="5">
        <v>41762</v>
      </c>
      <c r="L264">
        <v>19</v>
      </c>
      <c r="M264">
        <v>1</v>
      </c>
      <c r="N264">
        <v>0</v>
      </c>
      <c r="O264">
        <v>5</v>
      </c>
      <c r="P264" t="s">
        <v>3</v>
      </c>
    </row>
    <row r="265" spans="1:16" x14ac:dyDescent="0.35">
      <c r="A265">
        <v>0</v>
      </c>
      <c r="B265" t="s">
        <v>363</v>
      </c>
      <c r="C265">
        <v>1</v>
      </c>
      <c r="D265" t="s">
        <v>6</v>
      </c>
      <c r="E265" t="s">
        <v>438</v>
      </c>
      <c r="F265" t="s">
        <v>465</v>
      </c>
      <c r="G265" t="s">
        <v>363</v>
      </c>
      <c r="H265">
        <v>2.3359999999999999</v>
      </c>
      <c r="J265">
        <v>103992690</v>
      </c>
      <c r="K265" s="5">
        <v>41702</v>
      </c>
      <c r="L265">
        <v>32</v>
      </c>
      <c r="M265">
        <v>4</v>
      </c>
      <c r="N265">
        <v>0</v>
      </c>
      <c r="O265">
        <v>3</v>
      </c>
      <c r="P265" t="s">
        <v>7</v>
      </c>
    </row>
    <row r="266" spans="1:16" x14ac:dyDescent="0.35">
      <c r="A266">
        <v>0</v>
      </c>
      <c r="B266" t="s">
        <v>363</v>
      </c>
      <c r="C266">
        <v>1.18</v>
      </c>
      <c r="D266" t="s">
        <v>6</v>
      </c>
      <c r="E266" t="s">
        <v>474</v>
      </c>
      <c r="F266" t="s">
        <v>475</v>
      </c>
      <c r="G266" t="s">
        <v>363</v>
      </c>
      <c r="H266">
        <v>2.3879999999999999</v>
      </c>
      <c r="J266">
        <v>104335921</v>
      </c>
      <c r="K266" s="5">
        <v>42079</v>
      </c>
      <c r="L266">
        <v>17</v>
      </c>
      <c r="M266">
        <v>1</v>
      </c>
      <c r="N266">
        <v>0</v>
      </c>
      <c r="O266">
        <v>5</v>
      </c>
      <c r="P266" t="s">
        <v>7</v>
      </c>
    </row>
    <row r="267" spans="1:16" x14ac:dyDescent="0.35">
      <c r="A267">
        <v>0</v>
      </c>
      <c r="B267" t="s">
        <v>363</v>
      </c>
      <c r="C267">
        <v>0.12</v>
      </c>
      <c r="D267" t="s">
        <v>411</v>
      </c>
      <c r="E267" t="s">
        <v>460</v>
      </c>
      <c r="F267" t="s">
        <v>438</v>
      </c>
      <c r="G267" t="s">
        <v>363</v>
      </c>
      <c r="H267">
        <v>2.4060000000000001</v>
      </c>
      <c r="J267">
        <v>108161546</v>
      </c>
      <c r="K267" s="5">
        <v>45840</v>
      </c>
      <c r="L267">
        <v>21</v>
      </c>
      <c r="M267">
        <v>2</v>
      </c>
      <c r="N267">
        <v>0</v>
      </c>
      <c r="O267">
        <v>1</v>
      </c>
      <c r="P267" t="s">
        <v>7</v>
      </c>
    </row>
    <row r="268" spans="1:16" x14ac:dyDescent="0.35">
      <c r="A268">
        <v>0</v>
      </c>
      <c r="B268" t="s">
        <v>363</v>
      </c>
      <c r="C268">
        <v>0.3</v>
      </c>
      <c r="D268" t="s">
        <v>476</v>
      </c>
      <c r="E268" t="s">
        <v>465</v>
      </c>
      <c r="F268" t="s">
        <v>446</v>
      </c>
      <c r="G268" t="s">
        <v>363</v>
      </c>
      <c r="H268">
        <v>2.4060000000000001</v>
      </c>
      <c r="J268">
        <v>108342109</v>
      </c>
      <c r="K268" s="5">
        <v>45997</v>
      </c>
      <c r="L268">
        <v>21</v>
      </c>
      <c r="M268">
        <v>1</v>
      </c>
      <c r="N268">
        <v>0</v>
      </c>
      <c r="O268">
        <v>1</v>
      </c>
      <c r="P268" t="s">
        <v>7</v>
      </c>
    </row>
    <row r="269" spans="1:16" x14ac:dyDescent="0.35">
      <c r="A269">
        <v>0</v>
      </c>
      <c r="B269" t="s">
        <v>363</v>
      </c>
      <c r="C269">
        <v>0.2</v>
      </c>
      <c r="D269" t="s">
        <v>411</v>
      </c>
      <c r="E269" t="s">
        <v>460</v>
      </c>
      <c r="F269" t="s">
        <v>438</v>
      </c>
      <c r="G269" t="s">
        <v>363</v>
      </c>
      <c r="H269">
        <v>2.4860000000000002</v>
      </c>
      <c r="J269">
        <v>107982543</v>
      </c>
      <c r="K269" s="5">
        <v>45663</v>
      </c>
      <c r="L269">
        <v>24</v>
      </c>
      <c r="M269">
        <v>1</v>
      </c>
      <c r="N269">
        <v>0</v>
      </c>
      <c r="O269">
        <v>5</v>
      </c>
      <c r="P269" t="s">
        <v>7</v>
      </c>
    </row>
    <row r="270" spans="1:16" x14ac:dyDescent="0.35">
      <c r="A270">
        <v>0</v>
      </c>
      <c r="B270" t="s">
        <v>363</v>
      </c>
      <c r="C270">
        <v>0.2</v>
      </c>
      <c r="D270" t="s">
        <v>411</v>
      </c>
      <c r="E270" t="s">
        <v>460</v>
      </c>
      <c r="F270" t="s">
        <v>438</v>
      </c>
      <c r="G270" t="s">
        <v>363</v>
      </c>
      <c r="H270">
        <v>2.4860000000000002</v>
      </c>
      <c r="J270">
        <v>108392882</v>
      </c>
      <c r="K270" s="5">
        <v>46058</v>
      </c>
      <c r="L270">
        <v>19</v>
      </c>
      <c r="M270">
        <v>2</v>
      </c>
      <c r="N270">
        <v>0</v>
      </c>
      <c r="O270">
        <v>1</v>
      </c>
      <c r="P270" t="s">
        <v>7</v>
      </c>
    </row>
    <row r="271" spans="1:16" x14ac:dyDescent="0.35">
      <c r="A271">
        <v>0</v>
      </c>
      <c r="B271" t="s">
        <v>363</v>
      </c>
      <c r="C271">
        <v>0.2</v>
      </c>
      <c r="D271" t="s">
        <v>6</v>
      </c>
      <c r="E271" t="s">
        <v>465</v>
      </c>
      <c r="F271" t="s">
        <v>477</v>
      </c>
      <c r="G271" t="s">
        <v>363</v>
      </c>
      <c r="H271">
        <v>2.5059999999999998</v>
      </c>
      <c r="J271">
        <v>104954222</v>
      </c>
      <c r="K271" s="5">
        <v>42722</v>
      </c>
      <c r="L271">
        <v>19</v>
      </c>
      <c r="M271">
        <v>1</v>
      </c>
      <c r="N271">
        <v>0</v>
      </c>
      <c r="O271">
        <v>5</v>
      </c>
      <c r="P271" t="s">
        <v>3</v>
      </c>
    </row>
    <row r="272" spans="1:16" x14ac:dyDescent="0.35">
      <c r="A272">
        <v>0</v>
      </c>
      <c r="B272" t="s">
        <v>363</v>
      </c>
      <c r="C272">
        <v>0.9</v>
      </c>
      <c r="D272" t="s">
        <v>411</v>
      </c>
      <c r="E272" t="s">
        <v>446</v>
      </c>
      <c r="F272" t="s">
        <v>465</v>
      </c>
      <c r="G272" t="s">
        <v>363</v>
      </c>
      <c r="H272">
        <v>2.5139999999999998</v>
      </c>
      <c r="J272">
        <v>106693849</v>
      </c>
      <c r="K272" s="5">
        <v>44450</v>
      </c>
      <c r="L272">
        <v>19</v>
      </c>
      <c r="M272">
        <v>1</v>
      </c>
      <c r="N272">
        <v>5</v>
      </c>
      <c r="O272">
        <v>1</v>
      </c>
      <c r="P272" t="s">
        <v>8</v>
      </c>
    </row>
    <row r="273" spans="1:16" x14ac:dyDescent="0.35">
      <c r="A273">
        <v>0</v>
      </c>
      <c r="B273" t="s">
        <v>363</v>
      </c>
      <c r="C273">
        <v>0.9</v>
      </c>
      <c r="D273" t="s">
        <v>411</v>
      </c>
      <c r="E273" t="s">
        <v>446</v>
      </c>
      <c r="F273" t="s">
        <v>438</v>
      </c>
      <c r="G273" t="s">
        <v>363</v>
      </c>
      <c r="H273">
        <v>2.5139999999999998</v>
      </c>
      <c r="J273">
        <v>106009746</v>
      </c>
      <c r="K273" s="5">
        <v>43739</v>
      </c>
      <c r="L273">
        <v>19</v>
      </c>
      <c r="M273">
        <v>1</v>
      </c>
      <c r="N273">
        <v>0</v>
      </c>
      <c r="O273">
        <v>1</v>
      </c>
      <c r="P273" t="s">
        <v>3</v>
      </c>
    </row>
    <row r="274" spans="1:16" x14ac:dyDescent="0.35">
      <c r="A274">
        <v>0</v>
      </c>
      <c r="B274" t="s">
        <v>363</v>
      </c>
      <c r="C274">
        <v>0.9</v>
      </c>
      <c r="D274" t="s">
        <v>411</v>
      </c>
      <c r="E274" t="s">
        <v>446</v>
      </c>
      <c r="F274" t="s">
        <v>467</v>
      </c>
      <c r="G274" t="s">
        <v>363</v>
      </c>
      <c r="H274">
        <v>2.5139999999999998</v>
      </c>
      <c r="J274">
        <v>107642743</v>
      </c>
      <c r="K274" s="5">
        <v>45354</v>
      </c>
      <c r="L274">
        <v>19</v>
      </c>
      <c r="M274">
        <v>1</v>
      </c>
      <c r="N274">
        <v>0</v>
      </c>
      <c r="O274">
        <v>5</v>
      </c>
      <c r="P274" t="s">
        <v>7</v>
      </c>
    </row>
    <row r="275" spans="1:16" x14ac:dyDescent="0.35">
      <c r="A275">
        <v>0</v>
      </c>
      <c r="B275" t="s">
        <v>363</v>
      </c>
      <c r="C275">
        <v>0.8</v>
      </c>
      <c r="D275" t="s">
        <v>6</v>
      </c>
      <c r="E275" t="s">
        <v>438</v>
      </c>
      <c r="F275" t="s">
        <v>446</v>
      </c>
      <c r="G275" t="s">
        <v>363</v>
      </c>
      <c r="H275">
        <v>2.536</v>
      </c>
      <c r="J275">
        <v>105992786</v>
      </c>
      <c r="K275" s="5">
        <v>43721</v>
      </c>
      <c r="L275">
        <v>19</v>
      </c>
      <c r="M275">
        <v>1</v>
      </c>
      <c r="N275">
        <v>0</v>
      </c>
      <c r="O275">
        <v>5</v>
      </c>
      <c r="P275" t="s">
        <v>3</v>
      </c>
    </row>
    <row r="276" spans="1:16" x14ac:dyDescent="0.35">
      <c r="A276">
        <v>0</v>
      </c>
      <c r="B276" t="s">
        <v>363</v>
      </c>
      <c r="C276">
        <v>0.8</v>
      </c>
      <c r="D276" t="s">
        <v>6</v>
      </c>
      <c r="E276" t="s">
        <v>438</v>
      </c>
      <c r="F276" t="s">
        <v>446</v>
      </c>
      <c r="G276" t="s">
        <v>363</v>
      </c>
      <c r="H276">
        <v>2.536</v>
      </c>
      <c r="J276">
        <v>105144645</v>
      </c>
      <c r="K276" s="5">
        <v>42910</v>
      </c>
      <c r="L276">
        <v>19</v>
      </c>
      <c r="M276">
        <v>2</v>
      </c>
      <c r="N276">
        <v>5</v>
      </c>
      <c r="O276">
        <v>2</v>
      </c>
      <c r="P276" t="s">
        <v>10</v>
      </c>
    </row>
    <row r="277" spans="1:16" x14ac:dyDescent="0.35">
      <c r="A277">
        <v>0</v>
      </c>
      <c r="B277" t="s">
        <v>363</v>
      </c>
      <c r="C277">
        <v>0.1</v>
      </c>
      <c r="D277" t="s">
        <v>6</v>
      </c>
      <c r="E277" t="s">
        <v>465</v>
      </c>
      <c r="F277" t="s">
        <v>446</v>
      </c>
      <c r="G277" t="s">
        <v>363</v>
      </c>
      <c r="H277">
        <v>2.6059999999999999</v>
      </c>
      <c r="J277">
        <v>104706069</v>
      </c>
      <c r="K277" s="5">
        <v>42477</v>
      </c>
      <c r="L277">
        <v>19</v>
      </c>
      <c r="M277">
        <v>1</v>
      </c>
      <c r="N277">
        <v>0</v>
      </c>
      <c r="O277">
        <v>5</v>
      </c>
      <c r="P277" t="s">
        <v>3</v>
      </c>
    </row>
    <row r="278" spans="1:16" x14ac:dyDescent="0.35">
      <c r="A278" s="5">
        <v>46217</v>
      </c>
      <c r="B278" t="s">
        <v>478</v>
      </c>
    </row>
    <row r="279" spans="1:16" ht="43.5" x14ac:dyDescent="0.35">
      <c r="A279" s="1" t="s">
        <v>370</v>
      </c>
      <c r="B279" t="s">
        <v>371</v>
      </c>
      <c r="C279" s="1" t="s">
        <v>372</v>
      </c>
      <c r="D279" t="s">
        <v>373</v>
      </c>
      <c r="E279" t="s">
        <v>374</v>
      </c>
      <c r="F279" t="s">
        <v>375</v>
      </c>
      <c r="G279" t="s">
        <v>376</v>
      </c>
      <c r="H279" t="s">
        <v>377</v>
      </c>
      <c r="I279" t="s">
        <v>0</v>
      </c>
      <c r="J279" t="s">
        <v>1</v>
      </c>
      <c r="K279" t="s">
        <v>2</v>
      </c>
      <c r="L279" t="s">
        <v>3</v>
      </c>
      <c r="M279" t="s">
        <v>4</v>
      </c>
      <c r="N279" t="s">
        <v>5</v>
      </c>
      <c r="O279" t="s">
        <v>6</v>
      </c>
    </row>
    <row r="280" spans="1:16" x14ac:dyDescent="0.35">
      <c r="A280">
        <v>0</v>
      </c>
      <c r="B280" t="s">
        <v>363</v>
      </c>
      <c r="C280">
        <v>1</v>
      </c>
      <c r="D280" t="s">
        <v>399</v>
      </c>
      <c r="E280" t="s">
        <v>446</v>
      </c>
      <c r="F280" t="s">
        <v>438</v>
      </c>
      <c r="G280" t="s">
        <v>363</v>
      </c>
      <c r="H280">
        <v>2.6139999999999999</v>
      </c>
      <c r="J280">
        <v>104461625</v>
      </c>
      <c r="K280" s="5">
        <v>42231</v>
      </c>
      <c r="L280">
        <v>19</v>
      </c>
      <c r="M280">
        <v>1</v>
      </c>
      <c r="N280">
        <v>0</v>
      </c>
      <c r="O280">
        <v>5</v>
      </c>
      <c r="P280" t="s">
        <v>7</v>
      </c>
    </row>
    <row r="281" spans="1:16" x14ac:dyDescent="0.35">
      <c r="A281">
        <v>0</v>
      </c>
      <c r="B281" t="s">
        <v>363</v>
      </c>
      <c r="C281">
        <v>8.5000000000000006E-2</v>
      </c>
      <c r="D281" t="s">
        <v>6</v>
      </c>
      <c r="E281" t="s">
        <v>465</v>
      </c>
      <c r="F281" t="s">
        <v>470</v>
      </c>
      <c r="G281" t="s">
        <v>363</v>
      </c>
      <c r="H281">
        <v>2.621</v>
      </c>
      <c r="J281">
        <v>105191940</v>
      </c>
      <c r="K281" s="5">
        <v>42962</v>
      </c>
      <c r="L281">
        <v>19</v>
      </c>
      <c r="M281">
        <v>1</v>
      </c>
      <c r="N281">
        <v>5</v>
      </c>
      <c r="O281">
        <v>1</v>
      </c>
      <c r="P281" t="s">
        <v>3</v>
      </c>
    </row>
    <row r="282" spans="1:16" x14ac:dyDescent="0.35">
      <c r="A282">
        <v>0</v>
      </c>
      <c r="B282" t="s">
        <v>363</v>
      </c>
      <c r="C282">
        <v>7.5999999999999998E-2</v>
      </c>
      <c r="D282" t="s">
        <v>6</v>
      </c>
      <c r="E282" t="s">
        <v>465</v>
      </c>
      <c r="F282" t="s">
        <v>421</v>
      </c>
      <c r="G282" t="s">
        <v>363</v>
      </c>
      <c r="H282">
        <v>2.63</v>
      </c>
      <c r="J282">
        <v>106760416</v>
      </c>
      <c r="K282" s="5">
        <v>44506</v>
      </c>
      <c r="L282">
        <v>19</v>
      </c>
      <c r="M282">
        <v>1</v>
      </c>
      <c r="N282">
        <v>0</v>
      </c>
      <c r="O282">
        <v>5</v>
      </c>
      <c r="P282" t="s">
        <v>9</v>
      </c>
    </row>
    <row r="283" spans="1:16" x14ac:dyDescent="0.35">
      <c r="A283">
        <v>0</v>
      </c>
      <c r="B283" t="s">
        <v>363</v>
      </c>
      <c r="C283">
        <v>0.4</v>
      </c>
      <c r="D283" t="s">
        <v>399</v>
      </c>
      <c r="E283" t="s">
        <v>460</v>
      </c>
      <c r="F283" t="s">
        <v>438</v>
      </c>
      <c r="G283" t="s">
        <v>363</v>
      </c>
      <c r="H283">
        <v>2.6859999999999999</v>
      </c>
      <c r="J283">
        <v>108404798</v>
      </c>
      <c r="K283" s="5">
        <v>46068</v>
      </c>
      <c r="L283">
        <v>19</v>
      </c>
      <c r="M283">
        <v>2</v>
      </c>
      <c r="N283">
        <v>0</v>
      </c>
      <c r="O283">
        <v>5</v>
      </c>
    </row>
    <row r="284" spans="1:16" x14ac:dyDescent="0.35">
      <c r="A284">
        <v>0</v>
      </c>
      <c r="B284" t="s">
        <v>363</v>
      </c>
      <c r="C284">
        <v>8.9999999999999993E-3</v>
      </c>
      <c r="D284" t="s">
        <v>6</v>
      </c>
      <c r="E284" t="s">
        <v>465</v>
      </c>
      <c r="F284" t="s">
        <v>465</v>
      </c>
      <c r="G284" t="s">
        <v>363</v>
      </c>
      <c r="H284">
        <v>2.6970000000000001</v>
      </c>
      <c r="J284">
        <v>104806518</v>
      </c>
      <c r="K284" s="5">
        <v>42581</v>
      </c>
      <c r="L284">
        <v>19</v>
      </c>
      <c r="M284">
        <v>1</v>
      </c>
      <c r="N284">
        <v>0</v>
      </c>
      <c r="O284">
        <v>5</v>
      </c>
      <c r="P284" t="s">
        <v>7</v>
      </c>
    </row>
    <row r="285" spans="1:16" x14ac:dyDescent="0.35">
      <c r="A285">
        <v>502</v>
      </c>
      <c r="B285" t="s">
        <v>363</v>
      </c>
      <c r="C285">
        <v>0</v>
      </c>
      <c r="D285" t="s">
        <v>6</v>
      </c>
      <c r="E285" t="s">
        <v>463</v>
      </c>
      <c r="F285" t="s">
        <v>479</v>
      </c>
      <c r="G285" t="s">
        <v>363</v>
      </c>
      <c r="H285">
        <v>2.706</v>
      </c>
      <c r="J285">
        <v>105081071</v>
      </c>
      <c r="K285" s="5">
        <v>42851</v>
      </c>
      <c r="L285">
        <v>1</v>
      </c>
      <c r="M285">
        <v>1</v>
      </c>
      <c r="N285">
        <v>0</v>
      </c>
      <c r="O285">
        <v>1</v>
      </c>
      <c r="P285" t="s">
        <v>3</v>
      </c>
    </row>
    <row r="286" spans="1:16" x14ac:dyDescent="0.35">
      <c r="A286">
        <v>0</v>
      </c>
      <c r="B286" t="s">
        <v>363</v>
      </c>
      <c r="C286">
        <v>0</v>
      </c>
      <c r="E286" t="s">
        <v>465</v>
      </c>
      <c r="F286" t="s">
        <v>438</v>
      </c>
      <c r="G286" t="s">
        <v>363</v>
      </c>
      <c r="H286">
        <v>2.706</v>
      </c>
      <c r="J286">
        <v>103932894</v>
      </c>
      <c r="K286" s="5">
        <v>41625</v>
      </c>
      <c r="L286">
        <v>24</v>
      </c>
      <c r="M286">
        <v>1</v>
      </c>
      <c r="N286">
        <v>8</v>
      </c>
      <c r="O286">
        <v>1</v>
      </c>
      <c r="P286" t="s">
        <v>7</v>
      </c>
    </row>
    <row r="287" spans="1:16" x14ac:dyDescent="0.35">
      <c r="A287">
        <v>0</v>
      </c>
      <c r="B287" t="s">
        <v>363</v>
      </c>
      <c r="C287">
        <v>0.02</v>
      </c>
      <c r="D287" t="s">
        <v>411</v>
      </c>
      <c r="E287" t="s">
        <v>465</v>
      </c>
      <c r="F287" t="s">
        <v>438</v>
      </c>
      <c r="G287" t="s">
        <v>363</v>
      </c>
      <c r="H287">
        <v>2.726</v>
      </c>
      <c r="J287">
        <v>107295844</v>
      </c>
      <c r="K287" s="5">
        <v>45016</v>
      </c>
      <c r="L287">
        <v>27</v>
      </c>
      <c r="M287">
        <v>1</v>
      </c>
      <c r="N287">
        <v>8</v>
      </c>
      <c r="O287">
        <v>5</v>
      </c>
      <c r="P287" t="s">
        <v>7</v>
      </c>
    </row>
    <row r="288" spans="1:16" x14ac:dyDescent="0.35">
      <c r="A288">
        <v>0</v>
      </c>
      <c r="B288" t="s">
        <v>363</v>
      </c>
      <c r="C288">
        <v>0.6</v>
      </c>
      <c r="D288" t="s">
        <v>6</v>
      </c>
      <c r="E288" t="s">
        <v>438</v>
      </c>
      <c r="F288" t="s">
        <v>446</v>
      </c>
      <c r="G288" t="s">
        <v>363</v>
      </c>
      <c r="H288">
        <v>2.7360000000000002</v>
      </c>
      <c r="J288">
        <v>105354900</v>
      </c>
      <c r="K288" s="5">
        <v>43118</v>
      </c>
      <c r="L288">
        <v>19</v>
      </c>
      <c r="M288">
        <v>5</v>
      </c>
      <c r="N288">
        <v>0</v>
      </c>
      <c r="O288">
        <v>1</v>
      </c>
      <c r="P288" t="s">
        <v>7</v>
      </c>
    </row>
    <row r="289" spans="1:16" x14ac:dyDescent="0.35">
      <c r="A289">
        <v>0</v>
      </c>
      <c r="B289" t="s">
        <v>363</v>
      </c>
      <c r="C289">
        <v>0.6</v>
      </c>
      <c r="D289" t="s">
        <v>6</v>
      </c>
      <c r="E289" t="s">
        <v>438</v>
      </c>
      <c r="F289" t="s">
        <v>446</v>
      </c>
      <c r="G289" t="s">
        <v>363</v>
      </c>
      <c r="H289">
        <v>2.7360000000000002</v>
      </c>
      <c r="J289">
        <v>106532752</v>
      </c>
      <c r="K289" s="5">
        <v>44282</v>
      </c>
      <c r="L289">
        <v>19</v>
      </c>
      <c r="M289">
        <v>1</v>
      </c>
      <c r="N289">
        <v>0</v>
      </c>
      <c r="O289">
        <v>1</v>
      </c>
      <c r="P289" t="s">
        <v>9</v>
      </c>
    </row>
    <row r="290" spans="1:16" x14ac:dyDescent="0.35">
      <c r="A290">
        <v>0</v>
      </c>
      <c r="B290" t="s">
        <v>363</v>
      </c>
      <c r="C290">
        <v>9.5000000000000001E-2</v>
      </c>
      <c r="D290" t="s">
        <v>411</v>
      </c>
      <c r="E290" t="s">
        <v>465</v>
      </c>
      <c r="F290" t="s">
        <v>438</v>
      </c>
      <c r="G290" t="s">
        <v>363</v>
      </c>
      <c r="H290">
        <v>2.8010000000000002</v>
      </c>
      <c r="J290">
        <v>108267410</v>
      </c>
      <c r="K290" s="5">
        <v>45942</v>
      </c>
      <c r="L290">
        <v>19</v>
      </c>
      <c r="M290">
        <v>2</v>
      </c>
      <c r="N290">
        <v>0</v>
      </c>
      <c r="O290">
        <v>5</v>
      </c>
      <c r="P290" t="s">
        <v>7</v>
      </c>
    </row>
    <row r="291" spans="1:16" x14ac:dyDescent="0.35">
      <c r="A291">
        <v>502</v>
      </c>
      <c r="B291" t="s">
        <v>363</v>
      </c>
      <c r="C291">
        <v>0.1</v>
      </c>
      <c r="D291" t="s">
        <v>411</v>
      </c>
      <c r="E291" t="s">
        <v>463</v>
      </c>
      <c r="G291" t="s">
        <v>363</v>
      </c>
      <c r="H291">
        <v>2.806</v>
      </c>
      <c r="J291">
        <v>104682818</v>
      </c>
      <c r="K291" s="5">
        <v>42437</v>
      </c>
      <c r="L291">
        <v>2</v>
      </c>
      <c r="M291">
        <v>1</v>
      </c>
      <c r="N291">
        <v>0</v>
      </c>
      <c r="O291">
        <v>5</v>
      </c>
      <c r="P291" t="s">
        <v>7</v>
      </c>
    </row>
    <row r="292" spans="1:16" x14ac:dyDescent="0.35">
      <c r="A292">
        <v>0</v>
      </c>
      <c r="B292" t="s">
        <v>363</v>
      </c>
      <c r="C292">
        <v>0.1</v>
      </c>
      <c r="D292" t="s">
        <v>411</v>
      </c>
      <c r="E292" t="s">
        <v>465</v>
      </c>
      <c r="F292" t="s">
        <v>438</v>
      </c>
      <c r="G292" t="s">
        <v>363</v>
      </c>
      <c r="H292">
        <v>2.806</v>
      </c>
      <c r="J292">
        <v>108212408</v>
      </c>
      <c r="K292" s="5">
        <v>45894</v>
      </c>
      <c r="L292">
        <v>21</v>
      </c>
      <c r="M292">
        <v>1</v>
      </c>
      <c r="N292">
        <v>0</v>
      </c>
      <c r="O292">
        <v>1</v>
      </c>
      <c r="P292" t="s">
        <v>7</v>
      </c>
    </row>
    <row r="293" spans="1:16" x14ac:dyDescent="0.35">
      <c r="A293">
        <v>0</v>
      </c>
      <c r="B293" t="s">
        <v>363</v>
      </c>
      <c r="C293">
        <v>1.2</v>
      </c>
      <c r="D293" t="s">
        <v>411</v>
      </c>
      <c r="E293" t="s">
        <v>455</v>
      </c>
      <c r="F293" t="s">
        <v>438</v>
      </c>
      <c r="G293" t="s">
        <v>363</v>
      </c>
      <c r="H293">
        <v>2.8140000000000001</v>
      </c>
      <c r="J293">
        <v>104972790</v>
      </c>
      <c r="K293" s="5">
        <v>42744</v>
      </c>
      <c r="L293">
        <v>19</v>
      </c>
      <c r="M293">
        <v>4</v>
      </c>
      <c r="N293">
        <v>0</v>
      </c>
      <c r="O293">
        <v>1</v>
      </c>
    </row>
    <row r="294" spans="1:16" x14ac:dyDescent="0.35">
      <c r="A294">
        <v>0</v>
      </c>
      <c r="B294" t="s">
        <v>363</v>
      </c>
      <c r="C294">
        <v>0.5</v>
      </c>
      <c r="D294" t="s">
        <v>6</v>
      </c>
      <c r="E294" t="s">
        <v>438</v>
      </c>
      <c r="F294" t="s">
        <v>446</v>
      </c>
      <c r="G294" t="s">
        <v>363</v>
      </c>
      <c r="H294">
        <v>2.8359999999999999</v>
      </c>
      <c r="J294">
        <v>108126678</v>
      </c>
      <c r="K294" s="5">
        <v>45804</v>
      </c>
      <c r="L294">
        <v>23</v>
      </c>
      <c r="M294">
        <v>2</v>
      </c>
      <c r="N294">
        <v>0</v>
      </c>
      <c r="O294">
        <v>1</v>
      </c>
      <c r="P294" t="s">
        <v>7</v>
      </c>
    </row>
    <row r="295" spans="1:16" x14ac:dyDescent="0.35">
      <c r="A295">
        <v>0</v>
      </c>
      <c r="B295" t="s">
        <v>363</v>
      </c>
      <c r="C295">
        <v>0.5</v>
      </c>
      <c r="D295" t="s">
        <v>6</v>
      </c>
      <c r="E295" t="s">
        <v>438</v>
      </c>
      <c r="F295" t="s">
        <v>446</v>
      </c>
      <c r="G295" t="s">
        <v>363</v>
      </c>
      <c r="H295">
        <v>2.8359999999999999</v>
      </c>
      <c r="J295">
        <v>107589343</v>
      </c>
      <c r="K295" s="5">
        <v>45300</v>
      </c>
      <c r="L295">
        <v>19</v>
      </c>
      <c r="M295">
        <v>2</v>
      </c>
      <c r="N295">
        <v>0</v>
      </c>
      <c r="O295">
        <v>1</v>
      </c>
      <c r="P295" t="s">
        <v>7</v>
      </c>
    </row>
    <row r="296" spans="1:16" x14ac:dyDescent="0.35">
      <c r="A296">
        <v>0</v>
      </c>
      <c r="B296" t="s">
        <v>363</v>
      </c>
      <c r="C296">
        <v>0.2</v>
      </c>
      <c r="D296" t="s">
        <v>411</v>
      </c>
      <c r="E296" t="s">
        <v>465</v>
      </c>
      <c r="F296" t="s">
        <v>438</v>
      </c>
      <c r="G296" t="s">
        <v>363</v>
      </c>
      <c r="H296">
        <v>2.9060000000000001</v>
      </c>
      <c r="J296">
        <v>104445305</v>
      </c>
      <c r="K296" s="5">
        <v>42212</v>
      </c>
      <c r="L296">
        <v>19</v>
      </c>
      <c r="M296">
        <v>1</v>
      </c>
      <c r="N296">
        <v>5</v>
      </c>
      <c r="O296">
        <v>1</v>
      </c>
      <c r="P296" t="s">
        <v>7</v>
      </c>
    </row>
    <row r="297" spans="1:16" x14ac:dyDescent="0.35">
      <c r="A297">
        <v>0</v>
      </c>
      <c r="B297" t="s">
        <v>363</v>
      </c>
      <c r="C297">
        <v>0.25</v>
      </c>
      <c r="D297" t="s">
        <v>399</v>
      </c>
      <c r="E297" t="s">
        <v>465</v>
      </c>
      <c r="F297" t="s">
        <v>438</v>
      </c>
      <c r="G297" t="s">
        <v>363</v>
      </c>
      <c r="H297">
        <v>2.956</v>
      </c>
      <c r="J297">
        <v>106512523</v>
      </c>
      <c r="K297" s="5">
        <v>44265</v>
      </c>
      <c r="L297">
        <v>19</v>
      </c>
      <c r="M297">
        <v>1</v>
      </c>
      <c r="N297">
        <v>0</v>
      </c>
      <c r="O297">
        <v>1</v>
      </c>
      <c r="P297" t="s">
        <v>10</v>
      </c>
    </row>
    <row r="298" spans="1:16" x14ac:dyDescent="0.35">
      <c r="A298">
        <v>0</v>
      </c>
      <c r="B298" t="s">
        <v>363</v>
      </c>
      <c r="C298">
        <v>0.3</v>
      </c>
      <c r="D298" t="s">
        <v>6</v>
      </c>
      <c r="E298" t="s">
        <v>438</v>
      </c>
      <c r="F298" t="s">
        <v>480</v>
      </c>
      <c r="G298" t="s">
        <v>363</v>
      </c>
      <c r="H298">
        <v>3.036</v>
      </c>
      <c r="J298">
        <v>105288208</v>
      </c>
      <c r="K298" s="5">
        <v>43052</v>
      </c>
      <c r="L298">
        <v>19</v>
      </c>
      <c r="M298">
        <v>2</v>
      </c>
      <c r="N298">
        <v>5</v>
      </c>
      <c r="O298">
        <v>1</v>
      </c>
      <c r="P298" t="s">
        <v>8</v>
      </c>
    </row>
    <row r="299" spans="1:16" x14ac:dyDescent="0.35">
      <c r="A299">
        <v>0</v>
      </c>
      <c r="B299" t="s">
        <v>363</v>
      </c>
      <c r="C299">
        <v>0.3</v>
      </c>
      <c r="D299" t="s">
        <v>6</v>
      </c>
      <c r="E299" t="s">
        <v>438</v>
      </c>
      <c r="F299" t="s">
        <v>446</v>
      </c>
      <c r="G299" t="s">
        <v>363</v>
      </c>
      <c r="H299">
        <v>3.036</v>
      </c>
      <c r="J299">
        <v>104402931</v>
      </c>
      <c r="K299" s="5">
        <v>42164</v>
      </c>
      <c r="L299">
        <v>21</v>
      </c>
      <c r="M299">
        <v>1</v>
      </c>
      <c r="N299">
        <v>0</v>
      </c>
      <c r="O299">
        <v>1</v>
      </c>
      <c r="P299" t="s">
        <v>7</v>
      </c>
    </row>
    <row r="300" spans="1:16" x14ac:dyDescent="0.35">
      <c r="A300">
        <v>0</v>
      </c>
      <c r="B300" t="s">
        <v>363</v>
      </c>
      <c r="C300">
        <v>0.3</v>
      </c>
      <c r="D300" t="s">
        <v>6</v>
      </c>
      <c r="E300" t="s">
        <v>438</v>
      </c>
      <c r="F300" t="s">
        <v>446</v>
      </c>
      <c r="G300" t="s">
        <v>363</v>
      </c>
      <c r="H300">
        <v>3.036</v>
      </c>
      <c r="J300">
        <v>103920981</v>
      </c>
      <c r="K300" s="5">
        <v>41615</v>
      </c>
      <c r="L300">
        <v>19</v>
      </c>
      <c r="M300">
        <v>2</v>
      </c>
      <c r="N300">
        <v>0</v>
      </c>
      <c r="O300">
        <v>5</v>
      </c>
      <c r="P300" t="s">
        <v>7</v>
      </c>
    </row>
    <row r="301" spans="1:16" x14ac:dyDescent="0.35">
      <c r="A301">
        <v>0</v>
      </c>
      <c r="B301" t="s">
        <v>363</v>
      </c>
      <c r="C301">
        <v>0.3</v>
      </c>
      <c r="D301" t="s">
        <v>385</v>
      </c>
      <c r="E301" t="s">
        <v>438</v>
      </c>
      <c r="F301" t="s">
        <v>481</v>
      </c>
      <c r="G301" t="s">
        <v>363</v>
      </c>
      <c r="H301">
        <v>3.036</v>
      </c>
      <c r="J301">
        <v>106883663</v>
      </c>
      <c r="K301" s="5">
        <v>44625</v>
      </c>
      <c r="L301">
        <v>19</v>
      </c>
      <c r="M301">
        <v>1</v>
      </c>
      <c r="N301">
        <v>0</v>
      </c>
      <c r="O301">
        <v>5</v>
      </c>
      <c r="P301" t="s">
        <v>7</v>
      </c>
    </row>
    <row r="302" spans="1:16" x14ac:dyDescent="0.35">
      <c r="A302">
        <v>0</v>
      </c>
      <c r="B302" t="s">
        <v>363</v>
      </c>
      <c r="C302">
        <v>0.28000000000000003</v>
      </c>
      <c r="D302" t="s">
        <v>6</v>
      </c>
      <c r="E302" t="s">
        <v>438</v>
      </c>
      <c r="F302" t="s">
        <v>470</v>
      </c>
      <c r="G302" t="s">
        <v>363</v>
      </c>
      <c r="H302">
        <v>3.056</v>
      </c>
      <c r="J302">
        <v>103973528</v>
      </c>
      <c r="K302" s="5">
        <v>41680</v>
      </c>
      <c r="L302">
        <v>19</v>
      </c>
      <c r="M302">
        <v>1</v>
      </c>
      <c r="N302">
        <v>5</v>
      </c>
      <c r="O302">
        <v>1</v>
      </c>
      <c r="P302" t="s">
        <v>7</v>
      </c>
    </row>
    <row r="303" spans="1:16" x14ac:dyDescent="0.35">
      <c r="A303">
        <v>0</v>
      </c>
      <c r="B303" t="s">
        <v>363</v>
      </c>
      <c r="C303">
        <v>0.25</v>
      </c>
      <c r="D303" t="s">
        <v>385</v>
      </c>
      <c r="E303" t="s">
        <v>438</v>
      </c>
      <c r="F303" t="s">
        <v>446</v>
      </c>
      <c r="G303" t="s">
        <v>363</v>
      </c>
      <c r="H303">
        <v>3.0859999999999999</v>
      </c>
      <c r="J303">
        <v>104323754</v>
      </c>
      <c r="K303" s="5">
        <v>42077</v>
      </c>
      <c r="L303">
        <v>19</v>
      </c>
      <c r="M303">
        <v>1</v>
      </c>
      <c r="N303">
        <v>5</v>
      </c>
      <c r="O303">
        <v>1</v>
      </c>
    </row>
    <row r="304" spans="1:16" x14ac:dyDescent="0.35">
      <c r="A304">
        <v>0</v>
      </c>
      <c r="B304" t="s">
        <v>363</v>
      </c>
      <c r="C304">
        <v>1.5</v>
      </c>
      <c r="D304" t="s">
        <v>399</v>
      </c>
      <c r="E304" t="s">
        <v>446</v>
      </c>
      <c r="F304" t="s">
        <v>473</v>
      </c>
      <c r="G304" t="s">
        <v>363</v>
      </c>
      <c r="H304">
        <v>3.1139999999999999</v>
      </c>
      <c r="J304">
        <v>107939187</v>
      </c>
      <c r="K304" s="5">
        <v>45625</v>
      </c>
      <c r="L304">
        <v>17</v>
      </c>
      <c r="M304">
        <v>1</v>
      </c>
      <c r="N304">
        <v>0</v>
      </c>
      <c r="O304">
        <v>1</v>
      </c>
      <c r="P304" t="s">
        <v>7</v>
      </c>
    </row>
    <row r="305" spans="1:16" x14ac:dyDescent="0.35">
      <c r="A305">
        <v>0</v>
      </c>
      <c r="B305" t="s">
        <v>363</v>
      </c>
      <c r="C305">
        <v>0.2</v>
      </c>
      <c r="D305" t="s">
        <v>6</v>
      </c>
      <c r="E305" t="s">
        <v>438</v>
      </c>
      <c r="F305" t="s">
        <v>467</v>
      </c>
      <c r="G305" t="s">
        <v>363</v>
      </c>
      <c r="H305">
        <v>3.1360000000000001</v>
      </c>
      <c r="J305">
        <v>106632581</v>
      </c>
      <c r="K305" s="5">
        <v>44368</v>
      </c>
      <c r="L305">
        <v>28</v>
      </c>
      <c r="M305">
        <v>2</v>
      </c>
      <c r="N305">
        <v>0</v>
      </c>
      <c r="O305">
        <v>1</v>
      </c>
      <c r="P305" t="s">
        <v>7</v>
      </c>
    </row>
    <row r="306" spans="1:16" x14ac:dyDescent="0.35">
      <c r="A306">
        <v>0</v>
      </c>
      <c r="B306" t="s">
        <v>363</v>
      </c>
      <c r="C306">
        <v>0.2</v>
      </c>
      <c r="D306" t="s">
        <v>6</v>
      </c>
      <c r="E306" t="s">
        <v>438</v>
      </c>
      <c r="F306" t="s">
        <v>446</v>
      </c>
      <c r="G306" t="s">
        <v>363</v>
      </c>
      <c r="H306">
        <v>3.1360000000000001</v>
      </c>
      <c r="J306">
        <v>104984117</v>
      </c>
      <c r="K306" s="5">
        <v>42756</v>
      </c>
      <c r="L306">
        <v>23</v>
      </c>
      <c r="M306">
        <v>2</v>
      </c>
      <c r="N306">
        <v>4</v>
      </c>
      <c r="O306">
        <v>5</v>
      </c>
      <c r="P306" t="s">
        <v>7</v>
      </c>
    </row>
    <row r="307" spans="1:16" x14ac:dyDescent="0.35">
      <c r="A307">
        <v>0</v>
      </c>
      <c r="B307" t="s">
        <v>363</v>
      </c>
      <c r="C307">
        <v>0.2</v>
      </c>
      <c r="D307" t="s">
        <v>6</v>
      </c>
      <c r="E307" t="s">
        <v>438</v>
      </c>
      <c r="F307" t="s">
        <v>421</v>
      </c>
      <c r="G307" t="s">
        <v>363</v>
      </c>
      <c r="H307">
        <v>3.1360000000000001</v>
      </c>
      <c r="J307">
        <v>104779733</v>
      </c>
      <c r="K307" s="5">
        <v>42553</v>
      </c>
      <c r="L307">
        <v>17</v>
      </c>
      <c r="M307">
        <v>1</v>
      </c>
      <c r="N307">
        <v>0</v>
      </c>
      <c r="O307">
        <v>1</v>
      </c>
      <c r="P307" t="s">
        <v>3</v>
      </c>
    </row>
    <row r="308" spans="1:16" x14ac:dyDescent="0.35">
      <c r="A308">
        <v>0</v>
      </c>
      <c r="B308" t="s">
        <v>363</v>
      </c>
      <c r="C308">
        <v>0.2</v>
      </c>
      <c r="D308" t="s">
        <v>6</v>
      </c>
      <c r="E308" t="s">
        <v>438</v>
      </c>
      <c r="F308" t="s">
        <v>446</v>
      </c>
      <c r="G308" t="s">
        <v>363</v>
      </c>
      <c r="H308">
        <v>3.1360000000000001</v>
      </c>
      <c r="J308">
        <v>104359076</v>
      </c>
      <c r="K308" s="5">
        <v>42117</v>
      </c>
      <c r="L308">
        <v>19</v>
      </c>
      <c r="M308">
        <v>1</v>
      </c>
      <c r="N308">
        <v>0</v>
      </c>
      <c r="O308">
        <v>5</v>
      </c>
      <c r="P308" t="s">
        <v>3</v>
      </c>
    </row>
    <row r="309" spans="1:16" x14ac:dyDescent="0.35">
      <c r="A309">
        <v>0</v>
      </c>
      <c r="B309" t="s">
        <v>363</v>
      </c>
      <c r="C309">
        <v>0.2</v>
      </c>
      <c r="D309" t="s">
        <v>385</v>
      </c>
      <c r="E309" t="s">
        <v>438</v>
      </c>
      <c r="F309" t="s">
        <v>446</v>
      </c>
      <c r="G309" t="s">
        <v>363</v>
      </c>
      <c r="H309">
        <v>3.1360000000000001</v>
      </c>
      <c r="J309">
        <v>106235697</v>
      </c>
      <c r="K309" s="5">
        <v>43973</v>
      </c>
      <c r="L309">
        <v>19</v>
      </c>
      <c r="M309">
        <v>1</v>
      </c>
      <c r="N309">
        <v>5</v>
      </c>
      <c r="O309">
        <v>5</v>
      </c>
      <c r="P309" t="s">
        <v>7</v>
      </c>
    </row>
    <row r="310" spans="1:16" x14ac:dyDescent="0.35">
      <c r="A310">
        <v>0</v>
      </c>
      <c r="B310" t="s">
        <v>363</v>
      </c>
      <c r="C310">
        <v>0.2</v>
      </c>
      <c r="D310" t="s">
        <v>385</v>
      </c>
      <c r="E310" t="s">
        <v>438</v>
      </c>
      <c r="F310" t="s">
        <v>481</v>
      </c>
      <c r="G310" t="s">
        <v>363</v>
      </c>
      <c r="H310">
        <v>3.1360000000000001</v>
      </c>
      <c r="J310">
        <v>105626730</v>
      </c>
      <c r="K310" s="5">
        <v>43328</v>
      </c>
      <c r="L310">
        <v>21</v>
      </c>
      <c r="M310">
        <v>1</v>
      </c>
      <c r="N310">
        <v>0</v>
      </c>
      <c r="O310">
        <v>1</v>
      </c>
      <c r="P310" t="s">
        <v>3</v>
      </c>
    </row>
    <row r="311" spans="1:16" x14ac:dyDescent="0.35">
      <c r="A311">
        <v>0</v>
      </c>
      <c r="B311" t="s">
        <v>363</v>
      </c>
      <c r="C311">
        <v>0.11</v>
      </c>
      <c r="D311" t="s">
        <v>6</v>
      </c>
      <c r="E311" t="s">
        <v>438</v>
      </c>
      <c r="F311" t="s">
        <v>467</v>
      </c>
      <c r="G311" t="s">
        <v>363</v>
      </c>
      <c r="H311">
        <v>3.226</v>
      </c>
      <c r="J311">
        <v>107440565</v>
      </c>
      <c r="K311" s="5">
        <v>45158</v>
      </c>
      <c r="L311">
        <v>24</v>
      </c>
      <c r="M311">
        <v>1</v>
      </c>
      <c r="N311">
        <v>7</v>
      </c>
      <c r="O311">
        <v>1</v>
      </c>
      <c r="P311" t="s">
        <v>7</v>
      </c>
    </row>
    <row r="312" spans="1:16" x14ac:dyDescent="0.35">
      <c r="A312" s="5">
        <v>46217</v>
      </c>
      <c r="B312" t="s">
        <v>482</v>
      </c>
    </row>
    <row r="313" spans="1:16" ht="43.5" x14ac:dyDescent="0.35">
      <c r="A313" s="1" t="s">
        <v>370</v>
      </c>
      <c r="B313" t="s">
        <v>371</v>
      </c>
      <c r="C313" s="1" t="s">
        <v>372</v>
      </c>
      <c r="D313" t="s">
        <v>373</v>
      </c>
      <c r="E313" t="s">
        <v>374</v>
      </c>
      <c r="F313" t="s">
        <v>375</v>
      </c>
      <c r="G313" t="s">
        <v>376</v>
      </c>
      <c r="H313" t="s">
        <v>377</v>
      </c>
      <c r="I313" t="s">
        <v>0</v>
      </c>
      <c r="J313" t="s">
        <v>1</v>
      </c>
      <c r="K313" t="s">
        <v>2</v>
      </c>
      <c r="L313" t="s">
        <v>3</v>
      </c>
      <c r="M313" t="s">
        <v>4</v>
      </c>
      <c r="N313" t="s">
        <v>5</v>
      </c>
      <c r="O313" t="s">
        <v>6</v>
      </c>
    </row>
    <row r="314" spans="1:16" x14ac:dyDescent="0.35">
      <c r="A314">
        <v>0</v>
      </c>
      <c r="B314" t="s">
        <v>363</v>
      </c>
      <c r="C314">
        <v>0.1</v>
      </c>
      <c r="D314" t="s">
        <v>6</v>
      </c>
      <c r="E314" t="s">
        <v>438</v>
      </c>
      <c r="F314" t="s">
        <v>465</v>
      </c>
      <c r="G314" t="s">
        <v>363</v>
      </c>
      <c r="H314">
        <v>3.2360000000000002</v>
      </c>
      <c r="J314">
        <v>106098295</v>
      </c>
      <c r="K314" s="5">
        <v>43815</v>
      </c>
      <c r="L314">
        <v>17</v>
      </c>
      <c r="M314">
        <v>1</v>
      </c>
      <c r="N314">
        <v>0</v>
      </c>
      <c r="O314">
        <v>5</v>
      </c>
      <c r="P314" t="s">
        <v>7</v>
      </c>
    </row>
    <row r="315" spans="1:16" x14ac:dyDescent="0.35">
      <c r="A315">
        <v>0</v>
      </c>
      <c r="B315" t="s">
        <v>363</v>
      </c>
      <c r="C315">
        <v>0.1</v>
      </c>
      <c r="D315" t="s">
        <v>6</v>
      </c>
      <c r="E315" t="s">
        <v>438</v>
      </c>
      <c r="F315" t="s">
        <v>446</v>
      </c>
      <c r="G315" t="s">
        <v>363</v>
      </c>
      <c r="H315">
        <v>3.2360000000000002</v>
      </c>
      <c r="J315">
        <v>107894056</v>
      </c>
      <c r="K315" s="5">
        <v>45587</v>
      </c>
      <c r="L315">
        <v>21</v>
      </c>
      <c r="M315">
        <v>1</v>
      </c>
      <c r="N315">
        <v>8</v>
      </c>
      <c r="O315">
        <v>1</v>
      </c>
      <c r="P315" t="s">
        <v>7</v>
      </c>
    </row>
    <row r="316" spans="1:16" x14ac:dyDescent="0.35">
      <c r="A316">
        <v>0</v>
      </c>
      <c r="B316" t="s">
        <v>363</v>
      </c>
      <c r="C316">
        <v>0.1</v>
      </c>
      <c r="D316" t="s">
        <v>476</v>
      </c>
      <c r="E316" t="s">
        <v>438</v>
      </c>
      <c r="F316" t="s">
        <v>446</v>
      </c>
      <c r="G316" t="s">
        <v>363</v>
      </c>
      <c r="H316">
        <v>3.2360000000000002</v>
      </c>
      <c r="J316">
        <v>104420040</v>
      </c>
      <c r="K316" s="5">
        <v>42183</v>
      </c>
      <c r="L316">
        <v>19</v>
      </c>
      <c r="M316">
        <v>1</v>
      </c>
      <c r="N316">
        <v>8</v>
      </c>
      <c r="O316">
        <v>1</v>
      </c>
      <c r="P316" t="s">
        <v>7</v>
      </c>
    </row>
    <row r="317" spans="1:16" x14ac:dyDescent="0.35">
      <c r="A317">
        <v>0</v>
      </c>
      <c r="B317" t="s">
        <v>363</v>
      </c>
      <c r="C317">
        <v>9.5000000000000001E-2</v>
      </c>
      <c r="D317" t="s">
        <v>6</v>
      </c>
      <c r="E317" t="s">
        <v>438</v>
      </c>
      <c r="F317" t="s">
        <v>446</v>
      </c>
      <c r="G317" t="s">
        <v>363</v>
      </c>
      <c r="H317">
        <v>3.2410000000000001</v>
      </c>
      <c r="J317">
        <v>107394563</v>
      </c>
      <c r="K317" s="5">
        <v>45119</v>
      </c>
      <c r="L317">
        <v>28</v>
      </c>
      <c r="M317">
        <v>1</v>
      </c>
      <c r="N317">
        <v>0</v>
      </c>
      <c r="O317">
        <v>1</v>
      </c>
      <c r="P317" t="s">
        <v>7</v>
      </c>
    </row>
    <row r="318" spans="1:16" x14ac:dyDescent="0.35">
      <c r="A318">
        <v>0</v>
      </c>
      <c r="B318" t="s">
        <v>363</v>
      </c>
      <c r="C318">
        <v>0.3</v>
      </c>
      <c r="D318" t="s">
        <v>6</v>
      </c>
      <c r="E318" t="s">
        <v>474</v>
      </c>
      <c r="F318" t="s">
        <v>465</v>
      </c>
      <c r="G318" t="s">
        <v>363</v>
      </c>
      <c r="H318">
        <v>3.2679999999999998</v>
      </c>
      <c r="J318">
        <v>108238634</v>
      </c>
      <c r="K318" s="5">
        <v>45919</v>
      </c>
      <c r="L318">
        <v>30</v>
      </c>
      <c r="M318">
        <v>1</v>
      </c>
      <c r="N318">
        <v>8</v>
      </c>
      <c r="O318">
        <v>5</v>
      </c>
      <c r="P318" t="s">
        <v>7</v>
      </c>
    </row>
    <row r="319" spans="1:16" x14ac:dyDescent="0.35">
      <c r="A319">
        <v>0</v>
      </c>
      <c r="B319" t="s">
        <v>363</v>
      </c>
      <c r="C319">
        <v>3.7999999999999999E-2</v>
      </c>
      <c r="D319" t="s">
        <v>6</v>
      </c>
      <c r="E319" t="s">
        <v>438</v>
      </c>
      <c r="F319" t="s">
        <v>446</v>
      </c>
      <c r="G319" t="s">
        <v>363</v>
      </c>
      <c r="H319">
        <v>3.298</v>
      </c>
      <c r="J319">
        <v>104486367</v>
      </c>
      <c r="K319" s="5">
        <v>42258</v>
      </c>
      <c r="L319">
        <v>21</v>
      </c>
      <c r="M319">
        <v>1</v>
      </c>
      <c r="N319">
        <v>0</v>
      </c>
      <c r="O319">
        <v>1</v>
      </c>
      <c r="P319" t="s">
        <v>7</v>
      </c>
    </row>
    <row r="320" spans="1:16" x14ac:dyDescent="0.35">
      <c r="A320">
        <v>0</v>
      </c>
      <c r="B320" t="s">
        <v>363</v>
      </c>
      <c r="C320">
        <v>3.7999999999999999E-2</v>
      </c>
      <c r="D320" t="s">
        <v>6</v>
      </c>
      <c r="E320" t="s">
        <v>438</v>
      </c>
      <c r="F320" t="s">
        <v>446</v>
      </c>
      <c r="G320" t="s">
        <v>363</v>
      </c>
      <c r="H320">
        <v>3.298</v>
      </c>
      <c r="J320">
        <v>104264363</v>
      </c>
      <c r="K320" s="5">
        <v>41984</v>
      </c>
      <c r="L320">
        <v>28</v>
      </c>
      <c r="M320">
        <v>1</v>
      </c>
      <c r="N320">
        <v>0</v>
      </c>
      <c r="O320">
        <v>1</v>
      </c>
      <c r="P320" t="s">
        <v>7</v>
      </c>
    </row>
    <row r="321" spans="1:16" x14ac:dyDescent="0.35">
      <c r="A321">
        <v>0</v>
      </c>
      <c r="B321" t="s">
        <v>363</v>
      </c>
      <c r="C321">
        <v>8.9999999999999993E-3</v>
      </c>
      <c r="D321" t="s">
        <v>6</v>
      </c>
      <c r="E321" t="s">
        <v>438</v>
      </c>
      <c r="F321" t="s">
        <v>465</v>
      </c>
      <c r="G321" t="s">
        <v>363</v>
      </c>
      <c r="H321">
        <v>3.327</v>
      </c>
      <c r="J321">
        <v>105834576</v>
      </c>
      <c r="K321" s="5">
        <v>43568</v>
      </c>
      <c r="L321">
        <v>23</v>
      </c>
      <c r="M321">
        <v>2</v>
      </c>
      <c r="N321">
        <v>8</v>
      </c>
      <c r="O321">
        <v>1</v>
      </c>
      <c r="P321" t="s">
        <v>7</v>
      </c>
    </row>
    <row r="322" spans="1:16" x14ac:dyDescent="0.35">
      <c r="A322">
        <v>0</v>
      </c>
      <c r="B322" t="s">
        <v>363</v>
      </c>
      <c r="C322">
        <v>7.0000000000000001E-3</v>
      </c>
      <c r="D322" t="s">
        <v>6</v>
      </c>
      <c r="E322" t="s">
        <v>438</v>
      </c>
      <c r="F322" t="s">
        <v>446</v>
      </c>
      <c r="G322" t="s">
        <v>363</v>
      </c>
      <c r="H322">
        <v>3.3290000000000002</v>
      </c>
      <c r="J322">
        <v>104482273</v>
      </c>
      <c r="K322" s="5">
        <v>42249</v>
      </c>
      <c r="L322">
        <v>23</v>
      </c>
      <c r="M322">
        <v>1</v>
      </c>
      <c r="N322">
        <v>19</v>
      </c>
      <c r="O322">
        <v>5</v>
      </c>
      <c r="P322" t="s">
        <v>3</v>
      </c>
    </row>
    <row r="323" spans="1:16" x14ac:dyDescent="0.35">
      <c r="A323">
        <v>491</v>
      </c>
      <c r="B323" t="s">
        <v>364</v>
      </c>
      <c r="C323">
        <v>0</v>
      </c>
      <c r="E323" t="s">
        <v>438</v>
      </c>
      <c r="G323" t="s">
        <v>363</v>
      </c>
      <c r="H323">
        <v>3.3359999999999999</v>
      </c>
      <c r="J323">
        <v>107543894</v>
      </c>
      <c r="K323" s="5">
        <v>45253</v>
      </c>
      <c r="L323">
        <v>30</v>
      </c>
      <c r="M323">
        <v>1</v>
      </c>
      <c r="N323">
        <v>0</v>
      </c>
      <c r="O323">
        <v>5</v>
      </c>
      <c r="P323" t="s">
        <v>7</v>
      </c>
    </row>
    <row r="324" spans="1:16" x14ac:dyDescent="0.35">
      <c r="A324">
        <v>491</v>
      </c>
      <c r="B324" t="s">
        <v>364</v>
      </c>
      <c r="C324">
        <v>0</v>
      </c>
      <c r="E324" t="s">
        <v>438</v>
      </c>
      <c r="G324" t="s">
        <v>363</v>
      </c>
      <c r="H324">
        <v>3.3359999999999999</v>
      </c>
      <c r="J324">
        <v>105377451</v>
      </c>
      <c r="K324" s="5">
        <v>43123</v>
      </c>
      <c r="L324">
        <v>30</v>
      </c>
      <c r="M324">
        <v>1</v>
      </c>
      <c r="N324">
        <v>0</v>
      </c>
      <c r="O324">
        <v>2</v>
      </c>
      <c r="P324" t="s">
        <v>7</v>
      </c>
    </row>
    <row r="325" spans="1:16" x14ac:dyDescent="0.35">
      <c r="A325">
        <v>491</v>
      </c>
      <c r="B325" t="s">
        <v>364</v>
      </c>
      <c r="C325">
        <v>0</v>
      </c>
      <c r="D325" t="s">
        <v>399</v>
      </c>
      <c r="E325" t="s">
        <v>438</v>
      </c>
      <c r="F325" t="s">
        <v>420</v>
      </c>
      <c r="G325" t="s">
        <v>363</v>
      </c>
      <c r="H325">
        <v>3.3359999999999999</v>
      </c>
      <c r="J325">
        <v>107791005</v>
      </c>
      <c r="K325" s="5">
        <v>45492</v>
      </c>
      <c r="L325">
        <v>21</v>
      </c>
      <c r="M325">
        <v>2</v>
      </c>
      <c r="N325">
        <v>12</v>
      </c>
      <c r="O325">
        <v>1</v>
      </c>
      <c r="P325" t="s">
        <v>7</v>
      </c>
    </row>
    <row r="326" spans="1:16" x14ac:dyDescent="0.35">
      <c r="A326">
        <v>491</v>
      </c>
      <c r="B326" t="s">
        <v>364</v>
      </c>
      <c r="C326">
        <v>0</v>
      </c>
      <c r="D326" t="s">
        <v>385</v>
      </c>
      <c r="E326" t="s">
        <v>438</v>
      </c>
      <c r="F326" t="s">
        <v>438</v>
      </c>
      <c r="G326" t="s">
        <v>363</v>
      </c>
      <c r="H326">
        <v>3.3359999999999999</v>
      </c>
      <c r="J326">
        <v>108147592</v>
      </c>
      <c r="K326" s="5">
        <v>45826</v>
      </c>
      <c r="L326">
        <v>29</v>
      </c>
      <c r="M326">
        <v>1</v>
      </c>
      <c r="N326">
        <v>0</v>
      </c>
      <c r="O326">
        <v>1</v>
      </c>
      <c r="P326" t="s">
        <v>7</v>
      </c>
    </row>
    <row r="327" spans="1:16" x14ac:dyDescent="0.35">
      <c r="A327">
        <v>0</v>
      </c>
      <c r="B327" t="s">
        <v>363</v>
      </c>
      <c r="C327">
        <v>0</v>
      </c>
      <c r="E327" t="s">
        <v>438</v>
      </c>
      <c r="F327" t="s">
        <v>483</v>
      </c>
      <c r="G327" t="s">
        <v>363</v>
      </c>
      <c r="H327">
        <v>3.3359999999999999</v>
      </c>
      <c r="J327">
        <v>107747003</v>
      </c>
      <c r="K327" s="5">
        <v>45442</v>
      </c>
      <c r="L327">
        <v>24</v>
      </c>
      <c r="M327">
        <v>1</v>
      </c>
      <c r="N327">
        <v>8</v>
      </c>
      <c r="O327">
        <v>1</v>
      </c>
      <c r="P327" t="s">
        <v>3</v>
      </c>
    </row>
    <row r="328" spans="1:16" x14ac:dyDescent="0.35">
      <c r="A328">
        <v>0</v>
      </c>
      <c r="B328" t="s">
        <v>363</v>
      </c>
      <c r="C328">
        <v>0</v>
      </c>
      <c r="E328" t="s">
        <v>438</v>
      </c>
      <c r="F328" t="s">
        <v>483</v>
      </c>
      <c r="G328" t="s">
        <v>363</v>
      </c>
      <c r="H328">
        <v>3.3359999999999999</v>
      </c>
      <c r="J328">
        <v>107090665</v>
      </c>
      <c r="K328" s="5">
        <v>44825</v>
      </c>
      <c r="L328">
        <v>23</v>
      </c>
      <c r="M328">
        <v>1</v>
      </c>
      <c r="N328">
        <v>8</v>
      </c>
      <c r="O328">
        <v>1</v>
      </c>
      <c r="P328" t="s">
        <v>8</v>
      </c>
    </row>
    <row r="329" spans="1:16" x14ac:dyDescent="0.35">
      <c r="A329">
        <v>0</v>
      </c>
      <c r="B329" t="s">
        <v>363</v>
      </c>
      <c r="C329">
        <v>0</v>
      </c>
      <c r="E329" t="s">
        <v>438</v>
      </c>
      <c r="F329" t="s">
        <v>483</v>
      </c>
      <c r="G329" t="s">
        <v>363</v>
      </c>
      <c r="H329">
        <v>3.3359999999999999</v>
      </c>
      <c r="J329">
        <v>106785057</v>
      </c>
      <c r="K329" s="5">
        <v>44523</v>
      </c>
      <c r="L329">
        <v>23</v>
      </c>
      <c r="M329">
        <v>1</v>
      </c>
      <c r="N329">
        <v>9</v>
      </c>
      <c r="O329">
        <v>5</v>
      </c>
      <c r="P329" t="s">
        <v>3</v>
      </c>
    </row>
    <row r="330" spans="1:16" x14ac:dyDescent="0.35">
      <c r="A330">
        <v>0</v>
      </c>
      <c r="B330" t="s">
        <v>363</v>
      </c>
      <c r="C330">
        <v>0</v>
      </c>
      <c r="E330" t="s">
        <v>438</v>
      </c>
      <c r="F330" t="s">
        <v>484</v>
      </c>
      <c r="G330" t="s">
        <v>363</v>
      </c>
      <c r="H330">
        <v>3.3359999999999999</v>
      </c>
      <c r="J330">
        <v>107086914</v>
      </c>
      <c r="K330" s="5">
        <v>44824</v>
      </c>
      <c r="L330">
        <v>26</v>
      </c>
      <c r="M330">
        <v>1</v>
      </c>
      <c r="N330">
        <v>8</v>
      </c>
      <c r="O330">
        <v>1</v>
      </c>
      <c r="P330" t="s">
        <v>7</v>
      </c>
    </row>
    <row r="331" spans="1:16" x14ac:dyDescent="0.35">
      <c r="A331">
        <v>0</v>
      </c>
      <c r="B331" t="s">
        <v>363</v>
      </c>
      <c r="C331">
        <v>0</v>
      </c>
      <c r="E331" t="s">
        <v>438</v>
      </c>
      <c r="F331" t="s">
        <v>483</v>
      </c>
      <c r="G331" t="s">
        <v>363</v>
      </c>
      <c r="H331">
        <v>3.3359999999999999</v>
      </c>
      <c r="J331">
        <v>106712330</v>
      </c>
      <c r="K331" s="5">
        <v>44468</v>
      </c>
      <c r="L331">
        <v>24</v>
      </c>
      <c r="M331">
        <v>1</v>
      </c>
      <c r="N331">
        <v>17</v>
      </c>
      <c r="O331">
        <v>1</v>
      </c>
      <c r="P331" t="s">
        <v>7</v>
      </c>
    </row>
    <row r="332" spans="1:16" x14ac:dyDescent="0.35">
      <c r="A332">
        <v>0</v>
      </c>
      <c r="B332" t="s">
        <v>363</v>
      </c>
      <c r="C332">
        <v>0</v>
      </c>
      <c r="E332" t="s">
        <v>438</v>
      </c>
      <c r="F332" t="s">
        <v>483</v>
      </c>
      <c r="G332" t="s">
        <v>363</v>
      </c>
      <c r="H332">
        <v>3.3359999999999999</v>
      </c>
      <c r="J332">
        <v>106621849</v>
      </c>
      <c r="K332" s="5">
        <v>44375</v>
      </c>
      <c r="L332">
        <v>24</v>
      </c>
      <c r="M332">
        <v>1</v>
      </c>
      <c r="N332">
        <v>7</v>
      </c>
      <c r="O332">
        <v>1</v>
      </c>
      <c r="P332" t="s">
        <v>7</v>
      </c>
    </row>
    <row r="333" spans="1:16" x14ac:dyDescent="0.35">
      <c r="A333">
        <v>0</v>
      </c>
      <c r="B333" t="s">
        <v>363</v>
      </c>
      <c r="C333">
        <v>0</v>
      </c>
      <c r="E333" t="s">
        <v>438</v>
      </c>
      <c r="F333" t="s">
        <v>465</v>
      </c>
      <c r="G333" t="s">
        <v>363</v>
      </c>
      <c r="H333">
        <v>3.3359999999999999</v>
      </c>
      <c r="J333">
        <v>106467838</v>
      </c>
      <c r="K333" s="5">
        <v>44211</v>
      </c>
      <c r="L333">
        <v>23</v>
      </c>
      <c r="M333">
        <v>2</v>
      </c>
      <c r="N333">
        <v>8</v>
      </c>
      <c r="O333">
        <v>5</v>
      </c>
      <c r="P333" t="s">
        <v>3</v>
      </c>
    </row>
    <row r="334" spans="1:16" x14ac:dyDescent="0.35">
      <c r="A334">
        <v>0</v>
      </c>
      <c r="B334" t="s">
        <v>363</v>
      </c>
      <c r="C334">
        <v>0</v>
      </c>
      <c r="E334" t="s">
        <v>438</v>
      </c>
      <c r="F334" t="s">
        <v>483</v>
      </c>
      <c r="G334" t="s">
        <v>363</v>
      </c>
      <c r="H334">
        <v>3.3359999999999999</v>
      </c>
      <c r="J334">
        <v>106366936</v>
      </c>
      <c r="K334" s="5">
        <v>44117</v>
      </c>
      <c r="L334">
        <v>24</v>
      </c>
      <c r="M334">
        <v>1</v>
      </c>
      <c r="N334">
        <v>7</v>
      </c>
      <c r="O334">
        <v>1</v>
      </c>
      <c r="P334" t="s">
        <v>8</v>
      </c>
    </row>
    <row r="335" spans="1:16" x14ac:dyDescent="0.35">
      <c r="A335">
        <v>0</v>
      </c>
      <c r="B335" t="s">
        <v>363</v>
      </c>
      <c r="C335">
        <v>0</v>
      </c>
      <c r="E335" t="s">
        <v>438</v>
      </c>
      <c r="F335" t="s">
        <v>446</v>
      </c>
      <c r="G335" t="s">
        <v>363</v>
      </c>
      <c r="H335">
        <v>3.3359999999999999</v>
      </c>
      <c r="J335">
        <v>106346551</v>
      </c>
      <c r="K335" s="5">
        <v>44092</v>
      </c>
      <c r="L335">
        <v>21</v>
      </c>
      <c r="M335">
        <v>1</v>
      </c>
      <c r="N335">
        <v>8</v>
      </c>
      <c r="O335">
        <v>1</v>
      </c>
      <c r="P335" t="s">
        <v>7</v>
      </c>
    </row>
    <row r="336" spans="1:16" x14ac:dyDescent="0.35">
      <c r="A336">
        <v>0</v>
      </c>
      <c r="B336" t="s">
        <v>363</v>
      </c>
      <c r="C336">
        <v>0</v>
      </c>
      <c r="E336" t="s">
        <v>438</v>
      </c>
      <c r="F336" t="s">
        <v>446</v>
      </c>
      <c r="G336" t="s">
        <v>363</v>
      </c>
      <c r="H336">
        <v>3.3359999999999999</v>
      </c>
      <c r="J336">
        <v>106357753</v>
      </c>
      <c r="K336" s="5">
        <v>44109</v>
      </c>
      <c r="L336">
        <v>23</v>
      </c>
      <c r="M336">
        <v>1</v>
      </c>
      <c r="N336">
        <v>8</v>
      </c>
      <c r="O336">
        <v>1</v>
      </c>
      <c r="P336" t="s">
        <v>8</v>
      </c>
    </row>
    <row r="337" spans="1:16" x14ac:dyDescent="0.35">
      <c r="A337">
        <v>0</v>
      </c>
      <c r="B337" t="s">
        <v>363</v>
      </c>
      <c r="C337">
        <v>0</v>
      </c>
      <c r="E337" t="s">
        <v>438</v>
      </c>
      <c r="F337" t="s">
        <v>438</v>
      </c>
      <c r="G337" t="s">
        <v>363</v>
      </c>
      <c r="H337">
        <v>3.3359999999999999</v>
      </c>
      <c r="J337">
        <v>106162605</v>
      </c>
      <c r="K337" s="5">
        <v>43881</v>
      </c>
      <c r="L337">
        <v>23</v>
      </c>
      <c r="M337">
        <v>2</v>
      </c>
      <c r="N337">
        <v>8</v>
      </c>
      <c r="O337">
        <v>1</v>
      </c>
      <c r="P337" t="s">
        <v>7</v>
      </c>
    </row>
    <row r="338" spans="1:16" x14ac:dyDescent="0.35">
      <c r="A338">
        <v>0</v>
      </c>
      <c r="B338" t="s">
        <v>363</v>
      </c>
      <c r="C338">
        <v>0</v>
      </c>
      <c r="E338" t="s">
        <v>438</v>
      </c>
      <c r="F338" t="s">
        <v>483</v>
      </c>
      <c r="G338" t="s">
        <v>363</v>
      </c>
      <c r="H338">
        <v>3.3359999999999999</v>
      </c>
      <c r="J338">
        <v>105721056</v>
      </c>
      <c r="K338" s="5">
        <v>43455</v>
      </c>
      <c r="L338">
        <v>28</v>
      </c>
      <c r="M338">
        <v>2</v>
      </c>
      <c r="N338">
        <v>8</v>
      </c>
      <c r="O338">
        <v>1</v>
      </c>
      <c r="P338" t="s">
        <v>7</v>
      </c>
    </row>
    <row r="339" spans="1:16" x14ac:dyDescent="0.35">
      <c r="A339">
        <v>0</v>
      </c>
      <c r="B339" t="s">
        <v>363</v>
      </c>
      <c r="C339">
        <v>0</v>
      </c>
      <c r="E339" t="s">
        <v>438</v>
      </c>
      <c r="F339" t="s">
        <v>483</v>
      </c>
      <c r="G339" t="s">
        <v>363</v>
      </c>
      <c r="H339">
        <v>3.3359999999999999</v>
      </c>
      <c r="J339">
        <v>105875803</v>
      </c>
      <c r="K339" s="5">
        <v>43611</v>
      </c>
      <c r="L339">
        <v>19</v>
      </c>
      <c r="M339">
        <v>2</v>
      </c>
      <c r="N339">
        <v>8</v>
      </c>
      <c r="O339">
        <v>1</v>
      </c>
      <c r="P339" t="s">
        <v>3</v>
      </c>
    </row>
    <row r="340" spans="1:16" x14ac:dyDescent="0.35">
      <c r="A340">
        <v>0</v>
      </c>
      <c r="B340" t="s">
        <v>363</v>
      </c>
      <c r="C340">
        <v>0</v>
      </c>
      <c r="E340" t="s">
        <v>438</v>
      </c>
      <c r="F340" t="s">
        <v>474</v>
      </c>
      <c r="G340" t="s">
        <v>363</v>
      </c>
      <c r="H340">
        <v>3.3359999999999999</v>
      </c>
      <c r="J340">
        <v>105361732</v>
      </c>
      <c r="K340" s="5">
        <v>43124</v>
      </c>
      <c r="L340">
        <v>26</v>
      </c>
      <c r="M340">
        <v>1</v>
      </c>
      <c r="N340">
        <v>21</v>
      </c>
      <c r="O340">
        <v>2</v>
      </c>
      <c r="P340" t="s">
        <v>3</v>
      </c>
    </row>
    <row r="341" spans="1:16" x14ac:dyDescent="0.35">
      <c r="A341">
        <v>0</v>
      </c>
      <c r="B341" t="s">
        <v>363</v>
      </c>
      <c r="C341">
        <v>0</v>
      </c>
      <c r="E341" t="s">
        <v>438</v>
      </c>
      <c r="F341" t="s">
        <v>483</v>
      </c>
      <c r="G341" t="s">
        <v>363</v>
      </c>
      <c r="H341">
        <v>3.3359999999999999</v>
      </c>
      <c r="J341">
        <v>104880498</v>
      </c>
      <c r="K341" s="5">
        <v>42655</v>
      </c>
      <c r="L341">
        <v>24</v>
      </c>
      <c r="M341">
        <v>1</v>
      </c>
      <c r="N341">
        <v>7</v>
      </c>
      <c r="O341">
        <v>1</v>
      </c>
      <c r="P341" t="s">
        <v>10</v>
      </c>
    </row>
    <row r="342" spans="1:16" x14ac:dyDescent="0.35">
      <c r="A342">
        <v>0</v>
      </c>
      <c r="B342" t="s">
        <v>363</v>
      </c>
      <c r="C342">
        <v>0</v>
      </c>
      <c r="E342" t="s">
        <v>438</v>
      </c>
      <c r="F342" t="s">
        <v>483</v>
      </c>
      <c r="G342" t="s">
        <v>363</v>
      </c>
      <c r="H342">
        <v>3.3359999999999999</v>
      </c>
      <c r="J342">
        <v>104599319</v>
      </c>
      <c r="K342" s="5">
        <v>42367</v>
      </c>
      <c r="L342">
        <v>21</v>
      </c>
      <c r="M342">
        <v>2</v>
      </c>
      <c r="N342">
        <v>8</v>
      </c>
      <c r="O342">
        <v>1</v>
      </c>
      <c r="P342" t="s">
        <v>7</v>
      </c>
    </row>
    <row r="343" spans="1:16" x14ac:dyDescent="0.35">
      <c r="A343">
        <v>0</v>
      </c>
      <c r="B343" t="s">
        <v>363</v>
      </c>
      <c r="C343">
        <v>0</v>
      </c>
      <c r="E343" t="s">
        <v>438</v>
      </c>
      <c r="G343" t="s">
        <v>363</v>
      </c>
      <c r="H343">
        <v>3.3359999999999999</v>
      </c>
      <c r="J343">
        <v>104540978</v>
      </c>
      <c r="K343" s="5">
        <v>42310</v>
      </c>
      <c r="L343">
        <v>23</v>
      </c>
      <c r="M343">
        <v>2</v>
      </c>
      <c r="N343">
        <v>8</v>
      </c>
      <c r="O343">
        <v>1</v>
      </c>
      <c r="P343" t="s">
        <v>7</v>
      </c>
    </row>
    <row r="344" spans="1:16" x14ac:dyDescent="0.35">
      <c r="A344">
        <v>0</v>
      </c>
      <c r="B344" t="s">
        <v>363</v>
      </c>
      <c r="C344">
        <v>0</v>
      </c>
      <c r="E344" t="s">
        <v>438</v>
      </c>
      <c r="F344" t="s">
        <v>474</v>
      </c>
      <c r="G344" t="s">
        <v>363</v>
      </c>
      <c r="H344">
        <v>3.3359999999999999</v>
      </c>
      <c r="J344">
        <v>104430735</v>
      </c>
      <c r="K344" s="5">
        <v>42196</v>
      </c>
      <c r="L344">
        <v>30</v>
      </c>
      <c r="M344">
        <v>1</v>
      </c>
      <c r="N344">
        <v>8</v>
      </c>
      <c r="O344">
        <v>1</v>
      </c>
      <c r="P344" t="s">
        <v>3</v>
      </c>
    </row>
    <row r="345" spans="1:16" x14ac:dyDescent="0.35">
      <c r="A345">
        <v>0</v>
      </c>
      <c r="B345" t="s">
        <v>363</v>
      </c>
      <c r="C345">
        <v>0</v>
      </c>
      <c r="E345" t="s">
        <v>438</v>
      </c>
      <c r="F345" t="s">
        <v>467</v>
      </c>
      <c r="G345" t="s">
        <v>363</v>
      </c>
      <c r="H345">
        <v>3.3359999999999999</v>
      </c>
      <c r="J345">
        <v>108359195</v>
      </c>
      <c r="K345" s="5">
        <v>46022</v>
      </c>
      <c r="L345">
        <v>23</v>
      </c>
      <c r="M345">
        <v>1</v>
      </c>
      <c r="N345">
        <v>19</v>
      </c>
      <c r="O345">
        <v>5</v>
      </c>
      <c r="P345" t="s">
        <v>7</v>
      </c>
    </row>
    <row r="346" spans="1:16" x14ac:dyDescent="0.35">
      <c r="A346" s="5">
        <v>46217</v>
      </c>
      <c r="B346" t="s">
        <v>485</v>
      </c>
    </row>
    <row r="347" spans="1:16" ht="43.5" x14ac:dyDescent="0.35">
      <c r="A347" s="1" t="s">
        <v>370</v>
      </c>
      <c r="B347" t="s">
        <v>371</v>
      </c>
      <c r="C347" s="1" t="s">
        <v>372</v>
      </c>
      <c r="D347" t="s">
        <v>373</v>
      </c>
      <c r="E347" t="s">
        <v>374</v>
      </c>
      <c r="F347" t="s">
        <v>375</v>
      </c>
      <c r="G347" t="s">
        <v>376</v>
      </c>
      <c r="H347" t="s">
        <v>377</v>
      </c>
      <c r="I347" t="s">
        <v>0</v>
      </c>
      <c r="J347" t="s">
        <v>1</v>
      </c>
      <c r="K347" t="s">
        <v>2</v>
      </c>
      <c r="L347" t="s">
        <v>3</v>
      </c>
      <c r="M347" t="s">
        <v>4</v>
      </c>
      <c r="N347" t="s">
        <v>5</v>
      </c>
      <c r="O347" t="s">
        <v>6</v>
      </c>
    </row>
    <row r="348" spans="1:16" x14ac:dyDescent="0.35">
      <c r="A348">
        <v>0</v>
      </c>
      <c r="B348" t="s">
        <v>363</v>
      </c>
      <c r="C348">
        <v>0</v>
      </c>
      <c r="E348" t="s">
        <v>438</v>
      </c>
      <c r="F348" t="s">
        <v>483</v>
      </c>
      <c r="G348" t="s">
        <v>363</v>
      </c>
      <c r="H348">
        <v>3.3359999999999999</v>
      </c>
      <c r="J348">
        <v>108217248</v>
      </c>
      <c r="K348" s="5">
        <v>45899</v>
      </c>
      <c r="L348">
        <v>23</v>
      </c>
      <c r="M348">
        <v>1</v>
      </c>
      <c r="N348">
        <v>8</v>
      </c>
      <c r="O348">
        <v>1</v>
      </c>
      <c r="P348" t="s">
        <v>3</v>
      </c>
    </row>
    <row r="349" spans="1:16" x14ac:dyDescent="0.35">
      <c r="A349">
        <v>0</v>
      </c>
      <c r="B349" t="s">
        <v>363</v>
      </c>
      <c r="C349">
        <v>0</v>
      </c>
      <c r="E349" t="s">
        <v>438</v>
      </c>
      <c r="F349" t="s">
        <v>486</v>
      </c>
      <c r="G349" t="s">
        <v>363</v>
      </c>
      <c r="H349">
        <v>3.3359999999999999</v>
      </c>
      <c r="J349">
        <v>108061742</v>
      </c>
      <c r="K349" s="5">
        <v>45742</v>
      </c>
      <c r="L349">
        <v>23</v>
      </c>
      <c r="M349">
        <v>1</v>
      </c>
      <c r="N349">
        <v>7</v>
      </c>
      <c r="O349">
        <v>1</v>
      </c>
      <c r="P349" t="s">
        <v>8</v>
      </c>
    </row>
    <row r="350" spans="1:16" x14ac:dyDescent="0.35">
      <c r="A350">
        <v>0</v>
      </c>
      <c r="B350" t="s">
        <v>363</v>
      </c>
      <c r="C350">
        <v>0</v>
      </c>
      <c r="E350" t="s">
        <v>438</v>
      </c>
      <c r="F350" t="s">
        <v>467</v>
      </c>
      <c r="G350" t="s">
        <v>363</v>
      </c>
      <c r="H350">
        <v>3.3359999999999999</v>
      </c>
      <c r="J350">
        <v>108170309</v>
      </c>
      <c r="K350" s="5">
        <v>45850</v>
      </c>
      <c r="L350">
        <v>19</v>
      </c>
      <c r="M350">
        <v>1</v>
      </c>
      <c r="N350">
        <v>17</v>
      </c>
      <c r="O350">
        <v>5</v>
      </c>
    </row>
    <row r="351" spans="1:16" x14ac:dyDescent="0.35">
      <c r="A351">
        <v>0</v>
      </c>
      <c r="B351" t="s">
        <v>363</v>
      </c>
      <c r="C351">
        <v>0</v>
      </c>
      <c r="E351" t="s">
        <v>438</v>
      </c>
      <c r="F351" t="s">
        <v>483</v>
      </c>
      <c r="G351" t="s">
        <v>363</v>
      </c>
      <c r="H351">
        <v>3.3359999999999999</v>
      </c>
      <c r="J351">
        <v>107745838</v>
      </c>
      <c r="K351" s="5">
        <v>45451</v>
      </c>
      <c r="L351">
        <v>23</v>
      </c>
      <c r="M351">
        <v>1</v>
      </c>
      <c r="N351">
        <v>19</v>
      </c>
      <c r="O351">
        <v>1</v>
      </c>
      <c r="P351" t="s">
        <v>7</v>
      </c>
    </row>
    <row r="352" spans="1:16" x14ac:dyDescent="0.35">
      <c r="A352">
        <v>0</v>
      </c>
      <c r="B352" t="s">
        <v>363</v>
      </c>
      <c r="C352">
        <v>0</v>
      </c>
      <c r="E352" t="s">
        <v>438</v>
      </c>
      <c r="F352" t="s">
        <v>446</v>
      </c>
      <c r="G352" t="s">
        <v>363</v>
      </c>
      <c r="H352">
        <v>3.3359999999999999</v>
      </c>
      <c r="J352">
        <v>108010292</v>
      </c>
      <c r="K352" s="5">
        <v>45692</v>
      </c>
      <c r="L352">
        <v>28</v>
      </c>
      <c r="M352">
        <v>1</v>
      </c>
      <c r="N352">
        <v>21</v>
      </c>
      <c r="O352">
        <v>1</v>
      </c>
      <c r="P352" t="s">
        <v>7</v>
      </c>
    </row>
    <row r="353" spans="1:16" x14ac:dyDescent="0.35">
      <c r="A353">
        <v>0</v>
      </c>
      <c r="B353" t="s">
        <v>363</v>
      </c>
      <c r="C353">
        <v>0</v>
      </c>
      <c r="E353" t="s">
        <v>438</v>
      </c>
      <c r="F353" t="s">
        <v>483</v>
      </c>
      <c r="G353" t="s">
        <v>363</v>
      </c>
      <c r="H353">
        <v>3.3359999999999999</v>
      </c>
      <c r="J353">
        <v>107750794</v>
      </c>
      <c r="K353" s="5">
        <v>45455</v>
      </c>
      <c r="L353">
        <v>23</v>
      </c>
      <c r="M353">
        <v>1</v>
      </c>
      <c r="N353">
        <v>8</v>
      </c>
      <c r="O353">
        <v>1</v>
      </c>
      <c r="P353" t="s">
        <v>7</v>
      </c>
    </row>
    <row r="354" spans="1:16" x14ac:dyDescent="0.35">
      <c r="A354">
        <v>0</v>
      </c>
      <c r="B354" t="s">
        <v>363</v>
      </c>
      <c r="C354">
        <v>0</v>
      </c>
      <c r="E354" t="s">
        <v>438</v>
      </c>
      <c r="F354" t="s">
        <v>474</v>
      </c>
      <c r="G354" t="s">
        <v>363</v>
      </c>
      <c r="H354">
        <v>3.3359999999999999</v>
      </c>
      <c r="J354">
        <v>107519593</v>
      </c>
      <c r="K354" s="5">
        <v>45237</v>
      </c>
      <c r="L354">
        <v>23</v>
      </c>
      <c r="M354">
        <v>1</v>
      </c>
      <c r="N354">
        <v>19</v>
      </c>
      <c r="O354">
        <v>1</v>
      </c>
      <c r="P354" t="s">
        <v>7</v>
      </c>
    </row>
    <row r="355" spans="1:16" x14ac:dyDescent="0.35">
      <c r="A355">
        <v>0</v>
      </c>
      <c r="B355" t="s">
        <v>363</v>
      </c>
      <c r="C355">
        <v>0</v>
      </c>
      <c r="E355" t="s">
        <v>438</v>
      </c>
      <c r="F355" t="s">
        <v>487</v>
      </c>
      <c r="G355" t="s">
        <v>363</v>
      </c>
      <c r="H355">
        <v>3.3359999999999999</v>
      </c>
      <c r="J355">
        <v>108041105</v>
      </c>
      <c r="K355" s="5">
        <v>45723</v>
      </c>
      <c r="L355">
        <v>23</v>
      </c>
      <c r="M355">
        <v>1</v>
      </c>
      <c r="N355">
        <v>0</v>
      </c>
      <c r="O355">
        <v>1</v>
      </c>
      <c r="P355" t="s">
        <v>7</v>
      </c>
    </row>
    <row r="356" spans="1:16" x14ac:dyDescent="0.35">
      <c r="A356">
        <v>0</v>
      </c>
      <c r="B356" t="s">
        <v>363</v>
      </c>
      <c r="C356">
        <v>0</v>
      </c>
      <c r="E356" t="s">
        <v>438</v>
      </c>
      <c r="F356" t="s">
        <v>474</v>
      </c>
      <c r="G356" t="s">
        <v>363</v>
      </c>
      <c r="H356">
        <v>3.3359999999999999</v>
      </c>
      <c r="J356">
        <v>108407279</v>
      </c>
      <c r="K356" s="5">
        <v>46071</v>
      </c>
      <c r="L356">
        <v>23</v>
      </c>
      <c r="M356">
        <v>1</v>
      </c>
      <c r="N356">
        <v>8</v>
      </c>
      <c r="O356">
        <v>1</v>
      </c>
      <c r="P356" t="s">
        <v>7</v>
      </c>
    </row>
    <row r="357" spans="1:16" x14ac:dyDescent="0.35">
      <c r="A357">
        <v>0</v>
      </c>
      <c r="B357" t="s">
        <v>363</v>
      </c>
      <c r="C357">
        <v>0</v>
      </c>
      <c r="E357" t="s">
        <v>438</v>
      </c>
      <c r="F357" t="s">
        <v>483</v>
      </c>
      <c r="G357" t="s">
        <v>363</v>
      </c>
      <c r="H357">
        <v>3.3359999999999999</v>
      </c>
      <c r="J357">
        <v>108466516</v>
      </c>
      <c r="K357" s="5">
        <v>46122</v>
      </c>
      <c r="L357">
        <v>24</v>
      </c>
      <c r="M357">
        <v>1</v>
      </c>
      <c r="N357">
        <v>7</v>
      </c>
      <c r="O357">
        <v>1</v>
      </c>
      <c r="P357" t="s">
        <v>8</v>
      </c>
    </row>
    <row r="358" spans="1:16" x14ac:dyDescent="0.35">
      <c r="A358">
        <v>491</v>
      </c>
      <c r="B358" t="s">
        <v>363</v>
      </c>
      <c r="C358">
        <v>0</v>
      </c>
      <c r="D358" t="s">
        <v>399</v>
      </c>
      <c r="E358" t="s">
        <v>438</v>
      </c>
      <c r="F358" t="s">
        <v>364</v>
      </c>
      <c r="G358" t="s">
        <v>363</v>
      </c>
      <c r="H358">
        <v>3.3359999999999999</v>
      </c>
      <c r="J358">
        <v>106631947</v>
      </c>
      <c r="K358" s="5">
        <v>44393</v>
      </c>
      <c r="L358">
        <v>21</v>
      </c>
      <c r="M358">
        <v>1</v>
      </c>
      <c r="N358">
        <v>19</v>
      </c>
      <c r="O358">
        <v>1</v>
      </c>
      <c r="P358" t="s">
        <v>7</v>
      </c>
    </row>
    <row r="359" spans="1:16" x14ac:dyDescent="0.35">
      <c r="A359">
        <v>0</v>
      </c>
      <c r="B359" t="s">
        <v>363</v>
      </c>
      <c r="C359">
        <v>5.0000000000000001E-3</v>
      </c>
      <c r="D359" t="s">
        <v>399</v>
      </c>
      <c r="E359" t="s">
        <v>438</v>
      </c>
      <c r="F359" t="s">
        <v>483</v>
      </c>
      <c r="G359" t="s">
        <v>363</v>
      </c>
      <c r="H359">
        <v>3.3410000000000002</v>
      </c>
      <c r="J359">
        <v>108181733</v>
      </c>
      <c r="K359" s="5">
        <v>45862</v>
      </c>
      <c r="L359">
        <v>21</v>
      </c>
      <c r="M359">
        <v>1</v>
      </c>
      <c r="N359">
        <v>0</v>
      </c>
      <c r="O359">
        <v>1</v>
      </c>
      <c r="P359" t="s">
        <v>7</v>
      </c>
    </row>
    <row r="360" spans="1:16" x14ac:dyDescent="0.35">
      <c r="A360">
        <v>0</v>
      </c>
      <c r="B360" t="s">
        <v>363</v>
      </c>
      <c r="C360">
        <v>5.0000000000000001E-3</v>
      </c>
      <c r="D360" t="s">
        <v>411</v>
      </c>
      <c r="E360" t="s">
        <v>438</v>
      </c>
      <c r="F360" t="s">
        <v>474</v>
      </c>
      <c r="G360" t="s">
        <v>363</v>
      </c>
      <c r="H360">
        <v>3.3410000000000002</v>
      </c>
      <c r="J360">
        <v>105939143</v>
      </c>
      <c r="K360" s="5">
        <v>43673</v>
      </c>
      <c r="L360">
        <v>26</v>
      </c>
      <c r="M360">
        <v>1</v>
      </c>
      <c r="N360">
        <v>8</v>
      </c>
      <c r="O360">
        <v>5</v>
      </c>
      <c r="P360" t="s">
        <v>7</v>
      </c>
    </row>
    <row r="361" spans="1:16" x14ac:dyDescent="0.35">
      <c r="A361">
        <v>0</v>
      </c>
      <c r="B361" t="s">
        <v>363</v>
      </c>
      <c r="C361">
        <v>8.9999999999999993E-3</v>
      </c>
      <c r="D361" t="s">
        <v>411</v>
      </c>
      <c r="E361" t="s">
        <v>438</v>
      </c>
      <c r="F361" t="s">
        <v>474</v>
      </c>
      <c r="G361" t="s">
        <v>363</v>
      </c>
      <c r="H361">
        <v>3.3450000000000002</v>
      </c>
      <c r="J361">
        <v>108406625</v>
      </c>
      <c r="K361" s="5">
        <v>46071</v>
      </c>
      <c r="L361">
        <v>23</v>
      </c>
      <c r="M361">
        <v>1</v>
      </c>
      <c r="N361">
        <v>8</v>
      </c>
      <c r="O361">
        <v>1</v>
      </c>
      <c r="P361" t="s">
        <v>7</v>
      </c>
    </row>
    <row r="362" spans="1:16" x14ac:dyDescent="0.35">
      <c r="A362">
        <v>0</v>
      </c>
      <c r="B362" t="s">
        <v>363</v>
      </c>
      <c r="C362">
        <v>1.4999999999999999E-2</v>
      </c>
      <c r="D362" t="s">
        <v>411</v>
      </c>
      <c r="E362" t="s">
        <v>438</v>
      </c>
      <c r="F362" t="s">
        <v>474</v>
      </c>
      <c r="G362" t="s">
        <v>363</v>
      </c>
      <c r="H362">
        <v>3.351</v>
      </c>
      <c r="J362">
        <v>108271920</v>
      </c>
      <c r="K362" s="5">
        <v>45945</v>
      </c>
      <c r="L362">
        <v>28</v>
      </c>
      <c r="M362">
        <v>1</v>
      </c>
      <c r="N362">
        <v>0</v>
      </c>
      <c r="O362">
        <v>1</v>
      </c>
      <c r="P362" t="s">
        <v>7</v>
      </c>
    </row>
    <row r="363" spans="1:16" x14ac:dyDescent="0.35">
      <c r="A363">
        <v>0</v>
      </c>
      <c r="B363" t="s">
        <v>363</v>
      </c>
      <c r="C363">
        <v>0.1</v>
      </c>
      <c r="D363" t="s">
        <v>411</v>
      </c>
      <c r="E363" t="s">
        <v>438</v>
      </c>
      <c r="F363" t="s">
        <v>483</v>
      </c>
      <c r="G363" t="s">
        <v>363</v>
      </c>
      <c r="H363">
        <v>3.4359999999999999</v>
      </c>
      <c r="J363">
        <v>103967250</v>
      </c>
      <c r="K363" s="5">
        <v>41672</v>
      </c>
      <c r="L363">
        <v>24</v>
      </c>
      <c r="M363">
        <v>1</v>
      </c>
      <c r="N363">
        <v>0</v>
      </c>
      <c r="O363">
        <v>1</v>
      </c>
      <c r="P363" t="s">
        <v>3</v>
      </c>
    </row>
    <row r="364" spans="1:16" x14ac:dyDescent="0.35">
      <c r="A364">
        <v>0</v>
      </c>
      <c r="B364" t="s">
        <v>363</v>
      </c>
      <c r="C364">
        <v>0.1</v>
      </c>
      <c r="D364" t="s">
        <v>411</v>
      </c>
      <c r="E364" t="s">
        <v>438</v>
      </c>
      <c r="F364" t="s">
        <v>486</v>
      </c>
      <c r="G364" t="s">
        <v>363</v>
      </c>
      <c r="H364">
        <v>3.4359999999999999</v>
      </c>
      <c r="J364">
        <v>107858839</v>
      </c>
      <c r="K364" s="5">
        <v>45556</v>
      </c>
      <c r="L364">
        <v>21</v>
      </c>
      <c r="M364">
        <v>1</v>
      </c>
      <c r="N364">
        <v>0</v>
      </c>
      <c r="O364">
        <v>1</v>
      </c>
      <c r="P364" t="s">
        <v>3</v>
      </c>
    </row>
    <row r="365" spans="1:16" x14ac:dyDescent="0.35">
      <c r="A365">
        <v>491</v>
      </c>
      <c r="B365" t="s">
        <v>364</v>
      </c>
      <c r="C365">
        <v>7.5999999999999998E-2</v>
      </c>
      <c r="D365" t="s">
        <v>6</v>
      </c>
      <c r="E365" t="s">
        <v>441</v>
      </c>
      <c r="G365" t="s">
        <v>363</v>
      </c>
      <c r="H365">
        <v>3.492</v>
      </c>
      <c r="J365">
        <v>105198874</v>
      </c>
      <c r="K365" s="5">
        <v>42955</v>
      </c>
      <c r="L365">
        <v>21</v>
      </c>
      <c r="M365">
        <v>1</v>
      </c>
      <c r="N365">
        <v>0</v>
      </c>
      <c r="O365">
        <v>5</v>
      </c>
      <c r="P365" t="s">
        <v>7</v>
      </c>
    </row>
    <row r="366" spans="1:16" x14ac:dyDescent="0.35">
      <c r="A366">
        <v>0</v>
      </c>
      <c r="B366" t="s">
        <v>363</v>
      </c>
      <c r="C366">
        <v>1.1000000000000001</v>
      </c>
      <c r="D366" t="s">
        <v>6</v>
      </c>
      <c r="E366" t="s">
        <v>475</v>
      </c>
      <c r="F366" t="s">
        <v>488</v>
      </c>
      <c r="G366" t="s">
        <v>363</v>
      </c>
      <c r="H366">
        <v>3.4969999999999999</v>
      </c>
      <c r="J366">
        <v>108092844</v>
      </c>
      <c r="K366" s="5">
        <v>45775</v>
      </c>
      <c r="L366">
        <v>19</v>
      </c>
      <c r="M366">
        <v>1</v>
      </c>
      <c r="N366">
        <v>0</v>
      </c>
      <c r="O366">
        <v>5</v>
      </c>
      <c r="P366" t="s">
        <v>7</v>
      </c>
    </row>
    <row r="367" spans="1:16" x14ac:dyDescent="0.35">
      <c r="A367">
        <v>0</v>
      </c>
      <c r="B367" t="s">
        <v>363</v>
      </c>
      <c r="C367">
        <v>0</v>
      </c>
      <c r="E367" t="s">
        <v>483</v>
      </c>
      <c r="F367" t="s">
        <v>438</v>
      </c>
      <c r="G367" t="s">
        <v>363</v>
      </c>
      <c r="H367">
        <v>3.5139999999999998</v>
      </c>
      <c r="J367">
        <v>104152075</v>
      </c>
      <c r="K367" s="5">
        <v>41894</v>
      </c>
      <c r="L367">
        <v>23</v>
      </c>
      <c r="M367">
        <v>1</v>
      </c>
      <c r="N367">
        <v>8</v>
      </c>
      <c r="O367">
        <v>1</v>
      </c>
      <c r="P367" t="s">
        <v>7</v>
      </c>
    </row>
    <row r="368" spans="1:16" x14ac:dyDescent="0.35">
      <c r="A368">
        <v>0</v>
      </c>
      <c r="B368" t="s">
        <v>363</v>
      </c>
      <c r="C368">
        <v>0</v>
      </c>
      <c r="E368" t="s">
        <v>483</v>
      </c>
      <c r="F368" t="s">
        <v>438</v>
      </c>
      <c r="G368" t="s">
        <v>363</v>
      </c>
      <c r="H368">
        <v>3.5139999999999998</v>
      </c>
      <c r="J368">
        <v>105210630</v>
      </c>
      <c r="K368" s="5">
        <v>42979</v>
      </c>
      <c r="L368">
        <v>24</v>
      </c>
      <c r="M368">
        <v>1</v>
      </c>
      <c r="N368">
        <v>0</v>
      </c>
      <c r="O368">
        <v>1</v>
      </c>
      <c r="P368" t="s">
        <v>8</v>
      </c>
    </row>
    <row r="369" spans="1:16" x14ac:dyDescent="0.35">
      <c r="A369">
        <v>0</v>
      </c>
      <c r="B369" t="s">
        <v>363</v>
      </c>
      <c r="C369">
        <v>0</v>
      </c>
      <c r="E369" t="s">
        <v>483</v>
      </c>
      <c r="F369" t="s">
        <v>438</v>
      </c>
      <c r="G369" t="s">
        <v>363</v>
      </c>
      <c r="H369">
        <v>3.5139999999999998</v>
      </c>
      <c r="J369">
        <v>107174110</v>
      </c>
      <c r="K369" s="5">
        <v>44894</v>
      </c>
      <c r="L369">
        <v>24</v>
      </c>
      <c r="M369">
        <v>1</v>
      </c>
      <c r="N369">
        <v>8</v>
      </c>
      <c r="O369">
        <v>1</v>
      </c>
      <c r="P369" t="s">
        <v>7</v>
      </c>
    </row>
    <row r="370" spans="1:16" x14ac:dyDescent="0.35">
      <c r="A370">
        <v>0</v>
      </c>
      <c r="B370" t="s">
        <v>363</v>
      </c>
      <c r="C370">
        <v>0</v>
      </c>
      <c r="E370" t="s">
        <v>483</v>
      </c>
      <c r="F370" t="s">
        <v>474</v>
      </c>
      <c r="G370" t="s">
        <v>363</v>
      </c>
      <c r="H370">
        <v>3.5139999999999998</v>
      </c>
      <c r="J370">
        <v>107774169</v>
      </c>
      <c r="K370" s="5">
        <v>45478</v>
      </c>
      <c r="L370">
        <v>24</v>
      </c>
      <c r="M370">
        <v>1</v>
      </c>
      <c r="N370">
        <v>8</v>
      </c>
      <c r="O370">
        <v>1</v>
      </c>
      <c r="P370" t="s">
        <v>3</v>
      </c>
    </row>
    <row r="371" spans="1:16" x14ac:dyDescent="0.35">
      <c r="A371">
        <v>0</v>
      </c>
      <c r="B371" t="s">
        <v>363</v>
      </c>
      <c r="C371">
        <v>0</v>
      </c>
      <c r="D371" t="s">
        <v>411</v>
      </c>
      <c r="E371" t="s">
        <v>483</v>
      </c>
      <c r="F371" t="s">
        <v>474</v>
      </c>
      <c r="G371" t="s">
        <v>363</v>
      </c>
      <c r="H371">
        <v>3.5139999999999998</v>
      </c>
      <c r="J371">
        <v>108161621</v>
      </c>
      <c r="K371" s="5">
        <v>45838</v>
      </c>
      <c r="L371">
        <v>24</v>
      </c>
      <c r="M371">
        <v>1</v>
      </c>
      <c r="N371">
        <v>8</v>
      </c>
      <c r="O371">
        <v>5</v>
      </c>
      <c r="P371" t="s">
        <v>7</v>
      </c>
    </row>
    <row r="372" spans="1:16" x14ac:dyDescent="0.35">
      <c r="A372">
        <v>491</v>
      </c>
      <c r="B372" t="s">
        <v>363</v>
      </c>
      <c r="C372">
        <v>4.0000000000000001E-3</v>
      </c>
      <c r="D372" t="s">
        <v>411</v>
      </c>
      <c r="E372" t="s">
        <v>483</v>
      </c>
      <c r="F372" t="s">
        <v>484</v>
      </c>
      <c r="G372" t="s">
        <v>363</v>
      </c>
      <c r="H372">
        <v>3.5179999999999998</v>
      </c>
      <c r="J372">
        <v>108064216</v>
      </c>
      <c r="K372" s="5">
        <v>45747</v>
      </c>
      <c r="L372">
        <v>19</v>
      </c>
      <c r="M372">
        <v>1</v>
      </c>
      <c r="N372">
        <v>0</v>
      </c>
      <c r="O372">
        <v>1</v>
      </c>
      <c r="P372" t="s">
        <v>7</v>
      </c>
    </row>
    <row r="373" spans="1:16" x14ac:dyDescent="0.35">
      <c r="A373">
        <v>0</v>
      </c>
      <c r="B373" t="s">
        <v>363</v>
      </c>
      <c r="C373">
        <v>0.2</v>
      </c>
      <c r="D373" t="s">
        <v>411</v>
      </c>
      <c r="E373" t="s">
        <v>438</v>
      </c>
      <c r="F373" t="s">
        <v>489</v>
      </c>
      <c r="G373" t="s">
        <v>363</v>
      </c>
      <c r="H373">
        <v>3.536</v>
      </c>
      <c r="J373">
        <v>105464420</v>
      </c>
      <c r="K373" s="5">
        <v>43220</v>
      </c>
      <c r="L373">
        <v>17</v>
      </c>
      <c r="M373">
        <v>1</v>
      </c>
      <c r="N373">
        <v>0</v>
      </c>
      <c r="O373">
        <v>5</v>
      </c>
      <c r="P373" t="s">
        <v>7</v>
      </c>
    </row>
    <row r="374" spans="1:16" x14ac:dyDescent="0.35">
      <c r="A374">
        <v>491</v>
      </c>
      <c r="B374" t="s">
        <v>363</v>
      </c>
      <c r="C374">
        <v>0.2</v>
      </c>
      <c r="D374" t="s">
        <v>411</v>
      </c>
      <c r="E374" t="s">
        <v>438</v>
      </c>
      <c r="G374" t="s">
        <v>363</v>
      </c>
      <c r="H374">
        <v>3.536</v>
      </c>
      <c r="J374">
        <v>104491839</v>
      </c>
      <c r="K374" s="5">
        <v>42260</v>
      </c>
      <c r="L374">
        <v>21</v>
      </c>
      <c r="M374">
        <v>1</v>
      </c>
      <c r="N374">
        <v>0</v>
      </c>
      <c r="O374">
        <v>1</v>
      </c>
      <c r="P374" t="s">
        <v>7</v>
      </c>
    </row>
    <row r="375" spans="1:16" x14ac:dyDescent="0.35">
      <c r="A375">
        <v>491</v>
      </c>
      <c r="B375" t="s">
        <v>364</v>
      </c>
      <c r="C375">
        <v>2.4E-2</v>
      </c>
      <c r="D375" t="s">
        <v>6</v>
      </c>
      <c r="E375" t="s">
        <v>441</v>
      </c>
      <c r="F375" t="s">
        <v>438</v>
      </c>
      <c r="G375" t="s">
        <v>363</v>
      </c>
      <c r="H375">
        <v>3.544</v>
      </c>
      <c r="J375">
        <v>105494641</v>
      </c>
      <c r="K375" s="5">
        <v>43237</v>
      </c>
      <c r="L375">
        <v>30</v>
      </c>
      <c r="M375">
        <v>2</v>
      </c>
      <c r="N375">
        <v>0</v>
      </c>
      <c r="O375">
        <v>1</v>
      </c>
      <c r="P375" t="s">
        <v>7</v>
      </c>
    </row>
    <row r="376" spans="1:16" x14ac:dyDescent="0.35">
      <c r="A376">
        <v>491</v>
      </c>
      <c r="B376" t="s">
        <v>364</v>
      </c>
      <c r="C376">
        <v>0.02</v>
      </c>
      <c r="D376" t="s">
        <v>490</v>
      </c>
      <c r="E376" t="s">
        <v>441</v>
      </c>
      <c r="F376" t="s">
        <v>442</v>
      </c>
      <c r="G376" t="s">
        <v>363</v>
      </c>
      <c r="H376">
        <v>3.548</v>
      </c>
      <c r="J376">
        <v>104025584</v>
      </c>
      <c r="K376" s="5">
        <v>41714</v>
      </c>
      <c r="L376">
        <v>30</v>
      </c>
      <c r="M376">
        <v>2</v>
      </c>
      <c r="N376">
        <v>0</v>
      </c>
      <c r="O376">
        <v>1</v>
      </c>
      <c r="P376" t="s">
        <v>7</v>
      </c>
    </row>
    <row r="377" spans="1:16" x14ac:dyDescent="0.35">
      <c r="A377">
        <v>491</v>
      </c>
      <c r="B377" t="s">
        <v>364</v>
      </c>
      <c r="C377">
        <v>1.9E-2</v>
      </c>
      <c r="D377" t="s">
        <v>385</v>
      </c>
      <c r="E377" t="s">
        <v>441</v>
      </c>
      <c r="F377" t="s">
        <v>438</v>
      </c>
      <c r="G377" t="s">
        <v>363</v>
      </c>
      <c r="H377">
        <v>3.5489999999999999</v>
      </c>
      <c r="J377">
        <v>108038370</v>
      </c>
      <c r="K377" s="5">
        <v>45721</v>
      </c>
      <c r="L377">
        <v>21</v>
      </c>
      <c r="M377">
        <v>1</v>
      </c>
      <c r="N377">
        <v>0</v>
      </c>
      <c r="O377">
        <v>1</v>
      </c>
      <c r="P377" t="s">
        <v>7</v>
      </c>
    </row>
    <row r="378" spans="1:16" x14ac:dyDescent="0.35">
      <c r="A378">
        <v>0</v>
      </c>
      <c r="B378" t="s">
        <v>363</v>
      </c>
      <c r="C378">
        <v>0.7</v>
      </c>
      <c r="D378" t="s">
        <v>6</v>
      </c>
      <c r="E378" t="s">
        <v>484</v>
      </c>
      <c r="F378" t="s">
        <v>474</v>
      </c>
      <c r="G378" t="s">
        <v>363</v>
      </c>
      <c r="H378">
        <v>3.55</v>
      </c>
      <c r="J378">
        <v>107960602</v>
      </c>
      <c r="K378" s="5">
        <v>45640</v>
      </c>
      <c r="L378">
        <v>21</v>
      </c>
      <c r="M378">
        <v>1</v>
      </c>
      <c r="N378">
        <v>0</v>
      </c>
      <c r="O378">
        <v>5</v>
      </c>
      <c r="P378" t="s">
        <v>7</v>
      </c>
    </row>
    <row r="379" spans="1:16" x14ac:dyDescent="0.35">
      <c r="A379">
        <v>0</v>
      </c>
      <c r="B379" t="s">
        <v>363</v>
      </c>
      <c r="C379">
        <v>4.0000000000000001E-3</v>
      </c>
      <c r="D379" t="s">
        <v>6</v>
      </c>
      <c r="E379" t="s">
        <v>474</v>
      </c>
      <c r="F379" t="s">
        <v>438</v>
      </c>
      <c r="G379" t="s">
        <v>363</v>
      </c>
      <c r="H379">
        <v>3.5640000000000001</v>
      </c>
      <c r="J379">
        <v>107234960</v>
      </c>
      <c r="K379" s="5">
        <v>44954</v>
      </c>
      <c r="L379">
        <v>21</v>
      </c>
      <c r="M379">
        <v>1</v>
      </c>
      <c r="N379">
        <v>0</v>
      </c>
      <c r="O379">
        <v>5</v>
      </c>
      <c r="P379" t="s">
        <v>7</v>
      </c>
    </row>
    <row r="380" spans="1:16" x14ac:dyDescent="0.35">
      <c r="A380" s="5">
        <v>46217</v>
      </c>
      <c r="B380" t="s">
        <v>491</v>
      </c>
    </row>
    <row r="381" spans="1:16" ht="43.5" x14ac:dyDescent="0.35">
      <c r="A381" s="1" t="s">
        <v>370</v>
      </c>
      <c r="B381" t="s">
        <v>371</v>
      </c>
      <c r="C381" s="1" t="s">
        <v>372</v>
      </c>
      <c r="D381" t="s">
        <v>373</v>
      </c>
      <c r="E381" t="s">
        <v>374</v>
      </c>
      <c r="F381" t="s">
        <v>375</v>
      </c>
      <c r="G381" t="s">
        <v>376</v>
      </c>
      <c r="H381" t="s">
        <v>377</v>
      </c>
      <c r="I381" t="s">
        <v>0</v>
      </c>
      <c r="J381" t="s">
        <v>1</v>
      </c>
      <c r="K381" t="s">
        <v>2</v>
      </c>
      <c r="L381" t="s">
        <v>3</v>
      </c>
      <c r="M381" t="s">
        <v>4</v>
      </c>
      <c r="N381" t="s">
        <v>5</v>
      </c>
      <c r="O381" t="s">
        <v>6</v>
      </c>
    </row>
    <row r="382" spans="1:16" x14ac:dyDescent="0.35">
      <c r="A382">
        <v>491</v>
      </c>
      <c r="B382" t="s">
        <v>364</v>
      </c>
      <c r="C382">
        <v>1E-3</v>
      </c>
      <c r="D382" t="s">
        <v>6</v>
      </c>
      <c r="E382" t="s">
        <v>441</v>
      </c>
      <c r="G382" t="s">
        <v>363</v>
      </c>
      <c r="H382">
        <v>3.5670000000000002</v>
      </c>
      <c r="J382">
        <v>105339156</v>
      </c>
      <c r="K382" s="5">
        <v>43083</v>
      </c>
      <c r="L382">
        <v>28</v>
      </c>
      <c r="M382">
        <v>1</v>
      </c>
      <c r="O382">
        <v>4</v>
      </c>
      <c r="P382" t="s">
        <v>7</v>
      </c>
    </row>
    <row r="383" spans="1:16" x14ac:dyDescent="0.35">
      <c r="A383">
        <v>491</v>
      </c>
      <c r="B383" t="s">
        <v>364</v>
      </c>
      <c r="C383">
        <v>0</v>
      </c>
      <c r="E383" t="s">
        <v>441</v>
      </c>
      <c r="G383" t="s">
        <v>363</v>
      </c>
      <c r="H383">
        <v>3.5680000000000001</v>
      </c>
      <c r="J383">
        <v>106960570</v>
      </c>
      <c r="K383" s="5">
        <v>44700</v>
      </c>
      <c r="L383">
        <v>28</v>
      </c>
      <c r="M383">
        <v>1</v>
      </c>
      <c r="N383">
        <v>0</v>
      </c>
      <c r="O383">
        <v>1</v>
      </c>
      <c r="P383" t="s">
        <v>7</v>
      </c>
    </row>
    <row r="384" spans="1:16" x14ac:dyDescent="0.35">
      <c r="A384">
        <v>491</v>
      </c>
      <c r="B384" t="s">
        <v>364</v>
      </c>
      <c r="C384">
        <v>0</v>
      </c>
      <c r="E384" t="s">
        <v>441</v>
      </c>
      <c r="F384" t="s">
        <v>438</v>
      </c>
      <c r="G384" t="s">
        <v>363</v>
      </c>
      <c r="H384">
        <v>3.5680000000000001</v>
      </c>
      <c r="J384">
        <v>107156663</v>
      </c>
      <c r="K384" s="5">
        <v>44887</v>
      </c>
      <c r="L384">
        <v>30</v>
      </c>
      <c r="M384">
        <v>1</v>
      </c>
      <c r="N384">
        <v>0</v>
      </c>
      <c r="O384">
        <v>4</v>
      </c>
      <c r="P384" t="s">
        <v>3</v>
      </c>
    </row>
    <row r="385" spans="1:16" x14ac:dyDescent="0.35">
      <c r="A385">
        <v>491</v>
      </c>
      <c r="B385" t="s">
        <v>364</v>
      </c>
      <c r="C385">
        <v>0</v>
      </c>
      <c r="E385" t="s">
        <v>441</v>
      </c>
      <c r="G385" t="s">
        <v>363</v>
      </c>
      <c r="H385">
        <v>3.5680000000000001</v>
      </c>
      <c r="J385">
        <v>107188193</v>
      </c>
      <c r="K385" s="5">
        <v>44915</v>
      </c>
      <c r="L385">
        <v>30</v>
      </c>
      <c r="M385">
        <v>1</v>
      </c>
      <c r="N385">
        <v>0</v>
      </c>
      <c r="O385">
        <v>5</v>
      </c>
      <c r="P385" t="s">
        <v>3</v>
      </c>
    </row>
    <row r="386" spans="1:16" x14ac:dyDescent="0.35">
      <c r="A386">
        <v>491</v>
      </c>
      <c r="B386" t="s">
        <v>364</v>
      </c>
      <c r="C386">
        <v>0</v>
      </c>
      <c r="E386" t="s">
        <v>441</v>
      </c>
      <c r="F386" t="s">
        <v>441</v>
      </c>
      <c r="G386" t="s">
        <v>363</v>
      </c>
      <c r="H386">
        <v>3.5680000000000001</v>
      </c>
      <c r="J386">
        <v>108502682</v>
      </c>
      <c r="K386" s="5">
        <v>46161</v>
      </c>
      <c r="L386">
        <v>21</v>
      </c>
      <c r="M386">
        <v>1</v>
      </c>
      <c r="N386">
        <v>0</v>
      </c>
      <c r="O386">
        <v>1</v>
      </c>
      <c r="P386" t="s">
        <v>7</v>
      </c>
    </row>
    <row r="387" spans="1:16" x14ac:dyDescent="0.35">
      <c r="A387">
        <v>491</v>
      </c>
      <c r="B387" t="s">
        <v>364</v>
      </c>
      <c r="C387">
        <v>0</v>
      </c>
      <c r="D387" t="s">
        <v>411</v>
      </c>
      <c r="E387" t="s">
        <v>441</v>
      </c>
      <c r="F387" t="s">
        <v>442</v>
      </c>
      <c r="G387" t="s">
        <v>363</v>
      </c>
      <c r="H387">
        <v>3.5680000000000001</v>
      </c>
      <c r="J387">
        <v>108288424</v>
      </c>
      <c r="K387" s="5">
        <v>45962</v>
      </c>
      <c r="L387">
        <v>28</v>
      </c>
      <c r="M387">
        <v>1</v>
      </c>
      <c r="N387">
        <v>0</v>
      </c>
      <c r="O387">
        <v>5</v>
      </c>
      <c r="P387" t="s">
        <v>3</v>
      </c>
    </row>
    <row r="388" spans="1:16" x14ac:dyDescent="0.35">
      <c r="A388">
        <v>491</v>
      </c>
      <c r="B388" t="s">
        <v>364</v>
      </c>
      <c r="C388">
        <v>0</v>
      </c>
      <c r="D388" t="s">
        <v>411</v>
      </c>
      <c r="E388" t="s">
        <v>441</v>
      </c>
      <c r="F388" t="s">
        <v>442</v>
      </c>
      <c r="G388" t="s">
        <v>363</v>
      </c>
      <c r="H388">
        <v>3.5680000000000001</v>
      </c>
      <c r="J388">
        <v>107826214</v>
      </c>
      <c r="K388" s="5">
        <v>45523</v>
      </c>
      <c r="L388">
        <v>30</v>
      </c>
      <c r="M388">
        <v>1</v>
      </c>
      <c r="N388">
        <v>0</v>
      </c>
      <c r="O388">
        <v>1</v>
      </c>
      <c r="P388" t="s">
        <v>7</v>
      </c>
    </row>
    <row r="389" spans="1:16" x14ac:dyDescent="0.35">
      <c r="A389">
        <v>491</v>
      </c>
      <c r="B389" t="s">
        <v>364</v>
      </c>
      <c r="C389">
        <v>0</v>
      </c>
      <c r="D389" t="s">
        <v>411</v>
      </c>
      <c r="E389" t="s">
        <v>441</v>
      </c>
      <c r="F389" t="s">
        <v>442</v>
      </c>
      <c r="G389" t="s">
        <v>363</v>
      </c>
      <c r="H389">
        <v>3.5680000000000001</v>
      </c>
      <c r="J389">
        <v>107427750</v>
      </c>
      <c r="K389" s="5">
        <v>45155</v>
      </c>
      <c r="L389">
        <v>30</v>
      </c>
      <c r="M389">
        <v>1</v>
      </c>
      <c r="N389">
        <v>0</v>
      </c>
      <c r="O389">
        <v>1</v>
      </c>
      <c r="P389" t="s">
        <v>7</v>
      </c>
    </row>
    <row r="390" spans="1:16" x14ac:dyDescent="0.35">
      <c r="A390">
        <v>491</v>
      </c>
      <c r="B390" t="s">
        <v>364</v>
      </c>
      <c r="C390">
        <v>0</v>
      </c>
      <c r="D390" t="s">
        <v>411</v>
      </c>
      <c r="E390" t="s">
        <v>441</v>
      </c>
      <c r="F390" t="s">
        <v>442</v>
      </c>
      <c r="G390" t="s">
        <v>363</v>
      </c>
      <c r="H390">
        <v>3.5680000000000001</v>
      </c>
      <c r="J390">
        <v>105653639</v>
      </c>
      <c r="K390" s="5">
        <v>43400</v>
      </c>
      <c r="L390">
        <v>21</v>
      </c>
      <c r="M390">
        <v>1</v>
      </c>
      <c r="N390">
        <v>0</v>
      </c>
      <c r="O390">
        <v>1</v>
      </c>
      <c r="P390" t="s">
        <v>7</v>
      </c>
    </row>
    <row r="391" spans="1:16" x14ac:dyDescent="0.35">
      <c r="A391">
        <v>491</v>
      </c>
      <c r="B391" t="s">
        <v>364</v>
      </c>
      <c r="C391">
        <v>0</v>
      </c>
      <c r="D391" t="s">
        <v>385</v>
      </c>
      <c r="E391" t="s">
        <v>441</v>
      </c>
      <c r="G391" t="s">
        <v>363</v>
      </c>
      <c r="H391">
        <v>3.5680000000000001</v>
      </c>
      <c r="J391">
        <v>105629492</v>
      </c>
      <c r="K391" s="5">
        <v>43378</v>
      </c>
      <c r="L391">
        <v>26</v>
      </c>
      <c r="M391">
        <v>1</v>
      </c>
      <c r="N391">
        <v>8</v>
      </c>
      <c r="O391">
        <v>1</v>
      </c>
      <c r="P391" t="s">
        <v>7</v>
      </c>
    </row>
    <row r="392" spans="1:16" x14ac:dyDescent="0.35">
      <c r="A392">
        <v>0</v>
      </c>
      <c r="B392" t="s">
        <v>363</v>
      </c>
      <c r="C392">
        <v>0</v>
      </c>
      <c r="E392" t="s">
        <v>441</v>
      </c>
      <c r="F392" t="s">
        <v>492</v>
      </c>
      <c r="G392" t="s">
        <v>363</v>
      </c>
      <c r="H392">
        <v>3.5680000000000001</v>
      </c>
      <c r="J392">
        <v>105505846</v>
      </c>
      <c r="K392" s="5">
        <v>43260</v>
      </c>
      <c r="L392">
        <v>30</v>
      </c>
      <c r="M392">
        <v>1</v>
      </c>
      <c r="N392">
        <v>7</v>
      </c>
      <c r="O392">
        <v>5</v>
      </c>
      <c r="P392" t="s">
        <v>8</v>
      </c>
    </row>
    <row r="393" spans="1:16" x14ac:dyDescent="0.35">
      <c r="A393">
        <v>0</v>
      </c>
      <c r="B393" t="s">
        <v>363</v>
      </c>
      <c r="C393">
        <v>0</v>
      </c>
      <c r="E393" t="s">
        <v>474</v>
      </c>
      <c r="F393" t="s">
        <v>438</v>
      </c>
      <c r="G393" t="s">
        <v>363</v>
      </c>
      <c r="H393">
        <v>3.5680000000000001</v>
      </c>
      <c r="J393">
        <v>106477038</v>
      </c>
      <c r="K393" s="5">
        <v>44224</v>
      </c>
      <c r="L393">
        <v>21</v>
      </c>
      <c r="M393">
        <v>1</v>
      </c>
      <c r="N393">
        <v>7</v>
      </c>
      <c r="O393">
        <v>2</v>
      </c>
      <c r="P393" t="s">
        <v>7</v>
      </c>
    </row>
    <row r="394" spans="1:16" x14ac:dyDescent="0.35">
      <c r="A394">
        <v>0</v>
      </c>
      <c r="B394" t="s">
        <v>363</v>
      </c>
      <c r="C394">
        <v>0</v>
      </c>
      <c r="E394" t="s">
        <v>474</v>
      </c>
      <c r="F394" t="s">
        <v>438</v>
      </c>
      <c r="G394" t="s">
        <v>363</v>
      </c>
      <c r="H394">
        <v>3.5680000000000001</v>
      </c>
      <c r="J394">
        <v>105293086</v>
      </c>
      <c r="K394" s="5">
        <v>43055</v>
      </c>
      <c r="L394">
        <v>24</v>
      </c>
      <c r="M394">
        <v>1</v>
      </c>
      <c r="N394">
        <v>7</v>
      </c>
      <c r="O394">
        <v>5</v>
      </c>
      <c r="P394" t="s">
        <v>3</v>
      </c>
    </row>
    <row r="395" spans="1:16" x14ac:dyDescent="0.35">
      <c r="A395">
        <v>0</v>
      </c>
      <c r="B395" t="s">
        <v>363</v>
      </c>
      <c r="C395">
        <v>0</v>
      </c>
      <c r="E395" t="s">
        <v>474</v>
      </c>
      <c r="F395" t="s">
        <v>486</v>
      </c>
      <c r="G395" t="s">
        <v>363</v>
      </c>
      <c r="H395">
        <v>3.5680000000000001</v>
      </c>
      <c r="J395">
        <v>106900219</v>
      </c>
      <c r="K395" s="5">
        <v>44642</v>
      </c>
      <c r="L395">
        <v>24</v>
      </c>
      <c r="M395">
        <v>1</v>
      </c>
      <c r="N395">
        <v>7</v>
      </c>
      <c r="O395">
        <v>1</v>
      </c>
      <c r="P395" t="s">
        <v>7</v>
      </c>
    </row>
    <row r="396" spans="1:16" x14ac:dyDescent="0.35">
      <c r="A396">
        <v>491</v>
      </c>
      <c r="B396" t="s">
        <v>363</v>
      </c>
      <c r="C396">
        <v>0</v>
      </c>
      <c r="E396" t="s">
        <v>474</v>
      </c>
      <c r="F396" t="s">
        <v>438</v>
      </c>
      <c r="G396" t="s">
        <v>363</v>
      </c>
      <c r="H396">
        <v>3.5680000000000001</v>
      </c>
      <c r="J396">
        <v>106637608</v>
      </c>
      <c r="K396" s="5">
        <v>44395</v>
      </c>
      <c r="L396">
        <v>24</v>
      </c>
      <c r="M396">
        <v>2</v>
      </c>
      <c r="N396">
        <v>7</v>
      </c>
      <c r="O396">
        <v>4</v>
      </c>
      <c r="P396" t="s">
        <v>8</v>
      </c>
    </row>
    <row r="397" spans="1:16" x14ac:dyDescent="0.35">
      <c r="A397">
        <v>491</v>
      </c>
      <c r="B397" t="s">
        <v>363</v>
      </c>
      <c r="C397">
        <v>0</v>
      </c>
      <c r="E397" t="s">
        <v>474</v>
      </c>
      <c r="F397" t="s">
        <v>438</v>
      </c>
      <c r="G397" t="s">
        <v>363</v>
      </c>
      <c r="H397">
        <v>3.5680000000000001</v>
      </c>
      <c r="J397">
        <v>105565547</v>
      </c>
      <c r="K397" s="5">
        <v>43317</v>
      </c>
      <c r="L397">
        <v>21</v>
      </c>
      <c r="M397">
        <v>1</v>
      </c>
      <c r="N397">
        <v>22</v>
      </c>
      <c r="O397">
        <v>1</v>
      </c>
      <c r="P397" t="s">
        <v>3</v>
      </c>
    </row>
    <row r="398" spans="1:16" x14ac:dyDescent="0.35">
      <c r="A398">
        <v>0</v>
      </c>
      <c r="B398" t="s">
        <v>363</v>
      </c>
      <c r="C398">
        <v>0</v>
      </c>
      <c r="E398" t="s">
        <v>474</v>
      </c>
      <c r="F398" t="s">
        <v>438</v>
      </c>
      <c r="G398" t="s">
        <v>363</v>
      </c>
      <c r="H398">
        <v>3.5680000000000001</v>
      </c>
      <c r="J398">
        <v>106388267</v>
      </c>
      <c r="K398" s="5">
        <v>44130</v>
      </c>
      <c r="L398">
        <v>24</v>
      </c>
      <c r="M398">
        <v>1</v>
      </c>
      <c r="N398">
        <v>7</v>
      </c>
      <c r="O398">
        <v>1</v>
      </c>
      <c r="P398" t="s">
        <v>7</v>
      </c>
    </row>
    <row r="399" spans="1:16" x14ac:dyDescent="0.35">
      <c r="A399">
        <v>0</v>
      </c>
      <c r="B399" t="s">
        <v>363</v>
      </c>
      <c r="C399">
        <v>0</v>
      </c>
      <c r="E399" t="s">
        <v>474</v>
      </c>
      <c r="F399" t="s">
        <v>438</v>
      </c>
      <c r="G399" t="s">
        <v>363</v>
      </c>
      <c r="H399">
        <v>3.5680000000000001</v>
      </c>
      <c r="J399">
        <v>108080222</v>
      </c>
      <c r="K399" s="5">
        <v>45762</v>
      </c>
      <c r="L399">
        <v>21</v>
      </c>
      <c r="M399">
        <v>1</v>
      </c>
      <c r="N399">
        <v>8</v>
      </c>
      <c r="O399">
        <v>5</v>
      </c>
      <c r="P399" t="s">
        <v>7</v>
      </c>
    </row>
    <row r="400" spans="1:16" x14ac:dyDescent="0.35">
      <c r="A400">
        <v>0</v>
      </c>
      <c r="B400" t="s">
        <v>363</v>
      </c>
      <c r="C400">
        <v>0</v>
      </c>
      <c r="E400" t="s">
        <v>474</v>
      </c>
      <c r="F400" t="s">
        <v>438</v>
      </c>
      <c r="G400" t="s">
        <v>363</v>
      </c>
      <c r="H400">
        <v>3.5680000000000001</v>
      </c>
      <c r="J400">
        <v>107855144</v>
      </c>
      <c r="K400" s="5">
        <v>45552</v>
      </c>
      <c r="L400">
        <v>21</v>
      </c>
      <c r="M400">
        <v>2</v>
      </c>
      <c r="N400">
        <v>7</v>
      </c>
      <c r="O400">
        <v>1</v>
      </c>
      <c r="P400" t="s">
        <v>3</v>
      </c>
    </row>
    <row r="401" spans="1:16" x14ac:dyDescent="0.35">
      <c r="A401">
        <v>0</v>
      </c>
      <c r="B401" t="s">
        <v>363</v>
      </c>
      <c r="C401">
        <v>0</v>
      </c>
      <c r="E401" t="s">
        <v>474</v>
      </c>
      <c r="F401" t="s">
        <v>438</v>
      </c>
      <c r="G401" t="s">
        <v>363</v>
      </c>
      <c r="H401">
        <v>3.5680000000000001</v>
      </c>
      <c r="J401">
        <v>107672896</v>
      </c>
      <c r="K401" s="5">
        <v>45380</v>
      </c>
      <c r="L401">
        <v>31</v>
      </c>
      <c r="M401">
        <v>1</v>
      </c>
      <c r="N401">
        <v>7</v>
      </c>
      <c r="O401">
        <v>5</v>
      </c>
      <c r="P401" t="s">
        <v>7</v>
      </c>
    </row>
    <row r="402" spans="1:16" x14ac:dyDescent="0.35">
      <c r="A402">
        <v>0</v>
      </c>
      <c r="B402" t="s">
        <v>363</v>
      </c>
      <c r="C402">
        <v>0</v>
      </c>
      <c r="E402" t="s">
        <v>474</v>
      </c>
      <c r="F402" t="s">
        <v>486</v>
      </c>
      <c r="G402" t="s">
        <v>363</v>
      </c>
      <c r="H402">
        <v>3.5680000000000001</v>
      </c>
      <c r="J402">
        <v>107400207</v>
      </c>
      <c r="K402" s="5">
        <v>45124</v>
      </c>
      <c r="L402">
        <v>24</v>
      </c>
      <c r="M402">
        <v>1</v>
      </c>
      <c r="N402">
        <v>7</v>
      </c>
      <c r="O402">
        <v>1</v>
      </c>
      <c r="P402" t="s">
        <v>7</v>
      </c>
    </row>
    <row r="403" spans="1:16" x14ac:dyDescent="0.35">
      <c r="A403">
        <v>491</v>
      </c>
      <c r="B403" t="s">
        <v>363</v>
      </c>
      <c r="C403">
        <v>0</v>
      </c>
      <c r="E403" t="s">
        <v>474</v>
      </c>
      <c r="F403" t="s">
        <v>438</v>
      </c>
      <c r="G403" t="s">
        <v>363</v>
      </c>
      <c r="H403">
        <v>3.5680000000000001</v>
      </c>
      <c r="J403">
        <v>108496679</v>
      </c>
      <c r="K403" s="5">
        <v>46154</v>
      </c>
      <c r="L403">
        <v>23</v>
      </c>
      <c r="M403">
        <v>1</v>
      </c>
      <c r="N403">
        <v>8</v>
      </c>
      <c r="O403">
        <v>1</v>
      </c>
      <c r="P403" t="s">
        <v>7</v>
      </c>
    </row>
    <row r="404" spans="1:16" x14ac:dyDescent="0.35">
      <c r="A404">
        <v>491</v>
      </c>
      <c r="B404" t="s">
        <v>364</v>
      </c>
      <c r="C404">
        <v>4.0000000000000001E-3</v>
      </c>
      <c r="D404" t="s">
        <v>411</v>
      </c>
      <c r="E404" t="s">
        <v>441</v>
      </c>
      <c r="F404" t="s">
        <v>438</v>
      </c>
      <c r="G404" t="s">
        <v>363</v>
      </c>
      <c r="H404">
        <v>3.5720000000000001</v>
      </c>
      <c r="J404">
        <v>107553950</v>
      </c>
      <c r="K404" s="5">
        <v>45267</v>
      </c>
      <c r="L404">
        <v>21</v>
      </c>
      <c r="M404">
        <v>1</v>
      </c>
      <c r="N404">
        <v>7</v>
      </c>
      <c r="O404">
        <v>1</v>
      </c>
      <c r="P404" t="s">
        <v>7</v>
      </c>
    </row>
    <row r="405" spans="1:16" x14ac:dyDescent="0.35">
      <c r="A405">
        <v>0</v>
      </c>
      <c r="B405" t="s">
        <v>363</v>
      </c>
      <c r="C405">
        <v>4.0000000000000001E-3</v>
      </c>
      <c r="D405" t="s">
        <v>411</v>
      </c>
      <c r="E405" t="s">
        <v>474</v>
      </c>
      <c r="F405" t="s">
        <v>486</v>
      </c>
      <c r="G405" t="s">
        <v>363</v>
      </c>
      <c r="H405">
        <v>3.5720000000000001</v>
      </c>
      <c r="J405">
        <v>105646925</v>
      </c>
      <c r="K405" s="5">
        <v>43395</v>
      </c>
      <c r="L405">
        <v>21</v>
      </c>
      <c r="M405">
        <v>1</v>
      </c>
      <c r="N405">
        <v>7</v>
      </c>
      <c r="O405">
        <v>1</v>
      </c>
      <c r="P405" t="s">
        <v>7</v>
      </c>
    </row>
    <row r="406" spans="1:16" x14ac:dyDescent="0.35">
      <c r="A406">
        <v>491</v>
      </c>
      <c r="B406" t="s">
        <v>364</v>
      </c>
      <c r="C406">
        <v>1.4E-2</v>
      </c>
      <c r="D406" t="s">
        <v>411</v>
      </c>
      <c r="E406" t="s">
        <v>441</v>
      </c>
      <c r="F406" t="s">
        <v>442</v>
      </c>
      <c r="G406" t="s">
        <v>363</v>
      </c>
      <c r="H406">
        <v>3.5819999999999999</v>
      </c>
      <c r="J406">
        <v>104577355</v>
      </c>
      <c r="K406" s="5">
        <v>42320</v>
      </c>
      <c r="L406">
        <v>21</v>
      </c>
      <c r="M406">
        <v>1</v>
      </c>
      <c r="N406">
        <v>0</v>
      </c>
      <c r="O406">
        <v>1</v>
      </c>
      <c r="P406" t="s">
        <v>3</v>
      </c>
    </row>
    <row r="407" spans="1:16" x14ac:dyDescent="0.35">
      <c r="A407">
        <v>0</v>
      </c>
      <c r="B407" t="s">
        <v>363</v>
      </c>
      <c r="C407">
        <v>2.8000000000000001E-2</v>
      </c>
      <c r="D407" t="s">
        <v>411</v>
      </c>
      <c r="E407" t="s">
        <v>474</v>
      </c>
      <c r="F407" t="s">
        <v>484</v>
      </c>
      <c r="G407" t="s">
        <v>363</v>
      </c>
      <c r="H407">
        <v>3.5960000000000001</v>
      </c>
      <c r="J407">
        <v>104204709</v>
      </c>
      <c r="K407" s="5">
        <v>41943</v>
      </c>
      <c r="L407">
        <v>23</v>
      </c>
      <c r="M407">
        <v>1</v>
      </c>
      <c r="N407">
        <v>5</v>
      </c>
      <c r="O407">
        <v>3</v>
      </c>
      <c r="P407" t="s">
        <v>7</v>
      </c>
    </row>
    <row r="408" spans="1:16" x14ac:dyDescent="0.35">
      <c r="A408">
        <v>491</v>
      </c>
      <c r="B408" t="s">
        <v>364</v>
      </c>
      <c r="C408">
        <v>3.7999999999999999E-2</v>
      </c>
      <c r="D408" t="s">
        <v>411</v>
      </c>
      <c r="E408" t="s">
        <v>441</v>
      </c>
      <c r="G408" t="s">
        <v>363</v>
      </c>
      <c r="H408">
        <v>3.6059999999999999</v>
      </c>
      <c r="J408">
        <v>107066142</v>
      </c>
      <c r="K408" s="5">
        <v>44806</v>
      </c>
      <c r="L408">
        <v>21</v>
      </c>
      <c r="M408">
        <v>1</v>
      </c>
      <c r="N408">
        <v>0</v>
      </c>
      <c r="O408">
        <v>6</v>
      </c>
      <c r="P408" t="s">
        <v>8</v>
      </c>
    </row>
    <row r="409" spans="1:16" x14ac:dyDescent="0.35">
      <c r="A409">
        <v>491</v>
      </c>
      <c r="B409" t="s">
        <v>364</v>
      </c>
      <c r="C409">
        <v>3.7999999999999999E-2</v>
      </c>
      <c r="D409" t="s">
        <v>411</v>
      </c>
      <c r="E409" t="s">
        <v>441</v>
      </c>
      <c r="G409" t="s">
        <v>363</v>
      </c>
      <c r="H409">
        <v>3.6059999999999999</v>
      </c>
      <c r="J409">
        <v>105450855</v>
      </c>
      <c r="K409" s="5">
        <v>43198</v>
      </c>
      <c r="L409">
        <v>30</v>
      </c>
      <c r="M409">
        <v>1</v>
      </c>
      <c r="N409">
        <v>0</v>
      </c>
      <c r="O409">
        <v>1</v>
      </c>
      <c r="P409" t="s">
        <v>7</v>
      </c>
    </row>
    <row r="410" spans="1:16" x14ac:dyDescent="0.35">
      <c r="A410">
        <v>491</v>
      </c>
      <c r="B410" t="s">
        <v>364</v>
      </c>
      <c r="C410">
        <v>3.7999999999999999E-2</v>
      </c>
      <c r="D410" t="s">
        <v>411</v>
      </c>
      <c r="E410" t="s">
        <v>441</v>
      </c>
      <c r="F410" t="s">
        <v>442</v>
      </c>
      <c r="G410" t="s">
        <v>363</v>
      </c>
      <c r="H410">
        <v>3.6059999999999999</v>
      </c>
      <c r="J410">
        <v>105169585</v>
      </c>
      <c r="K410" s="5">
        <v>42931</v>
      </c>
      <c r="L410">
        <v>32</v>
      </c>
      <c r="M410">
        <v>1</v>
      </c>
      <c r="N410">
        <v>0</v>
      </c>
      <c r="O410">
        <v>1</v>
      </c>
      <c r="P410" t="s">
        <v>7</v>
      </c>
    </row>
    <row r="411" spans="1:16" x14ac:dyDescent="0.35">
      <c r="A411">
        <v>0</v>
      </c>
      <c r="B411" t="s">
        <v>363</v>
      </c>
      <c r="C411">
        <v>3.7999999999999999E-2</v>
      </c>
      <c r="D411" t="s">
        <v>411</v>
      </c>
      <c r="E411" t="s">
        <v>474</v>
      </c>
      <c r="F411" t="s">
        <v>486</v>
      </c>
      <c r="G411" t="s">
        <v>363</v>
      </c>
      <c r="H411">
        <v>3.6059999999999999</v>
      </c>
      <c r="J411">
        <v>106118204</v>
      </c>
      <c r="K411" s="5">
        <v>43837</v>
      </c>
      <c r="L411">
        <v>21</v>
      </c>
      <c r="M411">
        <v>1</v>
      </c>
      <c r="N411">
        <v>0</v>
      </c>
      <c r="O411">
        <v>1</v>
      </c>
      <c r="P411" t="s">
        <v>7</v>
      </c>
    </row>
    <row r="412" spans="1:16" x14ac:dyDescent="0.35">
      <c r="A412">
        <v>0</v>
      </c>
      <c r="B412" t="s">
        <v>363</v>
      </c>
      <c r="C412">
        <v>0.3</v>
      </c>
      <c r="D412" t="s">
        <v>6</v>
      </c>
      <c r="E412" t="s">
        <v>486</v>
      </c>
      <c r="F412" t="s">
        <v>474</v>
      </c>
      <c r="G412" t="s">
        <v>363</v>
      </c>
      <c r="H412">
        <v>3.6070000000000002</v>
      </c>
      <c r="J412">
        <v>108472085</v>
      </c>
      <c r="K412" s="5">
        <v>46132</v>
      </c>
      <c r="L412">
        <v>21</v>
      </c>
      <c r="M412">
        <v>1</v>
      </c>
      <c r="N412">
        <v>0</v>
      </c>
      <c r="O412">
        <v>1</v>
      </c>
      <c r="P412" t="s">
        <v>7</v>
      </c>
    </row>
    <row r="413" spans="1:16" x14ac:dyDescent="0.35">
      <c r="A413">
        <v>491</v>
      </c>
      <c r="B413" t="s">
        <v>364</v>
      </c>
      <c r="C413">
        <v>5.1999999999999998E-2</v>
      </c>
      <c r="D413" t="s">
        <v>411</v>
      </c>
      <c r="E413" t="s">
        <v>441</v>
      </c>
      <c r="F413" t="s">
        <v>442</v>
      </c>
      <c r="G413" t="s">
        <v>363</v>
      </c>
      <c r="H413">
        <v>3.62</v>
      </c>
      <c r="J413">
        <v>104982993</v>
      </c>
      <c r="K413" s="5">
        <v>42719</v>
      </c>
      <c r="L413">
        <v>21</v>
      </c>
      <c r="M413">
        <v>1</v>
      </c>
      <c r="O413">
        <v>1</v>
      </c>
      <c r="P413" t="s">
        <v>7</v>
      </c>
    </row>
    <row r="414" spans="1:16" x14ac:dyDescent="0.35">
      <c r="A414" s="5">
        <v>46217</v>
      </c>
      <c r="B414" t="s">
        <v>493</v>
      </c>
    </row>
    <row r="415" spans="1:16" ht="43.5" x14ac:dyDescent="0.35">
      <c r="A415" s="1" t="s">
        <v>370</v>
      </c>
      <c r="B415" t="s">
        <v>371</v>
      </c>
      <c r="C415" s="1" t="s">
        <v>372</v>
      </c>
      <c r="D415" t="s">
        <v>373</v>
      </c>
      <c r="E415" t="s">
        <v>374</v>
      </c>
      <c r="F415" t="s">
        <v>375</v>
      </c>
      <c r="G415" t="s">
        <v>376</v>
      </c>
      <c r="H415" t="s">
        <v>377</v>
      </c>
      <c r="I415" t="s">
        <v>0</v>
      </c>
      <c r="J415" t="s">
        <v>1</v>
      </c>
      <c r="K415" t="s">
        <v>2</v>
      </c>
      <c r="L415" t="s">
        <v>3</v>
      </c>
      <c r="M415" t="s">
        <v>4</v>
      </c>
      <c r="N415" t="s">
        <v>5</v>
      </c>
      <c r="O415" t="s">
        <v>6</v>
      </c>
    </row>
    <row r="416" spans="1:16" x14ac:dyDescent="0.35">
      <c r="A416">
        <v>491</v>
      </c>
      <c r="B416" t="s">
        <v>364</v>
      </c>
      <c r="C416">
        <v>5.7000000000000002E-2</v>
      </c>
      <c r="D416" t="s">
        <v>411</v>
      </c>
      <c r="E416" t="s">
        <v>441</v>
      </c>
      <c r="F416" t="s">
        <v>442</v>
      </c>
      <c r="G416" t="s">
        <v>363</v>
      </c>
      <c r="H416">
        <v>3.625</v>
      </c>
      <c r="J416">
        <v>108437451</v>
      </c>
      <c r="K416" s="5">
        <v>46100</v>
      </c>
      <c r="L416">
        <v>2</v>
      </c>
      <c r="M416">
        <v>1</v>
      </c>
      <c r="N416">
        <v>0</v>
      </c>
      <c r="O416">
        <v>1</v>
      </c>
      <c r="P416" t="s">
        <v>7</v>
      </c>
    </row>
    <row r="417" spans="1:16" x14ac:dyDescent="0.35">
      <c r="A417">
        <v>491</v>
      </c>
      <c r="B417" t="s">
        <v>364</v>
      </c>
      <c r="C417">
        <v>7.5999999999999998E-2</v>
      </c>
      <c r="D417" t="s">
        <v>411</v>
      </c>
      <c r="E417" t="s">
        <v>441</v>
      </c>
      <c r="F417" t="s">
        <v>442</v>
      </c>
      <c r="G417" t="s">
        <v>363</v>
      </c>
      <c r="H417">
        <v>3.6440000000000001</v>
      </c>
      <c r="J417">
        <v>105424598</v>
      </c>
      <c r="K417" s="5">
        <v>43167</v>
      </c>
      <c r="L417">
        <v>21</v>
      </c>
      <c r="M417">
        <v>1</v>
      </c>
      <c r="N417">
        <v>0</v>
      </c>
      <c r="O417">
        <v>1</v>
      </c>
      <c r="P417" t="s">
        <v>7</v>
      </c>
    </row>
    <row r="418" spans="1:16" x14ac:dyDescent="0.35">
      <c r="A418">
        <v>491</v>
      </c>
      <c r="B418" t="s">
        <v>364</v>
      </c>
      <c r="C418">
        <v>0.25</v>
      </c>
      <c r="D418" t="s">
        <v>6</v>
      </c>
      <c r="E418" t="s">
        <v>442</v>
      </c>
      <c r="F418" t="s">
        <v>441</v>
      </c>
      <c r="G418" t="s">
        <v>363</v>
      </c>
      <c r="H418">
        <v>3.657</v>
      </c>
      <c r="J418">
        <v>107713108</v>
      </c>
      <c r="K418" s="5">
        <v>45419</v>
      </c>
      <c r="L418">
        <v>21</v>
      </c>
      <c r="M418">
        <v>1</v>
      </c>
      <c r="N418">
        <v>0</v>
      </c>
      <c r="O418">
        <v>1</v>
      </c>
      <c r="P418" t="s">
        <v>7</v>
      </c>
    </row>
    <row r="419" spans="1:16" x14ac:dyDescent="0.35">
      <c r="A419">
        <v>491</v>
      </c>
      <c r="B419" t="s">
        <v>364</v>
      </c>
      <c r="C419">
        <v>0.25</v>
      </c>
      <c r="D419" t="s">
        <v>6</v>
      </c>
      <c r="E419" t="s">
        <v>442</v>
      </c>
      <c r="G419" t="s">
        <v>363</v>
      </c>
      <c r="H419">
        <v>3.657</v>
      </c>
      <c r="J419">
        <v>107293249</v>
      </c>
      <c r="K419" s="5">
        <v>45013</v>
      </c>
      <c r="L419">
        <v>25</v>
      </c>
      <c r="M419">
        <v>1</v>
      </c>
      <c r="N419">
        <v>0</v>
      </c>
      <c r="O419">
        <v>1</v>
      </c>
      <c r="P419" t="s">
        <v>7</v>
      </c>
    </row>
    <row r="420" spans="1:16" x14ac:dyDescent="0.35">
      <c r="A420">
        <v>491</v>
      </c>
      <c r="B420" t="s">
        <v>364</v>
      </c>
      <c r="C420">
        <v>9.4E-2</v>
      </c>
      <c r="D420" t="s">
        <v>411</v>
      </c>
      <c r="E420" t="s">
        <v>441</v>
      </c>
      <c r="G420" t="s">
        <v>363</v>
      </c>
      <c r="H420">
        <v>3.6619999999999999</v>
      </c>
      <c r="J420">
        <v>106767715</v>
      </c>
      <c r="K420" s="5">
        <v>44509</v>
      </c>
      <c r="L420">
        <v>21</v>
      </c>
      <c r="M420">
        <v>1</v>
      </c>
      <c r="N420">
        <v>0</v>
      </c>
      <c r="O420">
        <v>1</v>
      </c>
      <c r="P420" t="s">
        <v>7</v>
      </c>
    </row>
    <row r="421" spans="1:16" x14ac:dyDescent="0.35">
      <c r="A421">
        <v>491</v>
      </c>
      <c r="B421" t="s">
        <v>364</v>
      </c>
      <c r="C421">
        <v>0.1</v>
      </c>
      <c r="D421" t="s">
        <v>411</v>
      </c>
      <c r="E421" t="s">
        <v>441</v>
      </c>
      <c r="F421" t="s">
        <v>442</v>
      </c>
      <c r="G421" t="s">
        <v>363</v>
      </c>
      <c r="H421">
        <v>3.6680000000000001</v>
      </c>
      <c r="J421">
        <v>104511445</v>
      </c>
      <c r="K421" s="5">
        <v>42272</v>
      </c>
      <c r="L421">
        <v>30</v>
      </c>
      <c r="M421">
        <v>3</v>
      </c>
      <c r="N421">
        <v>0</v>
      </c>
      <c r="O421">
        <v>1</v>
      </c>
      <c r="P421" t="s">
        <v>7</v>
      </c>
    </row>
    <row r="422" spans="1:16" x14ac:dyDescent="0.35">
      <c r="A422">
        <v>0</v>
      </c>
      <c r="B422" t="s">
        <v>363</v>
      </c>
      <c r="C422">
        <v>0.1</v>
      </c>
      <c r="D422" t="s">
        <v>411</v>
      </c>
      <c r="E422" t="s">
        <v>474</v>
      </c>
      <c r="F422" t="s">
        <v>475</v>
      </c>
      <c r="G422" t="s">
        <v>363</v>
      </c>
      <c r="H422">
        <v>3.6680000000000001</v>
      </c>
      <c r="J422">
        <v>107887316</v>
      </c>
      <c r="K422" s="5">
        <v>45581</v>
      </c>
      <c r="L422">
        <v>31</v>
      </c>
      <c r="M422">
        <v>1</v>
      </c>
      <c r="N422">
        <v>0</v>
      </c>
      <c r="O422">
        <v>1</v>
      </c>
      <c r="P422" t="s">
        <v>7</v>
      </c>
    </row>
    <row r="423" spans="1:16" x14ac:dyDescent="0.35">
      <c r="A423">
        <v>491</v>
      </c>
      <c r="B423" t="s">
        <v>364</v>
      </c>
      <c r="C423">
        <v>0.2</v>
      </c>
      <c r="D423" t="s">
        <v>6</v>
      </c>
      <c r="E423" t="s">
        <v>442</v>
      </c>
      <c r="F423" t="s">
        <v>441</v>
      </c>
      <c r="G423" t="s">
        <v>363</v>
      </c>
      <c r="H423">
        <v>3.7069999999999999</v>
      </c>
      <c r="J423">
        <v>105494637</v>
      </c>
      <c r="K423" s="5">
        <v>43237</v>
      </c>
      <c r="L423">
        <v>29</v>
      </c>
      <c r="M423">
        <v>1</v>
      </c>
      <c r="N423">
        <v>0</v>
      </c>
      <c r="O423">
        <v>1</v>
      </c>
      <c r="P423" t="s">
        <v>7</v>
      </c>
    </row>
    <row r="424" spans="1:16" x14ac:dyDescent="0.35">
      <c r="A424">
        <v>491</v>
      </c>
      <c r="B424" t="s">
        <v>364</v>
      </c>
      <c r="C424">
        <v>0.19</v>
      </c>
      <c r="D424" t="s">
        <v>6</v>
      </c>
      <c r="E424" t="s">
        <v>442</v>
      </c>
      <c r="F424" t="s">
        <v>441</v>
      </c>
      <c r="G424" t="s">
        <v>363</v>
      </c>
      <c r="H424">
        <v>3.7170000000000001</v>
      </c>
      <c r="J424">
        <v>105028872</v>
      </c>
      <c r="K424" s="5">
        <v>42788</v>
      </c>
      <c r="L424">
        <v>21</v>
      </c>
      <c r="M424">
        <v>1</v>
      </c>
      <c r="N424">
        <v>0</v>
      </c>
      <c r="O424">
        <v>1</v>
      </c>
      <c r="P424" t="s">
        <v>7</v>
      </c>
    </row>
    <row r="425" spans="1:16" x14ac:dyDescent="0.35">
      <c r="A425">
        <v>0</v>
      </c>
      <c r="B425" t="s">
        <v>363</v>
      </c>
      <c r="C425">
        <v>0.2</v>
      </c>
      <c r="D425" t="s">
        <v>411</v>
      </c>
      <c r="E425" t="s">
        <v>474</v>
      </c>
      <c r="F425" t="s">
        <v>438</v>
      </c>
      <c r="G425" t="s">
        <v>363</v>
      </c>
      <c r="H425">
        <v>3.7679999999999998</v>
      </c>
      <c r="J425">
        <v>107930830</v>
      </c>
      <c r="K425" s="5">
        <v>45616</v>
      </c>
      <c r="L425">
        <v>24</v>
      </c>
      <c r="M425">
        <v>2</v>
      </c>
      <c r="N425">
        <v>0</v>
      </c>
      <c r="O425">
        <v>5</v>
      </c>
      <c r="P425" t="s">
        <v>8</v>
      </c>
    </row>
    <row r="426" spans="1:16" x14ac:dyDescent="0.35">
      <c r="A426">
        <v>491</v>
      </c>
      <c r="B426" t="s">
        <v>364</v>
      </c>
      <c r="C426">
        <v>0.25</v>
      </c>
      <c r="D426" t="s">
        <v>411</v>
      </c>
      <c r="E426" t="s">
        <v>441</v>
      </c>
      <c r="F426" t="s">
        <v>442</v>
      </c>
      <c r="G426" t="s">
        <v>363</v>
      </c>
      <c r="H426">
        <v>3.8180000000000001</v>
      </c>
      <c r="J426">
        <v>105025928</v>
      </c>
      <c r="K426" s="5">
        <v>42783</v>
      </c>
      <c r="L426">
        <v>21</v>
      </c>
      <c r="M426">
        <v>1</v>
      </c>
      <c r="N426">
        <v>0</v>
      </c>
      <c r="O426">
        <v>1</v>
      </c>
      <c r="P426" t="s">
        <v>3</v>
      </c>
    </row>
    <row r="427" spans="1:16" x14ac:dyDescent="0.35">
      <c r="A427">
        <v>0</v>
      </c>
      <c r="B427" t="s">
        <v>363</v>
      </c>
      <c r="C427">
        <v>0.5</v>
      </c>
      <c r="D427" t="s">
        <v>411</v>
      </c>
      <c r="E427" t="s">
        <v>438</v>
      </c>
      <c r="F427" t="s">
        <v>488</v>
      </c>
      <c r="G427" t="s">
        <v>363</v>
      </c>
      <c r="H427">
        <v>3.8359999999999999</v>
      </c>
      <c r="J427">
        <v>107812599</v>
      </c>
      <c r="K427" s="5">
        <v>45514</v>
      </c>
      <c r="L427">
        <v>19</v>
      </c>
      <c r="M427">
        <v>1</v>
      </c>
      <c r="N427">
        <v>0</v>
      </c>
      <c r="O427">
        <v>1</v>
      </c>
      <c r="P427" t="s">
        <v>7</v>
      </c>
    </row>
    <row r="428" spans="1:16" x14ac:dyDescent="0.35">
      <c r="A428">
        <v>491</v>
      </c>
      <c r="B428" t="s">
        <v>364</v>
      </c>
      <c r="C428">
        <v>5.7000000000000002E-2</v>
      </c>
      <c r="D428" t="s">
        <v>6</v>
      </c>
      <c r="E428" t="s">
        <v>442</v>
      </c>
      <c r="G428" t="s">
        <v>363</v>
      </c>
      <c r="H428">
        <v>3.85</v>
      </c>
      <c r="J428">
        <v>106591130</v>
      </c>
      <c r="K428" s="5">
        <v>44341</v>
      </c>
      <c r="L428">
        <v>21</v>
      </c>
      <c r="M428">
        <v>1</v>
      </c>
      <c r="N428">
        <v>0</v>
      </c>
      <c r="O428">
        <v>1</v>
      </c>
      <c r="P428" t="s">
        <v>7</v>
      </c>
    </row>
    <row r="429" spans="1:16" x14ac:dyDescent="0.35">
      <c r="A429">
        <v>491</v>
      </c>
      <c r="B429" t="s">
        <v>364</v>
      </c>
      <c r="C429">
        <v>8.9999999999999993E-3</v>
      </c>
      <c r="D429" t="s">
        <v>6</v>
      </c>
      <c r="E429" t="s">
        <v>442</v>
      </c>
      <c r="F429" t="s">
        <v>441</v>
      </c>
      <c r="G429" t="s">
        <v>363</v>
      </c>
      <c r="H429">
        <v>3.8980000000000001</v>
      </c>
      <c r="J429">
        <v>104408697</v>
      </c>
      <c r="K429" s="5">
        <v>42158</v>
      </c>
      <c r="L429">
        <v>21</v>
      </c>
      <c r="M429">
        <v>2</v>
      </c>
      <c r="N429">
        <v>0</v>
      </c>
      <c r="O429">
        <v>1</v>
      </c>
      <c r="P429" t="s">
        <v>7</v>
      </c>
    </row>
    <row r="430" spans="1:16" x14ac:dyDescent="0.35">
      <c r="A430">
        <v>491</v>
      </c>
      <c r="B430" t="s">
        <v>364</v>
      </c>
      <c r="C430">
        <v>0</v>
      </c>
      <c r="E430" t="s">
        <v>442</v>
      </c>
      <c r="F430" t="s">
        <v>494</v>
      </c>
      <c r="G430" t="s">
        <v>363</v>
      </c>
      <c r="H430">
        <v>3.907</v>
      </c>
      <c r="J430">
        <v>104433160</v>
      </c>
      <c r="K430" s="5">
        <v>42186</v>
      </c>
      <c r="L430">
        <v>30</v>
      </c>
      <c r="M430">
        <v>1</v>
      </c>
      <c r="N430">
        <v>7</v>
      </c>
      <c r="O430">
        <v>1</v>
      </c>
      <c r="P430" t="s">
        <v>3</v>
      </c>
    </row>
    <row r="431" spans="1:16" x14ac:dyDescent="0.35">
      <c r="A431">
        <v>491</v>
      </c>
      <c r="B431" t="s">
        <v>364</v>
      </c>
      <c r="C431">
        <v>0</v>
      </c>
      <c r="E431" t="s">
        <v>442</v>
      </c>
      <c r="F431" t="s">
        <v>441</v>
      </c>
      <c r="G431" t="s">
        <v>363</v>
      </c>
      <c r="H431">
        <v>3.907</v>
      </c>
      <c r="J431">
        <v>107960095</v>
      </c>
      <c r="K431" s="5">
        <v>45638</v>
      </c>
      <c r="L431">
        <v>28</v>
      </c>
      <c r="M431">
        <v>1</v>
      </c>
      <c r="N431">
        <v>7</v>
      </c>
      <c r="O431">
        <v>1</v>
      </c>
      <c r="P431" t="s">
        <v>7</v>
      </c>
    </row>
    <row r="432" spans="1:16" x14ac:dyDescent="0.35">
      <c r="A432">
        <v>491</v>
      </c>
      <c r="B432" t="s">
        <v>364</v>
      </c>
      <c r="C432">
        <v>0</v>
      </c>
      <c r="E432" t="s">
        <v>442</v>
      </c>
      <c r="G432" t="s">
        <v>363</v>
      </c>
      <c r="H432">
        <v>3.907</v>
      </c>
      <c r="J432">
        <v>105786205</v>
      </c>
      <c r="K432" s="5">
        <v>43522</v>
      </c>
      <c r="L432">
        <v>30</v>
      </c>
      <c r="M432">
        <v>1</v>
      </c>
      <c r="N432">
        <v>7</v>
      </c>
      <c r="O432">
        <v>1</v>
      </c>
      <c r="P432" t="s">
        <v>7</v>
      </c>
    </row>
    <row r="433" spans="1:16" x14ac:dyDescent="0.35">
      <c r="A433">
        <v>491</v>
      </c>
      <c r="B433" t="s">
        <v>364</v>
      </c>
      <c r="C433">
        <v>0</v>
      </c>
      <c r="E433" t="s">
        <v>442</v>
      </c>
      <c r="F433" t="s">
        <v>441</v>
      </c>
      <c r="G433" t="s">
        <v>363</v>
      </c>
      <c r="H433">
        <v>3.907</v>
      </c>
      <c r="J433">
        <v>108421441</v>
      </c>
      <c r="K433" s="5">
        <v>46086</v>
      </c>
      <c r="L433">
        <v>21</v>
      </c>
      <c r="M433">
        <v>1</v>
      </c>
      <c r="N433">
        <v>0</v>
      </c>
      <c r="O433">
        <v>1</v>
      </c>
      <c r="P433" t="s">
        <v>7</v>
      </c>
    </row>
    <row r="434" spans="1:16" x14ac:dyDescent="0.35">
      <c r="A434">
        <v>491</v>
      </c>
      <c r="B434" t="s">
        <v>364</v>
      </c>
      <c r="C434">
        <v>0</v>
      </c>
      <c r="E434" t="s">
        <v>442</v>
      </c>
      <c r="G434" t="s">
        <v>363</v>
      </c>
      <c r="H434">
        <v>3.907</v>
      </c>
      <c r="J434">
        <v>106466922</v>
      </c>
      <c r="K434" s="5">
        <v>44212</v>
      </c>
      <c r="L434">
        <v>21</v>
      </c>
      <c r="M434">
        <v>1</v>
      </c>
      <c r="N434">
        <v>7</v>
      </c>
      <c r="O434">
        <v>1</v>
      </c>
      <c r="P434" t="s">
        <v>7</v>
      </c>
    </row>
    <row r="435" spans="1:16" x14ac:dyDescent="0.35">
      <c r="A435">
        <v>491</v>
      </c>
      <c r="B435" t="s">
        <v>364</v>
      </c>
      <c r="C435">
        <v>0</v>
      </c>
      <c r="E435" t="s">
        <v>442</v>
      </c>
      <c r="F435" t="s">
        <v>494</v>
      </c>
      <c r="G435" t="s">
        <v>363</v>
      </c>
      <c r="H435">
        <v>3.907</v>
      </c>
      <c r="J435">
        <v>107559288</v>
      </c>
      <c r="K435" s="5">
        <v>45270</v>
      </c>
      <c r="L435">
        <v>30</v>
      </c>
      <c r="M435">
        <v>2</v>
      </c>
      <c r="N435">
        <v>7</v>
      </c>
      <c r="O435">
        <v>1</v>
      </c>
      <c r="P435" t="s">
        <v>10</v>
      </c>
    </row>
    <row r="436" spans="1:16" x14ac:dyDescent="0.35">
      <c r="A436">
        <v>491</v>
      </c>
      <c r="B436" t="s">
        <v>364</v>
      </c>
      <c r="C436">
        <v>0</v>
      </c>
      <c r="E436" t="s">
        <v>442</v>
      </c>
      <c r="F436" t="s">
        <v>441</v>
      </c>
      <c r="G436" t="s">
        <v>363</v>
      </c>
      <c r="H436">
        <v>3.907</v>
      </c>
      <c r="J436">
        <v>104256269</v>
      </c>
      <c r="K436" s="5">
        <v>41986</v>
      </c>
      <c r="L436">
        <v>30</v>
      </c>
      <c r="M436">
        <v>1</v>
      </c>
      <c r="N436">
        <v>7</v>
      </c>
      <c r="O436">
        <v>4</v>
      </c>
      <c r="P436" t="s">
        <v>7</v>
      </c>
    </row>
    <row r="437" spans="1:16" x14ac:dyDescent="0.35">
      <c r="A437">
        <v>491</v>
      </c>
      <c r="B437" t="s">
        <v>364</v>
      </c>
      <c r="C437">
        <v>0</v>
      </c>
      <c r="E437" t="s">
        <v>442</v>
      </c>
      <c r="F437" t="s">
        <v>420</v>
      </c>
      <c r="G437" t="s">
        <v>363</v>
      </c>
      <c r="H437">
        <v>3.907</v>
      </c>
      <c r="J437">
        <v>107257901</v>
      </c>
      <c r="K437" s="5">
        <v>44985</v>
      </c>
      <c r="L437">
        <v>21</v>
      </c>
      <c r="M437">
        <v>1</v>
      </c>
      <c r="N437">
        <v>7</v>
      </c>
      <c r="O437">
        <v>1</v>
      </c>
      <c r="P437" t="s">
        <v>3</v>
      </c>
    </row>
    <row r="438" spans="1:16" x14ac:dyDescent="0.35">
      <c r="A438">
        <v>491</v>
      </c>
      <c r="B438" t="s">
        <v>364</v>
      </c>
      <c r="C438">
        <v>0</v>
      </c>
      <c r="E438" t="s">
        <v>442</v>
      </c>
      <c r="F438" t="s">
        <v>494</v>
      </c>
      <c r="G438" t="s">
        <v>363</v>
      </c>
      <c r="H438">
        <v>3.907</v>
      </c>
      <c r="J438">
        <v>106731352</v>
      </c>
      <c r="K438" s="5">
        <v>44482</v>
      </c>
      <c r="L438">
        <v>5</v>
      </c>
      <c r="M438">
        <v>1</v>
      </c>
      <c r="N438">
        <v>0</v>
      </c>
      <c r="O438">
        <v>4</v>
      </c>
      <c r="P438" t="s">
        <v>8</v>
      </c>
    </row>
    <row r="439" spans="1:16" x14ac:dyDescent="0.35">
      <c r="A439">
        <v>491</v>
      </c>
      <c r="B439" t="s">
        <v>364</v>
      </c>
      <c r="C439">
        <v>0</v>
      </c>
      <c r="E439" t="s">
        <v>442</v>
      </c>
      <c r="F439" t="s">
        <v>438</v>
      </c>
      <c r="G439" t="s">
        <v>363</v>
      </c>
      <c r="H439">
        <v>3.907</v>
      </c>
      <c r="J439">
        <v>104366950</v>
      </c>
      <c r="K439" s="5">
        <v>42118</v>
      </c>
      <c r="L439">
        <v>21</v>
      </c>
      <c r="M439">
        <v>1</v>
      </c>
      <c r="N439">
        <v>0</v>
      </c>
      <c r="O439">
        <v>1</v>
      </c>
      <c r="P439" t="s">
        <v>7</v>
      </c>
    </row>
    <row r="440" spans="1:16" x14ac:dyDescent="0.35">
      <c r="A440">
        <v>491</v>
      </c>
      <c r="B440" t="s">
        <v>364</v>
      </c>
      <c r="C440">
        <v>0</v>
      </c>
      <c r="D440" t="s">
        <v>411</v>
      </c>
      <c r="E440" t="s">
        <v>442</v>
      </c>
      <c r="F440" t="s">
        <v>494</v>
      </c>
      <c r="G440" t="s">
        <v>363</v>
      </c>
      <c r="H440">
        <v>3.907</v>
      </c>
      <c r="J440">
        <v>105645307</v>
      </c>
      <c r="K440" s="5">
        <v>43392</v>
      </c>
      <c r="L440">
        <v>21</v>
      </c>
      <c r="M440">
        <v>1</v>
      </c>
      <c r="N440">
        <v>0</v>
      </c>
      <c r="O440">
        <v>1</v>
      </c>
      <c r="P440" t="s">
        <v>3</v>
      </c>
    </row>
    <row r="441" spans="1:16" x14ac:dyDescent="0.35">
      <c r="A441">
        <v>491</v>
      </c>
      <c r="B441" t="s">
        <v>364</v>
      </c>
      <c r="C441">
        <v>0</v>
      </c>
      <c r="D441" t="s">
        <v>6</v>
      </c>
      <c r="E441" t="s">
        <v>442</v>
      </c>
      <c r="F441" t="s">
        <v>441</v>
      </c>
      <c r="G441" t="s">
        <v>363</v>
      </c>
      <c r="H441">
        <v>3.907</v>
      </c>
      <c r="J441">
        <v>107468840</v>
      </c>
      <c r="K441" s="5">
        <v>45190</v>
      </c>
      <c r="L441">
        <v>21</v>
      </c>
      <c r="M441">
        <v>1</v>
      </c>
      <c r="N441">
        <v>0</v>
      </c>
      <c r="O441">
        <v>1</v>
      </c>
      <c r="P441" t="s">
        <v>3</v>
      </c>
    </row>
    <row r="442" spans="1:16" x14ac:dyDescent="0.35">
      <c r="A442">
        <v>491</v>
      </c>
      <c r="B442" t="s">
        <v>364</v>
      </c>
      <c r="C442">
        <v>0</v>
      </c>
      <c r="D442" t="s">
        <v>6</v>
      </c>
      <c r="E442" t="s">
        <v>442</v>
      </c>
      <c r="F442" t="s">
        <v>441</v>
      </c>
      <c r="G442" t="s">
        <v>363</v>
      </c>
      <c r="H442">
        <v>3.907</v>
      </c>
      <c r="J442">
        <v>106172626</v>
      </c>
      <c r="K442" s="5">
        <v>43892</v>
      </c>
      <c r="L442">
        <v>30</v>
      </c>
      <c r="M442">
        <v>1</v>
      </c>
      <c r="N442">
        <v>0</v>
      </c>
      <c r="O442">
        <v>1</v>
      </c>
      <c r="P442" t="s">
        <v>7</v>
      </c>
    </row>
    <row r="443" spans="1:16" x14ac:dyDescent="0.35">
      <c r="A443">
        <v>491</v>
      </c>
      <c r="B443" t="s">
        <v>364</v>
      </c>
      <c r="C443">
        <v>8.9999999999999993E-3</v>
      </c>
      <c r="D443" t="s">
        <v>411</v>
      </c>
      <c r="E443" t="s">
        <v>486</v>
      </c>
      <c r="F443" t="s">
        <v>494</v>
      </c>
      <c r="G443" t="s">
        <v>363</v>
      </c>
      <c r="H443">
        <v>3.9159999999999999</v>
      </c>
      <c r="J443">
        <v>104626019</v>
      </c>
      <c r="K443" s="5">
        <v>42357</v>
      </c>
      <c r="L443">
        <v>27</v>
      </c>
      <c r="M443">
        <v>1</v>
      </c>
      <c r="N443">
        <v>0</v>
      </c>
      <c r="O443">
        <v>1</v>
      </c>
      <c r="P443" t="s">
        <v>7</v>
      </c>
    </row>
    <row r="444" spans="1:16" x14ac:dyDescent="0.35">
      <c r="A444">
        <v>491</v>
      </c>
      <c r="B444" t="s">
        <v>364</v>
      </c>
      <c r="C444">
        <v>3.7999999999999999E-2</v>
      </c>
      <c r="D444" t="s">
        <v>411</v>
      </c>
      <c r="E444" t="s">
        <v>442</v>
      </c>
      <c r="G444" t="s">
        <v>363</v>
      </c>
      <c r="H444">
        <v>3.9449999999999998</v>
      </c>
      <c r="J444">
        <v>105266306</v>
      </c>
      <c r="K444" s="5">
        <v>43024</v>
      </c>
      <c r="L444">
        <v>21</v>
      </c>
      <c r="M444">
        <v>2</v>
      </c>
      <c r="N444">
        <v>0</v>
      </c>
      <c r="O444">
        <v>3</v>
      </c>
      <c r="P444" t="s">
        <v>7</v>
      </c>
    </row>
    <row r="445" spans="1:16" x14ac:dyDescent="0.35">
      <c r="A445">
        <v>491</v>
      </c>
      <c r="B445" t="s">
        <v>363</v>
      </c>
      <c r="C445">
        <v>3.7999999999999999E-2</v>
      </c>
      <c r="D445" t="s">
        <v>468</v>
      </c>
      <c r="E445" t="s">
        <v>486</v>
      </c>
      <c r="F445" t="s">
        <v>484</v>
      </c>
      <c r="G445" t="s">
        <v>363</v>
      </c>
      <c r="H445">
        <v>3.9449999999999998</v>
      </c>
      <c r="J445">
        <v>108282061</v>
      </c>
      <c r="K445" s="5">
        <v>45956</v>
      </c>
      <c r="L445">
        <v>21</v>
      </c>
      <c r="M445">
        <v>1</v>
      </c>
      <c r="N445">
        <v>0</v>
      </c>
      <c r="O445">
        <v>5</v>
      </c>
      <c r="P445" t="s">
        <v>7</v>
      </c>
    </row>
    <row r="446" spans="1:16" x14ac:dyDescent="0.35">
      <c r="A446">
        <v>491</v>
      </c>
      <c r="B446" t="s">
        <v>364</v>
      </c>
      <c r="C446">
        <v>0.1</v>
      </c>
      <c r="D446" t="s">
        <v>411</v>
      </c>
      <c r="E446" t="s">
        <v>442</v>
      </c>
      <c r="F446" t="s">
        <v>494</v>
      </c>
      <c r="G446" t="s">
        <v>363</v>
      </c>
      <c r="H446">
        <v>4.0069999999999997</v>
      </c>
      <c r="J446">
        <v>104146950</v>
      </c>
      <c r="K446" s="5">
        <v>41840</v>
      </c>
      <c r="L446">
        <v>30</v>
      </c>
      <c r="M446">
        <v>1</v>
      </c>
      <c r="N446">
        <v>0</v>
      </c>
      <c r="O446">
        <v>4</v>
      </c>
      <c r="P446" t="s">
        <v>7</v>
      </c>
    </row>
    <row r="447" spans="1:16" x14ac:dyDescent="0.35">
      <c r="A447">
        <v>491</v>
      </c>
      <c r="B447" t="s">
        <v>364</v>
      </c>
      <c r="C447">
        <v>0.15</v>
      </c>
      <c r="D447" t="s">
        <v>411</v>
      </c>
      <c r="E447" t="s">
        <v>442</v>
      </c>
      <c r="F447" t="s">
        <v>494</v>
      </c>
      <c r="G447" t="s">
        <v>363</v>
      </c>
      <c r="H447">
        <v>4.0570000000000004</v>
      </c>
      <c r="J447">
        <v>104327661</v>
      </c>
      <c r="K447" s="5">
        <v>42076</v>
      </c>
      <c r="L447">
        <v>2</v>
      </c>
      <c r="M447">
        <v>1</v>
      </c>
      <c r="N447">
        <v>0</v>
      </c>
      <c r="O447">
        <v>1</v>
      </c>
      <c r="P447" t="s">
        <v>7</v>
      </c>
    </row>
    <row r="448" spans="1:16" x14ac:dyDescent="0.35">
      <c r="A448" s="5">
        <v>46217</v>
      </c>
      <c r="B448" t="s">
        <v>495</v>
      </c>
    </row>
    <row r="449" spans="1:16" ht="43.5" x14ac:dyDescent="0.35">
      <c r="A449" s="1" t="s">
        <v>370</v>
      </c>
      <c r="B449" t="s">
        <v>371</v>
      </c>
      <c r="C449" s="1" t="s">
        <v>372</v>
      </c>
      <c r="D449" t="s">
        <v>373</v>
      </c>
      <c r="E449" t="s">
        <v>374</v>
      </c>
      <c r="F449" t="s">
        <v>375</v>
      </c>
      <c r="G449" t="s">
        <v>376</v>
      </c>
      <c r="H449" t="s">
        <v>377</v>
      </c>
      <c r="I449" t="s">
        <v>0</v>
      </c>
      <c r="J449" t="s">
        <v>1</v>
      </c>
      <c r="K449" t="s">
        <v>2</v>
      </c>
      <c r="L449" t="s">
        <v>3</v>
      </c>
      <c r="M449" t="s">
        <v>4</v>
      </c>
      <c r="N449" t="s">
        <v>5</v>
      </c>
      <c r="O449" t="s">
        <v>6</v>
      </c>
    </row>
    <row r="450" spans="1:16" x14ac:dyDescent="0.35">
      <c r="A450">
        <v>0</v>
      </c>
      <c r="B450" t="s">
        <v>363</v>
      </c>
      <c r="C450">
        <v>0.1</v>
      </c>
      <c r="D450" t="s">
        <v>6</v>
      </c>
      <c r="E450" t="s">
        <v>484</v>
      </c>
      <c r="F450" t="s">
        <v>465</v>
      </c>
      <c r="G450" t="s">
        <v>363</v>
      </c>
      <c r="H450">
        <v>4.1500000000000004</v>
      </c>
      <c r="J450">
        <v>105914282</v>
      </c>
      <c r="K450" s="5">
        <v>43647</v>
      </c>
      <c r="L450">
        <v>5</v>
      </c>
      <c r="M450">
        <v>1</v>
      </c>
      <c r="N450">
        <v>8</v>
      </c>
      <c r="O450">
        <v>1</v>
      </c>
      <c r="P450" t="s">
        <v>3</v>
      </c>
    </row>
    <row r="451" spans="1:16" x14ac:dyDescent="0.35">
      <c r="A451">
        <v>491</v>
      </c>
      <c r="B451" t="s">
        <v>364</v>
      </c>
      <c r="C451">
        <v>4.7E-2</v>
      </c>
      <c r="D451" t="s">
        <v>6</v>
      </c>
      <c r="E451" t="s">
        <v>494</v>
      </c>
      <c r="F451" t="s">
        <v>442</v>
      </c>
      <c r="G451" t="s">
        <v>363</v>
      </c>
      <c r="H451">
        <v>4.2030000000000003</v>
      </c>
      <c r="J451">
        <v>108489029</v>
      </c>
      <c r="K451" s="5">
        <v>46149</v>
      </c>
      <c r="L451">
        <v>21</v>
      </c>
      <c r="M451">
        <v>2</v>
      </c>
      <c r="N451">
        <v>0</v>
      </c>
      <c r="O451">
        <v>1</v>
      </c>
      <c r="P451" t="s">
        <v>7</v>
      </c>
    </row>
    <row r="452" spans="1:16" x14ac:dyDescent="0.35">
      <c r="A452">
        <v>502</v>
      </c>
      <c r="B452" t="s">
        <v>363</v>
      </c>
      <c r="C452">
        <v>4.0000000000000001E-3</v>
      </c>
      <c r="D452" t="s">
        <v>6</v>
      </c>
      <c r="E452" t="s">
        <v>484</v>
      </c>
      <c r="F452" t="s">
        <v>456</v>
      </c>
      <c r="G452" t="s">
        <v>363</v>
      </c>
      <c r="H452">
        <v>4.2460000000000004</v>
      </c>
      <c r="J452">
        <v>106949039</v>
      </c>
      <c r="K452" s="5">
        <v>44662</v>
      </c>
      <c r="L452">
        <v>21</v>
      </c>
      <c r="M452">
        <v>1</v>
      </c>
      <c r="N452">
        <v>7</v>
      </c>
      <c r="O452">
        <v>1</v>
      </c>
      <c r="P452" t="s">
        <v>7</v>
      </c>
    </row>
    <row r="453" spans="1:16" x14ac:dyDescent="0.35">
      <c r="A453">
        <v>491</v>
      </c>
      <c r="B453" t="s">
        <v>364</v>
      </c>
      <c r="C453">
        <v>0</v>
      </c>
      <c r="E453" t="s">
        <v>494</v>
      </c>
      <c r="G453" t="s">
        <v>363</v>
      </c>
      <c r="H453">
        <v>4.25</v>
      </c>
      <c r="J453">
        <v>108432131</v>
      </c>
      <c r="K453" s="5">
        <v>46096</v>
      </c>
      <c r="L453">
        <v>21</v>
      </c>
      <c r="M453">
        <v>1</v>
      </c>
      <c r="N453">
        <v>9</v>
      </c>
      <c r="O453">
        <v>1</v>
      </c>
      <c r="P453" t="s">
        <v>7</v>
      </c>
    </row>
    <row r="454" spans="1:16" x14ac:dyDescent="0.35">
      <c r="A454">
        <v>491</v>
      </c>
      <c r="B454" t="s">
        <v>364</v>
      </c>
      <c r="C454">
        <v>0</v>
      </c>
      <c r="E454" t="s">
        <v>494</v>
      </c>
      <c r="F454" t="s">
        <v>442</v>
      </c>
      <c r="G454" t="s">
        <v>363</v>
      </c>
      <c r="H454">
        <v>4.25</v>
      </c>
      <c r="J454">
        <v>108370310</v>
      </c>
      <c r="K454" s="5">
        <v>46010</v>
      </c>
      <c r="L454">
        <v>21</v>
      </c>
      <c r="M454">
        <v>1</v>
      </c>
      <c r="N454">
        <v>0</v>
      </c>
      <c r="O454">
        <v>1</v>
      </c>
      <c r="P454" t="s">
        <v>7</v>
      </c>
    </row>
    <row r="455" spans="1:16" x14ac:dyDescent="0.35">
      <c r="A455">
        <v>491</v>
      </c>
      <c r="B455" t="s">
        <v>364</v>
      </c>
      <c r="C455">
        <v>0</v>
      </c>
      <c r="E455" t="s">
        <v>494</v>
      </c>
      <c r="F455" t="s">
        <v>442</v>
      </c>
      <c r="G455" t="s">
        <v>363</v>
      </c>
      <c r="H455">
        <v>4.25</v>
      </c>
      <c r="J455">
        <v>107691682</v>
      </c>
      <c r="K455" s="5">
        <v>45400</v>
      </c>
      <c r="L455">
        <v>29</v>
      </c>
      <c r="M455">
        <v>1</v>
      </c>
      <c r="N455">
        <v>0</v>
      </c>
      <c r="O455">
        <v>4</v>
      </c>
      <c r="P455" t="s">
        <v>3</v>
      </c>
    </row>
    <row r="456" spans="1:16" x14ac:dyDescent="0.35">
      <c r="A456">
        <v>491</v>
      </c>
      <c r="B456" t="s">
        <v>364</v>
      </c>
      <c r="C456">
        <v>0</v>
      </c>
      <c r="E456" t="s">
        <v>494</v>
      </c>
      <c r="G456" t="s">
        <v>363</v>
      </c>
      <c r="H456">
        <v>4.25</v>
      </c>
      <c r="J456">
        <v>106350271</v>
      </c>
      <c r="K456" s="5">
        <v>44100</v>
      </c>
      <c r="L456">
        <v>30</v>
      </c>
      <c r="M456">
        <v>1</v>
      </c>
      <c r="N456">
        <v>9</v>
      </c>
      <c r="O456">
        <v>1</v>
      </c>
      <c r="P456" t="s">
        <v>7</v>
      </c>
    </row>
    <row r="457" spans="1:16" x14ac:dyDescent="0.35">
      <c r="A457">
        <v>491</v>
      </c>
      <c r="B457" t="s">
        <v>364</v>
      </c>
      <c r="C457">
        <v>0</v>
      </c>
      <c r="E457" t="s">
        <v>494</v>
      </c>
      <c r="G457" t="s">
        <v>363</v>
      </c>
      <c r="H457">
        <v>4.25</v>
      </c>
      <c r="J457">
        <v>105872023</v>
      </c>
      <c r="K457" s="5">
        <v>43602</v>
      </c>
      <c r="L457">
        <v>21</v>
      </c>
      <c r="M457">
        <v>1</v>
      </c>
      <c r="N457">
        <v>8</v>
      </c>
      <c r="O457">
        <v>1</v>
      </c>
      <c r="P457" t="s">
        <v>8</v>
      </c>
    </row>
    <row r="458" spans="1:16" x14ac:dyDescent="0.35">
      <c r="A458">
        <v>491</v>
      </c>
      <c r="B458" t="s">
        <v>364</v>
      </c>
      <c r="C458">
        <v>0</v>
      </c>
      <c r="E458" t="s">
        <v>494</v>
      </c>
      <c r="F458" t="s">
        <v>442</v>
      </c>
      <c r="G458" t="s">
        <v>363</v>
      </c>
      <c r="H458">
        <v>4.25</v>
      </c>
      <c r="J458">
        <v>107380529</v>
      </c>
      <c r="K458" s="5">
        <v>45104</v>
      </c>
      <c r="L458">
        <v>21</v>
      </c>
      <c r="M458">
        <v>1</v>
      </c>
      <c r="N458">
        <v>0</v>
      </c>
      <c r="O458">
        <v>1</v>
      </c>
      <c r="P458" t="s">
        <v>7</v>
      </c>
    </row>
    <row r="459" spans="1:16" x14ac:dyDescent="0.35">
      <c r="A459">
        <v>491</v>
      </c>
      <c r="B459" t="s">
        <v>364</v>
      </c>
      <c r="C459">
        <v>0</v>
      </c>
      <c r="E459" t="s">
        <v>494</v>
      </c>
      <c r="F459" t="s">
        <v>442</v>
      </c>
      <c r="G459" t="s">
        <v>363</v>
      </c>
      <c r="H459">
        <v>4.25</v>
      </c>
      <c r="J459">
        <v>106358571</v>
      </c>
      <c r="K459" s="5">
        <v>44110</v>
      </c>
      <c r="L459">
        <v>30</v>
      </c>
      <c r="M459">
        <v>1</v>
      </c>
      <c r="N459">
        <v>0</v>
      </c>
      <c r="O459">
        <v>2</v>
      </c>
      <c r="P459" t="s">
        <v>7</v>
      </c>
    </row>
    <row r="460" spans="1:16" x14ac:dyDescent="0.35">
      <c r="A460">
        <v>491</v>
      </c>
      <c r="B460" t="s">
        <v>364</v>
      </c>
      <c r="C460">
        <v>0</v>
      </c>
      <c r="E460" t="s">
        <v>494</v>
      </c>
      <c r="G460" t="s">
        <v>363</v>
      </c>
      <c r="H460">
        <v>4.25</v>
      </c>
      <c r="J460">
        <v>105169717</v>
      </c>
      <c r="K460" s="5">
        <v>42929</v>
      </c>
      <c r="L460">
        <v>19</v>
      </c>
      <c r="M460">
        <v>1</v>
      </c>
      <c r="N460">
        <v>8</v>
      </c>
      <c r="O460">
        <v>4</v>
      </c>
    </row>
    <row r="461" spans="1:16" x14ac:dyDescent="0.35">
      <c r="A461">
        <v>491</v>
      </c>
      <c r="B461" t="s">
        <v>364</v>
      </c>
      <c r="C461">
        <v>0</v>
      </c>
      <c r="E461" t="s">
        <v>494</v>
      </c>
      <c r="G461" t="s">
        <v>363</v>
      </c>
      <c r="H461">
        <v>4.25</v>
      </c>
      <c r="J461">
        <v>104418476</v>
      </c>
      <c r="K461" s="5">
        <v>42169</v>
      </c>
      <c r="L461">
        <v>3</v>
      </c>
      <c r="M461">
        <v>1</v>
      </c>
      <c r="N461">
        <v>9</v>
      </c>
      <c r="O461">
        <v>4</v>
      </c>
      <c r="P461" t="s">
        <v>7</v>
      </c>
    </row>
    <row r="462" spans="1:16" x14ac:dyDescent="0.35">
      <c r="A462">
        <v>491</v>
      </c>
      <c r="B462" t="s">
        <v>364</v>
      </c>
      <c r="C462">
        <v>0</v>
      </c>
      <c r="E462" t="s">
        <v>494</v>
      </c>
      <c r="F462" t="s">
        <v>441</v>
      </c>
      <c r="G462" t="s">
        <v>363</v>
      </c>
      <c r="H462">
        <v>4.25</v>
      </c>
      <c r="J462">
        <v>106889779</v>
      </c>
      <c r="K462" s="5">
        <v>44632</v>
      </c>
      <c r="L462">
        <v>30</v>
      </c>
      <c r="M462">
        <v>1</v>
      </c>
      <c r="N462">
        <v>0</v>
      </c>
      <c r="O462">
        <v>5</v>
      </c>
      <c r="P462" t="s">
        <v>3</v>
      </c>
    </row>
    <row r="463" spans="1:16" x14ac:dyDescent="0.35">
      <c r="A463">
        <v>491</v>
      </c>
      <c r="B463" t="s">
        <v>364</v>
      </c>
      <c r="C463">
        <v>0</v>
      </c>
      <c r="E463" t="s">
        <v>494</v>
      </c>
      <c r="F463" t="s">
        <v>438</v>
      </c>
      <c r="G463" t="s">
        <v>363</v>
      </c>
      <c r="H463">
        <v>4.25</v>
      </c>
      <c r="J463">
        <v>106608803</v>
      </c>
      <c r="K463" s="5">
        <v>44369</v>
      </c>
      <c r="L463">
        <v>30</v>
      </c>
      <c r="M463">
        <v>2</v>
      </c>
      <c r="N463">
        <v>9</v>
      </c>
      <c r="O463">
        <v>1</v>
      </c>
      <c r="P463" t="s">
        <v>7</v>
      </c>
    </row>
    <row r="464" spans="1:16" x14ac:dyDescent="0.35">
      <c r="A464">
        <v>491</v>
      </c>
      <c r="B464" t="s">
        <v>364</v>
      </c>
      <c r="C464">
        <v>0</v>
      </c>
      <c r="E464" t="s">
        <v>494</v>
      </c>
      <c r="G464" t="s">
        <v>363</v>
      </c>
      <c r="H464">
        <v>4.25</v>
      </c>
      <c r="J464">
        <v>107013006</v>
      </c>
      <c r="K464" s="5">
        <v>44748</v>
      </c>
      <c r="L464">
        <v>21</v>
      </c>
      <c r="M464">
        <v>1</v>
      </c>
      <c r="N464">
        <v>0</v>
      </c>
      <c r="O464">
        <v>1</v>
      </c>
      <c r="P464" t="s">
        <v>7</v>
      </c>
    </row>
    <row r="465" spans="1:16" x14ac:dyDescent="0.35">
      <c r="A465">
        <v>491</v>
      </c>
      <c r="B465" t="s">
        <v>364</v>
      </c>
      <c r="C465">
        <v>0</v>
      </c>
      <c r="D465" t="s">
        <v>6</v>
      </c>
      <c r="E465" t="s">
        <v>494</v>
      </c>
      <c r="F465" t="s">
        <v>442</v>
      </c>
      <c r="G465" t="s">
        <v>363</v>
      </c>
      <c r="H465">
        <v>4.25</v>
      </c>
      <c r="J465">
        <v>108180048</v>
      </c>
      <c r="K465" s="5">
        <v>45860</v>
      </c>
      <c r="L465">
        <v>5</v>
      </c>
      <c r="M465">
        <v>1</v>
      </c>
      <c r="N465">
        <v>0</v>
      </c>
      <c r="O465">
        <v>1</v>
      </c>
      <c r="P465" t="s">
        <v>8</v>
      </c>
    </row>
    <row r="466" spans="1:16" x14ac:dyDescent="0.35">
      <c r="A466">
        <v>491</v>
      </c>
      <c r="B466" t="s">
        <v>364</v>
      </c>
      <c r="C466">
        <v>0</v>
      </c>
      <c r="D466" t="s">
        <v>6</v>
      </c>
      <c r="E466" t="s">
        <v>494</v>
      </c>
      <c r="F466" t="s">
        <v>442</v>
      </c>
      <c r="G466" t="s">
        <v>363</v>
      </c>
      <c r="H466">
        <v>4.25</v>
      </c>
      <c r="J466">
        <v>104153439</v>
      </c>
      <c r="K466" s="5">
        <v>41855</v>
      </c>
      <c r="L466">
        <v>30</v>
      </c>
      <c r="M466">
        <v>1</v>
      </c>
      <c r="N466">
        <v>8</v>
      </c>
      <c r="O466">
        <v>1</v>
      </c>
      <c r="P466" t="s">
        <v>7</v>
      </c>
    </row>
    <row r="467" spans="1:16" x14ac:dyDescent="0.35">
      <c r="A467">
        <v>491</v>
      </c>
      <c r="B467" t="s">
        <v>364</v>
      </c>
      <c r="C467">
        <v>0</v>
      </c>
      <c r="D467" t="s">
        <v>385</v>
      </c>
      <c r="E467" t="s">
        <v>494</v>
      </c>
      <c r="F467" t="s">
        <v>442</v>
      </c>
      <c r="G467" t="s">
        <v>363</v>
      </c>
      <c r="H467">
        <v>4.25</v>
      </c>
      <c r="J467">
        <v>107971008</v>
      </c>
      <c r="K467" s="5">
        <v>45645</v>
      </c>
      <c r="L467">
        <v>27</v>
      </c>
      <c r="M467">
        <v>1</v>
      </c>
      <c r="N467">
        <v>0</v>
      </c>
      <c r="O467">
        <v>1</v>
      </c>
      <c r="P467" t="s">
        <v>8</v>
      </c>
    </row>
    <row r="468" spans="1:16" x14ac:dyDescent="0.35">
      <c r="A468">
        <v>491</v>
      </c>
      <c r="B468" t="s">
        <v>364</v>
      </c>
      <c r="C468">
        <v>8.9999999999999993E-3</v>
      </c>
      <c r="D468" t="s">
        <v>411</v>
      </c>
      <c r="E468" t="s">
        <v>494</v>
      </c>
      <c r="G468" t="s">
        <v>363</v>
      </c>
      <c r="H468">
        <v>4.2590000000000003</v>
      </c>
      <c r="J468">
        <v>106493189</v>
      </c>
      <c r="K468" s="5">
        <v>44242</v>
      </c>
      <c r="L468">
        <v>29</v>
      </c>
      <c r="M468">
        <v>2</v>
      </c>
      <c r="N468">
        <v>8</v>
      </c>
      <c r="O468">
        <v>1</v>
      </c>
      <c r="P468" t="s">
        <v>3</v>
      </c>
    </row>
    <row r="469" spans="1:16" x14ac:dyDescent="0.35">
      <c r="A469">
        <v>491</v>
      </c>
      <c r="B469" t="s">
        <v>364</v>
      </c>
      <c r="C469">
        <v>2.8000000000000001E-2</v>
      </c>
      <c r="D469" t="s">
        <v>411</v>
      </c>
      <c r="E469" t="s">
        <v>494</v>
      </c>
      <c r="F469" t="s">
        <v>380</v>
      </c>
      <c r="G469" t="s">
        <v>363</v>
      </c>
      <c r="H469">
        <v>4.2779999999999996</v>
      </c>
      <c r="J469">
        <v>105450245</v>
      </c>
      <c r="K469" s="5">
        <v>43187</v>
      </c>
      <c r="L469">
        <v>21</v>
      </c>
      <c r="M469">
        <v>1</v>
      </c>
      <c r="N469">
        <v>0</v>
      </c>
      <c r="O469">
        <v>1</v>
      </c>
      <c r="P469" t="s">
        <v>3</v>
      </c>
    </row>
    <row r="470" spans="1:16" x14ac:dyDescent="0.35">
      <c r="A470">
        <v>491</v>
      </c>
      <c r="B470" t="s">
        <v>363</v>
      </c>
      <c r="C470">
        <v>0.2</v>
      </c>
      <c r="D470" t="s">
        <v>6</v>
      </c>
      <c r="E470" t="s">
        <v>475</v>
      </c>
      <c r="F470" t="s">
        <v>484</v>
      </c>
      <c r="G470" t="s">
        <v>363</v>
      </c>
      <c r="H470">
        <v>4.3970000000000002</v>
      </c>
      <c r="J470">
        <v>106853343</v>
      </c>
      <c r="K470" s="5">
        <v>44598</v>
      </c>
      <c r="L470">
        <v>19</v>
      </c>
      <c r="M470">
        <v>1</v>
      </c>
      <c r="N470">
        <v>4</v>
      </c>
      <c r="O470">
        <v>1</v>
      </c>
      <c r="P470" t="s">
        <v>7</v>
      </c>
    </row>
    <row r="471" spans="1:16" x14ac:dyDescent="0.35">
      <c r="A471">
        <v>0</v>
      </c>
      <c r="B471" t="s">
        <v>363</v>
      </c>
      <c r="C471">
        <v>0.2</v>
      </c>
      <c r="D471" t="s">
        <v>411</v>
      </c>
      <c r="E471" t="s">
        <v>484</v>
      </c>
      <c r="F471" t="s">
        <v>475</v>
      </c>
      <c r="G471" t="s">
        <v>363</v>
      </c>
      <c r="H471">
        <v>4.45</v>
      </c>
      <c r="J471">
        <v>105804856</v>
      </c>
      <c r="K471" s="5">
        <v>43541</v>
      </c>
      <c r="L471">
        <v>19</v>
      </c>
      <c r="M471">
        <v>1</v>
      </c>
      <c r="N471">
        <v>0</v>
      </c>
      <c r="O471">
        <v>5</v>
      </c>
      <c r="P471" t="s">
        <v>7</v>
      </c>
    </row>
    <row r="472" spans="1:16" x14ac:dyDescent="0.35">
      <c r="A472">
        <v>0</v>
      </c>
      <c r="B472" t="s">
        <v>363</v>
      </c>
      <c r="C472">
        <v>0.14000000000000001</v>
      </c>
      <c r="D472" t="s">
        <v>6</v>
      </c>
      <c r="E472" t="s">
        <v>475</v>
      </c>
      <c r="F472" t="s">
        <v>484</v>
      </c>
      <c r="G472" t="s">
        <v>363</v>
      </c>
      <c r="H472">
        <v>4.4569999999999999</v>
      </c>
      <c r="J472">
        <v>107426887</v>
      </c>
      <c r="K472" s="5">
        <v>45151</v>
      </c>
      <c r="L472">
        <v>19</v>
      </c>
      <c r="M472">
        <v>1</v>
      </c>
      <c r="N472">
        <v>0</v>
      </c>
      <c r="O472">
        <v>1</v>
      </c>
      <c r="P472" t="s">
        <v>7</v>
      </c>
    </row>
    <row r="473" spans="1:16" x14ac:dyDescent="0.35">
      <c r="A473">
        <v>491</v>
      </c>
      <c r="B473" t="s">
        <v>364</v>
      </c>
      <c r="C473">
        <v>0.21</v>
      </c>
      <c r="D473" t="s">
        <v>411</v>
      </c>
      <c r="E473" t="s">
        <v>494</v>
      </c>
      <c r="F473" t="s">
        <v>380</v>
      </c>
      <c r="G473" t="s">
        <v>363</v>
      </c>
      <c r="H473">
        <v>4.46</v>
      </c>
      <c r="J473">
        <v>104236344</v>
      </c>
      <c r="K473" s="5">
        <v>41969</v>
      </c>
      <c r="L473">
        <v>1</v>
      </c>
      <c r="M473">
        <v>2</v>
      </c>
      <c r="O473">
        <v>5</v>
      </c>
      <c r="P473" t="s">
        <v>7</v>
      </c>
    </row>
    <row r="474" spans="1:16" x14ac:dyDescent="0.35">
      <c r="A474">
        <v>0</v>
      </c>
      <c r="B474" t="s">
        <v>363</v>
      </c>
      <c r="C474">
        <v>0.1</v>
      </c>
      <c r="D474" t="s">
        <v>6</v>
      </c>
      <c r="E474" t="s">
        <v>475</v>
      </c>
      <c r="F474" t="s">
        <v>484</v>
      </c>
      <c r="G474" t="s">
        <v>363</v>
      </c>
      <c r="H474">
        <v>4.4969999999999999</v>
      </c>
      <c r="J474">
        <v>103942350</v>
      </c>
      <c r="K474" s="5">
        <v>41639</v>
      </c>
      <c r="L474">
        <v>17</v>
      </c>
      <c r="M474">
        <v>1</v>
      </c>
      <c r="N474">
        <v>0</v>
      </c>
      <c r="O474">
        <v>1</v>
      </c>
      <c r="P474" t="s">
        <v>7</v>
      </c>
    </row>
    <row r="475" spans="1:16" x14ac:dyDescent="0.35">
      <c r="A475">
        <v>0</v>
      </c>
      <c r="B475" t="s">
        <v>363</v>
      </c>
      <c r="C475">
        <v>0.1</v>
      </c>
      <c r="D475" t="s">
        <v>6</v>
      </c>
      <c r="E475" t="s">
        <v>475</v>
      </c>
      <c r="F475" t="s">
        <v>484</v>
      </c>
      <c r="G475" t="s">
        <v>363</v>
      </c>
      <c r="H475">
        <v>4.4969999999999999</v>
      </c>
      <c r="J475">
        <v>105510716</v>
      </c>
      <c r="K475" s="5">
        <v>43264</v>
      </c>
      <c r="L475">
        <v>19</v>
      </c>
      <c r="M475">
        <v>1</v>
      </c>
      <c r="N475">
        <v>0</v>
      </c>
      <c r="O475">
        <v>1</v>
      </c>
      <c r="P475" t="s">
        <v>7</v>
      </c>
    </row>
    <row r="476" spans="1:16" x14ac:dyDescent="0.35">
      <c r="A476">
        <v>0</v>
      </c>
      <c r="B476" t="s">
        <v>363</v>
      </c>
      <c r="C476">
        <v>0.1</v>
      </c>
      <c r="D476" t="s">
        <v>6</v>
      </c>
      <c r="E476" t="s">
        <v>475</v>
      </c>
      <c r="F476" t="s">
        <v>438</v>
      </c>
      <c r="G476" t="s">
        <v>363</v>
      </c>
      <c r="H476">
        <v>4.4969999999999999</v>
      </c>
      <c r="J476">
        <v>105762106</v>
      </c>
      <c r="K476" s="5">
        <v>43499</v>
      </c>
      <c r="L476">
        <v>17</v>
      </c>
      <c r="M476">
        <v>1</v>
      </c>
      <c r="N476">
        <v>0</v>
      </c>
      <c r="O476">
        <v>1</v>
      </c>
      <c r="P476" t="s">
        <v>7</v>
      </c>
    </row>
    <row r="477" spans="1:16" x14ac:dyDescent="0.35">
      <c r="A477">
        <v>491</v>
      </c>
      <c r="B477" t="s">
        <v>363</v>
      </c>
      <c r="C477">
        <v>0.1</v>
      </c>
      <c r="D477" t="s">
        <v>6</v>
      </c>
      <c r="E477" t="s">
        <v>475</v>
      </c>
      <c r="F477" t="s">
        <v>494</v>
      </c>
      <c r="G477" t="s">
        <v>363</v>
      </c>
      <c r="H477">
        <v>4.4969999999999999</v>
      </c>
      <c r="J477">
        <v>104577280</v>
      </c>
      <c r="K477" s="5">
        <v>42346</v>
      </c>
      <c r="L477">
        <v>17</v>
      </c>
      <c r="M477">
        <v>1</v>
      </c>
      <c r="N477">
        <v>0</v>
      </c>
      <c r="O477">
        <v>5</v>
      </c>
      <c r="P477" t="s">
        <v>7</v>
      </c>
    </row>
    <row r="478" spans="1:16" x14ac:dyDescent="0.35">
      <c r="A478">
        <v>0</v>
      </c>
      <c r="B478" t="s">
        <v>363</v>
      </c>
      <c r="C478">
        <v>5.7000000000000002E-2</v>
      </c>
      <c r="D478" t="s">
        <v>6</v>
      </c>
      <c r="E478" t="s">
        <v>475</v>
      </c>
      <c r="F478" t="s">
        <v>438</v>
      </c>
      <c r="G478" t="s">
        <v>363</v>
      </c>
      <c r="H478">
        <v>4.54</v>
      </c>
      <c r="J478">
        <v>106924880</v>
      </c>
      <c r="K478" s="5">
        <v>44666</v>
      </c>
      <c r="L478">
        <v>19</v>
      </c>
      <c r="M478">
        <v>1</v>
      </c>
      <c r="N478">
        <v>0</v>
      </c>
      <c r="O478">
        <v>1</v>
      </c>
      <c r="P478" t="s">
        <v>7</v>
      </c>
    </row>
    <row r="479" spans="1:16" x14ac:dyDescent="0.35">
      <c r="A479">
        <v>0</v>
      </c>
      <c r="B479" t="s">
        <v>363</v>
      </c>
      <c r="C479">
        <v>5.7000000000000002E-2</v>
      </c>
      <c r="D479" t="s">
        <v>6</v>
      </c>
      <c r="E479" t="s">
        <v>475</v>
      </c>
      <c r="F479" t="s">
        <v>484</v>
      </c>
      <c r="G479" t="s">
        <v>363</v>
      </c>
      <c r="H479">
        <v>4.54</v>
      </c>
      <c r="J479">
        <v>107931894</v>
      </c>
      <c r="K479" s="5">
        <v>45618</v>
      </c>
      <c r="L479">
        <v>17</v>
      </c>
      <c r="M479">
        <v>1</v>
      </c>
      <c r="N479">
        <v>0</v>
      </c>
      <c r="O479">
        <v>5</v>
      </c>
      <c r="P479" t="s">
        <v>7</v>
      </c>
    </row>
    <row r="480" spans="1:16" x14ac:dyDescent="0.35">
      <c r="A480">
        <v>0</v>
      </c>
      <c r="B480" t="s">
        <v>363</v>
      </c>
      <c r="C480">
        <v>1.9E-2</v>
      </c>
      <c r="D480" t="s">
        <v>6</v>
      </c>
      <c r="E480" t="s">
        <v>475</v>
      </c>
      <c r="F480" t="s">
        <v>484</v>
      </c>
      <c r="G480" t="s">
        <v>363</v>
      </c>
      <c r="H480">
        <v>4.5780000000000003</v>
      </c>
      <c r="J480">
        <v>104050631</v>
      </c>
      <c r="K480" s="5">
        <v>41744</v>
      </c>
      <c r="L480">
        <v>17</v>
      </c>
      <c r="M480">
        <v>1</v>
      </c>
      <c r="O480">
        <v>5</v>
      </c>
      <c r="P480" t="s">
        <v>7</v>
      </c>
    </row>
    <row r="481" spans="1:16" x14ac:dyDescent="0.35">
      <c r="A481">
        <v>0</v>
      </c>
      <c r="B481" t="s">
        <v>363</v>
      </c>
      <c r="C481">
        <v>1.9E-2</v>
      </c>
      <c r="D481" t="s">
        <v>6</v>
      </c>
      <c r="E481" t="s">
        <v>475</v>
      </c>
      <c r="F481" t="s">
        <v>484</v>
      </c>
      <c r="G481" t="s">
        <v>363</v>
      </c>
      <c r="H481">
        <v>4.5780000000000003</v>
      </c>
      <c r="J481">
        <v>108480234</v>
      </c>
      <c r="K481" s="5">
        <v>46139</v>
      </c>
      <c r="L481">
        <v>21</v>
      </c>
      <c r="M481">
        <v>1</v>
      </c>
      <c r="N481">
        <v>0</v>
      </c>
      <c r="O481">
        <v>1</v>
      </c>
      <c r="P481" t="s">
        <v>7</v>
      </c>
    </row>
    <row r="482" spans="1:16" x14ac:dyDescent="0.35">
      <c r="A482" s="5">
        <v>46217</v>
      </c>
      <c r="B482" t="s">
        <v>496</v>
      </c>
    </row>
    <row r="483" spans="1:16" ht="43.5" x14ac:dyDescent="0.35">
      <c r="A483" s="1" t="s">
        <v>370</v>
      </c>
      <c r="B483" t="s">
        <v>371</v>
      </c>
      <c r="C483" s="1" t="s">
        <v>372</v>
      </c>
      <c r="D483" t="s">
        <v>373</v>
      </c>
      <c r="E483" t="s">
        <v>374</v>
      </c>
      <c r="F483" t="s">
        <v>375</v>
      </c>
      <c r="G483" t="s">
        <v>376</v>
      </c>
      <c r="H483" t="s">
        <v>377</v>
      </c>
      <c r="I483" t="s">
        <v>0</v>
      </c>
      <c r="J483" t="s">
        <v>1</v>
      </c>
      <c r="K483" t="s">
        <v>2</v>
      </c>
      <c r="L483" t="s">
        <v>3</v>
      </c>
      <c r="M483" t="s">
        <v>4</v>
      </c>
      <c r="N483" t="s">
        <v>5</v>
      </c>
      <c r="O483" t="s">
        <v>6</v>
      </c>
    </row>
    <row r="484" spans="1:16" x14ac:dyDescent="0.35">
      <c r="A484">
        <v>0</v>
      </c>
      <c r="B484" t="s">
        <v>363</v>
      </c>
      <c r="C484">
        <v>8.0000000000000002E-3</v>
      </c>
      <c r="D484" t="s">
        <v>6</v>
      </c>
      <c r="E484" t="s">
        <v>475</v>
      </c>
      <c r="F484" t="s">
        <v>484</v>
      </c>
      <c r="G484" t="s">
        <v>363</v>
      </c>
      <c r="H484">
        <v>4.5890000000000004</v>
      </c>
      <c r="J484">
        <v>107936746</v>
      </c>
      <c r="K484" s="5">
        <v>45619</v>
      </c>
      <c r="L484">
        <v>21</v>
      </c>
      <c r="M484">
        <v>1</v>
      </c>
      <c r="N484">
        <v>0</v>
      </c>
      <c r="O484">
        <v>1</v>
      </c>
      <c r="P484" t="s">
        <v>7</v>
      </c>
    </row>
    <row r="485" spans="1:16" x14ac:dyDescent="0.35">
      <c r="A485">
        <v>491</v>
      </c>
      <c r="B485" t="s">
        <v>364</v>
      </c>
      <c r="C485">
        <v>0</v>
      </c>
      <c r="E485" t="s">
        <v>380</v>
      </c>
      <c r="F485" t="s">
        <v>494</v>
      </c>
      <c r="G485" t="s">
        <v>363</v>
      </c>
      <c r="H485">
        <v>4.5970000000000004</v>
      </c>
      <c r="J485">
        <v>107476440</v>
      </c>
      <c r="K485" s="5">
        <v>45202</v>
      </c>
      <c r="L485">
        <v>17</v>
      </c>
      <c r="M485">
        <v>1</v>
      </c>
      <c r="N485">
        <v>0</v>
      </c>
      <c r="O485">
        <v>1</v>
      </c>
      <c r="P485" t="s">
        <v>7</v>
      </c>
    </row>
    <row r="486" spans="1:16" x14ac:dyDescent="0.35">
      <c r="A486">
        <v>0</v>
      </c>
      <c r="B486" t="s">
        <v>363</v>
      </c>
      <c r="C486">
        <v>0</v>
      </c>
      <c r="E486" t="s">
        <v>475</v>
      </c>
      <c r="F486" t="s">
        <v>438</v>
      </c>
      <c r="G486" t="s">
        <v>363</v>
      </c>
      <c r="H486">
        <v>4.5970000000000004</v>
      </c>
      <c r="J486">
        <v>104440293</v>
      </c>
      <c r="K486" s="5">
        <v>42207</v>
      </c>
      <c r="L486">
        <v>31</v>
      </c>
      <c r="M486">
        <v>1</v>
      </c>
      <c r="N486">
        <v>0</v>
      </c>
      <c r="O486">
        <v>1</v>
      </c>
      <c r="P486" t="s">
        <v>8</v>
      </c>
    </row>
    <row r="487" spans="1:16" x14ac:dyDescent="0.35">
      <c r="A487">
        <v>0</v>
      </c>
      <c r="B487" t="s">
        <v>363</v>
      </c>
      <c r="C487">
        <v>0</v>
      </c>
      <c r="E487" t="s">
        <v>475</v>
      </c>
      <c r="F487" t="s">
        <v>484</v>
      </c>
      <c r="G487" t="s">
        <v>363</v>
      </c>
      <c r="H487">
        <v>4.5970000000000004</v>
      </c>
      <c r="J487">
        <v>105453848</v>
      </c>
      <c r="K487" s="5">
        <v>43206</v>
      </c>
      <c r="L487">
        <v>21</v>
      </c>
      <c r="M487">
        <v>1</v>
      </c>
      <c r="N487">
        <v>8</v>
      </c>
      <c r="O487">
        <v>1</v>
      </c>
      <c r="P487" t="s">
        <v>7</v>
      </c>
    </row>
    <row r="488" spans="1:16" x14ac:dyDescent="0.35">
      <c r="A488">
        <v>0</v>
      </c>
      <c r="B488" t="s">
        <v>363</v>
      </c>
      <c r="C488">
        <v>0</v>
      </c>
      <c r="E488" t="s">
        <v>475</v>
      </c>
      <c r="F488" t="s">
        <v>438</v>
      </c>
      <c r="G488" t="s">
        <v>363</v>
      </c>
      <c r="H488">
        <v>4.5970000000000004</v>
      </c>
      <c r="J488">
        <v>105296954</v>
      </c>
      <c r="K488" s="5">
        <v>43060</v>
      </c>
      <c r="L488">
        <v>17</v>
      </c>
      <c r="M488">
        <v>2</v>
      </c>
      <c r="N488">
        <v>0</v>
      </c>
      <c r="O488">
        <v>5</v>
      </c>
      <c r="P488" t="s">
        <v>7</v>
      </c>
    </row>
    <row r="489" spans="1:16" x14ac:dyDescent="0.35">
      <c r="A489">
        <v>0</v>
      </c>
      <c r="B489" t="s">
        <v>363</v>
      </c>
      <c r="C489">
        <v>0</v>
      </c>
      <c r="E489" t="s">
        <v>475</v>
      </c>
      <c r="F489" t="s">
        <v>488</v>
      </c>
      <c r="G489" t="s">
        <v>363</v>
      </c>
      <c r="H489">
        <v>4.5970000000000004</v>
      </c>
      <c r="J489">
        <v>103932412</v>
      </c>
      <c r="K489" s="5">
        <v>41624</v>
      </c>
      <c r="L489">
        <v>24</v>
      </c>
      <c r="M489">
        <v>1</v>
      </c>
      <c r="N489">
        <v>8</v>
      </c>
      <c r="O489">
        <v>3</v>
      </c>
      <c r="P489" t="s">
        <v>7</v>
      </c>
    </row>
    <row r="490" spans="1:16" x14ac:dyDescent="0.35">
      <c r="A490">
        <v>0</v>
      </c>
      <c r="B490" t="s">
        <v>363</v>
      </c>
      <c r="C490">
        <v>0</v>
      </c>
      <c r="E490" t="s">
        <v>475</v>
      </c>
      <c r="F490" t="s">
        <v>497</v>
      </c>
      <c r="G490" t="s">
        <v>363</v>
      </c>
      <c r="H490">
        <v>4.5970000000000004</v>
      </c>
      <c r="J490">
        <v>106276538</v>
      </c>
      <c r="K490" s="5">
        <v>44025</v>
      </c>
      <c r="L490">
        <v>24</v>
      </c>
      <c r="M490">
        <v>1</v>
      </c>
      <c r="N490">
        <v>8</v>
      </c>
      <c r="O490">
        <v>1</v>
      </c>
      <c r="P490" t="s">
        <v>7</v>
      </c>
    </row>
    <row r="491" spans="1:16" x14ac:dyDescent="0.35">
      <c r="A491">
        <v>0</v>
      </c>
      <c r="B491" t="s">
        <v>363</v>
      </c>
      <c r="C491">
        <v>0</v>
      </c>
      <c r="E491" t="s">
        <v>475</v>
      </c>
      <c r="F491" t="s">
        <v>488</v>
      </c>
      <c r="G491" t="s">
        <v>363</v>
      </c>
      <c r="H491">
        <v>4.5970000000000004</v>
      </c>
      <c r="J491">
        <v>105911424</v>
      </c>
      <c r="K491" s="5">
        <v>43642</v>
      </c>
      <c r="L491">
        <v>17</v>
      </c>
      <c r="M491">
        <v>1</v>
      </c>
      <c r="N491">
        <v>0</v>
      </c>
      <c r="O491">
        <v>1</v>
      </c>
      <c r="P491" t="s">
        <v>7</v>
      </c>
    </row>
    <row r="492" spans="1:16" x14ac:dyDescent="0.35">
      <c r="A492">
        <v>0</v>
      </c>
      <c r="B492" t="s">
        <v>363</v>
      </c>
      <c r="C492">
        <v>0</v>
      </c>
      <c r="E492" t="s">
        <v>475</v>
      </c>
      <c r="F492" t="s">
        <v>484</v>
      </c>
      <c r="G492" t="s">
        <v>363</v>
      </c>
      <c r="H492">
        <v>4.5970000000000004</v>
      </c>
      <c r="J492">
        <v>107548541</v>
      </c>
      <c r="K492" s="5">
        <v>45252</v>
      </c>
      <c r="L492">
        <v>21</v>
      </c>
      <c r="M492">
        <v>2</v>
      </c>
      <c r="N492">
        <v>0</v>
      </c>
      <c r="O492">
        <v>5</v>
      </c>
      <c r="P492" t="s">
        <v>3</v>
      </c>
    </row>
    <row r="493" spans="1:16" x14ac:dyDescent="0.35">
      <c r="A493">
        <v>0</v>
      </c>
      <c r="B493" t="s">
        <v>363</v>
      </c>
      <c r="C493">
        <v>0</v>
      </c>
      <c r="E493" t="s">
        <v>475</v>
      </c>
      <c r="F493" t="s">
        <v>484</v>
      </c>
      <c r="G493" t="s">
        <v>363</v>
      </c>
      <c r="H493">
        <v>4.5970000000000004</v>
      </c>
      <c r="J493">
        <v>107168456</v>
      </c>
      <c r="K493" s="5">
        <v>44899</v>
      </c>
      <c r="L493">
        <v>24</v>
      </c>
      <c r="M493">
        <v>1</v>
      </c>
      <c r="N493">
        <v>8</v>
      </c>
      <c r="O493">
        <v>1</v>
      </c>
      <c r="P493" t="s">
        <v>7</v>
      </c>
    </row>
    <row r="494" spans="1:16" x14ac:dyDescent="0.35">
      <c r="A494">
        <v>491</v>
      </c>
      <c r="B494" t="s">
        <v>363</v>
      </c>
      <c r="C494">
        <v>0</v>
      </c>
      <c r="D494" t="s">
        <v>6</v>
      </c>
      <c r="E494" t="s">
        <v>475</v>
      </c>
      <c r="F494" t="s">
        <v>442</v>
      </c>
      <c r="G494" t="s">
        <v>363</v>
      </c>
      <c r="H494">
        <v>4.5970000000000004</v>
      </c>
      <c r="J494">
        <v>105577890</v>
      </c>
      <c r="K494" s="5">
        <v>43330</v>
      </c>
      <c r="L494">
        <v>27</v>
      </c>
      <c r="M494">
        <v>2</v>
      </c>
      <c r="N494">
        <v>9</v>
      </c>
      <c r="O494">
        <v>4</v>
      </c>
      <c r="P494" t="s">
        <v>8</v>
      </c>
    </row>
    <row r="495" spans="1:16" x14ac:dyDescent="0.35">
      <c r="A495">
        <v>0</v>
      </c>
      <c r="B495" t="s">
        <v>363</v>
      </c>
      <c r="C495">
        <v>2.5000000000000001E-2</v>
      </c>
      <c r="D495" t="s">
        <v>411</v>
      </c>
      <c r="E495" t="s">
        <v>475</v>
      </c>
      <c r="F495" t="s">
        <v>488</v>
      </c>
      <c r="G495" t="s">
        <v>363</v>
      </c>
      <c r="H495">
        <v>4.6219999999999999</v>
      </c>
      <c r="J495">
        <v>105188557</v>
      </c>
      <c r="K495" s="5">
        <v>42959</v>
      </c>
      <c r="L495">
        <v>24</v>
      </c>
      <c r="M495">
        <v>1</v>
      </c>
      <c r="N495">
        <v>5</v>
      </c>
      <c r="O495">
        <v>1</v>
      </c>
      <c r="P495" t="s">
        <v>7</v>
      </c>
    </row>
    <row r="496" spans="1:16" x14ac:dyDescent="0.35">
      <c r="A496">
        <v>0</v>
      </c>
      <c r="B496" t="s">
        <v>363</v>
      </c>
      <c r="C496">
        <v>2.7E-2</v>
      </c>
      <c r="D496" t="s">
        <v>411</v>
      </c>
      <c r="E496" t="s">
        <v>475</v>
      </c>
      <c r="F496" t="s">
        <v>488</v>
      </c>
      <c r="G496" t="s">
        <v>363</v>
      </c>
      <c r="H496">
        <v>4.6239999999999997</v>
      </c>
      <c r="J496">
        <v>105127648</v>
      </c>
      <c r="K496" s="5">
        <v>42891</v>
      </c>
      <c r="L496">
        <v>32</v>
      </c>
      <c r="M496">
        <v>2</v>
      </c>
      <c r="N496">
        <v>0</v>
      </c>
      <c r="O496">
        <v>1</v>
      </c>
      <c r="P496" t="s">
        <v>8</v>
      </c>
    </row>
    <row r="497" spans="1:16" x14ac:dyDescent="0.35">
      <c r="A497">
        <v>0</v>
      </c>
      <c r="B497" t="s">
        <v>363</v>
      </c>
      <c r="C497">
        <v>3.7999999999999999E-2</v>
      </c>
      <c r="D497" t="s">
        <v>411</v>
      </c>
      <c r="E497" t="s">
        <v>475</v>
      </c>
      <c r="F497" t="s">
        <v>488</v>
      </c>
      <c r="G497" t="s">
        <v>363</v>
      </c>
      <c r="H497">
        <v>4.6349999999999998</v>
      </c>
      <c r="J497">
        <v>108404520</v>
      </c>
      <c r="K497" s="5">
        <v>46042</v>
      </c>
      <c r="L497">
        <v>21</v>
      </c>
      <c r="M497">
        <v>1</v>
      </c>
      <c r="N497">
        <v>0</v>
      </c>
      <c r="O497">
        <v>5</v>
      </c>
      <c r="P497" t="s">
        <v>7</v>
      </c>
    </row>
    <row r="498" spans="1:16" x14ac:dyDescent="0.35">
      <c r="A498">
        <v>0</v>
      </c>
      <c r="B498" t="s">
        <v>363</v>
      </c>
      <c r="C498">
        <v>0</v>
      </c>
      <c r="E498" t="s">
        <v>489</v>
      </c>
      <c r="F498" t="s">
        <v>475</v>
      </c>
      <c r="G498" t="s">
        <v>363</v>
      </c>
      <c r="H498">
        <v>4.6950000000000003</v>
      </c>
      <c r="J498">
        <v>107881884</v>
      </c>
      <c r="K498" s="5">
        <v>45577</v>
      </c>
      <c r="L498">
        <v>21</v>
      </c>
      <c r="M498">
        <v>1</v>
      </c>
      <c r="N498">
        <v>0</v>
      </c>
      <c r="O498">
        <v>5</v>
      </c>
      <c r="P498" t="s">
        <v>7</v>
      </c>
    </row>
    <row r="499" spans="1:16" x14ac:dyDescent="0.35">
      <c r="A499">
        <v>0</v>
      </c>
      <c r="B499" t="s">
        <v>363</v>
      </c>
      <c r="C499">
        <v>0.1</v>
      </c>
      <c r="D499" t="s">
        <v>411</v>
      </c>
      <c r="E499" t="s">
        <v>475</v>
      </c>
      <c r="F499" t="s">
        <v>488</v>
      </c>
      <c r="G499" t="s">
        <v>363</v>
      </c>
      <c r="H499">
        <v>4.6970000000000001</v>
      </c>
      <c r="J499">
        <v>104863689</v>
      </c>
      <c r="K499" s="5">
        <v>42642</v>
      </c>
      <c r="L499">
        <v>19</v>
      </c>
      <c r="M499">
        <v>2</v>
      </c>
      <c r="N499">
        <v>5</v>
      </c>
      <c r="O499">
        <v>5</v>
      </c>
      <c r="P499" t="s">
        <v>7</v>
      </c>
    </row>
    <row r="500" spans="1:16" x14ac:dyDescent="0.35">
      <c r="A500">
        <v>0</v>
      </c>
      <c r="B500" t="s">
        <v>363</v>
      </c>
      <c r="C500">
        <v>0.1</v>
      </c>
      <c r="D500" t="s">
        <v>411</v>
      </c>
      <c r="E500" t="s">
        <v>475</v>
      </c>
      <c r="F500" t="s">
        <v>488</v>
      </c>
      <c r="G500" t="s">
        <v>363</v>
      </c>
      <c r="H500">
        <v>4.6970000000000001</v>
      </c>
      <c r="J500">
        <v>106676444</v>
      </c>
      <c r="K500" s="5">
        <v>44409</v>
      </c>
      <c r="L500">
        <v>24</v>
      </c>
      <c r="M500">
        <v>1</v>
      </c>
      <c r="N500">
        <v>0</v>
      </c>
      <c r="O500">
        <v>5</v>
      </c>
      <c r="P500" t="s">
        <v>3</v>
      </c>
    </row>
    <row r="501" spans="1:16" x14ac:dyDescent="0.35">
      <c r="A501">
        <v>0</v>
      </c>
      <c r="B501" t="s">
        <v>363</v>
      </c>
      <c r="C501">
        <v>0.1</v>
      </c>
      <c r="D501" t="s">
        <v>411</v>
      </c>
      <c r="E501" t="s">
        <v>475</v>
      </c>
      <c r="F501" t="s">
        <v>488</v>
      </c>
      <c r="G501" t="s">
        <v>363</v>
      </c>
      <c r="H501">
        <v>4.6970000000000001</v>
      </c>
      <c r="J501">
        <v>106644641</v>
      </c>
      <c r="K501" s="5">
        <v>44405</v>
      </c>
      <c r="L501">
        <v>29</v>
      </c>
      <c r="M501">
        <v>2</v>
      </c>
      <c r="N501">
        <v>0</v>
      </c>
      <c r="O501">
        <v>1</v>
      </c>
      <c r="P501" t="s">
        <v>7</v>
      </c>
    </row>
    <row r="502" spans="1:16" x14ac:dyDescent="0.35">
      <c r="A502">
        <v>0</v>
      </c>
      <c r="B502" t="s">
        <v>363</v>
      </c>
      <c r="C502">
        <v>0.1</v>
      </c>
      <c r="D502" t="s">
        <v>411</v>
      </c>
      <c r="E502" t="s">
        <v>475</v>
      </c>
      <c r="F502" t="s">
        <v>488</v>
      </c>
      <c r="G502" t="s">
        <v>363</v>
      </c>
      <c r="H502">
        <v>4.6970000000000001</v>
      </c>
      <c r="J502">
        <v>107023370</v>
      </c>
      <c r="K502" s="5">
        <v>44760</v>
      </c>
      <c r="L502">
        <v>19</v>
      </c>
      <c r="M502">
        <v>1</v>
      </c>
      <c r="N502">
        <v>0</v>
      </c>
      <c r="O502">
        <v>5</v>
      </c>
    </row>
    <row r="503" spans="1:16" x14ac:dyDescent="0.35">
      <c r="A503">
        <v>0</v>
      </c>
      <c r="B503" t="s">
        <v>363</v>
      </c>
      <c r="C503">
        <v>0.1</v>
      </c>
      <c r="D503" t="s">
        <v>411</v>
      </c>
      <c r="E503" t="s">
        <v>475</v>
      </c>
      <c r="F503" t="s">
        <v>488</v>
      </c>
      <c r="G503" t="s">
        <v>363</v>
      </c>
      <c r="H503">
        <v>4.6970000000000001</v>
      </c>
      <c r="J503">
        <v>106373081</v>
      </c>
      <c r="K503" s="5">
        <v>44124</v>
      </c>
      <c r="L503">
        <v>17</v>
      </c>
      <c r="M503">
        <v>1</v>
      </c>
      <c r="N503">
        <v>0</v>
      </c>
      <c r="O503">
        <v>5</v>
      </c>
      <c r="P503" t="s">
        <v>7</v>
      </c>
    </row>
    <row r="504" spans="1:16" x14ac:dyDescent="0.35">
      <c r="A504">
        <v>0</v>
      </c>
      <c r="B504" t="s">
        <v>363</v>
      </c>
      <c r="C504">
        <v>0.1</v>
      </c>
      <c r="D504" t="s">
        <v>411</v>
      </c>
      <c r="E504" t="s">
        <v>475</v>
      </c>
      <c r="F504" t="s">
        <v>488</v>
      </c>
      <c r="G504" t="s">
        <v>363</v>
      </c>
      <c r="H504">
        <v>4.6970000000000001</v>
      </c>
      <c r="J504">
        <v>107877777</v>
      </c>
      <c r="K504" s="5">
        <v>45574</v>
      </c>
      <c r="L504">
        <v>21</v>
      </c>
      <c r="M504">
        <v>1</v>
      </c>
      <c r="N504">
        <v>0</v>
      </c>
      <c r="O504">
        <v>1</v>
      </c>
      <c r="P504" t="s">
        <v>7</v>
      </c>
    </row>
    <row r="505" spans="1:16" x14ac:dyDescent="0.35">
      <c r="A505">
        <v>0</v>
      </c>
      <c r="B505" t="s">
        <v>363</v>
      </c>
      <c r="C505">
        <v>0.2</v>
      </c>
      <c r="D505" t="s">
        <v>411</v>
      </c>
      <c r="E505" t="s">
        <v>475</v>
      </c>
      <c r="F505" t="s">
        <v>488</v>
      </c>
      <c r="G505" t="s">
        <v>363</v>
      </c>
      <c r="H505">
        <v>4.7969999999999997</v>
      </c>
      <c r="J505">
        <v>104925375</v>
      </c>
      <c r="K505" s="5">
        <v>42697</v>
      </c>
      <c r="L505">
        <v>17</v>
      </c>
      <c r="M505">
        <v>1</v>
      </c>
      <c r="N505">
        <v>0</v>
      </c>
      <c r="O505">
        <v>5</v>
      </c>
      <c r="P505" t="s">
        <v>7</v>
      </c>
    </row>
    <row r="506" spans="1:16" x14ac:dyDescent="0.35">
      <c r="A506">
        <v>0</v>
      </c>
      <c r="B506" t="s">
        <v>363</v>
      </c>
      <c r="C506">
        <v>0.2</v>
      </c>
      <c r="D506" t="s">
        <v>411</v>
      </c>
      <c r="E506" t="s">
        <v>475</v>
      </c>
      <c r="F506" t="s">
        <v>488</v>
      </c>
      <c r="G506" t="s">
        <v>363</v>
      </c>
      <c r="H506">
        <v>4.7969999999999997</v>
      </c>
      <c r="J506">
        <v>105402207</v>
      </c>
      <c r="K506" s="5">
        <v>43156</v>
      </c>
      <c r="L506">
        <v>19</v>
      </c>
      <c r="M506">
        <v>1</v>
      </c>
      <c r="N506">
        <v>0</v>
      </c>
      <c r="O506">
        <v>1</v>
      </c>
      <c r="P506" t="s">
        <v>8</v>
      </c>
    </row>
    <row r="507" spans="1:16" x14ac:dyDescent="0.35">
      <c r="A507">
        <v>0</v>
      </c>
      <c r="B507" t="s">
        <v>363</v>
      </c>
      <c r="C507">
        <v>0.2</v>
      </c>
      <c r="D507" t="s">
        <v>411</v>
      </c>
      <c r="E507" t="s">
        <v>475</v>
      </c>
      <c r="F507" t="s">
        <v>488</v>
      </c>
      <c r="G507" t="s">
        <v>363</v>
      </c>
      <c r="H507">
        <v>4.7969999999999997</v>
      </c>
      <c r="J507">
        <v>107788306</v>
      </c>
      <c r="K507" s="5">
        <v>45490</v>
      </c>
      <c r="L507">
        <v>21</v>
      </c>
      <c r="M507">
        <v>1</v>
      </c>
      <c r="N507">
        <v>0</v>
      </c>
      <c r="O507">
        <v>5</v>
      </c>
      <c r="P507" t="s">
        <v>7</v>
      </c>
    </row>
    <row r="508" spans="1:16" x14ac:dyDescent="0.35">
      <c r="A508">
        <v>0</v>
      </c>
      <c r="B508" t="s">
        <v>363</v>
      </c>
      <c r="C508">
        <v>0.2</v>
      </c>
      <c r="D508" t="s">
        <v>411</v>
      </c>
      <c r="E508" t="s">
        <v>475</v>
      </c>
      <c r="F508" t="s">
        <v>488</v>
      </c>
      <c r="G508" t="s">
        <v>363</v>
      </c>
      <c r="H508">
        <v>4.7969999999999997</v>
      </c>
      <c r="J508">
        <v>107168671</v>
      </c>
      <c r="K508" s="5">
        <v>44895</v>
      </c>
      <c r="L508">
        <v>21</v>
      </c>
      <c r="M508">
        <v>1</v>
      </c>
      <c r="N508">
        <v>5</v>
      </c>
      <c r="O508">
        <v>5</v>
      </c>
      <c r="P508" t="s">
        <v>7</v>
      </c>
    </row>
    <row r="509" spans="1:16" x14ac:dyDescent="0.35">
      <c r="A509">
        <v>0</v>
      </c>
      <c r="B509" t="s">
        <v>363</v>
      </c>
      <c r="C509">
        <v>1.5</v>
      </c>
      <c r="D509" t="s">
        <v>399</v>
      </c>
      <c r="E509" t="s">
        <v>438</v>
      </c>
      <c r="F509" t="s">
        <v>498</v>
      </c>
      <c r="G509" t="s">
        <v>363</v>
      </c>
      <c r="H509">
        <v>4.8360000000000003</v>
      </c>
      <c r="J509">
        <v>103934330</v>
      </c>
      <c r="K509" s="5">
        <v>41628</v>
      </c>
      <c r="L509">
        <v>17</v>
      </c>
      <c r="M509">
        <v>1</v>
      </c>
      <c r="N509">
        <v>0</v>
      </c>
      <c r="O509">
        <v>5</v>
      </c>
      <c r="P509" t="s">
        <v>7</v>
      </c>
    </row>
    <row r="510" spans="1:16" x14ac:dyDescent="0.35">
      <c r="A510">
        <v>0</v>
      </c>
      <c r="B510" t="s">
        <v>363</v>
      </c>
      <c r="C510">
        <v>0.3</v>
      </c>
      <c r="D510" t="s">
        <v>411</v>
      </c>
      <c r="E510" t="s">
        <v>475</v>
      </c>
      <c r="F510" t="s">
        <v>488</v>
      </c>
      <c r="G510" t="s">
        <v>363</v>
      </c>
      <c r="H510">
        <v>4.8970000000000002</v>
      </c>
      <c r="J510">
        <v>106808288</v>
      </c>
      <c r="K510" s="5">
        <v>44547</v>
      </c>
      <c r="L510">
        <v>19</v>
      </c>
      <c r="M510">
        <v>1</v>
      </c>
      <c r="N510">
        <v>0</v>
      </c>
      <c r="O510">
        <v>5</v>
      </c>
      <c r="P510" t="s">
        <v>7</v>
      </c>
    </row>
    <row r="511" spans="1:16" x14ac:dyDescent="0.35">
      <c r="A511">
        <v>0</v>
      </c>
      <c r="B511" t="s">
        <v>363</v>
      </c>
      <c r="C511">
        <v>0.3</v>
      </c>
      <c r="D511" t="s">
        <v>411</v>
      </c>
      <c r="E511" t="s">
        <v>475</v>
      </c>
      <c r="F511" t="s">
        <v>488</v>
      </c>
      <c r="G511" t="s">
        <v>363</v>
      </c>
      <c r="H511">
        <v>4.8970000000000002</v>
      </c>
      <c r="J511">
        <v>108299281</v>
      </c>
      <c r="K511" s="5">
        <v>45970</v>
      </c>
      <c r="L511">
        <v>27</v>
      </c>
      <c r="M511">
        <v>2</v>
      </c>
      <c r="N511">
        <v>0</v>
      </c>
      <c r="O511">
        <v>5</v>
      </c>
      <c r="P511" t="s">
        <v>7</v>
      </c>
    </row>
    <row r="512" spans="1:16" x14ac:dyDescent="0.35">
      <c r="A512">
        <v>0</v>
      </c>
      <c r="B512" t="s">
        <v>363</v>
      </c>
      <c r="C512">
        <v>1.4</v>
      </c>
      <c r="D512" t="s">
        <v>6</v>
      </c>
      <c r="E512" t="s">
        <v>488</v>
      </c>
      <c r="F512" t="s">
        <v>475</v>
      </c>
      <c r="G512" t="s">
        <v>363</v>
      </c>
      <c r="H512">
        <v>4.9160000000000004</v>
      </c>
      <c r="J512">
        <v>108369751</v>
      </c>
      <c r="K512" s="5">
        <v>46034</v>
      </c>
      <c r="L512">
        <v>23</v>
      </c>
      <c r="M512">
        <v>1</v>
      </c>
      <c r="N512">
        <v>0</v>
      </c>
      <c r="O512">
        <v>1</v>
      </c>
      <c r="P512" t="s">
        <v>7</v>
      </c>
    </row>
    <row r="513" spans="1:16" x14ac:dyDescent="0.35">
      <c r="A513">
        <v>0</v>
      </c>
      <c r="B513" t="s">
        <v>363</v>
      </c>
      <c r="C513">
        <v>0.4</v>
      </c>
      <c r="D513" t="s">
        <v>411</v>
      </c>
      <c r="E513" t="s">
        <v>475</v>
      </c>
      <c r="F513" t="s">
        <v>499</v>
      </c>
      <c r="G513" t="s">
        <v>363</v>
      </c>
      <c r="H513">
        <v>4.9969999999999999</v>
      </c>
      <c r="J513">
        <v>104908228</v>
      </c>
      <c r="K513" s="5">
        <v>42682</v>
      </c>
      <c r="L513">
        <v>17</v>
      </c>
      <c r="M513">
        <v>1</v>
      </c>
      <c r="N513">
        <v>0</v>
      </c>
      <c r="O513">
        <v>5</v>
      </c>
      <c r="P513" t="s">
        <v>7</v>
      </c>
    </row>
    <row r="514" spans="1:16" x14ac:dyDescent="0.35">
      <c r="A514">
        <v>0</v>
      </c>
      <c r="B514" t="s">
        <v>363</v>
      </c>
      <c r="C514">
        <v>0.41</v>
      </c>
      <c r="D514" t="s">
        <v>411</v>
      </c>
      <c r="E514" t="s">
        <v>475</v>
      </c>
      <c r="F514" t="s">
        <v>488</v>
      </c>
      <c r="G514" t="s">
        <v>363</v>
      </c>
      <c r="H514">
        <v>5.0069999999999997</v>
      </c>
      <c r="J514">
        <v>107394630</v>
      </c>
      <c r="K514" s="5">
        <v>45115</v>
      </c>
      <c r="L514">
        <v>21</v>
      </c>
      <c r="M514">
        <v>1</v>
      </c>
      <c r="N514">
        <v>0</v>
      </c>
      <c r="O514">
        <v>1</v>
      </c>
      <c r="P514" t="s">
        <v>7</v>
      </c>
    </row>
    <row r="515" spans="1:16" x14ac:dyDescent="0.35">
      <c r="A515">
        <v>0</v>
      </c>
      <c r="B515" t="s">
        <v>363</v>
      </c>
      <c r="C515">
        <v>1.3</v>
      </c>
      <c r="D515" t="s">
        <v>6</v>
      </c>
      <c r="E515" t="s">
        <v>488</v>
      </c>
      <c r="F515" t="s">
        <v>475</v>
      </c>
      <c r="G515" t="s">
        <v>363</v>
      </c>
      <c r="H515">
        <v>5.016</v>
      </c>
      <c r="J515">
        <v>107991825</v>
      </c>
      <c r="K515" s="5">
        <v>45672</v>
      </c>
      <c r="L515">
        <v>17</v>
      </c>
      <c r="M515">
        <v>1</v>
      </c>
      <c r="N515">
        <v>0</v>
      </c>
      <c r="O515">
        <v>5</v>
      </c>
      <c r="P515" t="s">
        <v>7</v>
      </c>
    </row>
    <row r="516" spans="1:16" x14ac:dyDescent="0.35">
      <c r="A516" s="5">
        <v>46217</v>
      </c>
      <c r="B516" t="s">
        <v>500</v>
      </c>
    </row>
    <row r="517" spans="1:16" ht="43.5" x14ac:dyDescent="0.35">
      <c r="A517" s="1" t="s">
        <v>370</v>
      </c>
      <c r="B517" t="s">
        <v>371</v>
      </c>
      <c r="C517" s="1" t="s">
        <v>372</v>
      </c>
      <c r="D517" t="s">
        <v>373</v>
      </c>
      <c r="E517" t="s">
        <v>374</v>
      </c>
      <c r="F517" t="s">
        <v>375</v>
      </c>
      <c r="G517" t="s">
        <v>376</v>
      </c>
      <c r="H517" t="s">
        <v>377</v>
      </c>
      <c r="I517" t="s">
        <v>0</v>
      </c>
      <c r="J517" t="s">
        <v>1</v>
      </c>
      <c r="K517" t="s">
        <v>2</v>
      </c>
      <c r="L517" t="s">
        <v>3</v>
      </c>
      <c r="M517" t="s">
        <v>4</v>
      </c>
      <c r="N517" t="s">
        <v>5</v>
      </c>
      <c r="O517" t="s">
        <v>6</v>
      </c>
    </row>
    <row r="518" spans="1:16" x14ac:dyDescent="0.35">
      <c r="A518">
        <v>0</v>
      </c>
      <c r="B518" t="s">
        <v>363</v>
      </c>
      <c r="C518">
        <v>0.5</v>
      </c>
      <c r="D518" t="s">
        <v>411</v>
      </c>
      <c r="E518" t="s">
        <v>475</v>
      </c>
      <c r="F518" t="s">
        <v>488</v>
      </c>
      <c r="G518" t="s">
        <v>363</v>
      </c>
      <c r="H518">
        <v>5.0970000000000004</v>
      </c>
      <c r="J518">
        <v>104067219</v>
      </c>
      <c r="K518" s="5">
        <v>41782</v>
      </c>
      <c r="L518">
        <v>21</v>
      </c>
      <c r="M518">
        <v>1</v>
      </c>
      <c r="N518">
        <v>5</v>
      </c>
      <c r="O518">
        <v>1</v>
      </c>
      <c r="P518" t="s">
        <v>7</v>
      </c>
    </row>
    <row r="519" spans="1:16" x14ac:dyDescent="0.35">
      <c r="A519">
        <v>0</v>
      </c>
      <c r="B519" t="s">
        <v>363</v>
      </c>
      <c r="C519">
        <v>0.5</v>
      </c>
      <c r="D519" t="s">
        <v>411</v>
      </c>
      <c r="E519" t="s">
        <v>475</v>
      </c>
      <c r="F519" t="s">
        <v>488</v>
      </c>
      <c r="G519" t="s">
        <v>363</v>
      </c>
      <c r="H519">
        <v>5.0970000000000004</v>
      </c>
      <c r="J519">
        <v>107237836</v>
      </c>
      <c r="K519" s="5">
        <v>44963</v>
      </c>
      <c r="L519">
        <v>18</v>
      </c>
      <c r="M519">
        <v>1</v>
      </c>
      <c r="N519">
        <v>0</v>
      </c>
      <c r="O519">
        <v>1</v>
      </c>
      <c r="P519" t="s">
        <v>7</v>
      </c>
    </row>
    <row r="520" spans="1:16" x14ac:dyDescent="0.35">
      <c r="A520">
        <v>0</v>
      </c>
      <c r="B520" t="s">
        <v>363</v>
      </c>
      <c r="C520">
        <v>0.6</v>
      </c>
      <c r="D520" t="s">
        <v>411</v>
      </c>
      <c r="E520" t="s">
        <v>475</v>
      </c>
      <c r="F520" t="s">
        <v>488</v>
      </c>
      <c r="G520" t="s">
        <v>363</v>
      </c>
      <c r="H520">
        <v>5.1970000000000001</v>
      </c>
      <c r="J520">
        <v>105514462</v>
      </c>
      <c r="K520" s="5">
        <v>43269</v>
      </c>
      <c r="L520">
        <v>21</v>
      </c>
      <c r="M520">
        <v>1</v>
      </c>
      <c r="N520">
        <v>0</v>
      </c>
      <c r="O520">
        <v>1</v>
      </c>
      <c r="P520" t="s">
        <v>7</v>
      </c>
    </row>
    <row r="521" spans="1:16" x14ac:dyDescent="0.35">
      <c r="A521">
        <v>0</v>
      </c>
      <c r="B521" t="s">
        <v>363</v>
      </c>
      <c r="C521">
        <v>1.9</v>
      </c>
      <c r="D521" t="s">
        <v>411</v>
      </c>
      <c r="E521" t="s">
        <v>438</v>
      </c>
      <c r="F521" t="s">
        <v>501</v>
      </c>
      <c r="G521" t="s">
        <v>363</v>
      </c>
      <c r="H521">
        <v>5.2359999999999998</v>
      </c>
      <c r="J521">
        <v>104925767</v>
      </c>
      <c r="K521" s="5">
        <v>42697</v>
      </c>
      <c r="L521">
        <v>17</v>
      </c>
      <c r="M521">
        <v>1</v>
      </c>
      <c r="N521">
        <v>0</v>
      </c>
      <c r="O521">
        <v>5</v>
      </c>
      <c r="P521" t="s">
        <v>7</v>
      </c>
    </row>
    <row r="522" spans="1:16" x14ac:dyDescent="0.35">
      <c r="A522">
        <v>0</v>
      </c>
      <c r="B522" t="s">
        <v>363</v>
      </c>
      <c r="C522">
        <v>0.66</v>
      </c>
      <c r="D522" t="s">
        <v>411</v>
      </c>
      <c r="E522" t="s">
        <v>475</v>
      </c>
      <c r="F522" t="s">
        <v>488</v>
      </c>
      <c r="G522" t="s">
        <v>363</v>
      </c>
      <c r="H522">
        <v>5.2569999999999997</v>
      </c>
      <c r="J522">
        <v>107640009</v>
      </c>
      <c r="K522" s="5">
        <v>45350</v>
      </c>
      <c r="L522">
        <v>29</v>
      </c>
      <c r="M522">
        <v>1</v>
      </c>
      <c r="N522">
        <v>0</v>
      </c>
      <c r="O522">
        <v>1</v>
      </c>
      <c r="P522" t="s">
        <v>7</v>
      </c>
    </row>
    <row r="523" spans="1:16" x14ac:dyDescent="0.35">
      <c r="A523">
        <v>0</v>
      </c>
      <c r="B523" t="s">
        <v>363</v>
      </c>
      <c r="C523">
        <v>0.7</v>
      </c>
      <c r="D523" t="s">
        <v>411</v>
      </c>
      <c r="E523" t="s">
        <v>475</v>
      </c>
      <c r="F523" t="s">
        <v>488</v>
      </c>
      <c r="G523" t="s">
        <v>363</v>
      </c>
      <c r="H523">
        <v>5.2969999999999997</v>
      </c>
      <c r="J523">
        <v>104890237</v>
      </c>
      <c r="K523" s="5">
        <v>42663</v>
      </c>
      <c r="L523">
        <v>5</v>
      </c>
      <c r="M523">
        <v>7</v>
      </c>
      <c r="N523">
        <v>25</v>
      </c>
      <c r="O523">
        <v>1</v>
      </c>
      <c r="P523" t="s">
        <v>8</v>
      </c>
    </row>
    <row r="524" spans="1:16" x14ac:dyDescent="0.35">
      <c r="A524">
        <v>0</v>
      </c>
      <c r="B524" t="s">
        <v>363</v>
      </c>
      <c r="C524">
        <v>0.7</v>
      </c>
      <c r="D524" t="s">
        <v>411</v>
      </c>
      <c r="E524" t="s">
        <v>475</v>
      </c>
      <c r="F524" t="s">
        <v>488</v>
      </c>
      <c r="G524" t="s">
        <v>363</v>
      </c>
      <c r="H524">
        <v>5.2969999999999997</v>
      </c>
      <c r="J524">
        <v>107281556</v>
      </c>
      <c r="K524" s="5">
        <v>45006</v>
      </c>
      <c r="L524">
        <v>21</v>
      </c>
      <c r="M524">
        <v>1</v>
      </c>
      <c r="N524">
        <v>0</v>
      </c>
      <c r="O524">
        <v>1</v>
      </c>
      <c r="P524" t="s">
        <v>7</v>
      </c>
    </row>
    <row r="525" spans="1:16" x14ac:dyDescent="0.35">
      <c r="A525">
        <v>0</v>
      </c>
      <c r="B525" t="s">
        <v>363</v>
      </c>
      <c r="C525">
        <v>1</v>
      </c>
      <c r="D525" t="s">
        <v>6</v>
      </c>
      <c r="E525" t="s">
        <v>488</v>
      </c>
      <c r="F525" t="s">
        <v>475</v>
      </c>
      <c r="G525" t="s">
        <v>363</v>
      </c>
      <c r="H525">
        <v>5.3159999999999998</v>
      </c>
      <c r="J525">
        <v>106836341</v>
      </c>
      <c r="K525" s="5">
        <v>44580</v>
      </c>
      <c r="L525">
        <v>17</v>
      </c>
      <c r="M525">
        <v>1</v>
      </c>
      <c r="N525">
        <v>0</v>
      </c>
      <c r="O525">
        <v>5</v>
      </c>
      <c r="P525" t="s">
        <v>7</v>
      </c>
    </row>
    <row r="526" spans="1:16" x14ac:dyDescent="0.35">
      <c r="A526">
        <v>0</v>
      </c>
      <c r="B526" t="s">
        <v>363</v>
      </c>
      <c r="C526">
        <v>1</v>
      </c>
      <c r="D526" t="s">
        <v>6</v>
      </c>
      <c r="E526" t="s">
        <v>488</v>
      </c>
      <c r="F526" t="s">
        <v>475</v>
      </c>
      <c r="G526" t="s">
        <v>363</v>
      </c>
      <c r="H526">
        <v>5.3159999999999998</v>
      </c>
      <c r="J526">
        <v>108321392</v>
      </c>
      <c r="K526" s="5">
        <v>45986</v>
      </c>
      <c r="L526">
        <v>21</v>
      </c>
      <c r="M526">
        <v>1</v>
      </c>
      <c r="N526">
        <v>0</v>
      </c>
      <c r="O526">
        <v>1</v>
      </c>
      <c r="P526" t="s">
        <v>8</v>
      </c>
    </row>
    <row r="527" spans="1:16" x14ac:dyDescent="0.35">
      <c r="A527">
        <v>0</v>
      </c>
      <c r="B527" t="s">
        <v>363</v>
      </c>
      <c r="C527">
        <v>0.8</v>
      </c>
      <c r="D527" t="s">
        <v>411</v>
      </c>
      <c r="E527" t="s">
        <v>475</v>
      </c>
      <c r="F527" t="s">
        <v>488</v>
      </c>
      <c r="G527" t="s">
        <v>363</v>
      </c>
      <c r="H527">
        <v>5.3970000000000002</v>
      </c>
      <c r="J527">
        <v>105307800</v>
      </c>
      <c r="K527" s="5">
        <v>43070</v>
      </c>
      <c r="L527">
        <v>17</v>
      </c>
      <c r="M527">
        <v>1</v>
      </c>
      <c r="N527">
        <v>0</v>
      </c>
      <c r="O527">
        <v>3</v>
      </c>
      <c r="P527" t="s">
        <v>7</v>
      </c>
    </row>
    <row r="528" spans="1:16" x14ac:dyDescent="0.35">
      <c r="A528">
        <v>0</v>
      </c>
      <c r="B528" t="s">
        <v>363</v>
      </c>
      <c r="C528">
        <v>0.8</v>
      </c>
      <c r="D528" t="s">
        <v>411</v>
      </c>
      <c r="E528" t="s">
        <v>475</v>
      </c>
      <c r="F528" t="s">
        <v>502</v>
      </c>
      <c r="G528" t="s">
        <v>363</v>
      </c>
      <c r="H528">
        <v>5.3970000000000002</v>
      </c>
      <c r="J528">
        <v>108459396</v>
      </c>
      <c r="K528" s="5">
        <v>46117</v>
      </c>
      <c r="L528">
        <v>19</v>
      </c>
      <c r="M528">
        <v>1</v>
      </c>
      <c r="N528">
        <v>0</v>
      </c>
      <c r="O528">
        <v>5</v>
      </c>
    </row>
    <row r="529" spans="1:16" x14ac:dyDescent="0.35">
      <c r="A529">
        <v>0</v>
      </c>
      <c r="B529" t="s">
        <v>363</v>
      </c>
      <c r="C529">
        <v>0.9</v>
      </c>
      <c r="D529" t="s">
        <v>411</v>
      </c>
      <c r="E529" t="s">
        <v>475</v>
      </c>
      <c r="F529" t="s">
        <v>488</v>
      </c>
      <c r="G529" t="s">
        <v>363</v>
      </c>
      <c r="H529">
        <v>5.4969999999999999</v>
      </c>
      <c r="J529">
        <v>105406660</v>
      </c>
      <c r="K529" s="5">
        <v>43168</v>
      </c>
      <c r="L529">
        <v>17</v>
      </c>
      <c r="M529">
        <v>1</v>
      </c>
      <c r="N529">
        <v>0</v>
      </c>
      <c r="O529">
        <v>1</v>
      </c>
      <c r="P529" t="s">
        <v>8</v>
      </c>
    </row>
    <row r="530" spans="1:16" x14ac:dyDescent="0.35">
      <c r="A530">
        <v>0</v>
      </c>
      <c r="B530" t="s">
        <v>363</v>
      </c>
      <c r="C530">
        <v>0.9</v>
      </c>
      <c r="D530" t="s">
        <v>411</v>
      </c>
      <c r="E530" t="s">
        <v>475</v>
      </c>
      <c r="F530" t="s">
        <v>488</v>
      </c>
      <c r="G530" t="s">
        <v>363</v>
      </c>
      <c r="H530">
        <v>5.4969999999999999</v>
      </c>
      <c r="J530">
        <v>107906694</v>
      </c>
      <c r="K530" s="5">
        <v>45598</v>
      </c>
      <c r="L530">
        <v>17</v>
      </c>
      <c r="M530">
        <v>1</v>
      </c>
      <c r="N530">
        <v>0</v>
      </c>
      <c r="O530">
        <v>5</v>
      </c>
      <c r="P530" t="s">
        <v>7</v>
      </c>
    </row>
    <row r="531" spans="1:16" x14ac:dyDescent="0.35">
      <c r="A531">
        <v>0</v>
      </c>
      <c r="B531" t="s">
        <v>363</v>
      </c>
      <c r="C531">
        <v>0.9</v>
      </c>
      <c r="D531" t="s">
        <v>490</v>
      </c>
      <c r="E531" t="s">
        <v>475</v>
      </c>
      <c r="F531" t="s">
        <v>488</v>
      </c>
      <c r="G531" t="s">
        <v>363</v>
      </c>
      <c r="H531">
        <v>5.4969999999999999</v>
      </c>
      <c r="J531">
        <v>106693884</v>
      </c>
      <c r="K531" s="5">
        <v>44448</v>
      </c>
      <c r="L531">
        <v>19</v>
      </c>
      <c r="M531">
        <v>1</v>
      </c>
      <c r="N531">
        <v>0</v>
      </c>
      <c r="O531">
        <v>1</v>
      </c>
      <c r="P531" t="s">
        <v>7</v>
      </c>
    </row>
    <row r="532" spans="1:16" x14ac:dyDescent="0.35">
      <c r="A532">
        <v>0</v>
      </c>
      <c r="B532" t="s">
        <v>363</v>
      </c>
      <c r="C532">
        <v>0.8</v>
      </c>
      <c r="D532" t="s">
        <v>6</v>
      </c>
      <c r="E532" t="s">
        <v>488</v>
      </c>
      <c r="F532" t="s">
        <v>475</v>
      </c>
      <c r="G532" t="s">
        <v>363</v>
      </c>
      <c r="H532">
        <v>5.516</v>
      </c>
      <c r="J532">
        <v>105110616</v>
      </c>
      <c r="K532" s="5">
        <v>42878</v>
      </c>
      <c r="L532">
        <v>24</v>
      </c>
      <c r="M532">
        <v>2</v>
      </c>
      <c r="N532">
        <v>0</v>
      </c>
      <c r="O532">
        <v>1</v>
      </c>
      <c r="P532" t="s">
        <v>8</v>
      </c>
    </row>
    <row r="533" spans="1:16" x14ac:dyDescent="0.35">
      <c r="A533">
        <v>0</v>
      </c>
      <c r="B533" t="s">
        <v>363</v>
      </c>
      <c r="C533">
        <v>0.8</v>
      </c>
      <c r="D533" t="s">
        <v>6</v>
      </c>
      <c r="E533" t="s">
        <v>488</v>
      </c>
      <c r="F533" t="s">
        <v>475</v>
      </c>
      <c r="G533" t="s">
        <v>363</v>
      </c>
      <c r="H533">
        <v>5.516</v>
      </c>
      <c r="J533">
        <v>104330804</v>
      </c>
      <c r="K533" s="5">
        <v>42081</v>
      </c>
      <c r="L533">
        <v>29</v>
      </c>
      <c r="M533">
        <v>1</v>
      </c>
      <c r="N533">
        <v>0</v>
      </c>
      <c r="O533">
        <v>1</v>
      </c>
      <c r="P533" t="s">
        <v>3</v>
      </c>
    </row>
    <row r="534" spans="1:16" x14ac:dyDescent="0.35">
      <c r="A534">
        <v>0</v>
      </c>
      <c r="B534" t="s">
        <v>363</v>
      </c>
      <c r="C534">
        <v>1</v>
      </c>
      <c r="D534" t="s">
        <v>411</v>
      </c>
      <c r="E534" t="s">
        <v>475</v>
      </c>
      <c r="F534" t="s">
        <v>488</v>
      </c>
      <c r="G534" t="s">
        <v>363</v>
      </c>
      <c r="H534">
        <v>5.5970000000000004</v>
      </c>
      <c r="J534">
        <v>103987978</v>
      </c>
      <c r="K534" s="5">
        <v>41693</v>
      </c>
      <c r="L534">
        <v>28</v>
      </c>
      <c r="M534">
        <v>2</v>
      </c>
      <c r="N534">
        <v>0</v>
      </c>
      <c r="O534">
        <v>1</v>
      </c>
      <c r="P534" t="s">
        <v>7</v>
      </c>
    </row>
    <row r="535" spans="1:16" x14ac:dyDescent="0.35">
      <c r="A535">
        <v>0</v>
      </c>
      <c r="B535" t="s">
        <v>363</v>
      </c>
      <c r="C535">
        <v>1</v>
      </c>
      <c r="D535" t="s">
        <v>411</v>
      </c>
      <c r="E535" t="s">
        <v>475</v>
      </c>
      <c r="F535" t="s">
        <v>488</v>
      </c>
      <c r="G535" t="s">
        <v>363</v>
      </c>
      <c r="H535">
        <v>5.5970000000000004</v>
      </c>
      <c r="J535">
        <v>104344557</v>
      </c>
      <c r="K535" s="5">
        <v>42103</v>
      </c>
      <c r="L535">
        <v>19</v>
      </c>
      <c r="M535">
        <v>3</v>
      </c>
      <c r="N535">
        <v>0</v>
      </c>
      <c r="O535">
        <v>5</v>
      </c>
      <c r="P535" t="s">
        <v>7</v>
      </c>
    </row>
    <row r="536" spans="1:16" x14ac:dyDescent="0.35">
      <c r="A536">
        <v>0</v>
      </c>
      <c r="B536" t="s">
        <v>363</v>
      </c>
      <c r="C536">
        <v>1</v>
      </c>
      <c r="D536" t="s">
        <v>411</v>
      </c>
      <c r="E536" t="s">
        <v>475</v>
      </c>
      <c r="F536" t="s">
        <v>488</v>
      </c>
      <c r="G536" t="s">
        <v>363</v>
      </c>
      <c r="H536">
        <v>5.5970000000000004</v>
      </c>
      <c r="J536">
        <v>106729757</v>
      </c>
      <c r="K536" s="5">
        <v>44482</v>
      </c>
      <c r="L536">
        <v>32</v>
      </c>
      <c r="M536">
        <v>1</v>
      </c>
      <c r="N536">
        <v>0</v>
      </c>
      <c r="O536">
        <v>5</v>
      </c>
      <c r="P536" t="s">
        <v>7</v>
      </c>
    </row>
    <row r="537" spans="1:16" x14ac:dyDescent="0.35">
      <c r="A537">
        <v>0</v>
      </c>
      <c r="B537" t="s">
        <v>363</v>
      </c>
      <c r="C537">
        <v>0.54</v>
      </c>
      <c r="D537" t="s">
        <v>503</v>
      </c>
      <c r="E537" t="s">
        <v>488</v>
      </c>
      <c r="F537" t="s">
        <v>475</v>
      </c>
      <c r="G537" t="s">
        <v>363</v>
      </c>
      <c r="H537">
        <v>5.7759999999999998</v>
      </c>
      <c r="J537">
        <v>106228296</v>
      </c>
      <c r="K537" s="5">
        <v>43968</v>
      </c>
      <c r="L537">
        <v>17</v>
      </c>
      <c r="M537">
        <v>1</v>
      </c>
      <c r="N537">
        <v>0</v>
      </c>
      <c r="O537">
        <v>1</v>
      </c>
      <c r="P537" t="s">
        <v>7</v>
      </c>
    </row>
    <row r="538" spans="1:16" x14ac:dyDescent="0.35">
      <c r="A538">
        <v>0</v>
      </c>
      <c r="B538" t="s">
        <v>363</v>
      </c>
      <c r="C538">
        <v>0.5</v>
      </c>
      <c r="D538" t="s">
        <v>6</v>
      </c>
      <c r="E538" t="s">
        <v>488</v>
      </c>
      <c r="F538" t="s">
        <v>475</v>
      </c>
      <c r="G538" t="s">
        <v>363</v>
      </c>
      <c r="H538">
        <v>5.8159999999999998</v>
      </c>
      <c r="J538">
        <v>108212388</v>
      </c>
      <c r="K538" s="5">
        <v>45894</v>
      </c>
      <c r="L538">
        <v>21</v>
      </c>
      <c r="M538">
        <v>1</v>
      </c>
      <c r="N538">
        <v>0</v>
      </c>
      <c r="O538">
        <v>1</v>
      </c>
      <c r="P538" t="s">
        <v>7</v>
      </c>
    </row>
    <row r="539" spans="1:16" x14ac:dyDescent="0.35">
      <c r="A539">
        <v>0</v>
      </c>
      <c r="B539" t="s">
        <v>363</v>
      </c>
      <c r="C539">
        <v>0.5</v>
      </c>
      <c r="D539" t="s">
        <v>6</v>
      </c>
      <c r="E539" t="s">
        <v>488</v>
      </c>
      <c r="F539" t="s">
        <v>475</v>
      </c>
      <c r="G539" t="s">
        <v>363</v>
      </c>
      <c r="H539">
        <v>5.8159999999999998</v>
      </c>
      <c r="J539">
        <v>108029327</v>
      </c>
      <c r="K539" s="5">
        <v>45711</v>
      </c>
      <c r="L539">
        <v>19</v>
      </c>
      <c r="M539">
        <v>1</v>
      </c>
      <c r="N539">
        <v>0</v>
      </c>
      <c r="O539">
        <v>1</v>
      </c>
      <c r="P539" t="s">
        <v>3</v>
      </c>
    </row>
    <row r="540" spans="1:16" x14ac:dyDescent="0.35">
      <c r="A540">
        <v>0</v>
      </c>
      <c r="B540" t="s">
        <v>363</v>
      </c>
      <c r="C540">
        <v>0.4</v>
      </c>
      <c r="D540" t="s">
        <v>6</v>
      </c>
      <c r="E540" t="s">
        <v>488</v>
      </c>
      <c r="F540" t="s">
        <v>475</v>
      </c>
      <c r="G540" t="s">
        <v>363</v>
      </c>
      <c r="H540">
        <v>5.9160000000000004</v>
      </c>
      <c r="J540">
        <v>106399174</v>
      </c>
      <c r="K540" s="5">
        <v>44145</v>
      </c>
      <c r="L540">
        <v>17</v>
      </c>
      <c r="M540">
        <v>1</v>
      </c>
      <c r="N540">
        <v>5</v>
      </c>
      <c r="O540">
        <v>1</v>
      </c>
      <c r="P540" t="s">
        <v>8</v>
      </c>
    </row>
    <row r="541" spans="1:16" x14ac:dyDescent="0.35">
      <c r="A541">
        <v>0</v>
      </c>
      <c r="B541" t="s">
        <v>363</v>
      </c>
      <c r="C541">
        <v>0.4</v>
      </c>
      <c r="D541" t="s">
        <v>6</v>
      </c>
      <c r="E541" t="s">
        <v>488</v>
      </c>
      <c r="F541" t="s">
        <v>475</v>
      </c>
      <c r="G541" t="s">
        <v>363</v>
      </c>
      <c r="H541">
        <v>5.9160000000000004</v>
      </c>
      <c r="J541">
        <v>105992746</v>
      </c>
      <c r="K541" s="5">
        <v>43717</v>
      </c>
      <c r="L541">
        <v>19</v>
      </c>
      <c r="M541">
        <v>1</v>
      </c>
      <c r="N541">
        <v>0</v>
      </c>
      <c r="O541">
        <v>8</v>
      </c>
    </row>
    <row r="542" spans="1:16" x14ac:dyDescent="0.35">
      <c r="A542">
        <v>0</v>
      </c>
      <c r="B542" t="s">
        <v>363</v>
      </c>
      <c r="C542">
        <v>0.4</v>
      </c>
      <c r="D542" t="s">
        <v>6</v>
      </c>
      <c r="E542" t="s">
        <v>488</v>
      </c>
      <c r="F542" t="s">
        <v>475</v>
      </c>
      <c r="G542" t="s">
        <v>363</v>
      </c>
      <c r="H542">
        <v>5.9160000000000004</v>
      </c>
      <c r="J542">
        <v>105830136</v>
      </c>
      <c r="K542" s="5">
        <v>43558</v>
      </c>
      <c r="L542">
        <v>19</v>
      </c>
      <c r="M542">
        <v>1</v>
      </c>
      <c r="N542">
        <v>0</v>
      </c>
      <c r="O542">
        <v>1</v>
      </c>
      <c r="P542" t="s">
        <v>8</v>
      </c>
    </row>
    <row r="543" spans="1:16" x14ac:dyDescent="0.35">
      <c r="A543">
        <v>0</v>
      </c>
      <c r="B543" t="s">
        <v>363</v>
      </c>
      <c r="C543">
        <v>0.4</v>
      </c>
      <c r="D543" t="s">
        <v>6</v>
      </c>
      <c r="E543" t="s">
        <v>488</v>
      </c>
      <c r="F543" t="s">
        <v>475</v>
      </c>
      <c r="G543" t="s">
        <v>363</v>
      </c>
      <c r="H543">
        <v>5.9160000000000004</v>
      </c>
      <c r="J543">
        <v>104831712</v>
      </c>
      <c r="K543" s="5">
        <v>42610</v>
      </c>
      <c r="L543">
        <v>19</v>
      </c>
      <c r="M543">
        <v>1</v>
      </c>
      <c r="N543">
        <v>0</v>
      </c>
      <c r="O543">
        <v>3</v>
      </c>
      <c r="P543" t="s">
        <v>7</v>
      </c>
    </row>
    <row r="544" spans="1:16" x14ac:dyDescent="0.35">
      <c r="A544">
        <v>0</v>
      </c>
      <c r="B544" t="s">
        <v>363</v>
      </c>
      <c r="C544">
        <v>0.35</v>
      </c>
      <c r="D544" t="s">
        <v>6</v>
      </c>
      <c r="E544" t="s">
        <v>488</v>
      </c>
      <c r="F544" t="s">
        <v>475</v>
      </c>
      <c r="G544" t="s">
        <v>363</v>
      </c>
      <c r="H544">
        <v>5.9660000000000002</v>
      </c>
      <c r="J544">
        <v>107923597</v>
      </c>
      <c r="K544" s="5">
        <v>45612</v>
      </c>
      <c r="L544">
        <v>14</v>
      </c>
      <c r="M544">
        <v>1</v>
      </c>
      <c r="N544">
        <v>0</v>
      </c>
      <c r="O544">
        <v>5</v>
      </c>
      <c r="P544" t="s">
        <v>3</v>
      </c>
    </row>
    <row r="545" spans="1:16" x14ac:dyDescent="0.35">
      <c r="A545">
        <v>0</v>
      </c>
      <c r="B545" t="s">
        <v>363</v>
      </c>
      <c r="C545">
        <v>0.3</v>
      </c>
      <c r="D545" t="s">
        <v>399</v>
      </c>
      <c r="E545" t="s">
        <v>488</v>
      </c>
      <c r="F545" t="s">
        <v>475</v>
      </c>
      <c r="G545" t="s">
        <v>363</v>
      </c>
      <c r="H545">
        <v>6.016</v>
      </c>
      <c r="J545">
        <v>108026521</v>
      </c>
      <c r="K545" s="5">
        <v>45708</v>
      </c>
      <c r="L545">
        <v>19</v>
      </c>
      <c r="M545">
        <v>4</v>
      </c>
      <c r="N545">
        <v>0</v>
      </c>
      <c r="O545">
        <v>1</v>
      </c>
      <c r="P545" t="s">
        <v>7</v>
      </c>
    </row>
    <row r="546" spans="1:16" x14ac:dyDescent="0.35">
      <c r="A546">
        <v>0</v>
      </c>
      <c r="B546" t="s">
        <v>363</v>
      </c>
      <c r="C546">
        <v>0.3</v>
      </c>
      <c r="D546" t="s">
        <v>6</v>
      </c>
      <c r="E546" t="s">
        <v>488</v>
      </c>
      <c r="F546" t="s">
        <v>475</v>
      </c>
      <c r="G546" t="s">
        <v>363</v>
      </c>
      <c r="H546">
        <v>6.016</v>
      </c>
      <c r="J546">
        <v>105353657</v>
      </c>
      <c r="K546" s="5">
        <v>43117</v>
      </c>
      <c r="L546">
        <v>19</v>
      </c>
      <c r="M546">
        <v>1</v>
      </c>
      <c r="N546">
        <v>5</v>
      </c>
      <c r="O546">
        <v>1</v>
      </c>
      <c r="P546" t="s">
        <v>3</v>
      </c>
    </row>
    <row r="547" spans="1:16" x14ac:dyDescent="0.35">
      <c r="A547">
        <v>0</v>
      </c>
      <c r="B547" t="s">
        <v>363</v>
      </c>
      <c r="C547">
        <v>0.3</v>
      </c>
      <c r="D547" t="s">
        <v>6</v>
      </c>
      <c r="E547" t="s">
        <v>488</v>
      </c>
      <c r="F547" t="s">
        <v>475</v>
      </c>
      <c r="G547" t="s">
        <v>363</v>
      </c>
      <c r="H547">
        <v>6.016</v>
      </c>
      <c r="J547">
        <v>104287139</v>
      </c>
      <c r="K547" s="5">
        <v>42037</v>
      </c>
      <c r="L547">
        <v>29</v>
      </c>
      <c r="M547">
        <v>2</v>
      </c>
      <c r="N547">
        <v>0</v>
      </c>
      <c r="O547">
        <v>5</v>
      </c>
      <c r="P547" t="s">
        <v>7</v>
      </c>
    </row>
    <row r="548" spans="1:16" x14ac:dyDescent="0.35">
      <c r="A548">
        <v>0</v>
      </c>
      <c r="B548" t="s">
        <v>363</v>
      </c>
      <c r="C548">
        <v>0.3</v>
      </c>
      <c r="D548" t="s">
        <v>6</v>
      </c>
      <c r="E548" t="s">
        <v>488</v>
      </c>
      <c r="F548" t="s">
        <v>475</v>
      </c>
      <c r="G548" t="s">
        <v>363</v>
      </c>
      <c r="H548">
        <v>6.016</v>
      </c>
      <c r="J548">
        <v>105123528</v>
      </c>
      <c r="K548" s="5">
        <v>42891</v>
      </c>
      <c r="L548">
        <v>21</v>
      </c>
      <c r="M548">
        <v>1</v>
      </c>
      <c r="N548">
        <v>0</v>
      </c>
      <c r="O548">
        <v>1</v>
      </c>
      <c r="P548" t="s">
        <v>7</v>
      </c>
    </row>
    <row r="549" spans="1:16" x14ac:dyDescent="0.35">
      <c r="A549">
        <v>0</v>
      </c>
      <c r="B549" t="s">
        <v>363</v>
      </c>
      <c r="C549">
        <v>0.3</v>
      </c>
      <c r="D549" t="s">
        <v>6</v>
      </c>
      <c r="E549" t="s">
        <v>488</v>
      </c>
      <c r="F549" t="s">
        <v>475</v>
      </c>
      <c r="G549" t="s">
        <v>363</v>
      </c>
      <c r="H549">
        <v>6.016</v>
      </c>
      <c r="J549">
        <v>107923596</v>
      </c>
      <c r="K549" s="5">
        <v>45612</v>
      </c>
      <c r="L549">
        <v>27</v>
      </c>
      <c r="M549">
        <v>1</v>
      </c>
      <c r="N549">
        <v>0</v>
      </c>
      <c r="O549">
        <v>5</v>
      </c>
      <c r="P549" t="s">
        <v>7</v>
      </c>
    </row>
    <row r="550" spans="1:16" x14ac:dyDescent="0.35">
      <c r="A550" s="5">
        <v>46217</v>
      </c>
      <c r="B550" t="s">
        <v>504</v>
      </c>
    </row>
    <row r="551" spans="1:16" ht="43.5" x14ac:dyDescent="0.35">
      <c r="A551" s="1" t="s">
        <v>370</v>
      </c>
      <c r="B551" t="s">
        <v>371</v>
      </c>
      <c r="C551" s="1" t="s">
        <v>372</v>
      </c>
      <c r="D551" t="s">
        <v>373</v>
      </c>
      <c r="E551" t="s">
        <v>374</v>
      </c>
      <c r="F551" t="s">
        <v>375</v>
      </c>
      <c r="G551" t="s">
        <v>376</v>
      </c>
      <c r="H551" t="s">
        <v>377</v>
      </c>
      <c r="I551" t="s">
        <v>0</v>
      </c>
      <c r="J551" t="s">
        <v>1</v>
      </c>
      <c r="K551" t="s">
        <v>2</v>
      </c>
      <c r="L551" t="s">
        <v>3</v>
      </c>
      <c r="M551" t="s">
        <v>4</v>
      </c>
      <c r="N551" t="s">
        <v>5</v>
      </c>
      <c r="O551" t="s">
        <v>6</v>
      </c>
    </row>
    <row r="552" spans="1:16" x14ac:dyDescent="0.35">
      <c r="A552">
        <v>0</v>
      </c>
      <c r="B552" t="s">
        <v>363</v>
      </c>
      <c r="C552">
        <v>0.3</v>
      </c>
      <c r="D552" t="s">
        <v>6</v>
      </c>
      <c r="E552" t="s">
        <v>488</v>
      </c>
      <c r="F552" t="s">
        <v>475</v>
      </c>
      <c r="G552" t="s">
        <v>363</v>
      </c>
      <c r="H552">
        <v>6.016</v>
      </c>
      <c r="J552">
        <v>107267730</v>
      </c>
      <c r="K552" s="5">
        <v>44986</v>
      </c>
      <c r="L552">
        <v>18</v>
      </c>
      <c r="M552">
        <v>1</v>
      </c>
      <c r="N552">
        <v>0</v>
      </c>
      <c r="O552">
        <v>5</v>
      </c>
      <c r="P552" t="s">
        <v>7</v>
      </c>
    </row>
    <row r="553" spans="1:16" x14ac:dyDescent="0.35">
      <c r="A553">
        <v>0</v>
      </c>
      <c r="B553" t="s">
        <v>363</v>
      </c>
      <c r="C553">
        <v>0.3</v>
      </c>
      <c r="D553" t="s">
        <v>503</v>
      </c>
      <c r="E553" t="s">
        <v>488</v>
      </c>
      <c r="F553" t="s">
        <v>475</v>
      </c>
      <c r="G553" t="s">
        <v>363</v>
      </c>
      <c r="H553">
        <v>6.016</v>
      </c>
      <c r="J553">
        <v>105336955</v>
      </c>
      <c r="K553" s="5">
        <v>43093</v>
      </c>
      <c r="L553">
        <v>19</v>
      </c>
      <c r="M553">
        <v>2</v>
      </c>
      <c r="N553">
        <v>0</v>
      </c>
      <c r="O553">
        <v>5</v>
      </c>
      <c r="P553" t="s">
        <v>8</v>
      </c>
    </row>
    <row r="554" spans="1:16" x14ac:dyDescent="0.35">
      <c r="A554">
        <v>0</v>
      </c>
      <c r="B554" t="s">
        <v>363</v>
      </c>
      <c r="C554">
        <v>0.25</v>
      </c>
      <c r="D554" t="s">
        <v>6</v>
      </c>
      <c r="E554" t="s">
        <v>488</v>
      </c>
      <c r="F554" t="s">
        <v>475</v>
      </c>
      <c r="G554" t="s">
        <v>363</v>
      </c>
      <c r="H554">
        <v>6.0659999999999998</v>
      </c>
      <c r="J554">
        <v>104396693</v>
      </c>
      <c r="K554" s="5">
        <v>42158</v>
      </c>
      <c r="L554">
        <v>21</v>
      </c>
      <c r="M554">
        <v>2</v>
      </c>
      <c r="N554">
        <v>0</v>
      </c>
      <c r="O554">
        <v>1</v>
      </c>
      <c r="P554" t="s">
        <v>7</v>
      </c>
    </row>
    <row r="555" spans="1:16" x14ac:dyDescent="0.35">
      <c r="A555">
        <v>0</v>
      </c>
      <c r="B555" t="s">
        <v>363</v>
      </c>
      <c r="C555">
        <v>1.5</v>
      </c>
      <c r="D555" t="s">
        <v>411</v>
      </c>
      <c r="E555" t="s">
        <v>475</v>
      </c>
      <c r="F555" t="s">
        <v>488</v>
      </c>
      <c r="G555" t="s">
        <v>363</v>
      </c>
      <c r="H555">
        <v>6.0970000000000004</v>
      </c>
      <c r="J555">
        <v>108372639</v>
      </c>
      <c r="K555" s="5">
        <v>45994</v>
      </c>
      <c r="L555">
        <v>21</v>
      </c>
      <c r="M555">
        <v>1</v>
      </c>
      <c r="N555">
        <v>0</v>
      </c>
      <c r="O555">
        <v>5</v>
      </c>
      <c r="P555" t="s">
        <v>7</v>
      </c>
    </row>
    <row r="556" spans="1:16" x14ac:dyDescent="0.35">
      <c r="A556">
        <v>0</v>
      </c>
      <c r="B556" t="s">
        <v>363</v>
      </c>
      <c r="C556">
        <v>0.2</v>
      </c>
      <c r="D556" t="s">
        <v>6</v>
      </c>
      <c r="E556" t="s">
        <v>488</v>
      </c>
      <c r="F556" t="s">
        <v>475</v>
      </c>
      <c r="G556" t="s">
        <v>363</v>
      </c>
      <c r="H556">
        <v>6.1159999999999997</v>
      </c>
      <c r="J556">
        <v>104370701</v>
      </c>
      <c r="K556" s="5">
        <v>42129</v>
      </c>
      <c r="L556">
        <v>23</v>
      </c>
      <c r="M556">
        <v>1</v>
      </c>
      <c r="N556">
        <v>5</v>
      </c>
      <c r="O556">
        <v>1</v>
      </c>
      <c r="P556" t="s">
        <v>8</v>
      </c>
    </row>
    <row r="557" spans="1:16" x14ac:dyDescent="0.35">
      <c r="A557">
        <v>0</v>
      </c>
      <c r="B557" t="s">
        <v>363</v>
      </c>
      <c r="C557">
        <v>0.2</v>
      </c>
      <c r="D557" t="s">
        <v>6</v>
      </c>
      <c r="E557" t="s">
        <v>488</v>
      </c>
      <c r="F557" t="s">
        <v>475</v>
      </c>
      <c r="G557" t="s">
        <v>363</v>
      </c>
      <c r="H557">
        <v>6.1159999999999997</v>
      </c>
      <c r="J557">
        <v>108209600</v>
      </c>
      <c r="K557" s="5">
        <v>45886</v>
      </c>
      <c r="L557">
        <v>19</v>
      </c>
      <c r="M557">
        <v>1</v>
      </c>
      <c r="N557">
        <v>0</v>
      </c>
      <c r="O557">
        <v>5</v>
      </c>
      <c r="P557" t="s">
        <v>8</v>
      </c>
    </row>
    <row r="558" spans="1:16" x14ac:dyDescent="0.35">
      <c r="A558">
        <v>0</v>
      </c>
      <c r="B558" t="s">
        <v>363</v>
      </c>
      <c r="C558">
        <v>0.2</v>
      </c>
      <c r="D558" t="s">
        <v>6</v>
      </c>
      <c r="E558" t="s">
        <v>488</v>
      </c>
      <c r="F558" t="s">
        <v>489</v>
      </c>
      <c r="G558" t="s">
        <v>363</v>
      </c>
      <c r="H558">
        <v>6.1159999999999997</v>
      </c>
      <c r="J558">
        <v>107670937</v>
      </c>
      <c r="K558" s="5">
        <v>45379</v>
      </c>
      <c r="L558">
        <v>19</v>
      </c>
      <c r="M558">
        <v>2</v>
      </c>
      <c r="N558">
        <v>0</v>
      </c>
      <c r="O558">
        <v>1</v>
      </c>
      <c r="P558" t="s">
        <v>7</v>
      </c>
    </row>
    <row r="559" spans="1:16" x14ac:dyDescent="0.35">
      <c r="A559">
        <v>0</v>
      </c>
      <c r="B559" t="s">
        <v>363</v>
      </c>
      <c r="C559">
        <v>0.2</v>
      </c>
      <c r="D559" t="s">
        <v>503</v>
      </c>
      <c r="E559" t="s">
        <v>488</v>
      </c>
      <c r="F559" t="s">
        <v>475</v>
      </c>
      <c r="G559" t="s">
        <v>363</v>
      </c>
      <c r="H559">
        <v>6.1159999999999997</v>
      </c>
      <c r="J559">
        <v>105647272</v>
      </c>
      <c r="K559" s="5">
        <v>43396</v>
      </c>
      <c r="L559">
        <v>21</v>
      </c>
      <c r="M559">
        <v>1</v>
      </c>
      <c r="N559">
        <v>0</v>
      </c>
      <c r="O559">
        <v>5</v>
      </c>
      <c r="P559" t="s">
        <v>7</v>
      </c>
    </row>
    <row r="560" spans="1:16" x14ac:dyDescent="0.35">
      <c r="A560">
        <v>0</v>
      </c>
      <c r="B560" t="s">
        <v>363</v>
      </c>
      <c r="C560">
        <v>2.8</v>
      </c>
      <c r="D560" t="s">
        <v>411</v>
      </c>
      <c r="E560" t="s">
        <v>438</v>
      </c>
      <c r="F560" t="s">
        <v>502</v>
      </c>
      <c r="G560" t="s">
        <v>363</v>
      </c>
      <c r="H560">
        <v>6.1360000000000001</v>
      </c>
      <c r="J560">
        <v>108315191</v>
      </c>
      <c r="K560" s="5">
        <v>45979</v>
      </c>
      <c r="L560">
        <v>17</v>
      </c>
      <c r="M560">
        <v>1</v>
      </c>
      <c r="N560">
        <v>0</v>
      </c>
      <c r="O560">
        <v>5</v>
      </c>
      <c r="P560" t="s">
        <v>7</v>
      </c>
    </row>
    <row r="561" spans="1:16" x14ac:dyDescent="0.35">
      <c r="A561">
        <v>0</v>
      </c>
      <c r="B561" t="s">
        <v>363</v>
      </c>
      <c r="C561">
        <v>1.5</v>
      </c>
      <c r="D561" t="s">
        <v>411</v>
      </c>
      <c r="E561" t="s">
        <v>489</v>
      </c>
      <c r="F561" t="s">
        <v>488</v>
      </c>
      <c r="G561" t="s">
        <v>363</v>
      </c>
      <c r="H561">
        <v>6.1950000000000003</v>
      </c>
      <c r="J561">
        <v>107836079</v>
      </c>
      <c r="K561" s="5">
        <v>45534</v>
      </c>
      <c r="L561">
        <v>19</v>
      </c>
      <c r="M561">
        <v>2</v>
      </c>
      <c r="N561">
        <v>0</v>
      </c>
      <c r="O561">
        <v>1</v>
      </c>
      <c r="P561" t="s">
        <v>8</v>
      </c>
    </row>
    <row r="562" spans="1:16" x14ac:dyDescent="0.35">
      <c r="A562">
        <v>0</v>
      </c>
      <c r="B562" t="s">
        <v>363</v>
      </c>
      <c r="C562">
        <v>9.5000000000000001E-2</v>
      </c>
      <c r="D562" t="s">
        <v>6</v>
      </c>
      <c r="E562" t="s">
        <v>488</v>
      </c>
      <c r="F562" t="s">
        <v>484</v>
      </c>
      <c r="G562" t="s">
        <v>363</v>
      </c>
      <c r="H562">
        <v>6.2210000000000001</v>
      </c>
      <c r="J562">
        <v>107350278</v>
      </c>
      <c r="K562" s="5">
        <v>45069</v>
      </c>
      <c r="L562">
        <v>21</v>
      </c>
      <c r="M562">
        <v>1</v>
      </c>
      <c r="N562">
        <v>8</v>
      </c>
      <c r="O562">
        <v>1</v>
      </c>
      <c r="P562" t="s">
        <v>7</v>
      </c>
    </row>
    <row r="563" spans="1:16" x14ac:dyDescent="0.35">
      <c r="A563">
        <v>0</v>
      </c>
      <c r="B563" t="s">
        <v>363</v>
      </c>
      <c r="C563">
        <v>0</v>
      </c>
      <c r="E563" t="s">
        <v>488</v>
      </c>
      <c r="F563" t="s">
        <v>492</v>
      </c>
      <c r="G563" t="s">
        <v>363</v>
      </c>
      <c r="H563">
        <v>6.3159999999999998</v>
      </c>
      <c r="J563">
        <v>107146750</v>
      </c>
      <c r="K563" s="5">
        <v>44874</v>
      </c>
      <c r="L563">
        <v>19</v>
      </c>
      <c r="M563">
        <v>1</v>
      </c>
      <c r="N563">
        <v>25</v>
      </c>
      <c r="O563">
        <v>5</v>
      </c>
      <c r="P563" t="s">
        <v>7</v>
      </c>
    </row>
    <row r="564" spans="1:16" x14ac:dyDescent="0.35">
      <c r="A564">
        <v>0</v>
      </c>
      <c r="B564" t="s">
        <v>363</v>
      </c>
      <c r="C564">
        <v>0</v>
      </c>
      <c r="E564" t="s">
        <v>488</v>
      </c>
      <c r="F564" t="s">
        <v>502</v>
      </c>
      <c r="G564" t="s">
        <v>363</v>
      </c>
      <c r="H564">
        <v>6.3159999999999998</v>
      </c>
      <c r="J564">
        <v>106220263</v>
      </c>
      <c r="K564" s="5">
        <v>43958</v>
      </c>
      <c r="L564">
        <v>24</v>
      </c>
      <c r="M564">
        <v>1</v>
      </c>
      <c r="N564">
        <v>8</v>
      </c>
      <c r="O564">
        <v>1</v>
      </c>
      <c r="P564" t="s">
        <v>7</v>
      </c>
    </row>
    <row r="565" spans="1:16" x14ac:dyDescent="0.35">
      <c r="A565">
        <v>0</v>
      </c>
      <c r="B565" t="s">
        <v>363</v>
      </c>
      <c r="C565">
        <v>0</v>
      </c>
      <c r="E565" t="s">
        <v>488</v>
      </c>
      <c r="F565" t="s">
        <v>502</v>
      </c>
      <c r="G565" t="s">
        <v>363</v>
      </c>
      <c r="H565">
        <v>6.3159999999999998</v>
      </c>
      <c r="J565">
        <v>105212065</v>
      </c>
      <c r="K565" s="5">
        <v>42984</v>
      </c>
      <c r="L565">
        <v>21</v>
      </c>
      <c r="M565">
        <v>2</v>
      </c>
      <c r="N565">
        <v>8</v>
      </c>
      <c r="O565">
        <v>1</v>
      </c>
      <c r="P565" t="s">
        <v>7</v>
      </c>
    </row>
    <row r="566" spans="1:16" x14ac:dyDescent="0.35">
      <c r="A566">
        <v>0</v>
      </c>
      <c r="B566" t="s">
        <v>363</v>
      </c>
      <c r="C566">
        <v>0</v>
      </c>
      <c r="E566" t="s">
        <v>488</v>
      </c>
      <c r="F566" t="s">
        <v>475</v>
      </c>
      <c r="G566" t="s">
        <v>363</v>
      </c>
      <c r="H566">
        <v>6.3159999999999998</v>
      </c>
      <c r="J566">
        <v>105134663</v>
      </c>
      <c r="K566" s="5">
        <v>42902</v>
      </c>
      <c r="L566">
        <v>19</v>
      </c>
      <c r="M566">
        <v>1</v>
      </c>
      <c r="N566">
        <v>8</v>
      </c>
      <c r="O566">
        <v>5</v>
      </c>
      <c r="P566" t="s">
        <v>7</v>
      </c>
    </row>
    <row r="567" spans="1:16" x14ac:dyDescent="0.35">
      <c r="A567">
        <v>0</v>
      </c>
      <c r="B567" t="s">
        <v>363</v>
      </c>
      <c r="C567">
        <v>0</v>
      </c>
      <c r="E567" t="s">
        <v>488</v>
      </c>
      <c r="F567" t="s">
        <v>502</v>
      </c>
      <c r="G567" t="s">
        <v>363</v>
      </c>
      <c r="H567">
        <v>6.3159999999999998</v>
      </c>
      <c r="J567">
        <v>107693802</v>
      </c>
      <c r="K567" s="5">
        <v>45403</v>
      </c>
      <c r="L567">
        <v>24</v>
      </c>
      <c r="M567">
        <v>2</v>
      </c>
      <c r="N567">
        <v>8</v>
      </c>
      <c r="O567">
        <v>1</v>
      </c>
      <c r="P567" t="s">
        <v>7</v>
      </c>
    </row>
    <row r="568" spans="1:16" x14ac:dyDescent="0.35">
      <c r="A568">
        <v>0</v>
      </c>
      <c r="B568" t="s">
        <v>363</v>
      </c>
      <c r="C568">
        <v>0</v>
      </c>
      <c r="E568" t="s">
        <v>488</v>
      </c>
      <c r="F568" t="s">
        <v>502</v>
      </c>
      <c r="G568" t="s">
        <v>363</v>
      </c>
      <c r="H568">
        <v>6.3159999999999998</v>
      </c>
      <c r="J568">
        <v>108200002</v>
      </c>
      <c r="K568" s="5">
        <v>45880</v>
      </c>
      <c r="L568">
        <v>5</v>
      </c>
      <c r="M568">
        <v>1</v>
      </c>
      <c r="N568">
        <v>8</v>
      </c>
      <c r="O568">
        <v>1</v>
      </c>
      <c r="P568" t="s">
        <v>8</v>
      </c>
    </row>
    <row r="569" spans="1:16" x14ac:dyDescent="0.35">
      <c r="A569">
        <v>0</v>
      </c>
      <c r="B569" t="s">
        <v>363</v>
      </c>
      <c r="C569">
        <v>0</v>
      </c>
      <c r="E569" t="s">
        <v>488</v>
      </c>
      <c r="F569" t="s">
        <v>502</v>
      </c>
      <c r="G569" t="s">
        <v>363</v>
      </c>
      <c r="H569">
        <v>6.3159999999999998</v>
      </c>
      <c r="J569">
        <v>108204186</v>
      </c>
      <c r="K569" s="5">
        <v>45884</v>
      </c>
      <c r="L569">
        <v>21</v>
      </c>
      <c r="M569">
        <v>1</v>
      </c>
      <c r="N569">
        <v>8</v>
      </c>
      <c r="O569">
        <v>1</v>
      </c>
      <c r="P569" t="s">
        <v>3</v>
      </c>
    </row>
    <row r="570" spans="1:16" x14ac:dyDescent="0.35">
      <c r="A570">
        <v>0</v>
      </c>
      <c r="B570" t="s">
        <v>363</v>
      </c>
      <c r="C570">
        <v>0</v>
      </c>
      <c r="E570" t="s">
        <v>488</v>
      </c>
      <c r="F570" t="s">
        <v>502</v>
      </c>
      <c r="G570" t="s">
        <v>363</v>
      </c>
      <c r="H570">
        <v>6.3159999999999998</v>
      </c>
      <c r="J570">
        <v>108299366</v>
      </c>
      <c r="K570" s="5">
        <v>45970</v>
      </c>
      <c r="L570">
        <v>17</v>
      </c>
      <c r="M570">
        <v>1</v>
      </c>
      <c r="N570">
        <v>8</v>
      </c>
      <c r="O570">
        <v>5</v>
      </c>
      <c r="P570" t="s">
        <v>7</v>
      </c>
    </row>
    <row r="571" spans="1:16" x14ac:dyDescent="0.35">
      <c r="A571">
        <v>0</v>
      </c>
      <c r="B571" t="s">
        <v>363</v>
      </c>
      <c r="C571">
        <v>6.0000000000000001E-3</v>
      </c>
      <c r="D571" t="s">
        <v>411</v>
      </c>
      <c r="E571" t="s">
        <v>488</v>
      </c>
      <c r="F571" t="s">
        <v>505</v>
      </c>
      <c r="G571" t="s">
        <v>363</v>
      </c>
      <c r="H571">
        <v>6.3220000000000001</v>
      </c>
      <c r="J571">
        <v>107444444</v>
      </c>
      <c r="K571" s="5">
        <v>45170</v>
      </c>
      <c r="L571">
        <v>19</v>
      </c>
      <c r="M571">
        <v>1</v>
      </c>
      <c r="N571">
        <v>5</v>
      </c>
      <c r="O571">
        <v>1</v>
      </c>
      <c r="P571" t="s">
        <v>7</v>
      </c>
    </row>
    <row r="572" spans="1:16" x14ac:dyDescent="0.35">
      <c r="A572">
        <v>0</v>
      </c>
      <c r="B572" t="s">
        <v>363</v>
      </c>
      <c r="C572">
        <v>3.5000000000000003E-2</v>
      </c>
      <c r="D572" t="s">
        <v>411</v>
      </c>
      <c r="E572" t="s">
        <v>488</v>
      </c>
      <c r="F572" t="s">
        <v>502</v>
      </c>
      <c r="G572" t="s">
        <v>363</v>
      </c>
      <c r="H572">
        <v>6.351</v>
      </c>
      <c r="J572">
        <v>106489168</v>
      </c>
      <c r="K572" s="5">
        <v>44241</v>
      </c>
      <c r="L572">
        <v>21</v>
      </c>
      <c r="M572">
        <v>2</v>
      </c>
      <c r="N572">
        <v>0</v>
      </c>
      <c r="O572">
        <v>1</v>
      </c>
      <c r="P572" t="s">
        <v>3</v>
      </c>
    </row>
    <row r="573" spans="1:16" x14ac:dyDescent="0.35">
      <c r="A573">
        <v>0</v>
      </c>
      <c r="B573" t="s">
        <v>363</v>
      </c>
      <c r="C573">
        <v>6.9000000000000006E-2</v>
      </c>
      <c r="D573" t="s">
        <v>411</v>
      </c>
      <c r="E573" t="s">
        <v>488</v>
      </c>
      <c r="F573" t="s">
        <v>502</v>
      </c>
      <c r="G573" t="s">
        <v>363</v>
      </c>
      <c r="H573">
        <v>6.3849999999999998</v>
      </c>
      <c r="J573">
        <v>108104560</v>
      </c>
      <c r="K573" s="5">
        <v>45785</v>
      </c>
      <c r="L573">
        <v>21</v>
      </c>
      <c r="M573">
        <v>1</v>
      </c>
      <c r="N573">
        <v>0</v>
      </c>
      <c r="O573">
        <v>5</v>
      </c>
      <c r="P573" t="s">
        <v>7</v>
      </c>
    </row>
    <row r="574" spans="1:16" x14ac:dyDescent="0.35">
      <c r="A574">
        <v>0</v>
      </c>
      <c r="B574" t="s">
        <v>363</v>
      </c>
      <c r="C574">
        <v>0.1</v>
      </c>
      <c r="D574" t="s">
        <v>411</v>
      </c>
      <c r="E574" t="s">
        <v>488</v>
      </c>
      <c r="F574" t="s">
        <v>394</v>
      </c>
      <c r="G574" t="s">
        <v>363</v>
      </c>
      <c r="H574">
        <v>6.4160000000000004</v>
      </c>
      <c r="J574">
        <v>106576039</v>
      </c>
      <c r="K574" s="5">
        <v>44332</v>
      </c>
      <c r="L574">
        <v>19</v>
      </c>
      <c r="M574">
        <v>1</v>
      </c>
      <c r="N574">
        <v>0</v>
      </c>
      <c r="O574">
        <v>5</v>
      </c>
      <c r="P574" t="s">
        <v>7</v>
      </c>
    </row>
    <row r="575" spans="1:16" x14ac:dyDescent="0.35">
      <c r="A575">
        <v>0</v>
      </c>
      <c r="B575" t="s">
        <v>363</v>
      </c>
      <c r="C575">
        <v>0.1</v>
      </c>
      <c r="D575" t="s">
        <v>411</v>
      </c>
      <c r="E575" t="s">
        <v>488</v>
      </c>
      <c r="F575" t="s">
        <v>502</v>
      </c>
      <c r="G575" t="s">
        <v>363</v>
      </c>
      <c r="H575">
        <v>6.4160000000000004</v>
      </c>
      <c r="J575">
        <v>106761086</v>
      </c>
      <c r="K575" s="5">
        <v>44509</v>
      </c>
      <c r="L575">
        <v>28</v>
      </c>
      <c r="M575">
        <v>1</v>
      </c>
      <c r="N575">
        <v>0</v>
      </c>
      <c r="O575">
        <v>1</v>
      </c>
      <c r="P575" t="s">
        <v>7</v>
      </c>
    </row>
    <row r="576" spans="1:16" x14ac:dyDescent="0.35">
      <c r="A576">
        <v>0</v>
      </c>
      <c r="B576" t="s">
        <v>363</v>
      </c>
      <c r="C576">
        <v>0.1</v>
      </c>
      <c r="D576" t="s">
        <v>411</v>
      </c>
      <c r="E576" t="s">
        <v>488</v>
      </c>
      <c r="F576" t="s">
        <v>502</v>
      </c>
      <c r="G576" t="s">
        <v>363</v>
      </c>
      <c r="H576">
        <v>6.4160000000000004</v>
      </c>
      <c r="J576">
        <v>106432652</v>
      </c>
      <c r="K576" s="5">
        <v>44175</v>
      </c>
      <c r="L576">
        <v>19</v>
      </c>
      <c r="M576">
        <v>1</v>
      </c>
      <c r="N576">
        <v>0</v>
      </c>
      <c r="O576">
        <v>1</v>
      </c>
      <c r="P576" t="s">
        <v>10</v>
      </c>
    </row>
    <row r="577" spans="1:16" x14ac:dyDescent="0.35">
      <c r="A577">
        <v>0</v>
      </c>
      <c r="B577" t="s">
        <v>363</v>
      </c>
      <c r="C577">
        <v>0.1</v>
      </c>
      <c r="D577" t="s">
        <v>411</v>
      </c>
      <c r="E577" t="s">
        <v>488</v>
      </c>
      <c r="F577" t="s">
        <v>502</v>
      </c>
      <c r="G577" t="s">
        <v>363</v>
      </c>
      <c r="H577">
        <v>6.4160000000000004</v>
      </c>
      <c r="J577">
        <v>104566547</v>
      </c>
      <c r="K577" s="5">
        <v>42326</v>
      </c>
      <c r="L577">
        <v>19</v>
      </c>
      <c r="M577">
        <v>1</v>
      </c>
      <c r="N577">
        <v>0</v>
      </c>
      <c r="O577">
        <v>1</v>
      </c>
      <c r="P577" t="s">
        <v>3</v>
      </c>
    </row>
    <row r="578" spans="1:16" x14ac:dyDescent="0.35">
      <c r="A578">
        <v>0</v>
      </c>
      <c r="B578" t="s">
        <v>363</v>
      </c>
      <c r="C578">
        <v>0.1</v>
      </c>
      <c r="D578" t="s">
        <v>411</v>
      </c>
      <c r="E578" t="s">
        <v>488</v>
      </c>
      <c r="F578" t="s">
        <v>502</v>
      </c>
      <c r="G578" t="s">
        <v>363</v>
      </c>
      <c r="H578">
        <v>6.4160000000000004</v>
      </c>
      <c r="J578">
        <v>108453095</v>
      </c>
      <c r="K578" s="5">
        <v>46110</v>
      </c>
      <c r="L578">
        <v>14</v>
      </c>
      <c r="M578">
        <v>1</v>
      </c>
      <c r="N578">
        <v>0</v>
      </c>
      <c r="O578">
        <v>5</v>
      </c>
      <c r="P578" t="s">
        <v>9</v>
      </c>
    </row>
    <row r="579" spans="1:16" x14ac:dyDescent="0.35">
      <c r="A579">
        <v>0</v>
      </c>
      <c r="B579" t="s">
        <v>363</v>
      </c>
      <c r="C579">
        <v>0.1</v>
      </c>
      <c r="D579" t="s">
        <v>411</v>
      </c>
      <c r="E579" t="s">
        <v>488</v>
      </c>
      <c r="F579" t="s">
        <v>502</v>
      </c>
      <c r="G579" t="s">
        <v>363</v>
      </c>
      <c r="H579">
        <v>6.4160000000000004</v>
      </c>
      <c r="J579">
        <v>107820597</v>
      </c>
      <c r="K579" s="5">
        <v>45521</v>
      </c>
      <c r="L579">
        <v>17</v>
      </c>
      <c r="M579">
        <v>1</v>
      </c>
      <c r="N579">
        <v>0</v>
      </c>
      <c r="O579">
        <v>1</v>
      </c>
      <c r="P579" t="s">
        <v>7</v>
      </c>
    </row>
    <row r="580" spans="1:16" x14ac:dyDescent="0.35">
      <c r="A580">
        <v>0</v>
      </c>
      <c r="B580" t="s">
        <v>363</v>
      </c>
      <c r="C580">
        <v>0.1</v>
      </c>
      <c r="D580" t="s">
        <v>6</v>
      </c>
      <c r="E580" t="s">
        <v>505</v>
      </c>
      <c r="F580" t="s">
        <v>488</v>
      </c>
      <c r="G580" t="s">
        <v>363</v>
      </c>
      <c r="H580">
        <v>6.431</v>
      </c>
      <c r="J580">
        <v>107715556</v>
      </c>
      <c r="K580" s="5">
        <v>45421</v>
      </c>
      <c r="L580">
        <v>21</v>
      </c>
      <c r="M580">
        <v>1</v>
      </c>
      <c r="N580">
        <v>0</v>
      </c>
      <c r="O580">
        <v>1</v>
      </c>
      <c r="P580" t="s">
        <v>7</v>
      </c>
    </row>
    <row r="581" spans="1:16" x14ac:dyDescent="0.35">
      <c r="A581">
        <v>0</v>
      </c>
      <c r="B581" t="s">
        <v>363</v>
      </c>
      <c r="C581">
        <v>1.9</v>
      </c>
      <c r="D581" t="s">
        <v>411</v>
      </c>
      <c r="E581" t="s">
        <v>475</v>
      </c>
      <c r="F581" t="s">
        <v>488</v>
      </c>
      <c r="G581" t="s">
        <v>363</v>
      </c>
      <c r="H581">
        <v>6.4969999999999999</v>
      </c>
      <c r="J581">
        <v>106534766</v>
      </c>
      <c r="K581" s="5">
        <v>44290</v>
      </c>
      <c r="L581">
        <v>19</v>
      </c>
      <c r="M581">
        <v>1</v>
      </c>
      <c r="N581">
        <v>0</v>
      </c>
      <c r="O581">
        <v>5</v>
      </c>
      <c r="P581" t="s">
        <v>7</v>
      </c>
    </row>
    <row r="582" spans="1:16" x14ac:dyDescent="0.35">
      <c r="A582">
        <v>0</v>
      </c>
      <c r="B582" t="s">
        <v>363</v>
      </c>
      <c r="C582">
        <v>0.19</v>
      </c>
      <c r="D582" t="s">
        <v>411</v>
      </c>
      <c r="E582" t="s">
        <v>488</v>
      </c>
      <c r="F582" t="s">
        <v>502</v>
      </c>
      <c r="G582" t="s">
        <v>363</v>
      </c>
      <c r="H582">
        <v>6.5060000000000002</v>
      </c>
      <c r="J582">
        <v>105002727</v>
      </c>
      <c r="K582" s="5">
        <v>42768</v>
      </c>
      <c r="L582">
        <v>5</v>
      </c>
      <c r="M582">
        <v>1</v>
      </c>
      <c r="N582">
        <v>0</v>
      </c>
      <c r="O582">
        <v>1</v>
      </c>
      <c r="P582" t="s">
        <v>7</v>
      </c>
    </row>
    <row r="583" spans="1:16" x14ac:dyDescent="0.35">
      <c r="A583">
        <v>0</v>
      </c>
      <c r="B583" t="s">
        <v>363</v>
      </c>
      <c r="C583">
        <v>0.2</v>
      </c>
      <c r="D583" t="s">
        <v>411</v>
      </c>
      <c r="E583" t="s">
        <v>488</v>
      </c>
      <c r="F583" t="s">
        <v>502</v>
      </c>
      <c r="G583" t="s">
        <v>363</v>
      </c>
      <c r="H583">
        <v>6.516</v>
      </c>
      <c r="J583">
        <v>104853925</v>
      </c>
      <c r="K583" s="5">
        <v>42632</v>
      </c>
      <c r="L583">
        <v>25</v>
      </c>
      <c r="M583">
        <v>2</v>
      </c>
      <c r="N583">
        <v>0</v>
      </c>
      <c r="O583">
        <v>1</v>
      </c>
      <c r="P583" t="s">
        <v>7</v>
      </c>
    </row>
    <row r="584" spans="1:16" x14ac:dyDescent="0.35">
      <c r="A584" s="5">
        <v>46217</v>
      </c>
      <c r="B584" t="s">
        <v>506</v>
      </c>
    </row>
    <row r="585" spans="1:16" ht="43.5" x14ac:dyDescent="0.35">
      <c r="A585" s="1" t="s">
        <v>370</v>
      </c>
      <c r="B585" t="s">
        <v>371</v>
      </c>
      <c r="C585" s="1" t="s">
        <v>372</v>
      </c>
      <c r="D585" t="s">
        <v>373</v>
      </c>
      <c r="E585" t="s">
        <v>374</v>
      </c>
      <c r="F585" t="s">
        <v>375</v>
      </c>
      <c r="G585" t="s">
        <v>376</v>
      </c>
      <c r="H585" t="s">
        <v>377</v>
      </c>
      <c r="I585" t="s">
        <v>0</v>
      </c>
      <c r="J585" t="s">
        <v>1</v>
      </c>
      <c r="K585" t="s">
        <v>2</v>
      </c>
      <c r="L585" t="s">
        <v>3</v>
      </c>
      <c r="M585" t="s">
        <v>4</v>
      </c>
      <c r="N585" t="s">
        <v>5</v>
      </c>
      <c r="O585" t="s">
        <v>6</v>
      </c>
    </row>
    <row r="586" spans="1:16" x14ac:dyDescent="0.35">
      <c r="A586">
        <v>0</v>
      </c>
      <c r="B586" t="s">
        <v>363</v>
      </c>
      <c r="C586">
        <v>0.2</v>
      </c>
      <c r="D586" t="s">
        <v>411</v>
      </c>
      <c r="E586" t="s">
        <v>488</v>
      </c>
      <c r="F586" t="s">
        <v>507</v>
      </c>
      <c r="G586" t="s">
        <v>363</v>
      </c>
      <c r="H586">
        <v>6.516</v>
      </c>
      <c r="J586">
        <v>105700603</v>
      </c>
      <c r="K586" s="5">
        <v>43438</v>
      </c>
      <c r="L586">
        <v>17</v>
      </c>
      <c r="M586">
        <v>1</v>
      </c>
      <c r="N586">
        <v>0</v>
      </c>
      <c r="O586">
        <v>5</v>
      </c>
      <c r="P586" t="s">
        <v>7</v>
      </c>
    </row>
    <row r="587" spans="1:16" x14ac:dyDescent="0.35">
      <c r="A587">
        <v>0</v>
      </c>
      <c r="B587" t="s">
        <v>363</v>
      </c>
      <c r="C587">
        <v>0.2</v>
      </c>
      <c r="D587" t="s">
        <v>411</v>
      </c>
      <c r="E587" t="s">
        <v>488</v>
      </c>
      <c r="F587" t="s">
        <v>502</v>
      </c>
      <c r="G587" t="s">
        <v>363</v>
      </c>
      <c r="H587">
        <v>6.516</v>
      </c>
      <c r="J587">
        <v>105017208</v>
      </c>
      <c r="K587" s="5">
        <v>42788</v>
      </c>
      <c r="L587">
        <v>17</v>
      </c>
      <c r="M587">
        <v>1</v>
      </c>
      <c r="N587">
        <v>0</v>
      </c>
      <c r="O587">
        <v>5</v>
      </c>
      <c r="P587" t="s">
        <v>7</v>
      </c>
    </row>
    <row r="588" spans="1:16" x14ac:dyDescent="0.35">
      <c r="A588">
        <v>0</v>
      </c>
      <c r="B588" t="s">
        <v>363</v>
      </c>
      <c r="C588">
        <v>0.2</v>
      </c>
      <c r="D588" t="s">
        <v>411</v>
      </c>
      <c r="E588" t="s">
        <v>488</v>
      </c>
      <c r="F588" t="s">
        <v>507</v>
      </c>
      <c r="G588" t="s">
        <v>363</v>
      </c>
      <c r="H588">
        <v>6.516</v>
      </c>
      <c r="J588">
        <v>104294769</v>
      </c>
      <c r="K588" s="5">
        <v>42048</v>
      </c>
      <c r="L588">
        <v>28</v>
      </c>
      <c r="M588">
        <v>1</v>
      </c>
      <c r="N588">
        <v>0</v>
      </c>
      <c r="O588">
        <v>1</v>
      </c>
      <c r="P588" t="s">
        <v>7</v>
      </c>
    </row>
    <row r="589" spans="1:16" x14ac:dyDescent="0.35">
      <c r="A589">
        <v>0</v>
      </c>
      <c r="B589" t="s">
        <v>363</v>
      </c>
      <c r="C589">
        <v>0.2</v>
      </c>
      <c r="D589" t="s">
        <v>411</v>
      </c>
      <c r="E589" t="s">
        <v>488</v>
      </c>
      <c r="F589" t="s">
        <v>502</v>
      </c>
      <c r="G589" t="s">
        <v>363</v>
      </c>
      <c r="H589">
        <v>6.516</v>
      </c>
      <c r="J589">
        <v>107964725</v>
      </c>
      <c r="K589" s="5">
        <v>45644</v>
      </c>
      <c r="L589">
        <v>17</v>
      </c>
      <c r="M589">
        <v>1</v>
      </c>
      <c r="N589">
        <v>0</v>
      </c>
      <c r="O589">
        <v>5</v>
      </c>
      <c r="P589" t="s">
        <v>7</v>
      </c>
    </row>
    <row r="590" spans="1:16" x14ac:dyDescent="0.35">
      <c r="A590">
        <v>0</v>
      </c>
      <c r="B590" t="s">
        <v>363</v>
      </c>
      <c r="C590">
        <v>0.2</v>
      </c>
      <c r="D590" t="s">
        <v>411</v>
      </c>
      <c r="E590" t="s">
        <v>488</v>
      </c>
      <c r="F590" t="s">
        <v>502</v>
      </c>
      <c r="G590" t="s">
        <v>363</v>
      </c>
      <c r="H590">
        <v>6.516</v>
      </c>
      <c r="J590">
        <v>108304948</v>
      </c>
      <c r="K590" s="5">
        <v>45974</v>
      </c>
      <c r="L590">
        <v>17</v>
      </c>
      <c r="M590">
        <v>1</v>
      </c>
      <c r="N590">
        <v>0</v>
      </c>
      <c r="O590">
        <v>3</v>
      </c>
      <c r="P590" t="s">
        <v>7</v>
      </c>
    </row>
    <row r="591" spans="1:16" x14ac:dyDescent="0.35">
      <c r="A591">
        <v>0</v>
      </c>
      <c r="B591" t="s">
        <v>363</v>
      </c>
      <c r="C591">
        <v>0.2</v>
      </c>
      <c r="D591" t="s">
        <v>490</v>
      </c>
      <c r="E591" t="s">
        <v>488</v>
      </c>
      <c r="F591" t="s">
        <v>502</v>
      </c>
      <c r="G591" t="s">
        <v>363</v>
      </c>
      <c r="H591">
        <v>6.516</v>
      </c>
      <c r="J591">
        <v>107943178</v>
      </c>
      <c r="K591" s="5">
        <v>45628</v>
      </c>
      <c r="L591">
        <v>21</v>
      </c>
      <c r="M591">
        <v>1</v>
      </c>
      <c r="N591">
        <v>8</v>
      </c>
      <c r="O591">
        <v>1</v>
      </c>
      <c r="P591" t="s">
        <v>7</v>
      </c>
    </row>
    <row r="592" spans="1:16" x14ac:dyDescent="0.35">
      <c r="A592">
        <v>0</v>
      </c>
      <c r="B592" t="s">
        <v>363</v>
      </c>
      <c r="C592">
        <v>0.2</v>
      </c>
      <c r="D592" t="s">
        <v>490</v>
      </c>
      <c r="E592" t="s">
        <v>488</v>
      </c>
      <c r="F592" t="s">
        <v>502</v>
      </c>
      <c r="G592" t="s">
        <v>363</v>
      </c>
      <c r="H592">
        <v>6.516</v>
      </c>
      <c r="J592">
        <v>107943119</v>
      </c>
      <c r="K592" s="5">
        <v>45628</v>
      </c>
      <c r="L592">
        <v>19</v>
      </c>
      <c r="M592">
        <v>1</v>
      </c>
      <c r="N592">
        <v>8</v>
      </c>
      <c r="O592">
        <v>1</v>
      </c>
      <c r="P592" t="s">
        <v>7</v>
      </c>
    </row>
    <row r="593" spans="1:16" x14ac:dyDescent="0.35">
      <c r="A593">
        <v>0</v>
      </c>
      <c r="B593" t="s">
        <v>363</v>
      </c>
      <c r="C593">
        <v>0</v>
      </c>
      <c r="E593" t="s">
        <v>508</v>
      </c>
      <c r="F593" t="s">
        <v>488</v>
      </c>
      <c r="G593" t="s">
        <v>363</v>
      </c>
      <c r="H593">
        <v>6.5309999999999997</v>
      </c>
      <c r="J593">
        <v>107792000</v>
      </c>
      <c r="K593" s="5">
        <v>45495</v>
      </c>
      <c r="L593">
        <v>23</v>
      </c>
      <c r="M593">
        <v>2</v>
      </c>
      <c r="N593">
        <v>8</v>
      </c>
      <c r="O593">
        <v>1</v>
      </c>
      <c r="P593" t="s">
        <v>8</v>
      </c>
    </row>
    <row r="594" spans="1:16" x14ac:dyDescent="0.35">
      <c r="A594">
        <v>0</v>
      </c>
      <c r="B594" t="s">
        <v>363</v>
      </c>
      <c r="C594">
        <v>0.3</v>
      </c>
      <c r="D594" t="s">
        <v>411</v>
      </c>
      <c r="E594" t="s">
        <v>488</v>
      </c>
      <c r="F594" t="s">
        <v>502</v>
      </c>
      <c r="G594" t="s">
        <v>363</v>
      </c>
      <c r="H594">
        <v>6.6159999999999997</v>
      </c>
      <c r="J594">
        <v>104633816</v>
      </c>
      <c r="K594" s="5">
        <v>42401</v>
      </c>
      <c r="L594">
        <v>17</v>
      </c>
      <c r="M594">
        <v>1</v>
      </c>
      <c r="O594">
        <v>5</v>
      </c>
      <c r="P594" t="s">
        <v>7</v>
      </c>
    </row>
    <row r="595" spans="1:16" x14ac:dyDescent="0.35">
      <c r="A595">
        <v>0</v>
      </c>
      <c r="B595" t="s">
        <v>363</v>
      </c>
      <c r="C595">
        <v>0.34</v>
      </c>
      <c r="D595" t="s">
        <v>411</v>
      </c>
      <c r="E595" t="s">
        <v>488</v>
      </c>
      <c r="F595" t="s">
        <v>502</v>
      </c>
      <c r="G595" t="s">
        <v>363</v>
      </c>
      <c r="H595">
        <v>6.6559999999999997</v>
      </c>
      <c r="J595">
        <v>106423142</v>
      </c>
      <c r="K595" s="5">
        <v>44166</v>
      </c>
      <c r="L595">
        <v>21</v>
      </c>
      <c r="M595">
        <v>1</v>
      </c>
      <c r="N595">
        <v>0</v>
      </c>
      <c r="O595">
        <v>5</v>
      </c>
      <c r="P595" t="s">
        <v>3</v>
      </c>
    </row>
    <row r="596" spans="1:16" x14ac:dyDescent="0.35">
      <c r="A596">
        <v>0</v>
      </c>
      <c r="B596" t="s">
        <v>363</v>
      </c>
      <c r="C596">
        <v>1</v>
      </c>
      <c r="D596" t="s">
        <v>6</v>
      </c>
      <c r="E596" t="s">
        <v>502</v>
      </c>
      <c r="F596" t="s">
        <v>488</v>
      </c>
      <c r="G596" t="s">
        <v>363</v>
      </c>
      <c r="H596">
        <v>6.7050000000000001</v>
      </c>
      <c r="J596">
        <v>106592985</v>
      </c>
      <c r="K596" s="5">
        <v>44350</v>
      </c>
      <c r="L596">
        <v>19</v>
      </c>
      <c r="M596">
        <v>2</v>
      </c>
      <c r="N596">
        <v>0</v>
      </c>
      <c r="O596">
        <v>1</v>
      </c>
      <c r="P596" t="s">
        <v>8</v>
      </c>
    </row>
    <row r="597" spans="1:16" x14ac:dyDescent="0.35">
      <c r="A597">
        <v>0</v>
      </c>
      <c r="B597" t="s">
        <v>363</v>
      </c>
      <c r="C597">
        <v>1</v>
      </c>
      <c r="D597" t="s">
        <v>6</v>
      </c>
      <c r="E597" t="s">
        <v>502</v>
      </c>
      <c r="F597" t="s">
        <v>488</v>
      </c>
      <c r="G597" t="s">
        <v>363</v>
      </c>
      <c r="H597">
        <v>6.7050000000000001</v>
      </c>
      <c r="J597">
        <v>104163114</v>
      </c>
      <c r="K597" s="5">
        <v>41896</v>
      </c>
      <c r="L597">
        <v>19</v>
      </c>
      <c r="M597">
        <v>1</v>
      </c>
      <c r="N597">
        <v>0</v>
      </c>
      <c r="O597">
        <v>1</v>
      </c>
      <c r="P597" t="s">
        <v>9</v>
      </c>
    </row>
    <row r="598" spans="1:16" x14ac:dyDescent="0.35">
      <c r="A598">
        <v>0</v>
      </c>
      <c r="B598" t="s">
        <v>363</v>
      </c>
      <c r="C598">
        <v>1</v>
      </c>
      <c r="D598" t="s">
        <v>6</v>
      </c>
      <c r="E598" t="s">
        <v>502</v>
      </c>
      <c r="F598" t="s">
        <v>488</v>
      </c>
      <c r="G598" t="s">
        <v>363</v>
      </c>
      <c r="H598">
        <v>6.7050000000000001</v>
      </c>
      <c r="J598">
        <v>107084442</v>
      </c>
      <c r="K598" s="5">
        <v>44818</v>
      </c>
      <c r="L598">
        <v>21</v>
      </c>
      <c r="M598">
        <v>1</v>
      </c>
      <c r="N598">
        <v>0</v>
      </c>
      <c r="O598">
        <v>1</v>
      </c>
      <c r="P598" t="s">
        <v>7</v>
      </c>
    </row>
    <row r="599" spans="1:16" x14ac:dyDescent="0.35">
      <c r="A599">
        <v>0</v>
      </c>
      <c r="B599" t="s">
        <v>363</v>
      </c>
      <c r="C599">
        <v>1</v>
      </c>
      <c r="D599" t="s">
        <v>6</v>
      </c>
      <c r="E599" t="s">
        <v>502</v>
      </c>
      <c r="F599" t="s">
        <v>488</v>
      </c>
      <c r="G599" t="s">
        <v>363</v>
      </c>
      <c r="H599">
        <v>6.7050000000000001</v>
      </c>
      <c r="J599">
        <v>104088138</v>
      </c>
      <c r="K599" s="5">
        <v>41811</v>
      </c>
      <c r="L599">
        <v>19</v>
      </c>
      <c r="M599">
        <v>2</v>
      </c>
      <c r="N599">
        <v>0</v>
      </c>
      <c r="O599">
        <v>5</v>
      </c>
      <c r="P599" t="s">
        <v>8</v>
      </c>
    </row>
    <row r="600" spans="1:16" x14ac:dyDescent="0.35">
      <c r="A600">
        <v>0</v>
      </c>
      <c r="B600" t="s">
        <v>363</v>
      </c>
      <c r="C600">
        <v>0.4</v>
      </c>
      <c r="D600" t="s">
        <v>411</v>
      </c>
      <c r="E600" t="s">
        <v>488</v>
      </c>
      <c r="F600" t="s">
        <v>507</v>
      </c>
      <c r="G600" t="s">
        <v>363</v>
      </c>
      <c r="H600">
        <v>6.7160000000000002</v>
      </c>
      <c r="J600">
        <v>105273422</v>
      </c>
      <c r="K600" s="5">
        <v>43037</v>
      </c>
      <c r="L600">
        <v>19</v>
      </c>
      <c r="M600">
        <v>2</v>
      </c>
      <c r="N600">
        <v>0</v>
      </c>
      <c r="O600">
        <v>1</v>
      </c>
      <c r="P600" t="s">
        <v>7</v>
      </c>
    </row>
    <row r="601" spans="1:16" x14ac:dyDescent="0.35">
      <c r="A601">
        <v>0</v>
      </c>
      <c r="B601" t="s">
        <v>363</v>
      </c>
      <c r="C601">
        <v>0.4</v>
      </c>
      <c r="D601" t="s">
        <v>411</v>
      </c>
      <c r="E601" t="s">
        <v>488</v>
      </c>
      <c r="F601" t="s">
        <v>502</v>
      </c>
      <c r="G601" t="s">
        <v>363</v>
      </c>
      <c r="H601">
        <v>6.7160000000000002</v>
      </c>
      <c r="J601">
        <v>106886913</v>
      </c>
      <c r="K601" s="5">
        <v>44627</v>
      </c>
      <c r="L601">
        <v>19</v>
      </c>
      <c r="M601">
        <v>1</v>
      </c>
      <c r="N601">
        <v>0</v>
      </c>
      <c r="O601">
        <v>1</v>
      </c>
      <c r="P601" t="s">
        <v>8</v>
      </c>
    </row>
    <row r="602" spans="1:16" x14ac:dyDescent="0.35">
      <c r="A602">
        <v>0</v>
      </c>
      <c r="B602" t="s">
        <v>363</v>
      </c>
      <c r="C602">
        <v>0.4</v>
      </c>
      <c r="D602" t="s">
        <v>411</v>
      </c>
      <c r="E602" t="s">
        <v>488</v>
      </c>
      <c r="F602" t="s">
        <v>502</v>
      </c>
      <c r="G602" t="s">
        <v>363</v>
      </c>
      <c r="H602">
        <v>6.7160000000000002</v>
      </c>
      <c r="J602">
        <v>105777683</v>
      </c>
      <c r="K602" s="5">
        <v>43512</v>
      </c>
      <c r="L602">
        <v>27</v>
      </c>
      <c r="M602">
        <v>1</v>
      </c>
      <c r="N602">
        <v>0</v>
      </c>
      <c r="O602">
        <v>5</v>
      </c>
      <c r="P602" t="s">
        <v>10</v>
      </c>
    </row>
    <row r="603" spans="1:16" x14ac:dyDescent="0.35">
      <c r="A603">
        <v>0</v>
      </c>
      <c r="B603" t="s">
        <v>363</v>
      </c>
      <c r="C603">
        <v>0.4</v>
      </c>
      <c r="D603" t="s">
        <v>411</v>
      </c>
      <c r="E603" t="s">
        <v>488</v>
      </c>
      <c r="F603" t="s">
        <v>502</v>
      </c>
      <c r="G603" t="s">
        <v>363</v>
      </c>
      <c r="H603">
        <v>6.7160000000000002</v>
      </c>
      <c r="J603">
        <v>104841360</v>
      </c>
      <c r="K603" s="5">
        <v>42620</v>
      </c>
      <c r="L603">
        <v>19</v>
      </c>
      <c r="M603">
        <v>1</v>
      </c>
      <c r="N603">
        <v>0</v>
      </c>
      <c r="O603">
        <v>1</v>
      </c>
      <c r="P603" t="s">
        <v>10</v>
      </c>
    </row>
    <row r="604" spans="1:16" x14ac:dyDescent="0.35">
      <c r="A604">
        <v>0</v>
      </c>
      <c r="B604" t="s">
        <v>363</v>
      </c>
      <c r="C604">
        <v>0.4</v>
      </c>
      <c r="D604" t="s">
        <v>411</v>
      </c>
      <c r="E604" t="s">
        <v>488</v>
      </c>
      <c r="F604" t="s">
        <v>509</v>
      </c>
      <c r="G604" t="s">
        <v>363</v>
      </c>
      <c r="H604">
        <v>6.7160000000000002</v>
      </c>
      <c r="J604">
        <v>107724118</v>
      </c>
      <c r="K604" s="5">
        <v>45429</v>
      </c>
      <c r="L604">
        <v>19</v>
      </c>
      <c r="M604">
        <v>1</v>
      </c>
      <c r="N604">
        <v>0</v>
      </c>
      <c r="O604">
        <v>5</v>
      </c>
      <c r="P604" t="s">
        <v>7</v>
      </c>
    </row>
    <row r="605" spans="1:16" x14ac:dyDescent="0.35">
      <c r="A605">
        <v>0</v>
      </c>
      <c r="B605" t="s">
        <v>363</v>
      </c>
      <c r="C605">
        <v>0.4</v>
      </c>
      <c r="D605" t="s">
        <v>490</v>
      </c>
      <c r="E605" t="s">
        <v>488</v>
      </c>
      <c r="F605" t="s">
        <v>502</v>
      </c>
      <c r="G605" t="s">
        <v>363</v>
      </c>
      <c r="H605">
        <v>6.7160000000000002</v>
      </c>
      <c r="J605">
        <v>106800774</v>
      </c>
      <c r="K605" s="5">
        <v>44540</v>
      </c>
      <c r="L605">
        <v>31</v>
      </c>
      <c r="M605">
        <v>2</v>
      </c>
      <c r="N605">
        <v>4</v>
      </c>
      <c r="O605">
        <v>1</v>
      </c>
      <c r="P605" t="s">
        <v>7</v>
      </c>
    </row>
    <row r="606" spans="1:16" x14ac:dyDescent="0.35">
      <c r="A606">
        <v>0</v>
      </c>
      <c r="B606" t="s">
        <v>363</v>
      </c>
      <c r="C606">
        <v>0.4</v>
      </c>
      <c r="D606" t="s">
        <v>385</v>
      </c>
      <c r="E606" t="s">
        <v>488</v>
      </c>
      <c r="F606" t="s">
        <v>502</v>
      </c>
      <c r="G606" t="s">
        <v>363</v>
      </c>
      <c r="H606">
        <v>6.7160000000000002</v>
      </c>
      <c r="J606">
        <v>106791372</v>
      </c>
      <c r="K606" s="5">
        <v>44530</v>
      </c>
      <c r="L606">
        <v>27</v>
      </c>
      <c r="M606">
        <v>1</v>
      </c>
      <c r="N606">
        <v>0</v>
      </c>
      <c r="O606">
        <v>1</v>
      </c>
      <c r="P606" t="s">
        <v>8</v>
      </c>
    </row>
    <row r="607" spans="1:16" x14ac:dyDescent="0.35">
      <c r="A607">
        <v>0</v>
      </c>
      <c r="B607" t="s">
        <v>363</v>
      </c>
      <c r="C607">
        <v>0.4</v>
      </c>
      <c r="D607" t="s">
        <v>385</v>
      </c>
      <c r="E607" t="s">
        <v>488</v>
      </c>
      <c r="F607" t="s">
        <v>502</v>
      </c>
      <c r="G607" t="s">
        <v>363</v>
      </c>
      <c r="H607">
        <v>6.7160000000000002</v>
      </c>
      <c r="J607">
        <v>108287854</v>
      </c>
      <c r="K607" s="5">
        <v>45961</v>
      </c>
      <c r="L607">
        <v>19</v>
      </c>
      <c r="M607">
        <v>1</v>
      </c>
      <c r="N607">
        <v>0</v>
      </c>
      <c r="O607">
        <v>1</v>
      </c>
      <c r="P607" t="s">
        <v>3</v>
      </c>
    </row>
    <row r="608" spans="1:16" x14ac:dyDescent="0.35">
      <c r="A608">
        <v>0</v>
      </c>
      <c r="B608" t="s">
        <v>363</v>
      </c>
      <c r="C608">
        <v>0.49</v>
      </c>
      <c r="D608" t="s">
        <v>411</v>
      </c>
      <c r="E608" t="s">
        <v>488</v>
      </c>
      <c r="F608" t="s">
        <v>502</v>
      </c>
      <c r="G608" t="s">
        <v>363</v>
      </c>
      <c r="H608">
        <v>6.806</v>
      </c>
      <c r="J608">
        <v>107115226</v>
      </c>
      <c r="K608" s="5">
        <v>44848</v>
      </c>
      <c r="L608">
        <v>19</v>
      </c>
      <c r="M608">
        <v>1</v>
      </c>
      <c r="N608">
        <v>0</v>
      </c>
      <c r="O608">
        <v>1</v>
      </c>
      <c r="P608" t="s">
        <v>10</v>
      </c>
    </row>
    <row r="609" spans="1:16" x14ac:dyDescent="0.35">
      <c r="A609">
        <v>0</v>
      </c>
      <c r="B609" t="s">
        <v>363</v>
      </c>
      <c r="C609">
        <v>0.5</v>
      </c>
      <c r="D609" t="s">
        <v>411</v>
      </c>
      <c r="E609" t="s">
        <v>488</v>
      </c>
      <c r="F609" t="s">
        <v>502</v>
      </c>
      <c r="G609" t="s">
        <v>363</v>
      </c>
      <c r="H609">
        <v>6.8159999999999998</v>
      </c>
      <c r="J609">
        <v>104338605</v>
      </c>
      <c r="K609" s="5">
        <v>42096</v>
      </c>
      <c r="L609">
        <v>19</v>
      </c>
      <c r="M609">
        <v>1</v>
      </c>
      <c r="N609">
        <v>0</v>
      </c>
      <c r="O609">
        <v>1</v>
      </c>
      <c r="P609" t="s">
        <v>8</v>
      </c>
    </row>
    <row r="610" spans="1:16" x14ac:dyDescent="0.35">
      <c r="A610">
        <v>0</v>
      </c>
      <c r="B610" t="s">
        <v>363</v>
      </c>
      <c r="C610">
        <v>0.5</v>
      </c>
      <c r="D610" t="s">
        <v>411</v>
      </c>
      <c r="E610" t="s">
        <v>488</v>
      </c>
      <c r="F610" t="s">
        <v>502</v>
      </c>
      <c r="G610" t="s">
        <v>363</v>
      </c>
      <c r="H610">
        <v>6.8159999999999998</v>
      </c>
      <c r="J610">
        <v>105339014</v>
      </c>
      <c r="K610" s="5">
        <v>43101</v>
      </c>
      <c r="L610">
        <v>5</v>
      </c>
      <c r="M610">
        <v>1</v>
      </c>
      <c r="N610">
        <v>0</v>
      </c>
      <c r="O610">
        <v>1</v>
      </c>
      <c r="P610" t="s">
        <v>9</v>
      </c>
    </row>
    <row r="611" spans="1:16" x14ac:dyDescent="0.35">
      <c r="A611">
        <v>0</v>
      </c>
      <c r="B611" t="s">
        <v>363</v>
      </c>
      <c r="C611">
        <v>0.5</v>
      </c>
      <c r="D611" t="s">
        <v>411</v>
      </c>
      <c r="E611" t="s">
        <v>488</v>
      </c>
      <c r="F611" t="s">
        <v>502</v>
      </c>
      <c r="G611" t="s">
        <v>363</v>
      </c>
      <c r="H611">
        <v>6.8159999999999998</v>
      </c>
      <c r="J611">
        <v>106964022</v>
      </c>
      <c r="K611" s="5">
        <v>44698</v>
      </c>
      <c r="L611">
        <v>19</v>
      </c>
      <c r="M611">
        <v>1</v>
      </c>
      <c r="N611">
        <v>0</v>
      </c>
      <c r="O611">
        <v>1</v>
      </c>
      <c r="P611" t="s">
        <v>8</v>
      </c>
    </row>
    <row r="612" spans="1:16" x14ac:dyDescent="0.35">
      <c r="A612">
        <v>0</v>
      </c>
      <c r="B612" t="s">
        <v>363</v>
      </c>
      <c r="C612">
        <v>0.5</v>
      </c>
      <c r="D612" t="s">
        <v>411</v>
      </c>
      <c r="E612" t="s">
        <v>488</v>
      </c>
      <c r="F612" t="s">
        <v>502</v>
      </c>
      <c r="G612" t="s">
        <v>363</v>
      </c>
      <c r="H612">
        <v>6.8159999999999998</v>
      </c>
      <c r="J612">
        <v>104617069</v>
      </c>
      <c r="K612" s="5">
        <v>42386</v>
      </c>
      <c r="L612">
        <v>19</v>
      </c>
      <c r="M612">
        <v>1</v>
      </c>
      <c r="N612">
        <v>0</v>
      </c>
      <c r="O612">
        <v>5</v>
      </c>
      <c r="P612" t="s">
        <v>7</v>
      </c>
    </row>
    <row r="613" spans="1:16" x14ac:dyDescent="0.35">
      <c r="A613">
        <v>0</v>
      </c>
      <c r="B613" t="s">
        <v>363</v>
      </c>
      <c r="C613">
        <v>0.5</v>
      </c>
      <c r="D613" t="s">
        <v>411</v>
      </c>
      <c r="E613" t="s">
        <v>488</v>
      </c>
      <c r="F613" t="s">
        <v>502</v>
      </c>
      <c r="G613" t="s">
        <v>363</v>
      </c>
      <c r="H613">
        <v>6.8159999999999998</v>
      </c>
      <c r="J613">
        <v>108407910</v>
      </c>
      <c r="K613" s="5">
        <v>46071</v>
      </c>
      <c r="L613">
        <v>28</v>
      </c>
      <c r="M613">
        <v>1</v>
      </c>
      <c r="N613">
        <v>0</v>
      </c>
      <c r="O613">
        <v>1</v>
      </c>
      <c r="P613" t="s">
        <v>7</v>
      </c>
    </row>
    <row r="614" spans="1:16" x14ac:dyDescent="0.35">
      <c r="A614">
        <v>0</v>
      </c>
      <c r="B614" t="s">
        <v>363</v>
      </c>
      <c r="C614">
        <v>0.5</v>
      </c>
      <c r="D614" t="s">
        <v>411</v>
      </c>
      <c r="E614" t="s">
        <v>488</v>
      </c>
      <c r="F614" t="s">
        <v>502</v>
      </c>
      <c r="G614" t="s">
        <v>363</v>
      </c>
      <c r="H614">
        <v>6.8159999999999998</v>
      </c>
      <c r="J614">
        <v>107672895</v>
      </c>
      <c r="K614" s="5">
        <v>45382</v>
      </c>
      <c r="L614">
        <v>17</v>
      </c>
      <c r="M614">
        <v>1</v>
      </c>
      <c r="N614">
        <v>0</v>
      </c>
      <c r="O614">
        <v>1</v>
      </c>
      <c r="P614" t="s">
        <v>7</v>
      </c>
    </row>
    <row r="615" spans="1:16" x14ac:dyDescent="0.35">
      <c r="A615">
        <v>0</v>
      </c>
      <c r="B615" t="s">
        <v>363</v>
      </c>
      <c r="C615">
        <v>0.5</v>
      </c>
      <c r="D615" t="s">
        <v>411</v>
      </c>
      <c r="E615" t="s">
        <v>488</v>
      </c>
      <c r="F615" t="s">
        <v>502</v>
      </c>
      <c r="G615" t="s">
        <v>363</v>
      </c>
      <c r="H615">
        <v>6.8159999999999998</v>
      </c>
      <c r="J615">
        <v>108139015</v>
      </c>
      <c r="K615" s="5">
        <v>45819</v>
      </c>
      <c r="L615">
        <v>19</v>
      </c>
      <c r="M615">
        <v>1</v>
      </c>
      <c r="N615">
        <v>0</v>
      </c>
      <c r="O615">
        <v>1</v>
      </c>
      <c r="P615" t="s">
        <v>7</v>
      </c>
    </row>
    <row r="616" spans="1:16" x14ac:dyDescent="0.35">
      <c r="A616">
        <v>0</v>
      </c>
      <c r="B616" t="s">
        <v>363</v>
      </c>
      <c r="C616">
        <v>0.85</v>
      </c>
      <c r="D616" t="s">
        <v>6</v>
      </c>
      <c r="E616" t="s">
        <v>502</v>
      </c>
      <c r="F616" t="s">
        <v>488</v>
      </c>
      <c r="G616" t="s">
        <v>363</v>
      </c>
      <c r="H616">
        <v>6.8550000000000004</v>
      </c>
      <c r="J616">
        <v>107579129</v>
      </c>
      <c r="K616" s="5">
        <v>45289</v>
      </c>
      <c r="L616">
        <v>21</v>
      </c>
      <c r="M616">
        <v>1</v>
      </c>
      <c r="N616">
        <v>0</v>
      </c>
      <c r="O616">
        <v>1</v>
      </c>
      <c r="P616" t="s">
        <v>7</v>
      </c>
    </row>
    <row r="617" spans="1:16" x14ac:dyDescent="0.35">
      <c r="A617">
        <v>0</v>
      </c>
      <c r="B617" t="s">
        <v>363</v>
      </c>
      <c r="C617">
        <v>0.6</v>
      </c>
      <c r="D617" t="s">
        <v>411</v>
      </c>
      <c r="E617" t="s">
        <v>488</v>
      </c>
      <c r="F617" t="s">
        <v>502</v>
      </c>
      <c r="G617" t="s">
        <v>363</v>
      </c>
      <c r="H617">
        <v>6.9160000000000004</v>
      </c>
      <c r="J617">
        <v>104270500</v>
      </c>
      <c r="K617" s="5">
        <v>42019</v>
      </c>
      <c r="L617">
        <v>19</v>
      </c>
      <c r="M617">
        <v>2</v>
      </c>
      <c r="N617">
        <v>0</v>
      </c>
      <c r="O617">
        <v>1</v>
      </c>
      <c r="P617" t="s">
        <v>7</v>
      </c>
    </row>
    <row r="618" spans="1:16" x14ac:dyDescent="0.35">
      <c r="A618" s="5">
        <v>46217</v>
      </c>
      <c r="B618" t="s">
        <v>510</v>
      </c>
    </row>
    <row r="619" spans="1:16" ht="43.5" x14ac:dyDescent="0.35">
      <c r="A619" s="1" t="s">
        <v>370</v>
      </c>
      <c r="B619" t="s">
        <v>371</v>
      </c>
      <c r="C619" s="1" t="s">
        <v>372</v>
      </c>
      <c r="D619" t="s">
        <v>373</v>
      </c>
      <c r="E619" t="s">
        <v>374</v>
      </c>
      <c r="F619" t="s">
        <v>375</v>
      </c>
      <c r="G619" t="s">
        <v>376</v>
      </c>
      <c r="H619" t="s">
        <v>377</v>
      </c>
      <c r="I619" t="s">
        <v>0</v>
      </c>
      <c r="J619" t="s">
        <v>1</v>
      </c>
      <c r="K619" t="s">
        <v>2</v>
      </c>
      <c r="L619" t="s">
        <v>3</v>
      </c>
      <c r="M619" t="s">
        <v>4</v>
      </c>
      <c r="N619" t="s">
        <v>5</v>
      </c>
      <c r="O619" t="s">
        <v>6</v>
      </c>
    </row>
    <row r="620" spans="1:16" x14ac:dyDescent="0.35">
      <c r="A620">
        <v>0</v>
      </c>
      <c r="B620" t="s">
        <v>363</v>
      </c>
      <c r="C620">
        <v>0.7</v>
      </c>
      <c r="D620" t="s">
        <v>6</v>
      </c>
      <c r="E620" t="s">
        <v>502</v>
      </c>
      <c r="F620" t="s">
        <v>488</v>
      </c>
      <c r="G620" t="s">
        <v>363</v>
      </c>
      <c r="H620">
        <v>7.0049999999999999</v>
      </c>
      <c r="J620">
        <v>108095259</v>
      </c>
      <c r="K620" s="5">
        <v>45777</v>
      </c>
      <c r="L620">
        <v>17</v>
      </c>
      <c r="M620">
        <v>1</v>
      </c>
      <c r="N620">
        <v>0</v>
      </c>
      <c r="O620">
        <v>3</v>
      </c>
      <c r="P620" t="s">
        <v>7</v>
      </c>
    </row>
    <row r="621" spans="1:16" x14ac:dyDescent="0.35">
      <c r="A621">
        <v>0</v>
      </c>
      <c r="B621" t="s">
        <v>363</v>
      </c>
      <c r="C621">
        <v>9.5000000000000001E-2</v>
      </c>
      <c r="D621" t="s">
        <v>6</v>
      </c>
      <c r="E621" t="s">
        <v>509</v>
      </c>
      <c r="F621" t="s">
        <v>488</v>
      </c>
      <c r="G621" t="s">
        <v>363</v>
      </c>
      <c r="H621">
        <v>7.0129999999999999</v>
      </c>
      <c r="J621">
        <v>107283645</v>
      </c>
      <c r="K621" s="5">
        <v>45007</v>
      </c>
      <c r="L621">
        <v>32</v>
      </c>
      <c r="M621">
        <v>2</v>
      </c>
      <c r="N621">
        <v>0</v>
      </c>
      <c r="O621">
        <v>1</v>
      </c>
      <c r="P621" t="s">
        <v>8</v>
      </c>
    </row>
    <row r="622" spans="1:16" x14ac:dyDescent="0.35">
      <c r="A622">
        <v>0</v>
      </c>
      <c r="B622" t="s">
        <v>363</v>
      </c>
      <c r="C622">
        <v>0.7</v>
      </c>
      <c r="D622" t="s">
        <v>411</v>
      </c>
      <c r="E622" t="s">
        <v>488</v>
      </c>
      <c r="F622" t="s">
        <v>502</v>
      </c>
      <c r="G622" t="s">
        <v>363</v>
      </c>
      <c r="H622">
        <v>7.016</v>
      </c>
      <c r="J622">
        <v>103977027</v>
      </c>
      <c r="K622" s="5">
        <v>41683</v>
      </c>
      <c r="L622">
        <v>21</v>
      </c>
      <c r="M622">
        <v>5</v>
      </c>
      <c r="N622">
        <v>0</v>
      </c>
      <c r="O622">
        <v>1</v>
      </c>
      <c r="P622" t="s">
        <v>7</v>
      </c>
    </row>
    <row r="623" spans="1:16" x14ac:dyDescent="0.35">
      <c r="A623">
        <v>0</v>
      </c>
      <c r="B623" t="s">
        <v>363</v>
      </c>
      <c r="C623">
        <v>0.7</v>
      </c>
      <c r="D623" t="s">
        <v>411</v>
      </c>
      <c r="E623" t="s">
        <v>488</v>
      </c>
      <c r="F623" t="s">
        <v>502</v>
      </c>
      <c r="G623" t="s">
        <v>363</v>
      </c>
      <c r="H623">
        <v>7.016</v>
      </c>
      <c r="J623">
        <v>105293257</v>
      </c>
      <c r="K623" s="5">
        <v>43053</v>
      </c>
      <c r="L623">
        <v>21</v>
      </c>
      <c r="M623">
        <v>1</v>
      </c>
      <c r="N623">
        <v>0</v>
      </c>
      <c r="O623">
        <v>1</v>
      </c>
      <c r="P623" t="s">
        <v>7</v>
      </c>
    </row>
    <row r="624" spans="1:16" x14ac:dyDescent="0.35">
      <c r="A624">
        <v>0</v>
      </c>
      <c r="B624" t="s">
        <v>363</v>
      </c>
      <c r="C624">
        <v>0.7</v>
      </c>
      <c r="D624" t="s">
        <v>411</v>
      </c>
      <c r="E624" t="s">
        <v>488</v>
      </c>
      <c r="F624" t="s">
        <v>502</v>
      </c>
      <c r="G624" t="s">
        <v>363</v>
      </c>
      <c r="H624">
        <v>7.016</v>
      </c>
      <c r="J624">
        <v>105406485</v>
      </c>
      <c r="K624" s="5">
        <v>43167</v>
      </c>
      <c r="L624">
        <v>17</v>
      </c>
      <c r="M624">
        <v>1</v>
      </c>
      <c r="N624">
        <v>0</v>
      </c>
      <c r="O624">
        <v>5</v>
      </c>
      <c r="P624" t="s">
        <v>7</v>
      </c>
    </row>
    <row r="625" spans="1:16" x14ac:dyDescent="0.35">
      <c r="A625">
        <v>0</v>
      </c>
      <c r="B625" t="s">
        <v>363</v>
      </c>
      <c r="C625">
        <v>0.75</v>
      </c>
      <c r="D625" t="s">
        <v>411</v>
      </c>
      <c r="E625" t="s">
        <v>488</v>
      </c>
      <c r="F625" t="s">
        <v>502</v>
      </c>
      <c r="G625" t="s">
        <v>363</v>
      </c>
      <c r="H625">
        <v>7.0659999999999998</v>
      </c>
      <c r="J625">
        <v>104720463</v>
      </c>
      <c r="K625" s="5">
        <v>42489</v>
      </c>
      <c r="L625">
        <v>19</v>
      </c>
      <c r="M625">
        <v>1</v>
      </c>
      <c r="N625">
        <v>0</v>
      </c>
      <c r="O625">
        <v>5</v>
      </c>
      <c r="P625" t="s">
        <v>7</v>
      </c>
    </row>
    <row r="626" spans="1:16" x14ac:dyDescent="0.35">
      <c r="A626">
        <v>0</v>
      </c>
      <c r="B626" t="s">
        <v>363</v>
      </c>
      <c r="C626">
        <v>8.9999999999999993E-3</v>
      </c>
      <c r="D626" t="s">
        <v>6</v>
      </c>
      <c r="E626" t="s">
        <v>509</v>
      </c>
      <c r="F626" t="s">
        <v>488</v>
      </c>
      <c r="G626" t="s">
        <v>363</v>
      </c>
      <c r="H626">
        <v>7.0990000000000002</v>
      </c>
      <c r="J626">
        <v>108055344</v>
      </c>
      <c r="K626" s="5">
        <v>45738</v>
      </c>
      <c r="L626">
        <v>21</v>
      </c>
      <c r="M626">
        <v>1</v>
      </c>
      <c r="N626">
        <v>0</v>
      </c>
      <c r="O626">
        <v>1</v>
      </c>
      <c r="P626" t="s">
        <v>7</v>
      </c>
    </row>
    <row r="627" spans="1:16" x14ac:dyDescent="0.35">
      <c r="A627">
        <v>0</v>
      </c>
      <c r="B627" t="s">
        <v>363</v>
      </c>
      <c r="C627">
        <v>0.6</v>
      </c>
      <c r="D627" t="s">
        <v>6</v>
      </c>
      <c r="E627" t="s">
        <v>502</v>
      </c>
      <c r="F627" t="s">
        <v>488</v>
      </c>
      <c r="G627" t="s">
        <v>363</v>
      </c>
      <c r="H627">
        <v>7.1050000000000004</v>
      </c>
      <c r="J627">
        <v>106248015</v>
      </c>
      <c r="K627" s="5">
        <v>43992</v>
      </c>
      <c r="L627">
        <v>21</v>
      </c>
      <c r="M627">
        <v>1</v>
      </c>
      <c r="N627">
        <v>0</v>
      </c>
      <c r="O627">
        <v>1</v>
      </c>
      <c r="P627" t="s">
        <v>7</v>
      </c>
    </row>
    <row r="628" spans="1:16" x14ac:dyDescent="0.35">
      <c r="A628">
        <v>0</v>
      </c>
      <c r="B628" t="s">
        <v>363</v>
      </c>
      <c r="C628">
        <v>0.6</v>
      </c>
      <c r="D628" t="s">
        <v>6</v>
      </c>
      <c r="E628" t="s">
        <v>502</v>
      </c>
      <c r="F628" t="s">
        <v>488</v>
      </c>
      <c r="G628" t="s">
        <v>363</v>
      </c>
      <c r="H628">
        <v>7.1050000000000004</v>
      </c>
      <c r="J628">
        <v>103943280</v>
      </c>
      <c r="K628" s="5">
        <v>41642</v>
      </c>
      <c r="L628">
        <v>17</v>
      </c>
      <c r="M628">
        <v>1</v>
      </c>
      <c r="N628">
        <v>0</v>
      </c>
      <c r="O628">
        <v>5</v>
      </c>
      <c r="P628" t="s">
        <v>7</v>
      </c>
    </row>
    <row r="629" spans="1:16" x14ac:dyDescent="0.35">
      <c r="A629">
        <v>0</v>
      </c>
      <c r="B629" t="s">
        <v>363</v>
      </c>
      <c r="C629">
        <v>0</v>
      </c>
      <c r="E629" t="s">
        <v>509</v>
      </c>
      <c r="F629" t="s">
        <v>502</v>
      </c>
      <c r="G629" t="s">
        <v>363</v>
      </c>
      <c r="H629">
        <v>7.1079999999999997</v>
      </c>
      <c r="J629">
        <v>107918228</v>
      </c>
      <c r="K629" s="5">
        <v>45603</v>
      </c>
      <c r="L629">
        <v>21</v>
      </c>
      <c r="M629">
        <v>1</v>
      </c>
      <c r="N629">
        <v>8</v>
      </c>
      <c r="O629">
        <v>5</v>
      </c>
      <c r="P629" t="s">
        <v>7</v>
      </c>
    </row>
    <row r="630" spans="1:16" x14ac:dyDescent="0.35">
      <c r="A630">
        <v>0</v>
      </c>
      <c r="B630" t="s">
        <v>363</v>
      </c>
      <c r="C630">
        <v>0</v>
      </c>
      <c r="E630" t="s">
        <v>511</v>
      </c>
      <c r="F630" t="s">
        <v>488</v>
      </c>
      <c r="G630" t="s">
        <v>363</v>
      </c>
      <c r="H630">
        <v>7.1079999999999997</v>
      </c>
      <c r="J630">
        <v>107971943</v>
      </c>
      <c r="K630" s="5">
        <v>45652</v>
      </c>
      <c r="L630">
        <v>23</v>
      </c>
      <c r="M630">
        <v>1</v>
      </c>
      <c r="N630">
        <v>8</v>
      </c>
      <c r="O630">
        <v>1</v>
      </c>
      <c r="P630" t="s">
        <v>3</v>
      </c>
    </row>
    <row r="631" spans="1:16" x14ac:dyDescent="0.35">
      <c r="A631">
        <v>0</v>
      </c>
      <c r="B631" t="s">
        <v>363</v>
      </c>
      <c r="C631">
        <v>0.5</v>
      </c>
      <c r="D631" t="s">
        <v>6</v>
      </c>
      <c r="E631" t="s">
        <v>502</v>
      </c>
      <c r="F631" t="s">
        <v>507</v>
      </c>
      <c r="G631" t="s">
        <v>363</v>
      </c>
      <c r="H631">
        <v>7.2050000000000001</v>
      </c>
      <c r="J631">
        <v>108020638</v>
      </c>
      <c r="K631" s="5">
        <v>45702</v>
      </c>
      <c r="L631">
        <v>17</v>
      </c>
      <c r="M631">
        <v>1</v>
      </c>
      <c r="N631">
        <v>0</v>
      </c>
      <c r="O631">
        <v>5</v>
      </c>
      <c r="P631" t="s">
        <v>7</v>
      </c>
    </row>
    <row r="632" spans="1:16" x14ac:dyDescent="0.35">
      <c r="A632">
        <v>0</v>
      </c>
      <c r="B632" t="s">
        <v>363</v>
      </c>
      <c r="C632">
        <v>1.7</v>
      </c>
      <c r="D632" t="s">
        <v>6</v>
      </c>
      <c r="E632" t="s">
        <v>507</v>
      </c>
      <c r="F632" t="s">
        <v>502</v>
      </c>
      <c r="G632" t="s">
        <v>363</v>
      </c>
      <c r="H632">
        <v>7.2670000000000003</v>
      </c>
      <c r="J632">
        <v>105356611</v>
      </c>
      <c r="K632" s="5">
        <v>43118</v>
      </c>
      <c r="L632">
        <v>1</v>
      </c>
      <c r="M632">
        <v>4</v>
      </c>
      <c r="N632">
        <v>0</v>
      </c>
      <c r="O632">
        <v>5</v>
      </c>
      <c r="P632" t="s">
        <v>7</v>
      </c>
    </row>
    <row r="633" spans="1:16" x14ac:dyDescent="0.35">
      <c r="A633">
        <v>0</v>
      </c>
      <c r="B633" t="s">
        <v>363</v>
      </c>
      <c r="C633">
        <v>0.4</v>
      </c>
      <c r="D633" t="s">
        <v>6</v>
      </c>
      <c r="E633" t="s">
        <v>502</v>
      </c>
      <c r="F633" t="s">
        <v>488</v>
      </c>
      <c r="G633" t="s">
        <v>363</v>
      </c>
      <c r="H633">
        <v>7.3049999999999997</v>
      </c>
      <c r="J633">
        <v>106907827</v>
      </c>
      <c r="K633" s="5">
        <v>44651</v>
      </c>
      <c r="L633">
        <v>19</v>
      </c>
      <c r="M633">
        <v>2</v>
      </c>
      <c r="N633">
        <v>5</v>
      </c>
      <c r="O633">
        <v>1</v>
      </c>
      <c r="P633" t="s">
        <v>7</v>
      </c>
    </row>
    <row r="634" spans="1:16" x14ac:dyDescent="0.35">
      <c r="A634">
        <v>0</v>
      </c>
      <c r="B634" t="s">
        <v>363</v>
      </c>
      <c r="C634">
        <v>0.4</v>
      </c>
      <c r="D634" t="s">
        <v>6</v>
      </c>
      <c r="E634" t="s">
        <v>502</v>
      </c>
      <c r="F634" t="s">
        <v>488</v>
      </c>
      <c r="G634" t="s">
        <v>363</v>
      </c>
      <c r="H634">
        <v>7.3049999999999997</v>
      </c>
      <c r="J634">
        <v>105755110</v>
      </c>
      <c r="K634" s="5">
        <v>43489</v>
      </c>
      <c r="L634">
        <v>21</v>
      </c>
      <c r="M634">
        <v>1</v>
      </c>
      <c r="N634">
        <v>0</v>
      </c>
      <c r="O634">
        <v>1</v>
      </c>
      <c r="P634" t="s">
        <v>7</v>
      </c>
    </row>
    <row r="635" spans="1:16" x14ac:dyDescent="0.35">
      <c r="A635">
        <v>0</v>
      </c>
      <c r="B635" t="s">
        <v>363</v>
      </c>
      <c r="C635">
        <v>0.4</v>
      </c>
      <c r="D635" t="s">
        <v>503</v>
      </c>
      <c r="E635" t="s">
        <v>502</v>
      </c>
      <c r="F635" t="s">
        <v>488</v>
      </c>
      <c r="G635" t="s">
        <v>363</v>
      </c>
      <c r="H635">
        <v>7.3049999999999997</v>
      </c>
      <c r="J635">
        <v>105646784</v>
      </c>
      <c r="K635" s="5">
        <v>43392</v>
      </c>
      <c r="L635">
        <v>17</v>
      </c>
      <c r="M635">
        <v>1</v>
      </c>
      <c r="N635">
        <v>0</v>
      </c>
      <c r="O635">
        <v>1</v>
      </c>
      <c r="P635" t="s">
        <v>7</v>
      </c>
    </row>
    <row r="636" spans="1:16" x14ac:dyDescent="0.35">
      <c r="A636">
        <v>0</v>
      </c>
      <c r="B636" t="s">
        <v>363</v>
      </c>
      <c r="C636">
        <v>0.35</v>
      </c>
      <c r="D636" t="s">
        <v>6</v>
      </c>
      <c r="E636" t="s">
        <v>502</v>
      </c>
      <c r="F636" t="s">
        <v>488</v>
      </c>
      <c r="G636" t="s">
        <v>363</v>
      </c>
      <c r="H636">
        <v>7.3550000000000004</v>
      </c>
      <c r="J636">
        <v>104393349</v>
      </c>
      <c r="K636" s="5">
        <v>42156</v>
      </c>
      <c r="L636">
        <v>21</v>
      </c>
      <c r="M636">
        <v>1</v>
      </c>
      <c r="N636">
        <v>0</v>
      </c>
      <c r="O636">
        <v>1</v>
      </c>
      <c r="P636" t="s">
        <v>7</v>
      </c>
    </row>
    <row r="637" spans="1:16" x14ac:dyDescent="0.35">
      <c r="A637">
        <v>0</v>
      </c>
      <c r="B637" t="s">
        <v>363</v>
      </c>
      <c r="C637">
        <v>0.3</v>
      </c>
      <c r="D637" t="s">
        <v>6</v>
      </c>
      <c r="E637" t="s">
        <v>502</v>
      </c>
      <c r="F637" t="s">
        <v>488</v>
      </c>
      <c r="G637" t="s">
        <v>363</v>
      </c>
      <c r="H637">
        <v>7.4050000000000002</v>
      </c>
      <c r="J637">
        <v>106495551</v>
      </c>
      <c r="K637" s="5">
        <v>44243</v>
      </c>
      <c r="L637">
        <v>19</v>
      </c>
      <c r="M637">
        <v>1</v>
      </c>
      <c r="N637">
        <v>0</v>
      </c>
      <c r="O637">
        <v>1</v>
      </c>
      <c r="P637" t="s">
        <v>7</v>
      </c>
    </row>
    <row r="638" spans="1:16" x14ac:dyDescent="0.35">
      <c r="A638">
        <v>0</v>
      </c>
      <c r="B638" t="s">
        <v>363</v>
      </c>
      <c r="C638">
        <v>0.3</v>
      </c>
      <c r="D638" t="s">
        <v>6</v>
      </c>
      <c r="E638" t="s">
        <v>502</v>
      </c>
      <c r="F638" t="s">
        <v>488</v>
      </c>
      <c r="G638" t="s">
        <v>363</v>
      </c>
      <c r="H638">
        <v>7.4050000000000002</v>
      </c>
      <c r="J638">
        <v>106587698</v>
      </c>
      <c r="K638" s="5">
        <v>44339</v>
      </c>
      <c r="L638">
        <v>29</v>
      </c>
      <c r="M638">
        <v>1</v>
      </c>
      <c r="N638">
        <v>0</v>
      </c>
      <c r="O638">
        <v>5</v>
      </c>
      <c r="P638" t="s">
        <v>7</v>
      </c>
    </row>
    <row r="639" spans="1:16" x14ac:dyDescent="0.35">
      <c r="A639">
        <v>0</v>
      </c>
      <c r="B639" t="s">
        <v>363</v>
      </c>
      <c r="C639">
        <v>0.3</v>
      </c>
      <c r="D639" t="s">
        <v>6</v>
      </c>
      <c r="E639" t="s">
        <v>502</v>
      </c>
      <c r="F639" t="s">
        <v>488</v>
      </c>
      <c r="G639" t="s">
        <v>363</v>
      </c>
      <c r="H639">
        <v>7.4050000000000002</v>
      </c>
      <c r="J639">
        <v>107034367</v>
      </c>
      <c r="K639" s="5">
        <v>44772</v>
      </c>
      <c r="L639">
        <v>27</v>
      </c>
      <c r="M639">
        <v>1</v>
      </c>
      <c r="N639">
        <v>0</v>
      </c>
      <c r="O639">
        <v>1</v>
      </c>
      <c r="P639" t="s">
        <v>8</v>
      </c>
    </row>
    <row r="640" spans="1:16" x14ac:dyDescent="0.35">
      <c r="A640">
        <v>0</v>
      </c>
      <c r="B640" t="s">
        <v>363</v>
      </c>
      <c r="C640">
        <v>0.25</v>
      </c>
      <c r="D640" t="s">
        <v>6</v>
      </c>
      <c r="E640" t="s">
        <v>502</v>
      </c>
      <c r="F640" t="s">
        <v>488</v>
      </c>
      <c r="G640" t="s">
        <v>363</v>
      </c>
      <c r="H640">
        <v>7.4550000000000001</v>
      </c>
      <c r="J640">
        <v>108146003</v>
      </c>
      <c r="K640" s="5">
        <v>45826</v>
      </c>
      <c r="L640">
        <v>17</v>
      </c>
      <c r="M640">
        <v>1</v>
      </c>
      <c r="N640">
        <v>0</v>
      </c>
      <c r="O640">
        <v>1</v>
      </c>
      <c r="P640" t="s">
        <v>7</v>
      </c>
    </row>
    <row r="641" spans="1:16" x14ac:dyDescent="0.35">
      <c r="A641">
        <v>0</v>
      </c>
      <c r="B641" t="s">
        <v>363</v>
      </c>
      <c r="C641">
        <v>0.2</v>
      </c>
      <c r="D641" t="s">
        <v>6</v>
      </c>
      <c r="E641" t="s">
        <v>502</v>
      </c>
      <c r="F641" t="s">
        <v>488</v>
      </c>
      <c r="G641" t="s">
        <v>363</v>
      </c>
      <c r="H641">
        <v>7.5049999999999999</v>
      </c>
      <c r="J641">
        <v>104123926</v>
      </c>
      <c r="K641" s="5">
        <v>41855</v>
      </c>
      <c r="L641">
        <v>19</v>
      </c>
      <c r="M641">
        <v>1</v>
      </c>
      <c r="N641">
        <v>0</v>
      </c>
      <c r="O641">
        <v>1</v>
      </c>
      <c r="P641" t="s">
        <v>7</v>
      </c>
    </row>
    <row r="642" spans="1:16" x14ac:dyDescent="0.35">
      <c r="A642">
        <v>0</v>
      </c>
      <c r="B642" t="s">
        <v>363</v>
      </c>
      <c r="C642">
        <v>0.2</v>
      </c>
      <c r="D642" t="s">
        <v>6</v>
      </c>
      <c r="E642" t="s">
        <v>502</v>
      </c>
      <c r="F642" t="s">
        <v>511</v>
      </c>
      <c r="G642" t="s">
        <v>363</v>
      </c>
      <c r="H642">
        <v>7.5049999999999999</v>
      </c>
      <c r="J642">
        <v>105674504</v>
      </c>
      <c r="K642" s="5">
        <v>43417</v>
      </c>
      <c r="L642">
        <v>21</v>
      </c>
      <c r="M642">
        <v>2</v>
      </c>
      <c r="N642">
        <v>5</v>
      </c>
      <c r="O642">
        <v>1</v>
      </c>
      <c r="P642" t="s">
        <v>7</v>
      </c>
    </row>
    <row r="643" spans="1:16" x14ac:dyDescent="0.35">
      <c r="A643">
        <v>0</v>
      </c>
      <c r="B643" t="s">
        <v>363</v>
      </c>
      <c r="C643">
        <v>0.2</v>
      </c>
      <c r="D643" t="s">
        <v>6</v>
      </c>
      <c r="E643" t="s">
        <v>502</v>
      </c>
      <c r="F643" t="s">
        <v>488</v>
      </c>
      <c r="G643" t="s">
        <v>363</v>
      </c>
      <c r="H643">
        <v>7.5049999999999999</v>
      </c>
      <c r="J643">
        <v>105098107</v>
      </c>
      <c r="K643" s="5">
        <v>42866</v>
      </c>
      <c r="L643">
        <v>19</v>
      </c>
      <c r="M643">
        <v>1</v>
      </c>
      <c r="N643">
        <v>0</v>
      </c>
      <c r="O643">
        <v>1</v>
      </c>
      <c r="P643" t="s">
        <v>7</v>
      </c>
    </row>
    <row r="644" spans="1:16" x14ac:dyDescent="0.35">
      <c r="A644">
        <v>0</v>
      </c>
      <c r="B644" t="s">
        <v>363</v>
      </c>
      <c r="C644">
        <v>0.2</v>
      </c>
      <c r="D644" t="s">
        <v>6</v>
      </c>
      <c r="E644" t="s">
        <v>502</v>
      </c>
      <c r="F644" t="s">
        <v>488</v>
      </c>
      <c r="G644" t="s">
        <v>363</v>
      </c>
      <c r="H644">
        <v>7.5049999999999999</v>
      </c>
      <c r="J644">
        <v>106659630</v>
      </c>
      <c r="K644" s="5">
        <v>44422</v>
      </c>
      <c r="L644">
        <v>28</v>
      </c>
      <c r="M644">
        <v>1</v>
      </c>
      <c r="N644">
        <v>0</v>
      </c>
      <c r="O644">
        <v>1</v>
      </c>
      <c r="P644" t="s">
        <v>7</v>
      </c>
    </row>
    <row r="645" spans="1:16" x14ac:dyDescent="0.35">
      <c r="A645">
        <v>0</v>
      </c>
      <c r="B645" t="s">
        <v>363</v>
      </c>
      <c r="C645">
        <v>0.19</v>
      </c>
      <c r="D645" t="s">
        <v>6</v>
      </c>
      <c r="E645" t="s">
        <v>502</v>
      </c>
      <c r="F645" t="s">
        <v>488</v>
      </c>
      <c r="G645" t="s">
        <v>363</v>
      </c>
      <c r="H645">
        <v>7.5149999999999997</v>
      </c>
      <c r="J645">
        <v>106724025</v>
      </c>
      <c r="K645" s="5">
        <v>44476</v>
      </c>
      <c r="L645">
        <v>19</v>
      </c>
      <c r="M645">
        <v>1</v>
      </c>
      <c r="N645">
        <v>0</v>
      </c>
      <c r="O645">
        <v>1</v>
      </c>
      <c r="P645" t="s">
        <v>7</v>
      </c>
    </row>
    <row r="646" spans="1:16" x14ac:dyDescent="0.35">
      <c r="A646">
        <v>0</v>
      </c>
      <c r="B646" t="s">
        <v>363</v>
      </c>
      <c r="C646">
        <v>0.48</v>
      </c>
      <c r="D646" t="s">
        <v>411</v>
      </c>
      <c r="E646" t="s">
        <v>509</v>
      </c>
      <c r="F646" t="s">
        <v>502</v>
      </c>
      <c r="G646" t="s">
        <v>363</v>
      </c>
      <c r="H646">
        <v>7.5880000000000001</v>
      </c>
      <c r="J646">
        <v>108148248</v>
      </c>
      <c r="K646" s="5">
        <v>45828</v>
      </c>
      <c r="L646">
        <v>19</v>
      </c>
      <c r="M646">
        <v>1</v>
      </c>
      <c r="N646">
        <v>0</v>
      </c>
      <c r="O646">
        <v>1</v>
      </c>
      <c r="P646" t="s">
        <v>7</v>
      </c>
    </row>
    <row r="647" spans="1:16" x14ac:dyDescent="0.35">
      <c r="A647">
        <v>0</v>
      </c>
      <c r="B647" t="s">
        <v>363</v>
      </c>
      <c r="C647">
        <v>0.1</v>
      </c>
      <c r="D647" t="s">
        <v>6</v>
      </c>
      <c r="E647" t="s">
        <v>502</v>
      </c>
      <c r="F647" t="s">
        <v>488</v>
      </c>
      <c r="G647" t="s">
        <v>363</v>
      </c>
      <c r="H647">
        <v>7.6050000000000004</v>
      </c>
      <c r="J647">
        <v>105897795</v>
      </c>
      <c r="K647" s="5">
        <v>43629</v>
      </c>
      <c r="L647">
        <v>27</v>
      </c>
      <c r="M647">
        <v>1</v>
      </c>
      <c r="N647">
        <v>0</v>
      </c>
      <c r="O647">
        <v>5</v>
      </c>
      <c r="P647" t="s">
        <v>10</v>
      </c>
    </row>
    <row r="648" spans="1:16" x14ac:dyDescent="0.35">
      <c r="A648">
        <v>0</v>
      </c>
      <c r="B648" t="s">
        <v>363</v>
      </c>
      <c r="C648">
        <v>0.1</v>
      </c>
      <c r="D648" t="s">
        <v>6</v>
      </c>
      <c r="E648" t="s">
        <v>502</v>
      </c>
      <c r="F648" t="s">
        <v>488</v>
      </c>
      <c r="G648" t="s">
        <v>363</v>
      </c>
      <c r="H648">
        <v>7.6050000000000004</v>
      </c>
      <c r="J648">
        <v>106219359</v>
      </c>
      <c r="K648" s="5">
        <v>43958</v>
      </c>
      <c r="L648">
        <v>17</v>
      </c>
      <c r="M648">
        <v>1</v>
      </c>
      <c r="N648">
        <v>0</v>
      </c>
      <c r="O648">
        <v>5</v>
      </c>
      <c r="P648" t="s">
        <v>7</v>
      </c>
    </row>
    <row r="649" spans="1:16" x14ac:dyDescent="0.35">
      <c r="A649">
        <v>0</v>
      </c>
      <c r="B649" t="s">
        <v>363</v>
      </c>
      <c r="C649">
        <v>9.5000000000000001E-2</v>
      </c>
      <c r="D649" t="s">
        <v>6</v>
      </c>
      <c r="E649" t="s">
        <v>502</v>
      </c>
      <c r="F649" t="s">
        <v>488</v>
      </c>
      <c r="G649" t="s">
        <v>363</v>
      </c>
      <c r="H649">
        <v>7.61</v>
      </c>
      <c r="J649">
        <v>104332485</v>
      </c>
      <c r="K649" s="5">
        <v>42087</v>
      </c>
      <c r="L649">
        <v>17</v>
      </c>
      <c r="M649">
        <v>1</v>
      </c>
      <c r="N649">
        <v>0</v>
      </c>
      <c r="O649">
        <v>1</v>
      </c>
      <c r="P649" t="s">
        <v>7</v>
      </c>
    </row>
    <row r="650" spans="1:16" x14ac:dyDescent="0.35">
      <c r="A650">
        <v>0</v>
      </c>
      <c r="B650" t="s">
        <v>363</v>
      </c>
      <c r="C650">
        <v>1.3</v>
      </c>
      <c r="D650" t="s">
        <v>411</v>
      </c>
      <c r="E650" t="s">
        <v>488</v>
      </c>
      <c r="F650" t="s">
        <v>502</v>
      </c>
      <c r="G650" t="s">
        <v>363</v>
      </c>
      <c r="H650">
        <v>7.6159999999999997</v>
      </c>
      <c r="J650">
        <v>106064755</v>
      </c>
      <c r="K650" s="5">
        <v>43785</v>
      </c>
      <c r="L650">
        <v>19</v>
      </c>
      <c r="M650">
        <v>1</v>
      </c>
      <c r="N650">
        <v>0</v>
      </c>
      <c r="O650">
        <v>5</v>
      </c>
      <c r="P650" t="s">
        <v>8</v>
      </c>
    </row>
    <row r="651" spans="1:16" x14ac:dyDescent="0.35">
      <c r="A651">
        <v>0</v>
      </c>
      <c r="B651" t="s">
        <v>363</v>
      </c>
      <c r="C651">
        <v>7.6999999999999999E-2</v>
      </c>
      <c r="D651" t="s">
        <v>6</v>
      </c>
      <c r="E651" t="s">
        <v>502</v>
      </c>
      <c r="F651" t="s">
        <v>488</v>
      </c>
      <c r="G651" t="s">
        <v>363</v>
      </c>
      <c r="H651">
        <v>7.6280000000000001</v>
      </c>
      <c r="J651">
        <v>106991299</v>
      </c>
      <c r="K651" s="5">
        <v>44729</v>
      </c>
      <c r="L651">
        <v>27</v>
      </c>
      <c r="M651">
        <v>1</v>
      </c>
      <c r="N651">
        <v>0</v>
      </c>
      <c r="O651">
        <v>1</v>
      </c>
      <c r="P651" t="s">
        <v>8</v>
      </c>
    </row>
    <row r="652" spans="1:16" x14ac:dyDescent="0.35">
      <c r="A652" s="5">
        <v>46217</v>
      </c>
      <c r="B652" t="s">
        <v>512</v>
      </c>
    </row>
    <row r="653" spans="1:16" ht="43.5" x14ac:dyDescent="0.35">
      <c r="A653" s="1" t="s">
        <v>370</v>
      </c>
      <c r="B653" t="s">
        <v>371</v>
      </c>
      <c r="C653" s="1" t="s">
        <v>372</v>
      </c>
      <c r="D653" t="s">
        <v>373</v>
      </c>
      <c r="E653" t="s">
        <v>374</v>
      </c>
      <c r="F653" t="s">
        <v>375</v>
      </c>
      <c r="G653" t="s">
        <v>376</v>
      </c>
      <c r="H653" t="s">
        <v>377</v>
      </c>
      <c r="I653" t="s">
        <v>0</v>
      </c>
      <c r="J653" t="s">
        <v>1</v>
      </c>
      <c r="K653" t="s">
        <v>2</v>
      </c>
      <c r="L653" t="s">
        <v>3</v>
      </c>
      <c r="M653" t="s">
        <v>4</v>
      </c>
      <c r="N653" t="s">
        <v>5</v>
      </c>
      <c r="O653" t="s">
        <v>6</v>
      </c>
    </row>
    <row r="654" spans="1:16" x14ac:dyDescent="0.35">
      <c r="A654">
        <v>0</v>
      </c>
      <c r="B654" t="s">
        <v>363</v>
      </c>
      <c r="C654">
        <v>0.02</v>
      </c>
      <c r="D654" t="s">
        <v>6</v>
      </c>
      <c r="E654" t="s">
        <v>502</v>
      </c>
      <c r="F654" t="s">
        <v>488</v>
      </c>
      <c r="G654" t="s">
        <v>363</v>
      </c>
      <c r="H654">
        <v>7.6849999999999996</v>
      </c>
      <c r="J654">
        <v>108247139</v>
      </c>
      <c r="K654" s="5">
        <v>45924</v>
      </c>
      <c r="L654">
        <v>21</v>
      </c>
      <c r="M654">
        <v>1</v>
      </c>
      <c r="N654">
        <v>0</v>
      </c>
      <c r="O654">
        <v>1</v>
      </c>
      <c r="P654" t="s">
        <v>7</v>
      </c>
    </row>
    <row r="655" spans="1:16" x14ac:dyDescent="0.35">
      <c r="A655">
        <v>0</v>
      </c>
      <c r="B655" t="s">
        <v>363</v>
      </c>
      <c r="C655">
        <v>0</v>
      </c>
      <c r="E655" t="s">
        <v>502</v>
      </c>
      <c r="F655" t="s">
        <v>488</v>
      </c>
      <c r="G655" t="s">
        <v>363</v>
      </c>
      <c r="H655">
        <v>7.7050000000000001</v>
      </c>
      <c r="J655">
        <v>106346552</v>
      </c>
      <c r="K655" s="5">
        <v>44088</v>
      </c>
      <c r="L655">
        <v>22</v>
      </c>
      <c r="M655">
        <v>1</v>
      </c>
      <c r="N655">
        <v>8</v>
      </c>
      <c r="O655">
        <v>1</v>
      </c>
      <c r="P655" t="s">
        <v>3</v>
      </c>
    </row>
    <row r="656" spans="1:16" x14ac:dyDescent="0.35">
      <c r="A656">
        <v>0</v>
      </c>
      <c r="B656" t="s">
        <v>363</v>
      </c>
      <c r="C656">
        <v>0</v>
      </c>
      <c r="E656" t="s">
        <v>502</v>
      </c>
      <c r="F656" t="s">
        <v>488</v>
      </c>
      <c r="G656" t="s">
        <v>363</v>
      </c>
      <c r="H656">
        <v>7.7050000000000001</v>
      </c>
      <c r="J656">
        <v>106313623</v>
      </c>
      <c r="K656" s="5">
        <v>44060</v>
      </c>
      <c r="L656">
        <v>21</v>
      </c>
      <c r="M656">
        <v>1</v>
      </c>
      <c r="N656">
        <v>8</v>
      </c>
      <c r="O656">
        <v>1</v>
      </c>
      <c r="P656" t="s">
        <v>7</v>
      </c>
    </row>
    <row r="657" spans="1:16" x14ac:dyDescent="0.35">
      <c r="A657">
        <v>0</v>
      </c>
      <c r="B657" t="s">
        <v>363</v>
      </c>
      <c r="C657">
        <v>0</v>
      </c>
      <c r="E657" t="s">
        <v>502</v>
      </c>
      <c r="F657" t="s">
        <v>507</v>
      </c>
      <c r="G657" t="s">
        <v>363</v>
      </c>
      <c r="H657">
        <v>7.7050000000000001</v>
      </c>
      <c r="J657">
        <v>107294855</v>
      </c>
      <c r="K657" s="5">
        <v>45022</v>
      </c>
      <c r="L657">
        <v>21</v>
      </c>
      <c r="M657">
        <v>1</v>
      </c>
      <c r="N657">
        <v>8</v>
      </c>
      <c r="O657">
        <v>5</v>
      </c>
      <c r="P657" t="s">
        <v>8</v>
      </c>
    </row>
    <row r="658" spans="1:16" x14ac:dyDescent="0.35">
      <c r="A658">
        <v>0</v>
      </c>
      <c r="B658" t="s">
        <v>363</v>
      </c>
      <c r="C658">
        <v>0</v>
      </c>
      <c r="E658" t="s">
        <v>502</v>
      </c>
      <c r="F658" t="s">
        <v>507</v>
      </c>
      <c r="G658" t="s">
        <v>363</v>
      </c>
      <c r="H658">
        <v>7.7050000000000001</v>
      </c>
      <c r="J658">
        <v>104952210</v>
      </c>
      <c r="K658" s="5">
        <v>42723</v>
      </c>
      <c r="L658">
        <v>19</v>
      </c>
      <c r="M658">
        <v>2</v>
      </c>
      <c r="N658">
        <v>8</v>
      </c>
      <c r="O658">
        <v>1</v>
      </c>
      <c r="P658" t="s">
        <v>7</v>
      </c>
    </row>
    <row r="659" spans="1:16" x14ac:dyDescent="0.35">
      <c r="A659">
        <v>0</v>
      </c>
      <c r="B659" t="s">
        <v>363</v>
      </c>
      <c r="C659">
        <v>0</v>
      </c>
      <c r="E659" t="s">
        <v>502</v>
      </c>
      <c r="F659" t="s">
        <v>488</v>
      </c>
      <c r="G659" t="s">
        <v>363</v>
      </c>
      <c r="H659">
        <v>7.7050000000000001</v>
      </c>
      <c r="J659">
        <v>106313912</v>
      </c>
      <c r="K659" s="5">
        <v>44063</v>
      </c>
      <c r="L659">
        <v>22</v>
      </c>
      <c r="M659">
        <v>1</v>
      </c>
      <c r="N659">
        <v>8</v>
      </c>
      <c r="O659">
        <v>1</v>
      </c>
      <c r="P659" t="s">
        <v>7</v>
      </c>
    </row>
    <row r="660" spans="1:16" x14ac:dyDescent="0.35">
      <c r="A660">
        <v>0</v>
      </c>
      <c r="B660" t="s">
        <v>363</v>
      </c>
      <c r="C660">
        <v>0</v>
      </c>
      <c r="E660" t="s">
        <v>502</v>
      </c>
      <c r="F660" t="s">
        <v>488</v>
      </c>
      <c r="G660" t="s">
        <v>363</v>
      </c>
      <c r="H660">
        <v>7.7050000000000001</v>
      </c>
      <c r="J660">
        <v>104729881</v>
      </c>
      <c r="K660" s="5">
        <v>42501</v>
      </c>
      <c r="L660">
        <v>17</v>
      </c>
      <c r="M660">
        <v>1</v>
      </c>
      <c r="N660">
        <v>8</v>
      </c>
      <c r="O660">
        <v>1</v>
      </c>
      <c r="P660" t="s">
        <v>7</v>
      </c>
    </row>
    <row r="661" spans="1:16" x14ac:dyDescent="0.35">
      <c r="A661">
        <v>0</v>
      </c>
      <c r="B661" t="s">
        <v>363</v>
      </c>
      <c r="C661">
        <v>0</v>
      </c>
      <c r="E661" t="s">
        <v>502</v>
      </c>
      <c r="F661" t="s">
        <v>488</v>
      </c>
      <c r="G661" t="s">
        <v>363</v>
      </c>
      <c r="H661">
        <v>7.7050000000000001</v>
      </c>
      <c r="J661">
        <v>106114898</v>
      </c>
      <c r="K661" s="5">
        <v>43833</v>
      </c>
      <c r="L661">
        <v>21</v>
      </c>
      <c r="M661">
        <v>1</v>
      </c>
      <c r="N661">
        <v>8</v>
      </c>
      <c r="O661">
        <v>1</v>
      </c>
      <c r="P661" t="s">
        <v>7</v>
      </c>
    </row>
    <row r="662" spans="1:16" x14ac:dyDescent="0.35">
      <c r="A662">
        <v>0</v>
      </c>
      <c r="B662" t="s">
        <v>363</v>
      </c>
      <c r="C662">
        <v>6.0000000000000001E-3</v>
      </c>
      <c r="D662" t="s">
        <v>385</v>
      </c>
      <c r="E662" t="s">
        <v>502</v>
      </c>
      <c r="F662" t="s">
        <v>488</v>
      </c>
      <c r="G662" t="s">
        <v>363</v>
      </c>
      <c r="H662">
        <v>7.7110000000000003</v>
      </c>
      <c r="J662">
        <v>108237031</v>
      </c>
      <c r="K662" s="5">
        <v>45918</v>
      </c>
      <c r="L662">
        <v>19</v>
      </c>
      <c r="M662">
        <v>1</v>
      </c>
      <c r="N662">
        <v>0</v>
      </c>
      <c r="O662">
        <v>1</v>
      </c>
      <c r="P662" t="s">
        <v>7</v>
      </c>
    </row>
    <row r="663" spans="1:16" x14ac:dyDescent="0.35">
      <c r="A663">
        <v>0</v>
      </c>
      <c r="B663" t="s">
        <v>363</v>
      </c>
      <c r="C663">
        <v>1.9E-2</v>
      </c>
      <c r="D663" t="s">
        <v>411</v>
      </c>
      <c r="E663" t="s">
        <v>502</v>
      </c>
      <c r="F663" t="s">
        <v>513</v>
      </c>
      <c r="G663" t="s">
        <v>363</v>
      </c>
      <c r="H663">
        <v>7.7240000000000002</v>
      </c>
      <c r="J663">
        <v>107027747</v>
      </c>
      <c r="K663" s="5">
        <v>44768</v>
      </c>
      <c r="L663">
        <v>21</v>
      </c>
      <c r="M663">
        <v>1</v>
      </c>
      <c r="N663">
        <v>0</v>
      </c>
      <c r="O663">
        <v>1</v>
      </c>
      <c r="P663" t="s">
        <v>7</v>
      </c>
    </row>
    <row r="664" spans="1:16" x14ac:dyDescent="0.35">
      <c r="A664">
        <v>0</v>
      </c>
      <c r="B664" t="s">
        <v>363</v>
      </c>
      <c r="C664">
        <v>0.02</v>
      </c>
      <c r="D664" t="s">
        <v>411</v>
      </c>
      <c r="E664" t="s">
        <v>502</v>
      </c>
      <c r="F664" t="s">
        <v>507</v>
      </c>
      <c r="G664" t="s">
        <v>363</v>
      </c>
      <c r="H664">
        <v>7.7249999999999996</v>
      </c>
      <c r="J664">
        <v>106476593</v>
      </c>
      <c r="K664" s="5">
        <v>44226</v>
      </c>
      <c r="L664">
        <v>29</v>
      </c>
      <c r="M664">
        <v>1</v>
      </c>
      <c r="N664">
        <v>0</v>
      </c>
      <c r="O664">
        <v>1</v>
      </c>
      <c r="P664" t="s">
        <v>7</v>
      </c>
    </row>
    <row r="665" spans="1:16" x14ac:dyDescent="0.35">
      <c r="A665">
        <v>0</v>
      </c>
      <c r="B665" t="s">
        <v>363</v>
      </c>
      <c r="C665">
        <v>0.1</v>
      </c>
      <c r="D665" t="s">
        <v>411</v>
      </c>
      <c r="E665" t="s">
        <v>502</v>
      </c>
      <c r="F665" t="s">
        <v>507</v>
      </c>
      <c r="G665" t="s">
        <v>363</v>
      </c>
      <c r="H665">
        <v>7.8049999999999997</v>
      </c>
      <c r="J665">
        <v>106016414</v>
      </c>
      <c r="K665" s="5">
        <v>43745</v>
      </c>
      <c r="L665">
        <v>17</v>
      </c>
      <c r="M665">
        <v>1</v>
      </c>
      <c r="N665">
        <v>0</v>
      </c>
      <c r="O665">
        <v>1</v>
      </c>
      <c r="P665" t="s">
        <v>7</v>
      </c>
    </row>
    <row r="666" spans="1:16" x14ac:dyDescent="0.35">
      <c r="A666">
        <v>0</v>
      </c>
      <c r="B666" t="s">
        <v>363</v>
      </c>
      <c r="C666">
        <v>0.1</v>
      </c>
      <c r="D666" t="s">
        <v>411</v>
      </c>
      <c r="E666" t="s">
        <v>502</v>
      </c>
      <c r="F666" t="s">
        <v>394</v>
      </c>
      <c r="G666" t="s">
        <v>363</v>
      </c>
      <c r="H666">
        <v>7.8049999999999997</v>
      </c>
      <c r="J666">
        <v>104417072</v>
      </c>
      <c r="K666" s="5">
        <v>42180</v>
      </c>
      <c r="L666">
        <v>17</v>
      </c>
      <c r="M666">
        <v>1</v>
      </c>
      <c r="N666">
        <v>0</v>
      </c>
      <c r="O666">
        <v>1</v>
      </c>
      <c r="P666" t="s">
        <v>7</v>
      </c>
    </row>
    <row r="667" spans="1:16" x14ac:dyDescent="0.35">
      <c r="A667">
        <v>0</v>
      </c>
      <c r="B667" t="s">
        <v>363</v>
      </c>
      <c r="C667">
        <v>0.1</v>
      </c>
      <c r="D667" t="s">
        <v>411</v>
      </c>
      <c r="E667" t="s">
        <v>502</v>
      </c>
      <c r="F667" t="s">
        <v>513</v>
      </c>
      <c r="G667" t="s">
        <v>363</v>
      </c>
      <c r="H667">
        <v>7.8049999999999997</v>
      </c>
      <c r="J667">
        <v>107619739</v>
      </c>
      <c r="K667" s="5">
        <v>45331</v>
      </c>
      <c r="L667">
        <v>21</v>
      </c>
      <c r="M667">
        <v>1</v>
      </c>
      <c r="N667">
        <v>0</v>
      </c>
      <c r="O667">
        <v>5</v>
      </c>
      <c r="P667" t="s">
        <v>7</v>
      </c>
    </row>
    <row r="668" spans="1:16" x14ac:dyDescent="0.35">
      <c r="A668">
        <v>0</v>
      </c>
      <c r="B668" t="s">
        <v>363</v>
      </c>
      <c r="C668">
        <v>0.1</v>
      </c>
      <c r="D668" t="s">
        <v>6</v>
      </c>
      <c r="E668" t="s">
        <v>513</v>
      </c>
      <c r="F668" t="s">
        <v>502</v>
      </c>
      <c r="G668" t="s">
        <v>363</v>
      </c>
      <c r="H668">
        <v>7.8079999999999998</v>
      </c>
      <c r="J668">
        <v>108390115</v>
      </c>
      <c r="K668" s="5">
        <v>46055</v>
      </c>
      <c r="L668">
        <v>19</v>
      </c>
      <c r="M668">
        <v>4</v>
      </c>
      <c r="N668">
        <v>0</v>
      </c>
      <c r="O668">
        <v>1</v>
      </c>
      <c r="P668" t="s">
        <v>7</v>
      </c>
    </row>
    <row r="669" spans="1:16" x14ac:dyDescent="0.35">
      <c r="A669">
        <v>0</v>
      </c>
      <c r="B669" t="s">
        <v>363</v>
      </c>
      <c r="C669">
        <v>0.12</v>
      </c>
      <c r="D669" t="s">
        <v>411</v>
      </c>
      <c r="E669" t="s">
        <v>502</v>
      </c>
      <c r="F669" t="s">
        <v>513</v>
      </c>
      <c r="G669" t="s">
        <v>363</v>
      </c>
      <c r="H669">
        <v>7.8250000000000002</v>
      </c>
      <c r="J669">
        <v>106792984</v>
      </c>
      <c r="K669" s="5">
        <v>44536</v>
      </c>
      <c r="L669">
        <v>21</v>
      </c>
      <c r="M669">
        <v>1</v>
      </c>
      <c r="N669">
        <v>0</v>
      </c>
      <c r="O669">
        <v>1</v>
      </c>
      <c r="P669" t="s">
        <v>7</v>
      </c>
    </row>
    <row r="670" spans="1:16" x14ac:dyDescent="0.35">
      <c r="A670">
        <v>0</v>
      </c>
      <c r="B670" t="s">
        <v>363</v>
      </c>
      <c r="C670">
        <v>1.1000000000000001</v>
      </c>
      <c r="D670" t="s">
        <v>6</v>
      </c>
      <c r="E670" t="s">
        <v>507</v>
      </c>
      <c r="F670" t="s">
        <v>488</v>
      </c>
      <c r="G670" t="s">
        <v>363</v>
      </c>
      <c r="H670">
        <v>7.867</v>
      </c>
      <c r="J670">
        <v>105222511</v>
      </c>
      <c r="K670" s="5">
        <v>42993</v>
      </c>
      <c r="L670">
        <v>19</v>
      </c>
      <c r="M670">
        <v>1</v>
      </c>
      <c r="N670">
        <v>0</v>
      </c>
      <c r="O670">
        <v>1</v>
      </c>
      <c r="P670" t="s">
        <v>7</v>
      </c>
    </row>
    <row r="671" spans="1:16" x14ac:dyDescent="0.35">
      <c r="A671">
        <v>0</v>
      </c>
      <c r="B671" t="s">
        <v>363</v>
      </c>
      <c r="C671">
        <v>1.1000000000000001</v>
      </c>
      <c r="D671" t="s">
        <v>6</v>
      </c>
      <c r="E671" t="s">
        <v>507</v>
      </c>
      <c r="F671" t="s">
        <v>513</v>
      </c>
      <c r="G671" t="s">
        <v>363</v>
      </c>
      <c r="H671">
        <v>7.867</v>
      </c>
      <c r="J671">
        <v>107736746</v>
      </c>
      <c r="K671" s="5">
        <v>45433</v>
      </c>
      <c r="L671">
        <v>21</v>
      </c>
      <c r="M671">
        <v>1</v>
      </c>
      <c r="N671">
        <v>0</v>
      </c>
      <c r="O671">
        <v>1</v>
      </c>
      <c r="P671" t="s">
        <v>7</v>
      </c>
    </row>
    <row r="672" spans="1:16" x14ac:dyDescent="0.35">
      <c r="A672">
        <v>0</v>
      </c>
      <c r="B672" t="s">
        <v>363</v>
      </c>
      <c r="C672">
        <v>0.2</v>
      </c>
      <c r="D672" t="s">
        <v>411</v>
      </c>
      <c r="E672" t="s">
        <v>502</v>
      </c>
      <c r="F672" t="s">
        <v>507</v>
      </c>
      <c r="G672" t="s">
        <v>363</v>
      </c>
      <c r="H672">
        <v>7.9050000000000002</v>
      </c>
      <c r="J672">
        <v>108373468</v>
      </c>
      <c r="K672" s="5">
        <v>45997</v>
      </c>
      <c r="L672">
        <v>17</v>
      </c>
      <c r="M672">
        <v>1</v>
      </c>
      <c r="N672">
        <v>0</v>
      </c>
      <c r="O672">
        <v>1</v>
      </c>
      <c r="P672" t="s">
        <v>7</v>
      </c>
    </row>
    <row r="673" spans="1:16" x14ac:dyDescent="0.35">
      <c r="A673">
        <v>0</v>
      </c>
      <c r="B673" t="s">
        <v>363</v>
      </c>
      <c r="C673">
        <v>0.2</v>
      </c>
      <c r="D673" t="s">
        <v>385</v>
      </c>
      <c r="E673" t="s">
        <v>502</v>
      </c>
      <c r="F673" t="s">
        <v>513</v>
      </c>
      <c r="G673" t="s">
        <v>363</v>
      </c>
      <c r="H673">
        <v>7.9050000000000002</v>
      </c>
      <c r="J673">
        <v>107963416</v>
      </c>
      <c r="K673" s="5">
        <v>45644</v>
      </c>
      <c r="L673">
        <v>19</v>
      </c>
      <c r="M673">
        <v>1</v>
      </c>
      <c r="N673">
        <v>0</v>
      </c>
      <c r="O673">
        <v>1</v>
      </c>
      <c r="P673" t="s">
        <v>3</v>
      </c>
    </row>
    <row r="674" spans="1:16" x14ac:dyDescent="0.35">
      <c r="A674">
        <v>0</v>
      </c>
      <c r="B674" t="s">
        <v>363</v>
      </c>
      <c r="C674">
        <v>0</v>
      </c>
      <c r="E674" t="s">
        <v>513</v>
      </c>
      <c r="F674" t="s">
        <v>502</v>
      </c>
      <c r="G674" t="s">
        <v>363</v>
      </c>
      <c r="H674">
        <v>7.9080000000000004</v>
      </c>
      <c r="J674">
        <v>105571260</v>
      </c>
      <c r="K674" s="5">
        <v>43318</v>
      </c>
      <c r="L674">
        <v>23</v>
      </c>
      <c r="M674">
        <v>1</v>
      </c>
      <c r="N674">
        <v>8</v>
      </c>
      <c r="O674">
        <v>1</v>
      </c>
      <c r="P674" t="s">
        <v>3</v>
      </c>
    </row>
    <row r="675" spans="1:16" x14ac:dyDescent="0.35">
      <c r="A675">
        <v>0</v>
      </c>
      <c r="B675" t="s">
        <v>363</v>
      </c>
      <c r="C675">
        <v>1</v>
      </c>
      <c r="D675" t="s">
        <v>6</v>
      </c>
      <c r="E675" t="s">
        <v>507</v>
      </c>
      <c r="F675" t="s">
        <v>502</v>
      </c>
      <c r="G675" t="s">
        <v>363</v>
      </c>
      <c r="H675">
        <v>7.9669999999999996</v>
      </c>
      <c r="J675">
        <v>106639929</v>
      </c>
      <c r="K675" s="5">
        <v>44399</v>
      </c>
      <c r="L675">
        <v>19</v>
      </c>
      <c r="M675">
        <v>1</v>
      </c>
      <c r="N675">
        <v>0</v>
      </c>
      <c r="O675">
        <v>5</v>
      </c>
      <c r="P675" t="s">
        <v>3</v>
      </c>
    </row>
    <row r="676" spans="1:16" x14ac:dyDescent="0.35">
      <c r="A676">
        <v>0</v>
      </c>
      <c r="B676" t="s">
        <v>363</v>
      </c>
      <c r="C676">
        <v>1</v>
      </c>
      <c r="D676" t="s">
        <v>6</v>
      </c>
      <c r="E676" t="s">
        <v>507</v>
      </c>
      <c r="F676" t="s">
        <v>502</v>
      </c>
      <c r="G676" t="s">
        <v>363</v>
      </c>
      <c r="H676">
        <v>7.9669999999999996</v>
      </c>
      <c r="J676">
        <v>108312159</v>
      </c>
      <c r="K676" s="5">
        <v>45979</v>
      </c>
      <c r="L676">
        <v>17</v>
      </c>
      <c r="M676">
        <v>1</v>
      </c>
      <c r="N676">
        <v>0</v>
      </c>
      <c r="O676">
        <v>5</v>
      </c>
      <c r="P676" t="s">
        <v>7</v>
      </c>
    </row>
    <row r="677" spans="1:16" x14ac:dyDescent="0.35">
      <c r="A677">
        <v>0</v>
      </c>
      <c r="B677" t="s">
        <v>363</v>
      </c>
      <c r="C677">
        <v>0.3</v>
      </c>
      <c r="D677" t="s">
        <v>411</v>
      </c>
      <c r="E677" t="s">
        <v>502</v>
      </c>
      <c r="F677" t="s">
        <v>507</v>
      </c>
      <c r="G677" t="s">
        <v>363</v>
      </c>
      <c r="H677">
        <v>8.0050000000000008</v>
      </c>
      <c r="J677">
        <v>104590506</v>
      </c>
      <c r="K677" s="5">
        <v>42356</v>
      </c>
      <c r="L677">
        <v>17</v>
      </c>
      <c r="M677">
        <v>1</v>
      </c>
      <c r="N677">
        <v>0</v>
      </c>
      <c r="O677">
        <v>1</v>
      </c>
      <c r="P677" t="s">
        <v>7</v>
      </c>
    </row>
    <row r="678" spans="1:16" x14ac:dyDescent="0.35">
      <c r="A678">
        <v>0</v>
      </c>
      <c r="B678" t="s">
        <v>363</v>
      </c>
      <c r="C678">
        <v>0.3</v>
      </c>
      <c r="D678" t="s">
        <v>411</v>
      </c>
      <c r="E678" t="s">
        <v>502</v>
      </c>
      <c r="F678" t="s">
        <v>507</v>
      </c>
      <c r="G678" t="s">
        <v>363</v>
      </c>
      <c r="H678">
        <v>8.0050000000000008</v>
      </c>
      <c r="J678">
        <v>106719584</v>
      </c>
      <c r="K678" s="5">
        <v>44476</v>
      </c>
      <c r="L678">
        <v>17</v>
      </c>
      <c r="M678">
        <v>1</v>
      </c>
      <c r="N678">
        <v>0</v>
      </c>
      <c r="O678">
        <v>5</v>
      </c>
      <c r="P678" t="s">
        <v>7</v>
      </c>
    </row>
    <row r="679" spans="1:16" x14ac:dyDescent="0.35">
      <c r="A679">
        <v>0</v>
      </c>
      <c r="B679" t="s">
        <v>363</v>
      </c>
      <c r="C679">
        <v>0.1</v>
      </c>
      <c r="D679" t="s">
        <v>411</v>
      </c>
      <c r="E679" t="s">
        <v>514</v>
      </c>
      <c r="F679" t="s">
        <v>507</v>
      </c>
      <c r="G679" t="s">
        <v>363</v>
      </c>
      <c r="H679">
        <v>8.0079999999999991</v>
      </c>
      <c r="J679">
        <v>107538123</v>
      </c>
      <c r="K679" s="5">
        <v>45252</v>
      </c>
      <c r="L679">
        <v>18</v>
      </c>
      <c r="M679">
        <v>10</v>
      </c>
      <c r="N679">
        <v>0</v>
      </c>
      <c r="O679">
        <v>8</v>
      </c>
    </row>
    <row r="680" spans="1:16" x14ac:dyDescent="0.35">
      <c r="A680">
        <v>0</v>
      </c>
      <c r="B680" t="s">
        <v>363</v>
      </c>
      <c r="C680">
        <v>6.9</v>
      </c>
      <c r="D680" t="s">
        <v>6</v>
      </c>
      <c r="E680" t="s">
        <v>387</v>
      </c>
      <c r="F680" t="s">
        <v>515</v>
      </c>
      <c r="G680" t="s">
        <v>363</v>
      </c>
      <c r="H680">
        <v>8.0410000000000004</v>
      </c>
      <c r="J680">
        <v>107931620</v>
      </c>
      <c r="K680" s="5">
        <v>45617</v>
      </c>
      <c r="L680">
        <v>17</v>
      </c>
      <c r="M680">
        <v>1</v>
      </c>
      <c r="N680">
        <v>0</v>
      </c>
      <c r="O680">
        <v>5</v>
      </c>
      <c r="P680" t="s">
        <v>7</v>
      </c>
    </row>
    <row r="681" spans="1:16" x14ac:dyDescent="0.35">
      <c r="A681">
        <v>0</v>
      </c>
      <c r="B681" t="s">
        <v>363</v>
      </c>
      <c r="C681">
        <v>0.25</v>
      </c>
      <c r="D681" t="s">
        <v>411</v>
      </c>
      <c r="E681" t="s">
        <v>513</v>
      </c>
      <c r="F681" t="s">
        <v>394</v>
      </c>
      <c r="G681" t="s">
        <v>363</v>
      </c>
      <c r="H681">
        <v>8.1579999999999995</v>
      </c>
      <c r="J681">
        <v>105907999</v>
      </c>
      <c r="K681" s="5">
        <v>43637</v>
      </c>
      <c r="L681">
        <v>19</v>
      </c>
      <c r="M681">
        <v>1</v>
      </c>
      <c r="N681">
        <v>0</v>
      </c>
      <c r="O681">
        <v>5</v>
      </c>
      <c r="P681" t="s">
        <v>7</v>
      </c>
    </row>
    <row r="682" spans="1:16" x14ac:dyDescent="0.35">
      <c r="A682">
        <v>0</v>
      </c>
      <c r="B682" t="s">
        <v>363</v>
      </c>
      <c r="C682">
        <v>0.5</v>
      </c>
      <c r="D682" t="s">
        <v>411</v>
      </c>
      <c r="E682" t="s">
        <v>502</v>
      </c>
      <c r="F682" t="s">
        <v>507</v>
      </c>
      <c r="G682" t="s">
        <v>363</v>
      </c>
      <c r="H682">
        <v>8.2050000000000001</v>
      </c>
      <c r="J682">
        <v>105658379</v>
      </c>
      <c r="K682" s="5">
        <v>43405</v>
      </c>
      <c r="L682">
        <v>17</v>
      </c>
      <c r="M682">
        <v>1</v>
      </c>
      <c r="N682">
        <v>0</v>
      </c>
      <c r="O682">
        <v>5</v>
      </c>
      <c r="P682" t="s">
        <v>7</v>
      </c>
    </row>
    <row r="683" spans="1:16" x14ac:dyDescent="0.35">
      <c r="A683">
        <v>0</v>
      </c>
      <c r="B683" t="s">
        <v>363</v>
      </c>
      <c r="C683">
        <v>0.3</v>
      </c>
      <c r="D683" t="s">
        <v>411</v>
      </c>
      <c r="E683" t="s">
        <v>513</v>
      </c>
      <c r="F683" t="s">
        <v>507</v>
      </c>
      <c r="G683" t="s">
        <v>363</v>
      </c>
      <c r="H683">
        <v>8.2080000000000002</v>
      </c>
      <c r="J683">
        <v>107556513</v>
      </c>
      <c r="K683" s="5">
        <v>45267</v>
      </c>
      <c r="L683">
        <v>21</v>
      </c>
      <c r="M683">
        <v>1</v>
      </c>
      <c r="N683">
        <v>0</v>
      </c>
      <c r="O683">
        <v>1</v>
      </c>
      <c r="P683" t="s">
        <v>7</v>
      </c>
    </row>
    <row r="684" spans="1:16" x14ac:dyDescent="0.35">
      <c r="A684">
        <v>0</v>
      </c>
      <c r="B684" t="s">
        <v>363</v>
      </c>
      <c r="C684">
        <v>0.53</v>
      </c>
      <c r="D684" t="s">
        <v>411</v>
      </c>
      <c r="E684" t="s">
        <v>502</v>
      </c>
      <c r="F684" t="s">
        <v>507</v>
      </c>
      <c r="G684" t="s">
        <v>363</v>
      </c>
      <c r="H684">
        <v>8.2349999999999994</v>
      </c>
      <c r="J684">
        <v>108117626</v>
      </c>
      <c r="K684" s="5">
        <v>45796</v>
      </c>
      <c r="L684">
        <v>21</v>
      </c>
      <c r="M684">
        <v>1</v>
      </c>
      <c r="N684">
        <v>0</v>
      </c>
      <c r="O684">
        <v>1</v>
      </c>
      <c r="P684" t="s">
        <v>3</v>
      </c>
    </row>
    <row r="685" spans="1:16" x14ac:dyDescent="0.35">
      <c r="A685">
        <v>0</v>
      </c>
      <c r="B685" t="s">
        <v>363</v>
      </c>
      <c r="C685">
        <v>0.6</v>
      </c>
      <c r="D685" t="s">
        <v>411</v>
      </c>
      <c r="E685" t="s">
        <v>502</v>
      </c>
      <c r="F685" t="s">
        <v>507</v>
      </c>
      <c r="G685" t="s">
        <v>363</v>
      </c>
      <c r="H685">
        <v>8.3049999999999997</v>
      </c>
      <c r="J685">
        <v>107570932</v>
      </c>
      <c r="K685" s="5">
        <v>45279</v>
      </c>
      <c r="L685">
        <v>17</v>
      </c>
      <c r="M685">
        <v>1</v>
      </c>
      <c r="N685">
        <v>0</v>
      </c>
      <c r="O685">
        <v>5</v>
      </c>
      <c r="P685" t="s">
        <v>7</v>
      </c>
    </row>
    <row r="686" spans="1:16" x14ac:dyDescent="0.35">
      <c r="A686" s="5">
        <v>46217</v>
      </c>
      <c r="B686" t="s">
        <v>516</v>
      </c>
    </row>
    <row r="687" spans="1:16" ht="43.5" x14ac:dyDescent="0.35">
      <c r="A687" s="1" t="s">
        <v>370</v>
      </c>
      <c r="B687" t="s">
        <v>371</v>
      </c>
      <c r="C687" s="1" t="s">
        <v>372</v>
      </c>
      <c r="D687" t="s">
        <v>373</v>
      </c>
      <c r="E687" t="s">
        <v>374</v>
      </c>
      <c r="F687" t="s">
        <v>375</v>
      </c>
      <c r="G687" t="s">
        <v>376</v>
      </c>
      <c r="H687" t="s">
        <v>377</v>
      </c>
      <c r="I687" t="s">
        <v>0</v>
      </c>
      <c r="J687" t="s">
        <v>1</v>
      </c>
      <c r="K687" t="s">
        <v>2</v>
      </c>
      <c r="L687" t="s">
        <v>3</v>
      </c>
      <c r="M687" t="s">
        <v>4</v>
      </c>
      <c r="N687" t="s">
        <v>5</v>
      </c>
      <c r="O687" t="s">
        <v>6</v>
      </c>
    </row>
    <row r="688" spans="1:16" x14ac:dyDescent="0.35">
      <c r="A688">
        <v>0</v>
      </c>
      <c r="B688" t="s">
        <v>363</v>
      </c>
      <c r="C688">
        <v>0.6</v>
      </c>
      <c r="D688" t="s">
        <v>6</v>
      </c>
      <c r="E688" t="s">
        <v>507</v>
      </c>
      <c r="F688" t="s">
        <v>502</v>
      </c>
      <c r="G688" t="s">
        <v>363</v>
      </c>
      <c r="H688">
        <v>8.3670000000000009</v>
      </c>
      <c r="J688">
        <v>108125495</v>
      </c>
      <c r="K688" s="5">
        <v>45801</v>
      </c>
      <c r="L688">
        <v>19</v>
      </c>
      <c r="M688">
        <v>1</v>
      </c>
      <c r="N688">
        <v>0</v>
      </c>
      <c r="O688">
        <v>1</v>
      </c>
      <c r="P688" t="s">
        <v>7</v>
      </c>
    </row>
    <row r="689" spans="1:16" x14ac:dyDescent="0.35">
      <c r="A689">
        <v>0</v>
      </c>
      <c r="B689" t="s">
        <v>363</v>
      </c>
      <c r="C689">
        <v>0.5</v>
      </c>
      <c r="D689" t="s">
        <v>6</v>
      </c>
      <c r="E689" t="s">
        <v>507</v>
      </c>
      <c r="F689" t="s">
        <v>502</v>
      </c>
      <c r="G689" t="s">
        <v>363</v>
      </c>
      <c r="H689">
        <v>8.4670000000000005</v>
      </c>
      <c r="J689">
        <v>104562205</v>
      </c>
      <c r="K689" s="5">
        <v>42329</v>
      </c>
      <c r="L689">
        <v>17</v>
      </c>
      <c r="M689">
        <v>1</v>
      </c>
      <c r="N689">
        <v>0</v>
      </c>
      <c r="O689">
        <v>5</v>
      </c>
      <c r="P689" t="s">
        <v>7</v>
      </c>
    </row>
    <row r="690" spans="1:16" x14ac:dyDescent="0.35">
      <c r="A690">
        <v>0</v>
      </c>
      <c r="B690" t="s">
        <v>363</v>
      </c>
      <c r="C690">
        <v>0.5</v>
      </c>
      <c r="D690" t="s">
        <v>6</v>
      </c>
      <c r="E690" t="s">
        <v>507</v>
      </c>
      <c r="F690" t="s">
        <v>502</v>
      </c>
      <c r="G690" t="s">
        <v>363</v>
      </c>
      <c r="H690">
        <v>8.4670000000000005</v>
      </c>
      <c r="J690">
        <v>107586270</v>
      </c>
      <c r="K690" s="5">
        <v>45297</v>
      </c>
      <c r="L690">
        <v>17</v>
      </c>
      <c r="M690">
        <v>2</v>
      </c>
      <c r="N690">
        <v>0</v>
      </c>
      <c r="O690">
        <v>5</v>
      </c>
      <c r="P690" t="s">
        <v>7</v>
      </c>
    </row>
    <row r="691" spans="1:16" x14ac:dyDescent="0.35">
      <c r="A691">
        <v>0</v>
      </c>
      <c r="B691" t="s">
        <v>363</v>
      </c>
      <c r="C691">
        <v>0.5</v>
      </c>
      <c r="D691" t="s">
        <v>6</v>
      </c>
      <c r="E691" t="s">
        <v>507</v>
      </c>
      <c r="F691" t="s">
        <v>502</v>
      </c>
      <c r="G691" t="s">
        <v>363</v>
      </c>
      <c r="H691">
        <v>8.4670000000000005</v>
      </c>
      <c r="J691">
        <v>107904945</v>
      </c>
      <c r="K691" s="5">
        <v>45596</v>
      </c>
      <c r="L691">
        <v>27</v>
      </c>
      <c r="M691">
        <v>1</v>
      </c>
      <c r="N691">
        <v>0</v>
      </c>
      <c r="O691">
        <v>3</v>
      </c>
      <c r="P691" t="s">
        <v>10</v>
      </c>
    </row>
    <row r="692" spans="1:16" x14ac:dyDescent="0.35">
      <c r="A692">
        <v>0</v>
      </c>
      <c r="B692" t="s">
        <v>363</v>
      </c>
      <c r="C692">
        <v>0.5</v>
      </c>
      <c r="D692" t="s">
        <v>6</v>
      </c>
      <c r="E692" t="s">
        <v>507</v>
      </c>
      <c r="F692" t="s">
        <v>502</v>
      </c>
      <c r="G692" t="s">
        <v>363</v>
      </c>
      <c r="H692">
        <v>8.4670000000000005</v>
      </c>
      <c r="J692">
        <v>107160934</v>
      </c>
      <c r="K692" s="5">
        <v>44890</v>
      </c>
      <c r="L692">
        <v>17</v>
      </c>
      <c r="M692">
        <v>1</v>
      </c>
      <c r="N692">
        <v>0</v>
      </c>
      <c r="O692">
        <v>5</v>
      </c>
      <c r="P692" t="s">
        <v>7</v>
      </c>
    </row>
    <row r="693" spans="1:16" x14ac:dyDescent="0.35">
      <c r="A693">
        <v>0</v>
      </c>
      <c r="B693" t="s">
        <v>363</v>
      </c>
      <c r="C693">
        <v>0.45</v>
      </c>
      <c r="D693" t="s">
        <v>6</v>
      </c>
      <c r="E693" t="s">
        <v>507</v>
      </c>
      <c r="F693" t="s">
        <v>502</v>
      </c>
      <c r="G693" t="s">
        <v>363</v>
      </c>
      <c r="H693">
        <v>8.5169999999999995</v>
      </c>
      <c r="J693">
        <v>107767643</v>
      </c>
      <c r="K693" s="5">
        <v>45471</v>
      </c>
      <c r="L693">
        <v>29</v>
      </c>
      <c r="M693">
        <v>1</v>
      </c>
      <c r="N693">
        <v>0</v>
      </c>
      <c r="O693">
        <v>1</v>
      </c>
      <c r="P693" t="s">
        <v>7</v>
      </c>
    </row>
    <row r="694" spans="1:16" x14ac:dyDescent="0.35">
      <c r="A694">
        <v>0</v>
      </c>
      <c r="B694" t="s">
        <v>363</v>
      </c>
      <c r="C694">
        <v>2.2999999999999998</v>
      </c>
      <c r="D694" t="s">
        <v>490</v>
      </c>
      <c r="E694" t="s">
        <v>488</v>
      </c>
      <c r="F694" t="s">
        <v>507</v>
      </c>
      <c r="G694" t="s">
        <v>363</v>
      </c>
      <c r="H694">
        <v>8.6159999999999997</v>
      </c>
      <c r="J694">
        <v>105826995</v>
      </c>
      <c r="K694" s="5">
        <v>43560</v>
      </c>
      <c r="L694">
        <v>17</v>
      </c>
      <c r="M694">
        <v>1</v>
      </c>
      <c r="N694">
        <v>0</v>
      </c>
      <c r="O694">
        <v>1</v>
      </c>
      <c r="P694" t="s">
        <v>7</v>
      </c>
    </row>
    <row r="695" spans="1:16" x14ac:dyDescent="0.35">
      <c r="A695">
        <v>0</v>
      </c>
      <c r="B695" t="s">
        <v>363</v>
      </c>
      <c r="C695">
        <v>0.3</v>
      </c>
      <c r="D695" t="s">
        <v>6</v>
      </c>
      <c r="E695" t="s">
        <v>507</v>
      </c>
      <c r="F695" t="s">
        <v>488</v>
      </c>
      <c r="G695" t="s">
        <v>363</v>
      </c>
      <c r="H695">
        <v>8.6669999999999998</v>
      </c>
      <c r="J695">
        <v>107115227</v>
      </c>
      <c r="K695" s="5">
        <v>44848</v>
      </c>
      <c r="L695">
        <v>21</v>
      </c>
      <c r="M695">
        <v>1</v>
      </c>
      <c r="N695">
        <v>0</v>
      </c>
      <c r="O695">
        <v>1</v>
      </c>
      <c r="P695" t="s">
        <v>7</v>
      </c>
    </row>
    <row r="696" spans="1:16" x14ac:dyDescent="0.35">
      <c r="A696">
        <v>0</v>
      </c>
      <c r="B696" t="s">
        <v>363</v>
      </c>
      <c r="C696">
        <v>0.3</v>
      </c>
      <c r="D696" t="s">
        <v>503</v>
      </c>
      <c r="E696" t="s">
        <v>507</v>
      </c>
      <c r="F696" t="s">
        <v>513</v>
      </c>
      <c r="G696" t="s">
        <v>363</v>
      </c>
      <c r="H696">
        <v>8.6669999999999998</v>
      </c>
      <c r="J696">
        <v>106843730</v>
      </c>
      <c r="K696" s="5">
        <v>44584</v>
      </c>
      <c r="L696">
        <v>20</v>
      </c>
      <c r="M696">
        <v>1</v>
      </c>
      <c r="N696">
        <v>0</v>
      </c>
      <c r="O696">
        <v>1</v>
      </c>
      <c r="P696" t="s">
        <v>7</v>
      </c>
    </row>
    <row r="697" spans="1:16" x14ac:dyDescent="0.35">
      <c r="A697">
        <v>0</v>
      </c>
      <c r="B697" t="s">
        <v>363</v>
      </c>
      <c r="C697">
        <v>0.3</v>
      </c>
      <c r="D697" t="s">
        <v>503</v>
      </c>
      <c r="E697" t="s">
        <v>507</v>
      </c>
      <c r="F697" t="s">
        <v>502</v>
      </c>
      <c r="G697" t="s">
        <v>363</v>
      </c>
      <c r="H697">
        <v>8.6669999999999998</v>
      </c>
      <c r="J697">
        <v>104421761</v>
      </c>
      <c r="K697" s="5">
        <v>42185</v>
      </c>
      <c r="L697">
        <v>19</v>
      </c>
      <c r="M697">
        <v>1</v>
      </c>
      <c r="N697">
        <v>0</v>
      </c>
      <c r="O697">
        <v>5</v>
      </c>
      <c r="P697" t="s">
        <v>3</v>
      </c>
    </row>
    <row r="698" spans="1:16" x14ac:dyDescent="0.35">
      <c r="A698">
        <v>0</v>
      </c>
      <c r="B698" t="s">
        <v>363</v>
      </c>
      <c r="C698">
        <v>1</v>
      </c>
      <c r="D698" t="s">
        <v>411</v>
      </c>
      <c r="E698" t="s">
        <v>502</v>
      </c>
      <c r="F698" t="s">
        <v>507</v>
      </c>
      <c r="G698" t="s">
        <v>363</v>
      </c>
      <c r="H698">
        <v>8.7050000000000001</v>
      </c>
      <c r="J698">
        <v>106016422</v>
      </c>
      <c r="K698" s="5">
        <v>43745</v>
      </c>
      <c r="L698">
        <v>29</v>
      </c>
      <c r="M698">
        <v>1</v>
      </c>
      <c r="N698">
        <v>0</v>
      </c>
      <c r="O698">
        <v>1</v>
      </c>
      <c r="P698" t="s">
        <v>7</v>
      </c>
    </row>
    <row r="699" spans="1:16" x14ac:dyDescent="0.35">
      <c r="A699">
        <v>0</v>
      </c>
      <c r="B699" t="s">
        <v>363</v>
      </c>
      <c r="C699">
        <v>0.25</v>
      </c>
      <c r="D699" t="s">
        <v>6</v>
      </c>
      <c r="E699" t="s">
        <v>507</v>
      </c>
      <c r="F699" t="s">
        <v>502</v>
      </c>
      <c r="G699" t="s">
        <v>363</v>
      </c>
      <c r="H699">
        <v>8.7170000000000005</v>
      </c>
      <c r="J699">
        <v>108429435</v>
      </c>
      <c r="K699" s="5">
        <v>46093</v>
      </c>
      <c r="L699">
        <v>19</v>
      </c>
      <c r="M699">
        <v>2</v>
      </c>
      <c r="N699">
        <v>0</v>
      </c>
      <c r="O699">
        <v>1</v>
      </c>
      <c r="P699" t="s">
        <v>7</v>
      </c>
    </row>
    <row r="700" spans="1:16" x14ac:dyDescent="0.35">
      <c r="A700">
        <v>0</v>
      </c>
      <c r="B700" t="s">
        <v>363</v>
      </c>
      <c r="C700">
        <v>0.3</v>
      </c>
      <c r="D700" t="s">
        <v>6</v>
      </c>
      <c r="E700" t="s">
        <v>394</v>
      </c>
      <c r="F700" t="s">
        <v>502</v>
      </c>
      <c r="G700" t="s">
        <v>363</v>
      </c>
      <c r="H700">
        <v>8.7279999999999998</v>
      </c>
      <c r="J700">
        <v>104204874</v>
      </c>
      <c r="K700" s="5">
        <v>41949</v>
      </c>
      <c r="L700">
        <v>17</v>
      </c>
      <c r="M700">
        <v>1</v>
      </c>
      <c r="N700">
        <v>0</v>
      </c>
      <c r="O700">
        <v>5</v>
      </c>
      <c r="P700" t="s">
        <v>7</v>
      </c>
    </row>
    <row r="701" spans="1:16" x14ac:dyDescent="0.35">
      <c r="A701">
        <v>0</v>
      </c>
      <c r="B701" t="s">
        <v>363</v>
      </c>
      <c r="C701">
        <v>0.2</v>
      </c>
      <c r="D701" t="s">
        <v>6</v>
      </c>
      <c r="E701" t="s">
        <v>507</v>
      </c>
      <c r="F701" t="s">
        <v>502</v>
      </c>
      <c r="G701" t="s">
        <v>363</v>
      </c>
      <c r="H701">
        <v>8.7669999999999995</v>
      </c>
      <c r="J701">
        <v>108234081</v>
      </c>
      <c r="K701" s="5">
        <v>45914</v>
      </c>
      <c r="L701">
        <v>5</v>
      </c>
      <c r="M701">
        <v>1</v>
      </c>
      <c r="N701">
        <v>5</v>
      </c>
      <c r="O701">
        <v>1</v>
      </c>
      <c r="P701" t="s">
        <v>7</v>
      </c>
    </row>
    <row r="702" spans="1:16" x14ac:dyDescent="0.35">
      <c r="A702">
        <v>0</v>
      </c>
      <c r="B702" t="s">
        <v>363</v>
      </c>
      <c r="C702">
        <v>1.1000000000000001</v>
      </c>
      <c r="D702" t="s">
        <v>411</v>
      </c>
      <c r="E702" t="s">
        <v>502</v>
      </c>
      <c r="F702" t="s">
        <v>507</v>
      </c>
      <c r="G702" t="s">
        <v>363</v>
      </c>
      <c r="H702">
        <v>8.8049999999999997</v>
      </c>
      <c r="J702">
        <v>107993941</v>
      </c>
      <c r="K702" s="5">
        <v>45674</v>
      </c>
      <c r="L702">
        <v>17</v>
      </c>
      <c r="M702">
        <v>1</v>
      </c>
      <c r="N702">
        <v>0</v>
      </c>
      <c r="O702">
        <v>5</v>
      </c>
      <c r="P702" t="s">
        <v>7</v>
      </c>
    </row>
    <row r="703" spans="1:16" x14ac:dyDescent="0.35">
      <c r="A703">
        <v>0</v>
      </c>
      <c r="B703" t="s">
        <v>363</v>
      </c>
      <c r="C703">
        <v>0.13</v>
      </c>
      <c r="D703" t="s">
        <v>6</v>
      </c>
      <c r="E703" t="s">
        <v>507</v>
      </c>
      <c r="F703" t="s">
        <v>502</v>
      </c>
      <c r="G703" t="s">
        <v>363</v>
      </c>
      <c r="H703">
        <v>8.8369999999999997</v>
      </c>
      <c r="J703">
        <v>107647545</v>
      </c>
      <c r="K703" s="5">
        <v>45357</v>
      </c>
      <c r="L703">
        <v>17</v>
      </c>
      <c r="M703">
        <v>2</v>
      </c>
      <c r="N703">
        <v>0</v>
      </c>
      <c r="O703">
        <v>1</v>
      </c>
      <c r="P703" t="s">
        <v>7</v>
      </c>
    </row>
    <row r="704" spans="1:16" x14ac:dyDescent="0.35">
      <c r="A704">
        <v>0</v>
      </c>
      <c r="B704" t="s">
        <v>363</v>
      </c>
      <c r="C704">
        <v>0.19</v>
      </c>
      <c r="D704" t="s">
        <v>399</v>
      </c>
      <c r="E704" t="s">
        <v>394</v>
      </c>
      <c r="F704" t="s">
        <v>502</v>
      </c>
      <c r="G704" t="s">
        <v>363</v>
      </c>
      <c r="H704">
        <v>8.8379999999999992</v>
      </c>
      <c r="J704">
        <v>105890406</v>
      </c>
      <c r="K704" s="5">
        <v>43620</v>
      </c>
      <c r="L704">
        <v>17</v>
      </c>
      <c r="M704">
        <v>1</v>
      </c>
      <c r="N704">
        <v>0</v>
      </c>
      <c r="O704">
        <v>5</v>
      </c>
      <c r="P704" t="s">
        <v>7</v>
      </c>
    </row>
    <row r="705" spans="1:16" x14ac:dyDescent="0.35">
      <c r="A705">
        <v>0</v>
      </c>
      <c r="B705" t="s">
        <v>363</v>
      </c>
      <c r="C705">
        <v>3</v>
      </c>
      <c r="D705" t="s">
        <v>6</v>
      </c>
      <c r="E705" t="s">
        <v>384</v>
      </c>
      <c r="F705" t="s">
        <v>437</v>
      </c>
      <c r="G705" t="s">
        <v>363</v>
      </c>
      <c r="H705">
        <v>8.8490000000000002</v>
      </c>
      <c r="J705">
        <v>107204903</v>
      </c>
      <c r="K705" s="5">
        <v>44917</v>
      </c>
      <c r="L705">
        <v>19</v>
      </c>
      <c r="M705">
        <v>2</v>
      </c>
      <c r="N705">
        <v>0</v>
      </c>
      <c r="O705">
        <v>1</v>
      </c>
      <c r="P705" t="s">
        <v>7</v>
      </c>
    </row>
    <row r="706" spans="1:16" x14ac:dyDescent="0.35">
      <c r="A706">
        <v>0</v>
      </c>
      <c r="B706" t="s">
        <v>363</v>
      </c>
      <c r="C706">
        <v>0.1</v>
      </c>
      <c r="D706" t="s">
        <v>6</v>
      </c>
      <c r="E706" t="s">
        <v>507</v>
      </c>
      <c r="F706" t="s">
        <v>502</v>
      </c>
      <c r="G706" t="s">
        <v>363</v>
      </c>
      <c r="H706">
        <v>8.8670000000000009</v>
      </c>
      <c r="J706">
        <v>104292192</v>
      </c>
      <c r="K706" s="5">
        <v>42042</v>
      </c>
      <c r="L706">
        <v>17</v>
      </c>
      <c r="M706">
        <v>1</v>
      </c>
      <c r="N706">
        <v>0</v>
      </c>
      <c r="O706">
        <v>5</v>
      </c>
      <c r="P706" t="s">
        <v>3</v>
      </c>
    </row>
    <row r="707" spans="1:16" x14ac:dyDescent="0.35">
      <c r="A707">
        <v>0</v>
      </c>
      <c r="B707" t="s">
        <v>363</v>
      </c>
      <c r="C707">
        <v>0.1</v>
      </c>
      <c r="D707" t="s">
        <v>6</v>
      </c>
      <c r="E707" t="s">
        <v>507</v>
      </c>
      <c r="F707" t="s">
        <v>502</v>
      </c>
      <c r="G707" t="s">
        <v>363</v>
      </c>
      <c r="H707">
        <v>8.8670000000000009</v>
      </c>
      <c r="J707">
        <v>106839690</v>
      </c>
      <c r="K707" s="5">
        <v>44584</v>
      </c>
      <c r="L707">
        <v>19</v>
      </c>
      <c r="M707">
        <v>5</v>
      </c>
      <c r="N707">
        <v>0</v>
      </c>
      <c r="O707">
        <v>5</v>
      </c>
      <c r="P707" t="s">
        <v>7</v>
      </c>
    </row>
    <row r="708" spans="1:16" x14ac:dyDescent="0.35">
      <c r="A708">
        <v>0</v>
      </c>
      <c r="B708" t="s">
        <v>363</v>
      </c>
      <c r="C708">
        <v>0.1</v>
      </c>
      <c r="D708" t="s">
        <v>6</v>
      </c>
      <c r="E708" t="s">
        <v>507</v>
      </c>
      <c r="F708" t="s">
        <v>502</v>
      </c>
      <c r="G708" t="s">
        <v>363</v>
      </c>
      <c r="H708">
        <v>8.8670000000000009</v>
      </c>
      <c r="J708">
        <v>106138048</v>
      </c>
      <c r="K708" s="5">
        <v>43857</v>
      </c>
      <c r="L708">
        <v>19</v>
      </c>
      <c r="M708">
        <v>1</v>
      </c>
      <c r="N708">
        <v>0</v>
      </c>
      <c r="O708">
        <v>1</v>
      </c>
      <c r="P708" t="s">
        <v>7</v>
      </c>
    </row>
    <row r="709" spans="1:16" x14ac:dyDescent="0.35">
      <c r="A709">
        <v>0</v>
      </c>
      <c r="B709" t="s">
        <v>363</v>
      </c>
      <c r="C709">
        <v>0.05</v>
      </c>
      <c r="D709" t="s">
        <v>6</v>
      </c>
      <c r="E709" t="s">
        <v>507</v>
      </c>
      <c r="F709" t="s">
        <v>488</v>
      </c>
      <c r="G709" t="s">
        <v>363</v>
      </c>
      <c r="H709">
        <v>8.9169999999999998</v>
      </c>
      <c r="J709">
        <v>106918328</v>
      </c>
      <c r="K709" s="5">
        <v>44656</v>
      </c>
      <c r="L709">
        <v>19</v>
      </c>
      <c r="M709">
        <v>1</v>
      </c>
      <c r="N709">
        <v>0</v>
      </c>
      <c r="O709">
        <v>1</v>
      </c>
      <c r="P709" t="s">
        <v>8</v>
      </c>
    </row>
    <row r="710" spans="1:16" x14ac:dyDescent="0.35">
      <c r="A710">
        <v>0</v>
      </c>
      <c r="B710" t="s">
        <v>363</v>
      </c>
      <c r="C710">
        <v>0.1</v>
      </c>
      <c r="D710" t="s">
        <v>6</v>
      </c>
      <c r="E710" t="s">
        <v>394</v>
      </c>
      <c r="F710" t="s">
        <v>507</v>
      </c>
      <c r="G710" t="s">
        <v>363</v>
      </c>
      <c r="H710">
        <v>8.9280000000000008</v>
      </c>
      <c r="J710">
        <v>107956983</v>
      </c>
      <c r="K710" s="5">
        <v>45639</v>
      </c>
      <c r="L710">
        <v>21</v>
      </c>
      <c r="M710">
        <v>1</v>
      </c>
      <c r="N710">
        <v>0</v>
      </c>
      <c r="O710">
        <v>1</v>
      </c>
      <c r="P710" t="s">
        <v>7</v>
      </c>
    </row>
    <row r="711" spans="1:16" x14ac:dyDescent="0.35">
      <c r="A711">
        <v>0</v>
      </c>
      <c r="B711" t="s">
        <v>363</v>
      </c>
      <c r="C711">
        <v>3.7999999999999999E-2</v>
      </c>
      <c r="D711" t="s">
        <v>6</v>
      </c>
      <c r="E711" t="s">
        <v>507</v>
      </c>
      <c r="F711" t="s">
        <v>502</v>
      </c>
      <c r="G711" t="s">
        <v>363</v>
      </c>
      <c r="H711">
        <v>8.9290000000000003</v>
      </c>
      <c r="J711">
        <v>107718926</v>
      </c>
      <c r="K711" s="5">
        <v>45424</v>
      </c>
      <c r="L711">
        <v>23</v>
      </c>
      <c r="M711">
        <v>1</v>
      </c>
      <c r="N711">
        <v>0</v>
      </c>
      <c r="O711">
        <v>1</v>
      </c>
      <c r="P711" t="s">
        <v>7</v>
      </c>
    </row>
    <row r="712" spans="1:16" x14ac:dyDescent="0.35">
      <c r="A712">
        <v>0</v>
      </c>
      <c r="B712" t="s">
        <v>363</v>
      </c>
      <c r="C712">
        <v>0.02</v>
      </c>
      <c r="D712" t="s">
        <v>6</v>
      </c>
      <c r="E712" t="s">
        <v>507</v>
      </c>
      <c r="F712" t="s">
        <v>513</v>
      </c>
      <c r="G712" t="s">
        <v>363</v>
      </c>
      <c r="H712">
        <v>8.9469999999999992</v>
      </c>
      <c r="J712">
        <v>107329742</v>
      </c>
      <c r="K712" s="5">
        <v>45050</v>
      </c>
      <c r="L712">
        <v>17</v>
      </c>
      <c r="M712">
        <v>1</v>
      </c>
      <c r="N712">
        <v>0</v>
      </c>
      <c r="O712">
        <v>1</v>
      </c>
      <c r="P712" t="s">
        <v>7</v>
      </c>
    </row>
    <row r="713" spans="1:16" x14ac:dyDescent="0.35">
      <c r="A713">
        <v>0</v>
      </c>
      <c r="B713" t="s">
        <v>363</v>
      </c>
      <c r="C713">
        <v>8.9999999999999993E-3</v>
      </c>
      <c r="D713" t="s">
        <v>6</v>
      </c>
      <c r="E713" t="s">
        <v>507</v>
      </c>
      <c r="F713" t="s">
        <v>488</v>
      </c>
      <c r="G713" t="s">
        <v>363</v>
      </c>
      <c r="H713">
        <v>8.9580000000000002</v>
      </c>
      <c r="J713">
        <v>105347260</v>
      </c>
      <c r="K713" s="5">
        <v>43110</v>
      </c>
      <c r="L713">
        <v>21</v>
      </c>
      <c r="M713">
        <v>1</v>
      </c>
      <c r="N713">
        <v>8</v>
      </c>
      <c r="O713">
        <v>5</v>
      </c>
      <c r="P713" t="s">
        <v>7</v>
      </c>
    </row>
    <row r="714" spans="1:16" x14ac:dyDescent="0.35">
      <c r="A714">
        <v>0</v>
      </c>
      <c r="B714" t="s">
        <v>363</v>
      </c>
      <c r="C714">
        <v>0</v>
      </c>
      <c r="E714" t="s">
        <v>507</v>
      </c>
      <c r="F714" t="s">
        <v>394</v>
      </c>
      <c r="G714" t="s">
        <v>363</v>
      </c>
      <c r="H714">
        <v>8.9670000000000005</v>
      </c>
      <c r="J714">
        <v>104735749</v>
      </c>
      <c r="K714" s="5">
        <v>42505</v>
      </c>
      <c r="L714">
        <v>21</v>
      </c>
      <c r="M714">
        <v>1</v>
      </c>
      <c r="N714">
        <v>9</v>
      </c>
      <c r="O714">
        <v>1</v>
      </c>
      <c r="P714" t="s">
        <v>3</v>
      </c>
    </row>
    <row r="715" spans="1:16" x14ac:dyDescent="0.35">
      <c r="A715">
        <v>0</v>
      </c>
      <c r="B715" t="s">
        <v>363</v>
      </c>
      <c r="C715">
        <v>0</v>
      </c>
      <c r="E715" t="s">
        <v>507</v>
      </c>
      <c r="F715" t="s">
        <v>394</v>
      </c>
      <c r="G715" t="s">
        <v>363</v>
      </c>
      <c r="H715">
        <v>8.9670000000000005</v>
      </c>
      <c r="J715">
        <v>106867563</v>
      </c>
      <c r="K715" s="5">
        <v>44611</v>
      </c>
      <c r="L715">
        <v>21</v>
      </c>
      <c r="M715">
        <v>1</v>
      </c>
      <c r="N715">
        <v>9</v>
      </c>
      <c r="O715">
        <v>1</v>
      </c>
      <c r="P715" t="s">
        <v>7</v>
      </c>
    </row>
    <row r="716" spans="1:16" x14ac:dyDescent="0.35">
      <c r="A716">
        <v>0</v>
      </c>
      <c r="B716" t="s">
        <v>363</v>
      </c>
      <c r="C716">
        <v>0</v>
      </c>
      <c r="E716" t="s">
        <v>507</v>
      </c>
      <c r="F716" t="s">
        <v>502</v>
      </c>
      <c r="G716" t="s">
        <v>363</v>
      </c>
      <c r="H716">
        <v>8.9670000000000005</v>
      </c>
      <c r="J716">
        <v>107126270</v>
      </c>
      <c r="K716" s="5">
        <v>44858</v>
      </c>
      <c r="L716">
        <v>23</v>
      </c>
      <c r="M716">
        <v>1</v>
      </c>
      <c r="N716">
        <v>8</v>
      </c>
      <c r="O716">
        <v>1</v>
      </c>
      <c r="P716" t="s">
        <v>7</v>
      </c>
    </row>
    <row r="717" spans="1:16" x14ac:dyDescent="0.35">
      <c r="A717">
        <v>0</v>
      </c>
      <c r="B717" t="s">
        <v>363</v>
      </c>
      <c r="C717">
        <v>0</v>
      </c>
      <c r="E717" t="s">
        <v>507</v>
      </c>
      <c r="F717" t="s">
        <v>394</v>
      </c>
      <c r="G717" t="s">
        <v>363</v>
      </c>
      <c r="H717">
        <v>8.9670000000000005</v>
      </c>
      <c r="J717">
        <v>105203004</v>
      </c>
      <c r="K717" s="5">
        <v>42973</v>
      </c>
      <c r="L717">
        <v>23</v>
      </c>
      <c r="M717">
        <v>1</v>
      </c>
      <c r="N717">
        <v>8</v>
      </c>
      <c r="O717">
        <v>1</v>
      </c>
      <c r="P717" t="s">
        <v>7</v>
      </c>
    </row>
    <row r="718" spans="1:16" x14ac:dyDescent="0.35">
      <c r="A718">
        <v>0</v>
      </c>
      <c r="B718" t="s">
        <v>363</v>
      </c>
      <c r="C718">
        <v>0</v>
      </c>
      <c r="E718" t="s">
        <v>507</v>
      </c>
      <c r="F718" t="s">
        <v>394</v>
      </c>
      <c r="G718" t="s">
        <v>363</v>
      </c>
      <c r="H718">
        <v>8.9670000000000005</v>
      </c>
      <c r="J718">
        <v>108449850</v>
      </c>
      <c r="K718" s="5">
        <v>46108</v>
      </c>
      <c r="L718">
        <v>21</v>
      </c>
      <c r="M718">
        <v>1</v>
      </c>
      <c r="N718">
        <v>0</v>
      </c>
      <c r="O718">
        <v>1</v>
      </c>
      <c r="P718" t="s">
        <v>7</v>
      </c>
    </row>
    <row r="719" spans="1:16" x14ac:dyDescent="0.35">
      <c r="A719">
        <v>0</v>
      </c>
      <c r="B719" t="s">
        <v>363</v>
      </c>
      <c r="C719">
        <v>0</v>
      </c>
      <c r="E719" t="s">
        <v>507</v>
      </c>
      <c r="F719" t="s">
        <v>394</v>
      </c>
      <c r="G719" t="s">
        <v>363</v>
      </c>
      <c r="H719">
        <v>8.9670000000000005</v>
      </c>
      <c r="J719">
        <v>107805238</v>
      </c>
      <c r="K719" s="5">
        <v>45502</v>
      </c>
      <c r="L719">
        <v>21</v>
      </c>
      <c r="M719">
        <v>2</v>
      </c>
      <c r="N719">
        <v>9</v>
      </c>
      <c r="O719">
        <v>1</v>
      </c>
      <c r="P719" t="s">
        <v>7</v>
      </c>
    </row>
    <row r="720" spans="1:16" x14ac:dyDescent="0.35">
      <c r="A720" s="5">
        <v>46217</v>
      </c>
      <c r="B720" t="s">
        <v>517</v>
      </c>
    </row>
    <row r="721" spans="1:16" ht="43.5" x14ac:dyDescent="0.35">
      <c r="A721" s="1" t="s">
        <v>370</v>
      </c>
      <c r="B721" t="s">
        <v>371</v>
      </c>
      <c r="C721" s="1" t="s">
        <v>372</v>
      </c>
      <c r="D721" t="s">
        <v>373</v>
      </c>
      <c r="E721" t="s">
        <v>374</v>
      </c>
      <c r="F721" t="s">
        <v>375</v>
      </c>
      <c r="G721" t="s">
        <v>376</v>
      </c>
      <c r="H721" t="s">
        <v>377</v>
      </c>
      <c r="I721" t="s">
        <v>0</v>
      </c>
      <c r="J721" t="s">
        <v>1</v>
      </c>
      <c r="K721" t="s">
        <v>2</v>
      </c>
      <c r="L721" t="s">
        <v>3</v>
      </c>
      <c r="M721" t="s">
        <v>4</v>
      </c>
      <c r="N721" t="s">
        <v>5</v>
      </c>
      <c r="O721" t="s">
        <v>6</v>
      </c>
    </row>
    <row r="722" spans="1:16" x14ac:dyDescent="0.35">
      <c r="A722">
        <v>0</v>
      </c>
      <c r="B722" t="s">
        <v>363</v>
      </c>
      <c r="C722">
        <v>0</v>
      </c>
      <c r="E722" t="s">
        <v>507</v>
      </c>
      <c r="F722" t="s">
        <v>394</v>
      </c>
      <c r="G722" t="s">
        <v>363</v>
      </c>
      <c r="H722">
        <v>8.9670000000000005</v>
      </c>
      <c r="J722">
        <v>107365695</v>
      </c>
      <c r="K722" s="5">
        <v>45085</v>
      </c>
      <c r="L722">
        <v>24</v>
      </c>
      <c r="M722">
        <v>1</v>
      </c>
      <c r="N722">
        <v>8</v>
      </c>
      <c r="O722">
        <v>2</v>
      </c>
      <c r="P722" t="s">
        <v>8</v>
      </c>
    </row>
    <row r="723" spans="1:16" x14ac:dyDescent="0.35">
      <c r="A723">
        <v>0</v>
      </c>
      <c r="B723" t="s">
        <v>363</v>
      </c>
      <c r="C723">
        <v>0</v>
      </c>
      <c r="E723" t="s">
        <v>507</v>
      </c>
      <c r="F723" t="s">
        <v>394</v>
      </c>
      <c r="G723" t="s">
        <v>363</v>
      </c>
      <c r="H723">
        <v>8.9670000000000005</v>
      </c>
      <c r="J723">
        <v>107440591</v>
      </c>
      <c r="K723" s="5">
        <v>45160</v>
      </c>
      <c r="L723">
        <v>21</v>
      </c>
      <c r="M723">
        <v>1</v>
      </c>
      <c r="N723">
        <v>9</v>
      </c>
      <c r="O723">
        <v>1</v>
      </c>
      <c r="P723" t="s">
        <v>7</v>
      </c>
    </row>
    <row r="724" spans="1:16" x14ac:dyDescent="0.35">
      <c r="A724">
        <v>0</v>
      </c>
      <c r="B724" t="s">
        <v>363</v>
      </c>
      <c r="C724">
        <v>0</v>
      </c>
      <c r="E724" t="s">
        <v>507</v>
      </c>
      <c r="F724" t="s">
        <v>394</v>
      </c>
      <c r="G724" t="s">
        <v>363</v>
      </c>
      <c r="H724">
        <v>8.9670000000000005</v>
      </c>
      <c r="J724">
        <v>107734117</v>
      </c>
      <c r="K724" s="5">
        <v>45424</v>
      </c>
      <c r="L724">
        <v>23</v>
      </c>
      <c r="M724">
        <v>1</v>
      </c>
      <c r="N724">
        <v>8</v>
      </c>
      <c r="O724">
        <v>1</v>
      </c>
      <c r="P724" t="s">
        <v>10</v>
      </c>
    </row>
    <row r="725" spans="1:16" x14ac:dyDescent="0.35">
      <c r="A725">
        <v>0</v>
      </c>
      <c r="B725" t="s">
        <v>363</v>
      </c>
      <c r="C725">
        <v>4.0000000000000001E-3</v>
      </c>
      <c r="D725" t="s">
        <v>411</v>
      </c>
      <c r="E725" t="s">
        <v>507</v>
      </c>
      <c r="F725" t="s">
        <v>394</v>
      </c>
      <c r="G725" t="s">
        <v>363</v>
      </c>
      <c r="H725">
        <v>8.9710000000000001</v>
      </c>
      <c r="J725">
        <v>105780827</v>
      </c>
      <c r="K725" s="5">
        <v>43515</v>
      </c>
      <c r="L725">
        <v>21</v>
      </c>
      <c r="M725">
        <v>2</v>
      </c>
      <c r="N725">
        <v>8</v>
      </c>
      <c r="O725">
        <v>1</v>
      </c>
      <c r="P725" t="s">
        <v>7</v>
      </c>
    </row>
    <row r="726" spans="1:16" x14ac:dyDescent="0.35">
      <c r="A726">
        <v>0</v>
      </c>
      <c r="B726" t="s">
        <v>363</v>
      </c>
      <c r="C726">
        <v>0.05</v>
      </c>
      <c r="D726" t="s">
        <v>6</v>
      </c>
      <c r="E726" t="s">
        <v>394</v>
      </c>
      <c r="F726" t="s">
        <v>507</v>
      </c>
      <c r="G726" t="s">
        <v>363</v>
      </c>
      <c r="H726">
        <v>8.9779999999999998</v>
      </c>
      <c r="J726">
        <v>107080386</v>
      </c>
      <c r="K726" s="5">
        <v>44813</v>
      </c>
      <c r="L726">
        <v>21</v>
      </c>
      <c r="M726">
        <v>1</v>
      </c>
      <c r="N726">
        <v>0</v>
      </c>
      <c r="O726">
        <v>1</v>
      </c>
      <c r="P726" t="s">
        <v>7</v>
      </c>
    </row>
    <row r="727" spans="1:16" x14ac:dyDescent="0.35">
      <c r="A727">
        <v>0</v>
      </c>
      <c r="B727" t="s">
        <v>363</v>
      </c>
      <c r="C727">
        <v>3.7999999999999999E-2</v>
      </c>
      <c r="D727" t="s">
        <v>6</v>
      </c>
      <c r="E727" t="s">
        <v>394</v>
      </c>
      <c r="F727" t="s">
        <v>507</v>
      </c>
      <c r="G727" t="s">
        <v>363</v>
      </c>
      <c r="H727">
        <v>8.99</v>
      </c>
      <c r="J727">
        <v>107702630</v>
      </c>
      <c r="K727" s="5">
        <v>45407</v>
      </c>
      <c r="L727">
        <v>18</v>
      </c>
      <c r="M727">
        <v>1</v>
      </c>
      <c r="N727">
        <v>0</v>
      </c>
      <c r="O727">
        <v>5</v>
      </c>
      <c r="P727" t="s">
        <v>7</v>
      </c>
    </row>
    <row r="728" spans="1:16" x14ac:dyDescent="0.35">
      <c r="A728">
        <v>0</v>
      </c>
      <c r="B728" t="s">
        <v>363</v>
      </c>
      <c r="C728">
        <v>2.7E-2</v>
      </c>
      <c r="D728" t="s">
        <v>490</v>
      </c>
      <c r="E728" t="s">
        <v>507</v>
      </c>
      <c r="F728" t="s">
        <v>394</v>
      </c>
      <c r="G728" t="s">
        <v>363</v>
      </c>
      <c r="H728">
        <v>8.9939999999999998</v>
      </c>
      <c r="J728">
        <v>107261290</v>
      </c>
      <c r="K728" s="5">
        <v>44986</v>
      </c>
      <c r="L728">
        <v>21</v>
      </c>
      <c r="M728">
        <v>1</v>
      </c>
      <c r="N728">
        <v>0</v>
      </c>
      <c r="O728">
        <v>1</v>
      </c>
      <c r="P728" t="s">
        <v>7</v>
      </c>
    </row>
    <row r="729" spans="1:16" x14ac:dyDescent="0.35">
      <c r="A729">
        <v>0</v>
      </c>
      <c r="B729" t="s">
        <v>363</v>
      </c>
      <c r="C729">
        <v>8.0000000000000002E-3</v>
      </c>
      <c r="D729" t="s">
        <v>399</v>
      </c>
      <c r="E729" t="s">
        <v>394</v>
      </c>
      <c r="F729" t="s">
        <v>488</v>
      </c>
      <c r="G729" t="s">
        <v>363</v>
      </c>
      <c r="H729">
        <v>9.02</v>
      </c>
      <c r="J729">
        <v>106168717</v>
      </c>
      <c r="K729" s="5">
        <v>43886</v>
      </c>
      <c r="L729">
        <v>21</v>
      </c>
      <c r="M729">
        <v>2</v>
      </c>
      <c r="N729">
        <v>12</v>
      </c>
      <c r="O729">
        <v>1</v>
      </c>
      <c r="P729" t="s">
        <v>7</v>
      </c>
    </row>
    <row r="730" spans="1:16" x14ac:dyDescent="0.35">
      <c r="A730">
        <v>0</v>
      </c>
      <c r="B730" t="s">
        <v>363</v>
      </c>
      <c r="C730">
        <v>6.0000000000000001E-3</v>
      </c>
      <c r="D730" t="s">
        <v>399</v>
      </c>
      <c r="E730" t="s">
        <v>394</v>
      </c>
      <c r="F730" t="s">
        <v>507</v>
      </c>
      <c r="G730" t="s">
        <v>363</v>
      </c>
      <c r="H730">
        <v>9.0220000000000002</v>
      </c>
      <c r="J730">
        <v>108276136</v>
      </c>
      <c r="K730" s="5">
        <v>45950</v>
      </c>
      <c r="L730">
        <v>21</v>
      </c>
      <c r="M730">
        <v>1</v>
      </c>
      <c r="N730">
        <v>0</v>
      </c>
      <c r="O730">
        <v>1</v>
      </c>
      <c r="P730" t="s">
        <v>7</v>
      </c>
    </row>
    <row r="731" spans="1:16" x14ac:dyDescent="0.35">
      <c r="A731">
        <v>0</v>
      </c>
      <c r="B731" t="s">
        <v>363</v>
      </c>
      <c r="C731">
        <v>5.0000000000000001E-3</v>
      </c>
      <c r="D731" t="s">
        <v>399</v>
      </c>
      <c r="E731" t="s">
        <v>394</v>
      </c>
      <c r="F731" t="s">
        <v>507</v>
      </c>
      <c r="G731" t="s">
        <v>363</v>
      </c>
      <c r="H731">
        <v>9.0229999999999997</v>
      </c>
      <c r="J731">
        <v>107047057</v>
      </c>
      <c r="K731" s="5">
        <v>44785</v>
      </c>
      <c r="L731">
        <v>21</v>
      </c>
      <c r="M731">
        <v>1</v>
      </c>
      <c r="N731">
        <v>12</v>
      </c>
      <c r="O731">
        <v>1</v>
      </c>
      <c r="P731" t="s">
        <v>7</v>
      </c>
    </row>
    <row r="732" spans="1:16" x14ac:dyDescent="0.35">
      <c r="A732">
        <v>0</v>
      </c>
      <c r="B732" t="s">
        <v>363</v>
      </c>
      <c r="C732">
        <v>5.0000000000000001E-3</v>
      </c>
      <c r="D732" t="s">
        <v>399</v>
      </c>
      <c r="E732" t="s">
        <v>394</v>
      </c>
      <c r="F732" t="s">
        <v>507</v>
      </c>
      <c r="G732" t="s">
        <v>363</v>
      </c>
      <c r="H732">
        <v>9.0229999999999997</v>
      </c>
      <c r="J732">
        <v>107510269</v>
      </c>
      <c r="K732" s="5">
        <v>45230</v>
      </c>
      <c r="L732">
        <v>21</v>
      </c>
      <c r="M732">
        <v>2</v>
      </c>
      <c r="N732">
        <v>0</v>
      </c>
      <c r="O732">
        <v>1</v>
      </c>
      <c r="P732" t="s">
        <v>7</v>
      </c>
    </row>
    <row r="733" spans="1:16" x14ac:dyDescent="0.35">
      <c r="A733">
        <v>0</v>
      </c>
      <c r="B733" t="s">
        <v>363</v>
      </c>
      <c r="C733">
        <v>4.0000000000000001E-3</v>
      </c>
      <c r="D733" t="s">
        <v>399</v>
      </c>
      <c r="E733" t="s">
        <v>394</v>
      </c>
      <c r="F733" t="s">
        <v>488</v>
      </c>
      <c r="G733" t="s">
        <v>363</v>
      </c>
      <c r="H733">
        <v>9.0239999999999991</v>
      </c>
      <c r="J733">
        <v>105825234</v>
      </c>
      <c r="K733" s="5">
        <v>43560</v>
      </c>
      <c r="L733">
        <v>21</v>
      </c>
      <c r="M733">
        <v>2</v>
      </c>
      <c r="N733">
        <v>8</v>
      </c>
      <c r="O733">
        <v>1</v>
      </c>
      <c r="P733" t="s">
        <v>3</v>
      </c>
    </row>
    <row r="734" spans="1:16" x14ac:dyDescent="0.35">
      <c r="A734">
        <v>0</v>
      </c>
      <c r="B734" t="s">
        <v>363</v>
      </c>
      <c r="C734">
        <v>4.0000000000000001E-3</v>
      </c>
      <c r="D734" t="s">
        <v>399</v>
      </c>
      <c r="E734" t="s">
        <v>394</v>
      </c>
      <c r="F734" t="s">
        <v>507</v>
      </c>
      <c r="G734" t="s">
        <v>363</v>
      </c>
      <c r="H734">
        <v>9.0239999999999991</v>
      </c>
      <c r="J734">
        <v>107815373</v>
      </c>
      <c r="K734" s="5">
        <v>45516</v>
      </c>
      <c r="L734">
        <v>21</v>
      </c>
      <c r="M734">
        <v>1</v>
      </c>
      <c r="N734">
        <v>0</v>
      </c>
      <c r="O734">
        <v>1</v>
      </c>
      <c r="P734" t="s">
        <v>7</v>
      </c>
    </row>
    <row r="735" spans="1:16" x14ac:dyDescent="0.35">
      <c r="A735">
        <v>0</v>
      </c>
      <c r="B735" t="s">
        <v>363</v>
      </c>
      <c r="C735">
        <v>3.0000000000000001E-3</v>
      </c>
      <c r="D735" t="s">
        <v>399</v>
      </c>
      <c r="E735" t="s">
        <v>394</v>
      </c>
      <c r="F735" t="s">
        <v>502</v>
      </c>
      <c r="G735" t="s">
        <v>363</v>
      </c>
      <c r="H735">
        <v>9.0250000000000004</v>
      </c>
      <c r="J735">
        <v>105025578</v>
      </c>
      <c r="K735" s="5">
        <v>42794</v>
      </c>
      <c r="L735">
        <v>21</v>
      </c>
      <c r="M735">
        <v>1</v>
      </c>
      <c r="N735">
        <v>8</v>
      </c>
      <c r="O735">
        <v>1</v>
      </c>
      <c r="P735" t="s">
        <v>7</v>
      </c>
    </row>
    <row r="736" spans="1:16" x14ac:dyDescent="0.35">
      <c r="A736">
        <v>0</v>
      </c>
      <c r="B736" t="s">
        <v>363</v>
      </c>
      <c r="C736">
        <v>3.0000000000000001E-3</v>
      </c>
      <c r="D736" t="s">
        <v>399</v>
      </c>
      <c r="E736" t="s">
        <v>394</v>
      </c>
      <c r="F736" t="s">
        <v>507</v>
      </c>
      <c r="G736" t="s">
        <v>363</v>
      </c>
      <c r="H736">
        <v>9.0250000000000004</v>
      </c>
      <c r="J736">
        <v>108224551</v>
      </c>
      <c r="K736" s="5">
        <v>45905</v>
      </c>
      <c r="L736">
        <v>21</v>
      </c>
      <c r="M736">
        <v>1</v>
      </c>
      <c r="N736">
        <v>8</v>
      </c>
      <c r="O736">
        <v>1</v>
      </c>
      <c r="P736" t="s">
        <v>7</v>
      </c>
    </row>
    <row r="737" spans="1:16" x14ac:dyDescent="0.35">
      <c r="A737">
        <v>0</v>
      </c>
      <c r="B737" t="s">
        <v>363</v>
      </c>
      <c r="C737">
        <v>3.0000000000000001E-3</v>
      </c>
      <c r="D737" t="s">
        <v>399</v>
      </c>
      <c r="E737" t="s">
        <v>394</v>
      </c>
      <c r="F737" t="s">
        <v>507</v>
      </c>
      <c r="G737" t="s">
        <v>363</v>
      </c>
      <c r="H737">
        <v>9.0250000000000004</v>
      </c>
      <c r="J737">
        <v>108227312</v>
      </c>
      <c r="K737" s="5">
        <v>45904</v>
      </c>
      <c r="L737">
        <v>21</v>
      </c>
      <c r="M737">
        <v>1</v>
      </c>
      <c r="N737">
        <v>9</v>
      </c>
      <c r="O737">
        <v>1</v>
      </c>
      <c r="P737" t="s">
        <v>7</v>
      </c>
    </row>
    <row r="738" spans="1:16" x14ac:dyDescent="0.35">
      <c r="A738">
        <v>0</v>
      </c>
      <c r="B738" t="s">
        <v>363</v>
      </c>
      <c r="C738">
        <v>3.0000000000000001E-3</v>
      </c>
      <c r="D738" t="s">
        <v>6</v>
      </c>
      <c r="E738" t="s">
        <v>394</v>
      </c>
      <c r="F738" t="s">
        <v>507</v>
      </c>
      <c r="G738" t="s">
        <v>363</v>
      </c>
      <c r="H738">
        <v>9.0250000000000004</v>
      </c>
      <c r="J738">
        <v>106707582</v>
      </c>
      <c r="K738" s="5">
        <v>44464</v>
      </c>
      <c r="L738">
        <v>21</v>
      </c>
      <c r="M738">
        <v>1</v>
      </c>
      <c r="N738">
        <v>8</v>
      </c>
      <c r="O738">
        <v>1</v>
      </c>
      <c r="P738" t="s">
        <v>7</v>
      </c>
    </row>
    <row r="739" spans="1:16" x14ac:dyDescent="0.35">
      <c r="A739">
        <v>0</v>
      </c>
      <c r="B739" t="s">
        <v>363</v>
      </c>
      <c r="C739">
        <v>3.0000000000000001E-3</v>
      </c>
      <c r="D739" t="s">
        <v>6</v>
      </c>
      <c r="E739" t="s">
        <v>394</v>
      </c>
      <c r="F739" t="s">
        <v>507</v>
      </c>
      <c r="G739" t="s">
        <v>363</v>
      </c>
      <c r="H739">
        <v>9.0250000000000004</v>
      </c>
      <c r="J739">
        <v>106466654</v>
      </c>
      <c r="K739" s="5">
        <v>44210</v>
      </c>
      <c r="L739">
        <v>21</v>
      </c>
      <c r="M739">
        <v>1</v>
      </c>
      <c r="N739">
        <v>8</v>
      </c>
      <c r="O739">
        <v>1</v>
      </c>
      <c r="P739" t="s">
        <v>7</v>
      </c>
    </row>
    <row r="740" spans="1:16" x14ac:dyDescent="0.35">
      <c r="A740">
        <v>0</v>
      </c>
      <c r="B740" t="s">
        <v>363</v>
      </c>
      <c r="C740">
        <v>3.0000000000000001E-3</v>
      </c>
      <c r="D740" t="s">
        <v>6</v>
      </c>
      <c r="E740" t="s">
        <v>394</v>
      </c>
      <c r="F740" t="s">
        <v>507</v>
      </c>
      <c r="G740" t="s">
        <v>363</v>
      </c>
      <c r="H740">
        <v>9.0250000000000004</v>
      </c>
      <c r="J740">
        <v>107640036</v>
      </c>
      <c r="K740" s="5">
        <v>45350</v>
      </c>
      <c r="L740">
        <v>21</v>
      </c>
      <c r="M740">
        <v>1</v>
      </c>
      <c r="N740">
        <v>0</v>
      </c>
      <c r="O740">
        <v>1</v>
      </c>
      <c r="P740" t="s">
        <v>7</v>
      </c>
    </row>
    <row r="741" spans="1:16" x14ac:dyDescent="0.35">
      <c r="A741">
        <v>0</v>
      </c>
      <c r="B741" t="s">
        <v>363</v>
      </c>
      <c r="C741">
        <v>3.0000000000000001E-3</v>
      </c>
      <c r="D741" t="s">
        <v>503</v>
      </c>
      <c r="E741" t="s">
        <v>394</v>
      </c>
      <c r="F741" t="s">
        <v>507</v>
      </c>
      <c r="G741" t="s">
        <v>363</v>
      </c>
      <c r="H741">
        <v>9.0250000000000004</v>
      </c>
      <c r="J741">
        <v>106736750</v>
      </c>
      <c r="K741" s="5">
        <v>44490</v>
      </c>
      <c r="L741">
        <v>21</v>
      </c>
      <c r="M741">
        <v>1</v>
      </c>
      <c r="N741">
        <v>8</v>
      </c>
      <c r="O741">
        <v>1</v>
      </c>
      <c r="P741" t="s">
        <v>7</v>
      </c>
    </row>
    <row r="742" spans="1:16" x14ac:dyDescent="0.35">
      <c r="A742">
        <v>0</v>
      </c>
      <c r="B742" t="s">
        <v>363</v>
      </c>
      <c r="C742">
        <v>2E-3</v>
      </c>
      <c r="D742" t="s">
        <v>399</v>
      </c>
      <c r="E742" t="s">
        <v>394</v>
      </c>
      <c r="F742" t="s">
        <v>507</v>
      </c>
      <c r="G742" t="s">
        <v>363</v>
      </c>
      <c r="H742">
        <v>9.0259999999999998</v>
      </c>
      <c r="J742">
        <v>106623722</v>
      </c>
      <c r="K742" s="5">
        <v>44380</v>
      </c>
      <c r="L742">
        <v>21</v>
      </c>
      <c r="M742">
        <v>1</v>
      </c>
      <c r="N742">
        <v>8</v>
      </c>
      <c r="O742">
        <v>1</v>
      </c>
      <c r="P742" t="s">
        <v>7</v>
      </c>
    </row>
    <row r="743" spans="1:16" x14ac:dyDescent="0.35">
      <c r="A743">
        <v>0</v>
      </c>
      <c r="B743" t="s">
        <v>363</v>
      </c>
      <c r="C743">
        <v>2E-3</v>
      </c>
      <c r="D743" t="s">
        <v>399</v>
      </c>
      <c r="E743" t="s">
        <v>394</v>
      </c>
      <c r="F743" t="s">
        <v>507</v>
      </c>
      <c r="G743" t="s">
        <v>363</v>
      </c>
      <c r="H743">
        <v>9.0259999999999998</v>
      </c>
      <c r="J743">
        <v>105128801</v>
      </c>
      <c r="K743" s="5">
        <v>42898</v>
      </c>
      <c r="L743">
        <v>21</v>
      </c>
      <c r="M743">
        <v>1</v>
      </c>
      <c r="N743">
        <v>9</v>
      </c>
      <c r="O743">
        <v>1</v>
      </c>
      <c r="P743" t="s">
        <v>7</v>
      </c>
    </row>
    <row r="744" spans="1:16" x14ac:dyDescent="0.35">
      <c r="A744">
        <v>0</v>
      </c>
      <c r="B744" t="s">
        <v>363</v>
      </c>
      <c r="C744">
        <v>2E-3</v>
      </c>
      <c r="D744" t="s">
        <v>399</v>
      </c>
      <c r="E744" t="s">
        <v>394</v>
      </c>
      <c r="F744" t="s">
        <v>507</v>
      </c>
      <c r="G744" t="s">
        <v>363</v>
      </c>
      <c r="H744">
        <v>9.0259999999999998</v>
      </c>
      <c r="J744">
        <v>107609738</v>
      </c>
      <c r="K744" s="5">
        <v>45321</v>
      </c>
      <c r="L744">
        <v>21</v>
      </c>
      <c r="M744">
        <v>1</v>
      </c>
      <c r="N744">
        <v>12</v>
      </c>
      <c r="O744">
        <v>1</v>
      </c>
      <c r="P744" t="s">
        <v>7</v>
      </c>
    </row>
    <row r="745" spans="1:16" x14ac:dyDescent="0.35">
      <c r="A745">
        <v>0</v>
      </c>
      <c r="B745" t="s">
        <v>363</v>
      </c>
      <c r="C745">
        <v>2E-3</v>
      </c>
      <c r="D745" t="s">
        <v>6</v>
      </c>
      <c r="E745" t="s">
        <v>394</v>
      </c>
      <c r="F745" t="s">
        <v>507</v>
      </c>
      <c r="G745" t="s">
        <v>363</v>
      </c>
      <c r="H745">
        <v>9.0259999999999998</v>
      </c>
      <c r="J745">
        <v>106669404</v>
      </c>
      <c r="K745" s="5">
        <v>44433</v>
      </c>
      <c r="L745">
        <v>21</v>
      </c>
      <c r="M745">
        <v>1</v>
      </c>
      <c r="N745">
        <v>8</v>
      </c>
      <c r="O745">
        <v>1</v>
      </c>
      <c r="P745" t="s">
        <v>7</v>
      </c>
    </row>
    <row r="746" spans="1:16" x14ac:dyDescent="0.35">
      <c r="A746">
        <v>0</v>
      </c>
      <c r="B746" t="s">
        <v>363</v>
      </c>
      <c r="C746">
        <v>2E-3</v>
      </c>
      <c r="D746" t="s">
        <v>503</v>
      </c>
      <c r="E746" t="s">
        <v>394</v>
      </c>
      <c r="F746" t="s">
        <v>507</v>
      </c>
      <c r="G746" t="s">
        <v>363</v>
      </c>
      <c r="H746">
        <v>9.0259999999999998</v>
      </c>
      <c r="J746">
        <v>106636202</v>
      </c>
      <c r="K746" s="5">
        <v>44390</v>
      </c>
      <c r="L746">
        <v>21</v>
      </c>
      <c r="M746">
        <v>1</v>
      </c>
      <c r="N746">
        <v>9</v>
      </c>
      <c r="O746">
        <v>1</v>
      </c>
      <c r="P746" t="s">
        <v>7</v>
      </c>
    </row>
    <row r="747" spans="1:16" x14ac:dyDescent="0.35">
      <c r="A747">
        <v>0</v>
      </c>
      <c r="B747" t="s">
        <v>363</v>
      </c>
      <c r="C747">
        <v>2E-3</v>
      </c>
      <c r="D747" t="s">
        <v>503</v>
      </c>
      <c r="E747" t="s">
        <v>394</v>
      </c>
      <c r="F747" t="s">
        <v>507</v>
      </c>
      <c r="G747" t="s">
        <v>363</v>
      </c>
      <c r="H747">
        <v>9.0259999999999998</v>
      </c>
      <c r="J747">
        <v>106625297</v>
      </c>
      <c r="K747" s="5">
        <v>44382</v>
      </c>
      <c r="L747">
        <v>21</v>
      </c>
      <c r="M747">
        <v>1</v>
      </c>
      <c r="N747">
        <v>8</v>
      </c>
      <c r="O747">
        <v>1</v>
      </c>
      <c r="P747" t="s">
        <v>7</v>
      </c>
    </row>
    <row r="748" spans="1:16" x14ac:dyDescent="0.35">
      <c r="A748">
        <v>0</v>
      </c>
      <c r="B748" t="s">
        <v>518</v>
      </c>
      <c r="C748">
        <v>0</v>
      </c>
      <c r="E748" t="s">
        <v>364</v>
      </c>
      <c r="F748" t="s">
        <v>519</v>
      </c>
      <c r="G748" t="s">
        <v>363</v>
      </c>
      <c r="H748">
        <v>9.0280000000000005</v>
      </c>
      <c r="J748">
        <v>108006194</v>
      </c>
      <c r="K748" s="5">
        <v>45681</v>
      </c>
      <c r="L748">
        <v>18</v>
      </c>
      <c r="M748">
        <v>1</v>
      </c>
      <c r="N748">
        <v>0</v>
      </c>
      <c r="O748">
        <v>5</v>
      </c>
      <c r="P748" t="s">
        <v>7</v>
      </c>
    </row>
    <row r="749" spans="1:16" x14ac:dyDescent="0.35">
      <c r="A749">
        <v>0</v>
      </c>
      <c r="B749" t="s">
        <v>363</v>
      </c>
      <c r="C749">
        <v>0</v>
      </c>
      <c r="E749" t="s">
        <v>394</v>
      </c>
      <c r="F749" t="s">
        <v>394</v>
      </c>
      <c r="G749" t="s">
        <v>363</v>
      </c>
      <c r="H749">
        <v>9.0280000000000005</v>
      </c>
      <c r="J749">
        <v>107102424</v>
      </c>
      <c r="K749" s="5">
        <v>44839</v>
      </c>
      <c r="L749">
        <v>23</v>
      </c>
      <c r="M749">
        <v>1</v>
      </c>
      <c r="N749">
        <v>8</v>
      </c>
      <c r="O749">
        <v>1</v>
      </c>
      <c r="P749" t="s">
        <v>7</v>
      </c>
    </row>
    <row r="750" spans="1:16" x14ac:dyDescent="0.35">
      <c r="A750">
        <v>0</v>
      </c>
      <c r="B750" t="s">
        <v>363</v>
      </c>
      <c r="C750">
        <v>0</v>
      </c>
      <c r="E750" t="s">
        <v>394</v>
      </c>
      <c r="F750" t="s">
        <v>520</v>
      </c>
      <c r="G750" t="s">
        <v>363</v>
      </c>
      <c r="H750">
        <v>9.0280000000000005</v>
      </c>
      <c r="J750">
        <v>106836295</v>
      </c>
      <c r="K750" s="5">
        <v>44579</v>
      </c>
      <c r="L750">
        <v>22</v>
      </c>
      <c r="M750">
        <v>1</v>
      </c>
      <c r="N750">
        <v>8</v>
      </c>
      <c r="O750">
        <v>1</v>
      </c>
      <c r="P750" t="s">
        <v>7</v>
      </c>
    </row>
    <row r="751" spans="1:16" x14ac:dyDescent="0.35">
      <c r="A751">
        <v>0</v>
      </c>
      <c r="B751" t="s">
        <v>363</v>
      </c>
      <c r="C751">
        <v>0</v>
      </c>
      <c r="E751" t="s">
        <v>394</v>
      </c>
      <c r="F751" t="s">
        <v>507</v>
      </c>
      <c r="G751" t="s">
        <v>363</v>
      </c>
      <c r="H751">
        <v>9.0280000000000005</v>
      </c>
      <c r="J751">
        <v>104077950</v>
      </c>
      <c r="K751" s="5">
        <v>41799</v>
      </c>
      <c r="L751">
        <v>21</v>
      </c>
      <c r="M751">
        <v>1</v>
      </c>
      <c r="N751">
        <v>8</v>
      </c>
      <c r="O751">
        <v>1</v>
      </c>
      <c r="P751" t="s">
        <v>7</v>
      </c>
    </row>
    <row r="752" spans="1:16" x14ac:dyDescent="0.35">
      <c r="A752">
        <v>0</v>
      </c>
      <c r="B752" t="s">
        <v>363</v>
      </c>
      <c r="C752">
        <v>0</v>
      </c>
      <c r="E752" t="s">
        <v>394</v>
      </c>
      <c r="F752" t="s">
        <v>436</v>
      </c>
      <c r="G752" t="s">
        <v>363</v>
      </c>
      <c r="H752">
        <v>9.0280000000000005</v>
      </c>
      <c r="J752">
        <v>104100577</v>
      </c>
      <c r="K752" s="5">
        <v>41829</v>
      </c>
      <c r="L752">
        <v>27</v>
      </c>
      <c r="M752">
        <v>1</v>
      </c>
      <c r="N752">
        <v>9</v>
      </c>
      <c r="O752">
        <v>5</v>
      </c>
      <c r="P752" t="s">
        <v>8</v>
      </c>
    </row>
    <row r="753" spans="1:16" x14ac:dyDescent="0.35">
      <c r="A753">
        <v>0</v>
      </c>
      <c r="B753" t="s">
        <v>363</v>
      </c>
      <c r="C753">
        <v>0</v>
      </c>
      <c r="E753" t="s">
        <v>394</v>
      </c>
      <c r="F753" t="s">
        <v>521</v>
      </c>
      <c r="G753" t="s">
        <v>363</v>
      </c>
      <c r="H753">
        <v>9.0280000000000005</v>
      </c>
      <c r="J753">
        <v>106867588</v>
      </c>
      <c r="K753" s="5">
        <v>44602</v>
      </c>
      <c r="L753">
        <v>24</v>
      </c>
      <c r="M753">
        <v>1</v>
      </c>
      <c r="N753">
        <v>8</v>
      </c>
      <c r="O753">
        <v>5</v>
      </c>
      <c r="P753" t="s">
        <v>3</v>
      </c>
    </row>
    <row r="754" spans="1:16" x14ac:dyDescent="0.35">
      <c r="A754" s="5">
        <v>46217</v>
      </c>
      <c r="B754" t="s">
        <v>522</v>
      </c>
    </row>
    <row r="755" spans="1:16" ht="43.5" x14ac:dyDescent="0.35">
      <c r="A755" s="1" t="s">
        <v>370</v>
      </c>
      <c r="B755" t="s">
        <v>371</v>
      </c>
      <c r="C755" s="1" t="s">
        <v>372</v>
      </c>
      <c r="D755" t="s">
        <v>373</v>
      </c>
      <c r="E755" t="s">
        <v>374</v>
      </c>
      <c r="F755" t="s">
        <v>375</v>
      </c>
      <c r="G755" t="s">
        <v>376</v>
      </c>
      <c r="H755" t="s">
        <v>377</v>
      </c>
      <c r="I755" t="s">
        <v>0</v>
      </c>
      <c r="J755" t="s">
        <v>1</v>
      </c>
      <c r="K755" t="s">
        <v>2</v>
      </c>
      <c r="L755" t="s">
        <v>3</v>
      </c>
      <c r="M755" t="s">
        <v>4</v>
      </c>
      <c r="N755" t="s">
        <v>5</v>
      </c>
      <c r="O755" t="s">
        <v>6</v>
      </c>
    </row>
    <row r="756" spans="1:16" x14ac:dyDescent="0.35">
      <c r="A756">
        <v>0</v>
      </c>
      <c r="B756" t="s">
        <v>363</v>
      </c>
      <c r="C756">
        <v>0</v>
      </c>
      <c r="E756" t="s">
        <v>394</v>
      </c>
      <c r="F756" t="s">
        <v>507</v>
      </c>
      <c r="G756" t="s">
        <v>363</v>
      </c>
      <c r="H756">
        <v>9.0280000000000005</v>
      </c>
      <c r="J756">
        <v>104054082</v>
      </c>
      <c r="K756" s="5">
        <v>41764</v>
      </c>
      <c r="L756">
        <v>21</v>
      </c>
      <c r="M756">
        <v>1</v>
      </c>
      <c r="N756">
        <v>8</v>
      </c>
      <c r="O756">
        <v>1</v>
      </c>
      <c r="P756" t="s">
        <v>7</v>
      </c>
    </row>
    <row r="757" spans="1:16" x14ac:dyDescent="0.35">
      <c r="A757">
        <v>0</v>
      </c>
      <c r="B757" t="s">
        <v>363</v>
      </c>
      <c r="C757">
        <v>0</v>
      </c>
      <c r="E757" t="s">
        <v>394</v>
      </c>
      <c r="F757" t="s">
        <v>436</v>
      </c>
      <c r="G757" t="s">
        <v>363</v>
      </c>
      <c r="H757">
        <v>9.0280000000000005</v>
      </c>
      <c r="J757">
        <v>104484707</v>
      </c>
      <c r="K757" s="5">
        <v>42252</v>
      </c>
      <c r="L757">
        <v>21</v>
      </c>
      <c r="M757">
        <v>1</v>
      </c>
      <c r="N757">
        <v>8</v>
      </c>
      <c r="O757">
        <v>1</v>
      </c>
      <c r="P757" t="s">
        <v>7</v>
      </c>
    </row>
    <row r="758" spans="1:16" x14ac:dyDescent="0.35">
      <c r="A758">
        <v>0</v>
      </c>
      <c r="B758" t="s">
        <v>363</v>
      </c>
      <c r="C758">
        <v>0</v>
      </c>
      <c r="E758" t="s">
        <v>394</v>
      </c>
      <c r="F758" t="s">
        <v>437</v>
      </c>
      <c r="G758" t="s">
        <v>363</v>
      </c>
      <c r="H758">
        <v>9.0280000000000005</v>
      </c>
      <c r="J758">
        <v>106362001</v>
      </c>
      <c r="K758" s="5">
        <v>44110</v>
      </c>
      <c r="L758">
        <v>24</v>
      </c>
      <c r="M758">
        <v>1</v>
      </c>
      <c r="N758">
        <v>8</v>
      </c>
      <c r="O758">
        <v>1</v>
      </c>
      <c r="P758" t="s">
        <v>8</v>
      </c>
    </row>
    <row r="759" spans="1:16" x14ac:dyDescent="0.35">
      <c r="A759">
        <v>0</v>
      </c>
      <c r="B759" t="s">
        <v>363</v>
      </c>
      <c r="C759">
        <v>0</v>
      </c>
      <c r="E759" t="s">
        <v>394</v>
      </c>
      <c r="F759" t="s">
        <v>436</v>
      </c>
      <c r="G759" t="s">
        <v>363</v>
      </c>
      <c r="H759">
        <v>9.0280000000000005</v>
      </c>
      <c r="J759">
        <v>105815091</v>
      </c>
      <c r="K759" s="5">
        <v>43550</v>
      </c>
      <c r="L759">
        <v>23</v>
      </c>
      <c r="M759">
        <v>1</v>
      </c>
      <c r="N759">
        <v>8</v>
      </c>
      <c r="O759">
        <v>1</v>
      </c>
      <c r="P759" t="s">
        <v>7</v>
      </c>
    </row>
    <row r="760" spans="1:16" x14ac:dyDescent="0.35">
      <c r="A760">
        <v>0</v>
      </c>
      <c r="B760" t="s">
        <v>363</v>
      </c>
      <c r="C760">
        <v>0</v>
      </c>
      <c r="E760" t="s">
        <v>394</v>
      </c>
      <c r="F760" t="s">
        <v>384</v>
      </c>
      <c r="G760" t="s">
        <v>363</v>
      </c>
      <c r="H760">
        <v>9.0280000000000005</v>
      </c>
      <c r="J760">
        <v>107106997</v>
      </c>
      <c r="K760" s="5">
        <v>44844</v>
      </c>
      <c r="L760">
        <v>21</v>
      </c>
      <c r="M760">
        <v>1</v>
      </c>
      <c r="N760">
        <v>8</v>
      </c>
      <c r="O760">
        <v>1</v>
      </c>
      <c r="P760" t="s">
        <v>7</v>
      </c>
    </row>
    <row r="761" spans="1:16" x14ac:dyDescent="0.35">
      <c r="A761">
        <v>0</v>
      </c>
      <c r="B761" t="s">
        <v>363</v>
      </c>
      <c r="C761">
        <v>0</v>
      </c>
      <c r="E761" t="s">
        <v>394</v>
      </c>
      <c r="F761" t="s">
        <v>520</v>
      </c>
      <c r="G761" t="s">
        <v>363</v>
      </c>
      <c r="H761">
        <v>9.0280000000000005</v>
      </c>
      <c r="J761">
        <v>106921308</v>
      </c>
      <c r="K761" s="5">
        <v>44663</v>
      </c>
      <c r="L761">
        <v>24</v>
      </c>
      <c r="M761">
        <v>1</v>
      </c>
      <c r="N761">
        <v>8</v>
      </c>
      <c r="O761">
        <v>1</v>
      </c>
      <c r="P761" t="s">
        <v>7</v>
      </c>
    </row>
    <row r="762" spans="1:16" x14ac:dyDescent="0.35">
      <c r="A762">
        <v>0</v>
      </c>
      <c r="B762" t="s">
        <v>363</v>
      </c>
      <c r="C762">
        <v>0</v>
      </c>
      <c r="E762" t="s">
        <v>394</v>
      </c>
      <c r="F762" t="s">
        <v>507</v>
      </c>
      <c r="G762" t="s">
        <v>363</v>
      </c>
      <c r="H762">
        <v>9.0280000000000005</v>
      </c>
      <c r="J762">
        <v>107118024</v>
      </c>
      <c r="K762" s="5">
        <v>44848</v>
      </c>
      <c r="L762">
        <v>24</v>
      </c>
      <c r="M762">
        <v>1</v>
      </c>
      <c r="N762">
        <v>8</v>
      </c>
      <c r="O762">
        <v>1</v>
      </c>
      <c r="P762" t="s">
        <v>7</v>
      </c>
    </row>
    <row r="763" spans="1:16" x14ac:dyDescent="0.35">
      <c r="A763">
        <v>0</v>
      </c>
      <c r="B763" t="s">
        <v>363</v>
      </c>
      <c r="C763">
        <v>0</v>
      </c>
      <c r="E763" t="s">
        <v>394</v>
      </c>
      <c r="F763" t="s">
        <v>436</v>
      </c>
      <c r="G763" t="s">
        <v>363</v>
      </c>
      <c r="H763">
        <v>9.0280000000000005</v>
      </c>
      <c r="J763">
        <v>106032721</v>
      </c>
      <c r="K763" s="5">
        <v>43758</v>
      </c>
      <c r="L763">
        <v>22</v>
      </c>
      <c r="M763">
        <v>2</v>
      </c>
      <c r="N763">
        <v>9</v>
      </c>
      <c r="O763">
        <v>1</v>
      </c>
      <c r="P763" t="s">
        <v>3</v>
      </c>
    </row>
    <row r="764" spans="1:16" x14ac:dyDescent="0.35">
      <c r="A764">
        <v>0</v>
      </c>
      <c r="B764" t="s">
        <v>363</v>
      </c>
      <c r="C764">
        <v>0</v>
      </c>
      <c r="E764" t="s">
        <v>394</v>
      </c>
      <c r="F764" t="s">
        <v>507</v>
      </c>
      <c r="G764" t="s">
        <v>363</v>
      </c>
      <c r="H764">
        <v>9.0280000000000005</v>
      </c>
      <c r="J764">
        <v>105095369</v>
      </c>
      <c r="K764" s="5">
        <v>42865</v>
      </c>
      <c r="L764">
        <v>21</v>
      </c>
      <c r="M764">
        <v>1</v>
      </c>
      <c r="N764">
        <v>8</v>
      </c>
      <c r="O764">
        <v>1</v>
      </c>
      <c r="P764" t="s">
        <v>7</v>
      </c>
    </row>
    <row r="765" spans="1:16" x14ac:dyDescent="0.35">
      <c r="A765">
        <v>0</v>
      </c>
      <c r="B765" t="s">
        <v>363</v>
      </c>
      <c r="C765">
        <v>0</v>
      </c>
      <c r="E765" t="s">
        <v>394</v>
      </c>
      <c r="F765" t="s">
        <v>492</v>
      </c>
      <c r="G765" t="s">
        <v>363</v>
      </c>
      <c r="H765">
        <v>9.0280000000000005</v>
      </c>
      <c r="J765">
        <v>106539650</v>
      </c>
      <c r="K765" s="5">
        <v>44294</v>
      </c>
      <c r="L765">
        <v>21</v>
      </c>
      <c r="M765">
        <v>1</v>
      </c>
      <c r="N765">
        <v>8</v>
      </c>
      <c r="O765">
        <v>1</v>
      </c>
      <c r="P765" t="s">
        <v>7</v>
      </c>
    </row>
    <row r="766" spans="1:16" x14ac:dyDescent="0.35">
      <c r="A766">
        <v>0</v>
      </c>
      <c r="B766" t="s">
        <v>363</v>
      </c>
      <c r="C766">
        <v>0</v>
      </c>
      <c r="E766" t="s">
        <v>394</v>
      </c>
      <c r="F766" t="s">
        <v>436</v>
      </c>
      <c r="G766" t="s">
        <v>363</v>
      </c>
      <c r="H766">
        <v>9.0280000000000005</v>
      </c>
      <c r="J766">
        <v>105541751</v>
      </c>
      <c r="K766" s="5">
        <v>43296</v>
      </c>
      <c r="L766">
        <v>24</v>
      </c>
      <c r="M766">
        <v>1</v>
      </c>
      <c r="N766">
        <v>8</v>
      </c>
      <c r="O766">
        <v>1</v>
      </c>
      <c r="P766" t="s">
        <v>3</v>
      </c>
    </row>
    <row r="767" spans="1:16" x14ac:dyDescent="0.35">
      <c r="A767">
        <v>0</v>
      </c>
      <c r="B767" t="s">
        <v>363</v>
      </c>
      <c r="C767">
        <v>0</v>
      </c>
      <c r="E767" t="s">
        <v>394</v>
      </c>
      <c r="F767" t="s">
        <v>523</v>
      </c>
      <c r="G767" t="s">
        <v>363</v>
      </c>
      <c r="H767">
        <v>9.0280000000000005</v>
      </c>
      <c r="J767">
        <v>105565586</v>
      </c>
      <c r="K767" s="5">
        <v>43315</v>
      </c>
      <c r="L767">
        <v>21</v>
      </c>
      <c r="M767">
        <v>2</v>
      </c>
      <c r="N767">
        <v>8</v>
      </c>
      <c r="O767">
        <v>1</v>
      </c>
      <c r="P767" t="s">
        <v>8</v>
      </c>
    </row>
    <row r="768" spans="1:16" x14ac:dyDescent="0.35">
      <c r="A768">
        <v>0</v>
      </c>
      <c r="B768" t="s">
        <v>363</v>
      </c>
      <c r="C768">
        <v>0</v>
      </c>
      <c r="E768" t="s">
        <v>394</v>
      </c>
      <c r="F768" t="s">
        <v>436</v>
      </c>
      <c r="G768" t="s">
        <v>363</v>
      </c>
      <c r="H768">
        <v>9.0280000000000005</v>
      </c>
      <c r="J768">
        <v>105484327</v>
      </c>
      <c r="K768" s="5">
        <v>43233</v>
      </c>
      <c r="L768">
        <v>21</v>
      </c>
      <c r="M768">
        <v>1</v>
      </c>
      <c r="N768">
        <v>8</v>
      </c>
      <c r="O768">
        <v>1</v>
      </c>
      <c r="P768" t="s">
        <v>7</v>
      </c>
    </row>
    <row r="769" spans="1:16" x14ac:dyDescent="0.35">
      <c r="A769">
        <v>0</v>
      </c>
      <c r="B769" t="s">
        <v>363</v>
      </c>
      <c r="C769">
        <v>0</v>
      </c>
      <c r="E769" t="s">
        <v>394</v>
      </c>
      <c r="F769" t="s">
        <v>507</v>
      </c>
      <c r="G769" t="s">
        <v>363</v>
      </c>
      <c r="H769">
        <v>9.0280000000000005</v>
      </c>
      <c r="J769">
        <v>107129491</v>
      </c>
      <c r="K769" s="5">
        <v>44855</v>
      </c>
      <c r="L769">
        <v>21</v>
      </c>
      <c r="M769">
        <v>1</v>
      </c>
      <c r="N769">
        <v>8</v>
      </c>
      <c r="O769">
        <v>1</v>
      </c>
      <c r="P769" t="s">
        <v>7</v>
      </c>
    </row>
    <row r="770" spans="1:16" x14ac:dyDescent="0.35">
      <c r="A770">
        <v>0</v>
      </c>
      <c r="B770" t="s">
        <v>363</v>
      </c>
      <c r="C770">
        <v>0</v>
      </c>
      <c r="E770" t="s">
        <v>394</v>
      </c>
      <c r="F770" t="s">
        <v>507</v>
      </c>
      <c r="G770" t="s">
        <v>363</v>
      </c>
      <c r="H770">
        <v>9.0280000000000005</v>
      </c>
      <c r="J770">
        <v>104465863</v>
      </c>
      <c r="K770" s="5">
        <v>42236</v>
      </c>
      <c r="L770">
        <v>18</v>
      </c>
      <c r="M770">
        <v>1</v>
      </c>
      <c r="N770">
        <v>8</v>
      </c>
      <c r="O770">
        <v>1</v>
      </c>
      <c r="P770" t="s">
        <v>7</v>
      </c>
    </row>
    <row r="771" spans="1:16" x14ac:dyDescent="0.35">
      <c r="A771">
        <v>0</v>
      </c>
      <c r="B771" t="s">
        <v>363</v>
      </c>
      <c r="C771">
        <v>0</v>
      </c>
      <c r="E771" t="s">
        <v>394</v>
      </c>
      <c r="F771" t="s">
        <v>384</v>
      </c>
      <c r="G771" t="s">
        <v>363</v>
      </c>
      <c r="H771">
        <v>9.0280000000000005</v>
      </c>
      <c r="J771">
        <v>104637782</v>
      </c>
      <c r="K771" s="5">
        <v>42406</v>
      </c>
      <c r="L771">
        <v>27</v>
      </c>
      <c r="M771">
        <v>1</v>
      </c>
      <c r="N771">
        <v>0</v>
      </c>
      <c r="O771">
        <v>1</v>
      </c>
      <c r="P771" t="s">
        <v>3</v>
      </c>
    </row>
    <row r="772" spans="1:16" x14ac:dyDescent="0.35">
      <c r="A772">
        <v>0</v>
      </c>
      <c r="B772" t="s">
        <v>363</v>
      </c>
      <c r="C772">
        <v>0</v>
      </c>
      <c r="E772" t="s">
        <v>394</v>
      </c>
      <c r="F772" t="s">
        <v>507</v>
      </c>
      <c r="G772" t="s">
        <v>363</v>
      </c>
      <c r="H772">
        <v>9.0280000000000005</v>
      </c>
      <c r="J772">
        <v>104570432</v>
      </c>
      <c r="K772" s="5">
        <v>42339</v>
      </c>
      <c r="L772">
        <v>19</v>
      </c>
      <c r="M772">
        <v>2</v>
      </c>
      <c r="N772">
        <v>9</v>
      </c>
      <c r="O772">
        <v>4</v>
      </c>
      <c r="P772" t="s">
        <v>7</v>
      </c>
    </row>
    <row r="773" spans="1:16" x14ac:dyDescent="0.35">
      <c r="A773">
        <v>0</v>
      </c>
      <c r="B773" t="s">
        <v>363</v>
      </c>
      <c r="C773">
        <v>0</v>
      </c>
      <c r="E773" t="s">
        <v>394</v>
      </c>
      <c r="F773" t="s">
        <v>507</v>
      </c>
      <c r="G773" t="s">
        <v>363</v>
      </c>
      <c r="H773">
        <v>9.0280000000000005</v>
      </c>
      <c r="J773">
        <v>106345867</v>
      </c>
      <c r="K773" s="5">
        <v>44097</v>
      </c>
      <c r="L773">
        <v>21</v>
      </c>
      <c r="M773">
        <v>1</v>
      </c>
      <c r="N773">
        <v>8</v>
      </c>
      <c r="O773">
        <v>1</v>
      </c>
      <c r="P773" t="s">
        <v>7</v>
      </c>
    </row>
    <row r="774" spans="1:16" x14ac:dyDescent="0.35">
      <c r="A774">
        <v>0</v>
      </c>
      <c r="B774" t="s">
        <v>363</v>
      </c>
      <c r="C774">
        <v>0</v>
      </c>
      <c r="E774" t="s">
        <v>394</v>
      </c>
      <c r="F774" t="s">
        <v>507</v>
      </c>
      <c r="G774" t="s">
        <v>363</v>
      </c>
      <c r="H774">
        <v>9.0280000000000005</v>
      </c>
      <c r="J774">
        <v>105652440</v>
      </c>
      <c r="K774" s="5">
        <v>43399</v>
      </c>
      <c r="L774">
        <v>21</v>
      </c>
      <c r="M774">
        <v>2</v>
      </c>
      <c r="N774">
        <v>9</v>
      </c>
      <c r="O774">
        <v>1</v>
      </c>
      <c r="P774" t="s">
        <v>3</v>
      </c>
    </row>
    <row r="775" spans="1:16" x14ac:dyDescent="0.35">
      <c r="A775">
        <v>0</v>
      </c>
      <c r="B775" t="s">
        <v>363</v>
      </c>
      <c r="C775">
        <v>0</v>
      </c>
      <c r="E775" t="s">
        <v>394</v>
      </c>
      <c r="F775" t="s">
        <v>394</v>
      </c>
      <c r="G775" t="s">
        <v>363</v>
      </c>
      <c r="H775">
        <v>9.0280000000000005</v>
      </c>
      <c r="J775">
        <v>104600529</v>
      </c>
      <c r="K775" s="5">
        <v>42355</v>
      </c>
      <c r="L775">
        <v>24</v>
      </c>
      <c r="M775">
        <v>1</v>
      </c>
      <c r="N775">
        <v>8</v>
      </c>
      <c r="O775">
        <v>1</v>
      </c>
      <c r="P775" t="s">
        <v>7</v>
      </c>
    </row>
    <row r="776" spans="1:16" x14ac:dyDescent="0.35">
      <c r="A776">
        <v>0</v>
      </c>
      <c r="B776" t="s">
        <v>363</v>
      </c>
      <c r="C776">
        <v>0</v>
      </c>
      <c r="E776" t="s">
        <v>394</v>
      </c>
      <c r="F776" t="s">
        <v>384</v>
      </c>
      <c r="G776" t="s">
        <v>363</v>
      </c>
      <c r="H776">
        <v>9.0280000000000005</v>
      </c>
      <c r="J776">
        <v>105955838</v>
      </c>
      <c r="K776" s="5">
        <v>43689</v>
      </c>
      <c r="L776">
        <v>21</v>
      </c>
      <c r="M776">
        <v>1</v>
      </c>
      <c r="N776">
        <v>8</v>
      </c>
      <c r="O776">
        <v>1</v>
      </c>
      <c r="P776" t="s">
        <v>7</v>
      </c>
    </row>
    <row r="777" spans="1:16" x14ac:dyDescent="0.35">
      <c r="A777">
        <v>0</v>
      </c>
      <c r="B777" t="s">
        <v>363</v>
      </c>
      <c r="C777">
        <v>0</v>
      </c>
      <c r="E777" t="s">
        <v>394</v>
      </c>
      <c r="F777" t="s">
        <v>507</v>
      </c>
      <c r="G777" t="s">
        <v>363</v>
      </c>
      <c r="H777">
        <v>9.0280000000000005</v>
      </c>
      <c r="J777">
        <v>107118129</v>
      </c>
      <c r="K777" s="5">
        <v>44848</v>
      </c>
      <c r="L777">
        <v>24</v>
      </c>
      <c r="M777">
        <v>1</v>
      </c>
      <c r="N777">
        <v>8</v>
      </c>
      <c r="O777">
        <v>1</v>
      </c>
      <c r="P777" t="s">
        <v>7</v>
      </c>
    </row>
    <row r="778" spans="1:16" x14ac:dyDescent="0.35">
      <c r="A778">
        <v>0</v>
      </c>
      <c r="B778" t="s">
        <v>363</v>
      </c>
      <c r="C778">
        <v>0</v>
      </c>
      <c r="E778" t="s">
        <v>394</v>
      </c>
      <c r="F778" t="s">
        <v>436</v>
      </c>
      <c r="G778" t="s">
        <v>363</v>
      </c>
      <c r="H778">
        <v>9.0280000000000005</v>
      </c>
      <c r="J778">
        <v>104530943</v>
      </c>
      <c r="K778" s="5">
        <v>42297</v>
      </c>
      <c r="L778">
        <v>23</v>
      </c>
      <c r="M778">
        <v>1</v>
      </c>
      <c r="N778">
        <v>8</v>
      </c>
      <c r="O778">
        <v>1</v>
      </c>
      <c r="P778" t="s">
        <v>7</v>
      </c>
    </row>
    <row r="779" spans="1:16" x14ac:dyDescent="0.35">
      <c r="A779">
        <v>0</v>
      </c>
      <c r="B779" t="s">
        <v>363</v>
      </c>
      <c r="C779">
        <v>0</v>
      </c>
      <c r="E779" t="s">
        <v>394</v>
      </c>
      <c r="F779" t="s">
        <v>436</v>
      </c>
      <c r="G779" t="s">
        <v>363</v>
      </c>
      <c r="H779">
        <v>9.0280000000000005</v>
      </c>
      <c r="J779">
        <v>104245441</v>
      </c>
      <c r="K779" s="5">
        <v>41989</v>
      </c>
      <c r="L779">
        <v>19</v>
      </c>
      <c r="M779">
        <v>1</v>
      </c>
      <c r="N779">
        <v>8</v>
      </c>
      <c r="O779">
        <v>1</v>
      </c>
      <c r="P779" t="s">
        <v>3</v>
      </c>
    </row>
    <row r="780" spans="1:16" x14ac:dyDescent="0.35">
      <c r="A780">
        <v>0</v>
      </c>
      <c r="B780" t="s">
        <v>363</v>
      </c>
      <c r="C780">
        <v>0</v>
      </c>
      <c r="E780" t="s">
        <v>394</v>
      </c>
      <c r="F780" t="s">
        <v>436</v>
      </c>
      <c r="G780" t="s">
        <v>363</v>
      </c>
      <c r="H780">
        <v>9.0280000000000005</v>
      </c>
      <c r="J780">
        <v>108458848</v>
      </c>
      <c r="K780" s="5">
        <v>46104</v>
      </c>
      <c r="L780">
        <v>24</v>
      </c>
      <c r="M780">
        <v>1</v>
      </c>
      <c r="N780">
        <v>8</v>
      </c>
      <c r="O780">
        <v>1</v>
      </c>
      <c r="P780" t="s">
        <v>10</v>
      </c>
    </row>
    <row r="781" spans="1:16" x14ac:dyDescent="0.35">
      <c r="A781">
        <v>0</v>
      </c>
      <c r="B781" t="s">
        <v>363</v>
      </c>
      <c r="C781">
        <v>0</v>
      </c>
      <c r="E781" t="s">
        <v>394</v>
      </c>
      <c r="F781" t="s">
        <v>507</v>
      </c>
      <c r="G781" t="s">
        <v>363</v>
      </c>
      <c r="H781">
        <v>9.0280000000000005</v>
      </c>
      <c r="J781">
        <v>108267598</v>
      </c>
      <c r="K781" s="5">
        <v>45935</v>
      </c>
      <c r="L781">
        <v>21</v>
      </c>
      <c r="M781">
        <v>1</v>
      </c>
      <c r="N781">
        <v>8</v>
      </c>
      <c r="O781">
        <v>1</v>
      </c>
      <c r="P781" t="s">
        <v>3</v>
      </c>
    </row>
    <row r="782" spans="1:16" x14ac:dyDescent="0.35">
      <c r="A782">
        <v>0</v>
      </c>
      <c r="B782" t="s">
        <v>363</v>
      </c>
      <c r="C782">
        <v>0</v>
      </c>
      <c r="E782" t="s">
        <v>394</v>
      </c>
      <c r="F782" t="s">
        <v>507</v>
      </c>
      <c r="G782" t="s">
        <v>363</v>
      </c>
      <c r="H782">
        <v>9.0280000000000005</v>
      </c>
      <c r="J782">
        <v>108230735</v>
      </c>
      <c r="K782" s="5">
        <v>45910</v>
      </c>
      <c r="L782">
        <v>24</v>
      </c>
      <c r="M782">
        <v>2</v>
      </c>
      <c r="N782">
        <v>8</v>
      </c>
      <c r="O782">
        <v>1</v>
      </c>
      <c r="P782" t="s">
        <v>8</v>
      </c>
    </row>
    <row r="783" spans="1:16" x14ac:dyDescent="0.35">
      <c r="A783">
        <v>0</v>
      </c>
      <c r="B783" t="s">
        <v>363</v>
      </c>
      <c r="C783">
        <v>0</v>
      </c>
      <c r="E783" t="s">
        <v>394</v>
      </c>
      <c r="F783" t="s">
        <v>523</v>
      </c>
      <c r="G783" t="s">
        <v>363</v>
      </c>
      <c r="H783">
        <v>9.0280000000000005</v>
      </c>
      <c r="J783">
        <v>108083561</v>
      </c>
      <c r="K783" s="5">
        <v>45766</v>
      </c>
      <c r="L783">
        <v>31</v>
      </c>
      <c r="M783">
        <v>1</v>
      </c>
      <c r="N783">
        <v>8</v>
      </c>
      <c r="O783">
        <v>1</v>
      </c>
      <c r="P783" t="s">
        <v>7</v>
      </c>
    </row>
    <row r="784" spans="1:16" x14ac:dyDescent="0.35">
      <c r="A784">
        <v>0</v>
      </c>
      <c r="B784" t="s">
        <v>363</v>
      </c>
      <c r="C784">
        <v>0</v>
      </c>
      <c r="E784" t="s">
        <v>394</v>
      </c>
      <c r="F784" t="s">
        <v>507</v>
      </c>
      <c r="G784" t="s">
        <v>363</v>
      </c>
      <c r="H784">
        <v>9.0280000000000005</v>
      </c>
      <c r="J784">
        <v>108012369</v>
      </c>
      <c r="K784" s="5">
        <v>45693</v>
      </c>
      <c r="L784">
        <v>21</v>
      </c>
      <c r="M784">
        <v>1</v>
      </c>
      <c r="N784">
        <v>0</v>
      </c>
      <c r="O784">
        <v>1</v>
      </c>
      <c r="P784" t="s">
        <v>7</v>
      </c>
    </row>
    <row r="785" spans="1:16" x14ac:dyDescent="0.35">
      <c r="A785">
        <v>0</v>
      </c>
      <c r="B785" t="s">
        <v>363</v>
      </c>
      <c r="C785">
        <v>0</v>
      </c>
      <c r="E785" t="s">
        <v>394</v>
      </c>
      <c r="G785" t="s">
        <v>363</v>
      </c>
      <c r="H785">
        <v>9.0280000000000005</v>
      </c>
      <c r="J785">
        <v>107858800</v>
      </c>
      <c r="K785" s="5">
        <v>45556</v>
      </c>
      <c r="L785">
        <v>24</v>
      </c>
      <c r="M785">
        <v>1</v>
      </c>
      <c r="N785">
        <v>8</v>
      </c>
      <c r="O785">
        <v>5</v>
      </c>
      <c r="P785" t="s">
        <v>7</v>
      </c>
    </row>
    <row r="786" spans="1:16" x14ac:dyDescent="0.35">
      <c r="A786">
        <v>0</v>
      </c>
      <c r="B786" t="s">
        <v>363</v>
      </c>
      <c r="C786">
        <v>0</v>
      </c>
      <c r="E786" t="s">
        <v>394</v>
      </c>
      <c r="F786" t="s">
        <v>436</v>
      </c>
      <c r="G786" t="s">
        <v>363</v>
      </c>
      <c r="H786">
        <v>9.0280000000000005</v>
      </c>
      <c r="J786">
        <v>107574485</v>
      </c>
      <c r="K786" s="5">
        <v>45280</v>
      </c>
      <c r="L786">
        <v>21</v>
      </c>
      <c r="M786">
        <v>1</v>
      </c>
      <c r="N786">
        <v>8</v>
      </c>
      <c r="O786">
        <v>1</v>
      </c>
      <c r="P786" t="s">
        <v>7</v>
      </c>
    </row>
    <row r="787" spans="1:16" x14ac:dyDescent="0.35">
      <c r="A787">
        <v>0</v>
      </c>
      <c r="B787" t="s">
        <v>363</v>
      </c>
      <c r="C787">
        <v>0</v>
      </c>
      <c r="E787" t="s">
        <v>394</v>
      </c>
      <c r="F787" t="s">
        <v>524</v>
      </c>
      <c r="G787" t="s">
        <v>363</v>
      </c>
      <c r="H787">
        <v>9.0280000000000005</v>
      </c>
      <c r="J787">
        <v>107185715</v>
      </c>
      <c r="K787" s="5">
        <v>44912</v>
      </c>
      <c r="L787">
        <v>21</v>
      </c>
      <c r="M787">
        <v>1</v>
      </c>
      <c r="N787">
        <v>8</v>
      </c>
      <c r="O787">
        <v>1</v>
      </c>
      <c r="P787" t="s">
        <v>7</v>
      </c>
    </row>
    <row r="788" spans="1:16" x14ac:dyDescent="0.35">
      <c r="A788" s="5">
        <v>46217</v>
      </c>
      <c r="B788" t="s">
        <v>525</v>
      </c>
    </row>
    <row r="789" spans="1:16" ht="43.5" x14ac:dyDescent="0.35">
      <c r="A789" s="1" t="s">
        <v>370</v>
      </c>
      <c r="B789" t="s">
        <v>371</v>
      </c>
      <c r="C789" s="1" t="s">
        <v>372</v>
      </c>
      <c r="D789" t="s">
        <v>373</v>
      </c>
      <c r="E789" t="s">
        <v>374</v>
      </c>
      <c r="F789" t="s">
        <v>375</v>
      </c>
      <c r="G789" t="s">
        <v>376</v>
      </c>
      <c r="H789" t="s">
        <v>377</v>
      </c>
      <c r="I789" t="s">
        <v>0</v>
      </c>
      <c r="J789" t="s">
        <v>1</v>
      </c>
      <c r="K789" t="s">
        <v>2</v>
      </c>
      <c r="L789" t="s">
        <v>3</v>
      </c>
      <c r="M789" t="s">
        <v>4</v>
      </c>
      <c r="N789" t="s">
        <v>5</v>
      </c>
      <c r="O789" t="s">
        <v>6</v>
      </c>
    </row>
    <row r="790" spans="1:16" x14ac:dyDescent="0.35">
      <c r="A790">
        <v>0</v>
      </c>
      <c r="B790" t="s">
        <v>363</v>
      </c>
      <c r="C790">
        <v>0</v>
      </c>
      <c r="E790" t="s">
        <v>394</v>
      </c>
      <c r="F790" t="s">
        <v>507</v>
      </c>
      <c r="G790" t="s">
        <v>363</v>
      </c>
      <c r="H790">
        <v>9.0280000000000005</v>
      </c>
      <c r="J790">
        <v>107449291</v>
      </c>
      <c r="K790" s="5">
        <v>45174</v>
      </c>
      <c r="L790">
        <v>24</v>
      </c>
      <c r="M790">
        <v>1</v>
      </c>
      <c r="N790">
        <v>8</v>
      </c>
      <c r="O790">
        <v>1</v>
      </c>
      <c r="P790" t="s">
        <v>3</v>
      </c>
    </row>
    <row r="791" spans="1:16" x14ac:dyDescent="0.35">
      <c r="A791">
        <v>0</v>
      </c>
      <c r="B791" t="s">
        <v>363</v>
      </c>
      <c r="C791">
        <v>0</v>
      </c>
      <c r="E791" t="s">
        <v>394</v>
      </c>
      <c r="F791" t="s">
        <v>436</v>
      </c>
      <c r="G791" t="s">
        <v>363</v>
      </c>
      <c r="H791">
        <v>9.0280000000000005</v>
      </c>
      <c r="J791">
        <v>107287818</v>
      </c>
      <c r="K791" s="5">
        <v>45014</v>
      </c>
      <c r="L791">
        <v>21</v>
      </c>
      <c r="M791">
        <v>1</v>
      </c>
      <c r="N791">
        <v>8</v>
      </c>
      <c r="O791">
        <v>1</v>
      </c>
      <c r="P791" t="s">
        <v>7</v>
      </c>
    </row>
    <row r="792" spans="1:16" x14ac:dyDescent="0.35">
      <c r="A792">
        <v>0</v>
      </c>
      <c r="B792" t="s">
        <v>363</v>
      </c>
      <c r="C792">
        <v>0</v>
      </c>
      <c r="E792" t="s">
        <v>394</v>
      </c>
      <c r="F792" t="s">
        <v>492</v>
      </c>
      <c r="G792" t="s">
        <v>363</v>
      </c>
      <c r="H792">
        <v>9.0280000000000005</v>
      </c>
      <c r="J792">
        <v>107211648</v>
      </c>
      <c r="K792" s="5">
        <v>44938</v>
      </c>
      <c r="L792">
        <v>21</v>
      </c>
      <c r="M792">
        <v>1</v>
      </c>
      <c r="N792">
        <v>8</v>
      </c>
      <c r="O792">
        <v>1</v>
      </c>
      <c r="P792" t="s">
        <v>7</v>
      </c>
    </row>
    <row r="793" spans="1:16" x14ac:dyDescent="0.35">
      <c r="A793">
        <v>0</v>
      </c>
      <c r="B793" t="s">
        <v>363</v>
      </c>
      <c r="C793">
        <v>0</v>
      </c>
      <c r="E793" t="s">
        <v>394</v>
      </c>
      <c r="F793" t="s">
        <v>507</v>
      </c>
      <c r="G793" t="s">
        <v>363</v>
      </c>
      <c r="H793">
        <v>9.0280000000000005</v>
      </c>
      <c r="J793">
        <v>108017646</v>
      </c>
      <c r="K793" s="5">
        <v>45699</v>
      </c>
      <c r="L793">
        <v>24</v>
      </c>
      <c r="M793">
        <v>2</v>
      </c>
      <c r="N793">
        <v>0</v>
      </c>
      <c r="O793">
        <v>5</v>
      </c>
      <c r="P793" t="s">
        <v>7</v>
      </c>
    </row>
    <row r="794" spans="1:16" x14ac:dyDescent="0.35">
      <c r="A794">
        <v>0</v>
      </c>
      <c r="B794" t="s">
        <v>363</v>
      </c>
      <c r="C794">
        <v>0</v>
      </c>
      <c r="E794" t="s">
        <v>394</v>
      </c>
      <c r="F794" t="s">
        <v>507</v>
      </c>
      <c r="G794" t="s">
        <v>363</v>
      </c>
      <c r="H794">
        <v>9.0280000000000005</v>
      </c>
      <c r="J794">
        <v>107524692</v>
      </c>
      <c r="K794" s="5">
        <v>45237</v>
      </c>
      <c r="L794">
        <v>29</v>
      </c>
      <c r="M794">
        <v>1</v>
      </c>
      <c r="N794">
        <v>8</v>
      </c>
      <c r="O794">
        <v>5</v>
      </c>
      <c r="P794" t="s">
        <v>10</v>
      </c>
    </row>
    <row r="795" spans="1:16" x14ac:dyDescent="0.35">
      <c r="A795">
        <v>0</v>
      </c>
      <c r="B795" t="s">
        <v>363</v>
      </c>
      <c r="C795">
        <v>0</v>
      </c>
      <c r="E795" t="s">
        <v>394</v>
      </c>
      <c r="F795" t="s">
        <v>523</v>
      </c>
      <c r="G795" t="s">
        <v>363</v>
      </c>
      <c r="H795">
        <v>9.0280000000000005</v>
      </c>
      <c r="J795">
        <v>108292327</v>
      </c>
      <c r="K795" s="5">
        <v>45965</v>
      </c>
      <c r="L795">
        <v>24</v>
      </c>
      <c r="M795">
        <v>1</v>
      </c>
      <c r="N795">
        <v>8</v>
      </c>
      <c r="O795">
        <v>1</v>
      </c>
      <c r="P795" t="s">
        <v>3</v>
      </c>
    </row>
    <row r="796" spans="1:16" x14ac:dyDescent="0.35">
      <c r="A796">
        <v>0</v>
      </c>
      <c r="B796" t="s">
        <v>363</v>
      </c>
      <c r="C796">
        <v>0</v>
      </c>
      <c r="E796" t="s">
        <v>394</v>
      </c>
      <c r="F796" t="s">
        <v>436</v>
      </c>
      <c r="G796" t="s">
        <v>363</v>
      </c>
      <c r="H796">
        <v>9.0280000000000005</v>
      </c>
      <c r="J796">
        <v>108507610</v>
      </c>
      <c r="K796" s="5">
        <v>46164</v>
      </c>
      <c r="L796">
        <v>26</v>
      </c>
      <c r="M796">
        <v>1</v>
      </c>
      <c r="N796">
        <v>9</v>
      </c>
      <c r="O796">
        <v>1</v>
      </c>
      <c r="P796" t="s">
        <v>7</v>
      </c>
    </row>
    <row r="797" spans="1:16" x14ac:dyDescent="0.35">
      <c r="A797">
        <v>0</v>
      </c>
      <c r="B797" t="s">
        <v>363</v>
      </c>
      <c r="C797">
        <v>4.0000000000000001E-3</v>
      </c>
      <c r="D797" t="s">
        <v>411</v>
      </c>
      <c r="E797" t="s">
        <v>394</v>
      </c>
      <c r="F797" t="s">
        <v>384</v>
      </c>
      <c r="G797" t="s">
        <v>363</v>
      </c>
      <c r="H797">
        <v>9.032</v>
      </c>
      <c r="J797">
        <v>108219235</v>
      </c>
      <c r="K797" s="5">
        <v>45897</v>
      </c>
      <c r="L797">
        <v>21</v>
      </c>
      <c r="M797">
        <v>1</v>
      </c>
      <c r="N797">
        <v>0</v>
      </c>
      <c r="O797">
        <v>1</v>
      </c>
      <c r="P797" t="s">
        <v>7</v>
      </c>
    </row>
    <row r="798" spans="1:16" x14ac:dyDescent="0.35">
      <c r="A798">
        <v>0</v>
      </c>
      <c r="B798" t="s">
        <v>363</v>
      </c>
      <c r="C798">
        <v>6.0000000000000001E-3</v>
      </c>
      <c r="D798" t="s">
        <v>385</v>
      </c>
      <c r="E798" t="s">
        <v>394</v>
      </c>
      <c r="F798" t="s">
        <v>507</v>
      </c>
      <c r="G798" t="s">
        <v>363</v>
      </c>
      <c r="H798">
        <v>9.0340000000000007</v>
      </c>
      <c r="J798">
        <v>107613216</v>
      </c>
      <c r="K798" s="5">
        <v>45323</v>
      </c>
      <c r="L798">
        <v>21</v>
      </c>
      <c r="M798">
        <v>1</v>
      </c>
      <c r="N798">
        <v>9</v>
      </c>
      <c r="O798">
        <v>2</v>
      </c>
      <c r="P798" t="s">
        <v>7</v>
      </c>
    </row>
    <row r="799" spans="1:16" x14ac:dyDescent="0.35">
      <c r="A799">
        <v>0</v>
      </c>
      <c r="B799" t="s">
        <v>363</v>
      </c>
      <c r="C799">
        <v>8.9999999999999993E-3</v>
      </c>
      <c r="D799" t="s">
        <v>411</v>
      </c>
      <c r="E799" t="s">
        <v>394</v>
      </c>
      <c r="F799" t="s">
        <v>363</v>
      </c>
      <c r="G799" t="s">
        <v>363</v>
      </c>
      <c r="H799">
        <v>9.0370000000000008</v>
      </c>
      <c r="J799">
        <v>107524695</v>
      </c>
      <c r="K799" s="5">
        <v>45239</v>
      </c>
      <c r="L799">
        <v>24</v>
      </c>
      <c r="M799">
        <v>1</v>
      </c>
      <c r="N799">
        <v>8</v>
      </c>
      <c r="O799">
        <v>5</v>
      </c>
      <c r="P799" t="s">
        <v>7</v>
      </c>
    </row>
    <row r="800" spans="1:16" x14ac:dyDescent="0.35">
      <c r="A800">
        <v>0</v>
      </c>
      <c r="B800" t="s">
        <v>363</v>
      </c>
      <c r="C800">
        <v>0.01</v>
      </c>
      <c r="D800" t="s">
        <v>411</v>
      </c>
      <c r="E800" t="s">
        <v>394</v>
      </c>
      <c r="F800" t="s">
        <v>436</v>
      </c>
      <c r="G800" t="s">
        <v>363</v>
      </c>
      <c r="H800">
        <v>9.0380000000000003</v>
      </c>
      <c r="J800">
        <v>104386878</v>
      </c>
      <c r="K800" s="5">
        <v>42145</v>
      </c>
      <c r="L800">
        <v>21</v>
      </c>
      <c r="M800">
        <v>1</v>
      </c>
      <c r="N800">
        <v>0</v>
      </c>
      <c r="O800">
        <v>1</v>
      </c>
      <c r="P800" t="s">
        <v>7</v>
      </c>
    </row>
    <row r="801" spans="1:16" x14ac:dyDescent="0.35">
      <c r="A801">
        <v>0</v>
      </c>
      <c r="B801" t="s">
        <v>363</v>
      </c>
      <c r="C801">
        <v>1.4E-2</v>
      </c>
      <c r="D801" t="s">
        <v>411</v>
      </c>
      <c r="E801" t="s">
        <v>394</v>
      </c>
      <c r="F801" t="s">
        <v>436</v>
      </c>
      <c r="G801" t="s">
        <v>363</v>
      </c>
      <c r="H801">
        <v>9.0419999999999998</v>
      </c>
      <c r="J801">
        <v>104385249</v>
      </c>
      <c r="K801" s="5">
        <v>42145</v>
      </c>
      <c r="L801">
        <v>21</v>
      </c>
      <c r="M801">
        <v>1</v>
      </c>
      <c r="N801">
        <v>0</v>
      </c>
      <c r="O801">
        <v>1</v>
      </c>
      <c r="P801" t="s">
        <v>8</v>
      </c>
    </row>
    <row r="802" spans="1:16" x14ac:dyDescent="0.35">
      <c r="A802">
        <v>0</v>
      </c>
      <c r="B802" t="s">
        <v>363</v>
      </c>
      <c r="C802">
        <v>7.5999999999999998E-2</v>
      </c>
      <c r="D802" t="s">
        <v>411</v>
      </c>
      <c r="E802" t="s">
        <v>507</v>
      </c>
      <c r="F802" t="s">
        <v>394</v>
      </c>
      <c r="G802" t="s">
        <v>363</v>
      </c>
      <c r="H802">
        <v>9.0429999999999993</v>
      </c>
      <c r="J802">
        <v>108439675</v>
      </c>
      <c r="K802" s="5">
        <v>46101</v>
      </c>
      <c r="L802">
        <v>21</v>
      </c>
      <c r="M802">
        <v>1</v>
      </c>
      <c r="N802">
        <v>0</v>
      </c>
      <c r="O802">
        <v>5</v>
      </c>
      <c r="P802" t="s">
        <v>7</v>
      </c>
    </row>
    <row r="803" spans="1:16" x14ac:dyDescent="0.35">
      <c r="A803">
        <v>0</v>
      </c>
      <c r="B803" t="s">
        <v>363</v>
      </c>
      <c r="C803">
        <v>3.1E-2</v>
      </c>
      <c r="D803" t="s">
        <v>411</v>
      </c>
      <c r="E803" t="s">
        <v>394</v>
      </c>
      <c r="F803" t="s">
        <v>526</v>
      </c>
      <c r="G803" t="s">
        <v>363</v>
      </c>
      <c r="H803">
        <v>9.0589999999999993</v>
      </c>
      <c r="J803">
        <v>107976643</v>
      </c>
      <c r="K803" s="5">
        <v>45655</v>
      </c>
      <c r="L803">
        <v>29</v>
      </c>
      <c r="M803">
        <v>1</v>
      </c>
      <c r="N803">
        <v>0</v>
      </c>
      <c r="O803">
        <v>1</v>
      </c>
      <c r="P803" t="s">
        <v>3</v>
      </c>
    </row>
    <row r="804" spans="1:16" x14ac:dyDescent="0.35">
      <c r="A804">
        <v>0</v>
      </c>
      <c r="B804" t="s">
        <v>363</v>
      </c>
      <c r="C804">
        <v>5.7000000000000002E-2</v>
      </c>
      <c r="D804" t="s">
        <v>411</v>
      </c>
      <c r="E804" t="s">
        <v>394</v>
      </c>
      <c r="F804" t="s">
        <v>436</v>
      </c>
      <c r="G804" t="s">
        <v>363</v>
      </c>
      <c r="H804">
        <v>9.0850000000000009</v>
      </c>
      <c r="J804">
        <v>106554532</v>
      </c>
      <c r="K804" s="5">
        <v>44309</v>
      </c>
      <c r="L804">
        <v>5</v>
      </c>
      <c r="M804">
        <v>1</v>
      </c>
      <c r="N804">
        <v>0</v>
      </c>
      <c r="O804">
        <v>1</v>
      </c>
      <c r="P804" t="s">
        <v>3</v>
      </c>
    </row>
    <row r="805" spans="1:16" x14ac:dyDescent="0.35">
      <c r="A805">
        <v>0</v>
      </c>
      <c r="B805" t="s">
        <v>363</v>
      </c>
      <c r="C805">
        <v>6.0999999999999999E-2</v>
      </c>
      <c r="D805" t="s">
        <v>411</v>
      </c>
      <c r="E805" t="s">
        <v>394</v>
      </c>
      <c r="F805" t="s">
        <v>527</v>
      </c>
      <c r="G805" t="s">
        <v>363</v>
      </c>
      <c r="H805">
        <v>9.0890000000000004</v>
      </c>
      <c r="J805">
        <v>108482544</v>
      </c>
      <c r="K805" s="5">
        <v>46141</v>
      </c>
      <c r="L805">
        <v>19</v>
      </c>
      <c r="M805">
        <v>1</v>
      </c>
      <c r="N805">
        <v>0</v>
      </c>
      <c r="O805">
        <v>1</v>
      </c>
      <c r="P805" t="s">
        <v>8</v>
      </c>
    </row>
    <row r="806" spans="1:16" x14ac:dyDescent="0.35">
      <c r="A806">
        <v>0</v>
      </c>
      <c r="B806" t="s">
        <v>363</v>
      </c>
      <c r="C806">
        <v>0.1</v>
      </c>
      <c r="D806" t="s">
        <v>411</v>
      </c>
      <c r="E806" t="s">
        <v>394</v>
      </c>
      <c r="F806" t="s">
        <v>437</v>
      </c>
      <c r="G806" t="s">
        <v>363</v>
      </c>
      <c r="H806">
        <v>9.1280000000000001</v>
      </c>
      <c r="J806">
        <v>107057352</v>
      </c>
      <c r="K806" s="5">
        <v>44797</v>
      </c>
      <c r="L806">
        <v>21</v>
      </c>
      <c r="M806">
        <v>1</v>
      </c>
      <c r="N806">
        <v>0</v>
      </c>
      <c r="O806">
        <v>1</v>
      </c>
      <c r="P806" t="s">
        <v>7</v>
      </c>
    </row>
    <row r="807" spans="1:16" x14ac:dyDescent="0.35">
      <c r="A807">
        <v>0</v>
      </c>
      <c r="B807" t="s">
        <v>363</v>
      </c>
      <c r="C807">
        <v>0.1</v>
      </c>
      <c r="D807" t="s">
        <v>411</v>
      </c>
      <c r="E807" t="s">
        <v>394</v>
      </c>
      <c r="F807" t="s">
        <v>436</v>
      </c>
      <c r="G807" t="s">
        <v>363</v>
      </c>
      <c r="H807">
        <v>9.1280000000000001</v>
      </c>
      <c r="J807">
        <v>106749766</v>
      </c>
      <c r="K807" s="5">
        <v>44500</v>
      </c>
      <c r="L807">
        <v>17</v>
      </c>
      <c r="M807">
        <v>1</v>
      </c>
      <c r="N807">
        <v>0</v>
      </c>
      <c r="O807">
        <v>5</v>
      </c>
      <c r="P807" t="s">
        <v>7</v>
      </c>
    </row>
    <row r="808" spans="1:16" x14ac:dyDescent="0.35">
      <c r="A808">
        <v>0</v>
      </c>
      <c r="B808" t="s">
        <v>363</v>
      </c>
      <c r="C808">
        <v>0.1</v>
      </c>
      <c r="D808" t="s">
        <v>411</v>
      </c>
      <c r="E808" t="s">
        <v>394</v>
      </c>
      <c r="F808" t="s">
        <v>384</v>
      </c>
      <c r="G808" t="s">
        <v>363</v>
      </c>
      <c r="H808">
        <v>9.1280000000000001</v>
      </c>
      <c r="J808">
        <v>104657486</v>
      </c>
      <c r="K808" s="5">
        <v>42424</v>
      </c>
      <c r="L808">
        <v>19</v>
      </c>
      <c r="M808">
        <v>1</v>
      </c>
      <c r="N808">
        <v>0</v>
      </c>
      <c r="O808">
        <v>1</v>
      </c>
      <c r="P808" t="s">
        <v>7</v>
      </c>
    </row>
    <row r="809" spans="1:16" x14ac:dyDescent="0.35">
      <c r="A809">
        <v>0</v>
      </c>
      <c r="B809" t="s">
        <v>363</v>
      </c>
      <c r="C809">
        <v>0.1</v>
      </c>
      <c r="D809" t="s">
        <v>411</v>
      </c>
      <c r="E809" t="s">
        <v>394</v>
      </c>
      <c r="F809" t="s">
        <v>526</v>
      </c>
      <c r="G809" t="s">
        <v>363</v>
      </c>
      <c r="H809">
        <v>9.1280000000000001</v>
      </c>
      <c r="J809">
        <v>105442696</v>
      </c>
      <c r="K809" s="5">
        <v>43200</v>
      </c>
      <c r="L809">
        <v>22</v>
      </c>
      <c r="M809">
        <v>1</v>
      </c>
      <c r="N809">
        <v>9</v>
      </c>
      <c r="O809">
        <v>1</v>
      </c>
      <c r="P809" t="s">
        <v>7</v>
      </c>
    </row>
    <row r="810" spans="1:16" x14ac:dyDescent="0.35">
      <c r="A810">
        <v>0</v>
      </c>
      <c r="B810" t="s">
        <v>363</v>
      </c>
      <c r="C810">
        <v>0.1</v>
      </c>
      <c r="D810" t="s">
        <v>411</v>
      </c>
      <c r="E810" t="s">
        <v>394</v>
      </c>
      <c r="F810" t="s">
        <v>436</v>
      </c>
      <c r="G810" t="s">
        <v>363</v>
      </c>
      <c r="H810">
        <v>9.1280000000000001</v>
      </c>
      <c r="J810">
        <v>107226100</v>
      </c>
      <c r="K810" s="5">
        <v>44953</v>
      </c>
      <c r="L810">
        <v>17</v>
      </c>
      <c r="M810">
        <v>1</v>
      </c>
      <c r="N810">
        <v>0</v>
      </c>
      <c r="O810">
        <v>5</v>
      </c>
      <c r="P810" t="s">
        <v>7</v>
      </c>
    </row>
    <row r="811" spans="1:16" x14ac:dyDescent="0.35">
      <c r="A811">
        <v>0</v>
      </c>
      <c r="B811" t="s">
        <v>363</v>
      </c>
      <c r="C811">
        <v>0.4</v>
      </c>
      <c r="D811" t="s">
        <v>6</v>
      </c>
      <c r="E811" t="s">
        <v>437</v>
      </c>
      <c r="F811" t="s">
        <v>394</v>
      </c>
      <c r="G811" t="s">
        <v>363</v>
      </c>
      <c r="H811">
        <v>9.1999999999999993</v>
      </c>
      <c r="J811">
        <v>106267316</v>
      </c>
      <c r="K811" s="5">
        <v>44016</v>
      </c>
      <c r="L811">
        <v>19</v>
      </c>
      <c r="M811">
        <v>1</v>
      </c>
      <c r="N811">
        <v>5</v>
      </c>
      <c r="O811">
        <v>1</v>
      </c>
      <c r="P811" t="s">
        <v>8</v>
      </c>
    </row>
    <row r="812" spans="1:16" x14ac:dyDescent="0.35">
      <c r="A812">
        <v>0</v>
      </c>
      <c r="B812" t="s">
        <v>363</v>
      </c>
      <c r="C812">
        <v>0.2</v>
      </c>
      <c r="D812" t="s">
        <v>411</v>
      </c>
      <c r="E812" t="s">
        <v>394</v>
      </c>
      <c r="F812" t="s">
        <v>436</v>
      </c>
      <c r="G812" t="s">
        <v>363</v>
      </c>
      <c r="H812">
        <v>9.2279999999999998</v>
      </c>
      <c r="J812">
        <v>107624139</v>
      </c>
      <c r="K812" s="5">
        <v>45336</v>
      </c>
      <c r="L812">
        <v>21</v>
      </c>
      <c r="M812">
        <v>1</v>
      </c>
      <c r="N812">
        <v>0</v>
      </c>
      <c r="O812">
        <v>1</v>
      </c>
      <c r="P812" t="s">
        <v>7</v>
      </c>
    </row>
    <row r="813" spans="1:16" x14ac:dyDescent="0.35">
      <c r="A813">
        <v>0</v>
      </c>
      <c r="B813" t="s">
        <v>363</v>
      </c>
      <c r="C813">
        <v>0.1</v>
      </c>
      <c r="D813" t="s">
        <v>6</v>
      </c>
      <c r="E813" t="s">
        <v>526</v>
      </c>
      <c r="F813" t="s">
        <v>394</v>
      </c>
      <c r="G813" t="s">
        <v>363</v>
      </c>
      <c r="H813">
        <v>9.2279999999999998</v>
      </c>
      <c r="J813">
        <v>107857512</v>
      </c>
      <c r="K813" s="5">
        <v>45555</v>
      </c>
      <c r="L813">
        <v>24</v>
      </c>
      <c r="M813">
        <v>1</v>
      </c>
      <c r="N813">
        <v>8</v>
      </c>
      <c r="O813">
        <v>1</v>
      </c>
      <c r="P813" t="s">
        <v>7</v>
      </c>
    </row>
    <row r="814" spans="1:16" x14ac:dyDescent="0.35">
      <c r="A814">
        <v>0</v>
      </c>
      <c r="B814" t="s">
        <v>364</v>
      </c>
      <c r="C814">
        <v>5</v>
      </c>
      <c r="D814" t="s">
        <v>411</v>
      </c>
      <c r="E814" t="s">
        <v>494</v>
      </c>
      <c r="F814" t="s">
        <v>380</v>
      </c>
      <c r="G814" t="s">
        <v>363</v>
      </c>
      <c r="H814">
        <v>9.25</v>
      </c>
      <c r="J814">
        <v>105120405</v>
      </c>
      <c r="K814" s="5">
        <v>42878</v>
      </c>
      <c r="L814">
        <v>17</v>
      </c>
      <c r="M814">
        <v>2</v>
      </c>
      <c r="N814">
        <v>0</v>
      </c>
      <c r="O814">
        <v>1</v>
      </c>
      <c r="P814" t="s">
        <v>7</v>
      </c>
    </row>
    <row r="815" spans="1:16" x14ac:dyDescent="0.35">
      <c r="A815">
        <v>0</v>
      </c>
      <c r="B815" t="s">
        <v>363</v>
      </c>
      <c r="C815">
        <v>0.25</v>
      </c>
      <c r="D815" t="s">
        <v>6</v>
      </c>
      <c r="E815" t="s">
        <v>436</v>
      </c>
      <c r="F815" t="s">
        <v>528</v>
      </c>
      <c r="G815" t="s">
        <v>363</v>
      </c>
      <c r="H815">
        <v>9.2609999999999992</v>
      </c>
      <c r="J815">
        <v>107751727</v>
      </c>
      <c r="K815" s="5">
        <v>45456</v>
      </c>
      <c r="L815">
        <v>19</v>
      </c>
      <c r="M815">
        <v>1</v>
      </c>
      <c r="N815">
        <v>0</v>
      </c>
      <c r="O815">
        <v>1</v>
      </c>
      <c r="P815" t="s">
        <v>8</v>
      </c>
    </row>
    <row r="816" spans="1:16" x14ac:dyDescent="0.35">
      <c r="A816">
        <v>0</v>
      </c>
      <c r="B816" t="s">
        <v>363</v>
      </c>
      <c r="C816">
        <v>5.6000000000000001E-2</v>
      </c>
      <c r="D816" t="s">
        <v>6</v>
      </c>
      <c r="E816" t="s">
        <v>526</v>
      </c>
      <c r="F816" t="s">
        <v>394</v>
      </c>
      <c r="G816" t="s">
        <v>363</v>
      </c>
      <c r="H816">
        <v>9.2720000000000002</v>
      </c>
      <c r="J816">
        <v>107855153</v>
      </c>
      <c r="K816" s="5">
        <v>45553</v>
      </c>
      <c r="L816">
        <v>17</v>
      </c>
      <c r="M816">
        <v>1</v>
      </c>
      <c r="N816">
        <v>0</v>
      </c>
      <c r="O816">
        <v>5</v>
      </c>
      <c r="P816" t="s">
        <v>7</v>
      </c>
    </row>
    <row r="817" spans="1:16" x14ac:dyDescent="0.35">
      <c r="A817">
        <v>0</v>
      </c>
      <c r="B817" t="s">
        <v>363</v>
      </c>
      <c r="C817">
        <v>3.9E-2</v>
      </c>
      <c r="D817" t="s">
        <v>6</v>
      </c>
      <c r="E817" t="s">
        <v>526</v>
      </c>
      <c r="F817" t="s">
        <v>394</v>
      </c>
      <c r="G817" t="s">
        <v>363</v>
      </c>
      <c r="H817">
        <v>9.2889999999999997</v>
      </c>
      <c r="J817">
        <v>108012365</v>
      </c>
      <c r="K817" s="5">
        <v>45693</v>
      </c>
      <c r="L817">
        <v>21</v>
      </c>
      <c r="M817">
        <v>1</v>
      </c>
      <c r="N817">
        <v>0</v>
      </c>
      <c r="O817">
        <v>3</v>
      </c>
      <c r="P817" t="s">
        <v>3</v>
      </c>
    </row>
    <row r="818" spans="1:16" x14ac:dyDescent="0.35">
      <c r="A818">
        <v>0</v>
      </c>
      <c r="B818" t="s">
        <v>363</v>
      </c>
      <c r="C818">
        <v>3.7999999999999999E-2</v>
      </c>
      <c r="D818" t="s">
        <v>6</v>
      </c>
      <c r="E818" t="s">
        <v>529</v>
      </c>
      <c r="F818" t="s">
        <v>527</v>
      </c>
      <c r="G818" t="s">
        <v>363</v>
      </c>
      <c r="H818">
        <v>9.2899999999999991</v>
      </c>
      <c r="J818">
        <v>105585902</v>
      </c>
      <c r="K818" s="5">
        <v>43340</v>
      </c>
      <c r="L818">
        <v>21</v>
      </c>
      <c r="M818">
        <v>1</v>
      </c>
      <c r="N818">
        <v>0</v>
      </c>
      <c r="O818">
        <v>1</v>
      </c>
      <c r="P818" t="s">
        <v>3</v>
      </c>
    </row>
    <row r="819" spans="1:16" x14ac:dyDescent="0.35">
      <c r="A819">
        <v>0</v>
      </c>
      <c r="B819" t="s">
        <v>363</v>
      </c>
      <c r="C819">
        <v>0.3</v>
      </c>
      <c r="D819" t="s">
        <v>6</v>
      </c>
      <c r="E819" t="s">
        <v>437</v>
      </c>
      <c r="F819" t="s">
        <v>384</v>
      </c>
      <c r="G819" t="s">
        <v>363</v>
      </c>
      <c r="H819">
        <v>9.3000000000000007</v>
      </c>
      <c r="J819">
        <v>105954802</v>
      </c>
      <c r="K819" s="5">
        <v>43676</v>
      </c>
      <c r="L819">
        <v>19</v>
      </c>
      <c r="M819">
        <v>1</v>
      </c>
      <c r="N819">
        <v>0</v>
      </c>
      <c r="O819">
        <v>1</v>
      </c>
      <c r="P819" t="s">
        <v>10</v>
      </c>
    </row>
    <row r="820" spans="1:16" x14ac:dyDescent="0.35">
      <c r="A820">
        <v>0</v>
      </c>
      <c r="B820" t="s">
        <v>363</v>
      </c>
      <c r="C820">
        <v>3.0000000000000001E-3</v>
      </c>
      <c r="D820" t="s">
        <v>6</v>
      </c>
      <c r="E820" t="s">
        <v>529</v>
      </c>
      <c r="F820" t="s">
        <v>394</v>
      </c>
      <c r="G820" t="s">
        <v>363</v>
      </c>
      <c r="H820">
        <v>9.3249999999999993</v>
      </c>
      <c r="J820">
        <v>106619700</v>
      </c>
      <c r="K820" s="5">
        <v>44369</v>
      </c>
      <c r="L820">
        <v>21</v>
      </c>
      <c r="M820">
        <v>2</v>
      </c>
      <c r="N820">
        <v>8</v>
      </c>
      <c r="O820">
        <v>1</v>
      </c>
      <c r="P820" t="s">
        <v>7</v>
      </c>
    </row>
    <row r="821" spans="1:16" x14ac:dyDescent="0.35">
      <c r="A821">
        <v>0</v>
      </c>
      <c r="B821" t="s">
        <v>363</v>
      </c>
      <c r="C821">
        <v>5.0000000000000001E-3</v>
      </c>
      <c r="D821" t="s">
        <v>411</v>
      </c>
      <c r="E821" t="s">
        <v>526</v>
      </c>
      <c r="F821" t="s">
        <v>436</v>
      </c>
      <c r="G821" t="s">
        <v>363</v>
      </c>
      <c r="H821">
        <v>9.3330000000000002</v>
      </c>
      <c r="J821">
        <v>106183448</v>
      </c>
      <c r="K821" s="5">
        <v>43902</v>
      </c>
      <c r="L821">
        <v>21</v>
      </c>
      <c r="M821">
        <v>1</v>
      </c>
      <c r="N821">
        <v>0</v>
      </c>
      <c r="O821">
        <v>1</v>
      </c>
      <c r="P821" t="s">
        <v>7</v>
      </c>
    </row>
    <row r="822" spans="1:16" x14ac:dyDescent="0.35">
      <c r="A822" s="5">
        <v>46217</v>
      </c>
      <c r="B822" t="s">
        <v>530</v>
      </c>
    </row>
    <row r="823" spans="1:16" ht="43.5" x14ac:dyDescent="0.35">
      <c r="A823" s="1" t="s">
        <v>370</v>
      </c>
      <c r="B823" t="s">
        <v>371</v>
      </c>
      <c r="C823" s="1" t="s">
        <v>372</v>
      </c>
      <c r="D823" t="s">
        <v>373</v>
      </c>
      <c r="E823" t="s">
        <v>374</v>
      </c>
      <c r="F823" t="s">
        <v>375</v>
      </c>
      <c r="G823" t="s">
        <v>376</v>
      </c>
      <c r="H823" t="s">
        <v>377</v>
      </c>
      <c r="I823" t="s">
        <v>0</v>
      </c>
      <c r="J823" t="s">
        <v>1</v>
      </c>
      <c r="K823" t="s">
        <v>2</v>
      </c>
      <c r="L823" t="s">
        <v>3</v>
      </c>
      <c r="M823" t="s">
        <v>4</v>
      </c>
      <c r="N823" t="s">
        <v>5</v>
      </c>
      <c r="O823" t="s">
        <v>6</v>
      </c>
    </row>
    <row r="824" spans="1:16" x14ac:dyDescent="0.35">
      <c r="A824">
        <v>0</v>
      </c>
      <c r="B824" t="s">
        <v>363</v>
      </c>
      <c r="C824">
        <v>0.4</v>
      </c>
      <c r="D824" t="s">
        <v>411</v>
      </c>
      <c r="E824" t="s">
        <v>507</v>
      </c>
      <c r="F824" t="s">
        <v>436</v>
      </c>
      <c r="G824" t="s">
        <v>363</v>
      </c>
      <c r="H824">
        <v>9.3670000000000009</v>
      </c>
      <c r="J824">
        <v>105386236</v>
      </c>
      <c r="K824" s="5">
        <v>43137</v>
      </c>
      <c r="L824">
        <v>21</v>
      </c>
      <c r="M824">
        <v>1</v>
      </c>
      <c r="N824">
        <v>0</v>
      </c>
      <c r="O824">
        <v>1</v>
      </c>
      <c r="P824" t="s">
        <v>8</v>
      </c>
    </row>
    <row r="825" spans="1:16" x14ac:dyDescent="0.35">
      <c r="A825">
        <v>0</v>
      </c>
      <c r="B825" t="s">
        <v>363</v>
      </c>
      <c r="C825">
        <v>0.13</v>
      </c>
      <c r="D825" t="s">
        <v>6</v>
      </c>
      <c r="E825" t="s">
        <v>436</v>
      </c>
      <c r="F825" t="s">
        <v>394</v>
      </c>
      <c r="G825" t="s">
        <v>363</v>
      </c>
      <c r="H825">
        <v>9.3810000000000002</v>
      </c>
      <c r="J825">
        <v>105165397</v>
      </c>
      <c r="K825" s="5">
        <v>42927</v>
      </c>
      <c r="L825">
        <v>21</v>
      </c>
      <c r="M825">
        <v>1</v>
      </c>
      <c r="N825">
        <v>0</v>
      </c>
      <c r="O825">
        <v>1</v>
      </c>
      <c r="P825" t="s">
        <v>3</v>
      </c>
    </row>
    <row r="826" spans="1:16" x14ac:dyDescent="0.35">
      <c r="A826">
        <v>0</v>
      </c>
      <c r="B826" t="s">
        <v>363</v>
      </c>
      <c r="C826">
        <v>0.12</v>
      </c>
      <c r="D826" t="s">
        <v>6</v>
      </c>
      <c r="E826" t="s">
        <v>436</v>
      </c>
      <c r="F826" t="s">
        <v>507</v>
      </c>
      <c r="G826" t="s">
        <v>363</v>
      </c>
      <c r="H826">
        <v>9.391</v>
      </c>
      <c r="J826">
        <v>105410306</v>
      </c>
      <c r="K826" s="5">
        <v>43170</v>
      </c>
      <c r="L826">
        <v>19</v>
      </c>
      <c r="M826">
        <v>1</v>
      </c>
      <c r="N826">
        <v>0</v>
      </c>
      <c r="O826">
        <v>5</v>
      </c>
      <c r="P826" t="s">
        <v>7</v>
      </c>
    </row>
    <row r="827" spans="1:16" x14ac:dyDescent="0.35">
      <c r="A827">
        <v>0</v>
      </c>
      <c r="B827" t="s">
        <v>363</v>
      </c>
      <c r="C827">
        <v>0.2</v>
      </c>
      <c r="D827" t="s">
        <v>6</v>
      </c>
      <c r="E827" t="s">
        <v>437</v>
      </c>
      <c r="F827" t="s">
        <v>394</v>
      </c>
      <c r="G827" t="s">
        <v>363</v>
      </c>
      <c r="H827">
        <v>9.4</v>
      </c>
      <c r="J827">
        <v>104843835</v>
      </c>
      <c r="K827" s="5">
        <v>42621</v>
      </c>
      <c r="L827">
        <v>25</v>
      </c>
      <c r="M827">
        <v>1</v>
      </c>
      <c r="N827">
        <v>0</v>
      </c>
      <c r="O827">
        <v>5</v>
      </c>
      <c r="P827" t="s">
        <v>7</v>
      </c>
    </row>
    <row r="828" spans="1:16" x14ac:dyDescent="0.35">
      <c r="A828">
        <v>0</v>
      </c>
      <c r="B828" t="s">
        <v>363</v>
      </c>
      <c r="C828">
        <v>0.1</v>
      </c>
      <c r="D828" t="s">
        <v>6</v>
      </c>
      <c r="E828" t="s">
        <v>436</v>
      </c>
      <c r="F828" t="s">
        <v>529</v>
      </c>
      <c r="G828" t="s">
        <v>363</v>
      </c>
      <c r="H828">
        <v>9.4109999999999996</v>
      </c>
      <c r="J828">
        <v>103975364</v>
      </c>
      <c r="K828" s="5">
        <v>41681</v>
      </c>
      <c r="L828">
        <v>17</v>
      </c>
      <c r="M828">
        <v>1</v>
      </c>
      <c r="N828">
        <v>0</v>
      </c>
      <c r="O828">
        <v>3</v>
      </c>
      <c r="P828" t="s">
        <v>7</v>
      </c>
    </row>
    <row r="829" spans="1:16" x14ac:dyDescent="0.35">
      <c r="A829">
        <v>0</v>
      </c>
      <c r="B829" t="s">
        <v>363</v>
      </c>
      <c r="C829">
        <v>0.1</v>
      </c>
      <c r="D829" t="s">
        <v>6</v>
      </c>
      <c r="E829" t="s">
        <v>436</v>
      </c>
      <c r="F829" t="s">
        <v>526</v>
      </c>
      <c r="G829" t="s">
        <v>363</v>
      </c>
      <c r="H829">
        <v>9.4109999999999996</v>
      </c>
      <c r="J829">
        <v>106486098</v>
      </c>
      <c r="K829" s="5">
        <v>44230</v>
      </c>
      <c r="L829">
        <v>21</v>
      </c>
      <c r="M829">
        <v>1</v>
      </c>
      <c r="N829">
        <v>0</v>
      </c>
      <c r="O829">
        <v>1</v>
      </c>
      <c r="P829" t="s">
        <v>8</v>
      </c>
    </row>
    <row r="830" spans="1:16" x14ac:dyDescent="0.35">
      <c r="A830">
        <v>0</v>
      </c>
      <c r="B830" t="s">
        <v>363</v>
      </c>
      <c r="C830">
        <v>0.1</v>
      </c>
      <c r="D830" t="s">
        <v>6</v>
      </c>
      <c r="E830" t="s">
        <v>436</v>
      </c>
      <c r="F830" t="s">
        <v>531</v>
      </c>
      <c r="G830" t="s">
        <v>363</v>
      </c>
      <c r="H830">
        <v>9.4109999999999996</v>
      </c>
      <c r="J830">
        <v>106447265</v>
      </c>
      <c r="K830" s="5">
        <v>44189</v>
      </c>
      <c r="L830">
        <v>19</v>
      </c>
      <c r="M830">
        <v>2</v>
      </c>
      <c r="N830">
        <v>0</v>
      </c>
      <c r="O830">
        <v>4</v>
      </c>
      <c r="P830" t="s">
        <v>7</v>
      </c>
    </row>
    <row r="831" spans="1:16" x14ac:dyDescent="0.35">
      <c r="A831">
        <v>0</v>
      </c>
      <c r="B831" t="s">
        <v>363</v>
      </c>
      <c r="C831">
        <v>0.1</v>
      </c>
      <c r="D831" t="s">
        <v>6</v>
      </c>
      <c r="E831" t="s">
        <v>436</v>
      </c>
      <c r="F831" t="s">
        <v>526</v>
      </c>
      <c r="G831" t="s">
        <v>363</v>
      </c>
      <c r="H831">
        <v>9.4109999999999996</v>
      </c>
      <c r="J831">
        <v>107397959</v>
      </c>
      <c r="K831" s="5">
        <v>45120</v>
      </c>
      <c r="L831">
        <v>19</v>
      </c>
      <c r="M831">
        <v>1</v>
      </c>
      <c r="N831">
        <v>0</v>
      </c>
      <c r="O831">
        <v>1</v>
      </c>
      <c r="P831" t="s">
        <v>10</v>
      </c>
    </row>
    <row r="832" spans="1:16" x14ac:dyDescent="0.35">
      <c r="A832">
        <v>0</v>
      </c>
      <c r="B832" t="s">
        <v>363</v>
      </c>
      <c r="C832">
        <v>7.5999999999999998E-2</v>
      </c>
      <c r="D832" t="s">
        <v>6</v>
      </c>
      <c r="E832" t="s">
        <v>436</v>
      </c>
      <c r="F832" t="s">
        <v>394</v>
      </c>
      <c r="G832" t="s">
        <v>363</v>
      </c>
      <c r="H832">
        <v>9.4350000000000005</v>
      </c>
      <c r="J832">
        <v>106966597</v>
      </c>
      <c r="K832" s="5">
        <v>44704</v>
      </c>
      <c r="L832">
        <v>19</v>
      </c>
      <c r="M832">
        <v>2</v>
      </c>
      <c r="N832">
        <v>0</v>
      </c>
      <c r="O832">
        <v>1</v>
      </c>
      <c r="P832" t="s">
        <v>7</v>
      </c>
    </row>
    <row r="833" spans="1:16" x14ac:dyDescent="0.35">
      <c r="A833">
        <v>0</v>
      </c>
      <c r="B833" t="s">
        <v>363</v>
      </c>
      <c r="C833">
        <v>6.6000000000000003E-2</v>
      </c>
      <c r="D833" t="s">
        <v>6</v>
      </c>
      <c r="E833" t="s">
        <v>436</v>
      </c>
      <c r="F833" t="s">
        <v>394</v>
      </c>
      <c r="G833" t="s">
        <v>363</v>
      </c>
      <c r="H833">
        <v>9.4450000000000003</v>
      </c>
      <c r="J833">
        <v>107758370</v>
      </c>
      <c r="K833" s="5">
        <v>45462</v>
      </c>
      <c r="L833">
        <v>21</v>
      </c>
      <c r="M833">
        <v>1</v>
      </c>
      <c r="N833">
        <v>5</v>
      </c>
      <c r="O833">
        <v>1</v>
      </c>
      <c r="P833" t="s">
        <v>7</v>
      </c>
    </row>
    <row r="834" spans="1:16" x14ac:dyDescent="0.35">
      <c r="A834">
        <v>0</v>
      </c>
      <c r="B834" t="s">
        <v>363</v>
      </c>
      <c r="C834">
        <v>1.5</v>
      </c>
      <c r="D834" t="s">
        <v>6</v>
      </c>
      <c r="E834" t="s">
        <v>501</v>
      </c>
      <c r="F834" t="s">
        <v>394</v>
      </c>
      <c r="G834" t="s">
        <v>363</v>
      </c>
      <c r="H834">
        <v>9.4860000000000007</v>
      </c>
      <c r="I834" t="s">
        <v>68</v>
      </c>
      <c r="J834">
        <v>104670005</v>
      </c>
      <c r="K834" s="5">
        <v>42415</v>
      </c>
      <c r="L834">
        <v>19</v>
      </c>
      <c r="M834">
        <v>4</v>
      </c>
      <c r="N834">
        <v>0</v>
      </c>
      <c r="O834">
        <v>1</v>
      </c>
      <c r="P834" t="s">
        <v>7</v>
      </c>
    </row>
    <row r="835" spans="1:16" x14ac:dyDescent="0.35">
      <c r="A835">
        <v>0</v>
      </c>
      <c r="B835" t="s">
        <v>363</v>
      </c>
      <c r="C835">
        <v>1.9E-2</v>
      </c>
      <c r="D835" t="s">
        <v>6</v>
      </c>
      <c r="E835" t="s">
        <v>436</v>
      </c>
      <c r="F835" t="s">
        <v>394</v>
      </c>
      <c r="G835" t="s">
        <v>363</v>
      </c>
      <c r="H835">
        <v>9.4920000000000009</v>
      </c>
      <c r="J835">
        <v>106619720</v>
      </c>
      <c r="K835" s="5">
        <v>44370</v>
      </c>
      <c r="L835">
        <v>21</v>
      </c>
      <c r="M835">
        <v>1</v>
      </c>
      <c r="N835">
        <v>8</v>
      </c>
      <c r="O835">
        <v>5</v>
      </c>
      <c r="P835" t="s">
        <v>7</v>
      </c>
    </row>
    <row r="836" spans="1:16" x14ac:dyDescent="0.35">
      <c r="A836">
        <v>0</v>
      </c>
      <c r="B836" t="s">
        <v>363</v>
      </c>
      <c r="C836">
        <v>1.7999999999999999E-2</v>
      </c>
      <c r="D836" t="s">
        <v>6</v>
      </c>
      <c r="E836" t="s">
        <v>436</v>
      </c>
      <c r="F836" t="s">
        <v>394</v>
      </c>
      <c r="G836" t="s">
        <v>363</v>
      </c>
      <c r="H836">
        <v>9.4930000000000003</v>
      </c>
      <c r="J836">
        <v>106540980</v>
      </c>
      <c r="K836" s="5">
        <v>44296</v>
      </c>
      <c r="L836">
        <v>31</v>
      </c>
      <c r="M836">
        <v>1</v>
      </c>
      <c r="N836">
        <v>0</v>
      </c>
      <c r="O836">
        <v>1</v>
      </c>
      <c r="P836" t="s">
        <v>7</v>
      </c>
    </row>
    <row r="837" spans="1:16" x14ac:dyDescent="0.35">
      <c r="A837">
        <v>0</v>
      </c>
      <c r="B837" t="s">
        <v>363</v>
      </c>
      <c r="C837">
        <v>5.0000000000000001E-3</v>
      </c>
      <c r="D837" t="s">
        <v>503</v>
      </c>
      <c r="E837" t="s">
        <v>436</v>
      </c>
      <c r="F837" t="s">
        <v>394</v>
      </c>
      <c r="G837" t="s">
        <v>363</v>
      </c>
      <c r="H837">
        <v>9.5060000000000002</v>
      </c>
      <c r="J837">
        <v>108155022</v>
      </c>
      <c r="K837" s="5">
        <v>45835</v>
      </c>
      <c r="L837">
        <v>21</v>
      </c>
      <c r="M837">
        <v>1</v>
      </c>
      <c r="N837">
        <v>0</v>
      </c>
      <c r="O837">
        <v>1</v>
      </c>
      <c r="P837" t="s">
        <v>7</v>
      </c>
    </row>
    <row r="838" spans="1:16" x14ac:dyDescent="0.35">
      <c r="A838">
        <v>0</v>
      </c>
      <c r="B838" t="s">
        <v>363</v>
      </c>
      <c r="C838">
        <v>0</v>
      </c>
      <c r="E838" t="s">
        <v>436</v>
      </c>
      <c r="F838" t="s">
        <v>384</v>
      </c>
      <c r="G838" t="s">
        <v>363</v>
      </c>
      <c r="H838">
        <v>9.5109999999999992</v>
      </c>
      <c r="J838">
        <v>104592214</v>
      </c>
      <c r="K838" s="5">
        <v>42357</v>
      </c>
      <c r="L838">
        <v>30</v>
      </c>
      <c r="M838">
        <v>1</v>
      </c>
      <c r="N838">
        <v>0</v>
      </c>
      <c r="O838">
        <v>5</v>
      </c>
      <c r="P838" t="s">
        <v>3</v>
      </c>
    </row>
    <row r="839" spans="1:16" x14ac:dyDescent="0.35">
      <c r="A839">
        <v>0</v>
      </c>
      <c r="B839" t="s">
        <v>363</v>
      </c>
      <c r="C839">
        <v>0</v>
      </c>
      <c r="E839" t="s">
        <v>436</v>
      </c>
      <c r="F839" t="s">
        <v>394</v>
      </c>
      <c r="G839" t="s">
        <v>363</v>
      </c>
      <c r="H839">
        <v>9.5109999999999992</v>
      </c>
      <c r="J839">
        <v>105913862</v>
      </c>
      <c r="K839" s="5">
        <v>43647</v>
      </c>
      <c r="L839">
        <v>17</v>
      </c>
      <c r="M839">
        <v>1</v>
      </c>
      <c r="N839">
        <v>0</v>
      </c>
      <c r="O839">
        <v>5</v>
      </c>
      <c r="P839" t="s">
        <v>7</v>
      </c>
    </row>
    <row r="840" spans="1:16" x14ac:dyDescent="0.35">
      <c r="A840">
        <v>0</v>
      </c>
      <c r="B840" t="s">
        <v>363</v>
      </c>
      <c r="C840">
        <v>0</v>
      </c>
      <c r="E840" t="s">
        <v>436</v>
      </c>
      <c r="F840" t="s">
        <v>404</v>
      </c>
      <c r="G840" t="s">
        <v>363</v>
      </c>
      <c r="H840">
        <v>9.5109999999999992</v>
      </c>
      <c r="J840">
        <v>104506072</v>
      </c>
      <c r="K840" s="5">
        <v>42273</v>
      </c>
      <c r="L840">
        <v>24</v>
      </c>
      <c r="M840">
        <v>2</v>
      </c>
      <c r="N840">
        <v>0</v>
      </c>
      <c r="O840">
        <v>1</v>
      </c>
      <c r="P840" t="s">
        <v>3</v>
      </c>
    </row>
    <row r="841" spans="1:16" x14ac:dyDescent="0.35">
      <c r="A841">
        <v>0</v>
      </c>
      <c r="B841" t="s">
        <v>363</v>
      </c>
      <c r="C841">
        <v>0</v>
      </c>
      <c r="E841" t="s">
        <v>436</v>
      </c>
      <c r="F841" t="s">
        <v>394</v>
      </c>
      <c r="G841" t="s">
        <v>363</v>
      </c>
      <c r="H841">
        <v>9.5109999999999992</v>
      </c>
      <c r="J841">
        <v>108013757</v>
      </c>
      <c r="K841" s="5">
        <v>45692</v>
      </c>
      <c r="L841">
        <v>21</v>
      </c>
      <c r="M841">
        <v>1</v>
      </c>
      <c r="N841">
        <v>8</v>
      </c>
      <c r="O841">
        <v>1</v>
      </c>
      <c r="P841" t="s">
        <v>3</v>
      </c>
    </row>
    <row r="842" spans="1:16" x14ac:dyDescent="0.35">
      <c r="A842">
        <v>0</v>
      </c>
      <c r="B842" t="s">
        <v>363</v>
      </c>
      <c r="C842">
        <v>0</v>
      </c>
      <c r="E842" t="s">
        <v>436</v>
      </c>
      <c r="F842" t="s">
        <v>437</v>
      </c>
      <c r="G842" t="s">
        <v>363</v>
      </c>
      <c r="H842">
        <v>9.5109999999999992</v>
      </c>
      <c r="J842">
        <v>108373711</v>
      </c>
      <c r="K842" s="5">
        <v>46038</v>
      </c>
      <c r="L842">
        <v>24</v>
      </c>
      <c r="M842">
        <v>1</v>
      </c>
      <c r="N842">
        <v>8</v>
      </c>
      <c r="O842">
        <v>5</v>
      </c>
      <c r="P842" t="s">
        <v>3</v>
      </c>
    </row>
    <row r="843" spans="1:16" x14ac:dyDescent="0.35">
      <c r="A843">
        <v>0</v>
      </c>
      <c r="B843" t="s">
        <v>363</v>
      </c>
      <c r="C843">
        <v>0</v>
      </c>
      <c r="E843" t="s">
        <v>436</v>
      </c>
      <c r="F843" t="s">
        <v>394</v>
      </c>
      <c r="G843" t="s">
        <v>363</v>
      </c>
      <c r="H843">
        <v>9.5109999999999992</v>
      </c>
      <c r="J843">
        <v>108209088</v>
      </c>
      <c r="K843" s="5">
        <v>45890</v>
      </c>
      <c r="L843">
        <v>24</v>
      </c>
      <c r="M843">
        <v>1</v>
      </c>
      <c r="N843">
        <v>8</v>
      </c>
      <c r="O843">
        <v>5</v>
      </c>
      <c r="P843" t="s">
        <v>8</v>
      </c>
    </row>
    <row r="844" spans="1:16" x14ac:dyDescent="0.35">
      <c r="A844">
        <v>0</v>
      </c>
      <c r="B844" t="s">
        <v>363</v>
      </c>
      <c r="C844">
        <v>6.0000000000000001E-3</v>
      </c>
      <c r="D844" t="s">
        <v>411</v>
      </c>
      <c r="E844" t="s">
        <v>436</v>
      </c>
      <c r="F844" t="s">
        <v>384</v>
      </c>
      <c r="G844" t="s">
        <v>363</v>
      </c>
      <c r="H844">
        <v>9.5169999999999995</v>
      </c>
      <c r="J844">
        <v>106891728</v>
      </c>
      <c r="K844" s="5">
        <v>44632</v>
      </c>
      <c r="L844">
        <v>27</v>
      </c>
      <c r="M844">
        <v>1</v>
      </c>
      <c r="N844">
        <v>8</v>
      </c>
      <c r="O844">
        <v>1</v>
      </c>
      <c r="P844" t="s">
        <v>10</v>
      </c>
    </row>
    <row r="845" spans="1:16" x14ac:dyDescent="0.35">
      <c r="A845">
        <v>0</v>
      </c>
      <c r="B845" t="s">
        <v>363</v>
      </c>
      <c r="C845">
        <v>0.01</v>
      </c>
      <c r="D845" t="s">
        <v>411</v>
      </c>
      <c r="E845" t="s">
        <v>436</v>
      </c>
      <c r="F845" t="s">
        <v>384</v>
      </c>
      <c r="G845" t="s">
        <v>363</v>
      </c>
      <c r="H845">
        <v>9.5210000000000008</v>
      </c>
      <c r="J845">
        <v>107431424</v>
      </c>
      <c r="K845" s="5">
        <v>45152</v>
      </c>
      <c r="L845">
        <v>17</v>
      </c>
      <c r="M845">
        <v>1</v>
      </c>
      <c r="N845">
        <v>0</v>
      </c>
      <c r="O845">
        <v>1</v>
      </c>
      <c r="P845" t="s">
        <v>7</v>
      </c>
    </row>
    <row r="846" spans="1:16" x14ac:dyDescent="0.35">
      <c r="A846">
        <v>0</v>
      </c>
      <c r="B846" t="s">
        <v>363</v>
      </c>
      <c r="C846">
        <v>0.5</v>
      </c>
      <c r="D846" t="s">
        <v>411</v>
      </c>
      <c r="E846" t="s">
        <v>394</v>
      </c>
      <c r="F846" t="s">
        <v>384</v>
      </c>
      <c r="G846" t="s">
        <v>363</v>
      </c>
      <c r="H846">
        <v>9.5280000000000005</v>
      </c>
      <c r="J846">
        <v>105881166</v>
      </c>
      <c r="K846" s="5">
        <v>43616</v>
      </c>
      <c r="L846">
        <v>21</v>
      </c>
      <c r="M846">
        <v>1</v>
      </c>
      <c r="N846">
        <v>0</v>
      </c>
      <c r="O846">
        <v>1</v>
      </c>
      <c r="P846" t="s">
        <v>7</v>
      </c>
    </row>
    <row r="847" spans="1:16" x14ac:dyDescent="0.35">
      <c r="A847">
        <v>0</v>
      </c>
      <c r="B847" t="s">
        <v>363</v>
      </c>
      <c r="C847">
        <v>0.5</v>
      </c>
      <c r="D847" t="s">
        <v>411</v>
      </c>
      <c r="E847" t="s">
        <v>394</v>
      </c>
      <c r="F847" t="s">
        <v>532</v>
      </c>
      <c r="G847" t="s">
        <v>363</v>
      </c>
      <c r="H847">
        <v>9.5280000000000005</v>
      </c>
      <c r="J847">
        <v>108435725</v>
      </c>
      <c r="K847" s="5">
        <v>46098</v>
      </c>
      <c r="L847">
        <v>21</v>
      </c>
      <c r="M847">
        <v>1</v>
      </c>
      <c r="N847">
        <v>0</v>
      </c>
      <c r="O847">
        <v>1</v>
      </c>
      <c r="P847" t="s">
        <v>7</v>
      </c>
    </row>
    <row r="848" spans="1:16" x14ac:dyDescent="0.35">
      <c r="A848">
        <v>0</v>
      </c>
      <c r="B848" t="s">
        <v>363</v>
      </c>
      <c r="C848">
        <v>0.5</v>
      </c>
      <c r="D848" t="s">
        <v>411</v>
      </c>
      <c r="E848" t="s">
        <v>394</v>
      </c>
      <c r="F848" t="s">
        <v>384</v>
      </c>
      <c r="G848" t="s">
        <v>363</v>
      </c>
      <c r="H848">
        <v>9.5280000000000005</v>
      </c>
      <c r="J848">
        <v>108090705</v>
      </c>
      <c r="K848" s="5">
        <v>45772</v>
      </c>
      <c r="L848">
        <v>21</v>
      </c>
      <c r="M848">
        <v>1</v>
      </c>
      <c r="N848">
        <v>0</v>
      </c>
      <c r="O848">
        <v>1</v>
      </c>
      <c r="P848" t="s">
        <v>7</v>
      </c>
    </row>
    <row r="849" spans="1:16" x14ac:dyDescent="0.35">
      <c r="A849">
        <v>0</v>
      </c>
      <c r="B849" t="s">
        <v>363</v>
      </c>
      <c r="C849">
        <v>2.2999999999999998</v>
      </c>
      <c r="D849" t="s">
        <v>6</v>
      </c>
      <c r="E849" t="s">
        <v>384</v>
      </c>
      <c r="F849" t="s">
        <v>394</v>
      </c>
      <c r="G849" t="s">
        <v>363</v>
      </c>
      <c r="H849">
        <v>9.5489999999999995</v>
      </c>
      <c r="J849">
        <v>107514823</v>
      </c>
      <c r="K849" s="5">
        <v>45232</v>
      </c>
      <c r="L849">
        <v>17</v>
      </c>
      <c r="M849">
        <v>1</v>
      </c>
      <c r="N849">
        <v>0</v>
      </c>
      <c r="O849">
        <v>5</v>
      </c>
      <c r="P849" t="s">
        <v>7</v>
      </c>
    </row>
    <row r="850" spans="1:16" x14ac:dyDescent="0.35">
      <c r="A850">
        <v>0</v>
      </c>
      <c r="B850" t="s">
        <v>363</v>
      </c>
      <c r="C850">
        <v>4.4999999999999998E-2</v>
      </c>
      <c r="D850" t="s">
        <v>6</v>
      </c>
      <c r="E850" t="s">
        <v>437</v>
      </c>
      <c r="F850" t="s">
        <v>436</v>
      </c>
      <c r="G850" t="s">
        <v>363</v>
      </c>
      <c r="H850">
        <v>9.5549999999999997</v>
      </c>
      <c r="J850">
        <v>105565746</v>
      </c>
      <c r="K850" s="5">
        <v>43319</v>
      </c>
      <c r="L850">
        <v>17</v>
      </c>
      <c r="M850">
        <v>1</v>
      </c>
      <c r="N850">
        <v>0</v>
      </c>
      <c r="O850">
        <v>5</v>
      </c>
      <c r="P850" t="s">
        <v>7</v>
      </c>
    </row>
    <row r="851" spans="1:16" x14ac:dyDescent="0.35">
      <c r="A851">
        <v>0</v>
      </c>
      <c r="B851" t="s">
        <v>363</v>
      </c>
      <c r="C851">
        <v>4.7E-2</v>
      </c>
      <c r="D851" t="s">
        <v>411</v>
      </c>
      <c r="E851" t="s">
        <v>436</v>
      </c>
      <c r="F851" t="s">
        <v>533</v>
      </c>
      <c r="G851" t="s">
        <v>363</v>
      </c>
      <c r="H851">
        <v>9.5579999999999998</v>
      </c>
      <c r="J851">
        <v>104662541</v>
      </c>
      <c r="K851" s="5">
        <v>42431</v>
      </c>
      <c r="L851">
        <v>19</v>
      </c>
      <c r="M851">
        <v>1</v>
      </c>
      <c r="N851">
        <v>0</v>
      </c>
      <c r="O851">
        <v>1</v>
      </c>
      <c r="P851" t="s">
        <v>7</v>
      </c>
    </row>
    <row r="852" spans="1:16" x14ac:dyDescent="0.35">
      <c r="A852">
        <v>0</v>
      </c>
      <c r="B852" t="s">
        <v>363</v>
      </c>
      <c r="C852">
        <v>4.7E-2</v>
      </c>
      <c r="D852" t="s">
        <v>411</v>
      </c>
      <c r="E852" t="s">
        <v>436</v>
      </c>
      <c r="F852" t="s">
        <v>437</v>
      </c>
      <c r="G852" t="s">
        <v>363</v>
      </c>
      <c r="H852">
        <v>9.5579999999999998</v>
      </c>
      <c r="J852">
        <v>107124135</v>
      </c>
      <c r="K852" s="5">
        <v>44859</v>
      </c>
      <c r="L852">
        <v>29</v>
      </c>
      <c r="M852">
        <v>1</v>
      </c>
      <c r="N852">
        <v>0</v>
      </c>
      <c r="O852">
        <v>1</v>
      </c>
      <c r="P852" t="s">
        <v>8</v>
      </c>
    </row>
    <row r="853" spans="1:16" x14ac:dyDescent="0.35">
      <c r="A853">
        <v>0</v>
      </c>
      <c r="B853" t="s">
        <v>363</v>
      </c>
      <c r="C853">
        <v>5.7000000000000002E-2</v>
      </c>
      <c r="D853" t="s">
        <v>411</v>
      </c>
      <c r="E853" t="s">
        <v>436</v>
      </c>
      <c r="F853" t="s">
        <v>394</v>
      </c>
      <c r="G853" t="s">
        <v>363</v>
      </c>
      <c r="H853">
        <v>9.5679999999999996</v>
      </c>
      <c r="J853">
        <v>106988502</v>
      </c>
      <c r="K853" s="5">
        <v>44726</v>
      </c>
      <c r="L853">
        <v>21</v>
      </c>
      <c r="M853">
        <v>1</v>
      </c>
      <c r="N853">
        <v>0</v>
      </c>
      <c r="O853">
        <v>1</v>
      </c>
      <c r="P853" t="s">
        <v>3</v>
      </c>
    </row>
    <row r="854" spans="1:16" x14ac:dyDescent="0.35">
      <c r="A854">
        <v>0</v>
      </c>
      <c r="B854" t="s">
        <v>363</v>
      </c>
      <c r="C854">
        <v>8.0000000000000002E-3</v>
      </c>
      <c r="D854" t="s">
        <v>6</v>
      </c>
      <c r="E854" t="s">
        <v>437</v>
      </c>
      <c r="F854" t="s">
        <v>507</v>
      </c>
      <c r="G854" t="s">
        <v>363</v>
      </c>
      <c r="H854">
        <v>9.5920000000000005</v>
      </c>
      <c r="J854">
        <v>107992914</v>
      </c>
      <c r="K854" s="5">
        <v>45672</v>
      </c>
      <c r="L854">
        <v>21</v>
      </c>
      <c r="M854">
        <v>1</v>
      </c>
      <c r="N854">
        <v>12</v>
      </c>
      <c r="O854">
        <v>1</v>
      </c>
      <c r="P854" t="s">
        <v>7</v>
      </c>
    </row>
    <row r="855" spans="1:16" x14ac:dyDescent="0.35">
      <c r="A855">
        <v>0</v>
      </c>
      <c r="B855" t="s">
        <v>363</v>
      </c>
      <c r="C855">
        <v>6.0000000000000001E-3</v>
      </c>
      <c r="D855" t="s">
        <v>6</v>
      </c>
      <c r="E855" t="s">
        <v>437</v>
      </c>
      <c r="F855" t="s">
        <v>436</v>
      </c>
      <c r="G855" t="s">
        <v>363</v>
      </c>
      <c r="H855">
        <v>9.5939999999999994</v>
      </c>
      <c r="J855">
        <v>106477099</v>
      </c>
      <c r="K855" s="5">
        <v>44225</v>
      </c>
      <c r="L855">
        <v>21</v>
      </c>
      <c r="M855">
        <v>1</v>
      </c>
      <c r="N855">
        <v>8</v>
      </c>
      <c r="O855">
        <v>1</v>
      </c>
      <c r="P855" t="s">
        <v>7</v>
      </c>
    </row>
    <row r="856" spans="1:16" x14ac:dyDescent="0.35">
      <c r="A856" s="5">
        <v>46217</v>
      </c>
      <c r="B856" t="s">
        <v>534</v>
      </c>
    </row>
    <row r="857" spans="1:16" ht="43.5" x14ac:dyDescent="0.35">
      <c r="A857" s="1" t="s">
        <v>370</v>
      </c>
      <c r="B857" t="s">
        <v>371</v>
      </c>
      <c r="C857" s="1" t="s">
        <v>372</v>
      </c>
      <c r="D857" t="s">
        <v>373</v>
      </c>
      <c r="E857" t="s">
        <v>374</v>
      </c>
      <c r="F857" t="s">
        <v>375</v>
      </c>
      <c r="G857" t="s">
        <v>376</v>
      </c>
      <c r="H857" t="s">
        <v>377</v>
      </c>
      <c r="I857" t="s">
        <v>0</v>
      </c>
      <c r="J857" t="s">
        <v>1</v>
      </c>
      <c r="K857" t="s">
        <v>2</v>
      </c>
      <c r="L857" t="s">
        <v>3</v>
      </c>
      <c r="M857" t="s">
        <v>4</v>
      </c>
      <c r="N857" t="s">
        <v>5</v>
      </c>
      <c r="O857" t="s">
        <v>6</v>
      </c>
    </row>
    <row r="858" spans="1:16" x14ac:dyDescent="0.35">
      <c r="A858">
        <v>0</v>
      </c>
      <c r="B858" t="s">
        <v>363</v>
      </c>
      <c r="C858">
        <v>0</v>
      </c>
      <c r="E858" t="s">
        <v>437</v>
      </c>
      <c r="F858" t="s">
        <v>523</v>
      </c>
      <c r="G858" t="s">
        <v>363</v>
      </c>
      <c r="H858">
        <v>9.6</v>
      </c>
      <c r="J858">
        <v>104618756</v>
      </c>
      <c r="K858" s="5">
        <v>42387</v>
      </c>
      <c r="L858">
        <v>21</v>
      </c>
      <c r="M858">
        <v>1</v>
      </c>
      <c r="N858">
        <v>8</v>
      </c>
      <c r="O858">
        <v>5</v>
      </c>
      <c r="P858" t="s">
        <v>3</v>
      </c>
    </row>
    <row r="859" spans="1:16" x14ac:dyDescent="0.35">
      <c r="A859">
        <v>0</v>
      </c>
      <c r="B859" t="s">
        <v>363</v>
      </c>
      <c r="C859">
        <v>0</v>
      </c>
      <c r="E859" t="s">
        <v>437</v>
      </c>
      <c r="F859" t="s">
        <v>436</v>
      </c>
      <c r="G859" t="s">
        <v>363</v>
      </c>
      <c r="H859">
        <v>9.6</v>
      </c>
      <c r="J859">
        <v>105818460</v>
      </c>
      <c r="K859" s="5">
        <v>43553</v>
      </c>
      <c r="L859">
        <v>24</v>
      </c>
      <c r="M859">
        <v>1</v>
      </c>
      <c r="N859">
        <v>8</v>
      </c>
      <c r="O859">
        <v>1</v>
      </c>
      <c r="P859" t="s">
        <v>7</v>
      </c>
    </row>
    <row r="860" spans="1:16" x14ac:dyDescent="0.35">
      <c r="A860">
        <v>0</v>
      </c>
      <c r="B860" t="s">
        <v>363</v>
      </c>
      <c r="C860">
        <v>0</v>
      </c>
      <c r="E860" t="s">
        <v>437</v>
      </c>
      <c r="F860" t="s">
        <v>436</v>
      </c>
      <c r="G860" t="s">
        <v>363</v>
      </c>
      <c r="H860">
        <v>9.6</v>
      </c>
      <c r="J860">
        <v>106743741</v>
      </c>
      <c r="K860" s="5">
        <v>44497</v>
      </c>
      <c r="L860">
        <v>17</v>
      </c>
      <c r="M860">
        <v>1</v>
      </c>
      <c r="N860">
        <v>0</v>
      </c>
      <c r="O860">
        <v>3</v>
      </c>
      <c r="P860" t="s">
        <v>7</v>
      </c>
    </row>
    <row r="861" spans="1:16" x14ac:dyDescent="0.35">
      <c r="A861">
        <v>0</v>
      </c>
      <c r="B861" t="s">
        <v>363</v>
      </c>
      <c r="C861">
        <v>0</v>
      </c>
      <c r="E861" t="s">
        <v>437</v>
      </c>
      <c r="F861" t="s">
        <v>535</v>
      </c>
      <c r="G861" t="s">
        <v>363</v>
      </c>
      <c r="H861">
        <v>9.6</v>
      </c>
      <c r="J861">
        <v>106530922</v>
      </c>
      <c r="K861" s="5">
        <v>44281</v>
      </c>
      <c r="L861">
        <v>24</v>
      </c>
      <c r="M861">
        <v>1</v>
      </c>
      <c r="N861">
        <v>8</v>
      </c>
      <c r="O861">
        <v>1</v>
      </c>
      <c r="P861" t="s">
        <v>3</v>
      </c>
    </row>
    <row r="862" spans="1:16" x14ac:dyDescent="0.35">
      <c r="A862">
        <v>0</v>
      </c>
      <c r="B862" t="s">
        <v>363</v>
      </c>
      <c r="C862">
        <v>0</v>
      </c>
      <c r="E862" t="s">
        <v>437</v>
      </c>
      <c r="F862" t="s">
        <v>507</v>
      </c>
      <c r="G862" t="s">
        <v>363</v>
      </c>
      <c r="H862">
        <v>9.6</v>
      </c>
      <c r="J862">
        <v>106747239</v>
      </c>
      <c r="K862" s="5">
        <v>44498</v>
      </c>
      <c r="L862">
        <v>21</v>
      </c>
      <c r="M862">
        <v>1</v>
      </c>
      <c r="N862">
        <v>8</v>
      </c>
      <c r="O862">
        <v>1</v>
      </c>
      <c r="P862" t="s">
        <v>7</v>
      </c>
    </row>
    <row r="863" spans="1:16" x14ac:dyDescent="0.35">
      <c r="A863">
        <v>0</v>
      </c>
      <c r="B863" t="s">
        <v>363</v>
      </c>
      <c r="C863">
        <v>0</v>
      </c>
      <c r="E863" t="s">
        <v>437</v>
      </c>
      <c r="F863" t="s">
        <v>436</v>
      </c>
      <c r="G863" t="s">
        <v>363</v>
      </c>
      <c r="H863">
        <v>9.6</v>
      </c>
      <c r="J863">
        <v>103988002</v>
      </c>
      <c r="K863" s="5">
        <v>41697</v>
      </c>
      <c r="L863">
        <v>21</v>
      </c>
      <c r="M863">
        <v>1</v>
      </c>
      <c r="N863">
        <v>8</v>
      </c>
      <c r="O863">
        <v>1</v>
      </c>
      <c r="P863" t="s">
        <v>7</v>
      </c>
    </row>
    <row r="864" spans="1:16" x14ac:dyDescent="0.35">
      <c r="A864">
        <v>0</v>
      </c>
      <c r="B864" t="s">
        <v>363</v>
      </c>
      <c r="C864">
        <v>0</v>
      </c>
      <c r="E864" t="s">
        <v>437</v>
      </c>
      <c r="F864" t="s">
        <v>384</v>
      </c>
      <c r="G864" t="s">
        <v>363</v>
      </c>
      <c r="H864">
        <v>9.6</v>
      </c>
      <c r="J864">
        <v>106191243</v>
      </c>
      <c r="K864" s="5">
        <v>43911</v>
      </c>
      <c r="L864">
        <v>22</v>
      </c>
      <c r="M864">
        <v>1</v>
      </c>
      <c r="N864">
        <v>8</v>
      </c>
      <c r="O864">
        <v>1</v>
      </c>
      <c r="P864" t="s">
        <v>3</v>
      </c>
    </row>
    <row r="865" spans="1:16" x14ac:dyDescent="0.35">
      <c r="A865">
        <v>0</v>
      </c>
      <c r="B865" t="s">
        <v>363</v>
      </c>
      <c r="C865">
        <v>0</v>
      </c>
      <c r="E865" t="s">
        <v>437</v>
      </c>
      <c r="F865" t="s">
        <v>436</v>
      </c>
      <c r="G865" t="s">
        <v>363</v>
      </c>
      <c r="H865">
        <v>9.6</v>
      </c>
      <c r="J865">
        <v>105850600</v>
      </c>
      <c r="K865" s="5">
        <v>43587</v>
      </c>
      <c r="L865">
        <v>21</v>
      </c>
      <c r="M865">
        <v>1</v>
      </c>
      <c r="N865">
        <v>8</v>
      </c>
      <c r="O865">
        <v>1</v>
      </c>
      <c r="P865" t="s">
        <v>7</v>
      </c>
    </row>
    <row r="866" spans="1:16" x14ac:dyDescent="0.35">
      <c r="A866">
        <v>0</v>
      </c>
      <c r="B866" t="s">
        <v>363</v>
      </c>
      <c r="C866">
        <v>0</v>
      </c>
      <c r="E866" t="s">
        <v>437</v>
      </c>
      <c r="F866" t="s">
        <v>501</v>
      </c>
      <c r="G866" t="s">
        <v>363</v>
      </c>
      <c r="H866">
        <v>9.6</v>
      </c>
      <c r="J866">
        <v>108184893</v>
      </c>
      <c r="K866" s="5">
        <v>45865</v>
      </c>
      <c r="L866">
        <v>21</v>
      </c>
      <c r="M866">
        <v>1</v>
      </c>
      <c r="N866">
        <v>8</v>
      </c>
      <c r="O866">
        <v>1</v>
      </c>
      <c r="P866" t="s">
        <v>7</v>
      </c>
    </row>
    <row r="867" spans="1:16" x14ac:dyDescent="0.35">
      <c r="A867">
        <v>0</v>
      </c>
      <c r="B867" t="s">
        <v>363</v>
      </c>
      <c r="C867">
        <v>0</v>
      </c>
      <c r="E867" t="s">
        <v>437</v>
      </c>
      <c r="F867" t="s">
        <v>536</v>
      </c>
      <c r="G867" t="s">
        <v>363</v>
      </c>
      <c r="H867">
        <v>9.6</v>
      </c>
      <c r="J867">
        <v>107979063</v>
      </c>
      <c r="K867" s="5">
        <v>45659</v>
      </c>
      <c r="L867">
        <v>22</v>
      </c>
      <c r="M867">
        <v>1</v>
      </c>
      <c r="N867">
        <v>8</v>
      </c>
      <c r="O867">
        <v>1</v>
      </c>
      <c r="P867" t="s">
        <v>7</v>
      </c>
    </row>
    <row r="868" spans="1:16" x14ac:dyDescent="0.35">
      <c r="A868">
        <v>0</v>
      </c>
      <c r="B868" t="s">
        <v>363</v>
      </c>
      <c r="C868">
        <v>0.1</v>
      </c>
      <c r="D868" t="s">
        <v>411</v>
      </c>
      <c r="E868" t="s">
        <v>436</v>
      </c>
      <c r="F868" t="s">
        <v>437</v>
      </c>
      <c r="G868" t="s">
        <v>363</v>
      </c>
      <c r="H868">
        <v>9.6110000000000007</v>
      </c>
      <c r="J868">
        <v>104896015</v>
      </c>
      <c r="K868" s="5">
        <v>42670</v>
      </c>
      <c r="L868">
        <v>17</v>
      </c>
      <c r="M868">
        <v>1</v>
      </c>
      <c r="N868">
        <v>0</v>
      </c>
      <c r="O868">
        <v>1</v>
      </c>
      <c r="P868" t="s">
        <v>7</v>
      </c>
    </row>
    <row r="869" spans="1:16" x14ac:dyDescent="0.35">
      <c r="A869">
        <v>0</v>
      </c>
      <c r="B869" t="s">
        <v>363</v>
      </c>
      <c r="C869">
        <v>0.1</v>
      </c>
      <c r="D869" t="s">
        <v>411</v>
      </c>
      <c r="E869" t="s">
        <v>436</v>
      </c>
      <c r="F869" t="s">
        <v>384</v>
      </c>
      <c r="G869" t="s">
        <v>363</v>
      </c>
      <c r="H869">
        <v>9.6110000000000007</v>
      </c>
      <c r="J869">
        <v>106197042</v>
      </c>
      <c r="K869" s="5">
        <v>43922</v>
      </c>
      <c r="L869">
        <v>23</v>
      </c>
      <c r="M869">
        <v>1</v>
      </c>
      <c r="N869">
        <v>5</v>
      </c>
      <c r="O869">
        <v>1</v>
      </c>
      <c r="P869" t="s">
        <v>7</v>
      </c>
    </row>
    <row r="870" spans="1:16" x14ac:dyDescent="0.35">
      <c r="A870">
        <v>0</v>
      </c>
      <c r="B870" t="s">
        <v>363</v>
      </c>
      <c r="C870">
        <v>0.1</v>
      </c>
      <c r="D870" t="s">
        <v>411</v>
      </c>
      <c r="E870" t="s">
        <v>436</v>
      </c>
      <c r="F870" t="s">
        <v>384</v>
      </c>
      <c r="G870" t="s">
        <v>363</v>
      </c>
      <c r="H870">
        <v>9.6110000000000007</v>
      </c>
      <c r="J870">
        <v>105576825</v>
      </c>
      <c r="K870" s="5">
        <v>43330</v>
      </c>
      <c r="L870">
        <v>19</v>
      </c>
      <c r="M870">
        <v>1</v>
      </c>
      <c r="N870">
        <v>5</v>
      </c>
      <c r="O870">
        <v>1</v>
      </c>
    </row>
    <row r="871" spans="1:16" x14ac:dyDescent="0.35">
      <c r="A871">
        <v>0</v>
      </c>
      <c r="B871" t="s">
        <v>363</v>
      </c>
      <c r="C871">
        <v>0.1</v>
      </c>
      <c r="D871" t="s">
        <v>411</v>
      </c>
      <c r="E871" t="s">
        <v>436</v>
      </c>
      <c r="F871" t="s">
        <v>384</v>
      </c>
      <c r="G871" t="s">
        <v>363</v>
      </c>
      <c r="H871">
        <v>9.6110000000000007</v>
      </c>
      <c r="J871">
        <v>105699293</v>
      </c>
      <c r="K871" s="5">
        <v>43433</v>
      </c>
      <c r="L871">
        <v>21</v>
      </c>
      <c r="M871">
        <v>1</v>
      </c>
      <c r="N871">
        <v>0</v>
      </c>
      <c r="O871">
        <v>5</v>
      </c>
      <c r="P871" t="s">
        <v>7</v>
      </c>
    </row>
    <row r="872" spans="1:16" x14ac:dyDescent="0.35">
      <c r="A872">
        <v>0</v>
      </c>
      <c r="B872" t="s">
        <v>363</v>
      </c>
      <c r="C872">
        <v>0.1</v>
      </c>
      <c r="D872" t="s">
        <v>411</v>
      </c>
      <c r="E872" t="s">
        <v>436</v>
      </c>
      <c r="F872" t="s">
        <v>536</v>
      </c>
      <c r="G872" t="s">
        <v>363</v>
      </c>
      <c r="H872">
        <v>9.6110000000000007</v>
      </c>
      <c r="J872">
        <v>107197691</v>
      </c>
      <c r="K872" s="5">
        <v>44926</v>
      </c>
      <c r="L872">
        <v>19</v>
      </c>
      <c r="M872">
        <v>2</v>
      </c>
      <c r="N872">
        <v>0</v>
      </c>
      <c r="O872">
        <v>5</v>
      </c>
      <c r="P872" t="s">
        <v>7</v>
      </c>
    </row>
    <row r="873" spans="1:16" x14ac:dyDescent="0.35">
      <c r="A873">
        <v>0</v>
      </c>
      <c r="B873" t="s">
        <v>363</v>
      </c>
      <c r="C873">
        <v>5.7000000000000002E-2</v>
      </c>
      <c r="D873" t="s">
        <v>411</v>
      </c>
      <c r="E873" t="s">
        <v>437</v>
      </c>
      <c r="F873" t="s">
        <v>384</v>
      </c>
      <c r="G873" t="s">
        <v>363</v>
      </c>
      <c r="H873">
        <v>9.657</v>
      </c>
      <c r="J873">
        <v>106447602</v>
      </c>
      <c r="K873" s="5">
        <v>44193</v>
      </c>
      <c r="L873">
        <v>17</v>
      </c>
      <c r="M873">
        <v>1</v>
      </c>
      <c r="N873">
        <v>0</v>
      </c>
      <c r="O873">
        <v>5</v>
      </c>
      <c r="P873" t="s">
        <v>7</v>
      </c>
    </row>
    <row r="874" spans="1:16" x14ac:dyDescent="0.35">
      <c r="A874">
        <v>0</v>
      </c>
      <c r="B874" t="s">
        <v>363</v>
      </c>
      <c r="C874">
        <v>0.1</v>
      </c>
      <c r="D874" t="s">
        <v>411</v>
      </c>
      <c r="E874" t="s">
        <v>437</v>
      </c>
      <c r="F874" t="s">
        <v>436</v>
      </c>
      <c r="G874" t="s">
        <v>363</v>
      </c>
      <c r="H874">
        <v>9.6999999999999993</v>
      </c>
      <c r="J874">
        <v>106665156</v>
      </c>
      <c r="K874" s="5">
        <v>44430</v>
      </c>
      <c r="L874">
        <v>17</v>
      </c>
      <c r="M874">
        <v>1</v>
      </c>
      <c r="N874">
        <v>0</v>
      </c>
      <c r="O874">
        <v>5</v>
      </c>
      <c r="P874" t="s">
        <v>7</v>
      </c>
    </row>
    <row r="875" spans="1:16" x14ac:dyDescent="0.35">
      <c r="A875">
        <v>0</v>
      </c>
      <c r="B875" t="s">
        <v>363</v>
      </c>
      <c r="C875">
        <v>0.1</v>
      </c>
      <c r="D875" t="s">
        <v>411</v>
      </c>
      <c r="E875" t="s">
        <v>437</v>
      </c>
      <c r="F875" t="s">
        <v>384</v>
      </c>
      <c r="G875" t="s">
        <v>363</v>
      </c>
      <c r="H875">
        <v>9.6999999999999993</v>
      </c>
      <c r="J875">
        <v>105967380</v>
      </c>
      <c r="K875" s="5">
        <v>43697</v>
      </c>
      <c r="L875">
        <v>23</v>
      </c>
      <c r="M875">
        <v>1</v>
      </c>
      <c r="N875">
        <v>0</v>
      </c>
      <c r="O875">
        <v>1</v>
      </c>
      <c r="P875" t="s">
        <v>7</v>
      </c>
    </row>
    <row r="876" spans="1:16" x14ac:dyDescent="0.35">
      <c r="A876">
        <v>0</v>
      </c>
      <c r="B876" t="s">
        <v>363</v>
      </c>
      <c r="C876">
        <v>0.1</v>
      </c>
      <c r="D876" t="s">
        <v>411</v>
      </c>
      <c r="E876" t="s">
        <v>437</v>
      </c>
      <c r="F876" t="s">
        <v>384</v>
      </c>
      <c r="G876" t="s">
        <v>363</v>
      </c>
      <c r="H876">
        <v>9.6999999999999993</v>
      </c>
      <c r="J876">
        <v>104767049</v>
      </c>
      <c r="K876" s="5">
        <v>42536</v>
      </c>
      <c r="L876">
        <v>19</v>
      </c>
      <c r="M876">
        <v>1</v>
      </c>
      <c r="N876">
        <v>0</v>
      </c>
      <c r="O876">
        <v>1</v>
      </c>
      <c r="P876" t="s">
        <v>7</v>
      </c>
    </row>
    <row r="877" spans="1:16" x14ac:dyDescent="0.35">
      <c r="A877">
        <v>0</v>
      </c>
      <c r="B877" t="s">
        <v>363</v>
      </c>
      <c r="C877">
        <v>0.1</v>
      </c>
      <c r="D877" t="s">
        <v>411</v>
      </c>
      <c r="E877" t="s">
        <v>437</v>
      </c>
      <c r="F877" t="s">
        <v>384</v>
      </c>
      <c r="G877" t="s">
        <v>363</v>
      </c>
      <c r="H877">
        <v>9.6999999999999993</v>
      </c>
      <c r="J877">
        <v>105801448</v>
      </c>
      <c r="K877" s="5">
        <v>43536</v>
      </c>
      <c r="L877">
        <v>17</v>
      </c>
      <c r="M877">
        <v>1</v>
      </c>
      <c r="N877">
        <v>0</v>
      </c>
      <c r="O877">
        <v>5</v>
      </c>
      <c r="P877" t="s">
        <v>7</v>
      </c>
    </row>
    <row r="878" spans="1:16" x14ac:dyDescent="0.35">
      <c r="A878">
        <v>0</v>
      </c>
      <c r="B878" t="s">
        <v>363</v>
      </c>
      <c r="C878">
        <v>0.2</v>
      </c>
      <c r="D878" t="s">
        <v>411</v>
      </c>
      <c r="E878" t="s">
        <v>436</v>
      </c>
      <c r="F878" t="s">
        <v>501</v>
      </c>
      <c r="G878" t="s">
        <v>363</v>
      </c>
      <c r="H878">
        <v>9.7110000000000003</v>
      </c>
      <c r="J878">
        <v>105528613</v>
      </c>
      <c r="K878" s="5">
        <v>43281</v>
      </c>
      <c r="L878">
        <v>17</v>
      </c>
      <c r="M878">
        <v>1</v>
      </c>
      <c r="N878">
        <v>0</v>
      </c>
      <c r="O878">
        <v>1</v>
      </c>
      <c r="P878" t="s">
        <v>7</v>
      </c>
    </row>
    <row r="879" spans="1:16" x14ac:dyDescent="0.35">
      <c r="A879">
        <v>0</v>
      </c>
      <c r="B879" t="s">
        <v>363</v>
      </c>
      <c r="C879">
        <v>0.2</v>
      </c>
      <c r="D879" t="s">
        <v>411</v>
      </c>
      <c r="E879" t="s">
        <v>436</v>
      </c>
      <c r="F879" t="s">
        <v>384</v>
      </c>
      <c r="G879" t="s">
        <v>363</v>
      </c>
      <c r="H879">
        <v>9.7110000000000003</v>
      </c>
      <c r="J879">
        <v>107444929</v>
      </c>
      <c r="K879" s="5">
        <v>45169</v>
      </c>
      <c r="L879">
        <v>19</v>
      </c>
      <c r="M879">
        <v>2</v>
      </c>
      <c r="N879">
        <v>0</v>
      </c>
      <c r="O879">
        <v>1</v>
      </c>
      <c r="P879" t="s">
        <v>7</v>
      </c>
    </row>
    <row r="880" spans="1:16" x14ac:dyDescent="0.35">
      <c r="A880">
        <v>0</v>
      </c>
      <c r="B880" t="s">
        <v>363</v>
      </c>
      <c r="C880">
        <v>0.25</v>
      </c>
      <c r="D880" t="s">
        <v>411</v>
      </c>
      <c r="E880" t="s">
        <v>436</v>
      </c>
      <c r="F880" t="s">
        <v>384</v>
      </c>
      <c r="G880" t="s">
        <v>363</v>
      </c>
      <c r="H880">
        <v>9.7609999999999992</v>
      </c>
      <c r="J880">
        <v>107958335</v>
      </c>
      <c r="K880" s="5">
        <v>45640</v>
      </c>
      <c r="L880">
        <v>19</v>
      </c>
      <c r="M880">
        <v>1</v>
      </c>
      <c r="N880">
        <v>0</v>
      </c>
      <c r="O880">
        <v>1</v>
      </c>
      <c r="P880" t="s">
        <v>7</v>
      </c>
    </row>
    <row r="881" spans="1:16" x14ac:dyDescent="0.35">
      <c r="A881">
        <v>0</v>
      </c>
      <c r="B881" t="s">
        <v>363</v>
      </c>
      <c r="C881">
        <v>0.28000000000000003</v>
      </c>
      <c r="D881" t="s">
        <v>411</v>
      </c>
      <c r="E881" t="s">
        <v>436</v>
      </c>
      <c r="F881" t="s">
        <v>384</v>
      </c>
      <c r="G881" t="s">
        <v>363</v>
      </c>
      <c r="H881">
        <v>9.7910000000000004</v>
      </c>
      <c r="J881">
        <v>106874587</v>
      </c>
      <c r="K881" s="5">
        <v>44616</v>
      </c>
      <c r="L881">
        <v>19</v>
      </c>
      <c r="M881">
        <v>1</v>
      </c>
      <c r="N881">
        <v>0</v>
      </c>
      <c r="O881">
        <v>5</v>
      </c>
      <c r="P881" t="s">
        <v>3</v>
      </c>
    </row>
    <row r="882" spans="1:16" x14ac:dyDescent="0.35">
      <c r="A882">
        <v>0</v>
      </c>
      <c r="B882" t="s">
        <v>363</v>
      </c>
      <c r="C882">
        <v>0.2</v>
      </c>
      <c r="D882" t="s">
        <v>411</v>
      </c>
      <c r="E882" t="s">
        <v>437</v>
      </c>
      <c r="F882" t="s">
        <v>501</v>
      </c>
      <c r="G882" t="s">
        <v>363</v>
      </c>
      <c r="H882">
        <v>9.8000000000000007</v>
      </c>
      <c r="J882">
        <v>107080708</v>
      </c>
      <c r="K882" s="5">
        <v>44817</v>
      </c>
      <c r="L882">
        <v>21</v>
      </c>
      <c r="M882">
        <v>1</v>
      </c>
      <c r="N882">
        <v>0</v>
      </c>
      <c r="O882">
        <v>1</v>
      </c>
      <c r="P882" t="s">
        <v>7</v>
      </c>
    </row>
    <row r="883" spans="1:16" x14ac:dyDescent="0.35">
      <c r="A883">
        <v>0</v>
      </c>
      <c r="B883" t="s">
        <v>363</v>
      </c>
      <c r="C883">
        <v>0.2</v>
      </c>
      <c r="D883" t="s">
        <v>411</v>
      </c>
      <c r="E883" t="s">
        <v>437</v>
      </c>
      <c r="F883" t="s">
        <v>384</v>
      </c>
      <c r="G883" t="s">
        <v>363</v>
      </c>
      <c r="H883">
        <v>9.8000000000000007</v>
      </c>
      <c r="J883">
        <v>108166836</v>
      </c>
      <c r="K883" s="5">
        <v>45847</v>
      </c>
      <c r="L883">
        <v>17</v>
      </c>
      <c r="M883">
        <v>1</v>
      </c>
      <c r="N883">
        <v>0</v>
      </c>
      <c r="O883">
        <v>3</v>
      </c>
      <c r="P883" t="s">
        <v>7</v>
      </c>
    </row>
    <row r="884" spans="1:16" x14ac:dyDescent="0.35">
      <c r="A884">
        <v>0</v>
      </c>
      <c r="B884" t="s">
        <v>363</v>
      </c>
      <c r="C884">
        <v>0.2</v>
      </c>
      <c r="D884" t="s">
        <v>385</v>
      </c>
      <c r="E884" t="s">
        <v>437</v>
      </c>
      <c r="F884" t="s">
        <v>384</v>
      </c>
      <c r="G884" t="s">
        <v>363</v>
      </c>
      <c r="H884">
        <v>9.8000000000000007</v>
      </c>
      <c r="J884">
        <v>103928625</v>
      </c>
      <c r="K884" s="5">
        <v>41623</v>
      </c>
      <c r="L884">
        <v>21</v>
      </c>
      <c r="M884">
        <v>1</v>
      </c>
      <c r="N884">
        <v>0</v>
      </c>
      <c r="O884">
        <v>5</v>
      </c>
      <c r="P884" t="s">
        <v>3</v>
      </c>
    </row>
    <row r="885" spans="1:16" x14ac:dyDescent="0.35">
      <c r="A885">
        <v>0</v>
      </c>
      <c r="B885" t="s">
        <v>363</v>
      </c>
      <c r="C885">
        <v>2</v>
      </c>
      <c r="D885" t="s">
        <v>6</v>
      </c>
      <c r="E885" t="s">
        <v>384</v>
      </c>
      <c r="F885" t="s">
        <v>394</v>
      </c>
      <c r="G885" t="s">
        <v>363</v>
      </c>
      <c r="H885">
        <v>9.8490000000000002</v>
      </c>
      <c r="J885">
        <v>108279880</v>
      </c>
      <c r="K885" s="5">
        <v>45954</v>
      </c>
      <c r="L885">
        <v>17</v>
      </c>
      <c r="M885">
        <v>1</v>
      </c>
      <c r="N885">
        <v>0</v>
      </c>
      <c r="O885">
        <v>5</v>
      </c>
      <c r="P885" t="s">
        <v>7</v>
      </c>
    </row>
    <row r="886" spans="1:16" x14ac:dyDescent="0.35">
      <c r="A886">
        <v>0</v>
      </c>
      <c r="B886" t="s">
        <v>363</v>
      </c>
      <c r="C886">
        <v>0.3</v>
      </c>
      <c r="D886" t="s">
        <v>411</v>
      </c>
      <c r="E886" t="s">
        <v>437</v>
      </c>
      <c r="F886" t="s">
        <v>384</v>
      </c>
      <c r="G886" t="s">
        <v>363</v>
      </c>
      <c r="H886">
        <v>9.9</v>
      </c>
      <c r="J886">
        <v>105096475</v>
      </c>
      <c r="K886" s="5">
        <v>42866</v>
      </c>
      <c r="L886">
        <v>17</v>
      </c>
      <c r="M886">
        <v>1</v>
      </c>
      <c r="N886">
        <v>0</v>
      </c>
      <c r="O886">
        <v>1</v>
      </c>
      <c r="P886" t="s">
        <v>7</v>
      </c>
    </row>
    <row r="887" spans="1:16" x14ac:dyDescent="0.35">
      <c r="A887">
        <v>0</v>
      </c>
      <c r="B887" t="s">
        <v>363</v>
      </c>
      <c r="C887">
        <v>0.3</v>
      </c>
      <c r="D887" t="s">
        <v>411</v>
      </c>
      <c r="E887" t="s">
        <v>437</v>
      </c>
      <c r="F887" t="s">
        <v>384</v>
      </c>
      <c r="G887" t="s">
        <v>363</v>
      </c>
      <c r="H887">
        <v>9.9</v>
      </c>
      <c r="J887">
        <v>106391071</v>
      </c>
      <c r="K887" s="5">
        <v>44137</v>
      </c>
      <c r="L887">
        <v>17</v>
      </c>
      <c r="M887">
        <v>1</v>
      </c>
      <c r="N887">
        <v>0</v>
      </c>
      <c r="O887">
        <v>5</v>
      </c>
      <c r="P887" t="s">
        <v>7</v>
      </c>
    </row>
    <row r="888" spans="1:16" x14ac:dyDescent="0.35">
      <c r="A888">
        <v>0</v>
      </c>
      <c r="B888" t="s">
        <v>363</v>
      </c>
      <c r="C888">
        <v>0.3</v>
      </c>
      <c r="D888" t="s">
        <v>411</v>
      </c>
      <c r="E888" t="s">
        <v>437</v>
      </c>
      <c r="F888" t="s">
        <v>384</v>
      </c>
      <c r="G888" t="s">
        <v>363</v>
      </c>
      <c r="H888">
        <v>9.9</v>
      </c>
      <c r="J888">
        <v>104556208</v>
      </c>
      <c r="K888" s="5">
        <v>42324</v>
      </c>
      <c r="L888">
        <v>17</v>
      </c>
      <c r="M888">
        <v>1</v>
      </c>
      <c r="N888">
        <v>0</v>
      </c>
      <c r="O888">
        <v>1</v>
      </c>
      <c r="P888" t="s">
        <v>7</v>
      </c>
    </row>
    <row r="889" spans="1:16" x14ac:dyDescent="0.35">
      <c r="A889">
        <v>0</v>
      </c>
      <c r="B889" t="s">
        <v>363</v>
      </c>
      <c r="C889">
        <v>0.4</v>
      </c>
      <c r="D889" t="s">
        <v>411</v>
      </c>
      <c r="E889" t="s">
        <v>436</v>
      </c>
      <c r="F889" t="s">
        <v>384</v>
      </c>
      <c r="G889" t="s">
        <v>363</v>
      </c>
      <c r="H889">
        <v>9.9109999999999996</v>
      </c>
      <c r="J889">
        <v>105389763</v>
      </c>
      <c r="K889" s="5">
        <v>43151</v>
      </c>
      <c r="L889">
        <v>19</v>
      </c>
      <c r="M889">
        <v>1</v>
      </c>
      <c r="N889">
        <v>0</v>
      </c>
      <c r="O889">
        <v>1</v>
      </c>
      <c r="P889" t="s">
        <v>7</v>
      </c>
    </row>
    <row r="890" spans="1:16" x14ac:dyDescent="0.35">
      <c r="A890" s="5">
        <v>46217</v>
      </c>
      <c r="B890" t="s">
        <v>537</v>
      </c>
    </row>
    <row r="891" spans="1:16" ht="43.5" x14ac:dyDescent="0.35">
      <c r="A891" s="1" t="s">
        <v>370</v>
      </c>
      <c r="B891" t="s">
        <v>371</v>
      </c>
      <c r="C891" s="1" t="s">
        <v>372</v>
      </c>
      <c r="D891" t="s">
        <v>373</v>
      </c>
      <c r="E891" t="s">
        <v>374</v>
      </c>
      <c r="F891" t="s">
        <v>375</v>
      </c>
      <c r="G891" t="s">
        <v>376</v>
      </c>
      <c r="H891" t="s">
        <v>377</v>
      </c>
      <c r="I891" t="s">
        <v>0</v>
      </c>
      <c r="J891" t="s">
        <v>1</v>
      </c>
      <c r="K891" t="s">
        <v>2</v>
      </c>
      <c r="L891" t="s">
        <v>3</v>
      </c>
      <c r="M891" t="s">
        <v>4</v>
      </c>
      <c r="N891" t="s">
        <v>5</v>
      </c>
      <c r="O891" t="s">
        <v>6</v>
      </c>
    </row>
    <row r="892" spans="1:16" x14ac:dyDescent="0.35">
      <c r="A892">
        <v>0</v>
      </c>
      <c r="B892" t="s">
        <v>363</v>
      </c>
      <c r="C892">
        <v>0.4</v>
      </c>
      <c r="D892" t="s">
        <v>411</v>
      </c>
      <c r="E892" t="s">
        <v>436</v>
      </c>
      <c r="F892" t="s">
        <v>384</v>
      </c>
      <c r="G892" t="s">
        <v>363</v>
      </c>
      <c r="H892">
        <v>9.9109999999999996</v>
      </c>
      <c r="J892">
        <v>104329963</v>
      </c>
      <c r="K892" s="5">
        <v>42085</v>
      </c>
      <c r="L892">
        <v>17</v>
      </c>
      <c r="M892">
        <v>1</v>
      </c>
      <c r="N892">
        <v>0</v>
      </c>
      <c r="O892">
        <v>1</v>
      </c>
      <c r="P892" t="s">
        <v>7</v>
      </c>
    </row>
    <row r="893" spans="1:16" x14ac:dyDescent="0.35">
      <c r="A893">
        <v>0</v>
      </c>
      <c r="B893" t="s">
        <v>363</v>
      </c>
      <c r="C893">
        <v>1</v>
      </c>
      <c r="D893" t="s">
        <v>6</v>
      </c>
      <c r="E893" t="s">
        <v>501</v>
      </c>
      <c r="F893" t="s">
        <v>437</v>
      </c>
      <c r="G893" t="s">
        <v>363</v>
      </c>
      <c r="H893">
        <v>9.9860000000000007</v>
      </c>
      <c r="I893" t="s">
        <v>68</v>
      </c>
      <c r="J893">
        <v>108427032</v>
      </c>
      <c r="K893" s="5">
        <v>46086</v>
      </c>
      <c r="L893">
        <v>19</v>
      </c>
      <c r="M893">
        <v>1</v>
      </c>
      <c r="N893">
        <v>0</v>
      </c>
      <c r="O893">
        <v>5</v>
      </c>
      <c r="P893" t="s">
        <v>8</v>
      </c>
    </row>
    <row r="894" spans="1:16" x14ac:dyDescent="0.35">
      <c r="A894">
        <v>0</v>
      </c>
      <c r="B894" t="s">
        <v>363</v>
      </c>
      <c r="C894">
        <v>0.4</v>
      </c>
      <c r="D894" t="s">
        <v>411</v>
      </c>
      <c r="E894" t="s">
        <v>437</v>
      </c>
      <c r="F894" t="s">
        <v>535</v>
      </c>
      <c r="G894" t="s">
        <v>363</v>
      </c>
      <c r="H894">
        <v>10</v>
      </c>
      <c r="J894">
        <v>106760072</v>
      </c>
      <c r="K894" s="5">
        <v>44506</v>
      </c>
      <c r="L894">
        <v>19</v>
      </c>
      <c r="M894">
        <v>1</v>
      </c>
      <c r="N894">
        <v>0</v>
      </c>
      <c r="O894">
        <v>5</v>
      </c>
      <c r="P894" t="s">
        <v>8</v>
      </c>
    </row>
    <row r="895" spans="1:16" x14ac:dyDescent="0.35">
      <c r="A895">
        <v>0</v>
      </c>
      <c r="B895" t="s">
        <v>363</v>
      </c>
      <c r="C895">
        <v>0.5</v>
      </c>
      <c r="D895" t="s">
        <v>411</v>
      </c>
      <c r="E895" t="s">
        <v>436</v>
      </c>
      <c r="F895" t="s">
        <v>384</v>
      </c>
      <c r="G895" t="s">
        <v>363</v>
      </c>
      <c r="H895">
        <v>10.010999999999999</v>
      </c>
      <c r="J895">
        <v>107154132</v>
      </c>
      <c r="K895" s="5">
        <v>44885</v>
      </c>
      <c r="L895">
        <v>13</v>
      </c>
      <c r="M895">
        <v>1</v>
      </c>
      <c r="N895">
        <v>0</v>
      </c>
      <c r="O895">
        <v>5</v>
      </c>
      <c r="P895" t="s">
        <v>7</v>
      </c>
    </row>
    <row r="896" spans="1:16" x14ac:dyDescent="0.35">
      <c r="A896">
        <v>0</v>
      </c>
      <c r="B896" t="s">
        <v>363</v>
      </c>
      <c r="C896">
        <v>1</v>
      </c>
      <c r="D896" t="s">
        <v>411</v>
      </c>
      <c r="E896" t="s">
        <v>394</v>
      </c>
      <c r="F896" t="s">
        <v>384</v>
      </c>
      <c r="G896" t="s">
        <v>363</v>
      </c>
      <c r="H896">
        <v>10.028</v>
      </c>
      <c r="J896">
        <v>105497839</v>
      </c>
      <c r="K896" s="5">
        <v>43251</v>
      </c>
      <c r="L896">
        <v>19</v>
      </c>
      <c r="M896">
        <v>2</v>
      </c>
      <c r="N896">
        <v>0</v>
      </c>
      <c r="O896">
        <v>1</v>
      </c>
      <c r="P896" t="s">
        <v>3</v>
      </c>
    </row>
    <row r="897" spans="1:16" x14ac:dyDescent="0.35">
      <c r="A897">
        <v>0</v>
      </c>
      <c r="B897" t="s">
        <v>363</v>
      </c>
      <c r="C897">
        <v>1</v>
      </c>
      <c r="D897" t="s">
        <v>411</v>
      </c>
      <c r="E897" t="s">
        <v>394</v>
      </c>
      <c r="F897" t="s">
        <v>384</v>
      </c>
      <c r="G897" t="s">
        <v>363</v>
      </c>
      <c r="H897">
        <v>10.028</v>
      </c>
      <c r="J897">
        <v>105058687</v>
      </c>
      <c r="K897" s="5">
        <v>42827</v>
      </c>
      <c r="L897">
        <v>19</v>
      </c>
      <c r="M897">
        <v>10</v>
      </c>
      <c r="N897">
        <v>0</v>
      </c>
      <c r="O897">
        <v>8</v>
      </c>
      <c r="P897" t="s">
        <v>7</v>
      </c>
    </row>
    <row r="898" spans="1:16" x14ac:dyDescent="0.35">
      <c r="A898">
        <v>0</v>
      </c>
      <c r="B898" t="s">
        <v>363</v>
      </c>
      <c r="C898">
        <v>0.5</v>
      </c>
      <c r="D898" t="s">
        <v>411</v>
      </c>
      <c r="E898" t="s">
        <v>437</v>
      </c>
      <c r="F898" t="s">
        <v>384</v>
      </c>
      <c r="G898" t="s">
        <v>363</v>
      </c>
      <c r="H898">
        <v>10.1</v>
      </c>
      <c r="J898">
        <v>106618027</v>
      </c>
      <c r="K898" s="5">
        <v>44366</v>
      </c>
      <c r="L898">
        <v>17</v>
      </c>
      <c r="M898">
        <v>1</v>
      </c>
      <c r="N898">
        <v>0</v>
      </c>
      <c r="O898">
        <v>5</v>
      </c>
      <c r="P898" t="s">
        <v>7</v>
      </c>
    </row>
    <row r="899" spans="1:16" x14ac:dyDescent="0.35">
      <c r="A899">
        <v>0</v>
      </c>
      <c r="B899" t="s">
        <v>363</v>
      </c>
      <c r="C899">
        <v>0.5</v>
      </c>
      <c r="D899" t="s">
        <v>411</v>
      </c>
      <c r="E899" t="s">
        <v>437</v>
      </c>
      <c r="F899" t="s">
        <v>538</v>
      </c>
      <c r="G899" t="s">
        <v>363</v>
      </c>
      <c r="H899">
        <v>10.1</v>
      </c>
      <c r="J899">
        <v>107227588</v>
      </c>
      <c r="K899" s="5">
        <v>44946</v>
      </c>
      <c r="L899">
        <v>30</v>
      </c>
      <c r="M899">
        <v>1</v>
      </c>
      <c r="N899">
        <v>5</v>
      </c>
      <c r="O899">
        <v>1</v>
      </c>
      <c r="P899" t="s">
        <v>3</v>
      </c>
    </row>
    <row r="900" spans="1:16" x14ac:dyDescent="0.35">
      <c r="A900">
        <v>0</v>
      </c>
      <c r="B900" t="s">
        <v>363</v>
      </c>
      <c r="C900">
        <v>0.5</v>
      </c>
      <c r="D900" t="s">
        <v>385</v>
      </c>
      <c r="E900" t="s">
        <v>437</v>
      </c>
      <c r="F900" t="s">
        <v>501</v>
      </c>
      <c r="G900" t="s">
        <v>363</v>
      </c>
      <c r="H900">
        <v>10.1</v>
      </c>
      <c r="J900">
        <v>105386151</v>
      </c>
      <c r="K900" s="5">
        <v>43147</v>
      </c>
      <c r="L900">
        <v>17</v>
      </c>
      <c r="M900">
        <v>1</v>
      </c>
      <c r="N900">
        <v>0</v>
      </c>
      <c r="O900">
        <v>3</v>
      </c>
      <c r="P900" t="s">
        <v>7</v>
      </c>
    </row>
    <row r="901" spans="1:16" x14ac:dyDescent="0.35">
      <c r="A901">
        <v>0</v>
      </c>
      <c r="B901" t="s">
        <v>363</v>
      </c>
      <c r="C901">
        <v>0.6</v>
      </c>
      <c r="D901" t="s">
        <v>411</v>
      </c>
      <c r="E901" t="s">
        <v>436</v>
      </c>
      <c r="F901" t="s">
        <v>384</v>
      </c>
      <c r="G901" t="s">
        <v>363</v>
      </c>
      <c r="H901">
        <v>10.111000000000001</v>
      </c>
      <c r="J901">
        <v>105299417</v>
      </c>
      <c r="K901" s="5">
        <v>43061</v>
      </c>
      <c r="L901">
        <v>17</v>
      </c>
      <c r="M901">
        <v>1</v>
      </c>
      <c r="N901">
        <v>0</v>
      </c>
      <c r="O901">
        <v>5</v>
      </c>
      <c r="P901" t="s">
        <v>7</v>
      </c>
    </row>
    <row r="902" spans="1:16" x14ac:dyDescent="0.35">
      <c r="A902">
        <v>0</v>
      </c>
      <c r="B902" t="s">
        <v>363</v>
      </c>
      <c r="C902">
        <v>0.7</v>
      </c>
      <c r="D902" t="s">
        <v>411</v>
      </c>
      <c r="E902" t="s">
        <v>436</v>
      </c>
      <c r="F902" t="s">
        <v>384</v>
      </c>
      <c r="G902" t="s">
        <v>363</v>
      </c>
      <c r="H902">
        <v>10.211</v>
      </c>
      <c r="J902">
        <v>103941091</v>
      </c>
      <c r="K902" s="5">
        <v>41639</v>
      </c>
      <c r="L902">
        <v>17</v>
      </c>
      <c r="M902">
        <v>1</v>
      </c>
      <c r="N902">
        <v>0</v>
      </c>
      <c r="O902">
        <v>5</v>
      </c>
      <c r="P902" t="s">
        <v>7</v>
      </c>
    </row>
    <row r="903" spans="1:16" x14ac:dyDescent="0.35">
      <c r="A903">
        <v>0</v>
      </c>
      <c r="B903" t="s">
        <v>363</v>
      </c>
      <c r="C903">
        <v>0.7</v>
      </c>
      <c r="D903" t="s">
        <v>411</v>
      </c>
      <c r="E903" t="s">
        <v>437</v>
      </c>
      <c r="F903" t="s">
        <v>384</v>
      </c>
      <c r="G903" t="s">
        <v>363</v>
      </c>
      <c r="H903">
        <v>10.3</v>
      </c>
      <c r="J903">
        <v>103969046</v>
      </c>
      <c r="K903" s="5">
        <v>41674</v>
      </c>
      <c r="L903">
        <v>17</v>
      </c>
      <c r="M903">
        <v>2</v>
      </c>
      <c r="N903">
        <v>0</v>
      </c>
      <c r="O903">
        <v>5</v>
      </c>
      <c r="P903" t="s">
        <v>7</v>
      </c>
    </row>
    <row r="904" spans="1:16" x14ac:dyDescent="0.35">
      <c r="A904">
        <v>0</v>
      </c>
      <c r="B904" t="s">
        <v>363</v>
      </c>
      <c r="C904">
        <v>0.55000000000000004</v>
      </c>
      <c r="D904" t="s">
        <v>6</v>
      </c>
      <c r="E904" t="s">
        <v>501</v>
      </c>
      <c r="F904" t="s">
        <v>437</v>
      </c>
      <c r="G904" t="s">
        <v>363</v>
      </c>
      <c r="H904">
        <v>10.436</v>
      </c>
      <c r="I904" t="s">
        <v>68</v>
      </c>
      <c r="J904">
        <v>108025509</v>
      </c>
      <c r="K904" s="5">
        <v>45707</v>
      </c>
      <c r="L904">
        <v>19</v>
      </c>
      <c r="M904">
        <v>6</v>
      </c>
      <c r="N904">
        <v>0</v>
      </c>
      <c r="O904">
        <v>1</v>
      </c>
    </row>
    <row r="905" spans="1:16" x14ac:dyDescent="0.35">
      <c r="A905">
        <v>0</v>
      </c>
      <c r="B905" t="s">
        <v>363</v>
      </c>
      <c r="C905">
        <v>0.5</v>
      </c>
      <c r="D905" t="s">
        <v>6</v>
      </c>
      <c r="E905" t="s">
        <v>501</v>
      </c>
      <c r="F905" t="s">
        <v>437</v>
      </c>
      <c r="G905" t="s">
        <v>363</v>
      </c>
      <c r="H905">
        <v>10.486000000000001</v>
      </c>
      <c r="I905" t="s">
        <v>68</v>
      </c>
      <c r="J905">
        <v>108025365</v>
      </c>
      <c r="K905" s="5">
        <v>45706</v>
      </c>
      <c r="L905">
        <v>17</v>
      </c>
      <c r="M905">
        <v>1</v>
      </c>
      <c r="N905">
        <v>0</v>
      </c>
      <c r="O905">
        <v>5</v>
      </c>
      <c r="P905" t="s">
        <v>7</v>
      </c>
    </row>
    <row r="906" spans="1:16" x14ac:dyDescent="0.35">
      <c r="A906">
        <v>0</v>
      </c>
      <c r="B906" t="s">
        <v>363</v>
      </c>
      <c r="C906">
        <v>0.5</v>
      </c>
      <c r="D906" t="s">
        <v>6</v>
      </c>
      <c r="E906" t="s">
        <v>501</v>
      </c>
      <c r="F906" t="s">
        <v>436</v>
      </c>
      <c r="G906" t="s">
        <v>363</v>
      </c>
      <c r="H906">
        <v>10.486000000000001</v>
      </c>
      <c r="I906" t="s">
        <v>68</v>
      </c>
      <c r="J906">
        <v>108485224</v>
      </c>
      <c r="K906" s="5">
        <v>46145</v>
      </c>
      <c r="L906">
        <v>17</v>
      </c>
      <c r="M906">
        <v>1</v>
      </c>
      <c r="N906">
        <v>0</v>
      </c>
      <c r="O906">
        <v>5</v>
      </c>
      <c r="P906" t="s">
        <v>7</v>
      </c>
    </row>
    <row r="907" spans="1:16" x14ac:dyDescent="0.35">
      <c r="A907">
        <v>0</v>
      </c>
      <c r="B907" t="s">
        <v>363</v>
      </c>
      <c r="C907">
        <v>0.9</v>
      </c>
      <c r="D907" t="s">
        <v>490</v>
      </c>
      <c r="E907" t="s">
        <v>437</v>
      </c>
      <c r="F907" t="s">
        <v>501</v>
      </c>
      <c r="G907" t="s">
        <v>363</v>
      </c>
      <c r="H907">
        <v>10.5</v>
      </c>
      <c r="J907">
        <v>104999475</v>
      </c>
      <c r="K907" s="5">
        <v>42770</v>
      </c>
      <c r="L907">
        <v>19</v>
      </c>
      <c r="M907">
        <v>1</v>
      </c>
      <c r="N907">
        <v>5</v>
      </c>
      <c r="O907">
        <v>5</v>
      </c>
    </row>
    <row r="908" spans="1:16" x14ac:dyDescent="0.35">
      <c r="A908">
        <v>0</v>
      </c>
      <c r="B908" t="s">
        <v>363</v>
      </c>
      <c r="C908">
        <v>1.5</v>
      </c>
      <c r="D908" t="s">
        <v>411</v>
      </c>
      <c r="E908" t="s">
        <v>394</v>
      </c>
      <c r="F908" t="s">
        <v>535</v>
      </c>
      <c r="G908" t="s">
        <v>363</v>
      </c>
      <c r="H908">
        <v>10.528</v>
      </c>
      <c r="J908">
        <v>107300700</v>
      </c>
      <c r="K908" s="5">
        <v>45020</v>
      </c>
      <c r="L908">
        <v>19</v>
      </c>
      <c r="M908">
        <v>2</v>
      </c>
      <c r="N908">
        <v>0</v>
      </c>
      <c r="O908">
        <v>5</v>
      </c>
      <c r="P908" t="s">
        <v>10</v>
      </c>
    </row>
    <row r="909" spans="1:16" x14ac:dyDescent="0.35">
      <c r="A909">
        <v>0</v>
      </c>
      <c r="B909" t="s">
        <v>363</v>
      </c>
      <c r="C909">
        <v>1</v>
      </c>
      <c r="D909" t="s">
        <v>490</v>
      </c>
      <c r="E909" t="s">
        <v>437</v>
      </c>
      <c r="F909" t="s">
        <v>384</v>
      </c>
      <c r="G909" t="s">
        <v>363</v>
      </c>
      <c r="H909">
        <v>10.6</v>
      </c>
      <c r="J909">
        <v>104838553</v>
      </c>
      <c r="K909" s="5">
        <v>42615</v>
      </c>
      <c r="L909">
        <v>21</v>
      </c>
      <c r="M909">
        <v>2</v>
      </c>
      <c r="N909">
        <v>5</v>
      </c>
      <c r="O909">
        <v>1</v>
      </c>
      <c r="P909" t="s">
        <v>7</v>
      </c>
    </row>
    <row r="910" spans="1:16" x14ac:dyDescent="0.35">
      <c r="A910">
        <v>0</v>
      </c>
      <c r="B910" t="s">
        <v>363</v>
      </c>
      <c r="C910">
        <v>1</v>
      </c>
      <c r="D910" t="s">
        <v>490</v>
      </c>
      <c r="E910" t="s">
        <v>437</v>
      </c>
      <c r="F910" t="s">
        <v>384</v>
      </c>
      <c r="G910" t="s">
        <v>363</v>
      </c>
      <c r="H910">
        <v>10.6</v>
      </c>
      <c r="J910">
        <v>105632896</v>
      </c>
      <c r="K910" s="5">
        <v>43382</v>
      </c>
      <c r="L910">
        <v>19</v>
      </c>
      <c r="M910">
        <v>1</v>
      </c>
      <c r="N910">
        <v>5</v>
      </c>
      <c r="O910">
        <v>1</v>
      </c>
      <c r="P910" t="s">
        <v>7</v>
      </c>
    </row>
    <row r="911" spans="1:16" x14ac:dyDescent="0.35">
      <c r="A911">
        <v>0</v>
      </c>
      <c r="B911" t="s">
        <v>363</v>
      </c>
      <c r="C911">
        <v>6.0000000000000001E-3</v>
      </c>
      <c r="D911" t="s">
        <v>6</v>
      </c>
      <c r="E911" t="s">
        <v>535</v>
      </c>
      <c r="F911" t="s">
        <v>436</v>
      </c>
      <c r="G911" t="s">
        <v>363</v>
      </c>
      <c r="H911">
        <v>10.63</v>
      </c>
      <c r="J911">
        <v>106249202</v>
      </c>
      <c r="K911" s="5">
        <v>43994</v>
      </c>
      <c r="L911">
        <v>21</v>
      </c>
      <c r="M911">
        <v>1</v>
      </c>
      <c r="N911">
        <v>0</v>
      </c>
      <c r="O911">
        <v>1</v>
      </c>
      <c r="P911" t="s">
        <v>7</v>
      </c>
    </row>
    <row r="912" spans="1:16" x14ac:dyDescent="0.35">
      <c r="A912">
        <v>0</v>
      </c>
      <c r="B912" t="s">
        <v>363</v>
      </c>
      <c r="C912">
        <v>0</v>
      </c>
      <c r="E912" t="s">
        <v>539</v>
      </c>
      <c r="F912" t="s">
        <v>384</v>
      </c>
      <c r="G912" t="s">
        <v>363</v>
      </c>
      <c r="H912">
        <v>10.635999999999999</v>
      </c>
      <c r="J912">
        <v>106860684</v>
      </c>
      <c r="K912" s="5">
        <v>44605</v>
      </c>
      <c r="L912">
        <v>21</v>
      </c>
      <c r="M912">
        <v>1</v>
      </c>
      <c r="N912">
        <v>8</v>
      </c>
      <c r="O912">
        <v>1</v>
      </c>
      <c r="P912" t="s">
        <v>8</v>
      </c>
    </row>
    <row r="913" spans="1:16" x14ac:dyDescent="0.35">
      <c r="A913">
        <v>0</v>
      </c>
      <c r="B913" t="s">
        <v>363</v>
      </c>
      <c r="C913">
        <v>1E-3</v>
      </c>
      <c r="D913" t="s">
        <v>411</v>
      </c>
      <c r="E913" t="s">
        <v>535</v>
      </c>
      <c r="F913" t="s">
        <v>384</v>
      </c>
      <c r="G913" t="s">
        <v>363</v>
      </c>
      <c r="H913">
        <v>10.637</v>
      </c>
      <c r="J913">
        <v>107813544</v>
      </c>
      <c r="K913" s="5">
        <v>45515</v>
      </c>
      <c r="L913">
        <v>23</v>
      </c>
      <c r="M913">
        <v>1</v>
      </c>
      <c r="N913">
        <v>0</v>
      </c>
      <c r="O913">
        <v>5</v>
      </c>
      <c r="P913" t="s">
        <v>7</v>
      </c>
    </row>
    <row r="914" spans="1:16" x14ac:dyDescent="0.35">
      <c r="A914">
        <v>0</v>
      </c>
      <c r="B914" t="s">
        <v>363</v>
      </c>
      <c r="C914">
        <v>1.2</v>
      </c>
      <c r="D914" t="s">
        <v>6</v>
      </c>
      <c r="E914" t="s">
        <v>384</v>
      </c>
      <c r="F914" t="s">
        <v>436</v>
      </c>
      <c r="G914" t="s">
        <v>363</v>
      </c>
      <c r="H914">
        <v>10.648999999999999</v>
      </c>
      <c r="J914">
        <v>108465311</v>
      </c>
      <c r="K914" s="5">
        <v>46125</v>
      </c>
      <c r="L914">
        <v>28</v>
      </c>
      <c r="M914">
        <v>1</v>
      </c>
      <c r="N914">
        <v>0</v>
      </c>
      <c r="O914">
        <v>5</v>
      </c>
      <c r="P914" t="s">
        <v>8</v>
      </c>
    </row>
    <row r="915" spans="1:16" x14ac:dyDescent="0.35">
      <c r="A915">
        <v>0</v>
      </c>
      <c r="B915" t="s">
        <v>363</v>
      </c>
      <c r="C915">
        <v>0.3</v>
      </c>
      <c r="D915" t="s">
        <v>6</v>
      </c>
      <c r="E915" t="s">
        <v>501</v>
      </c>
      <c r="F915" t="s">
        <v>436</v>
      </c>
      <c r="G915" t="s">
        <v>363</v>
      </c>
      <c r="H915">
        <v>10.686</v>
      </c>
      <c r="I915" t="s">
        <v>68</v>
      </c>
      <c r="J915">
        <v>106404201</v>
      </c>
      <c r="K915" s="5">
        <v>44147</v>
      </c>
      <c r="L915">
        <v>21</v>
      </c>
      <c r="M915">
        <v>2</v>
      </c>
      <c r="N915">
        <v>5</v>
      </c>
      <c r="O915">
        <v>1</v>
      </c>
      <c r="P915" t="s">
        <v>7</v>
      </c>
    </row>
    <row r="916" spans="1:16" x14ac:dyDescent="0.35">
      <c r="A916">
        <v>0</v>
      </c>
      <c r="B916" t="s">
        <v>363</v>
      </c>
      <c r="C916">
        <v>0.36</v>
      </c>
      <c r="D916" t="s">
        <v>6</v>
      </c>
      <c r="E916" t="s">
        <v>536</v>
      </c>
      <c r="F916" t="s">
        <v>436</v>
      </c>
      <c r="G916" t="s">
        <v>363</v>
      </c>
      <c r="H916">
        <v>10.725</v>
      </c>
      <c r="J916">
        <v>108233924</v>
      </c>
      <c r="K916" s="5">
        <v>45914</v>
      </c>
      <c r="L916">
        <v>19</v>
      </c>
      <c r="M916">
        <v>1</v>
      </c>
      <c r="N916">
        <v>5</v>
      </c>
      <c r="O916">
        <v>1</v>
      </c>
      <c r="P916" t="s">
        <v>7</v>
      </c>
    </row>
    <row r="917" spans="1:16" x14ac:dyDescent="0.35">
      <c r="A917">
        <v>0</v>
      </c>
      <c r="B917" t="s">
        <v>363</v>
      </c>
      <c r="C917">
        <v>1.9E-2</v>
      </c>
      <c r="D917" t="s">
        <v>411</v>
      </c>
      <c r="E917" t="s">
        <v>540</v>
      </c>
      <c r="F917" t="s">
        <v>541</v>
      </c>
      <c r="G917" t="s">
        <v>363</v>
      </c>
      <c r="H917">
        <v>10.742000000000001</v>
      </c>
      <c r="J917">
        <v>107778551</v>
      </c>
      <c r="K917" s="5">
        <v>45482</v>
      </c>
      <c r="L917">
        <v>18</v>
      </c>
      <c r="M917">
        <v>1</v>
      </c>
      <c r="N917">
        <v>0</v>
      </c>
      <c r="O917">
        <v>1</v>
      </c>
      <c r="P917" t="s">
        <v>7</v>
      </c>
    </row>
    <row r="918" spans="1:16" x14ac:dyDescent="0.35">
      <c r="A918">
        <v>0</v>
      </c>
      <c r="B918" t="s">
        <v>363</v>
      </c>
      <c r="C918">
        <v>1.1000000000000001</v>
      </c>
      <c r="D918" t="s">
        <v>6</v>
      </c>
      <c r="E918" t="s">
        <v>384</v>
      </c>
      <c r="F918" t="s">
        <v>436</v>
      </c>
      <c r="G918" t="s">
        <v>363</v>
      </c>
      <c r="H918">
        <v>10.749000000000001</v>
      </c>
      <c r="J918">
        <v>105484302</v>
      </c>
      <c r="K918" s="5">
        <v>43234</v>
      </c>
      <c r="L918">
        <v>21</v>
      </c>
      <c r="M918">
        <v>1</v>
      </c>
      <c r="N918">
        <v>4</v>
      </c>
      <c r="O918">
        <v>1</v>
      </c>
      <c r="P918" t="s">
        <v>3</v>
      </c>
    </row>
    <row r="919" spans="1:16" x14ac:dyDescent="0.35">
      <c r="A919">
        <v>0</v>
      </c>
      <c r="B919" t="s">
        <v>363</v>
      </c>
      <c r="C919">
        <v>1.1000000000000001</v>
      </c>
      <c r="D919" t="s">
        <v>6</v>
      </c>
      <c r="E919" t="s">
        <v>384</v>
      </c>
      <c r="F919" t="s">
        <v>436</v>
      </c>
      <c r="G919" t="s">
        <v>363</v>
      </c>
      <c r="H919">
        <v>10.749000000000001</v>
      </c>
      <c r="J919">
        <v>107238294</v>
      </c>
      <c r="K919" s="5">
        <v>44964</v>
      </c>
      <c r="L919">
        <v>18</v>
      </c>
      <c r="M919">
        <v>1</v>
      </c>
      <c r="N919">
        <v>0</v>
      </c>
      <c r="O919">
        <v>5</v>
      </c>
    </row>
    <row r="920" spans="1:16" x14ac:dyDescent="0.35">
      <c r="A920">
        <v>0</v>
      </c>
      <c r="B920" t="s">
        <v>363</v>
      </c>
      <c r="C920">
        <v>0.2</v>
      </c>
      <c r="D920" t="s">
        <v>6</v>
      </c>
      <c r="E920" t="s">
        <v>501</v>
      </c>
      <c r="F920" t="s">
        <v>394</v>
      </c>
      <c r="G920" t="s">
        <v>363</v>
      </c>
      <c r="H920">
        <v>10.786</v>
      </c>
      <c r="I920" t="s">
        <v>68</v>
      </c>
      <c r="J920">
        <v>106388813</v>
      </c>
      <c r="K920" s="5">
        <v>44135</v>
      </c>
      <c r="L920">
        <v>21</v>
      </c>
      <c r="M920">
        <v>1</v>
      </c>
      <c r="N920">
        <v>4</v>
      </c>
      <c r="O920">
        <v>1</v>
      </c>
      <c r="P920" t="s">
        <v>7</v>
      </c>
    </row>
    <row r="921" spans="1:16" x14ac:dyDescent="0.35">
      <c r="A921">
        <v>0</v>
      </c>
      <c r="B921" t="s">
        <v>363</v>
      </c>
      <c r="C921">
        <v>0.2</v>
      </c>
      <c r="D921" t="s">
        <v>6</v>
      </c>
      <c r="E921" t="s">
        <v>501</v>
      </c>
      <c r="F921" t="s">
        <v>437</v>
      </c>
      <c r="G921" t="s">
        <v>363</v>
      </c>
      <c r="H921">
        <v>10.786</v>
      </c>
      <c r="I921" t="s">
        <v>68</v>
      </c>
      <c r="J921">
        <v>106636424</v>
      </c>
      <c r="K921" s="5">
        <v>44392</v>
      </c>
      <c r="L921">
        <v>21</v>
      </c>
      <c r="M921">
        <v>1</v>
      </c>
      <c r="N921">
        <v>0</v>
      </c>
      <c r="O921">
        <v>1</v>
      </c>
      <c r="P921" t="s">
        <v>7</v>
      </c>
    </row>
    <row r="922" spans="1:16" x14ac:dyDescent="0.35">
      <c r="A922">
        <v>0</v>
      </c>
      <c r="B922" t="s">
        <v>363</v>
      </c>
      <c r="C922">
        <v>1.2</v>
      </c>
      <c r="D922" t="s">
        <v>411</v>
      </c>
      <c r="E922" t="s">
        <v>437</v>
      </c>
      <c r="F922" t="s">
        <v>384</v>
      </c>
      <c r="G922" t="s">
        <v>363</v>
      </c>
      <c r="H922">
        <v>10.8</v>
      </c>
      <c r="J922">
        <v>104071564</v>
      </c>
      <c r="K922" s="5">
        <v>41786</v>
      </c>
      <c r="L922">
        <v>19</v>
      </c>
      <c r="M922">
        <v>1</v>
      </c>
      <c r="N922">
        <v>5</v>
      </c>
      <c r="O922">
        <v>1</v>
      </c>
      <c r="P922" t="s">
        <v>3</v>
      </c>
    </row>
    <row r="923" spans="1:16" x14ac:dyDescent="0.35">
      <c r="A923">
        <v>0</v>
      </c>
      <c r="B923" t="s">
        <v>363</v>
      </c>
      <c r="C923">
        <v>1.2</v>
      </c>
      <c r="D923" t="s">
        <v>385</v>
      </c>
      <c r="E923" t="s">
        <v>437</v>
      </c>
      <c r="F923" t="s">
        <v>501</v>
      </c>
      <c r="G923" t="s">
        <v>363</v>
      </c>
      <c r="H923">
        <v>10.8</v>
      </c>
      <c r="J923">
        <v>105264065</v>
      </c>
      <c r="K923" s="5">
        <v>43030</v>
      </c>
      <c r="L923">
        <v>18</v>
      </c>
      <c r="M923">
        <v>1</v>
      </c>
      <c r="N923">
        <v>0</v>
      </c>
      <c r="O923">
        <v>1</v>
      </c>
      <c r="P923" t="s">
        <v>7</v>
      </c>
    </row>
    <row r="924" spans="1:16" x14ac:dyDescent="0.35">
      <c r="A924" s="5">
        <v>46217</v>
      </c>
      <c r="B924" t="s">
        <v>542</v>
      </c>
    </row>
    <row r="925" spans="1:16" ht="43.5" x14ac:dyDescent="0.35">
      <c r="A925" s="1" t="s">
        <v>370</v>
      </c>
      <c r="B925" t="s">
        <v>371</v>
      </c>
      <c r="C925" s="1" t="s">
        <v>372</v>
      </c>
      <c r="D925" t="s">
        <v>373</v>
      </c>
      <c r="E925" t="s">
        <v>374</v>
      </c>
      <c r="F925" t="s">
        <v>375</v>
      </c>
      <c r="G925" t="s">
        <v>376</v>
      </c>
      <c r="H925" t="s">
        <v>377</v>
      </c>
      <c r="I925" t="s">
        <v>0</v>
      </c>
      <c r="J925" t="s">
        <v>1</v>
      </c>
      <c r="K925" t="s">
        <v>2</v>
      </c>
      <c r="L925" t="s">
        <v>3</v>
      </c>
      <c r="M925" t="s">
        <v>4</v>
      </c>
      <c r="N925" t="s">
        <v>5</v>
      </c>
      <c r="O925" t="s">
        <v>6</v>
      </c>
    </row>
    <row r="926" spans="1:16" x14ac:dyDescent="0.35">
      <c r="A926">
        <v>0</v>
      </c>
      <c r="B926" t="s">
        <v>363</v>
      </c>
      <c r="C926">
        <v>0.1</v>
      </c>
      <c r="D926" t="s">
        <v>411</v>
      </c>
      <c r="E926" t="s">
        <v>540</v>
      </c>
      <c r="F926" t="s">
        <v>543</v>
      </c>
      <c r="G926" t="s">
        <v>363</v>
      </c>
      <c r="H926">
        <v>10.823</v>
      </c>
      <c r="J926">
        <v>107864930</v>
      </c>
      <c r="K926" s="5">
        <v>45562</v>
      </c>
      <c r="L926">
        <v>18</v>
      </c>
      <c r="M926">
        <v>1</v>
      </c>
      <c r="N926">
        <v>0</v>
      </c>
      <c r="O926">
        <v>1</v>
      </c>
      <c r="P926" t="s">
        <v>7</v>
      </c>
    </row>
    <row r="927" spans="1:16" x14ac:dyDescent="0.35">
      <c r="A927">
        <v>0</v>
      </c>
      <c r="B927" t="s">
        <v>363</v>
      </c>
      <c r="C927">
        <v>1.23</v>
      </c>
      <c r="D927" t="s">
        <v>411</v>
      </c>
      <c r="E927" t="s">
        <v>437</v>
      </c>
      <c r="F927" t="s">
        <v>384</v>
      </c>
      <c r="G927" t="s">
        <v>363</v>
      </c>
      <c r="H927">
        <v>10.83</v>
      </c>
      <c r="J927">
        <v>107253816</v>
      </c>
      <c r="K927" s="5">
        <v>44981</v>
      </c>
      <c r="L927">
        <v>20</v>
      </c>
      <c r="M927">
        <v>1</v>
      </c>
      <c r="N927">
        <v>0</v>
      </c>
      <c r="O927">
        <v>1</v>
      </c>
      <c r="P927" t="s">
        <v>3</v>
      </c>
    </row>
    <row r="928" spans="1:16" x14ac:dyDescent="0.35">
      <c r="A928">
        <v>0</v>
      </c>
      <c r="B928" t="s">
        <v>363</v>
      </c>
      <c r="C928">
        <v>1</v>
      </c>
      <c r="D928" t="s">
        <v>6</v>
      </c>
      <c r="E928" t="s">
        <v>384</v>
      </c>
      <c r="F928" t="s">
        <v>437</v>
      </c>
      <c r="G928" t="s">
        <v>363</v>
      </c>
      <c r="H928">
        <v>10.849</v>
      </c>
      <c r="J928">
        <v>104131528</v>
      </c>
      <c r="K928" s="5">
        <v>41870</v>
      </c>
      <c r="L928">
        <v>30</v>
      </c>
      <c r="M928">
        <v>1</v>
      </c>
      <c r="N928">
        <v>0</v>
      </c>
      <c r="O928">
        <v>1</v>
      </c>
      <c r="P928" t="s">
        <v>3</v>
      </c>
    </row>
    <row r="929" spans="1:16" x14ac:dyDescent="0.35">
      <c r="A929">
        <v>0</v>
      </c>
      <c r="B929" t="s">
        <v>363</v>
      </c>
      <c r="C929">
        <v>1</v>
      </c>
      <c r="D929" t="s">
        <v>6</v>
      </c>
      <c r="E929" t="s">
        <v>384</v>
      </c>
      <c r="F929" t="s">
        <v>394</v>
      </c>
      <c r="G929" t="s">
        <v>363</v>
      </c>
      <c r="H929">
        <v>10.849</v>
      </c>
      <c r="J929">
        <v>103947708</v>
      </c>
      <c r="K929" s="5">
        <v>41648</v>
      </c>
      <c r="L929">
        <v>17</v>
      </c>
      <c r="M929">
        <v>1</v>
      </c>
      <c r="N929">
        <v>0</v>
      </c>
      <c r="O929">
        <v>5</v>
      </c>
      <c r="P929" t="s">
        <v>7</v>
      </c>
    </row>
    <row r="930" spans="1:16" x14ac:dyDescent="0.35">
      <c r="A930">
        <v>0</v>
      </c>
      <c r="B930" t="s">
        <v>363</v>
      </c>
      <c r="C930">
        <v>1</v>
      </c>
      <c r="D930" t="s">
        <v>6</v>
      </c>
      <c r="E930" t="s">
        <v>384</v>
      </c>
      <c r="F930" t="s">
        <v>394</v>
      </c>
      <c r="G930" t="s">
        <v>363</v>
      </c>
      <c r="H930">
        <v>10.849</v>
      </c>
      <c r="J930">
        <v>106465236</v>
      </c>
      <c r="K930" s="5">
        <v>44209</v>
      </c>
      <c r="L930">
        <v>27</v>
      </c>
      <c r="M930">
        <v>1</v>
      </c>
      <c r="N930">
        <v>0</v>
      </c>
      <c r="O930">
        <v>5</v>
      </c>
      <c r="P930" t="s">
        <v>9</v>
      </c>
    </row>
    <row r="931" spans="1:16" x14ac:dyDescent="0.35">
      <c r="A931">
        <v>0</v>
      </c>
      <c r="B931" t="s">
        <v>363</v>
      </c>
      <c r="C931">
        <v>0.1</v>
      </c>
      <c r="D931" t="s">
        <v>6</v>
      </c>
      <c r="E931" t="s">
        <v>501</v>
      </c>
      <c r="F931" t="s">
        <v>437</v>
      </c>
      <c r="G931" t="s">
        <v>363</v>
      </c>
      <c r="H931">
        <v>10.885999999999999</v>
      </c>
      <c r="I931" t="s">
        <v>68</v>
      </c>
      <c r="J931">
        <v>106410926</v>
      </c>
      <c r="K931" s="5">
        <v>44153</v>
      </c>
      <c r="L931">
        <v>17</v>
      </c>
      <c r="M931">
        <v>1</v>
      </c>
      <c r="N931">
        <v>0</v>
      </c>
      <c r="O931">
        <v>5</v>
      </c>
      <c r="P931" t="s">
        <v>7</v>
      </c>
    </row>
    <row r="932" spans="1:16" x14ac:dyDescent="0.35">
      <c r="A932">
        <v>0</v>
      </c>
      <c r="B932" t="s">
        <v>363</v>
      </c>
      <c r="C932">
        <v>1.3</v>
      </c>
      <c r="D932" t="s">
        <v>411</v>
      </c>
      <c r="E932" t="s">
        <v>437</v>
      </c>
      <c r="F932" t="s">
        <v>384</v>
      </c>
      <c r="G932" t="s">
        <v>363</v>
      </c>
      <c r="H932">
        <v>10.9</v>
      </c>
      <c r="J932">
        <v>107244576</v>
      </c>
      <c r="K932" s="5">
        <v>44970</v>
      </c>
      <c r="L932">
        <v>18</v>
      </c>
      <c r="M932">
        <v>1</v>
      </c>
      <c r="N932">
        <v>0</v>
      </c>
      <c r="O932">
        <v>1</v>
      </c>
      <c r="P932" t="s">
        <v>8</v>
      </c>
    </row>
    <row r="933" spans="1:16" x14ac:dyDescent="0.35">
      <c r="A933">
        <v>0</v>
      </c>
      <c r="B933" t="s">
        <v>363</v>
      </c>
      <c r="C933">
        <v>1.9E-2</v>
      </c>
      <c r="D933" t="s">
        <v>6</v>
      </c>
      <c r="E933" t="s">
        <v>543</v>
      </c>
      <c r="F933" t="s">
        <v>437</v>
      </c>
      <c r="G933" t="s">
        <v>363</v>
      </c>
      <c r="H933">
        <v>10.914999999999999</v>
      </c>
      <c r="J933">
        <v>107515011</v>
      </c>
      <c r="K933" s="5">
        <v>45231</v>
      </c>
      <c r="L933">
        <v>17</v>
      </c>
      <c r="M933">
        <v>1</v>
      </c>
      <c r="N933">
        <v>0</v>
      </c>
      <c r="O933">
        <v>5</v>
      </c>
      <c r="P933" t="s">
        <v>7</v>
      </c>
    </row>
    <row r="934" spans="1:16" x14ac:dyDescent="0.35">
      <c r="A934">
        <v>0</v>
      </c>
      <c r="B934" t="s">
        <v>363</v>
      </c>
      <c r="C934">
        <v>0.9</v>
      </c>
      <c r="D934" t="s">
        <v>6</v>
      </c>
      <c r="E934" t="s">
        <v>384</v>
      </c>
      <c r="F934" t="s">
        <v>436</v>
      </c>
      <c r="G934" t="s">
        <v>363</v>
      </c>
      <c r="H934">
        <v>10.949</v>
      </c>
      <c r="J934">
        <v>105998966</v>
      </c>
      <c r="K934" s="5">
        <v>43727</v>
      </c>
      <c r="L934">
        <v>17</v>
      </c>
      <c r="M934">
        <v>1</v>
      </c>
      <c r="N934">
        <v>0</v>
      </c>
      <c r="O934">
        <v>1</v>
      </c>
      <c r="P934" t="s">
        <v>7</v>
      </c>
    </row>
    <row r="935" spans="1:16" x14ac:dyDescent="0.35">
      <c r="A935">
        <v>0</v>
      </c>
      <c r="B935" t="s">
        <v>363</v>
      </c>
      <c r="C935">
        <v>1.36</v>
      </c>
      <c r="D935" t="s">
        <v>411</v>
      </c>
      <c r="E935" t="s">
        <v>437</v>
      </c>
      <c r="F935" t="s">
        <v>501</v>
      </c>
      <c r="G935" t="s">
        <v>363</v>
      </c>
      <c r="H935">
        <v>10.96</v>
      </c>
      <c r="J935">
        <v>108453087</v>
      </c>
      <c r="K935" s="5">
        <v>46113</v>
      </c>
      <c r="L935">
        <v>30</v>
      </c>
      <c r="M935">
        <v>1</v>
      </c>
      <c r="N935">
        <v>0</v>
      </c>
      <c r="O935">
        <v>1</v>
      </c>
      <c r="P935" t="s">
        <v>7</v>
      </c>
    </row>
    <row r="936" spans="1:16" x14ac:dyDescent="0.35">
      <c r="A936">
        <v>0</v>
      </c>
      <c r="B936" t="s">
        <v>363</v>
      </c>
      <c r="C936">
        <v>1.7999999999999999E-2</v>
      </c>
      <c r="D936" t="s">
        <v>6</v>
      </c>
      <c r="E936" t="s">
        <v>501</v>
      </c>
      <c r="F936" t="s">
        <v>437</v>
      </c>
      <c r="G936" t="s">
        <v>363</v>
      </c>
      <c r="H936">
        <v>10.968</v>
      </c>
      <c r="I936" t="s">
        <v>68</v>
      </c>
      <c r="J936">
        <v>107768763</v>
      </c>
      <c r="K936" s="5">
        <v>45472</v>
      </c>
      <c r="L936">
        <v>19</v>
      </c>
      <c r="M936">
        <v>1</v>
      </c>
      <c r="N936">
        <v>0</v>
      </c>
      <c r="O936">
        <v>5</v>
      </c>
      <c r="P936" t="s">
        <v>8</v>
      </c>
    </row>
    <row r="937" spans="1:16" x14ac:dyDescent="0.35">
      <c r="A937">
        <v>0</v>
      </c>
      <c r="B937" t="s">
        <v>363</v>
      </c>
      <c r="C937">
        <v>0.1</v>
      </c>
      <c r="D937" t="s">
        <v>6</v>
      </c>
      <c r="E937" t="s">
        <v>536</v>
      </c>
      <c r="F937" t="s">
        <v>501</v>
      </c>
      <c r="G937" t="s">
        <v>363</v>
      </c>
      <c r="H937">
        <v>10.984999999999999</v>
      </c>
      <c r="J937">
        <v>106262594</v>
      </c>
      <c r="K937" s="5">
        <v>44010</v>
      </c>
      <c r="L937">
        <v>13</v>
      </c>
      <c r="M937">
        <v>1</v>
      </c>
      <c r="N937">
        <v>0</v>
      </c>
      <c r="O937">
        <v>1</v>
      </c>
      <c r="P937" t="s">
        <v>7</v>
      </c>
    </row>
    <row r="938" spans="1:16" x14ac:dyDescent="0.35">
      <c r="A938">
        <v>0</v>
      </c>
      <c r="B938" t="s">
        <v>363</v>
      </c>
      <c r="C938">
        <v>0</v>
      </c>
      <c r="E938" t="s">
        <v>501</v>
      </c>
      <c r="F938" t="s">
        <v>437</v>
      </c>
      <c r="G938" t="s">
        <v>363</v>
      </c>
      <c r="H938">
        <v>10.986000000000001</v>
      </c>
      <c r="I938" t="s">
        <v>68</v>
      </c>
      <c r="J938">
        <v>107178707</v>
      </c>
      <c r="K938" s="5">
        <v>44908</v>
      </c>
      <c r="L938">
        <v>19</v>
      </c>
      <c r="M938">
        <v>1</v>
      </c>
      <c r="N938">
        <v>8</v>
      </c>
      <c r="O938">
        <v>1</v>
      </c>
      <c r="P938" t="s">
        <v>3</v>
      </c>
    </row>
    <row r="939" spans="1:16" x14ac:dyDescent="0.35">
      <c r="A939">
        <v>0</v>
      </c>
      <c r="B939" t="s">
        <v>363</v>
      </c>
      <c r="C939">
        <v>0</v>
      </c>
      <c r="E939" t="s">
        <v>501</v>
      </c>
      <c r="F939" t="s">
        <v>437</v>
      </c>
      <c r="G939" t="s">
        <v>363</v>
      </c>
      <c r="H939">
        <v>10.986000000000001</v>
      </c>
      <c r="I939" t="s">
        <v>68</v>
      </c>
      <c r="J939">
        <v>107080767</v>
      </c>
      <c r="K939" s="5">
        <v>44817</v>
      </c>
      <c r="L939">
        <v>24</v>
      </c>
      <c r="M939">
        <v>1</v>
      </c>
      <c r="N939">
        <v>7</v>
      </c>
      <c r="O939">
        <v>1</v>
      </c>
      <c r="P939" t="s">
        <v>3</v>
      </c>
    </row>
    <row r="940" spans="1:16" x14ac:dyDescent="0.35">
      <c r="A940">
        <v>0</v>
      </c>
      <c r="B940" t="s">
        <v>363</v>
      </c>
      <c r="C940">
        <v>0</v>
      </c>
      <c r="E940" t="s">
        <v>501</v>
      </c>
      <c r="F940" t="s">
        <v>384</v>
      </c>
      <c r="G940" t="s">
        <v>363</v>
      </c>
      <c r="H940">
        <v>11.085000000000001</v>
      </c>
      <c r="I940" t="s">
        <v>68</v>
      </c>
      <c r="J940">
        <v>105979258</v>
      </c>
      <c r="K940" s="5">
        <v>43712</v>
      </c>
      <c r="L940">
        <v>19</v>
      </c>
      <c r="M940">
        <v>1</v>
      </c>
      <c r="N940">
        <v>0</v>
      </c>
      <c r="O940">
        <v>1</v>
      </c>
      <c r="P940" t="s">
        <v>3</v>
      </c>
    </row>
    <row r="941" spans="1:16" x14ac:dyDescent="0.35">
      <c r="A941">
        <v>0</v>
      </c>
      <c r="B941" t="s">
        <v>363</v>
      </c>
      <c r="C941">
        <v>0</v>
      </c>
      <c r="E941" t="s">
        <v>501</v>
      </c>
      <c r="F941" t="s">
        <v>384</v>
      </c>
      <c r="G941" t="s">
        <v>363</v>
      </c>
      <c r="H941">
        <v>11.085000000000001</v>
      </c>
      <c r="I941" t="s">
        <v>68</v>
      </c>
      <c r="J941">
        <v>104709725</v>
      </c>
      <c r="K941" s="5">
        <v>42482</v>
      </c>
      <c r="L941">
        <v>24</v>
      </c>
      <c r="M941">
        <v>1</v>
      </c>
      <c r="N941">
        <v>7</v>
      </c>
      <c r="O941">
        <v>1</v>
      </c>
      <c r="P941" t="s">
        <v>7</v>
      </c>
    </row>
    <row r="942" spans="1:16" x14ac:dyDescent="0.35">
      <c r="A942">
        <v>0</v>
      </c>
      <c r="B942" t="s">
        <v>363</v>
      </c>
      <c r="C942">
        <v>0</v>
      </c>
      <c r="E942" t="s">
        <v>501</v>
      </c>
      <c r="F942" t="s">
        <v>384</v>
      </c>
      <c r="G942" t="s">
        <v>363</v>
      </c>
      <c r="H942">
        <v>11.085000000000001</v>
      </c>
      <c r="I942" t="s">
        <v>68</v>
      </c>
      <c r="J942">
        <v>106011696</v>
      </c>
      <c r="K942" s="5">
        <v>43740</v>
      </c>
      <c r="L942">
        <v>26</v>
      </c>
      <c r="M942">
        <v>1</v>
      </c>
      <c r="N942">
        <v>7</v>
      </c>
      <c r="O942">
        <v>1</v>
      </c>
      <c r="P942" t="s">
        <v>7</v>
      </c>
    </row>
    <row r="943" spans="1:16" x14ac:dyDescent="0.35">
      <c r="A943">
        <v>0</v>
      </c>
      <c r="B943" t="s">
        <v>363</v>
      </c>
      <c r="C943">
        <v>0</v>
      </c>
      <c r="E943" t="s">
        <v>501</v>
      </c>
      <c r="F943" t="s">
        <v>384</v>
      </c>
      <c r="G943" t="s">
        <v>363</v>
      </c>
      <c r="H943">
        <v>11.085000000000001</v>
      </c>
      <c r="I943" t="s">
        <v>68</v>
      </c>
      <c r="J943">
        <v>107155973</v>
      </c>
      <c r="K943" s="5">
        <v>44880</v>
      </c>
      <c r="L943">
        <v>24</v>
      </c>
      <c r="M943">
        <v>2</v>
      </c>
      <c r="N943">
        <v>7</v>
      </c>
      <c r="O943">
        <v>5</v>
      </c>
      <c r="P943" t="s">
        <v>7</v>
      </c>
    </row>
    <row r="944" spans="1:16" x14ac:dyDescent="0.35">
      <c r="A944">
        <v>0</v>
      </c>
      <c r="B944" t="s">
        <v>363</v>
      </c>
      <c r="C944">
        <v>0</v>
      </c>
      <c r="E944" t="s">
        <v>536</v>
      </c>
      <c r="F944" t="s">
        <v>384</v>
      </c>
      <c r="G944" t="s">
        <v>363</v>
      </c>
      <c r="H944">
        <v>11.085000000000001</v>
      </c>
      <c r="J944">
        <v>107965784</v>
      </c>
      <c r="K944" s="5">
        <v>45645</v>
      </c>
      <c r="L944">
        <v>24</v>
      </c>
      <c r="M944">
        <v>1</v>
      </c>
      <c r="N944">
        <v>0</v>
      </c>
      <c r="O944">
        <v>5</v>
      </c>
      <c r="P944" t="s">
        <v>7</v>
      </c>
    </row>
    <row r="945" spans="1:16" x14ac:dyDescent="0.35">
      <c r="A945">
        <v>0</v>
      </c>
      <c r="B945" t="s">
        <v>363</v>
      </c>
      <c r="C945">
        <v>0</v>
      </c>
      <c r="E945" t="s">
        <v>536</v>
      </c>
      <c r="F945" t="s">
        <v>384</v>
      </c>
      <c r="G945" t="s">
        <v>363</v>
      </c>
      <c r="H945">
        <v>11.085000000000001</v>
      </c>
      <c r="J945">
        <v>107505825</v>
      </c>
      <c r="K945" s="5">
        <v>45222</v>
      </c>
      <c r="L945">
        <v>23</v>
      </c>
      <c r="M945">
        <v>1</v>
      </c>
      <c r="N945">
        <v>7</v>
      </c>
      <c r="O945">
        <v>2</v>
      </c>
      <c r="P945" t="s">
        <v>7</v>
      </c>
    </row>
    <row r="946" spans="1:16" x14ac:dyDescent="0.35">
      <c r="A946">
        <v>0</v>
      </c>
      <c r="B946" t="s">
        <v>363</v>
      </c>
      <c r="C946">
        <v>8.9999999999999993E-3</v>
      </c>
      <c r="D946" t="s">
        <v>411</v>
      </c>
      <c r="E946" t="s">
        <v>501</v>
      </c>
      <c r="F946" t="s">
        <v>384</v>
      </c>
      <c r="G946" t="s">
        <v>363</v>
      </c>
      <c r="H946">
        <v>11.093999999999999</v>
      </c>
      <c r="I946" t="s">
        <v>68</v>
      </c>
      <c r="J946">
        <v>106564965</v>
      </c>
      <c r="K946" s="5">
        <v>44317</v>
      </c>
      <c r="L946">
        <v>21</v>
      </c>
      <c r="M946">
        <v>1</v>
      </c>
      <c r="N946">
        <v>0</v>
      </c>
      <c r="O946">
        <v>1</v>
      </c>
      <c r="P946" t="s">
        <v>3</v>
      </c>
    </row>
    <row r="947" spans="1:16" x14ac:dyDescent="0.35">
      <c r="A947">
        <v>0</v>
      </c>
      <c r="B947" t="s">
        <v>363</v>
      </c>
      <c r="C947">
        <v>0.75</v>
      </c>
      <c r="D947" t="s">
        <v>6</v>
      </c>
      <c r="E947" t="s">
        <v>384</v>
      </c>
      <c r="F947" t="s">
        <v>437</v>
      </c>
      <c r="G947" t="s">
        <v>363</v>
      </c>
      <c r="H947">
        <v>11.099</v>
      </c>
      <c r="J947">
        <v>104253485</v>
      </c>
      <c r="K947" s="5">
        <v>41998</v>
      </c>
      <c r="L947">
        <v>17</v>
      </c>
      <c r="M947">
        <v>1</v>
      </c>
      <c r="N947">
        <v>0</v>
      </c>
      <c r="O947">
        <v>5</v>
      </c>
      <c r="P947" t="s">
        <v>7</v>
      </c>
    </row>
    <row r="948" spans="1:16" x14ac:dyDescent="0.35">
      <c r="A948">
        <v>0</v>
      </c>
      <c r="B948" t="s">
        <v>363</v>
      </c>
      <c r="C948">
        <v>0.75</v>
      </c>
      <c r="D948" t="s">
        <v>6</v>
      </c>
      <c r="E948" t="s">
        <v>384</v>
      </c>
      <c r="F948" t="s">
        <v>437</v>
      </c>
      <c r="G948" t="s">
        <v>363</v>
      </c>
      <c r="H948">
        <v>11.099</v>
      </c>
      <c r="J948">
        <v>107240861</v>
      </c>
      <c r="K948" s="5">
        <v>44967</v>
      </c>
      <c r="L948">
        <v>28</v>
      </c>
      <c r="M948">
        <v>1</v>
      </c>
      <c r="N948">
        <v>0</v>
      </c>
      <c r="O948">
        <v>1</v>
      </c>
      <c r="P948" t="s">
        <v>7</v>
      </c>
    </row>
    <row r="949" spans="1:16" x14ac:dyDescent="0.35">
      <c r="A949">
        <v>0</v>
      </c>
      <c r="B949" t="s">
        <v>363</v>
      </c>
      <c r="C949">
        <v>2.8000000000000001E-2</v>
      </c>
      <c r="D949" t="s">
        <v>411</v>
      </c>
      <c r="E949" t="s">
        <v>501</v>
      </c>
      <c r="F949" t="s">
        <v>384</v>
      </c>
      <c r="G949" t="s">
        <v>363</v>
      </c>
      <c r="H949">
        <v>11.113</v>
      </c>
      <c r="I949" t="s">
        <v>68</v>
      </c>
      <c r="J949">
        <v>107192044</v>
      </c>
      <c r="K949" s="5">
        <v>44916</v>
      </c>
      <c r="L949">
        <v>19</v>
      </c>
      <c r="M949">
        <v>1</v>
      </c>
      <c r="N949">
        <v>0</v>
      </c>
      <c r="O949">
        <v>5</v>
      </c>
      <c r="P949" t="s">
        <v>7</v>
      </c>
    </row>
    <row r="950" spans="1:16" x14ac:dyDescent="0.35">
      <c r="A950">
        <v>0</v>
      </c>
      <c r="B950" t="s">
        <v>363</v>
      </c>
      <c r="C950">
        <v>0.73</v>
      </c>
      <c r="D950" t="s">
        <v>6</v>
      </c>
      <c r="E950" t="s">
        <v>384</v>
      </c>
      <c r="F950" t="s">
        <v>436</v>
      </c>
      <c r="G950" t="s">
        <v>363</v>
      </c>
      <c r="H950">
        <v>11.119</v>
      </c>
      <c r="J950">
        <v>105977189</v>
      </c>
      <c r="K950" s="5">
        <v>43701</v>
      </c>
      <c r="L950">
        <v>17</v>
      </c>
      <c r="M950">
        <v>2</v>
      </c>
      <c r="N950">
        <v>0</v>
      </c>
      <c r="O950">
        <v>5</v>
      </c>
      <c r="P950" t="s">
        <v>7</v>
      </c>
    </row>
    <row r="951" spans="1:16" x14ac:dyDescent="0.35">
      <c r="A951">
        <v>0</v>
      </c>
      <c r="B951" t="s">
        <v>363</v>
      </c>
      <c r="C951">
        <v>0.2</v>
      </c>
      <c r="D951" t="s">
        <v>411</v>
      </c>
      <c r="E951" t="s">
        <v>543</v>
      </c>
      <c r="F951" t="s">
        <v>384</v>
      </c>
      <c r="G951" t="s">
        <v>363</v>
      </c>
      <c r="H951">
        <v>11.134</v>
      </c>
      <c r="J951">
        <v>106686120</v>
      </c>
      <c r="K951" s="5">
        <v>44442</v>
      </c>
      <c r="L951">
        <v>17</v>
      </c>
      <c r="M951">
        <v>1</v>
      </c>
      <c r="N951">
        <v>0</v>
      </c>
      <c r="O951">
        <v>5</v>
      </c>
      <c r="P951" t="s">
        <v>7</v>
      </c>
    </row>
    <row r="952" spans="1:16" x14ac:dyDescent="0.35">
      <c r="A952">
        <v>0</v>
      </c>
      <c r="B952" t="s">
        <v>363</v>
      </c>
      <c r="C952">
        <v>7.3999999999999996E-2</v>
      </c>
      <c r="D952" t="s">
        <v>411</v>
      </c>
      <c r="E952" t="s">
        <v>501</v>
      </c>
      <c r="F952" t="s">
        <v>384</v>
      </c>
      <c r="G952" t="s">
        <v>363</v>
      </c>
      <c r="H952">
        <v>11.159000000000001</v>
      </c>
      <c r="I952" t="s">
        <v>68</v>
      </c>
      <c r="J952">
        <v>106543152</v>
      </c>
      <c r="K952" s="5">
        <v>44293</v>
      </c>
      <c r="L952">
        <v>19</v>
      </c>
      <c r="M952">
        <v>1</v>
      </c>
      <c r="N952">
        <v>0</v>
      </c>
      <c r="O952">
        <v>3</v>
      </c>
      <c r="P952" t="s">
        <v>7</v>
      </c>
    </row>
    <row r="953" spans="1:16" x14ac:dyDescent="0.35">
      <c r="A953">
        <v>0</v>
      </c>
      <c r="B953" t="s">
        <v>363</v>
      </c>
      <c r="C953">
        <v>8.6999999999999994E-2</v>
      </c>
      <c r="D953" t="s">
        <v>411</v>
      </c>
      <c r="E953" t="s">
        <v>536</v>
      </c>
      <c r="F953" t="s">
        <v>384</v>
      </c>
      <c r="G953" t="s">
        <v>363</v>
      </c>
      <c r="H953">
        <v>11.172000000000001</v>
      </c>
      <c r="J953">
        <v>107548516</v>
      </c>
      <c r="K953" s="5">
        <v>45255</v>
      </c>
      <c r="L953">
        <v>21</v>
      </c>
      <c r="M953">
        <v>1</v>
      </c>
      <c r="N953">
        <v>0</v>
      </c>
      <c r="O953">
        <v>5</v>
      </c>
      <c r="P953" t="s">
        <v>7</v>
      </c>
    </row>
    <row r="954" spans="1:16" x14ac:dyDescent="0.35">
      <c r="A954">
        <v>0</v>
      </c>
      <c r="B954" t="s">
        <v>363</v>
      </c>
      <c r="C954">
        <v>0.1</v>
      </c>
      <c r="D954" t="s">
        <v>411</v>
      </c>
      <c r="E954" t="s">
        <v>501</v>
      </c>
      <c r="F954" t="s">
        <v>384</v>
      </c>
      <c r="G954" t="s">
        <v>363</v>
      </c>
      <c r="H954">
        <v>11.185</v>
      </c>
      <c r="I954" t="s">
        <v>68</v>
      </c>
      <c r="J954">
        <v>105847104</v>
      </c>
      <c r="K954" s="5">
        <v>43575</v>
      </c>
      <c r="L954">
        <v>21</v>
      </c>
      <c r="M954">
        <v>2</v>
      </c>
      <c r="N954">
        <v>0</v>
      </c>
      <c r="O954">
        <v>1</v>
      </c>
      <c r="P954" t="s">
        <v>7</v>
      </c>
    </row>
    <row r="955" spans="1:16" x14ac:dyDescent="0.35">
      <c r="A955">
        <v>0</v>
      </c>
      <c r="B955" t="s">
        <v>363</v>
      </c>
      <c r="C955">
        <v>0.1</v>
      </c>
      <c r="D955" t="s">
        <v>411</v>
      </c>
      <c r="E955" t="s">
        <v>501</v>
      </c>
      <c r="F955" t="s">
        <v>384</v>
      </c>
      <c r="G955" t="s">
        <v>363</v>
      </c>
      <c r="H955">
        <v>11.185</v>
      </c>
      <c r="I955" t="s">
        <v>68</v>
      </c>
      <c r="J955">
        <v>105847044</v>
      </c>
      <c r="K955" s="5">
        <v>43580</v>
      </c>
      <c r="L955">
        <v>19</v>
      </c>
      <c r="M955">
        <v>1</v>
      </c>
      <c r="N955">
        <v>0</v>
      </c>
      <c r="O955">
        <v>2</v>
      </c>
      <c r="P955" t="s">
        <v>10</v>
      </c>
    </row>
    <row r="956" spans="1:16" x14ac:dyDescent="0.35">
      <c r="A956">
        <v>0</v>
      </c>
      <c r="B956" t="s">
        <v>363</v>
      </c>
      <c r="C956">
        <v>0.62</v>
      </c>
      <c r="D956" t="s">
        <v>6</v>
      </c>
      <c r="E956" t="s">
        <v>384</v>
      </c>
      <c r="F956" t="s">
        <v>437</v>
      </c>
      <c r="G956" t="s">
        <v>363</v>
      </c>
      <c r="H956">
        <v>11.228999999999999</v>
      </c>
      <c r="J956">
        <v>108513079</v>
      </c>
      <c r="K956" s="5">
        <v>46169</v>
      </c>
      <c r="L956">
        <v>21</v>
      </c>
      <c r="M956">
        <v>1</v>
      </c>
      <c r="N956">
        <v>0</v>
      </c>
      <c r="O956">
        <v>1</v>
      </c>
      <c r="P956" t="s">
        <v>7</v>
      </c>
    </row>
    <row r="957" spans="1:16" x14ac:dyDescent="0.35">
      <c r="A957">
        <v>0</v>
      </c>
      <c r="B957" t="s">
        <v>363</v>
      </c>
      <c r="C957">
        <v>0.6</v>
      </c>
      <c r="D957" t="s">
        <v>6</v>
      </c>
      <c r="E957" t="s">
        <v>384</v>
      </c>
      <c r="F957" t="s">
        <v>394</v>
      </c>
      <c r="G957" t="s">
        <v>363</v>
      </c>
      <c r="H957">
        <v>11.249000000000001</v>
      </c>
      <c r="J957">
        <v>106893744</v>
      </c>
      <c r="K957" s="5">
        <v>44632</v>
      </c>
      <c r="L957">
        <v>19</v>
      </c>
      <c r="M957">
        <v>3</v>
      </c>
      <c r="N957">
        <v>5</v>
      </c>
      <c r="O957">
        <v>1</v>
      </c>
      <c r="P957" t="s">
        <v>7</v>
      </c>
    </row>
    <row r="958" spans="1:16" x14ac:dyDescent="0.35">
      <c r="A958" s="5">
        <v>46217</v>
      </c>
      <c r="B958" t="s">
        <v>544</v>
      </c>
    </row>
    <row r="959" spans="1:16" ht="43.5" x14ac:dyDescent="0.35">
      <c r="A959" s="1" t="s">
        <v>370</v>
      </c>
      <c r="B959" t="s">
        <v>371</v>
      </c>
      <c r="C959" s="1" t="s">
        <v>372</v>
      </c>
      <c r="D959" t="s">
        <v>373</v>
      </c>
      <c r="E959" t="s">
        <v>374</v>
      </c>
      <c r="F959" t="s">
        <v>375</v>
      </c>
      <c r="G959" t="s">
        <v>376</v>
      </c>
      <c r="H959" t="s">
        <v>377</v>
      </c>
      <c r="I959" t="s">
        <v>0</v>
      </c>
      <c r="J959" t="s">
        <v>1</v>
      </c>
      <c r="K959" t="s">
        <v>2</v>
      </c>
      <c r="L959" t="s">
        <v>3</v>
      </c>
      <c r="M959" t="s">
        <v>4</v>
      </c>
      <c r="N959" t="s">
        <v>5</v>
      </c>
      <c r="O959" t="s">
        <v>6</v>
      </c>
    </row>
    <row r="960" spans="1:16" x14ac:dyDescent="0.35">
      <c r="A960">
        <v>0</v>
      </c>
      <c r="B960" t="s">
        <v>363</v>
      </c>
      <c r="C960">
        <v>0.6</v>
      </c>
      <c r="D960" t="s">
        <v>6</v>
      </c>
      <c r="E960" t="s">
        <v>384</v>
      </c>
      <c r="F960" t="s">
        <v>501</v>
      </c>
      <c r="G960" t="s">
        <v>363</v>
      </c>
      <c r="H960">
        <v>11.249000000000001</v>
      </c>
      <c r="J960">
        <v>105711023</v>
      </c>
      <c r="K960" s="5">
        <v>43447</v>
      </c>
      <c r="L960">
        <v>19</v>
      </c>
      <c r="M960">
        <v>1</v>
      </c>
      <c r="N960">
        <v>0</v>
      </c>
      <c r="O960">
        <v>5</v>
      </c>
      <c r="P960" t="s">
        <v>3</v>
      </c>
    </row>
    <row r="961" spans="1:16" x14ac:dyDescent="0.35">
      <c r="A961">
        <v>0</v>
      </c>
      <c r="B961" t="s">
        <v>363</v>
      </c>
      <c r="C961">
        <v>0.6</v>
      </c>
      <c r="D961" t="s">
        <v>6</v>
      </c>
      <c r="E961" t="s">
        <v>384</v>
      </c>
      <c r="F961" t="s">
        <v>436</v>
      </c>
      <c r="G961" t="s">
        <v>363</v>
      </c>
      <c r="H961">
        <v>11.249000000000001</v>
      </c>
      <c r="J961">
        <v>108258515</v>
      </c>
      <c r="K961" s="5">
        <v>45936</v>
      </c>
      <c r="L961">
        <v>18</v>
      </c>
      <c r="M961">
        <v>1</v>
      </c>
      <c r="N961">
        <v>0</v>
      </c>
      <c r="O961">
        <v>1</v>
      </c>
      <c r="P961" t="s">
        <v>7</v>
      </c>
    </row>
    <row r="962" spans="1:16" x14ac:dyDescent="0.35">
      <c r="A962">
        <v>0</v>
      </c>
      <c r="B962" t="s">
        <v>363</v>
      </c>
      <c r="C962">
        <v>0.25</v>
      </c>
      <c r="D962" t="s">
        <v>411</v>
      </c>
      <c r="E962" t="s">
        <v>501</v>
      </c>
      <c r="F962" t="s">
        <v>384</v>
      </c>
      <c r="G962" t="s">
        <v>363</v>
      </c>
      <c r="H962">
        <v>11.335000000000001</v>
      </c>
      <c r="I962" t="s">
        <v>68</v>
      </c>
      <c r="J962">
        <v>105736619</v>
      </c>
      <c r="K962" s="5">
        <v>43472</v>
      </c>
      <c r="L962">
        <v>21</v>
      </c>
      <c r="M962">
        <v>1</v>
      </c>
      <c r="N962">
        <v>0</v>
      </c>
      <c r="O962">
        <v>5</v>
      </c>
      <c r="P962" t="s">
        <v>7</v>
      </c>
    </row>
    <row r="963" spans="1:16" x14ac:dyDescent="0.35">
      <c r="A963">
        <v>0</v>
      </c>
      <c r="B963" t="s">
        <v>363</v>
      </c>
      <c r="C963">
        <v>0.5</v>
      </c>
      <c r="D963" t="s">
        <v>6</v>
      </c>
      <c r="E963" t="s">
        <v>384</v>
      </c>
      <c r="F963" t="s">
        <v>436</v>
      </c>
      <c r="G963" t="s">
        <v>363</v>
      </c>
      <c r="H963">
        <v>11.349</v>
      </c>
      <c r="J963">
        <v>107687915</v>
      </c>
      <c r="K963" s="5">
        <v>45397</v>
      </c>
      <c r="L963">
        <v>19</v>
      </c>
      <c r="M963">
        <v>1</v>
      </c>
      <c r="N963">
        <v>0</v>
      </c>
      <c r="O963">
        <v>1</v>
      </c>
      <c r="P963" t="s">
        <v>7</v>
      </c>
    </row>
    <row r="964" spans="1:16" x14ac:dyDescent="0.35">
      <c r="A964">
        <v>0</v>
      </c>
      <c r="B964" t="s">
        <v>363</v>
      </c>
      <c r="C964">
        <v>0.5</v>
      </c>
      <c r="D964" t="s">
        <v>6</v>
      </c>
      <c r="E964" t="s">
        <v>384</v>
      </c>
      <c r="F964" t="s">
        <v>436</v>
      </c>
      <c r="G964" t="s">
        <v>363</v>
      </c>
      <c r="H964">
        <v>11.349</v>
      </c>
      <c r="J964">
        <v>105347291</v>
      </c>
      <c r="K964" s="5">
        <v>43110</v>
      </c>
      <c r="L964">
        <v>17</v>
      </c>
      <c r="M964">
        <v>1</v>
      </c>
      <c r="N964">
        <v>0</v>
      </c>
      <c r="O964">
        <v>5</v>
      </c>
      <c r="P964" t="s">
        <v>7</v>
      </c>
    </row>
    <row r="965" spans="1:16" x14ac:dyDescent="0.35">
      <c r="A965">
        <v>0</v>
      </c>
      <c r="B965" t="s">
        <v>363</v>
      </c>
      <c r="C965">
        <v>0.5</v>
      </c>
      <c r="D965" t="s">
        <v>6</v>
      </c>
      <c r="E965" t="s">
        <v>384</v>
      </c>
      <c r="F965" t="s">
        <v>437</v>
      </c>
      <c r="G965" t="s">
        <v>363</v>
      </c>
      <c r="H965">
        <v>11.349</v>
      </c>
      <c r="J965">
        <v>104646900</v>
      </c>
      <c r="K965" s="5">
        <v>42416</v>
      </c>
      <c r="L965">
        <v>19</v>
      </c>
      <c r="M965">
        <v>2</v>
      </c>
      <c r="N965">
        <v>0</v>
      </c>
      <c r="O965">
        <v>5</v>
      </c>
      <c r="P965" t="s">
        <v>3</v>
      </c>
    </row>
    <row r="966" spans="1:16" x14ac:dyDescent="0.35">
      <c r="A966">
        <v>0</v>
      </c>
      <c r="B966" t="s">
        <v>363</v>
      </c>
      <c r="C966">
        <v>0.5</v>
      </c>
      <c r="D966" t="s">
        <v>6</v>
      </c>
      <c r="E966" t="s">
        <v>384</v>
      </c>
      <c r="F966" t="s">
        <v>501</v>
      </c>
      <c r="G966" t="s">
        <v>363</v>
      </c>
      <c r="H966">
        <v>11.349</v>
      </c>
      <c r="J966">
        <v>107578295</v>
      </c>
      <c r="K966" s="5">
        <v>45287</v>
      </c>
      <c r="L966">
        <v>19</v>
      </c>
      <c r="M966">
        <v>2</v>
      </c>
      <c r="N966">
        <v>0</v>
      </c>
      <c r="O966">
        <v>1</v>
      </c>
      <c r="P966" t="s">
        <v>7</v>
      </c>
    </row>
    <row r="967" spans="1:16" x14ac:dyDescent="0.35">
      <c r="A967">
        <v>0</v>
      </c>
      <c r="B967" t="s">
        <v>363</v>
      </c>
      <c r="C967">
        <v>0.5</v>
      </c>
      <c r="D967" t="s">
        <v>6</v>
      </c>
      <c r="E967" t="s">
        <v>384</v>
      </c>
      <c r="F967" t="s">
        <v>501</v>
      </c>
      <c r="G967" t="s">
        <v>363</v>
      </c>
      <c r="H967">
        <v>11.349</v>
      </c>
      <c r="J967">
        <v>107656431</v>
      </c>
      <c r="K967" s="5">
        <v>45366</v>
      </c>
      <c r="L967">
        <v>21</v>
      </c>
      <c r="M967">
        <v>1</v>
      </c>
      <c r="N967">
        <v>0</v>
      </c>
      <c r="O967">
        <v>1</v>
      </c>
      <c r="P967" t="s">
        <v>7</v>
      </c>
    </row>
    <row r="968" spans="1:16" x14ac:dyDescent="0.35">
      <c r="A968">
        <v>0</v>
      </c>
      <c r="B968" t="s">
        <v>363</v>
      </c>
      <c r="C968">
        <v>0.5</v>
      </c>
      <c r="D968" t="s">
        <v>6</v>
      </c>
      <c r="E968" t="s">
        <v>384</v>
      </c>
      <c r="F968" t="s">
        <v>536</v>
      </c>
      <c r="G968" t="s">
        <v>363</v>
      </c>
      <c r="H968">
        <v>11.349</v>
      </c>
      <c r="J968">
        <v>107450309</v>
      </c>
      <c r="K968" s="5">
        <v>45175</v>
      </c>
      <c r="L968">
        <v>28</v>
      </c>
      <c r="M968">
        <v>1</v>
      </c>
      <c r="N968">
        <v>0</v>
      </c>
      <c r="O968">
        <v>1</v>
      </c>
      <c r="P968" t="s">
        <v>7</v>
      </c>
    </row>
    <row r="969" spans="1:16" x14ac:dyDescent="0.35">
      <c r="A969">
        <v>0</v>
      </c>
      <c r="B969" t="s">
        <v>363</v>
      </c>
      <c r="C969">
        <v>0.3</v>
      </c>
      <c r="D969" t="s">
        <v>411</v>
      </c>
      <c r="E969" t="s">
        <v>501</v>
      </c>
      <c r="F969" t="s">
        <v>384</v>
      </c>
      <c r="G969" t="s">
        <v>363</v>
      </c>
      <c r="H969">
        <v>11.385</v>
      </c>
      <c r="I969" t="s">
        <v>68</v>
      </c>
      <c r="J969">
        <v>105541144</v>
      </c>
      <c r="K969" s="5">
        <v>43293</v>
      </c>
      <c r="L969">
        <v>17</v>
      </c>
      <c r="M969">
        <v>1</v>
      </c>
      <c r="N969">
        <v>0</v>
      </c>
      <c r="O969">
        <v>5</v>
      </c>
      <c r="P969" t="s">
        <v>7</v>
      </c>
    </row>
    <row r="970" spans="1:16" x14ac:dyDescent="0.35">
      <c r="A970">
        <v>0</v>
      </c>
      <c r="B970" t="s">
        <v>363</v>
      </c>
      <c r="C970">
        <v>0.3</v>
      </c>
      <c r="D970" t="s">
        <v>411</v>
      </c>
      <c r="E970" t="s">
        <v>536</v>
      </c>
      <c r="F970" t="s">
        <v>384</v>
      </c>
      <c r="G970" t="s">
        <v>363</v>
      </c>
      <c r="H970">
        <v>11.385</v>
      </c>
      <c r="J970">
        <v>105655760</v>
      </c>
      <c r="K970" s="5">
        <v>43402</v>
      </c>
      <c r="L970">
        <v>17</v>
      </c>
      <c r="M970">
        <v>1</v>
      </c>
      <c r="N970">
        <v>0</v>
      </c>
      <c r="O970">
        <v>5</v>
      </c>
      <c r="P970" t="s">
        <v>7</v>
      </c>
    </row>
    <row r="971" spans="1:16" x14ac:dyDescent="0.35">
      <c r="A971">
        <v>0</v>
      </c>
      <c r="B971" t="s">
        <v>363</v>
      </c>
      <c r="C971">
        <v>0.4</v>
      </c>
      <c r="D971" t="s">
        <v>6</v>
      </c>
      <c r="E971" t="s">
        <v>384</v>
      </c>
      <c r="F971" t="s">
        <v>501</v>
      </c>
      <c r="G971" t="s">
        <v>363</v>
      </c>
      <c r="H971">
        <v>11.449</v>
      </c>
      <c r="J971">
        <v>106488002</v>
      </c>
      <c r="K971" s="5">
        <v>44239</v>
      </c>
      <c r="L971">
        <v>19</v>
      </c>
      <c r="M971">
        <v>2</v>
      </c>
      <c r="N971">
        <v>0</v>
      </c>
      <c r="O971">
        <v>1</v>
      </c>
      <c r="P971" t="s">
        <v>7</v>
      </c>
    </row>
    <row r="972" spans="1:16" x14ac:dyDescent="0.35">
      <c r="A972">
        <v>0</v>
      </c>
      <c r="B972" t="s">
        <v>363</v>
      </c>
      <c r="C972">
        <v>0.4</v>
      </c>
      <c r="D972" t="s">
        <v>6</v>
      </c>
      <c r="E972" t="s">
        <v>384</v>
      </c>
      <c r="F972" t="s">
        <v>545</v>
      </c>
      <c r="G972" t="s">
        <v>363</v>
      </c>
      <c r="H972">
        <v>11.449</v>
      </c>
      <c r="J972">
        <v>106830084</v>
      </c>
      <c r="K972" s="5">
        <v>44573</v>
      </c>
      <c r="L972">
        <v>17</v>
      </c>
      <c r="M972">
        <v>1</v>
      </c>
      <c r="N972">
        <v>0</v>
      </c>
      <c r="O972">
        <v>1</v>
      </c>
      <c r="P972" t="s">
        <v>7</v>
      </c>
    </row>
    <row r="973" spans="1:16" x14ac:dyDescent="0.35">
      <c r="A973">
        <v>0</v>
      </c>
      <c r="B973" t="s">
        <v>363</v>
      </c>
      <c r="C973">
        <v>0.4</v>
      </c>
      <c r="D973" t="s">
        <v>6</v>
      </c>
      <c r="E973" t="s">
        <v>384</v>
      </c>
      <c r="F973" t="s">
        <v>501</v>
      </c>
      <c r="G973" t="s">
        <v>363</v>
      </c>
      <c r="H973">
        <v>11.449</v>
      </c>
      <c r="J973">
        <v>107463299</v>
      </c>
      <c r="K973" s="5">
        <v>45186</v>
      </c>
      <c r="L973">
        <v>27</v>
      </c>
      <c r="M973">
        <v>2</v>
      </c>
      <c r="N973">
        <v>0</v>
      </c>
      <c r="O973">
        <v>5</v>
      </c>
      <c r="P973" t="s">
        <v>8</v>
      </c>
    </row>
    <row r="974" spans="1:16" x14ac:dyDescent="0.35">
      <c r="A974">
        <v>0</v>
      </c>
      <c r="B974" t="s">
        <v>363</v>
      </c>
      <c r="C974">
        <v>0.4</v>
      </c>
      <c r="D974" t="s">
        <v>6</v>
      </c>
      <c r="E974" t="s">
        <v>384</v>
      </c>
      <c r="F974" t="s">
        <v>437</v>
      </c>
      <c r="G974" t="s">
        <v>363</v>
      </c>
      <c r="H974">
        <v>11.449</v>
      </c>
      <c r="J974">
        <v>108362611</v>
      </c>
      <c r="K974" s="5">
        <v>46026</v>
      </c>
      <c r="L974">
        <v>17</v>
      </c>
      <c r="M974">
        <v>1</v>
      </c>
      <c r="N974">
        <v>0</v>
      </c>
      <c r="O974">
        <v>5</v>
      </c>
      <c r="P974" t="s">
        <v>7</v>
      </c>
    </row>
    <row r="975" spans="1:16" x14ac:dyDescent="0.35">
      <c r="A975">
        <v>0</v>
      </c>
      <c r="B975" t="s">
        <v>363</v>
      </c>
      <c r="C975">
        <v>0.4</v>
      </c>
      <c r="D975" t="s">
        <v>6</v>
      </c>
      <c r="E975" t="s">
        <v>384</v>
      </c>
      <c r="F975" t="s">
        <v>536</v>
      </c>
      <c r="G975" t="s">
        <v>363</v>
      </c>
      <c r="H975">
        <v>11.449</v>
      </c>
      <c r="J975">
        <v>107483591</v>
      </c>
      <c r="K975" s="5">
        <v>45202</v>
      </c>
      <c r="L975">
        <v>19</v>
      </c>
      <c r="M975">
        <v>1</v>
      </c>
      <c r="N975">
        <v>0</v>
      </c>
      <c r="O975">
        <v>1</v>
      </c>
      <c r="P975" t="s">
        <v>8</v>
      </c>
    </row>
    <row r="976" spans="1:16" x14ac:dyDescent="0.35">
      <c r="A976">
        <v>0</v>
      </c>
      <c r="B976" t="s">
        <v>363</v>
      </c>
      <c r="C976">
        <v>0.4</v>
      </c>
      <c r="D976" t="s">
        <v>411</v>
      </c>
      <c r="E976" t="s">
        <v>536</v>
      </c>
      <c r="F976" t="s">
        <v>384</v>
      </c>
      <c r="G976" t="s">
        <v>363</v>
      </c>
      <c r="H976">
        <v>11.484999999999999</v>
      </c>
      <c r="J976">
        <v>107724079</v>
      </c>
      <c r="K976" s="5">
        <v>45430</v>
      </c>
      <c r="L976">
        <v>19</v>
      </c>
      <c r="M976">
        <v>2</v>
      </c>
      <c r="N976">
        <v>0</v>
      </c>
      <c r="O976">
        <v>5</v>
      </c>
      <c r="P976" t="s">
        <v>7</v>
      </c>
    </row>
    <row r="977" spans="1:16" x14ac:dyDescent="0.35">
      <c r="A977">
        <v>0</v>
      </c>
      <c r="B977" t="s">
        <v>363</v>
      </c>
      <c r="C977">
        <v>0.4</v>
      </c>
      <c r="D977" t="s">
        <v>411</v>
      </c>
      <c r="E977" t="s">
        <v>536</v>
      </c>
      <c r="F977" t="s">
        <v>384</v>
      </c>
      <c r="G977" t="s">
        <v>363</v>
      </c>
      <c r="H977">
        <v>11.484999999999999</v>
      </c>
      <c r="J977">
        <v>107375484</v>
      </c>
      <c r="K977" s="5">
        <v>45100</v>
      </c>
      <c r="L977">
        <v>19</v>
      </c>
      <c r="M977">
        <v>1</v>
      </c>
      <c r="N977">
        <v>0</v>
      </c>
      <c r="O977">
        <v>1</v>
      </c>
      <c r="P977" t="s">
        <v>3</v>
      </c>
    </row>
    <row r="978" spans="1:16" x14ac:dyDescent="0.35">
      <c r="A978">
        <v>0</v>
      </c>
      <c r="B978" t="s">
        <v>363</v>
      </c>
      <c r="C978">
        <v>0.3</v>
      </c>
      <c r="D978" t="s">
        <v>6</v>
      </c>
      <c r="E978" t="s">
        <v>384</v>
      </c>
      <c r="F978" t="s">
        <v>436</v>
      </c>
      <c r="G978" t="s">
        <v>363</v>
      </c>
      <c r="H978">
        <v>11.548999999999999</v>
      </c>
      <c r="J978">
        <v>104591005</v>
      </c>
      <c r="K978" s="5">
        <v>42357</v>
      </c>
      <c r="L978">
        <v>4</v>
      </c>
      <c r="M978">
        <v>1</v>
      </c>
      <c r="N978">
        <v>0</v>
      </c>
      <c r="O978">
        <v>5</v>
      </c>
      <c r="P978" t="s">
        <v>7</v>
      </c>
    </row>
    <row r="979" spans="1:16" x14ac:dyDescent="0.35">
      <c r="A979">
        <v>0</v>
      </c>
      <c r="B979" t="s">
        <v>363</v>
      </c>
      <c r="C979">
        <v>0.3</v>
      </c>
      <c r="D979" t="s">
        <v>6</v>
      </c>
      <c r="E979" t="s">
        <v>384</v>
      </c>
      <c r="F979" t="s">
        <v>436</v>
      </c>
      <c r="G979" t="s">
        <v>363</v>
      </c>
      <c r="H979">
        <v>11.548999999999999</v>
      </c>
      <c r="J979">
        <v>103955730</v>
      </c>
      <c r="K979" s="5">
        <v>41655</v>
      </c>
      <c r="L979">
        <v>19</v>
      </c>
      <c r="M979">
        <v>1</v>
      </c>
      <c r="N979">
        <v>0</v>
      </c>
      <c r="O979">
        <v>5</v>
      </c>
      <c r="P979" t="s">
        <v>7</v>
      </c>
    </row>
    <row r="980" spans="1:16" x14ac:dyDescent="0.35">
      <c r="A980">
        <v>0</v>
      </c>
      <c r="B980" t="s">
        <v>363</v>
      </c>
      <c r="C980">
        <v>0.3</v>
      </c>
      <c r="D980" t="s">
        <v>6</v>
      </c>
      <c r="E980" t="s">
        <v>384</v>
      </c>
      <c r="F980" t="s">
        <v>437</v>
      </c>
      <c r="G980" t="s">
        <v>363</v>
      </c>
      <c r="H980">
        <v>11.548999999999999</v>
      </c>
      <c r="J980">
        <v>107653998</v>
      </c>
      <c r="K980" s="5">
        <v>45360</v>
      </c>
      <c r="L980">
        <v>19</v>
      </c>
      <c r="M980">
        <v>2</v>
      </c>
      <c r="N980">
        <v>0</v>
      </c>
      <c r="O980">
        <v>1</v>
      </c>
      <c r="P980" t="s">
        <v>8</v>
      </c>
    </row>
    <row r="981" spans="1:16" x14ac:dyDescent="0.35">
      <c r="A981">
        <v>0</v>
      </c>
      <c r="B981" t="s">
        <v>363</v>
      </c>
      <c r="C981">
        <v>2.8000000000000001E-2</v>
      </c>
      <c r="D981" t="s">
        <v>6</v>
      </c>
      <c r="E981" t="s">
        <v>435</v>
      </c>
      <c r="F981" t="s">
        <v>536</v>
      </c>
      <c r="G981" t="s">
        <v>363</v>
      </c>
      <c r="H981">
        <v>11.557</v>
      </c>
      <c r="I981" t="s">
        <v>68</v>
      </c>
      <c r="J981">
        <v>108349614</v>
      </c>
      <c r="K981" s="5">
        <v>46008</v>
      </c>
      <c r="L981">
        <v>17</v>
      </c>
      <c r="M981">
        <v>1</v>
      </c>
      <c r="N981">
        <v>0</v>
      </c>
      <c r="O981">
        <v>1</v>
      </c>
      <c r="P981" t="s">
        <v>7</v>
      </c>
    </row>
    <row r="982" spans="1:16" x14ac:dyDescent="0.35">
      <c r="A982">
        <v>0</v>
      </c>
      <c r="B982" t="s">
        <v>363</v>
      </c>
      <c r="C982">
        <v>0</v>
      </c>
      <c r="E982" t="s">
        <v>435</v>
      </c>
      <c r="F982" t="s">
        <v>384</v>
      </c>
      <c r="G982" t="s">
        <v>363</v>
      </c>
      <c r="H982">
        <v>11.585000000000001</v>
      </c>
      <c r="I982" t="s">
        <v>68</v>
      </c>
      <c r="J982">
        <v>108407300</v>
      </c>
      <c r="K982" s="5">
        <v>46072</v>
      </c>
      <c r="L982">
        <v>21</v>
      </c>
      <c r="M982">
        <v>1</v>
      </c>
      <c r="N982">
        <v>7</v>
      </c>
      <c r="O982">
        <v>1</v>
      </c>
      <c r="P982" t="s">
        <v>7</v>
      </c>
    </row>
    <row r="983" spans="1:16" x14ac:dyDescent="0.35">
      <c r="A983">
        <v>0</v>
      </c>
      <c r="B983" t="s">
        <v>363</v>
      </c>
      <c r="C983">
        <v>0</v>
      </c>
      <c r="E983" t="s">
        <v>435</v>
      </c>
      <c r="F983" t="s">
        <v>384</v>
      </c>
      <c r="G983" t="s">
        <v>363</v>
      </c>
      <c r="H983">
        <v>11.585000000000001</v>
      </c>
      <c r="I983" t="s">
        <v>68</v>
      </c>
      <c r="J983">
        <v>107472306</v>
      </c>
      <c r="K983" s="5">
        <v>45191</v>
      </c>
      <c r="L983">
        <v>14</v>
      </c>
      <c r="M983">
        <v>2</v>
      </c>
      <c r="N983">
        <v>7</v>
      </c>
      <c r="O983">
        <v>4</v>
      </c>
      <c r="P983" t="s">
        <v>8</v>
      </c>
    </row>
    <row r="984" spans="1:16" x14ac:dyDescent="0.35">
      <c r="A984">
        <v>0</v>
      </c>
      <c r="B984" t="s">
        <v>363</v>
      </c>
      <c r="C984">
        <v>0</v>
      </c>
      <c r="E984" t="s">
        <v>546</v>
      </c>
      <c r="F984" t="s">
        <v>384</v>
      </c>
      <c r="G984" t="s">
        <v>363</v>
      </c>
      <c r="H984">
        <v>11.585000000000001</v>
      </c>
      <c r="I984" t="s">
        <v>68</v>
      </c>
      <c r="J984">
        <v>107408779</v>
      </c>
      <c r="K984" s="5">
        <v>45129</v>
      </c>
      <c r="L984">
        <v>23</v>
      </c>
      <c r="M984">
        <v>1</v>
      </c>
      <c r="N984">
        <v>7</v>
      </c>
      <c r="O984">
        <v>1</v>
      </c>
      <c r="P984" t="s">
        <v>7</v>
      </c>
    </row>
    <row r="985" spans="1:16" x14ac:dyDescent="0.35">
      <c r="A985">
        <v>0</v>
      </c>
      <c r="B985" t="s">
        <v>363</v>
      </c>
      <c r="C985">
        <v>0.5</v>
      </c>
      <c r="D985" t="s">
        <v>411</v>
      </c>
      <c r="E985" t="s">
        <v>501</v>
      </c>
      <c r="F985" t="s">
        <v>384</v>
      </c>
      <c r="G985" t="s">
        <v>363</v>
      </c>
      <c r="H985">
        <v>11.585000000000001</v>
      </c>
      <c r="I985" t="s">
        <v>68</v>
      </c>
      <c r="J985">
        <v>103947703</v>
      </c>
      <c r="K985" s="5">
        <v>41648</v>
      </c>
      <c r="L985">
        <v>17</v>
      </c>
      <c r="M985">
        <v>1</v>
      </c>
      <c r="N985">
        <v>0</v>
      </c>
      <c r="O985">
        <v>5</v>
      </c>
      <c r="P985" t="s">
        <v>7</v>
      </c>
    </row>
    <row r="986" spans="1:16" x14ac:dyDescent="0.35">
      <c r="A986">
        <v>0</v>
      </c>
      <c r="B986" t="s">
        <v>363</v>
      </c>
      <c r="C986">
        <v>3.7999999999999999E-2</v>
      </c>
      <c r="D986" t="s">
        <v>411</v>
      </c>
      <c r="E986" t="s">
        <v>435</v>
      </c>
      <c r="F986" t="s">
        <v>384</v>
      </c>
      <c r="G986" t="s">
        <v>363</v>
      </c>
      <c r="H986">
        <v>11.622999999999999</v>
      </c>
      <c r="I986" t="s">
        <v>68</v>
      </c>
      <c r="J986">
        <v>103932870</v>
      </c>
      <c r="K986" s="5">
        <v>41627</v>
      </c>
      <c r="L986">
        <v>19</v>
      </c>
      <c r="M986">
        <v>1</v>
      </c>
      <c r="N986">
        <v>5</v>
      </c>
      <c r="O986">
        <v>1</v>
      </c>
      <c r="P986" t="s">
        <v>3</v>
      </c>
    </row>
    <row r="987" spans="1:16" x14ac:dyDescent="0.35">
      <c r="A987">
        <v>0</v>
      </c>
      <c r="B987" t="s">
        <v>363</v>
      </c>
      <c r="C987">
        <v>0.2</v>
      </c>
      <c r="D987" t="s">
        <v>6</v>
      </c>
      <c r="E987" t="s">
        <v>384</v>
      </c>
      <c r="F987" t="s">
        <v>436</v>
      </c>
      <c r="G987" t="s">
        <v>363</v>
      </c>
      <c r="H987">
        <v>11.648999999999999</v>
      </c>
      <c r="J987">
        <v>105414624</v>
      </c>
      <c r="K987" s="5">
        <v>43175</v>
      </c>
      <c r="L987">
        <v>17</v>
      </c>
      <c r="M987">
        <v>1</v>
      </c>
      <c r="N987">
        <v>0</v>
      </c>
      <c r="O987">
        <v>5</v>
      </c>
      <c r="P987" t="s">
        <v>8</v>
      </c>
    </row>
    <row r="988" spans="1:16" x14ac:dyDescent="0.35">
      <c r="A988">
        <v>0</v>
      </c>
      <c r="B988" t="s">
        <v>363</v>
      </c>
      <c r="C988">
        <v>0.2</v>
      </c>
      <c r="D988" t="s">
        <v>6</v>
      </c>
      <c r="E988" t="s">
        <v>384</v>
      </c>
      <c r="F988" t="s">
        <v>394</v>
      </c>
      <c r="G988" t="s">
        <v>363</v>
      </c>
      <c r="H988">
        <v>11.648999999999999</v>
      </c>
      <c r="J988">
        <v>108216667</v>
      </c>
      <c r="K988" s="5">
        <v>45898</v>
      </c>
      <c r="L988">
        <v>21</v>
      </c>
      <c r="M988">
        <v>1</v>
      </c>
      <c r="N988">
        <v>0</v>
      </c>
      <c r="O988">
        <v>1</v>
      </c>
      <c r="P988" t="s">
        <v>7</v>
      </c>
    </row>
    <row r="989" spans="1:16" x14ac:dyDescent="0.35">
      <c r="A989">
        <v>0</v>
      </c>
      <c r="B989" t="s">
        <v>363</v>
      </c>
      <c r="C989">
        <v>0.2</v>
      </c>
      <c r="D989" t="s">
        <v>6</v>
      </c>
      <c r="E989" t="s">
        <v>384</v>
      </c>
      <c r="F989" t="s">
        <v>547</v>
      </c>
      <c r="G989" t="s">
        <v>363</v>
      </c>
      <c r="H989">
        <v>11.648999999999999</v>
      </c>
      <c r="J989">
        <v>107328092</v>
      </c>
      <c r="K989" s="5">
        <v>45054</v>
      </c>
      <c r="L989">
        <v>21</v>
      </c>
      <c r="M989">
        <v>1</v>
      </c>
      <c r="N989">
        <v>0</v>
      </c>
      <c r="O989">
        <v>1</v>
      </c>
      <c r="P989" t="s">
        <v>7</v>
      </c>
    </row>
    <row r="990" spans="1:16" x14ac:dyDescent="0.35">
      <c r="A990">
        <v>0</v>
      </c>
      <c r="B990" t="s">
        <v>363</v>
      </c>
      <c r="C990">
        <v>0.19</v>
      </c>
      <c r="D990" t="s">
        <v>6</v>
      </c>
      <c r="E990" t="s">
        <v>384</v>
      </c>
      <c r="F990" t="s">
        <v>394</v>
      </c>
      <c r="G990" t="s">
        <v>363</v>
      </c>
      <c r="H990">
        <v>11.659000000000001</v>
      </c>
      <c r="J990">
        <v>106777727</v>
      </c>
      <c r="K990" s="5">
        <v>44517</v>
      </c>
      <c r="L990">
        <v>17</v>
      </c>
      <c r="M990">
        <v>1</v>
      </c>
      <c r="N990">
        <v>0</v>
      </c>
      <c r="O990">
        <v>5</v>
      </c>
      <c r="P990" t="s">
        <v>7</v>
      </c>
    </row>
    <row r="991" spans="1:16" x14ac:dyDescent="0.35">
      <c r="A991">
        <v>0</v>
      </c>
      <c r="B991" t="s">
        <v>363</v>
      </c>
      <c r="C991">
        <v>0.5</v>
      </c>
      <c r="D991" t="s">
        <v>6</v>
      </c>
      <c r="E991" t="s">
        <v>435</v>
      </c>
      <c r="F991" t="s">
        <v>384</v>
      </c>
      <c r="G991" t="s">
        <v>363</v>
      </c>
      <c r="H991">
        <v>11.744</v>
      </c>
      <c r="I991" t="s">
        <v>68</v>
      </c>
      <c r="J991">
        <v>106566982</v>
      </c>
      <c r="K991" s="5">
        <v>44321</v>
      </c>
      <c r="L991">
        <v>21</v>
      </c>
      <c r="M991">
        <v>1</v>
      </c>
      <c r="N991">
        <v>0</v>
      </c>
      <c r="O991">
        <v>1</v>
      </c>
      <c r="P991" t="s">
        <v>7</v>
      </c>
    </row>
    <row r="992" spans="1:16" x14ac:dyDescent="0.35">
      <c r="A992" s="5">
        <v>46217</v>
      </c>
      <c r="B992" t="s">
        <v>548</v>
      </c>
    </row>
    <row r="993" spans="1:16" ht="43.5" x14ac:dyDescent="0.35">
      <c r="A993" s="1" t="s">
        <v>370</v>
      </c>
      <c r="B993" t="s">
        <v>371</v>
      </c>
      <c r="C993" s="1" t="s">
        <v>372</v>
      </c>
      <c r="D993" t="s">
        <v>373</v>
      </c>
      <c r="E993" t="s">
        <v>374</v>
      </c>
      <c r="F993" t="s">
        <v>375</v>
      </c>
      <c r="G993" t="s">
        <v>376</v>
      </c>
      <c r="H993" t="s">
        <v>377</v>
      </c>
      <c r="I993" t="s">
        <v>0</v>
      </c>
      <c r="J993" t="s">
        <v>1</v>
      </c>
      <c r="K993" t="s">
        <v>2</v>
      </c>
      <c r="L993" t="s">
        <v>3</v>
      </c>
      <c r="M993" t="s">
        <v>4</v>
      </c>
      <c r="N993" t="s">
        <v>5</v>
      </c>
      <c r="O993" t="s">
        <v>6</v>
      </c>
    </row>
    <row r="994" spans="1:16" x14ac:dyDescent="0.35">
      <c r="A994">
        <v>0</v>
      </c>
      <c r="B994" t="s">
        <v>363</v>
      </c>
      <c r="C994">
        <v>0.1</v>
      </c>
      <c r="D994" t="s">
        <v>6</v>
      </c>
      <c r="E994" t="s">
        <v>384</v>
      </c>
      <c r="F994" t="s">
        <v>436</v>
      </c>
      <c r="G994" t="s">
        <v>363</v>
      </c>
      <c r="H994">
        <v>11.749000000000001</v>
      </c>
      <c r="J994">
        <v>105818650</v>
      </c>
      <c r="K994" s="5">
        <v>43553</v>
      </c>
      <c r="L994">
        <v>18</v>
      </c>
      <c r="M994">
        <v>1</v>
      </c>
      <c r="N994">
        <v>0</v>
      </c>
      <c r="O994">
        <v>1</v>
      </c>
      <c r="P994" t="s">
        <v>7</v>
      </c>
    </row>
    <row r="995" spans="1:16" x14ac:dyDescent="0.35">
      <c r="A995">
        <v>0</v>
      </c>
      <c r="B995" t="s">
        <v>363</v>
      </c>
      <c r="C995">
        <v>0.1</v>
      </c>
      <c r="D995" t="s">
        <v>6</v>
      </c>
      <c r="E995" t="s">
        <v>384</v>
      </c>
      <c r="F995" t="s">
        <v>501</v>
      </c>
      <c r="G995" t="s">
        <v>363</v>
      </c>
      <c r="H995">
        <v>11.749000000000001</v>
      </c>
      <c r="J995">
        <v>106996008</v>
      </c>
      <c r="K995" s="5">
        <v>44721</v>
      </c>
      <c r="L995">
        <v>19</v>
      </c>
      <c r="M995">
        <v>1</v>
      </c>
      <c r="N995">
        <v>0</v>
      </c>
      <c r="O995">
        <v>5</v>
      </c>
      <c r="P995" t="s">
        <v>7</v>
      </c>
    </row>
    <row r="996" spans="1:16" x14ac:dyDescent="0.35">
      <c r="A996">
        <v>0</v>
      </c>
      <c r="B996" t="s">
        <v>363</v>
      </c>
      <c r="C996">
        <v>0.1</v>
      </c>
      <c r="D996" t="s">
        <v>6</v>
      </c>
      <c r="E996" t="s">
        <v>384</v>
      </c>
      <c r="F996" t="s">
        <v>436</v>
      </c>
      <c r="G996" t="s">
        <v>363</v>
      </c>
      <c r="H996">
        <v>11.749000000000001</v>
      </c>
      <c r="J996">
        <v>107092926</v>
      </c>
      <c r="K996" s="5">
        <v>44829</v>
      </c>
      <c r="L996">
        <v>19</v>
      </c>
      <c r="M996">
        <v>2</v>
      </c>
      <c r="N996">
        <v>0</v>
      </c>
      <c r="O996">
        <v>5</v>
      </c>
      <c r="P996" t="s">
        <v>3</v>
      </c>
    </row>
    <row r="997" spans="1:16" x14ac:dyDescent="0.35">
      <c r="A997">
        <v>0</v>
      </c>
      <c r="B997" t="s">
        <v>363</v>
      </c>
      <c r="C997">
        <v>0.1</v>
      </c>
      <c r="D997" t="s">
        <v>6</v>
      </c>
      <c r="E997" t="s">
        <v>384</v>
      </c>
      <c r="F997" t="s">
        <v>437</v>
      </c>
      <c r="G997" t="s">
        <v>363</v>
      </c>
      <c r="H997">
        <v>11.749000000000001</v>
      </c>
      <c r="J997">
        <v>105688546</v>
      </c>
      <c r="K997" s="5">
        <v>43430</v>
      </c>
      <c r="L997">
        <v>21</v>
      </c>
      <c r="M997">
        <v>1</v>
      </c>
      <c r="N997">
        <v>0</v>
      </c>
      <c r="O997">
        <v>5</v>
      </c>
      <c r="P997" t="s">
        <v>7</v>
      </c>
    </row>
    <row r="998" spans="1:16" x14ac:dyDescent="0.35">
      <c r="A998">
        <v>0</v>
      </c>
      <c r="B998" t="s">
        <v>363</v>
      </c>
      <c r="C998">
        <v>0.1</v>
      </c>
      <c r="D998" t="s">
        <v>6</v>
      </c>
      <c r="E998" t="s">
        <v>384</v>
      </c>
      <c r="F998" t="s">
        <v>545</v>
      </c>
      <c r="G998" t="s">
        <v>363</v>
      </c>
      <c r="H998">
        <v>11.749000000000001</v>
      </c>
      <c r="J998">
        <v>105418284</v>
      </c>
      <c r="K998" s="5">
        <v>43173</v>
      </c>
      <c r="L998">
        <v>18</v>
      </c>
      <c r="M998">
        <v>1</v>
      </c>
      <c r="N998">
        <v>0</v>
      </c>
      <c r="O998">
        <v>2</v>
      </c>
      <c r="P998" t="s">
        <v>7</v>
      </c>
    </row>
    <row r="999" spans="1:16" x14ac:dyDescent="0.35">
      <c r="A999">
        <v>0</v>
      </c>
      <c r="B999" t="s">
        <v>363</v>
      </c>
      <c r="C999">
        <v>0.1</v>
      </c>
      <c r="D999" t="s">
        <v>6</v>
      </c>
      <c r="E999" t="s">
        <v>384</v>
      </c>
      <c r="F999" t="s">
        <v>536</v>
      </c>
      <c r="G999" t="s">
        <v>363</v>
      </c>
      <c r="H999">
        <v>11.749000000000001</v>
      </c>
      <c r="J999">
        <v>105889325</v>
      </c>
      <c r="K999" s="5">
        <v>43621</v>
      </c>
      <c r="L999">
        <v>23</v>
      </c>
      <c r="M999">
        <v>2</v>
      </c>
      <c r="N999">
        <v>0</v>
      </c>
      <c r="O999">
        <v>1</v>
      </c>
      <c r="P999" t="s">
        <v>7</v>
      </c>
    </row>
    <row r="1000" spans="1:16" x14ac:dyDescent="0.35">
      <c r="A1000">
        <v>0</v>
      </c>
      <c r="B1000" t="s">
        <v>363</v>
      </c>
      <c r="C1000">
        <v>0.1</v>
      </c>
      <c r="D1000" t="s">
        <v>6</v>
      </c>
      <c r="E1000" t="s">
        <v>384</v>
      </c>
      <c r="F1000" t="s">
        <v>436</v>
      </c>
      <c r="G1000" t="s">
        <v>363</v>
      </c>
      <c r="H1000">
        <v>11.749000000000001</v>
      </c>
      <c r="J1000">
        <v>105541581</v>
      </c>
      <c r="K1000" s="5">
        <v>43295</v>
      </c>
      <c r="L1000">
        <v>17</v>
      </c>
      <c r="M1000">
        <v>1</v>
      </c>
      <c r="N1000">
        <v>0</v>
      </c>
      <c r="O1000">
        <v>5</v>
      </c>
      <c r="P1000" t="s">
        <v>7</v>
      </c>
    </row>
    <row r="1001" spans="1:16" x14ac:dyDescent="0.35">
      <c r="A1001">
        <v>0</v>
      </c>
      <c r="B1001" t="s">
        <v>363</v>
      </c>
      <c r="C1001">
        <v>0.1</v>
      </c>
      <c r="D1001" t="s">
        <v>6</v>
      </c>
      <c r="E1001" t="s">
        <v>384</v>
      </c>
      <c r="F1001" t="s">
        <v>501</v>
      </c>
      <c r="G1001" t="s">
        <v>363</v>
      </c>
      <c r="H1001">
        <v>11.749000000000001</v>
      </c>
      <c r="J1001">
        <v>107853797</v>
      </c>
      <c r="K1001" s="5">
        <v>45552</v>
      </c>
      <c r="L1001">
        <v>28</v>
      </c>
      <c r="M1001">
        <v>1</v>
      </c>
      <c r="N1001">
        <v>0</v>
      </c>
      <c r="O1001">
        <v>1</v>
      </c>
      <c r="P1001" t="s">
        <v>7</v>
      </c>
    </row>
    <row r="1002" spans="1:16" x14ac:dyDescent="0.35">
      <c r="A1002">
        <v>0</v>
      </c>
      <c r="B1002" t="s">
        <v>363</v>
      </c>
      <c r="C1002">
        <v>0.1</v>
      </c>
      <c r="D1002" t="s">
        <v>6</v>
      </c>
      <c r="E1002" t="s">
        <v>384</v>
      </c>
      <c r="F1002" t="s">
        <v>536</v>
      </c>
      <c r="G1002" t="s">
        <v>363</v>
      </c>
      <c r="H1002">
        <v>11.749000000000001</v>
      </c>
      <c r="J1002">
        <v>107497090</v>
      </c>
      <c r="K1002" s="5">
        <v>45206</v>
      </c>
      <c r="L1002">
        <v>19</v>
      </c>
      <c r="M1002">
        <v>1</v>
      </c>
      <c r="N1002">
        <v>0</v>
      </c>
      <c r="O1002">
        <v>1</v>
      </c>
      <c r="P1002" t="s">
        <v>3</v>
      </c>
    </row>
    <row r="1003" spans="1:16" x14ac:dyDescent="0.35">
      <c r="A1003">
        <v>0</v>
      </c>
      <c r="B1003" t="s">
        <v>363</v>
      </c>
      <c r="C1003">
        <v>0.1</v>
      </c>
      <c r="D1003" t="s">
        <v>6</v>
      </c>
      <c r="E1003" t="s">
        <v>384</v>
      </c>
      <c r="F1003" t="s">
        <v>436</v>
      </c>
      <c r="G1003" t="s">
        <v>363</v>
      </c>
      <c r="H1003">
        <v>11.749000000000001</v>
      </c>
      <c r="J1003">
        <v>108119697</v>
      </c>
      <c r="K1003" s="5">
        <v>45798</v>
      </c>
      <c r="L1003">
        <v>17</v>
      </c>
      <c r="M1003">
        <v>1</v>
      </c>
      <c r="N1003">
        <v>0</v>
      </c>
      <c r="O1003">
        <v>5</v>
      </c>
      <c r="P1003" t="s">
        <v>7</v>
      </c>
    </row>
    <row r="1004" spans="1:16" x14ac:dyDescent="0.35">
      <c r="A1004">
        <v>0</v>
      </c>
      <c r="B1004" t="s">
        <v>363</v>
      </c>
      <c r="C1004">
        <v>0.1</v>
      </c>
      <c r="D1004" t="s">
        <v>6</v>
      </c>
      <c r="E1004" t="s">
        <v>384</v>
      </c>
      <c r="F1004" t="s">
        <v>501</v>
      </c>
      <c r="G1004" t="s">
        <v>363</v>
      </c>
      <c r="H1004">
        <v>11.749000000000001</v>
      </c>
      <c r="J1004">
        <v>107329824</v>
      </c>
      <c r="K1004" s="5">
        <v>45055</v>
      </c>
      <c r="L1004">
        <v>21</v>
      </c>
      <c r="M1004">
        <v>1</v>
      </c>
      <c r="N1004">
        <v>0</v>
      </c>
      <c r="O1004">
        <v>1</v>
      </c>
      <c r="P1004" t="s">
        <v>7</v>
      </c>
    </row>
    <row r="1005" spans="1:16" x14ac:dyDescent="0.35">
      <c r="A1005">
        <v>0</v>
      </c>
      <c r="B1005" t="s">
        <v>363</v>
      </c>
      <c r="C1005">
        <v>5.8000000000000003E-2</v>
      </c>
      <c r="D1005" t="s">
        <v>6</v>
      </c>
      <c r="E1005" t="s">
        <v>384</v>
      </c>
      <c r="F1005" t="s">
        <v>501</v>
      </c>
      <c r="G1005" t="s">
        <v>363</v>
      </c>
      <c r="H1005">
        <v>11.791</v>
      </c>
      <c r="J1005">
        <v>106647676</v>
      </c>
      <c r="K1005" s="5">
        <v>44407</v>
      </c>
      <c r="L1005">
        <v>21</v>
      </c>
      <c r="M1005">
        <v>1</v>
      </c>
      <c r="N1005">
        <v>0</v>
      </c>
      <c r="O1005">
        <v>1</v>
      </c>
      <c r="P1005" t="s">
        <v>7</v>
      </c>
    </row>
    <row r="1006" spans="1:16" x14ac:dyDescent="0.35">
      <c r="A1006">
        <v>0</v>
      </c>
      <c r="B1006" t="s">
        <v>363</v>
      </c>
      <c r="C1006">
        <v>5.7000000000000002E-2</v>
      </c>
      <c r="D1006" t="s">
        <v>6</v>
      </c>
      <c r="E1006" t="s">
        <v>384</v>
      </c>
      <c r="F1006" t="s">
        <v>507</v>
      </c>
      <c r="G1006" t="s">
        <v>363</v>
      </c>
      <c r="H1006">
        <v>11.792</v>
      </c>
      <c r="J1006">
        <v>106675842</v>
      </c>
      <c r="K1006" s="5">
        <v>44401</v>
      </c>
      <c r="L1006">
        <v>21</v>
      </c>
      <c r="M1006">
        <v>1</v>
      </c>
      <c r="N1006">
        <v>0</v>
      </c>
      <c r="O1006">
        <v>1</v>
      </c>
      <c r="P1006" t="s">
        <v>8</v>
      </c>
    </row>
    <row r="1007" spans="1:16" x14ac:dyDescent="0.35">
      <c r="A1007">
        <v>0</v>
      </c>
      <c r="B1007" t="s">
        <v>363</v>
      </c>
      <c r="C1007">
        <v>4.2999999999999997E-2</v>
      </c>
      <c r="D1007" t="s">
        <v>6</v>
      </c>
      <c r="E1007" t="s">
        <v>384</v>
      </c>
      <c r="F1007" t="s">
        <v>437</v>
      </c>
      <c r="G1007" t="s">
        <v>363</v>
      </c>
      <c r="H1007">
        <v>11.805999999999999</v>
      </c>
      <c r="J1007">
        <v>105826854</v>
      </c>
      <c r="K1007" s="5">
        <v>43558</v>
      </c>
      <c r="L1007">
        <v>21</v>
      </c>
      <c r="M1007">
        <v>1</v>
      </c>
      <c r="N1007">
        <v>0</v>
      </c>
      <c r="O1007">
        <v>3</v>
      </c>
      <c r="P1007" t="s">
        <v>3</v>
      </c>
    </row>
    <row r="1008" spans="1:16" x14ac:dyDescent="0.35">
      <c r="A1008">
        <v>0</v>
      </c>
      <c r="B1008" t="s">
        <v>363</v>
      </c>
      <c r="C1008">
        <v>0.04</v>
      </c>
      <c r="D1008" t="s">
        <v>6</v>
      </c>
      <c r="E1008" t="s">
        <v>384</v>
      </c>
      <c r="F1008" t="s">
        <v>536</v>
      </c>
      <c r="G1008" t="s">
        <v>363</v>
      </c>
      <c r="H1008">
        <v>11.808999999999999</v>
      </c>
      <c r="J1008">
        <v>108138059</v>
      </c>
      <c r="K1008" s="5">
        <v>45816</v>
      </c>
      <c r="L1008">
        <v>28</v>
      </c>
      <c r="M1008">
        <v>1</v>
      </c>
      <c r="N1008">
        <v>0</v>
      </c>
      <c r="O1008">
        <v>1</v>
      </c>
      <c r="P1008" t="s">
        <v>7</v>
      </c>
    </row>
    <row r="1009" spans="1:16" x14ac:dyDescent="0.35">
      <c r="A1009">
        <v>0</v>
      </c>
      <c r="B1009" t="s">
        <v>363</v>
      </c>
      <c r="C1009">
        <v>3.3000000000000002E-2</v>
      </c>
      <c r="D1009" t="s">
        <v>6</v>
      </c>
      <c r="E1009" t="s">
        <v>384</v>
      </c>
      <c r="F1009" t="s">
        <v>436</v>
      </c>
      <c r="G1009" t="s">
        <v>363</v>
      </c>
      <c r="H1009">
        <v>11.816000000000001</v>
      </c>
      <c r="J1009">
        <v>106336996</v>
      </c>
      <c r="K1009" s="5">
        <v>44088</v>
      </c>
      <c r="L1009">
        <v>28</v>
      </c>
      <c r="M1009">
        <v>1</v>
      </c>
      <c r="N1009">
        <v>0</v>
      </c>
      <c r="O1009">
        <v>1</v>
      </c>
      <c r="P1009" t="s">
        <v>7</v>
      </c>
    </row>
    <row r="1010" spans="1:16" x14ac:dyDescent="0.35">
      <c r="A1010">
        <v>0</v>
      </c>
      <c r="B1010" t="s">
        <v>363</v>
      </c>
      <c r="C1010">
        <v>2.3E-2</v>
      </c>
      <c r="D1010" t="s">
        <v>399</v>
      </c>
      <c r="E1010" t="s">
        <v>384</v>
      </c>
      <c r="F1010" t="s">
        <v>436</v>
      </c>
      <c r="G1010" t="s">
        <v>363</v>
      </c>
      <c r="H1010">
        <v>11.826000000000001</v>
      </c>
      <c r="J1010">
        <v>108456272</v>
      </c>
      <c r="K1010" s="5">
        <v>46115</v>
      </c>
      <c r="L1010">
        <v>21</v>
      </c>
      <c r="M1010">
        <v>1</v>
      </c>
      <c r="N1010">
        <v>0</v>
      </c>
      <c r="O1010">
        <v>4</v>
      </c>
      <c r="P1010" t="s">
        <v>7</v>
      </c>
    </row>
    <row r="1011" spans="1:16" x14ac:dyDescent="0.35">
      <c r="A1011">
        <v>0</v>
      </c>
      <c r="B1011" t="s">
        <v>363</v>
      </c>
      <c r="C1011">
        <v>1.9E-2</v>
      </c>
      <c r="D1011" t="s">
        <v>6</v>
      </c>
      <c r="E1011" t="s">
        <v>384</v>
      </c>
      <c r="F1011" t="s">
        <v>501</v>
      </c>
      <c r="G1011" t="s">
        <v>363</v>
      </c>
      <c r="H1011">
        <v>11.83</v>
      </c>
      <c r="J1011">
        <v>106486084</v>
      </c>
      <c r="K1011" s="5">
        <v>44226</v>
      </c>
      <c r="L1011">
        <v>21</v>
      </c>
      <c r="M1011">
        <v>1</v>
      </c>
      <c r="N1011">
        <v>7</v>
      </c>
      <c r="O1011">
        <v>2</v>
      </c>
      <c r="P1011" t="s">
        <v>8</v>
      </c>
    </row>
    <row r="1012" spans="1:16" x14ac:dyDescent="0.35">
      <c r="A1012">
        <v>0</v>
      </c>
      <c r="B1012" t="s">
        <v>363</v>
      </c>
      <c r="C1012">
        <v>0.01</v>
      </c>
      <c r="D1012" t="s">
        <v>6</v>
      </c>
      <c r="E1012" t="s">
        <v>384</v>
      </c>
      <c r="F1012" t="s">
        <v>536</v>
      </c>
      <c r="G1012" t="s">
        <v>363</v>
      </c>
      <c r="H1012">
        <v>11.839</v>
      </c>
      <c r="J1012">
        <v>106891996</v>
      </c>
      <c r="K1012" s="5">
        <v>44517</v>
      </c>
      <c r="L1012">
        <v>21</v>
      </c>
      <c r="M1012">
        <v>1</v>
      </c>
      <c r="O1012">
        <v>5</v>
      </c>
      <c r="P1012" t="s">
        <v>10</v>
      </c>
    </row>
    <row r="1013" spans="1:16" x14ac:dyDescent="0.35">
      <c r="A1013">
        <v>0</v>
      </c>
      <c r="B1013" t="s">
        <v>363</v>
      </c>
      <c r="C1013">
        <v>0.01</v>
      </c>
      <c r="D1013" t="s">
        <v>6</v>
      </c>
      <c r="E1013" t="s">
        <v>384</v>
      </c>
      <c r="F1013" t="s">
        <v>536</v>
      </c>
      <c r="G1013" t="s">
        <v>363</v>
      </c>
      <c r="H1013">
        <v>11.839</v>
      </c>
      <c r="J1013">
        <v>107261157</v>
      </c>
      <c r="K1013" s="5">
        <v>44984</v>
      </c>
      <c r="L1013">
        <v>21</v>
      </c>
      <c r="M1013">
        <v>1</v>
      </c>
      <c r="N1013">
        <v>0</v>
      </c>
      <c r="O1013">
        <v>1</v>
      </c>
      <c r="P1013" t="s">
        <v>7</v>
      </c>
    </row>
    <row r="1014" spans="1:16" x14ac:dyDescent="0.35">
      <c r="A1014">
        <v>721</v>
      </c>
      <c r="B1014" t="s">
        <v>363</v>
      </c>
      <c r="C1014">
        <v>8.9999999999999993E-3</v>
      </c>
      <c r="D1014" t="s">
        <v>6</v>
      </c>
      <c r="E1014" t="s">
        <v>384</v>
      </c>
      <c r="F1014" t="s">
        <v>436</v>
      </c>
      <c r="G1014" t="s">
        <v>363</v>
      </c>
      <c r="H1014">
        <v>11.84</v>
      </c>
      <c r="J1014">
        <v>108484418</v>
      </c>
      <c r="K1014" s="5">
        <v>46143</v>
      </c>
      <c r="L1014">
        <v>24</v>
      </c>
      <c r="M1014">
        <v>1</v>
      </c>
      <c r="N1014">
        <v>7</v>
      </c>
      <c r="O1014">
        <v>5</v>
      </c>
      <c r="P1014" t="s">
        <v>7</v>
      </c>
    </row>
    <row r="1015" spans="1:16" x14ac:dyDescent="0.35">
      <c r="A1015">
        <v>0</v>
      </c>
      <c r="B1015" t="s">
        <v>363</v>
      </c>
      <c r="C1015">
        <v>8.0000000000000002E-3</v>
      </c>
      <c r="D1015" t="s">
        <v>6</v>
      </c>
      <c r="E1015" t="s">
        <v>384</v>
      </c>
      <c r="F1015" t="s">
        <v>394</v>
      </c>
      <c r="G1015" t="s">
        <v>363</v>
      </c>
      <c r="H1015">
        <v>11.840999999999999</v>
      </c>
      <c r="J1015">
        <v>106823237</v>
      </c>
      <c r="K1015" s="5">
        <v>44565</v>
      </c>
      <c r="L1015">
        <v>21</v>
      </c>
      <c r="M1015">
        <v>1</v>
      </c>
      <c r="N1015">
        <v>7</v>
      </c>
      <c r="O1015">
        <v>1</v>
      </c>
      <c r="P1015" t="s">
        <v>3</v>
      </c>
    </row>
    <row r="1016" spans="1:16" x14ac:dyDescent="0.35">
      <c r="A1016">
        <v>0</v>
      </c>
      <c r="B1016" t="s">
        <v>363</v>
      </c>
      <c r="C1016">
        <v>6.0000000000000001E-3</v>
      </c>
      <c r="D1016" t="s">
        <v>6</v>
      </c>
      <c r="E1016" t="s">
        <v>384</v>
      </c>
      <c r="F1016" t="s">
        <v>501</v>
      </c>
      <c r="G1016" t="s">
        <v>363</v>
      </c>
      <c r="H1016">
        <v>11.843</v>
      </c>
      <c r="J1016">
        <v>106831861</v>
      </c>
      <c r="K1016" s="5">
        <v>44574</v>
      </c>
      <c r="L1016">
        <v>21</v>
      </c>
      <c r="M1016">
        <v>1</v>
      </c>
      <c r="N1016">
        <v>7</v>
      </c>
      <c r="O1016">
        <v>1</v>
      </c>
      <c r="P1016" t="s">
        <v>7</v>
      </c>
    </row>
    <row r="1017" spans="1:16" x14ac:dyDescent="0.35">
      <c r="A1017">
        <v>0</v>
      </c>
      <c r="B1017" t="s">
        <v>363</v>
      </c>
      <c r="C1017">
        <v>0.4</v>
      </c>
      <c r="D1017" t="s">
        <v>6</v>
      </c>
      <c r="E1017" t="s">
        <v>404</v>
      </c>
      <c r="F1017" t="s">
        <v>384</v>
      </c>
      <c r="G1017" t="s">
        <v>363</v>
      </c>
      <c r="H1017">
        <v>11.843999999999999</v>
      </c>
      <c r="J1017">
        <v>108384314</v>
      </c>
      <c r="K1017" s="5">
        <v>46049</v>
      </c>
      <c r="L1017">
        <v>21</v>
      </c>
      <c r="M1017">
        <v>1</v>
      </c>
      <c r="N1017">
        <v>7</v>
      </c>
      <c r="O1017">
        <v>1</v>
      </c>
      <c r="P1017" t="s">
        <v>7</v>
      </c>
    </row>
    <row r="1018" spans="1:16" x14ac:dyDescent="0.35">
      <c r="A1018">
        <v>0</v>
      </c>
      <c r="B1018" t="s">
        <v>363</v>
      </c>
      <c r="C1018">
        <v>0.4</v>
      </c>
      <c r="D1018" t="s">
        <v>503</v>
      </c>
      <c r="E1018" t="s">
        <v>404</v>
      </c>
      <c r="F1018" t="s">
        <v>384</v>
      </c>
      <c r="G1018" t="s">
        <v>363</v>
      </c>
      <c r="H1018">
        <v>11.843999999999999</v>
      </c>
      <c r="J1018">
        <v>107322690</v>
      </c>
      <c r="K1018" s="5">
        <v>45048</v>
      </c>
      <c r="L1018">
        <v>28</v>
      </c>
      <c r="M1018">
        <v>1</v>
      </c>
      <c r="N1018">
        <v>8</v>
      </c>
      <c r="O1018">
        <v>1</v>
      </c>
      <c r="P1018" t="s">
        <v>7</v>
      </c>
    </row>
    <row r="1019" spans="1:16" x14ac:dyDescent="0.35">
      <c r="A1019">
        <v>0</v>
      </c>
      <c r="B1019" t="s">
        <v>363</v>
      </c>
      <c r="C1019">
        <v>4.0000000000000001E-3</v>
      </c>
      <c r="D1019" t="s">
        <v>6</v>
      </c>
      <c r="E1019" t="s">
        <v>384</v>
      </c>
      <c r="F1019" t="s">
        <v>549</v>
      </c>
      <c r="G1019" t="s">
        <v>363</v>
      </c>
      <c r="H1019">
        <v>11.845000000000001</v>
      </c>
      <c r="J1019">
        <v>107968916</v>
      </c>
      <c r="K1019" s="5">
        <v>45649</v>
      </c>
      <c r="L1019">
        <v>21</v>
      </c>
      <c r="M1019">
        <v>1</v>
      </c>
      <c r="N1019">
        <v>0</v>
      </c>
      <c r="O1019">
        <v>1</v>
      </c>
      <c r="P1019" t="s">
        <v>7</v>
      </c>
    </row>
    <row r="1020" spans="1:16" x14ac:dyDescent="0.35">
      <c r="A1020">
        <v>0</v>
      </c>
      <c r="B1020" t="s">
        <v>363</v>
      </c>
      <c r="C1020">
        <v>0</v>
      </c>
      <c r="E1020" t="s">
        <v>384</v>
      </c>
      <c r="F1020" t="s">
        <v>550</v>
      </c>
      <c r="G1020" t="s">
        <v>363</v>
      </c>
      <c r="H1020">
        <v>11.849</v>
      </c>
      <c r="J1020">
        <v>105401937</v>
      </c>
      <c r="K1020" s="5">
        <v>43164</v>
      </c>
      <c r="L1020">
        <v>21</v>
      </c>
      <c r="M1020">
        <v>1</v>
      </c>
      <c r="N1020">
        <v>7</v>
      </c>
      <c r="O1020">
        <v>2</v>
      </c>
      <c r="P1020" t="s">
        <v>7</v>
      </c>
    </row>
    <row r="1021" spans="1:16" x14ac:dyDescent="0.35">
      <c r="A1021">
        <v>0</v>
      </c>
      <c r="B1021" t="s">
        <v>363</v>
      </c>
      <c r="C1021">
        <v>0</v>
      </c>
      <c r="E1021" t="s">
        <v>384</v>
      </c>
      <c r="F1021" t="s">
        <v>501</v>
      </c>
      <c r="G1021" t="s">
        <v>363</v>
      </c>
      <c r="H1021">
        <v>11.849</v>
      </c>
      <c r="J1021">
        <v>104701237</v>
      </c>
      <c r="K1021" s="5">
        <v>42472</v>
      </c>
      <c r="L1021">
        <v>24</v>
      </c>
      <c r="M1021">
        <v>2</v>
      </c>
      <c r="N1021">
        <v>7</v>
      </c>
      <c r="O1021">
        <v>5</v>
      </c>
      <c r="P1021" t="s">
        <v>7</v>
      </c>
    </row>
    <row r="1022" spans="1:16" x14ac:dyDescent="0.35">
      <c r="A1022">
        <v>0</v>
      </c>
      <c r="B1022" t="s">
        <v>363</v>
      </c>
      <c r="C1022">
        <v>0</v>
      </c>
      <c r="E1022" t="s">
        <v>384</v>
      </c>
      <c r="F1022" t="s">
        <v>430</v>
      </c>
      <c r="G1022" t="s">
        <v>363</v>
      </c>
      <c r="H1022">
        <v>11.849</v>
      </c>
      <c r="J1022">
        <v>106332114</v>
      </c>
      <c r="K1022" s="5">
        <v>44083</v>
      </c>
      <c r="L1022">
        <v>21</v>
      </c>
      <c r="M1022">
        <v>1</v>
      </c>
      <c r="N1022">
        <v>7</v>
      </c>
      <c r="O1022">
        <v>1</v>
      </c>
      <c r="P1022" t="s">
        <v>7</v>
      </c>
    </row>
    <row r="1023" spans="1:16" x14ac:dyDescent="0.35">
      <c r="A1023">
        <v>0</v>
      </c>
      <c r="B1023" t="s">
        <v>363</v>
      </c>
      <c r="C1023">
        <v>0</v>
      </c>
      <c r="E1023" t="s">
        <v>384</v>
      </c>
      <c r="F1023" t="s">
        <v>432</v>
      </c>
      <c r="G1023" t="s">
        <v>363</v>
      </c>
      <c r="H1023">
        <v>11.849</v>
      </c>
      <c r="J1023">
        <v>105153676</v>
      </c>
      <c r="K1023" s="5">
        <v>42922</v>
      </c>
      <c r="L1023">
        <v>23</v>
      </c>
      <c r="M1023">
        <v>1</v>
      </c>
      <c r="N1023">
        <v>7</v>
      </c>
      <c r="O1023">
        <v>1</v>
      </c>
      <c r="P1023" t="s">
        <v>8</v>
      </c>
    </row>
    <row r="1024" spans="1:16" x14ac:dyDescent="0.35">
      <c r="A1024">
        <v>0</v>
      </c>
      <c r="B1024" t="s">
        <v>363</v>
      </c>
      <c r="C1024">
        <v>0</v>
      </c>
      <c r="E1024" t="s">
        <v>384</v>
      </c>
      <c r="F1024" t="s">
        <v>551</v>
      </c>
      <c r="G1024" t="s">
        <v>363</v>
      </c>
      <c r="H1024">
        <v>11.849</v>
      </c>
      <c r="J1024">
        <v>104925414</v>
      </c>
      <c r="K1024" s="5">
        <v>42697</v>
      </c>
      <c r="L1024">
        <v>31</v>
      </c>
      <c r="M1024">
        <v>1</v>
      </c>
      <c r="N1024">
        <v>7</v>
      </c>
      <c r="O1024">
        <v>1</v>
      </c>
      <c r="P1024" t="s">
        <v>7</v>
      </c>
    </row>
    <row r="1025" spans="1:16" x14ac:dyDescent="0.35">
      <c r="A1025">
        <v>0</v>
      </c>
      <c r="B1025" t="s">
        <v>363</v>
      </c>
      <c r="C1025">
        <v>0</v>
      </c>
      <c r="E1025" t="s">
        <v>384</v>
      </c>
      <c r="F1025" t="s">
        <v>404</v>
      </c>
      <c r="G1025" t="s">
        <v>363</v>
      </c>
      <c r="H1025">
        <v>11.849</v>
      </c>
      <c r="J1025">
        <v>105342253</v>
      </c>
      <c r="K1025" s="5">
        <v>43102</v>
      </c>
      <c r="L1025">
        <v>23</v>
      </c>
      <c r="M1025">
        <v>1</v>
      </c>
      <c r="N1025">
        <v>7</v>
      </c>
      <c r="O1025">
        <v>5</v>
      </c>
      <c r="P1025" t="s">
        <v>3</v>
      </c>
    </row>
    <row r="1026" spans="1:16" x14ac:dyDescent="0.35">
      <c r="A1026" s="5">
        <v>46217</v>
      </c>
      <c r="B1026" t="s">
        <v>552</v>
      </c>
    </row>
    <row r="1027" spans="1:16" ht="43.5" x14ac:dyDescent="0.35">
      <c r="A1027" s="1" t="s">
        <v>370</v>
      </c>
      <c r="B1027" t="s">
        <v>371</v>
      </c>
      <c r="C1027" s="1" t="s">
        <v>372</v>
      </c>
      <c r="D1027" t="s">
        <v>373</v>
      </c>
      <c r="E1027" t="s">
        <v>374</v>
      </c>
      <c r="F1027" t="s">
        <v>375</v>
      </c>
      <c r="G1027" t="s">
        <v>376</v>
      </c>
      <c r="H1027" t="s">
        <v>377</v>
      </c>
      <c r="I1027" t="s">
        <v>0</v>
      </c>
      <c r="J1027" t="s">
        <v>1</v>
      </c>
      <c r="K1027" t="s">
        <v>2</v>
      </c>
      <c r="L1027" t="s">
        <v>3</v>
      </c>
      <c r="M1027" t="s">
        <v>4</v>
      </c>
      <c r="N1027" t="s">
        <v>5</v>
      </c>
      <c r="O1027" t="s">
        <v>6</v>
      </c>
    </row>
    <row r="1028" spans="1:16" x14ac:dyDescent="0.35">
      <c r="A1028">
        <v>0</v>
      </c>
      <c r="B1028" t="s">
        <v>363</v>
      </c>
      <c r="C1028">
        <v>0</v>
      </c>
      <c r="E1028" t="s">
        <v>384</v>
      </c>
      <c r="F1028" t="s">
        <v>536</v>
      </c>
      <c r="G1028" t="s">
        <v>363</v>
      </c>
      <c r="H1028">
        <v>11.849</v>
      </c>
      <c r="J1028">
        <v>104590126</v>
      </c>
      <c r="K1028" s="5">
        <v>42356</v>
      </c>
      <c r="L1028">
        <v>24</v>
      </c>
      <c r="M1028">
        <v>2</v>
      </c>
      <c r="N1028">
        <v>7</v>
      </c>
      <c r="O1028">
        <v>5</v>
      </c>
      <c r="P1028" t="s">
        <v>7</v>
      </c>
    </row>
    <row r="1029" spans="1:16" x14ac:dyDescent="0.35">
      <c r="A1029">
        <v>0</v>
      </c>
      <c r="B1029" t="s">
        <v>363</v>
      </c>
      <c r="C1029">
        <v>0</v>
      </c>
      <c r="E1029" t="s">
        <v>384</v>
      </c>
      <c r="F1029" t="s">
        <v>404</v>
      </c>
      <c r="G1029" t="s">
        <v>363</v>
      </c>
      <c r="H1029">
        <v>11.849</v>
      </c>
      <c r="J1029">
        <v>103973654</v>
      </c>
      <c r="K1029" s="5">
        <v>41680</v>
      </c>
      <c r="L1029">
        <v>24</v>
      </c>
      <c r="M1029">
        <v>2</v>
      </c>
      <c r="N1029">
        <v>4</v>
      </c>
      <c r="O1029">
        <v>5</v>
      </c>
      <c r="P1029" t="s">
        <v>7</v>
      </c>
    </row>
    <row r="1030" spans="1:16" x14ac:dyDescent="0.35">
      <c r="A1030">
        <v>0</v>
      </c>
      <c r="B1030" t="s">
        <v>363</v>
      </c>
      <c r="C1030">
        <v>0</v>
      </c>
      <c r="E1030" t="s">
        <v>384</v>
      </c>
      <c r="F1030" t="s">
        <v>404</v>
      </c>
      <c r="G1030" t="s">
        <v>363</v>
      </c>
      <c r="H1030">
        <v>11.849</v>
      </c>
      <c r="J1030">
        <v>104714498</v>
      </c>
      <c r="K1030" s="5">
        <v>42483</v>
      </c>
      <c r="L1030">
        <v>28</v>
      </c>
      <c r="M1030">
        <v>1</v>
      </c>
      <c r="N1030">
        <v>7</v>
      </c>
      <c r="O1030">
        <v>1</v>
      </c>
      <c r="P1030" t="s">
        <v>7</v>
      </c>
    </row>
    <row r="1031" spans="1:16" x14ac:dyDescent="0.35">
      <c r="A1031">
        <v>0</v>
      </c>
      <c r="B1031" t="s">
        <v>363</v>
      </c>
      <c r="C1031">
        <v>0</v>
      </c>
      <c r="E1031" t="s">
        <v>384</v>
      </c>
      <c r="F1031" t="s">
        <v>404</v>
      </c>
      <c r="G1031" t="s">
        <v>363</v>
      </c>
      <c r="H1031">
        <v>11.849</v>
      </c>
      <c r="J1031">
        <v>106780780</v>
      </c>
      <c r="K1031" s="5">
        <v>44524</v>
      </c>
      <c r="L1031">
        <v>21</v>
      </c>
      <c r="M1031">
        <v>1</v>
      </c>
      <c r="N1031">
        <v>7</v>
      </c>
      <c r="O1031">
        <v>4</v>
      </c>
      <c r="P1031" t="s">
        <v>7</v>
      </c>
    </row>
    <row r="1032" spans="1:16" x14ac:dyDescent="0.35">
      <c r="A1032">
        <v>0</v>
      </c>
      <c r="B1032" t="s">
        <v>363</v>
      </c>
      <c r="C1032">
        <v>0</v>
      </c>
      <c r="E1032" t="s">
        <v>384</v>
      </c>
      <c r="F1032" t="s">
        <v>436</v>
      </c>
      <c r="G1032" t="s">
        <v>363</v>
      </c>
      <c r="H1032">
        <v>11.849</v>
      </c>
      <c r="J1032">
        <v>105503475</v>
      </c>
      <c r="K1032" s="5">
        <v>43252</v>
      </c>
      <c r="L1032">
        <v>30</v>
      </c>
      <c r="M1032">
        <v>1</v>
      </c>
      <c r="N1032">
        <v>7</v>
      </c>
      <c r="O1032">
        <v>5</v>
      </c>
      <c r="P1032" t="s">
        <v>7</v>
      </c>
    </row>
    <row r="1033" spans="1:16" x14ac:dyDescent="0.35">
      <c r="A1033">
        <v>0</v>
      </c>
      <c r="B1033" t="s">
        <v>363</v>
      </c>
      <c r="C1033">
        <v>0</v>
      </c>
      <c r="E1033" t="s">
        <v>384</v>
      </c>
      <c r="F1033" t="s">
        <v>404</v>
      </c>
      <c r="G1033" t="s">
        <v>363</v>
      </c>
      <c r="H1033">
        <v>11.849</v>
      </c>
      <c r="J1033">
        <v>105755106</v>
      </c>
      <c r="K1033" s="5">
        <v>43488</v>
      </c>
      <c r="L1033">
        <v>24</v>
      </c>
      <c r="M1033">
        <v>1</v>
      </c>
      <c r="N1033">
        <v>7</v>
      </c>
      <c r="O1033">
        <v>5</v>
      </c>
      <c r="P1033" t="s">
        <v>7</v>
      </c>
    </row>
    <row r="1034" spans="1:16" x14ac:dyDescent="0.35">
      <c r="A1034">
        <v>0</v>
      </c>
      <c r="B1034" t="s">
        <v>363</v>
      </c>
      <c r="C1034">
        <v>0</v>
      </c>
      <c r="E1034" t="s">
        <v>384</v>
      </c>
      <c r="F1034" t="s">
        <v>553</v>
      </c>
      <c r="G1034" t="s">
        <v>363</v>
      </c>
      <c r="H1034">
        <v>11.849</v>
      </c>
      <c r="J1034">
        <v>108055284</v>
      </c>
      <c r="K1034" s="5">
        <v>45737</v>
      </c>
      <c r="L1034">
        <v>23</v>
      </c>
      <c r="M1034">
        <v>1</v>
      </c>
      <c r="N1034">
        <v>7</v>
      </c>
      <c r="O1034">
        <v>1</v>
      </c>
      <c r="P1034" t="s">
        <v>8</v>
      </c>
    </row>
    <row r="1035" spans="1:16" x14ac:dyDescent="0.35">
      <c r="A1035">
        <v>0</v>
      </c>
      <c r="B1035" t="s">
        <v>363</v>
      </c>
      <c r="C1035">
        <v>0</v>
      </c>
      <c r="E1035" t="s">
        <v>384</v>
      </c>
      <c r="F1035" t="s">
        <v>554</v>
      </c>
      <c r="G1035" t="s">
        <v>363</v>
      </c>
      <c r="H1035">
        <v>11.849</v>
      </c>
      <c r="J1035">
        <v>107408462</v>
      </c>
      <c r="K1035" s="5">
        <v>45128</v>
      </c>
      <c r="L1035">
        <v>23</v>
      </c>
      <c r="M1035">
        <v>1</v>
      </c>
      <c r="N1035">
        <v>7</v>
      </c>
      <c r="O1035">
        <v>4</v>
      </c>
      <c r="P1035" t="s">
        <v>7</v>
      </c>
    </row>
    <row r="1036" spans="1:16" x14ac:dyDescent="0.35">
      <c r="A1036">
        <v>0</v>
      </c>
      <c r="B1036" t="s">
        <v>363</v>
      </c>
      <c r="C1036">
        <v>0</v>
      </c>
      <c r="E1036" t="s">
        <v>384</v>
      </c>
      <c r="F1036" t="s">
        <v>404</v>
      </c>
      <c r="G1036" t="s">
        <v>363</v>
      </c>
      <c r="H1036">
        <v>11.849</v>
      </c>
      <c r="J1036">
        <v>107809630</v>
      </c>
      <c r="K1036" s="5">
        <v>45511</v>
      </c>
      <c r="L1036">
        <v>23</v>
      </c>
      <c r="M1036">
        <v>2</v>
      </c>
      <c r="N1036">
        <v>7</v>
      </c>
      <c r="O1036">
        <v>1</v>
      </c>
      <c r="P1036" t="s">
        <v>7</v>
      </c>
    </row>
    <row r="1037" spans="1:16" x14ac:dyDescent="0.35">
      <c r="A1037">
        <v>0</v>
      </c>
      <c r="B1037" t="s">
        <v>363</v>
      </c>
      <c r="C1037">
        <v>0</v>
      </c>
      <c r="E1037" t="s">
        <v>384</v>
      </c>
      <c r="F1037" t="s">
        <v>430</v>
      </c>
      <c r="G1037" t="s">
        <v>363</v>
      </c>
      <c r="H1037">
        <v>11.849</v>
      </c>
      <c r="J1037">
        <v>108028070</v>
      </c>
      <c r="K1037" s="5">
        <v>45701</v>
      </c>
      <c r="L1037">
        <v>25</v>
      </c>
      <c r="M1037">
        <v>2</v>
      </c>
      <c r="N1037">
        <v>7</v>
      </c>
      <c r="O1037">
        <v>1</v>
      </c>
      <c r="P1037" t="s">
        <v>7</v>
      </c>
    </row>
    <row r="1038" spans="1:16" x14ac:dyDescent="0.35">
      <c r="A1038">
        <v>0</v>
      </c>
      <c r="B1038" t="s">
        <v>363</v>
      </c>
      <c r="C1038">
        <v>0</v>
      </c>
      <c r="E1038" t="s">
        <v>384</v>
      </c>
      <c r="F1038" t="s">
        <v>434</v>
      </c>
      <c r="G1038" t="s">
        <v>363</v>
      </c>
      <c r="H1038">
        <v>11.849</v>
      </c>
      <c r="J1038">
        <v>107894046</v>
      </c>
      <c r="K1038" s="5">
        <v>45586</v>
      </c>
      <c r="L1038">
        <v>23</v>
      </c>
      <c r="M1038">
        <v>1</v>
      </c>
      <c r="N1038">
        <v>7</v>
      </c>
      <c r="O1038">
        <v>5</v>
      </c>
      <c r="P1038" t="s">
        <v>7</v>
      </c>
    </row>
    <row r="1039" spans="1:16" x14ac:dyDescent="0.35">
      <c r="A1039">
        <v>0</v>
      </c>
      <c r="B1039" t="s">
        <v>363</v>
      </c>
      <c r="C1039">
        <v>0</v>
      </c>
      <c r="E1039" t="s">
        <v>384</v>
      </c>
      <c r="F1039" t="s">
        <v>435</v>
      </c>
      <c r="G1039" t="s">
        <v>363</v>
      </c>
      <c r="H1039">
        <v>11.849</v>
      </c>
      <c r="J1039">
        <v>108394167</v>
      </c>
      <c r="K1039" s="5">
        <v>46060</v>
      </c>
      <c r="L1039">
        <v>23</v>
      </c>
      <c r="M1039">
        <v>1</v>
      </c>
      <c r="N1039">
        <v>7</v>
      </c>
      <c r="O1039">
        <v>5</v>
      </c>
      <c r="P1039" t="s">
        <v>7</v>
      </c>
    </row>
    <row r="1040" spans="1:16" x14ac:dyDescent="0.35">
      <c r="A1040">
        <v>0</v>
      </c>
      <c r="B1040" t="s">
        <v>363</v>
      </c>
      <c r="C1040">
        <v>0</v>
      </c>
      <c r="E1040" t="s">
        <v>384</v>
      </c>
      <c r="F1040" t="s">
        <v>430</v>
      </c>
      <c r="G1040" t="s">
        <v>363</v>
      </c>
      <c r="H1040">
        <v>11.849</v>
      </c>
      <c r="J1040">
        <v>107988354</v>
      </c>
      <c r="K1040" s="5">
        <v>45669</v>
      </c>
      <c r="L1040">
        <v>24</v>
      </c>
      <c r="M1040">
        <v>1</v>
      </c>
      <c r="N1040">
        <v>7</v>
      </c>
      <c r="O1040">
        <v>4</v>
      </c>
      <c r="P1040" t="s">
        <v>8</v>
      </c>
    </row>
    <row r="1041" spans="1:16" x14ac:dyDescent="0.35">
      <c r="A1041">
        <v>0</v>
      </c>
      <c r="B1041" t="s">
        <v>363</v>
      </c>
      <c r="C1041">
        <v>0</v>
      </c>
      <c r="E1041" t="s">
        <v>384</v>
      </c>
      <c r="F1041" t="s">
        <v>434</v>
      </c>
      <c r="G1041" t="s">
        <v>363</v>
      </c>
      <c r="H1041">
        <v>11.849</v>
      </c>
      <c r="J1041">
        <v>108056617</v>
      </c>
      <c r="K1041" s="5">
        <v>45737</v>
      </c>
      <c r="L1041">
        <v>23</v>
      </c>
      <c r="M1041">
        <v>1</v>
      </c>
      <c r="N1041">
        <v>7</v>
      </c>
      <c r="O1041">
        <v>1</v>
      </c>
      <c r="P1041" t="s">
        <v>7</v>
      </c>
    </row>
    <row r="1042" spans="1:16" x14ac:dyDescent="0.35">
      <c r="A1042">
        <v>0</v>
      </c>
      <c r="B1042" t="s">
        <v>363</v>
      </c>
      <c r="C1042">
        <v>0</v>
      </c>
      <c r="E1042" t="s">
        <v>384</v>
      </c>
      <c r="F1042" t="s">
        <v>555</v>
      </c>
      <c r="G1042" t="s">
        <v>363</v>
      </c>
      <c r="H1042">
        <v>11.849</v>
      </c>
      <c r="J1042">
        <v>107970320</v>
      </c>
      <c r="K1042" s="5">
        <v>45648</v>
      </c>
      <c r="L1042">
        <v>23</v>
      </c>
      <c r="M1042">
        <v>1</v>
      </c>
      <c r="N1042">
        <v>7</v>
      </c>
      <c r="O1042">
        <v>5</v>
      </c>
      <c r="P1042" t="s">
        <v>8</v>
      </c>
    </row>
    <row r="1043" spans="1:16" x14ac:dyDescent="0.35">
      <c r="A1043">
        <v>0</v>
      </c>
      <c r="B1043" t="s">
        <v>363</v>
      </c>
      <c r="C1043">
        <v>0</v>
      </c>
      <c r="E1043" t="s">
        <v>384</v>
      </c>
      <c r="F1043" t="s">
        <v>404</v>
      </c>
      <c r="G1043" t="s">
        <v>363</v>
      </c>
      <c r="H1043">
        <v>11.849</v>
      </c>
      <c r="J1043">
        <v>108379843</v>
      </c>
      <c r="K1043" s="5">
        <v>46043</v>
      </c>
      <c r="L1043">
        <v>21</v>
      </c>
      <c r="M1043">
        <v>1</v>
      </c>
      <c r="N1043">
        <v>7</v>
      </c>
      <c r="O1043">
        <v>1</v>
      </c>
      <c r="P1043" t="s">
        <v>7</v>
      </c>
    </row>
    <row r="1044" spans="1:16" x14ac:dyDescent="0.35">
      <c r="A1044">
        <v>0</v>
      </c>
      <c r="B1044" t="s">
        <v>363</v>
      </c>
      <c r="C1044">
        <v>0</v>
      </c>
      <c r="E1044" t="s">
        <v>384</v>
      </c>
      <c r="F1044" t="s">
        <v>436</v>
      </c>
      <c r="G1044" t="s">
        <v>363</v>
      </c>
      <c r="H1044">
        <v>11.849</v>
      </c>
      <c r="J1044">
        <v>107927615</v>
      </c>
      <c r="K1044" s="5">
        <v>45615</v>
      </c>
      <c r="L1044">
        <v>23</v>
      </c>
      <c r="M1044">
        <v>1</v>
      </c>
      <c r="N1044">
        <v>7</v>
      </c>
      <c r="O1044">
        <v>3</v>
      </c>
      <c r="P1044" t="s">
        <v>7</v>
      </c>
    </row>
    <row r="1045" spans="1:16" x14ac:dyDescent="0.35">
      <c r="A1045">
        <v>0</v>
      </c>
      <c r="B1045" t="s">
        <v>363</v>
      </c>
      <c r="C1045">
        <v>0</v>
      </c>
      <c r="E1045" t="s">
        <v>384</v>
      </c>
      <c r="F1045" t="s">
        <v>404</v>
      </c>
      <c r="G1045" t="s">
        <v>363</v>
      </c>
      <c r="H1045">
        <v>11.849</v>
      </c>
      <c r="J1045">
        <v>107992930</v>
      </c>
      <c r="K1045" s="5">
        <v>45672</v>
      </c>
      <c r="L1045">
        <v>23</v>
      </c>
      <c r="M1045">
        <v>1</v>
      </c>
      <c r="N1045">
        <v>7</v>
      </c>
      <c r="O1045">
        <v>4</v>
      </c>
      <c r="P1045" t="s">
        <v>7</v>
      </c>
    </row>
    <row r="1046" spans="1:16" x14ac:dyDescent="0.35">
      <c r="A1046">
        <v>0</v>
      </c>
      <c r="B1046" t="s">
        <v>363</v>
      </c>
      <c r="C1046">
        <v>0</v>
      </c>
      <c r="E1046" t="s">
        <v>384</v>
      </c>
      <c r="F1046" t="s">
        <v>556</v>
      </c>
      <c r="G1046" t="s">
        <v>363</v>
      </c>
      <c r="H1046">
        <v>11.849</v>
      </c>
      <c r="J1046">
        <v>107938478</v>
      </c>
      <c r="K1046" s="5">
        <v>45623</v>
      </c>
      <c r="L1046">
        <v>21</v>
      </c>
      <c r="M1046">
        <v>1</v>
      </c>
      <c r="N1046">
        <v>12</v>
      </c>
      <c r="O1046">
        <v>4</v>
      </c>
      <c r="P1046" t="s">
        <v>8</v>
      </c>
    </row>
    <row r="1047" spans="1:16" x14ac:dyDescent="0.35">
      <c r="A1047">
        <v>0</v>
      </c>
      <c r="B1047" t="s">
        <v>363</v>
      </c>
      <c r="C1047">
        <v>0</v>
      </c>
      <c r="E1047" t="s">
        <v>384</v>
      </c>
      <c r="F1047" t="s">
        <v>436</v>
      </c>
      <c r="G1047" t="s">
        <v>363</v>
      </c>
      <c r="H1047">
        <v>11.849</v>
      </c>
      <c r="J1047">
        <v>107765086</v>
      </c>
      <c r="K1047" s="5">
        <v>45465</v>
      </c>
      <c r="L1047">
        <v>23</v>
      </c>
      <c r="M1047">
        <v>1</v>
      </c>
      <c r="N1047">
        <v>7</v>
      </c>
      <c r="O1047">
        <v>1</v>
      </c>
      <c r="P1047" t="s">
        <v>3</v>
      </c>
    </row>
    <row r="1048" spans="1:16" x14ac:dyDescent="0.35">
      <c r="A1048">
        <v>0</v>
      </c>
      <c r="B1048" t="s">
        <v>363</v>
      </c>
      <c r="C1048">
        <v>0</v>
      </c>
      <c r="E1048" t="s">
        <v>384</v>
      </c>
      <c r="F1048" t="s">
        <v>430</v>
      </c>
      <c r="G1048" t="s">
        <v>363</v>
      </c>
      <c r="H1048">
        <v>11.849</v>
      </c>
      <c r="J1048">
        <v>108454848</v>
      </c>
      <c r="K1048" s="5">
        <v>46114</v>
      </c>
      <c r="L1048">
        <v>24</v>
      </c>
      <c r="M1048">
        <v>1</v>
      </c>
      <c r="N1048">
        <v>7</v>
      </c>
      <c r="O1048">
        <v>4</v>
      </c>
      <c r="P1048" t="s">
        <v>3</v>
      </c>
    </row>
    <row r="1049" spans="1:16" x14ac:dyDescent="0.35">
      <c r="A1049">
        <v>0</v>
      </c>
      <c r="B1049" t="s">
        <v>363</v>
      </c>
      <c r="C1049">
        <v>3.09</v>
      </c>
      <c r="D1049" t="s">
        <v>6</v>
      </c>
      <c r="E1049" t="s">
        <v>387</v>
      </c>
      <c r="F1049" t="s">
        <v>384</v>
      </c>
      <c r="G1049" t="s">
        <v>363</v>
      </c>
      <c r="H1049">
        <v>11.851000000000001</v>
      </c>
      <c r="J1049">
        <v>107968829</v>
      </c>
      <c r="K1049" s="5">
        <v>45649</v>
      </c>
      <c r="L1049">
        <v>17</v>
      </c>
      <c r="M1049">
        <v>1</v>
      </c>
      <c r="N1049">
        <v>0</v>
      </c>
      <c r="O1049">
        <v>5</v>
      </c>
      <c r="P1049" t="s">
        <v>7</v>
      </c>
    </row>
    <row r="1050" spans="1:16" x14ac:dyDescent="0.35">
      <c r="A1050">
        <v>0</v>
      </c>
      <c r="B1050" t="s">
        <v>363</v>
      </c>
      <c r="C1050">
        <v>4.0000000000000001E-3</v>
      </c>
      <c r="D1050" t="s">
        <v>411</v>
      </c>
      <c r="E1050" t="s">
        <v>384</v>
      </c>
      <c r="F1050" t="s">
        <v>404</v>
      </c>
      <c r="G1050" t="s">
        <v>363</v>
      </c>
      <c r="H1050">
        <v>11.853</v>
      </c>
      <c r="J1050">
        <v>107461901</v>
      </c>
      <c r="K1050" s="5">
        <v>45184</v>
      </c>
      <c r="L1050">
        <v>21</v>
      </c>
      <c r="M1050">
        <v>1</v>
      </c>
      <c r="N1050">
        <v>0</v>
      </c>
      <c r="O1050">
        <v>5</v>
      </c>
      <c r="P1050" t="s">
        <v>7</v>
      </c>
    </row>
    <row r="1051" spans="1:16" x14ac:dyDescent="0.35">
      <c r="A1051">
        <v>0</v>
      </c>
      <c r="B1051" t="s">
        <v>363</v>
      </c>
      <c r="C1051">
        <v>4.0000000000000001E-3</v>
      </c>
      <c r="D1051" t="s">
        <v>411</v>
      </c>
      <c r="E1051" t="s">
        <v>384</v>
      </c>
      <c r="F1051" t="s">
        <v>387</v>
      </c>
      <c r="G1051" t="s">
        <v>363</v>
      </c>
      <c r="H1051">
        <v>11.853</v>
      </c>
      <c r="J1051">
        <v>108415522</v>
      </c>
      <c r="K1051" s="5">
        <v>46079</v>
      </c>
      <c r="L1051">
        <v>21</v>
      </c>
      <c r="M1051">
        <v>2</v>
      </c>
      <c r="N1051">
        <v>0</v>
      </c>
      <c r="O1051">
        <v>4</v>
      </c>
      <c r="P1051" t="s">
        <v>7</v>
      </c>
    </row>
    <row r="1052" spans="1:16" x14ac:dyDescent="0.35">
      <c r="A1052">
        <v>0</v>
      </c>
      <c r="B1052" t="s">
        <v>363</v>
      </c>
      <c r="C1052">
        <v>5.0000000000000001E-3</v>
      </c>
      <c r="D1052" t="s">
        <v>411</v>
      </c>
      <c r="E1052" t="s">
        <v>384</v>
      </c>
      <c r="F1052" t="s">
        <v>404</v>
      </c>
      <c r="G1052" t="s">
        <v>363</v>
      </c>
      <c r="H1052">
        <v>11.853999999999999</v>
      </c>
      <c r="J1052">
        <v>107221753</v>
      </c>
      <c r="K1052" s="5">
        <v>44948</v>
      </c>
      <c r="L1052">
        <v>21</v>
      </c>
      <c r="M1052">
        <v>3</v>
      </c>
      <c r="N1052">
        <v>0</v>
      </c>
      <c r="O1052">
        <v>1</v>
      </c>
      <c r="P1052" t="s">
        <v>7</v>
      </c>
    </row>
    <row r="1053" spans="1:16" x14ac:dyDescent="0.35">
      <c r="A1053">
        <v>0</v>
      </c>
      <c r="B1053" t="s">
        <v>363</v>
      </c>
      <c r="C1053">
        <v>8.0000000000000002E-3</v>
      </c>
      <c r="D1053" t="s">
        <v>411</v>
      </c>
      <c r="E1053" t="s">
        <v>384</v>
      </c>
      <c r="F1053" t="s">
        <v>404</v>
      </c>
      <c r="G1053" t="s">
        <v>363</v>
      </c>
      <c r="H1053">
        <v>11.856999999999999</v>
      </c>
      <c r="J1053">
        <v>104452410</v>
      </c>
      <c r="K1053" s="5">
        <v>42221</v>
      </c>
      <c r="L1053">
        <v>24</v>
      </c>
      <c r="M1053">
        <v>1</v>
      </c>
      <c r="N1053">
        <v>0</v>
      </c>
      <c r="O1053">
        <v>1</v>
      </c>
      <c r="P1053" t="s">
        <v>8</v>
      </c>
    </row>
    <row r="1054" spans="1:16" x14ac:dyDescent="0.35">
      <c r="A1054">
        <v>0</v>
      </c>
      <c r="B1054" t="s">
        <v>363</v>
      </c>
      <c r="C1054">
        <v>1.2E-2</v>
      </c>
      <c r="D1054" t="s">
        <v>411</v>
      </c>
      <c r="E1054" t="s">
        <v>384</v>
      </c>
      <c r="F1054" t="s">
        <v>404</v>
      </c>
      <c r="G1054" t="s">
        <v>363</v>
      </c>
      <c r="H1054">
        <v>11.861000000000001</v>
      </c>
      <c r="J1054">
        <v>108180639</v>
      </c>
      <c r="K1054" s="5">
        <v>45861</v>
      </c>
      <c r="L1054">
        <v>21</v>
      </c>
      <c r="M1054">
        <v>1</v>
      </c>
      <c r="N1054">
        <v>0</v>
      </c>
      <c r="O1054">
        <v>1</v>
      </c>
      <c r="P1054" t="s">
        <v>7</v>
      </c>
    </row>
    <row r="1055" spans="1:16" x14ac:dyDescent="0.35">
      <c r="A1055">
        <v>0</v>
      </c>
      <c r="B1055" t="s">
        <v>363</v>
      </c>
      <c r="C1055">
        <v>1.6E-2</v>
      </c>
      <c r="D1055" t="s">
        <v>411</v>
      </c>
      <c r="E1055" t="s">
        <v>384</v>
      </c>
      <c r="F1055" t="s">
        <v>550</v>
      </c>
      <c r="G1055" t="s">
        <v>363</v>
      </c>
      <c r="H1055">
        <v>11.865</v>
      </c>
      <c r="J1055">
        <v>105321444</v>
      </c>
      <c r="K1055" s="5">
        <v>43081</v>
      </c>
      <c r="L1055">
        <v>26</v>
      </c>
      <c r="M1055">
        <v>1</v>
      </c>
      <c r="N1055">
        <v>7</v>
      </c>
      <c r="O1055">
        <v>5</v>
      </c>
      <c r="P1055" t="s">
        <v>7</v>
      </c>
    </row>
    <row r="1056" spans="1:16" x14ac:dyDescent="0.35">
      <c r="A1056">
        <v>0</v>
      </c>
      <c r="B1056" t="s">
        <v>363</v>
      </c>
      <c r="C1056">
        <v>1.7000000000000001E-2</v>
      </c>
      <c r="D1056" t="s">
        <v>411</v>
      </c>
      <c r="E1056" t="s">
        <v>384</v>
      </c>
      <c r="F1056" t="s">
        <v>404</v>
      </c>
      <c r="G1056" t="s">
        <v>363</v>
      </c>
      <c r="H1056">
        <v>11.866</v>
      </c>
      <c r="J1056">
        <v>104566943</v>
      </c>
      <c r="K1056" s="5">
        <v>42335</v>
      </c>
      <c r="L1056">
        <v>21</v>
      </c>
      <c r="M1056">
        <v>1</v>
      </c>
      <c r="N1056">
        <v>0</v>
      </c>
      <c r="O1056">
        <v>1</v>
      </c>
      <c r="P1056" t="s">
        <v>3</v>
      </c>
    </row>
    <row r="1057" spans="1:16" x14ac:dyDescent="0.35">
      <c r="A1057">
        <v>0</v>
      </c>
      <c r="B1057" t="s">
        <v>363</v>
      </c>
      <c r="C1057">
        <v>1.7000000000000001E-2</v>
      </c>
      <c r="D1057" t="s">
        <v>411</v>
      </c>
      <c r="E1057" t="s">
        <v>384</v>
      </c>
      <c r="F1057" t="s">
        <v>404</v>
      </c>
      <c r="G1057" t="s">
        <v>363</v>
      </c>
      <c r="H1057">
        <v>11.866</v>
      </c>
      <c r="J1057">
        <v>107283661</v>
      </c>
      <c r="K1057" s="5">
        <v>45010</v>
      </c>
      <c r="L1057">
        <v>21</v>
      </c>
      <c r="M1057">
        <v>1</v>
      </c>
      <c r="N1057">
        <v>0</v>
      </c>
      <c r="O1057">
        <v>1</v>
      </c>
      <c r="P1057" t="s">
        <v>3</v>
      </c>
    </row>
    <row r="1058" spans="1:16" x14ac:dyDescent="0.35">
      <c r="A1058">
        <v>0</v>
      </c>
      <c r="B1058" t="s">
        <v>363</v>
      </c>
      <c r="C1058">
        <v>1.9E-2</v>
      </c>
      <c r="D1058" t="s">
        <v>411</v>
      </c>
      <c r="E1058" t="s">
        <v>384</v>
      </c>
      <c r="F1058" t="s">
        <v>404</v>
      </c>
      <c r="G1058" t="s">
        <v>363</v>
      </c>
      <c r="H1058">
        <v>11.868</v>
      </c>
      <c r="J1058">
        <v>106489109</v>
      </c>
      <c r="K1058" s="5">
        <v>44241</v>
      </c>
      <c r="L1058">
        <v>21</v>
      </c>
      <c r="M1058">
        <v>2</v>
      </c>
      <c r="N1058">
        <v>7</v>
      </c>
      <c r="O1058">
        <v>1</v>
      </c>
      <c r="P1058" t="s">
        <v>7</v>
      </c>
    </row>
    <row r="1059" spans="1:16" x14ac:dyDescent="0.35">
      <c r="A1059" s="5">
        <v>46217</v>
      </c>
      <c r="B1059" t="s">
        <v>557</v>
      </c>
    </row>
    <row r="1060" spans="1:16" ht="43.5" x14ac:dyDescent="0.35">
      <c r="A1060" s="1" t="s">
        <v>370</v>
      </c>
      <c r="B1060" t="s">
        <v>371</v>
      </c>
      <c r="C1060" s="1" t="s">
        <v>372</v>
      </c>
      <c r="D1060" t="s">
        <v>373</v>
      </c>
      <c r="E1060" t="s">
        <v>374</v>
      </c>
      <c r="F1060" t="s">
        <v>375</v>
      </c>
      <c r="G1060" t="s">
        <v>376</v>
      </c>
      <c r="H1060" t="s">
        <v>377</v>
      </c>
      <c r="I1060" t="s">
        <v>0</v>
      </c>
      <c r="J1060" t="s">
        <v>1</v>
      </c>
      <c r="K1060" t="s">
        <v>2</v>
      </c>
      <c r="L1060" t="s">
        <v>3</v>
      </c>
      <c r="M1060" t="s">
        <v>4</v>
      </c>
      <c r="N1060" t="s">
        <v>5</v>
      </c>
      <c r="O1060" t="s">
        <v>6</v>
      </c>
    </row>
    <row r="1061" spans="1:16" x14ac:dyDescent="0.35">
      <c r="A1061">
        <v>0</v>
      </c>
      <c r="B1061" t="s">
        <v>363</v>
      </c>
      <c r="C1061">
        <v>1.9E-2</v>
      </c>
      <c r="D1061" t="s">
        <v>411</v>
      </c>
      <c r="E1061" t="s">
        <v>384</v>
      </c>
      <c r="F1061" t="s">
        <v>404</v>
      </c>
      <c r="G1061" t="s">
        <v>363</v>
      </c>
      <c r="H1061">
        <v>11.868</v>
      </c>
      <c r="J1061">
        <v>105127583</v>
      </c>
      <c r="K1061" s="5">
        <v>42888</v>
      </c>
      <c r="L1061">
        <v>19</v>
      </c>
      <c r="M1061">
        <v>1</v>
      </c>
      <c r="N1061">
        <v>0</v>
      </c>
      <c r="O1061">
        <v>1</v>
      </c>
      <c r="P1061" t="s">
        <v>7</v>
      </c>
    </row>
    <row r="1062" spans="1:16" x14ac:dyDescent="0.35">
      <c r="A1062">
        <v>0</v>
      </c>
      <c r="B1062" t="s">
        <v>363</v>
      </c>
      <c r="C1062">
        <v>2.7E-2</v>
      </c>
      <c r="D1062" t="s">
        <v>411</v>
      </c>
      <c r="E1062" t="s">
        <v>384</v>
      </c>
      <c r="F1062" t="s">
        <v>404</v>
      </c>
      <c r="G1062" t="s">
        <v>363</v>
      </c>
      <c r="H1062">
        <v>11.875999999999999</v>
      </c>
      <c r="J1062">
        <v>105585725</v>
      </c>
      <c r="K1062" s="5">
        <v>43335</v>
      </c>
      <c r="L1062">
        <v>18</v>
      </c>
      <c r="M1062">
        <v>1</v>
      </c>
      <c r="N1062">
        <v>0</v>
      </c>
      <c r="O1062">
        <v>1</v>
      </c>
      <c r="P1062" t="s">
        <v>7</v>
      </c>
    </row>
    <row r="1063" spans="1:16" x14ac:dyDescent="0.35">
      <c r="A1063">
        <v>721</v>
      </c>
      <c r="B1063" t="s">
        <v>363</v>
      </c>
      <c r="C1063">
        <v>2.8000000000000001E-2</v>
      </c>
      <c r="D1063" t="s">
        <v>411</v>
      </c>
      <c r="E1063" t="s">
        <v>384</v>
      </c>
      <c r="F1063" t="s">
        <v>404</v>
      </c>
      <c r="G1063" t="s">
        <v>363</v>
      </c>
      <c r="H1063">
        <v>11.877000000000001</v>
      </c>
      <c r="J1063">
        <v>108430245</v>
      </c>
      <c r="K1063" s="5">
        <v>46093</v>
      </c>
      <c r="L1063">
        <v>14</v>
      </c>
      <c r="M1063">
        <v>1</v>
      </c>
      <c r="N1063">
        <v>7</v>
      </c>
      <c r="O1063">
        <v>1</v>
      </c>
      <c r="P1063" t="s">
        <v>10</v>
      </c>
    </row>
    <row r="1064" spans="1:16" x14ac:dyDescent="0.35">
      <c r="A1064">
        <v>0</v>
      </c>
      <c r="B1064" t="s">
        <v>363</v>
      </c>
      <c r="C1064">
        <v>3.9E-2</v>
      </c>
      <c r="D1064" t="s">
        <v>411</v>
      </c>
      <c r="E1064" t="s">
        <v>384</v>
      </c>
      <c r="F1064" t="s">
        <v>404</v>
      </c>
      <c r="G1064" t="s">
        <v>363</v>
      </c>
      <c r="H1064">
        <v>11.888</v>
      </c>
      <c r="J1064">
        <v>104775367</v>
      </c>
      <c r="K1064" s="5">
        <v>42548</v>
      </c>
      <c r="L1064">
        <v>23</v>
      </c>
      <c r="M1064">
        <v>1</v>
      </c>
      <c r="N1064">
        <v>4</v>
      </c>
      <c r="O1064">
        <v>1</v>
      </c>
      <c r="P1064" t="s">
        <v>3</v>
      </c>
    </row>
    <row r="1065" spans="1:16" x14ac:dyDescent="0.35">
      <c r="A1065">
        <v>0</v>
      </c>
      <c r="B1065" t="s">
        <v>363</v>
      </c>
      <c r="C1065">
        <v>4.5999999999999999E-2</v>
      </c>
      <c r="D1065" t="s">
        <v>411</v>
      </c>
      <c r="E1065" t="s">
        <v>384</v>
      </c>
      <c r="F1065" t="s">
        <v>404</v>
      </c>
      <c r="G1065" t="s">
        <v>363</v>
      </c>
      <c r="H1065">
        <v>11.895</v>
      </c>
      <c r="J1065">
        <v>106989325</v>
      </c>
      <c r="K1065" s="5">
        <v>44727</v>
      </c>
      <c r="L1065">
        <v>26</v>
      </c>
      <c r="M1065">
        <v>1</v>
      </c>
      <c r="N1065">
        <v>8</v>
      </c>
      <c r="O1065">
        <v>1</v>
      </c>
      <c r="P1065" t="s">
        <v>7</v>
      </c>
    </row>
    <row r="1066" spans="1:16" x14ac:dyDescent="0.35">
      <c r="A1066">
        <v>491</v>
      </c>
      <c r="B1066" t="s">
        <v>363</v>
      </c>
      <c r="C1066">
        <v>4.2</v>
      </c>
      <c r="D1066" t="s">
        <v>411</v>
      </c>
      <c r="E1066" t="s">
        <v>502</v>
      </c>
      <c r="F1066" t="s">
        <v>507</v>
      </c>
      <c r="G1066" t="s">
        <v>363</v>
      </c>
      <c r="H1066">
        <v>11.904999999999999</v>
      </c>
      <c r="J1066">
        <v>104129374</v>
      </c>
      <c r="K1066" s="5">
        <v>41823</v>
      </c>
      <c r="L1066">
        <v>18</v>
      </c>
      <c r="M1066">
        <v>2</v>
      </c>
      <c r="N1066">
        <v>0</v>
      </c>
      <c r="O1066">
        <v>1</v>
      </c>
      <c r="P1066" t="s">
        <v>7</v>
      </c>
    </row>
    <row r="1067" spans="1:16" x14ac:dyDescent="0.35">
      <c r="A1067">
        <v>0</v>
      </c>
      <c r="B1067" t="s">
        <v>363</v>
      </c>
      <c r="C1067">
        <v>7.5999999999999998E-2</v>
      </c>
      <c r="D1067" t="s">
        <v>411</v>
      </c>
      <c r="E1067" t="s">
        <v>384</v>
      </c>
      <c r="F1067" t="s">
        <v>404</v>
      </c>
      <c r="G1067" t="s">
        <v>363</v>
      </c>
      <c r="H1067">
        <v>11.925000000000001</v>
      </c>
      <c r="J1067">
        <v>107234786</v>
      </c>
      <c r="K1067" s="5">
        <v>44955</v>
      </c>
      <c r="L1067">
        <v>25</v>
      </c>
      <c r="M1067">
        <v>1</v>
      </c>
      <c r="N1067">
        <v>0</v>
      </c>
      <c r="O1067">
        <v>1</v>
      </c>
      <c r="P1067" t="s">
        <v>7</v>
      </c>
    </row>
    <row r="1068" spans="1:16" x14ac:dyDescent="0.35">
      <c r="A1068">
        <v>0</v>
      </c>
      <c r="B1068" t="s">
        <v>363</v>
      </c>
      <c r="C1068">
        <v>7.5999999999999998E-2</v>
      </c>
      <c r="D1068" t="s">
        <v>411</v>
      </c>
      <c r="E1068" t="s">
        <v>384</v>
      </c>
      <c r="F1068" t="s">
        <v>558</v>
      </c>
      <c r="G1068" t="s">
        <v>363</v>
      </c>
      <c r="H1068">
        <v>11.925000000000001</v>
      </c>
      <c r="J1068">
        <v>107408608</v>
      </c>
      <c r="K1068" s="5">
        <v>45133</v>
      </c>
      <c r="L1068">
        <v>26</v>
      </c>
      <c r="M1068">
        <v>1</v>
      </c>
      <c r="N1068">
        <v>8</v>
      </c>
      <c r="O1068">
        <v>1</v>
      </c>
      <c r="P1068" t="s">
        <v>7</v>
      </c>
    </row>
    <row r="1069" spans="1:16" x14ac:dyDescent="0.35">
      <c r="A1069">
        <v>0</v>
      </c>
      <c r="B1069" t="s">
        <v>363</v>
      </c>
      <c r="C1069">
        <v>0</v>
      </c>
      <c r="E1069" t="s">
        <v>559</v>
      </c>
      <c r="F1069" t="s">
        <v>384</v>
      </c>
      <c r="G1069" t="s">
        <v>363</v>
      </c>
      <c r="H1069">
        <v>11.936</v>
      </c>
      <c r="J1069">
        <v>105474943</v>
      </c>
      <c r="K1069" s="5">
        <v>43229</v>
      </c>
      <c r="L1069">
        <v>26</v>
      </c>
      <c r="M1069">
        <v>1</v>
      </c>
      <c r="N1069">
        <v>8</v>
      </c>
      <c r="O1069">
        <v>1</v>
      </c>
      <c r="P1069" t="s">
        <v>7</v>
      </c>
    </row>
    <row r="1070" spans="1:16" x14ac:dyDescent="0.35">
      <c r="A1070">
        <v>0</v>
      </c>
      <c r="B1070" t="s">
        <v>363</v>
      </c>
      <c r="C1070">
        <v>0</v>
      </c>
      <c r="D1070" t="s">
        <v>6</v>
      </c>
      <c r="E1070" t="s">
        <v>559</v>
      </c>
      <c r="F1070" t="s">
        <v>384</v>
      </c>
      <c r="G1070" t="s">
        <v>363</v>
      </c>
      <c r="H1070">
        <v>11.936</v>
      </c>
      <c r="J1070">
        <v>108401302</v>
      </c>
      <c r="K1070" s="5">
        <v>46066</v>
      </c>
      <c r="L1070">
        <v>30</v>
      </c>
      <c r="M1070">
        <v>1</v>
      </c>
      <c r="N1070">
        <v>0</v>
      </c>
      <c r="O1070">
        <v>1</v>
      </c>
      <c r="P1070" t="s">
        <v>7</v>
      </c>
    </row>
    <row r="1071" spans="1:16" x14ac:dyDescent="0.35">
      <c r="A1071">
        <v>0</v>
      </c>
      <c r="B1071" t="s">
        <v>363</v>
      </c>
      <c r="C1071">
        <v>0.1</v>
      </c>
      <c r="D1071" t="s">
        <v>411</v>
      </c>
      <c r="E1071" t="s">
        <v>384</v>
      </c>
      <c r="F1071" t="s">
        <v>387</v>
      </c>
      <c r="G1071" t="s">
        <v>363</v>
      </c>
      <c r="H1071">
        <v>11.949</v>
      </c>
      <c r="J1071">
        <v>105686397</v>
      </c>
      <c r="K1071" s="5">
        <v>43425</v>
      </c>
      <c r="L1071">
        <v>23</v>
      </c>
      <c r="M1071">
        <v>1</v>
      </c>
      <c r="N1071">
        <v>12</v>
      </c>
      <c r="O1071">
        <v>1</v>
      </c>
      <c r="P1071" t="s">
        <v>7</v>
      </c>
    </row>
    <row r="1072" spans="1:16" x14ac:dyDescent="0.35">
      <c r="A1072">
        <v>0</v>
      </c>
      <c r="B1072" t="s">
        <v>363</v>
      </c>
      <c r="C1072">
        <v>0.1</v>
      </c>
      <c r="D1072" t="s">
        <v>411</v>
      </c>
      <c r="E1072" t="s">
        <v>384</v>
      </c>
      <c r="F1072" t="s">
        <v>404</v>
      </c>
      <c r="G1072" t="s">
        <v>363</v>
      </c>
      <c r="H1072">
        <v>11.949</v>
      </c>
      <c r="J1072">
        <v>107054481</v>
      </c>
      <c r="K1072" s="5">
        <v>44791</v>
      </c>
      <c r="L1072">
        <v>28</v>
      </c>
      <c r="M1072">
        <v>1</v>
      </c>
      <c r="N1072">
        <v>0</v>
      </c>
      <c r="O1072">
        <v>1</v>
      </c>
      <c r="P1072" t="s">
        <v>7</v>
      </c>
    </row>
    <row r="1073" spans="1:16" x14ac:dyDescent="0.35">
      <c r="A1073">
        <v>0</v>
      </c>
      <c r="B1073" t="s">
        <v>363</v>
      </c>
      <c r="C1073">
        <v>0.1</v>
      </c>
      <c r="D1073" t="s">
        <v>411</v>
      </c>
      <c r="E1073" t="s">
        <v>384</v>
      </c>
      <c r="F1073" t="s">
        <v>404</v>
      </c>
      <c r="G1073" t="s">
        <v>363</v>
      </c>
      <c r="H1073">
        <v>11.949</v>
      </c>
      <c r="J1073">
        <v>106695250</v>
      </c>
      <c r="K1073" s="5">
        <v>44452</v>
      </c>
      <c r="L1073">
        <v>28</v>
      </c>
      <c r="M1073">
        <v>1</v>
      </c>
      <c r="N1073">
        <v>12</v>
      </c>
      <c r="O1073">
        <v>1</v>
      </c>
      <c r="P1073" t="s">
        <v>7</v>
      </c>
    </row>
    <row r="1074" spans="1:16" x14ac:dyDescent="0.35">
      <c r="A1074">
        <v>0</v>
      </c>
      <c r="B1074" t="s">
        <v>363</v>
      </c>
      <c r="C1074">
        <v>0.1</v>
      </c>
      <c r="D1074" t="s">
        <v>411</v>
      </c>
      <c r="E1074" t="s">
        <v>384</v>
      </c>
      <c r="F1074" t="s">
        <v>387</v>
      </c>
      <c r="G1074" t="s">
        <v>363</v>
      </c>
      <c r="H1074">
        <v>11.949</v>
      </c>
      <c r="J1074">
        <v>107124161</v>
      </c>
      <c r="K1074" s="5">
        <v>44854</v>
      </c>
      <c r="L1074">
        <v>24</v>
      </c>
      <c r="M1074">
        <v>1</v>
      </c>
      <c r="N1074">
        <v>8</v>
      </c>
      <c r="O1074">
        <v>1</v>
      </c>
      <c r="P1074" t="s">
        <v>7</v>
      </c>
    </row>
    <row r="1075" spans="1:16" x14ac:dyDescent="0.35">
      <c r="A1075">
        <v>0</v>
      </c>
      <c r="B1075" t="s">
        <v>363</v>
      </c>
      <c r="C1075">
        <v>0.1</v>
      </c>
      <c r="D1075" t="s">
        <v>411</v>
      </c>
      <c r="E1075" t="s">
        <v>384</v>
      </c>
      <c r="F1075" t="s">
        <v>404</v>
      </c>
      <c r="G1075" t="s">
        <v>363</v>
      </c>
      <c r="H1075">
        <v>11.949</v>
      </c>
      <c r="J1075">
        <v>106405899</v>
      </c>
      <c r="K1075" s="5">
        <v>44150</v>
      </c>
      <c r="L1075">
        <v>24</v>
      </c>
      <c r="M1075">
        <v>1</v>
      </c>
      <c r="N1075">
        <v>8</v>
      </c>
      <c r="O1075">
        <v>1</v>
      </c>
      <c r="P1075" t="s">
        <v>7</v>
      </c>
    </row>
    <row r="1076" spans="1:16" x14ac:dyDescent="0.35">
      <c r="A1076">
        <v>0</v>
      </c>
      <c r="B1076" t="s">
        <v>363</v>
      </c>
      <c r="C1076">
        <v>0.1</v>
      </c>
      <c r="D1076" t="s">
        <v>411</v>
      </c>
      <c r="E1076" t="s">
        <v>384</v>
      </c>
      <c r="F1076" t="s">
        <v>560</v>
      </c>
      <c r="G1076" t="s">
        <v>363</v>
      </c>
      <c r="H1076">
        <v>11.949</v>
      </c>
      <c r="J1076">
        <v>104754582</v>
      </c>
      <c r="K1076" s="5">
        <v>42527</v>
      </c>
      <c r="L1076">
        <v>24</v>
      </c>
      <c r="M1076">
        <v>1</v>
      </c>
      <c r="N1076">
        <v>0</v>
      </c>
      <c r="O1076">
        <v>1</v>
      </c>
      <c r="P1076" t="s">
        <v>7</v>
      </c>
    </row>
    <row r="1077" spans="1:16" x14ac:dyDescent="0.35">
      <c r="A1077">
        <v>0</v>
      </c>
      <c r="B1077" t="s">
        <v>363</v>
      </c>
      <c r="C1077">
        <v>0.1</v>
      </c>
      <c r="D1077" t="s">
        <v>411</v>
      </c>
      <c r="E1077" t="s">
        <v>384</v>
      </c>
      <c r="F1077" t="s">
        <v>404</v>
      </c>
      <c r="G1077" t="s">
        <v>363</v>
      </c>
      <c r="H1077">
        <v>11.949</v>
      </c>
      <c r="J1077">
        <v>104221449</v>
      </c>
      <c r="K1077" s="5">
        <v>41966</v>
      </c>
      <c r="L1077">
        <v>18</v>
      </c>
      <c r="M1077">
        <v>1</v>
      </c>
      <c r="N1077">
        <v>0</v>
      </c>
      <c r="O1077">
        <v>1</v>
      </c>
      <c r="P1077" t="s">
        <v>7</v>
      </c>
    </row>
    <row r="1078" spans="1:16" x14ac:dyDescent="0.35">
      <c r="A1078">
        <v>0</v>
      </c>
      <c r="B1078" t="s">
        <v>363</v>
      </c>
      <c r="C1078">
        <v>0.1</v>
      </c>
      <c r="D1078" t="s">
        <v>411</v>
      </c>
      <c r="E1078" t="s">
        <v>384</v>
      </c>
      <c r="F1078" t="s">
        <v>387</v>
      </c>
      <c r="G1078" t="s">
        <v>363</v>
      </c>
      <c r="H1078">
        <v>11.949</v>
      </c>
      <c r="J1078">
        <v>107407073</v>
      </c>
      <c r="K1078" s="5">
        <v>45132</v>
      </c>
      <c r="L1078">
        <v>21</v>
      </c>
      <c r="M1078">
        <v>1</v>
      </c>
      <c r="N1078">
        <v>0</v>
      </c>
      <c r="O1078">
        <v>1</v>
      </c>
      <c r="P1078" t="s">
        <v>7</v>
      </c>
    </row>
    <row r="1079" spans="1:16" x14ac:dyDescent="0.35">
      <c r="A1079">
        <v>0</v>
      </c>
      <c r="B1079" t="s">
        <v>363</v>
      </c>
      <c r="C1079">
        <v>0.1</v>
      </c>
      <c r="D1079" t="s">
        <v>411</v>
      </c>
      <c r="E1079" t="s">
        <v>384</v>
      </c>
      <c r="F1079" t="s">
        <v>387</v>
      </c>
      <c r="G1079" t="s">
        <v>363</v>
      </c>
      <c r="H1079">
        <v>11.949</v>
      </c>
      <c r="J1079">
        <v>107531230</v>
      </c>
      <c r="K1079" s="5">
        <v>45246</v>
      </c>
      <c r="L1079">
        <v>32</v>
      </c>
      <c r="M1079">
        <v>1</v>
      </c>
      <c r="N1079">
        <v>12</v>
      </c>
      <c r="O1079">
        <v>5</v>
      </c>
      <c r="P1079" t="s">
        <v>8</v>
      </c>
    </row>
    <row r="1080" spans="1:16" x14ac:dyDescent="0.35">
      <c r="A1080">
        <v>0</v>
      </c>
      <c r="B1080" t="s">
        <v>363</v>
      </c>
      <c r="C1080">
        <v>0.1</v>
      </c>
      <c r="D1080" t="s">
        <v>411</v>
      </c>
      <c r="E1080" t="s">
        <v>384</v>
      </c>
      <c r="F1080" t="s">
        <v>404</v>
      </c>
      <c r="G1080" t="s">
        <v>363</v>
      </c>
      <c r="H1080">
        <v>11.949</v>
      </c>
      <c r="J1080">
        <v>107640793</v>
      </c>
      <c r="K1080" s="5">
        <v>45349</v>
      </c>
      <c r="L1080">
        <v>28</v>
      </c>
      <c r="M1080">
        <v>1</v>
      </c>
      <c r="N1080">
        <v>0</v>
      </c>
      <c r="O1080">
        <v>1</v>
      </c>
      <c r="P1080" t="s">
        <v>7</v>
      </c>
    </row>
    <row r="1081" spans="1:16" x14ac:dyDescent="0.35">
      <c r="A1081">
        <v>0</v>
      </c>
      <c r="B1081" t="s">
        <v>363</v>
      </c>
      <c r="C1081">
        <v>0.1</v>
      </c>
      <c r="D1081" t="s">
        <v>411</v>
      </c>
      <c r="E1081" t="s">
        <v>384</v>
      </c>
      <c r="F1081" t="s">
        <v>404</v>
      </c>
      <c r="G1081" t="s">
        <v>363</v>
      </c>
      <c r="H1081">
        <v>11.949</v>
      </c>
      <c r="J1081">
        <v>107538186</v>
      </c>
      <c r="K1081" s="5">
        <v>45252</v>
      </c>
      <c r="L1081">
        <v>24</v>
      </c>
      <c r="M1081">
        <v>2</v>
      </c>
      <c r="N1081">
        <v>4</v>
      </c>
      <c r="O1081">
        <v>1</v>
      </c>
      <c r="P1081" t="s">
        <v>7</v>
      </c>
    </row>
    <row r="1082" spans="1:16" x14ac:dyDescent="0.35">
      <c r="A1082">
        <v>0</v>
      </c>
      <c r="B1082" t="s">
        <v>363</v>
      </c>
      <c r="C1082">
        <v>0.1</v>
      </c>
      <c r="D1082" t="s">
        <v>411</v>
      </c>
      <c r="E1082" t="s">
        <v>384</v>
      </c>
      <c r="F1082" t="s">
        <v>404</v>
      </c>
      <c r="G1082" t="s">
        <v>363</v>
      </c>
      <c r="H1082">
        <v>11.949</v>
      </c>
      <c r="J1082">
        <v>107497069</v>
      </c>
      <c r="K1082" s="5">
        <v>45205</v>
      </c>
      <c r="L1082">
        <v>28</v>
      </c>
      <c r="M1082">
        <v>1</v>
      </c>
      <c r="N1082">
        <v>0</v>
      </c>
      <c r="O1082">
        <v>1</v>
      </c>
      <c r="P1082" t="s">
        <v>7</v>
      </c>
    </row>
    <row r="1083" spans="1:16" x14ac:dyDescent="0.35">
      <c r="A1083">
        <v>0</v>
      </c>
      <c r="B1083" t="s">
        <v>363</v>
      </c>
      <c r="C1083">
        <v>0.13</v>
      </c>
      <c r="D1083" t="s">
        <v>411</v>
      </c>
      <c r="E1083" t="s">
        <v>384</v>
      </c>
      <c r="F1083" t="s">
        <v>404</v>
      </c>
      <c r="G1083" t="s">
        <v>363</v>
      </c>
      <c r="H1083">
        <v>11.978999999999999</v>
      </c>
      <c r="J1083">
        <v>107350677</v>
      </c>
      <c r="K1083" s="5">
        <v>45076</v>
      </c>
      <c r="L1083">
        <v>20</v>
      </c>
      <c r="M1083">
        <v>2</v>
      </c>
      <c r="N1083">
        <v>0</v>
      </c>
      <c r="O1083">
        <v>1</v>
      </c>
      <c r="P1083" t="s">
        <v>7</v>
      </c>
    </row>
    <row r="1084" spans="1:16" x14ac:dyDescent="0.35">
      <c r="A1084">
        <v>0</v>
      </c>
      <c r="B1084" t="s">
        <v>363</v>
      </c>
      <c r="C1084">
        <v>0.16</v>
      </c>
      <c r="D1084" t="s">
        <v>411</v>
      </c>
      <c r="E1084" t="s">
        <v>384</v>
      </c>
      <c r="F1084" t="s">
        <v>404</v>
      </c>
      <c r="G1084" t="s">
        <v>363</v>
      </c>
      <c r="H1084">
        <v>12.009</v>
      </c>
      <c r="J1084">
        <v>106572946</v>
      </c>
      <c r="K1084" s="5">
        <v>44328</v>
      </c>
      <c r="L1084">
        <v>26</v>
      </c>
      <c r="M1084">
        <v>2</v>
      </c>
      <c r="N1084">
        <v>4</v>
      </c>
      <c r="O1084">
        <v>1</v>
      </c>
      <c r="P1084" t="s">
        <v>7</v>
      </c>
    </row>
    <row r="1085" spans="1:16" x14ac:dyDescent="0.35">
      <c r="A1085">
        <v>0</v>
      </c>
      <c r="B1085" t="s">
        <v>363</v>
      </c>
      <c r="C1085">
        <v>0.16</v>
      </c>
      <c r="D1085" t="s">
        <v>411</v>
      </c>
      <c r="E1085" t="s">
        <v>384</v>
      </c>
      <c r="F1085" t="s">
        <v>404</v>
      </c>
      <c r="G1085" t="s">
        <v>363</v>
      </c>
      <c r="H1085">
        <v>12.009</v>
      </c>
      <c r="J1085">
        <v>106874159</v>
      </c>
      <c r="K1085" s="5">
        <v>44614</v>
      </c>
      <c r="L1085">
        <v>25</v>
      </c>
      <c r="M1085">
        <v>1</v>
      </c>
      <c r="N1085">
        <v>8</v>
      </c>
      <c r="O1085">
        <v>1</v>
      </c>
      <c r="P1085" t="s">
        <v>7</v>
      </c>
    </row>
    <row r="1086" spans="1:16" x14ac:dyDescent="0.35">
      <c r="A1086">
        <v>0</v>
      </c>
      <c r="B1086" t="s">
        <v>561</v>
      </c>
      <c r="C1086">
        <v>0</v>
      </c>
      <c r="E1086" t="s">
        <v>363</v>
      </c>
      <c r="F1086" t="s">
        <v>384</v>
      </c>
      <c r="G1086" t="s">
        <v>363</v>
      </c>
      <c r="H1086">
        <v>12.015000000000001</v>
      </c>
      <c r="J1086">
        <v>107935616</v>
      </c>
      <c r="K1086" s="5">
        <v>45617</v>
      </c>
      <c r="L1086">
        <v>24</v>
      </c>
      <c r="M1086">
        <v>1</v>
      </c>
      <c r="N1086">
        <v>0</v>
      </c>
      <c r="O1086">
        <v>1</v>
      </c>
      <c r="P1086" t="s">
        <v>7</v>
      </c>
    </row>
    <row r="1087" spans="1:16" x14ac:dyDescent="0.35">
      <c r="A1087">
        <v>0</v>
      </c>
      <c r="B1087" t="s">
        <v>562</v>
      </c>
      <c r="C1087">
        <v>0</v>
      </c>
      <c r="E1087" t="s">
        <v>363</v>
      </c>
      <c r="F1087" t="s">
        <v>384</v>
      </c>
      <c r="G1087" t="s">
        <v>363</v>
      </c>
      <c r="H1087">
        <v>12.015000000000001</v>
      </c>
      <c r="J1087">
        <v>106910724</v>
      </c>
      <c r="K1087" s="5">
        <v>44652</v>
      </c>
      <c r="L1087">
        <v>23</v>
      </c>
      <c r="M1087">
        <v>1</v>
      </c>
      <c r="N1087">
        <v>0</v>
      </c>
      <c r="O1087">
        <v>2</v>
      </c>
      <c r="P1087" t="s">
        <v>3</v>
      </c>
    </row>
    <row r="1088" spans="1:16" x14ac:dyDescent="0.35">
      <c r="A1088">
        <v>0</v>
      </c>
      <c r="B1088" t="s">
        <v>363</v>
      </c>
      <c r="C1088">
        <v>0</v>
      </c>
      <c r="E1088" t="s">
        <v>561</v>
      </c>
      <c r="F1088" t="s">
        <v>384</v>
      </c>
      <c r="G1088" t="s">
        <v>363</v>
      </c>
      <c r="H1088">
        <v>12.015000000000001</v>
      </c>
      <c r="J1088">
        <v>106821879</v>
      </c>
      <c r="K1088" s="5">
        <v>44561</v>
      </c>
      <c r="L1088">
        <v>24</v>
      </c>
      <c r="M1088">
        <v>1</v>
      </c>
      <c r="N1088">
        <v>8</v>
      </c>
      <c r="O1088">
        <v>4</v>
      </c>
      <c r="P1088" t="s">
        <v>7</v>
      </c>
    </row>
    <row r="1089" spans="1:16" x14ac:dyDescent="0.35">
      <c r="A1089">
        <v>0</v>
      </c>
      <c r="B1089" t="s">
        <v>363</v>
      </c>
      <c r="C1089">
        <v>0</v>
      </c>
      <c r="E1089" t="s">
        <v>561</v>
      </c>
      <c r="F1089" t="s">
        <v>384</v>
      </c>
      <c r="G1089" t="s">
        <v>363</v>
      </c>
      <c r="H1089">
        <v>12.015000000000001</v>
      </c>
      <c r="J1089">
        <v>107439316</v>
      </c>
      <c r="K1089" s="5">
        <v>45162</v>
      </c>
      <c r="L1089">
        <v>24</v>
      </c>
      <c r="M1089">
        <v>1</v>
      </c>
      <c r="N1089">
        <v>8</v>
      </c>
      <c r="O1089">
        <v>1</v>
      </c>
      <c r="P1089" t="s">
        <v>7</v>
      </c>
    </row>
    <row r="1090" spans="1:16" x14ac:dyDescent="0.35">
      <c r="A1090">
        <v>0</v>
      </c>
      <c r="B1090" t="s">
        <v>363</v>
      </c>
      <c r="C1090">
        <v>0</v>
      </c>
      <c r="E1090" t="s">
        <v>561</v>
      </c>
      <c r="F1090" t="s">
        <v>404</v>
      </c>
      <c r="G1090" t="s">
        <v>363</v>
      </c>
      <c r="H1090">
        <v>12.015000000000001</v>
      </c>
      <c r="J1090">
        <v>107743508</v>
      </c>
      <c r="K1090" s="5">
        <v>45447</v>
      </c>
      <c r="L1090">
        <v>24</v>
      </c>
      <c r="M1090">
        <v>1</v>
      </c>
      <c r="N1090">
        <v>8</v>
      </c>
      <c r="O1090">
        <v>1</v>
      </c>
      <c r="P1090" t="s">
        <v>7</v>
      </c>
    </row>
    <row r="1091" spans="1:16" x14ac:dyDescent="0.35">
      <c r="A1091">
        <v>0</v>
      </c>
      <c r="B1091" t="s">
        <v>363</v>
      </c>
      <c r="C1091">
        <v>0</v>
      </c>
      <c r="E1091" t="s">
        <v>561</v>
      </c>
      <c r="F1091" t="s">
        <v>384</v>
      </c>
      <c r="G1091" t="s">
        <v>363</v>
      </c>
      <c r="H1091">
        <v>12.015000000000001</v>
      </c>
      <c r="J1091">
        <v>108321311</v>
      </c>
      <c r="K1091" s="5">
        <v>45987</v>
      </c>
      <c r="L1091">
        <v>27</v>
      </c>
      <c r="M1091">
        <v>1</v>
      </c>
      <c r="N1091">
        <v>8</v>
      </c>
      <c r="O1091">
        <v>5</v>
      </c>
      <c r="P1091" t="s">
        <v>8</v>
      </c>
    </row>
    <row r="1092" spans="1:16" x14ac:dyDescent="0.35">
      <c r="A1092" s="5">
        <v>46217</v>
      </c>
      <c r="B1092" t="s">
        <v>563</v>
      </c>
    </row>
    <row r="1093" spans="1:16" ht="43.5" x14ac:dyDescent="0.35">
      <c r="A1093" s="1" t="s">
        <v>370</v>
      </c>
      <c r="B1093" t="s">
        <v>371</v>
      </c>
      <c r="C1093" s="1" t="s">
        <v>372</v>
      </c>
      <c r="D1093" t="s">
        <v>373</v>
      </c>
      <c r="E1093" t="s">
        <v>374</v>
      </c>
      <c r="F1093" t="s">
        <v>375</v>
      </c>
      <c r="G1093" t="s">
        <v>376</v>
      </c>
      <c r="H1093" t="s">
        <v>377</v>
      </c>
      <c r="I1093" t="s">
        <v>0</v>
      </c>
      <c r="J1093" t="s">
        <v>1</v>
      </c>
      <c r="K1093" t="s">
        <v>2</v>
      </c>
      <c r="L1093" t="s">
        <v>3</v>
      </c>
      <c r="M1093" t="s">
        <v>4</v>
      </c>
      <c r="N1093" t="s">
        <v>5</v>
      </c>
      <c r="O1093" t="s">
        <v>6</v>
      </c>
    </row>
    <row r="1094" spans="1:16" x14ac:dyDescent="0.35">
      <c r="A1094">
        <v>0</v>
      </c>
      <c r="B1094" t="s">
        <v>363</v>
      </c>
      <c r="C1094">
        <v>0</v>
      </c>
      <c r="E1094" t="s">
        <v>561</v>
      </c>
      <c r="F1094" t="s">
        <v>384</v>
      </c>
      <c r="G1094" t="s">
        <v>363</v>
      </c>
      <c r="H1094">
        <v>12.015000000000001</v>
      </c>
      <c r="J1094">
        <v>108381233</v>
      </c>
      <c r="K1094" s="5">
        <v>46045</v>
      </c>
      <c r="L1094">
        <v>24</v>
      </c>
      <c r="M1094">
        <v>1</v>
      </c>
      <c r="N1094">
        <v>8</v>
      </c>
      <c r="O1094">
        <v>5</v>
      </c>
      <c r="P1094" t="s">
        <v>7</v>
      </c>
    </row>
    <row r="1095" spans="1:16" x14ac:dyDescent="0.35">
      <c r="A1095">
        <v>0</v>
      </c>
      <c r="B1095" t="s">
        <v>363</v>
      </c>
      <c r="C1095">
        <v>0</v>
      </c>
      <c r="E1095" t="s">
        <v>561</v>
      </c>
      <c r="F1095" t="s">
        <v>384</v>
      </c>
      <c r="G1095" t="s">
        <v>363</v>
      </c>
      <c r="H1095">
        <v>12.015000000000001</v>
      </c>
      <c r="J1095">
        <v>107631993</v>
      </c>
      <c r="K1095" s="5">
        <v>45338</v>
      </c>
      <c r="L1095">
        <v>24</v>
      </c>
      <c r="M1095">
        <v>1</v>
      </c>
      <c r="N1095">
        <v>8</v>
      </c>
      <c r="O1095">
        <v>1</v>
      </c>
      <c r="P1095" t="s">
        <v>3</v>
      </c>
    </row>
    <row r="1096" spans="1:16" x14ac:dyDescent="0.35">
      <c r="A1096">
        <v>0</v>
      </c>
      <c r="B1096" t="s">
        <v>363</v>
      </c>
      <c r="C1096">
        <v>0</v>
      </c>
      <c r="E1096" t="s">
        <v>562</v>
      </c>
      <c r="F1096" t="s">
        <v>384</v>
      </c>
      <c r="G1096" t="s">
        <v>363</v>
      </c>
      <c r="H1096">
        <v>12.015000000000001</v>
      </c>
      <c r="J1096">
        <v>107141393</v>
      </c>
      <c r="K1096" s="5">
        <v>44867</v>
      </c>
      <c r="L1096">
        <v>24</v>
      </c>
      <c r="M1096">
        <v>1</v>
      </c>
      <c r="N1096">
        <v>8</v>
      </c>
      <c r="O1096">
        <v>2</v>
      </c>
      <c r="P1096" t="s">
        <v>7</v>
      </c>
    </row>
    <row r="1097" spans="1:16" x14ac:dyDescent="0.35">
      <c r="A1097">
        <v>0</v>
      </c>
      <c r="B1097" t="s">
        <v>363</v>
      </c>
      <c r="C1097">
        <v>0.17</v>
      </c>
      <c r="D1097" t="s">
        <v>411</v>
      </c>
      <c r="E1097" t="s">
        <v>384</v>
      </c>
      <c r="F1097" t="s">
        <v>404</v>
      </c>
      <c r="G1097" t="s">
        <v>363</v>
      </c>
      <c r="H1097">
        <v>12.019</v>
      </c>
      <c r="J1097">
        <v>108338272</v>
      </c>
      <c r="K1097" s="5">
        <v>46000</v>
      </c>
      <c r="L1097">
        <v>24</v>
      </c>
      <c r="M1097">
        <v>1</v>
      </c>
      <c r="N1097">
        <v>4</v>
      </c>
      <c r="O1097">
        <v>1</v>
      </c>
      <c r="P1097" t="s">
        <v>7</v>
      </c>
    </row>
    <row r="1098" spans="1:16" x14ac:dyDescent="0.35">
      <c r="A1098">
        <v>0</v>
      </c>
      <c r="B1098" t="s">
        <v>363</v>
      </c>
      <c r="C1098">
        <v>0.2</v>
      </c>
      <c r="D1098" t="s">
        <v>6</v>
      </c>
      <c r="E1098" t="s">
        <v>435</v>
      </c>
      <c r="F1098" t="s">
        <v>384</v>
      </c>
      <c r="G1098" t="s">
        <v>363</v>
      </c>
      <c r="H1098">
        <v>12.044</v>
      </c>
      <c r="I1098" t="s">
        <v>68</v>
      </c>
      <c r="J1098">
        <v>107592820</v>
      </c>
      <c r="K1098" s="5">
        <v>45303</v>
      </c>
      <c r="L1098">
        <v>24</v>
      </c>
      <c r="M1098">
        <v>1</v>
      </c>
      <c r="N1098">
        <v>8</v>
      </c>
      <c r="O1098">
        <v>1</v>
      </c>
      <c r="P1098" t="s">
        <v>8</v>
      </c>
    </row>
    <row r="1099" spans="1:16" x14ac:dyDescent="0.35">
      <c r="A1099">
        <v>0</v>
      </c>
      <c r="B1099" t="s">
        <v>363</v>
      </c>
      <c r="C1099">
        <v>0.2</v>
      </c>
      <c r="D1099" t="s">
        <v>411</v>
      </c>
      <c r="E1099" t="s">
        <v>384</v>
      </c>
      <c r="F1099" t="s">
        <v>404</v>
      </c>
      <c r="G1099" t="s">
        <v>363</v>
      </c>
      <c r="H1099">
        <v>12.048999999999999</v>
      </c>
      <c r="J1099">
        <v>106493114</v>
      </c>
      <c r="K1099" s="5">
        <v>44241</v>
      </c>
      <c r="L1099">
        <v>24</v>
      </c>
      <c r="M1099">
        <v>3</v>
      </c>
      <c r="N1099">
        <v>4</v>
      </c>
      <c r="O1099">
        <v>1</v>
      </c>
      <c r="P1099" t="s">
        <v>7</v>
      </c>
    </row>
    <row r="1100" spans="1:16" x14ac:dyDescent="0.35">
      <c r="A1100">
        <v>0</v>
      </c>
      <c r="B1100" t="s">
        <v>363</v>
      </c>
      <c r="C1100">
        <v>0.2</v>
      </c>
      <c r="D1100" t="s">
        <v>411</v>
      </c>
      <c r="E1100" t="s">
        <v>384</v>
      </c>
      <c r="F1100" t="s">
        <v>387</v>
      </c>
      <c r="G1100" t="s">
        <v>363</v>
      </c>
      <c r="H1100">
        <v>12.048999999999999</v>
      </c>
      <c r="J1100">
        <v>105747418</v>
      </c>
      <c r="K1100" s="5">
        <v>43465</v>
      </c>
      <c r="L1100">
        <v>19</v>
      </c>
      <c r="M1100">
        <v>2</v>
      </c>
      <c r="N1100">
        <v>4</v>
      </c>
      <c r="O1100">
        <v>1</v>
      </c>
      <c r="P1100" t="s">
        <v>8</v>
      </c>
    </row>
    <row r="1101" spans="1:16" x14ac:dyDescent="0.35">
      <c r="A1101">
        <v>0</v>
      </c>
      <c r="B1101" t="s">
        <v>363</v>
      </c>
      <c r="C1101">
        <v>0.2</v>
      </c>
      <c r="D1101" t="s">
        <v>411</v>
      </c>
      <c r="E1101" t="s">
        <v>384</v>
      </c>
      <c r="F1101" t="s">
        <v>404</v>
      </c>
      <c r="G1101" t="s">
        <v>363</v>
      </c>
      <c r="H1101">
        <v>12.048999999999999</v>
      </c>
      <c r="J1101">
        <v>106138020</v>
      </c>
      <c r="K1101" s="5">
        <v>43856</v>
      </c>
      <c r="L1101">
        <v>24</v>
      </c>
      <c r="M1101">
        <v>1</v>
      </c>
      <c r="N1101">
        <v>4</v>
      </c>
      <c r="O1101">
        <v>1</v>
      </c>
      <c r="P1101" t="s">
        <v>7</v>
      </c>
    </row>
    <row r="1102" spans="1:16" x14ac:dyDescent="0.35">
      <c r="A1102">
        <v>0</v>
      </c>
      <c r="B1102" t="s">
        <v>363</v>
      </c>
      <c r="C1102">
        <v>0.2</v>
      </c>
      <c r="D1102" t="s">
        <v>411</v>
      </c>
      <c r="E1102" t="s">
        <v>384</v>
      </c>
      <c r="F1102" t="s">
        <v>435</v>
      </c>
      <c r="G1102" t="s">
        <v>363</v>
      </c>
      <c r="H1102">
        <v>12.048999999999999</v>
      </c>
      <c r="J1102">
        <v>108389928</v>
      </c>
      <c r="K1102" s="5">
        <v>46052</v>
      </c>
      <c r="L1102">
        <v>24</v>
      </c>
      <c r="M1102">
        <v>1</v>
      </c>
      <c r="N1102">
        <v>0</v>
      </c>
      <c r="O1102">
        <v>5</v>
      </c>
      <c r="P1102" t="s">
        <v>7</v>
      </c>
    </row>
    <row r="1103" spans="1:16" x14ac:dyDescent="0.35">
      <c r="A1103">
        <v>0</v>
      </c>
      <c r="B1103" t="s">
        <v>363</v>
      </c>
      <c r="C1103">
        <v>0.2</v>
      </c>
      <c r="D1103" t="s">
        <v>411</v>
      </c>
      <c r="E1103" t="s">
        <v>384</v>
      </c>
      <c r="F1103" t="s">
        <v>564</v>
      </c>
      <c r="G1103" t="s">
        <v>363</v>
      </c>
      <c r="H1103">
        <v>12.048999999999999</v>
      </c>
      <c r="J1103">
        <v>107773609</v>
      </c>
      <c r="K1103" s="5">
        <v>45476</v>
      </c>
      <c r="L1103">
        <v>21</v>
      </c>
      <c r="M1103">
        <v>1</v>
      </c>
      <c r="N1103">
        <v>0</v>
      </c>
      <c r="O1103">
        <v>1</v>
      </c>
      <c r="P1103" t="s">
        <v>7</v>
      </c>
    </row>
    <row r="1104" spans="1:16" x14ac:dyDescent="0.35">
      <c r="A1104">
        <v>0</v>
      </c>
      <c r="B1104" t="s">
        <v>363</v>
      </c>
      <c r="C1104">
        <v>0.2</v>
      </c>
      <c r="D1104" t="s">
        <v>490</v>
      </c>
      <c r="E1104" t="s">
        <v>384</v>
      </c>
      <c r="F1104" t="s">
        <v>404</v>
      </c>
      <c r="G1104" t="s">
        <v>363</v>
      </c>
      <c r="H1104">
        <v>12.048999999999999</v>
      </c>
      <c r="J1104">
        <v>104683299</v>
      </c>
      <c r="K1104" s="5">
        <v>42441</v>
      </c>
      <c r="L1104">
        <v>24</v>
      </c>
      <c r="M1104">
        <v>1</v>
      </c>
      <c r="N1104">
        <v>12</v>
      </c>
      <c r="O1104">
        <v>1</v>
      </c>
      <c r="P1104" t="s">
        <v>7</v>
      </c>
    </row>
    <row r="1105" spans="1:16" x14ac:dyDescent="0.35">
      <c r="A1105">
        <v>0</v>
      </c>
      <c r="B1105" t="s">
        <v>363</v>
      </c>
      <c r="C1105">
        <v>0.15</v>
      </c>
      <c r="D1105" t="s">
        <v>6</v>
      </c>
      <c r="E1105" t="s">
        <v>404</v>
      </c>
      <c r="F1105" t="s">
        <v>384</v>
      </c>
      <c r="G1105" t="s">
        <v>363</v>
      </c>
      <c r="H1105">
        <v>12.093999999999999</v>
      </c>
      <c r="J1105">
        <v>107578426</v>
      </c>
      <c r="K1105" s="5">
        <v>45288</v>
      </c>
      <c r="L1105">
        <v>24</v>
      </c>
      <c r="M1105">
        <v>1</v>
      </c>
      <c r="N1105">
        <v>4</v>
      </c>
      <c r="O1105">
        <v>1</v>
      </c>
      <c r="P1105" t="s">
        <v>7</v>
      </c>
    </row>
    <row r="1106" spans="1:16" x14ac:dyDescent="0.35">
      <c r="A1106">
        <v>0</v>
      </c>
      <c r="B1106" t="s">
        <v>363</v>
      </c>
      <c r="C1106">
        <v>0</v>
      </c>
      <c r="E1106" t="s">
        <v>558</v>
      </c>
      <c r="F1106" t="s">
        <v>384</v>
      </c>
      <c r="G1106" t="s">
        <v>363</v>
      </c>
      <c r="H1106">
        <v>12.103999999999999</v>
      </c>
      <c r="J1106">
        <v>106883646</v>
      </c>
      <c r="K1106" s="5">
        <v>44624</v>
      </c>
      <c r="L1106">
        <v>24</v>
      </c>
      <c r="M1106">
        <v>1</v>
      </c>
      <c r="N1106">
        <v>8</v>
      </c>
      <c r="O1106">
        <v>4</v>
      </c>
      <c r="P1106" t="s">
        <v>7</v>
      </c>
    </row>
    <row r="1107" spans="1:16" x14ac:dyDescent="0.35">
      <c r="A1107">
        <v>0</v>
      </c>
      <c r="B1107" t="s">
        <v>363</v>
      </c>
      <c r="C1107">
        <v>0</v>
      </c>
      <c r="E1107" t="s">
        <v>558</v>
      </c>
      <c r="F1107" t="s">
        <v>384</v>
      </c>
      <c r="G1107" t="s">
        <v>363</v>
      </c>
      <c r="H1107">
        <v>12.103999999999999</v>
      </c>
      <c r="J1107">
        <v>104338590</v>
      </c>
      <c r="K1107" s="5">
        <v>42095</v>
      </c>
      <c r="L1107">
        <v>30</v>
      </c>
      <c r="M1107">
        <v>1</v>
      </c>
      <c r="N1107">
        <v>7</v>
      </c>
      <c r="O1107">
        <v>5</v>
      </c>
      <c r="P1107" t="s">
        <v>3</v>
      </c>
    </row>
    <row r="1108" spans="1:16" x14ac:dyDescent="0.35">
      <c r="A1108">
        <v>0</v>
      </c>
      <c r="B1108" t="s">
        <v>363</v>
      </c>
      <c r="C1108">
        <v>0.28000000000000003</v>
      </c>
      <c r="D1108" t="s">
        <v>411</v>
      </c>
      <c r="E1108" t="s">
        <v>384</v>
      </c>
      <c r="F1108" t="s">
        <v>404</v>
      </c>
      <c r="G1108" t="s">
        <v>363</v>
      </c>
      <c r="H1108">
        <v>12.129</v>
      </c>
      <c r="J1108">
        <v>107066812</v>
      </c>
      <c r="K1108" s="5">
        <v>44806</v>
      </c>
      <c r="L1108">
        <v>21</v>
      </c>
      <c r="M1108">
        <v>1</v>
      </c>
      <c r="N1108">
        <v>0</v>
      </c>
      <c r="O1108">
        <v>1</v>
      </c>
      <c r="P1108" t="s">
        <v>7</v>
      </c>
    </row>
    <row r="1109" spans="1:16" x14ac:dyDescent="0.35">
      <c r="A1109">
        <v>0</v>
      </c>
      <c r="B1109" t="s">
        <v>363</v>
      </c>
      <c r="C1109">
        <v>0.1</v>
      </c>
      <c r="D1109" t="s">
        <v>6</v>
      </c>
      <c r="E1109" t="s">
        <v>404</v>
      </c>
      <c r="F1109" t="s">
        <v>384</v>
      </c>
      <c r="G1109" t="s">
        <v>363</v>
      </c>
      <c r="H1109">
        <v>12.144</v>
      </c>
      <c r="J1109">
        <v>104430581</v>
      </c>
      <c r="K1109" s="5">
        <v>42195</v>
      </c>
      <c r="L1109">
        <v>28</v>
      </c>
      <c r="M1109">
        <v>1</v>
      </c>
      <c r="N1109">
        <v>4</v>
      </c>
      <c r="O1109">
        <v>5</v>
      </c>
      <c r="P1109" t="s">
        <v>7</v>
      </c>
    </row>
    <row r="1110" spans="1:16" x14ac:dyDescent="0.35">
      <c r="A1110">
        <v>0</v>
      </c>
      <c r="B1110" t="s">
        <v>363</v>
      </c>
      <c r="C1110">
        <v>0.1</v>
      </c>
      <c r="D1110" t="s">
        <v>6</v>
      </c>
      <c r="E1110" t="s">
        <v>404</v>
      </c>
      <c r="F1110" t="s">
        <v>384</v>
      </c>
      <c r="G1110" t="s">
        <v>363</v>
      </c>
      <c r="H1110">
        <v>12.144</v>
      </c>
      <c r="J1110">
        <v>107856935</v>
      </c>
      <c r="K1110" s="5">
        <v>45550</v>
      </c>
      <c r="L1110">
        <v>26</v>
      </c>
      <c r="M1110">
        <v>1</v>
      </c>
      <c r="N1110">
        <v>0</v>
      </c>
      <c r="O1110">
        <v>1</v>
      </c>
      <c r="P1110" t="s">
        <v>7</v>
      </c>
    </row>
    <row r="1111" spans="1:16" x14ac:dyDescent="0.35">
      <c r="A1111">
        <v>0</v>
      </c>
      <c r="B1111" t="s">
        <v>363</v>
      </c>
      <c r="C1111">
        <v>0.3</v>
      </c>
      <c r="D1111" t="s">
        <v>411</v>
      </c>
      <c r="E1111" t="s">
        <v>384</v>
      </c>
      <c r="F1111" t="s">
        <v>565</v>
      </c>
      <c r="G1111" t="s">
        <v>363</v>
      </c>
      <c r="H1111">
        <v>12.148999999999999</v>
      </c>
      <c r="J1111">
        <v>106839411</v>
      </c>
      <c r="K1111" s="5">
        <v>44582</v>
      </c>
      <c r="L1111">
        <v>19</v>
      </c>
      <c r="M1111">
        <v>5</v>
      </c>
      <c r="N1111">
        <v>0</v>
      </c>
      <c r="O1111">
        <v>5</v>
      </c>
      <c r="P1111" t="s">
        <v>7</v>
      </c>
    </row>
    <row r="1112" spans="1:16" x14ac:dyDescent="0.35">
      <c r="A1112">
        <v>0</v>
      </c>
      <c r="B1112" t="s">
        <v>363</v>
      </c>
      <c r="C1112">
        <v>0.3</v>
      </c>
      <c r="D1112" t="s">
        <v>411</v>
      </c>
      <c r="E1112" t="s">
        <v>384</v>
      </c>
      <c r="F1112" t="s">
        <v>387</v>
      </c>
      <c r="G1112" t="s">
        <v>363</v>
      </c>
      <c r="H1112">
        <v>12.148999999999999</v>
      </c>
      <c r="J1112">
        <v>106713410</v>
      </c>
      <c r="K1112" s="5">
        <v>44469</v>
      </c>
      <c r="L1112">
        <v>19</v>
      </c>
      <c r="M1112">
        <v>1</v>
      </c>
      <c r="N1112">
        <v>0</v>
      </c>
      <c r="O1112">
        <v>1</v>
      </c>
      <c r="P1112" t="s">
        <v>7</v>
      </c>
    </row>
    <row r="1113" spans="1:16" x14ac:dyDescent="0.35">
      <c r="A1113">
        <v>0</v>
      </c>
      <c r="B1113" t="s">
        <v>363</v>
      </c>
      <c r="C1113">
        <v>5.7000000000000002E-2</v>
      </c>
      <c r="D1113" t="s">
        <v>6</v>
      </c>
      <c r="E1113" t="s">
        <v>404</v>
      </c>
      <c r="F1113" t="s">
        <v>384</v>
      </c>
      <c r="G1113" t="s">
        <v>363</v>
      </c>
      <c r="H1113">
        <v>12.186999999999999</v>
      </c>
      <c r="J1113">
        <v>108506091</v>
      </c>
      <c r="K1113" s="5">
        <v>46161</v>
      </c>
      <c r="L1113">
        <v>21</v>
      </c>
      <c r="M1113">
        <v>1</v>
      </c>
      <c r="N1113">
        <v>0</v>
      </c>
      <c r="O1113">
        <v>1</v>
      </c>
      <c r="P1113" t="s">
        <v>7</v>
      </c>
    </row>
    <row r="1114" spans="1:16" x14ac:dyDescent="0.35">
      <c r="A1114">
        <v>721</v>
      </c>
      <c r="B1114" t="s">
        <v>363</v>
      </c>
      <c r="C1114">
        <v>3.7999999999999999E-2</v>
      </c>
      <c r="D1114" t="s">
        <v>6</v>
      </c>
      <c r="E1114" t="s">
        <v>404</v>
      </c>
      <c r="F1114" t="s">
        <v>384</v>
      </c>
      <c r="G1114" t="s">
        <v>363</v>
      </c>
      <c r="H1114">
        <v>12.206</v>
      </c>
      <c r="J1114">
        <v>108434925</v>
      </c>
      <c r="K1114" s="5">
        <v>46097</v>
      </c>
      <c r="L1114">
        <v>19</v>
      </c>
      <c r="M1114">
        <v>2</v>
      </c>
      <c r="N1114">
        <v>0</v>
      </c>
      <c r="O1114">
        <v>5</v>
      </c>
      <c r="P1114" t="s">
        <v>7</v>
      </c>
    </row>
    <row r="1115" spans="1:16" x14ac:dyDescent="0.35">
      <c r="A1115">
        <v>0</v>
      </c>
      <c r="B1115" t="s">
        <v>363</v>
      </c>
      <c r="C1115">
        <v>1.9E-2</v>
      </c>
      <c r="D1115" t="s">
        <v>6</v>
      </c>
      <c r="E1115" t="s">
        <v>404</v>
      </c>
      <c r="F1115" t="s">
        <v>384</v>
      </c>
      <c r="G1115" t="s">
        <v>363</v>
      </c>
      <c r="H1115">
        <v>12.225</v>
      </c>
      <c r="J1115">
        <v>105473409</v>
      </c>
      <c r="K1115" s="5">
        <v>43221</v>
      </c>
      <c r="L1115">
        <v>21</v>
      </c>
      <c r="M1115">
        <v>1</v>
      </c>
      <c r="N1115">
        <v>7</v>
      </c>
      <c r="O1115">
        <v>5</v>
      </c>
      <c r="P1115" t="s">
        <v>7</v>
      </c>
    </row>
    <row r="1116" spans="1:16" x14ac:dyDescent="0.35">
      <c r="A1116">
        <v>0</v>
      </c>
      <c r="B1116" t="s">
        <v>363</v>
      </c>
      <c r="C1116">
        <v>0.38</v>
      </c>
      <c r="D1116" t="s">
        <v>411</v>
      </c>
      <c r="E1116" t="s">
        <v>384</v>
      </c>
      <c r="F1116" t="s">
        <v>404</v>
      </c>
      <c r="G1116" t="s">
        <v>363</v>
      </c>
      <c r="H1116">
        <v>12.228999999999999</v>
      </c>
      <c r="J1116">
        <v>106558950</v>
      </c>
      <c r="K1116" s="5">
        <v>44313</v>
      </c>
      <c r="L1116">
        <v>21</v>
      </c>
      <c r="M1116">
        <v>1</v>
      </c>
      <c r="N1116">
        <v>0</v>
      </c>
      <c r="O1116">
        <v>1</v>
      </c>
      <c r="P1116" t="s">
        <v>3</v>
      </c>
    </row>
    <row r="1117" spans="1:16" x14ac:dyDescent="0.35">
      <c r="A1117">
        <v>0</v>
      </c>
      <c r="B1117" t="s">
        <v>363</v>
      </c>
      <c r="C1117">
        <v>8.9999999999999993E-3</v>
      </c>
      <c r="D1117" t="s">
        <v>6</v>
      </c>
      <c r="E1117" t="s">
        <v>404</v>
      </c>
      <c r="F1117" t="s">
        <v>384</v>
      </c>
      <c r="G1117" t="s">
        <v>363</v>
      </c>
      <c r="H1117">
        <v>12.234999999999999</v>
      </c>
      <c r="J1117">
        <v>108472009</v>
      </c>
      <c r="K1117" s="5">
        <v>46130</v>
      </c>
      <c r="L1117">
        <v>21</v>
      </c>
      <c r="M1117">
        <v>1</v>
      </c>
      <c r="N1117">
        <v>0</v>
      </c>
      <c r="O1117">
        <v>5</v>
      </c>
      <c r="P1117" t="s">
        <v>3</v>
      </c>
    </row>
    <row r="1118" spans="1:16" x14ac:dyDescent="0.35">
      <c r="A1118">
        <v>0</v>
      </c>
      <c r="B1118" t="s">
        <v>363</v>
      </c>
      <c r="C1118">
        <v>6.0000000000000001E-3</v>
      </c>
      <c r="D1118" t="s">
        <v>6</v>
      </c>
      <c r="E1118" t="s">
        <v>404</v>
      </c>
      <c r="F1118" t="s">
        <v>384</v>
      </c>
      <c r="G1118" t="s">
        <v>363</v>
      </c>
      <c r="H1118">
        <v>12.238</v>
      </c>
      <c r="J1118">
        <v>107126027</v>
      </c>
      <c r="K1118" s="5">
        <v>44842</v>
      </c>
      <c r="L1118">
        <v>21</v>
      </c>
      <c r="M1118">
        <v>1</v>
      </c>
      <c r="N1118">
        <v>7</v>
      </c>
      <c r="O1118">
        <v>1</v>
      </c>
      <c r="P1118" t="s">
        <v>7</v>
      </c>
    </row>
    <row r="1119" spans="1:16" x14ac:dyDescent="0.35">
      <c r="A1119">
        <v>0</v>
      </c>
      <c r="B1119" t="s">
        <v>363</v>
      </c>
      <c r="C1119">
        <v>0</v>
      </c>
      <c r="E1119" t="s">
        <v>404</v>
      </c>
      <c r="F1119" t="s">
        <v>384</v>
      </c>
      <c r="G1119" t="s">
        <v>363</v>
      </c>
      <c r="H1119">
        <v>12.244</v>
      </c>
      <c r="J1119">
        <v>106128241</v>
      </c>
      <c r="K1119" s="5">
        <v>43846</v>
      </c>
      <c r="L1119">
        <v>24</v>
      </c>
      <c r="M1119">
        <v>1</v>
      </c>
      <c r="N1119">
        <v>7</v>
      </c>
      <c r="O1119">
        <v>4</v>
      </c>
      <c r="P1119" t="s">
        <v>7</v>
      </c>
    </row>
    <row r="1120" spans="1:16" x14ac:dyDescent="0.35">
      <c r="A1120">
        <v>0</v>
      </c>
      <c r="B1120" t="s">
        <v>363</v>
      </c>
      <c r="C1120">
        <v>0</v>
      </c>
      <c r="E1120" t="s">
        <v>404</v>
      </c>
      <c r="F1120" t="s">
        <v>384</v>
      </c>
      <c r="G1120" t="s">
        <v>363</v>
      </c>
      <c r="H1120">
        <v>12.244</v>
      </c>
      <c r="J1120">
        <v>106618018</v>
      </c>
      <c r="K1120" s="5">
        <v>44365</v>
      </c>
      <c r="L1120">
        <v>30</v>
      </c>
      <c r="M1120">
        <v>1</v>
      </c>
      <c r="N1120">
        <v>7</v>
      </c>
      <c r="O1120">
        <v>1</v>
      </c>
      <c r="P1120" t="s">
        <v>7</v>
      </c>
    </row>
    <row r="1121" spans="1:16" x14ac:dyDescent="0.35">
      <c r="A1121">
        <v>0</v>
      </c>
      <c r="B1121" t="s">
        <v>363</v>
      </c>
      <c r="C1121">
        <v>0</v>
      </c>
      <c r="E1121" t="s">
        <v>404</v>
      </c>
      <c r="F1121" t="s">
        <v>384</v>
      </c>
      <c r="G1121" t="s">
        <v>363</v>
      </c>
      <c r="H1121">
        <v>12.244</v>
      </c>
      <c r="J1121">
        <v>105950563</v>
      </c>
      <c r="K1121" s="5">
        <v>43681</v>
      </c>
      <c r="L1121">
        <v>19</v>
      </c>
      <c r="M1121">
        <v>1</v>
      </c>
      <c r="N1121">
        <v>7</v>
      </c>
      <c r="O1121">
        <v>1</v>
      </c>
      <c r="P1121" t="s">
        <v>8</v>
      </c>
    </row>
    <row r="1122" spans="1:16" x14ac:dyDescent="0.35">
      <c r="A1122">
        <v>0</v>
      </c>
      <c r="B1122" t="s">
        <v>363</v>
      </c>
      <c r="C1122">
        <v>0</v>
      </c>
      <c r="E1122" t="s">
        <v>404</v>
      </c>
      <c r="F1122" t="s">
        <v>384</v>
      </c>
      <c r="G1122" t="s">
        <v>363</v>
      </c>
      <c r="H1122">
        <v>12.244</v>
      </c>
      <c r="J1122">
        <v>104708802</v>
      </c>
      <c r="K1122" s="5">
        <v>42481</v>
      </c>
      <c r="L1122">
        <v>24</v>
      </c>
      <c r="M1122">
        <v>1</v>
      </c>
      <c r="N1122">
        <v>7</v>
      </c>
      <c r="O1122">
        <v>1</v>
      </c>
      <c r="P1122" t="s">
        <v>7</v>
      </c>
    </row>
    <row r="1123" spans="1:16" x14ac:dyDescent="0.35">
      <c r="A1123">
        <v>0</v>
      </c>
      <c r="B1123" t="s">
        <v>363</v>
      </c>
      <c r="C1123">
        <v>0</v>
      </c>
      <c r="E1123" t="s">
        <v>404</v>
      </c>
      <c r="F1123" t="s">
        <v>387</v>
      </c>
      <c r="G1123" t="s">
        <v>363</v>
      </c>
      <c r="H1123">
        <v>12.244</v>
      </c>
      <c r="J1123">
        <v>107193102</v>
      </c>
      <c r="K1123" s="5">
        <v>44918</v>
      </c>
      <c r="L1123">
        <v>30</v>
      </c>
      <c r="M1123">
        <v>1</v>
      </c>
      <c r="N1123">
        <v>7</v>
      </c>
      <c r="O1123">
        <v>1</v>
      </c>
      <c r="P1123" t="s">
        <v>3</v>
      </c>
    </row>
    <row r="1124" spans="1:16" x14ac:dyDescent="0.35">
      <c r="A1124">
        <v>107</v>
      </c>
      <c r="B1124" t="s">
        <v>363</v>
      </c>
      <c r="C1124">
        <v>0</v>
      </c>
      <c r="E1124" t="s">
        <v>404</v>
      </c>
      <c r="F1124" t="s">
        <v>384</v>
      </c>
      <c r="G1124" t="s">
        <v>363</v>
      </c>
      <c r="H1124">
        <v>12.244</v>
      </c>
      <c r="J1124">
        <v>107850874</v>
      </c>
      <c r="K1124" s="5">
        <v>45541</v>
      </c>
      <c r="L1124">
        <v>24</v>
      </c>
      <c r="M1124">
        <v>1</v>
      </c>
      <c r="N1124">
        <v>7</v>
      </c>
      <c r="O1124">
        <v>1</v>
      </c>
      <c r="P1124" t="s">
        <v>3</v>
      </c>
    </row>
    <row r="1125" spans="1:16" x14ac:dyDescent="0.35">
      <c r="A1125" s="5">
        <v>46217</v>
      </c>
      <c r="B1125" t="s">
        <v>566</v>
      </c>
    </row>
    <row r="1126" spans="1:16" ht="43.5" x14ac:dyDescent="0.35">
      <c r="A1126" s="1" t="s">
        <v>370</v>
      </c>
      <c r="B1126" t="s">
        <v>371</v>
      </c>
      <c r="C1126" s="1" t="s">
        <v>372</v>
      </c>
      <c r="D1126" t="s">
        <v>373</v>
      </c>
      <c r="E1126" t="s">
        <v>374</v>
      </c>
      <c r="F1126" t="s">
        <v>375</v>
      </c>
      <c r="G1126" t="s">
        <v>376</v>
      </c>
      <c r="H1126" t="s">
        <v>377</v>
      </c>
      <c r="I1126" t="s">
        <v>0</v>
      </c>
      <c r="J1126" t="s">
        <v>1</v>
      </c>
      <c r="K1126" t="s">
        <v>2</v>
      </c>
      <c r="L1126" t="s">
        <v>3</v>
      </c>
      <c r="M1126" t="s">
        <v>4</v>
      </c>
      <c r="N1126" t="s">
        <v>5</v>
      </c>
      <c r="O1126" t="s">
        <v>6</v>
      </c>
    </row>
    <row r="1127" spans="1:16" x14ac:dyDescent="0.35">
      <c r="A1127">
        <v>0</v>
      </c>
      <c r="B1127" t="s">
        <v>363</v>
      </c>
      <c r="C1127">
        <v>4.0000000000000001E-3</v>
      </c>
      <c r="D1127" t="s">
        <v>411</v>
      </c>
      <c r="E1127" t="s">
        <v>404</v>
      </c>
      <c r="F1127" t="s">
        <v>387</v>
      </c>
      <c r="G1127" t="s">
        <v>363</v>
      </c>
      <c r="H1127">
        <v>12.247999999999999</v>
      </c>
      <c r="J1127">
        <v>107747389</v>
      </c>
      <c r="K1127" s="5">
        <v>45450</v>
      </c>
      <c r="L1127">
        <v>21</v>
      </c>
      <c r="M1127">
        <v>1</v>
      </c>
      <c r="N1127">
        <v>7</v>
      </c>
      <c r="O1127">
        <v>1</v>
      </c>
      <c r="P1127" t="s">
        <v>7</v>
      </c>
    </row>
    <row r="1128" spans="1:16" x14ac:dyDescent="0.35">
      <c r="A1128">
        <v>0</v>
      </c>
      <c r="B1128" t="s">
        <v>363</v>
      </c>
      <c r="C1128">
        <v>8.9999999999999993E-3</v>
      </c>
      <c r="D1128" t="s">
        <v>411</v>
      </c>
      <c r="E1128" t="s">
        <v>404</v>
      </c>
      <c r="F1128" t="s">
        <v>404</v>
      </c>
      <c r="G1128" t="s">
        <v>363</v>
      </c>
      <c r="H1128">
        <v>12.253</v>
      </c>
      <c r="J1128">
        <v>107870609</v>
      </c>
      <c r="K1128" s="5">
        <v>45560</v>
      </c>
      <c r="L1128">
        <v>19</v>
      </c>
      <c r="M1128">
        <v>1</v>
      </c>
      <c r="N1128">
        <v>0</v>
      </c>
      <c r="O1128">
        <v>1</v>
      </c>
      <c r="P1128" t="s">
        <v>7</v>
      </c>
    </row>
    <row r="1129" spans="1:16" x14ac:dyDescent="0.35">
      <c r="A1129">
        <v>0</v>
      </c>
      <c r="B1129" t="s">
        <v>363</v>
      </c>
      <c r="C1129">
        <v>1.6E-2</v>
      </c>
      <c r="D1129" t="s">
        <v>411</v>
      </c>
      <c r="E1129" t="s">
        <v>404</v>
      </c>
      <c r="F1129" t="s">
        <v>406</v>
      </c>
      <c r="G1129" t="s">
        <v>363</v>
      </c>
      <c r="H1129">
        <v>12.26</v>
      </c>
      <c r="J1129">
        <v>107737323</v>
      </c>
      <c r="K1129" s="5">
        <v>45442</v>
      </c>
      <c r="L1129">
        <v>28</v>
      </c>
      <c r="M1129">
        <v>1</v>
      </c>
      <c r="N1129">
        <v>7</v>
      </c>
      <c r="O1129">
        <v>1</v>
      </c>
      <c r="P1129" t="s">
        <v>7</v>
      </c>
    </row>
    <row r="1130" spans="1:16" x14ac:dyDescent="0.35">
      <c r="A1130">
        <v>0</v>
      </c>
      <c r="B1130" t="s">
        <v>363</v>
      </c>
      <c r="C1130">
        <v>1.9E-2</v>
      </c>
      <c r="D1130" t="s">
        <v>411</v>
      </c>
      <c r="E1130" t="s">
        <v>404</v>
      </c>
      <c r="F1130" t="s">
        <v>384</v>
      </c>
      <c r="G1130" t="s">
        <v>363</v>
      </c>
      <c r="H1130">
        <v>12.263</v>
      </c>
      <c r="J1130">
        <v>107521950</v>
      </c>
      <c r="K1130" s="5">
        <v>45237</v>
      </c>
      <c r="L1130">
        <v>21</v>
      </c>
      <c r="M1130">
        <v>1</v>
      </c>
      <c r="N1130">
        <v>0</v>
      </c>
      <c r="O1130">
        <v>1</v>
      </c>
      <c r="P1130" t="s">
        <v>7</v>
      </c>
    </row>
    <row r="1131" spans="1:16" x14ac:dyDescent="0.35">
      <c r="A1131">
        <v>0</v>
      </c>
      <c r="B1131" t="s">
        <v>363</v>
      </c>
      <c r="C1131">
        <v>4.2999999999999997E-2</v>
      </c>
      <c r="D1131" t="s">
        <v>411</v>
      </c>
      <c r="E1131" t="s">
        <v>404</v>
      </c>
      <c r="F1131" t="s">
        <v>567</v>
      </c>
      <c r="G1131" t="s">
        <v>363</v>
      </c>
      <c r="H1131">
        <v>12.287000000000001</v>
      </c>
      <c r="J1131">
        <v>107568067</v>
      </c>
      <c r="K1131" s="5">
        <v>45275</v>
      </c>
      <c r="L1131">
        <v>21</v>
      </c>
      <c r="M1131">
        <v>1</v>
      </c>
      <c r="N1131">
        <v>0</v>
      </c>
      <c r="O1131">
        <v>1</v>
      </c>
      <c r="P1131" t="s">
        <v>3</v>
      </c>
    </row>
    <row r="1132" spans="1:16" x14ac:dyDescent="0.35">
      <c r="A1132">
        <v>0</v>
      </c>
      <c r="B1132" t="s">
        <v>363</v>
      </c>
      <c r="C1132">
        <v>0.44</v>
      </c>
      <c r="D1132" t="s">
        <v>411</v>
      </c>
      <c r="E1132" t="s">
        <v>384</v>
      </c>
      <c r="F1132" t="s">
        <v>387</v>
      </c>
      <c r="G1132" t="s">
        <v>363</v>
      </c>
      <c r="H1132">
        <v>12.289</v>
      </c>
      <c r="J1132">
        <v>107421358</v>
      </c>
      <c r="K1132" s="5">
        <v>45147</v>
      </c>
      <c r="L1132">
        <v>28</v>
      </c>
      <c r="M1132">
        <v>1</v>
      </c>
      <c r="N1132">
        <v>0</v>
      </c>
      <c r="O1132">
        <v>5</v>
      </c>
      <c r="P1132" t="s">
        <v>7</v>
      </c>
    </row>
    <row r="1133" spans="1:16" x14ac:dyDescent="0.35">
      <c r="A1133">
        <v>0</v>
      </c>
      <c r="B1133" t="s">
        <v>363</v>
      </c>
      <c r="C1133">
        <v>5.7000000000000002E-2</v>
      </c>
      <c r="D1133" t="s">
        <v>411</v>
      </c>
      <c r="E1133" t="s">
        <v>404</v>
      </c>
      <c r="F1133" t="s">
        <v>406</v>
      </c>
      <c r="G1133" t="s">
        <v>363</v>
      </c>
      <c r="H1133">
        <v>12.301</v>
      </c>
      <c r="J1133">
        <v>107514897</v>
      </c>
      <c r="K1133" s="5">
        <v>45232</v>
      </c>
      <c r="L1133">
        <v>21</v>
      </c>
      <c r="M1133">
        <v>1</v>
      </c>
      <c r="N1133">
        <v>0</v>
      </c>
      <c r="O1133">
        <v>1</v>
      </c>
      <c r="P1133" t="s">
        <v>7</v>
      </c>
    </row>
    <row r="1134" spans="1:16" x14ac:dyDescent="0.35">
      <c r="A1134">
        <v>0</v>
      </c>
      <c r="B1134" t="s">
        <v>363</v>
      </c>
      <c r="C1134">
        <v>0.1</v>
      </c>
      <c r="D1134" t="s">
        <v>411</v>
      </c>
      <c r="E1134" t="s">
        <v>404</v>
      </c>
      <c r="F1134" t="s">
        <v>568</v>
      </c>
      <c r="G1134" t="s">
        <v>363</v>
      </c>
      <c r="H1134">
        <v>12.343999999999999</v>
      </c>
      <c r="J1134">
        <v>107540124</v>
      </c>
      <c r="K1134" s="5">
        <v>45247</v>
      </c>
      <c r="L1134">
        <v>17</v>
      </c>
      <c r="M1134">
        <v>1</v>
      </c>
      <c r="N1134">
        <v>0</v>
      </c>
      <c r="O1134">
        <v>5</v>
      </c>
      <c r="P1134" t="s">
        <v>7</v>
      </c>
    </row>
    <row r="1135" spans="1:16" x14ac:dyDescent="0.35">
      <c r="A1135">
        <v>0</v>
      </c>
      <c r="B1135" t="s">
        <v>363</v>
      </c>
      <c r="C1135">
        <v>0.1</v>
      </c>
      <c r="D1135" t="s">
        <v>385</v>
      </c>
      <c r="E1135" t="s">
        <v>404</v>
      </c>
      <c r="F1135" t="s">
        <v>387</v>
      </c>
      <c r="G1135" t="s">
        <v>363</v>
      </c>
      <c r="H1135">
        <v>12.343999999999999</v>
      </c>
      <c r="J1135">
        <v>106496576</v>
      </c>
      <c r="K1135" s="5">
        <v>44250</v>
      </c>
      <c r="L1135">
        <v>21</v>
      </c>
      <c r="M1135">
        <v>2</v>
      </c>
      <c r="N1135">
        <v>0</v>
      </c>
      <c r="O1135">
        <v>1</v>
      </c>
      <c r="P1135" t="s">
        <v>7</v>
      </c>
    </row>
    <row r="1136" spans="1:16" x14ac:dyDescent="0.35">
      <c r="A1136">
        <v>0</v>
      </c>
      <c r="B1136" t="s">
        <v>363</v>
      </c>
      <c r="C1136">
        <v>0.5</v>
      </c>
      <c r="D1136" t="s">
        <v>411</v>
      </c>
      <c r="E1136" t="s">
        <v>384</v>
      </c>
      <c r="F1136" t="s">
        <v>569</v>
      </c>
      <c r="G1136" t="s">
        <v>363</v>
      </c>
      <c r="H1136">
        <v>12.349</v>
      </c>
      <c r="J1136">
        <v>106533130</v>
      </c>
      <c r="K1136" s="5">
        <v>44287</v>
      </c>
      <c r="L1136">
        <v>24</v>
      </c>
      <c r="M1136">
        <v>1</v>
      </c>
      <c r="N1136">
        <v>8</v>
      </c>
      <c r="O1136">
        <v>2</v>
      </c>
      <c r="P1136" t="s">
        <v>7</v>
      </c>
    </row>
    <row r="1137" spans="1:16" x14ac:dyDescent="0.35">
      <c r="A1137">
        <v>0</v>
      </c>
      <c r="B1137" t="s">
        <v>363</v>
      </c>
      <c r="C1137">
        <v>0.5</v>
      </c>
      <c r="D1137" t="s">
        <v>411</v>
      </c>
      <c r="E1137" t="s">
        <v>384</v>
      </c>
      <c r="F1137" t="s">
        <v>387</v>
      </c>
      <c r="G1137" t="s">
        <v>363</v>
      </c>
      <c r="H1137">
        <v>12.349</v>
      </c>
      <c r="J1137">
        <v>106637855</v>
      </c>
      <c r="K1137" s="5">
        <v>44396</v>
      </c>
      <c r="L1137">
        <v>21</v>
      </c>
      <c r="M1137">
        <v>1</v>
      </c>
      <c r="N1137">
        <v>0</v>
      </c>
      <c r="O1137">
        <v>1</v>
      </c>
      <c r="P1137" t="s">
        <v>7</v>
      </c>
    </row>
    <row r="1138" spans="1:16" x14ac:dyDescent="0.35">
      <c r="A1138">
        <v>107</v>
      </c>
      <c r="B1138" t="s">
        <v>363</v>
      </c>
      <c r="C1138">
        <v>0.5</v>
      </c>
      <c r="D1138" t="s">
        <v>411</v>
      </c>
      <c r="E1138" t="s">
        <v>384</v>
      </c>
      <c r="F1138" t="s">
        <v>434</v>
      </c>
      <c r="G1138" t="s">
        <v>363</v>
      </c>
      <c r="H1138">
        <v>12.349</v>
      </c>
      <c r="J1138">
        <v>107548796</v>
      </c>
      <c r="K1138" s="5">
        <v>45262</v>
      </c>
      <c r="L1138">
        <v>17</v>
      </c>
      <c r="M1138">
        <v>1</v>
      </c>
      <c r="N1138">
        <v>0</v>
      </c>
      <c r="O1138">
        <v>5</v>
      </c>
      <c r="P1138" t="s">
        <v>7</v>
      </c>
    </row>
    <row r="1139" spans="1:16" x14ac:dyDescent="0.35">
      <c r="A1139">
        <v>0</v>
      </c>
      <c r="B1139" t="s">
        <v>363</v>
      </c>
      <c r="C1139">
        <v>0.5</v>
      </c>
      <c r="D1139" t="s">
        <v>411</v>
      </c>
      <c r="E1139" t="s">
        <v>384</v>
      </c>
      <c r="F1139" t="s">
        <v>387</v>
      </c>
      <c r="G1139" t="s">
        <v>363</v>
      </c>
      <c r="H1139">
        <v>12.349</v>
      </c>
      <c r="J1139">
        <v>104334393</v>
      </c>
      <c r="K1139" s="5">
        <v>42081</v>
      </c>
      <c r="L1139">
        <v>15</v>
      </c>
      <c r="M1139">
        <v>1</v>
      </c>
      <c r="N1139">
        <v>0</v>
      </c>
      <c r="O1139">
        <v>5</v>
      </c>
      <c r="P1139" t="s">
        <v>3</v>
      </c>
    </row>
    <row r="1140" spans="1:16" x14ac:dyDescent="0.35">
      <c r="A1140">
        <v>0</v>
      </c>
      <c r="B1140" t="s">
        <v>363</v>
      </c>
      <c r="C1140">
        <v>0.2</v>
      </c>
      <c r="D1140" t="s">
        <v>411</v>
      </c>
      <c r="E1140" t="s">
        <v>404</v>
      </c>
      <c r="F1140" t="s">
        <v>570</v>
      </c>
      <c r="G1140" t="s">
        <v>363</v>
      </c>
      <c r="H1140">
        <v>12.444000000000001</v>
      </c>
      <c r="J1140">
        <v>104625948</v>
      </c>
      <c r="K1140" s="5">
        <v>42396</v>
      </c>
      <c r="L1140">
        <v>21</v>
      </c>
      <c r="M1140">
        <v>1</v>
      </c>
      <c r="N1140">
        <v>0</v>
      </c>
      <c r="O1140">
        <v>1</v>
      </c>
      <c r="P1140" t="s">
        <v>7</v>
      </c>
    </row>
    <row r="1141" spans="1:16" x14ac:dyDescent="0.35">
      <c r="A1141">
        <v>0</v>
      </c>
      <c r="B1141" t="s">
        <v>363</v>
      </c>
      <c r="C1141">
        <v>0.2</v>
      </c>
      <c r="D1141" t="s">
        <v>411</v>
      </c>
      <c r="E1141" t="s">
        <v>404</v>
      </c>
      <c r="F1141" t="s">
        <v>387</v>
      </c>
      <c r="G1141" t="s">
        <v>363</v>
      </c>
      <c r="H1141">
        <v>12.444000000000001</v>
      </c>
      <c r="J1141">
        <v>107168679</v>
      </c>
      <c r="K1141" s="5">
        <v>44895</v>
      </c>
      <c r="L1141">
        <v>18</v>
      </c>
      <c r="M1141">
        <v>2</v>
      </c>
      <c r="N1141">
        <v>0</v>
      </c>
      <c r="O1141">
        <v>1</v>
      </c>
      <c r="P1141" t="s">
        <v>7</v>
      </c>
    </row>
    <row r="1142" spans="1:16" x14ac:dyDescent="0.35">
      <c r="A1142">
        <v>0</v>
      </c>
      <c r="B1142" t="s">
        <v>363</v>
      </c>
      <c r="C1142">
        <v>1.4999999999999999E-2</v>
      </c>
      <c r="D1142" t="s">
        <v>411</v>
      </c>
      <c r="E1142" t="s">
        <v>551</v>
      </c>
      <c r="F1142" t="s">
        <v>406</v>
      </c>
      <c r="G1142" t="s">
        <v>363</v>
      </c>
      <c r="H1142">
        <v>12.455</v>
      </c>
      <c r="J1142">
        <v>108349073</v>
      </c>
      <c r="K1142" s="5">
        <v>46007</v>
      </c>
      <c r="L1142">
        <v>21</v>
      </c>
      <c r="M1142">
        <v>1</v>
      </c>
      <c r="N1142">
        <v>0</v>
      </c>
      <c r="O1142">
        <v>1</v>
      </c>
      <c r="P1142" t="s">
        <v>7</v>
      </c>
    </row>
    <row r="1143" spans="1:16" x14ac:dyDescent="0.35">
      <c r="A1143">
        <v>0</v>
      </c>
      <c r="B1143" t="s">
        <v>363</v>
      </c>
      <c r="C1143">
        <v>0</v>
      </c>
      <c r="E1143" t="s">
        <v>571</v>
      </c>
      <c r="F1143" t="s">
        <v>384</v>
      </c>
      <c r="G1143" t="s">
        <v>363</v>
      </c>
      <c r="H1143">
        <v>12.507</v>
      </c>
      <c r="J1143">
        <v>106789733</v>
      </c>
      <c r="K1143" s="5">
        <v>44532</v>
      </c>
      <c r="L1143">
        <v>24</v>
      </c>
      <c r="M1143">
        <v>1</v>
      </c>
      <c r="N1143">
        <v>8</v>
      </c>
      <c r="O1143">
        <v>5</v>
      </c>
      <c r="P1143" t="s">
        <v>7</v>
      </c>
    </row>
    <row r="1144" spans="1:16" x14ac:dyDescent="0.35">
      <c r="A1144">
        <v>0</v>
      </c>
      <c r="B1144" t="s">
        <v>363</v>
      </c>
      <c r="C1144">
        <v>0.66</v>
      </c>
      <c r="D1144" t="s">
        <v>411</v>
      </c>
      <c r="E1144" t="s">
        <v>384</v>
      </c>
      <c r="F1144" t="s">
        <v>387</v>
      </c>
      <c r="G1144" t="s">
        <v>363</v>
      </c>
      <c r="H1144">
        <v>12.509</v>
      </c>
      <c r="J1144">
        <v>105646895</v>
      </c>
      <c r="K1144" s="5">
        <v>43393</v>
      </c>
      <c r="L1144">
        <v>17</v>
      </c>
      <c r="M1144">
        <v>2</v>
      </c>
      <c r="N1144">
        <v>0</v>
      </c>
      <c r="O1144">
        <v>5</v>
      </c>
      <c r="P1144" t="s">
        <v>7</v>
      </c>
    </row>
    <row r="1145" spans="1:16" x14ac:dyDescent="0.35">
      <c r="A1145">
        <v>0</v>
      </c>
      <c r="B1145" t="s">
        <v>363</v>
      </c>
      <c r="C1145">
        <v>0.3</v>
      </c>
      <c r="D1145" t="s">
        <v>411</v>
      </c>
      <c r="E1145" t="s">
        <v>404</v>
      </c>
      <c r="F1145" t="s">
        <v>387</v>
      </c>
      <c r="G1145" t="s">
        <v>363</v>
      </c>
      <c r="H1145">
        <v>12.544</v>
      </c>
      <c r="J1145">
        <v>108243359</v>
      </c>
      <c r="K1145" s="5">
        <v>45908</v>
      </c>
      <c r="L1145">
        <v>21</v>
      </c>
      <c r="M1145">
        <v>1</v>
      </c>
      <c r="N1145">
        <v>0</v>
      </c>
      <c r="O1145">
        <v>1</v>
      </c>
      <c r="P1145" t="s">
        <v>7</v>
      </c>
    </row>
    <row r="1146" spans="1:16" x14ac:dyDescent="0.35">
      <c r="A1146">
        <v>0</v>
      </c>
      <c r="B1146" t="s">
        <v>363</v>
      </c>
      <c r="C1146">
        <v>0.3</v>
      </c>
      <c r="D1146" t="s">
        <v>411</v>
      </c>
      <c r="E1146" t="s">
        <v>404</v>
      </c>
      <c r="F1146" t="s">
        <v>387</v>
      </c>
      <c r="G1146" t="s">
        <v>363</v>
      </c>
      <c r="H1146">
        <v>12.544</v>
      </c>
      <c r="J1146">
        <v>105232369</v>
      </c>
      <c r="K1146" s="5">
        <v>43003</v>
      </c>
      <c r="L1146">
        <v>21</v>
      </c>
      <c r="M1146">
        <v>1</v>
      </c>
      <c r="N1146">
        <v>25</v>
      </c>
      <c r="O1146">
        <v>1</v>
      </c>
      <c r="P1146" t="s">
        <v>3</v>
      </c>
    </row>
    <row r="1147" spans="1:16" x14ac:dyDescent="0.35">
      <c r="A1147">
        <v>0</v>
      </c>
      <c r="B1147" t="s">
        <v>363</v>
      </c>
      <c r="C1147">
        <v>0.3</v>
      </c>
      <c r="D1147" t="s">
        <v>411</v>
      </c>
      <c r="E1147" t="s">
        <v>404</v>
      </c>
      <c r="F1147" t="s">
        <v>434</v>
      </c>
      <c r="G1147" t="s">
        <v>363</v>
      </c>
      <c r="H1147">
        <v>12.544</v>
      </c>
      <c r="J1147">
        <v>106869303</v>
      </c>
      <c r="K1147" s="5">
        <v>44613</v>
      </c>
      <c r="L1147">
        <v>17</v>
      </c>
      <c r="M1147">
        <v>1</v>
      </c>
      <c r="N1147">
        <v>0</v>
      </c>
      <c r="O1147">
        <v>1</v>
      </c>
      <c r="P1147" t="s">
        <v>7</v>
      </c>
    </row>
    <row r="1148" spans="1:16" x14ac:dyDescent="0.35">
      <c r="A1148">
        <v>0</v>
      </c>
      <c r="B1148" t="s">
        <v>363</v>
      </c>
      <c r="C1148">
        <v>0.8</v>
      </c>
      <c r="D1148" t="s">
        <v>411</v>
      </c>
      <c r="E1148" t="s">
        <v>384</v>
      </c>
      <c r="F1148" t="s">
        <v>387</v>
      </c>
      <c r="G1148" t="s">
        <v>363</v>
      </c>
      <c r="H1148">
        <v>12.648999999999999</v>
      </c>
      <c r="J1148">
        <v>107014285</v>
      </c>
      <c r="K1148" s="5">
        <v>44751</v>
      </c>
      <c r="L1148">
        <v>21</v>
      </c>
      <c r="M1148">
        <v>1</v>
      </c>
      <c r="N1148">
        <v>0</v>
      </c>
      <c r="O1148">
        <v>1</v>
      </c>
      <c r="P1148" t="s">
        <v>3</v>
      </c>
    </row>
    <row r="1149" spans="1:16" x14ac:dyDescent="0.35">
      <c r="A1149">
        <v>0</v>
      </c>
      <c r="B1149" t="s">
        <v>363</v>
      </c>
      <c r="C1149">
        <v>0.8</v>
      </c>
      <c r="D1149" t="s">
        <v>411</v>
      </c>
      <c r="E1149" t="s">
        <v>384</v>
      </c>
      <c r="F1149" t="s">
        <v>387</v>
      </c>
      <c r="G1149" t="s">
        <v>363</v>
      </c>
      <c r="H1149">
        <v>12.648999999999999</v>
      </c>
      <c r="J1149">
        <v>107556013</v>
      </c>
      <c r="K1149" s="5">
        <v>45268</v>
      </c>
      <c r="L1149">
        <v>21</v>
      </c>
      <c r="M1149">
        <v>1</v>
      </c>
      <c r="N1149">
        <v>12</v>
      </c>
      <c r="O1149">
        <v>1</v>
      </c>
      <c r="P1149" t="s">
        <v>7</v>
      </c>
    </row>
    <row r="1150" spans="1:16" x14ac:dyDescent="0.35">
      <c r="A1150">
        <v>0</v>
      </c>
      <c r="B1150" t="s">
        <v>363</v>
      </c>
      <c r="C1150">
        <v>0.4</v>
      </c>
      <c r="D1150" t="s">
        <v>6</v>
      </c>
      <c r="E1150" t="s">
        <v>406</v>
      </c>
      <c r="F1150" t="s">
        <v>572</v>
      </c>
      <c r="G1150" t="s">
        <v>363</v>
      </c>
      <c r="H1150">
        <v>12.664</v>
      </c>
      <c r="J1150">
        <v>108231812</v>
      </c>
      <c r="K1150" s="5">
        <v>45909</v>
      </c>
      <c r="L1150">
        <v>21</v>
      </c>
      <c r="M1150">
        <v>1</v>
      </c>
      <c r="N1150">
        <v>7</v>
      </c>
      <c r="O1150">
        <v>1</v>
      </c>
      <c r="P1150" t="s">
        <v>7</v>
      </c>
    </row>
    <row r="1151" spans="1:16" x14ac:dyDescent="0.35">
      <c r="A1151">
        <v>0</v>
      </c>
      <c r="B1151" t="s">
        <v>363</v>
      </c>
      <c r="C1151">
        <v>0</v>
      </c>
      <c r="E1151" t="s">
        <v>573</v>
      </c>
      <c r="F1151" t="s">
        <v>387</v>
      </c>
      <c r="G1151" t="s">
        <v>363</v>
      </c>
      <c r="H1151">
        <v>12.739000000000001</v>
      </c>
      <c r="J1151">
        <v>106713431</v>
      </c>
      <c r="K1151" s="5">
        <v>44469</v>
      </c>
      <c r="L1151">
        <v>26</v>
      </c>
      <c r="M1151">
        <v>1</v>
      </c>
      <c r="N1151">
        <v>7</v>
      </c>
      <c r="O1151">
        <v>1</v>
      </c>
      <c r="P1151" t="s">
        <v>7</v>
      </c>
    </row>
    <row r="1152" spans="1:16" x14ac:dyDescent="0.35">
      <c r="A1152">
        <v>0</v>
      </c>
      <c r="B1152" t="s">
        <v>363</v>
      </c>
      <c r="C1152">
        <v>0</v>
      </c>
      <c r="E1152" t="s">
        <v>573</v>
      </c>
      <c r="F1152" t="s">
        <v>387</v>
      </c>
      <c r="G1152" t="s">
        <v>363</v>
      </c>
      <c r="H1152">
        <v>12.739000000000001</v>
      </c>
      <c r="J1152">
        <v>107306619</v>
      </c>
      <c r="K1152" s="5">
        <v>45034</v>
      </c>
      <c r="L1152">
        <v>21</v>
      </c>
      <c r="M1152">
        <v>1</v>
      </c>
      <c r="N1152">
        <v>7</v>
      </c>
      <c r="O1152">
        <v>1</v>
      </c>
      <c r="P1152" t="s">
        <v>7</v>
      </c>
    </row>
    <row r="1153" spans="1:16" x14ac:dyDescent="0.35">
      <c r="A1153">
        <v>0</v>
      </c>
      <c r="B1153" t="s">
        <v>363</v>
      </c>
      <c r="C1153">
        <v>0</v>
      </c>
      <c r="E1153" t="s">
        <v>573</v>
      </c>
      <c r="F1153" t="s">
        <v>406</v>
      </c>
      <c r="G1153" t="s">
        <v>363</v>
      </c>
      <c r="H1153">
        <v>12.739000000000001</v>
      </c>
      <c r="J1153">
        <v>106966357</v>
      </c>
      <c r="K1153" s="5">
        <v>44699</v>
      </c>
      <c r="L1153">
        <v>14</v>
      </c>
      <c r="M1153">
        <v>1</v>
      </c>
      <c r="N1153">
        <v>7</v>
      </c>
      <c r="O1153">
        <v>1</v>
      </c>
      <c r="P1153" t="s">
        <v>8</v>
      </c>
    </row>
    <row r="1154" spans="1:16" x14ac:dyDescent="0.35">
      <c r="A1154">
        <v>0</v>
      </c>
      <c r="B1154" t="s">
        <v>363</v>
      </c>
      <c r="C1154">
        <v>0</v>
      </c>
      <c r="E1154" t="s">
        <v>574</v>
      </c>
      <c r="F1154" t="s">
        <v>406</v>
      </c>
      <c r="G1154" t="s">
        <v>363</v>
      </c>
      <c r="H1154">
        <v>12.739000000000001</v>
      </c>
      <c r="J1154">
        <v>106479037</v>
      </c>
      <c r="K1154" s="5">
        <v>44229</v>
      </c>
      <c r="L1154">
        <v>24</v>
      </c>
      <c r="M1154">
        <v>1</v>
      </c>
      <c r="N1154">
        <v>8</v>
      </c>
      <c r="O1154">
        <v>5</v>
      </c>
      <c r="P1154" t="s">
        <v>7</v>
      </c>
    </row>
    <row r="1155" spans="1:16" x14ac:dyDescent="0.35">
      <c r="A1155">
        <v>0</v>
      </c>
      <c r="B1155" t="s">
        <v>363</v>
      </c>
      <c r="C1155">
        <v>0</v>
      </c>
      <c r="E1155" t="s">
        <v>574</v>
      </c>
      <c r="F1155" t="s">
        <v>406</v>
      </c>
      <c r="G1155" t="s">
        <v>363</v>
      </c>
      <c r="H1155">
        <v>12.739000000000001</v>
      </c>
      <c r="J1155">
        <v>105229933</v>
      </c>
      <c r="K1155" s="5">
        <v>42999</v>
      </c>
      <c r="L1155">
        <v>24</v>
      </c>
      <c r="M1155">
        <v>1</v>
      </c>
      <c r="N1155">
        <v>7</v>
      </c>
      <c r="O1155">
        <v>1</v>
      </c>
      <c r="P1155" t="s">
        <v>7</v>
      </c>
    </row>
    <row r="1156" spans="1:16" x14ac:dyDescent="0.35">
      <c r="A1156" s="5">
        <v>46217</v>
      </c>
      <c r="B1156" t="s">
        <v>575</v>
      </c>
    </row>
    <row r="1157" spans="1:16" ht="43.5" x14ac:dyDescent="0.35">
      <c r="A1157" s="1" t="s">
        <v>370</v>
      </c>
      <c r="B1157" t="s">
        <v>371</v>
      </c>
      <c r="C1157" s="1" t="s">
        <v>372</v>
      </c>
      <c r="D1157" t="s">
        <v>373</v>
      </c>
      <c r="E1157" t="s">
        <v>374</v>
      </c>
      <c r="F1157" t="s">
        <v>375</v>
      </c>
      <c r="G1157" t="s">
        <v>376</v>
      </c>
      <c r="H1157" t="s">
        <v>377</v>
      </c>
      <c r="I1157" t="s">
        <v>0</v>
      </c>
      <c r="J1157" t="s">
        <v>1</v>
      </c>
      <c r="K1157" t="s">
        <v>2</v>
      </c>
      <c r="L1157" t="s">
        <v>3</v>
      </c>
      <c r="M1157" t="s">
        <v>4</v>
      </c>
      <c r="N1157" t="s">
        <v>5</v>
      </c>
      <c r="O1157" t="s">
        <v>6</v>
      </c>
    </row>
    <row r="1158" spans="1:16" x14ac:dyDescent="0.35">
      <c r="A1158">
        <v>0</v>
      </c>
      <c r="B1158" t="s">
        <v>363</v>
      </c>
      <c r="C1158">
        <v>0</v>
      </c>
      <c r="E1158" t="s">
        <v>574</v>
      </c>
      <c r="F1158" t="s">
        <v>404</v>
      </c>
      <c r="G1158" t="s">
        <v>363</v>
      </c>
      <c r="H1158">
        <v>12.739000000000001</v>
      </c>
      <c r="J1158">
        <v>107680543</v>
      </c>
      <c r="K1158" s="5">
        <v>45388</v>
      </c>
      <c r="L1158">
        <v>30</v>
      </c>
      <c r="M1158">
        <v>1</v>
      </c>
      <c r="N1158">
        <v>7</v>
      </c>
      <c r="O1158">
        <v>1</v>
      </c>
      <c r="P1158" t="s">
        <v>7</v>
      </c>
    </row>
    <row r="1159" spans="1:16" x14ac:dyDescent="0.35">
      <c r="A1159">
        <v>0</v>
      </c>
      <c r="B1159" t="s">
        <v>363</v>
      </c>
      <c r="C1159">
        <v>0.5</v>
      </c>
      <c r="D1159" t="s">
        <v>411</v>
      </c>
      <c r="E1159" t="s">
        <v>404</v>
      </c>
      <c r="F1159" t="s">
        <v>387</v>
      </c>
      <c r="G1159" t="s">
        <v>363</v>
      </c>
      <c r="H1159">
        <v>12.744</v>
      </c>
      <c r="J1159">
        <v>105899754</v>
      </c>
      <c r="K1159" s="5">
        <v>43634</v>
      </c>
      <c r="L1159">
        <v>29</v>
      </c>
      <c r="M1159">
        <v>1</v>
      </c>
      <c r="N1159">
        <v>0</v>
      </c>
      <c r="O1159">
        <v>1</v>
      </c>
      <c r="P1159" t="s">
        <v>7</v>
      </c>
    </row>
    <row r="1160" spans="1:16" x14ac:dyDescent="0.35">
      <c r="A1160">
        <v>0</v>
      </c>
      <c r="B1160" t="s">
        <v>363</v>
      </c>
      <c r="C1160">
        <v>0.5</v>
      </c>
      <c r="D1160" t="s">
        <v>411</v>
      </c>
      <c r="E1160" t="s">
        <v>404</v>
      </c>
      <c r="F1160" t="s">
        <v>387</v>
      </c>
      <c r="G1160" t="s">
        <v>363</v>
      </c>
      <c r="H1160">
        <v>12.744</v>
      </c>
      <c r="J1160">
        <v>104609897</v>
      </c>
      <c r="K1160" s="5">
        <v>42376</v>
      </c>
      <c r="L1160">
        <v>17</v>
      </c>
      <c r="M1160">
        <v>1</v>
      </c>
      <c r="N1160">
        <v>0</v>
      </c>
      <c r="O1160">
        <v>4</v>
      </c>
      <c r="P1160" t="s">
        <v>7</v>
      </c>
    </row>
    <row r="1161" spans="1:16" x14ac:dyDescent="0.35">
      <c r="A1161">
        <v>0</v>
      </c>
      <c r="B1161" t="s">
        <v>363</v>
      </c>
      <c r="C1161">
        <v>0.5</v>
      </c>
      <c r="D1161" t="s">
        <v>411</v>
      </c>
      <c r="E1161" t="s">
        <v>404</v>
      </c>
      <c r="F1161" t="s">
        <v>515</v>
      </c>
      <c r="G1161" t="s">
        <v>363</v>
      </c>
      <c r="H1161">
        <v>12.744</v>
      </c>
      <c r="J1161">
        <v>106794395</v>
      </c>
      <c r="K1161" s="5">
        <v>44537</v>
      </c>
      <c r="L1161">
        <v>21</v>
      </c>
      <c r="M1161">
        <v>1</v>
      </c>
      <c r="N1161">
        <v>0</v>
      </c>
      <c r="O1161">
        <v>1</v>
      </c>
      <c r="P1161" t="s">
        <v>7</v>
      </c>
    </row>
    <row r="1162" spans="1:16" x14ac:dyDescent="0.35">
      <c r="A1162">
        <v>0</v>
      </c>
      <c r="B1162" t="s">
        <v>363</v>
      </c>
      <c r="C1162">
        <v>0.5</v>
      </c>
      <c r="D1162" t="s">
        <v>411</v>
      </c>
      <c r="E1162" t="s">
        <v>404</v>
      </c>
      <c r="F1162" t="s">
        <v>387</v>
      </c>
      <c r="G1162" t="s">
        <v>363</v>
      </c>
      <c r="H1162">
        <v>12.744</v>
      </c>
      <c r="J1162">
        <v>105759773</v>
      </c>
      <c r="K1162" s="5">
        <v>43494</v>
      </c>
      <c r="L1162">
        <v>19</v>
      </c>
      <c r="M1162">
        <v>2</v>
      </c>
      <c r="N1162">
        <v>0</v>
      </c>
      <c r="O1162">
        <v>5</v>
      </c>
      <c r="P1162" t="s">
        <v>7</v>
      </c>
    </row>
    <row r="1163" spans="1:16" x14ac:dyDescent="0.35">
      <c r="A1163">
        <v>0</v>
      </c>
      <c r="B1163" t="s">
        <v>363</v>
      </c>
      <c r="C1163">
        <v>0.9</v>
      </c>
      <c r="D1163" t="s">
        <v>411</v>
      </c>
      <c r="E1163" t="s">
        <v>384</v>
      </c>
      <c r="F1163" t="s">
        <v>387</v>
      </c>
      <c r="G1163" t="s">
        <v>363</v>
      </c>
      <c r="H1163">
        <v>12.749000000000001</v>
      </c>
      <c r="J1163">
        <v>108222357</v>
      </c>
      <c r="K1163" s="5">
        <v>45903</v>
      </c>
      <c r="L1163">
        <v>21</v>
      </c>
      <c r="M1163">
        <v>1</v>
      </c>
      <c r="N1163">
        <v>0</v>
      </c>
      <c r="O1163">
        <v>1</v>
      </c>
      <c r="P1163" t="s">
        <v>7</v>
      </c>
    </row>
    <row r="1164" spans="1:16" x14ac:dyDescent="0.35">
      <c r="A1164">
        <v>0</v>
      </c>
      <c r="B1164" t="s">
        <v>363</v>
      </c>
      <c r="C1164">
        <v>0.9</v>
      </c>
      <c r="D1164" t="s">
        <v>411</v>
      </c>
      <c r="E1164" t="s">
        <v>384</v>
      </c>
      <c r="F1164" t="s">
        <v>387</v>
      </c>
      <c r="G1164" t="s">
        <v>363</v>
      </c>
      <c r="H1164">
        <v>12.749000000000001</v>
      </c>
      <c r="J1164">
        <v>108468878</v>
      </c>
      <c r="K1164" s="5">
        <v>46125</v>
      </c>
      <c r="L1164">
        <v>21</v>
      </c>
      <c r="M1164">
        <v>1</v>
      </c>
      <c r="N1164">
        <v>0</v>
      </c>
      <c r="O1164">
        <v>5</v>
      </c>
      <c r="P1164" t="s">
        <v>7</v>
      </c>
    </row>
    <row r="1165" spans="1:16" x14ac:dyDescent="0.35">
      <c r="A1165">
        <v>0</v>
      </c>
      <c r="B1165" t="s">
        <v>363</v>
      </c>
      <c r="C1165">
        <v>0.3</v>
      </c>
      <c r="D1165" t="s">
        <v>6</v>
      </c>
      <c r="E1165" t="s">
        <v>406</v>
      </c>
      <c r="F1165" t="s">
        <v>384</v>
      </c>
      <c r="G1165" t="s">
        <v>363</v>
      </c>
      <c r="H1165">
        <v>12.763999999999999</v>
      </c>
      <c r="J1165">
        <v>108065771</v>
      </c>
      <c r="K1165" s="5">
        <v>45748</v>
      </c>
      <c r="L1165">
        <v>21</v>
      </c>
      <c r="M1165">
        <v>1</v>
      </c>
      <c r="N1165">
        <v>0</v>
      </c>
      <c r="O1165">
        <v>1</v>
      </c>
      <c r="P1165" t="s">
        <v>7</v>
      </c>
    </row>
    <row r="1166" spans="1:16" x14ac:dyDescent="0.35">
      <c r="A1166">
        <v>721</v>
      </c>
      <c r="B1166" t="s">
        <v>363</v>
      </c>
      <c r="C1166">
        <v>4.7E-2</v>
      </c>
      <c r="D1166" t="s">
        <v>411</v>
      </c>
      <c r="E1166" t="s">
        <v>574</v>
      </c>
      <c r="F1166" t="s">
        <v>387</v>
      </c>
      <c r="G1166" t="s">
        <v>363</v>
      </c>
      <c r="H1166">
        <v>12.786</v>
      </c>
      <c r="J1166">
        <v>108315075</v>
      </c>
      <c r="K1166" s="5">
        <v>45981</v>
      </c>
      <c r="L1166">
        <v>21</v>
      </c>
      <c r="M1166">
        <v>1</v>
      </c>
      <c r="N1166">
        <v>0</v>
      </c>
      <c r="O1166">
        <v>5</v>
      </c>
      <c r="P1166" t="s">
        <v>7</v>
      </c>
    </row>
    <row r="1167" spans="1:16" x14ac:dyDescent="0.35">
      <c r="A1167">
        <v>0</v>
      </c>
      <c r="B1167" t="s">
        <v>363</v>
      </c>
      <c r="C1167">
        <v>1</v>
      </c>
      <c r="D1167" t="s">
        <v>411</v>
      </c>
      <c r="E1167" t="s">
        <v>384</v>
      </c>
      <c r="F1167" t="s">
        <v>387</v>
      </c>
      <c r="G1167" t="s">
        <v>363</v>
      </c>
      <c r="H1167">
        <v>12.849</v>
      </c>
      <c r="J1167">
        <v>104436028</v>
      </c>
      <c r="K1167" s="5">
        <v>42202</v>
      </c>
      <c r="L1167">
        <v>17</v>
      </c>
      <c r="M1167">
        <v>1</v>
      </c>
      <c r="N1167">
        <v>0</v>
      </c>
      <c r="O1167">
        <v>5</v>
      </c>
      <c r="P1167" t="s">
        <v>7</v>
      </c>
    </row>
    <row r="1168" spans="1:16" x14ac:dyDescent="0.35">
      <c r="A1168">
        <v>0</v>
      </c>
      <c r="B1168" t="s">
        <v>363</v>
      </c>
      <c r="C1168">
        <v>1</v>
      </c>
      <c r="D1168" t="s">
        <v>411</v>
      </c>
      <c r="E1168" t="s">
        <v>384</v>
      </c>
      <c r="F1168" t="s">
        <v>387</v>
      </c>
      <c r="G1168" t="s">
        <v>363</v>
      </c>
      <c r="H1168">
        <v>12.849</v>
      </c>
      <c r="J1168">
        <v>104896327</v>
      </c>
      <c r="K1168" s="5">
        <v>42671</v>
      </c>
      <c r="L1168">
        <v>17</v>
      </c>
      <c r="M1168">
        <v>1</v>
      </c>
      <c r="N1168">
        <v>0</v>
      </c>
      <c r="O1168">
        <v>5</v>
      </c>
      <c r="P1168" t="s">
        <v>7</v>
      </c>
    </row>
    <row r="1169" spans="1:16" x14ac:dyDescent="0.35">
      <c r="A1169">
        <v>0</v>
      </c>
      <c r="B1169" t="s">
        <v>363</v>
      </c>
      <c r="C1169">
        <v>1</v>
      </c>
      <c r="D1169" t="s">
        <v>411</v>
      </c>
      <c r="E1169" t="s">
        <v>384</v>
      </c>
      <c r="F1169" t="s">
        <v>404</v>
      </c>
      <c r="G1169" t="s">
        <v>363</v>
      </c>
      <c r="H1169">
        <v>12.849</v>
      </c>
      <c r="J1169">
        <v>107094926</v>
      </c>
      <c r="K1169" s="5">
        <v>44831</v>
      </c>
      <c r="L1169">
        <v>21</v>
      </c>
      <c r="M1169">
        <v>1</v>
      </c>
      <c r="N1169">
        <v>0</v>
      </c>
      <c r="O1169">
        <v>1</v>
      </c>
      <c r="P1169" t="s">
        <v>7</v>
      </c>
    </row>
    <row r="1170" spans="1:16" x14ac:dyDescent="0.35">
      <c r="A1170">
        <v>0</v>
      </c>
      <c r="B1170" t="s">
        <v>363</v>
      </c>
      <c r="C1170">
        <v>1</v>
      </c>
      <c r="D1170" t="s">
        <v>411</v>
      </c>
      <c r="E1170" t="s">
        <v>384</v>
      </c>
      <c r="F1170" t="s">
        <v>387</v>
      </c>
      <c r="G1170" t="s">
        <v>363</v>
      </c>
      <c r="H1170">
        <v>12.849</v>
      </c>
      <c r="J1170">
        <v>103973712</v>
      </c>
      <c r="K1170" s="5">
        <v>41680</v>
      </c>
      <c r="L1170">
        <v>17</v>
      </c>
      <c r="M1170">
        <v>2</v>
      </c>
      <c r="N1170">
        <v>0</v>
      </c>
      <c r="O1170">
        <v>5</v>
      </c>
      <c r="P1170" t="s">
        <v>7</v>
      </c>
    </row>
    <row r="1171" spans="1:16" x14ac:dyDescent="0.35">
      <c r="A1171">
        <v>0</v>
      </c>
      <c r="B1171" t="s">
        <v>363</v>
      </c>
      <c r="C1171">
        <v>1</v>
      </c>
      <c r="D1171" t="s">
        <v>411</v>
      </c>
      <c r="E1171" t="s">
        <v>384</v>
      </c>
      <c r="F1171" t="s">
        <v>406</v>
      </c>
      <c r="G1171" t="s">
        <v>363</v>
      </c>
      <c r="H1171">
        <v>12.849</v>
      </c>
      <c r="J1171">
        <v>107703836</v>
      </c>
      <c r="K1171" s="5">
        <v>45411</v>
      </c>
      <c r="L1171">
        <v>19</v>
      </c>
      <c r="M1171">
        <v>1</v>
      </c>
      <c r="N1171">
        <v>0</v>
      </c>
      <c r="O1171">
        <v>5</v>
      </c>
      <c r="P1171" t="s">
        <v>7</v>
      </c>
    </row>
    <row r="1172" spans="1:16" x14ac:dyDescent="0.35">
      <c r="A1172">
        <v>0</v>
      </c>
      <c r="B1172" t="s">
        <v>363</v>
      </c>
      <c r="C1172">
        <v>2</v>
      </c>
      <c r="D1172" t="s">
        <v>6</v>
      </c>
      <c r="E1172" t="s">
        <v>387</v>
      </c>
      <c r="F1172" t="s">
        <v>404</v>
      </c>
      <c r="G1172" t="s">
        <v>363</v>
      </c>
      <c r="H1172">
        <v>12.941000000000001</v>
      </c>
      <c r="J1172">
        <v>104873299</v>
      </c>
      <c r="K1172" s="5">
        <v>42650</v>
      </c>
      <c r="L1172">
        <v>21</v>
      </c>
      <c r="M1172">
        <v>2</v>
      </c>
      <c r="N1172">
        <v>0</v>
      </c>
      <c r="O1172">
        <v>1</v>
      </c>
      <c r="P1172" t="s">
        <v>3</v>
      </c>
    </row>
    <row r="1173" spans="1:16" x14ac:dyDescent="0.35">
      <c r="A1173">
        <v>0</v>
      </c>
      <c r="B1173" t="s">
        <v>363</v>
      </c>
      <c r="C1173">
        <v>0.1</v>
      </c>
      <c r="D1173" t="s">
        <v>6</v>
      </c>
      <c r="E1173" t="s">
        <v>406</v>
      </c>
      <c r="F1173" t="s">
        <v>384</v>
      </c>
      <c r="G1173" t="s">
        <v>363</v>
      </c>
      <c r="H1173">
        <v>12.964</v>
      </c>
      <c r="J1173">
        <v>104920885</v>
      </c>
      <c r="K1173" s="5">
        <v>42692</v>
      </c>
      <c r="L1173">
        <v>17</v>
      </c>
      <c r="M1173">
        <v>1</v>
      </c>
      <c r="N1173">
        <v>0</v>
      </c>
      <c r="O1173">
        <v>5</v>
      </c>
      <c r="P1173" t="s">
        <v>7</v>
      </c>
    </row>
    <row r="1174" spans="1:16" x14ac:dyDescent="0.35">
      <c r="A1174">
        <v>0</v>
      </c>
      <c r="B1174" t="s">
        <v>363</v>
      </c>
      <c r="C1174">
        <v>0.1</v>
      </c>
      <c r="D1174" t="s">
        <v>6</v>
      </c>
      <c r="E1174" t="s">
        <v>406</v>
      </c>
      <c r="F1174" t="s">
        <v>567</v>
      </c>
      <c r="G1174" t="s">
        <v>363</v>
      </c>
      <c r="H1174">
        <v>12.964</v>
      </c>
      <c r="J1174">
        <v>108076133</v>
      </c>
      <c r="K1174" s="5">
        <v>45758</v>
      </c>
      <c r="L1174">
        <v>21</v>
      </c>
      <c r="M1174">
        <v>2</v>
      </c>
      <c r="N1174">
        <v>0</v>
      </c>
      <c r="O1174">
        <v>1</v>
      </c>
      <c r="P1174" t="s">
        <v>7</v>
      </c>
    </row>
    <row r="1175" spans="1:16" x14ac:dyDescent="0.35">
      <c r="A1175">
        <v>0</v>
      </c>
      <c r="B1175" t="s">
        <v>363</v>
      </c>
      <c r="C1175">
        <v>9.5000000000000001E-2</v>
      </c>
      <c r="D1175" t="s">
        <v>6</v>
      </c>
      <c r="E1175" t="s">
        <v>406</v>
      </c>
      <c r="F1175" t="s">
        <v>576</v>
      </c>
      <c r="G1175" t="s">
        <v>363</v>
      </c>
      <c r="H1175">
        <v>12.968999999999999</v>
      </c>
      <c r="J1175">
        <v>108230670</v>
      </c>
      <c r="K1175" s="5">
        <v>45909</v>
      </c>
      <c r="L1175">
        <v>21</v>
      </c>
      <c r="M1175">
        <v>1</v>
      </c>
      <c r="N1175">
        <v>0</v>
      </c>
      <c r="O1175">
        <v>1</v>
      </c>
      <c r="P1175" t="s">
        <v>7</v>
      </c>
    </row>
    <row r="1176" spans="1:16" x14ac:dyDescent="0.35">
      <c r="A1176">
        <v>0</v>
      </c>
      <c r="B1176" t="s">
        <v>363</v>
      </c>
      <c r="C1176">
        <v>1.1299999999999999</v>
      </c>
      <c r="D1176" t="s">
        <v>411</v>
      </c>
      <c r="E1176" t="s">
        <v>384</v>
      </c>
      <c r="F1176" t="s">
        <v>387</v>
      </c>
      <c r="G1176" t="s">
        <v>363</v>
      </c>
      <c r="H1176">
        <v>12.978999999999999</v>
      </c>
      <c r="J1176">
        <v>107275875</v>
      </c>
      <c r="K1176" s="5">
        <v>45002</v>
      </c>
      <c r="L1176">
        <v>21</v>
      </c>
      <c r="M1176">
        <v>1</v>
      </c>
      <c r="N1176">
        <v>0</v>
      </c>
      <c r="O1176">
        <v>1</v>
      </c>
      <c r="P1176" t="s">
        <v>7</v>
      </c>
    </row>
    <row r="1177" spans="1:16" x14ac:dyDescent="0.35">
      <c r="A1177">
        <v>0</v>
      </c>
      <c r="B1177" t="s">
        <v>363</v>
      </c>
      <c r="C1177">
        <v>8.5000000000000006E-2</v>
      </c>
      <c r="D1177" t="s">
        <v>6</v>
      </c>
      <c r="E1177" t="s">
        <v>406</v>
      </c>
      <c r="F1177" t="s">
        <v>384</v>
      </c>
      <c r="G1177" t="s">
        <v>363</v>
      </c>
      <c r="H1177">
        <v>12.978999999999999</v>
      </c>
      <c r="J1177">
        <v>108341805</v>
      </c>
      <c r="K1177" s="5">
        <v>45997</v>
      </c>
      <c r="L1177">
        <v>19</v>
      </c>
      <c r="M1177">
        <v>1</v>
      </c>
      <c r="N1177">
        <v>0</v>
      </c>
      <c r="O1177">
        <v>5</v>
      </c>
    </row>
    <row r="1178" spans="1:16" x14ac:dyDescent="0.35">
      <c r="A1178">
        <v>0</v>
      </c>
      <c r="B1178" t="s">
        <v>363</v>
      </c>
      <c r="C1178">
        <v>3.7999999999999999E-2</v>
      </c>
      <c r="D1178" t="s">
        <v>6</v>
      </c>
      <c r="E1178" t="s">
        <v>406</v>
      </c>
      <c r="F1178" t="s">
        <v>404</v>
      </c>
      <c r="G1178" t="s">
        <v>363</v>
      </c>
      <c r="H1178">
        <v>13.026</v>
      </c>
      <c r="J1178">
        <v>107105159</v>
      </c>
      <c r="K1178" s="5">
        <v>44843</v>
      </c>
      <c r="L1178">
        <v>21</v>
      </c>
      <c r="M1178">
        <v>1</v>
      </c>
      <c r="N1178">
        <v>0</v>
      </c>
      <c r="O1178">
        <v>1</v>
      </c>
      <c r="P1178" t="s">
        <v>7</v>
      </c>
    </row>
    <row r="1179" spans="1:16" x14ac:dyDescent="0.35">
      <c r="A1179">
        <v>0</v>
      </c>
      <c r="B1179" t="s">
        <v>363</v>
      </c>
      <c r="C1179">
        <v>1.9</v>
      </c>
      <c r="D1179" t="s">
        <v>6</v>
      </c>
      <c r="E1179" t="s">
        <v>387</v>
      </c>
      <c r="F1179" t="s">
        <v>384</v>
      </c>
      <c r="G1179" t="s">
        <v>363</v>
      </c>
      <c r="H1179">
        <v>13.041</v>
      </c>
      <c r="J1179">
        <v>107945584</v>
      </c>
      <c r="K1179" s="5">
        <v>45630</v>
      </c>
      <c r="L1179">
        <v>17</v>
      </c>
      <c r="M1179">
        <v>1</v>
      </c>
      <c r="N1179">
        <v>0</v>
      </c>
      <c r="O1179">
        <v>5</v>
      </c>
      <c r="P1179" t="s">
        <v>7</v>
      </c>
    </row>
    <row r="1180" spans="1:16" x14ac:dyDescent="0.35">
      <c r="A1180">
        <v>0</v>
      </c>
      <c r="B1180" t="s">
        <v>363</v>
      </c>
      <c r="C1180">
        <v>0.8</v>
      </c>
      <c r="D1180" t="s">
        <v>411</v>
      </c>
      <c r="E1180" t="s">
        <v>404</v>
      </c>
      <c r="F1180" t="s">
        <v>387</v>
      </c>
      <c r="G1180" t="s">
        <v>363</v>
      </c>
      <c r="H1180">
        <v>13.044</v>
      </c>
      <c r="J1180">
        <v>104562211</v>
      </c>
      <c r="K1180" s="5">
        <v>42329</v>
      </c>
      <c r="L1180">
        <v>19</v>
      </c>
      <c r="M1180">
        <v>2</v>
      </c>
      <c r="N1180">
        <v>0</v>
      </c>
      <c r="O1180">
        <v>5</v>
      </c>
    </row>
    <row r="1181" spans="1:16" x14ac:dyDescent="0.35">
      <c r="A1181">
        <v>0</v>
      </c>
      <c r="B1181" t="s">
        <v>363</v>
      </c>
      <c r="C1181">
        <v>0.8</v>
      </c>
      <c r="D1181" t="s">
        <v>411</v>
      </c>
      <c r="E1181" t="s">
        <v>404</v>
      </c>
      <c r="F1181" t="s">
        <v>344</v>
      </c>
      <c r="G1181" t="s">
        <v>363</v>
      </c>
      <c r="H1181">
        <v>13.044</v>
      </c>
      <c r="J1181">
        <v>107534593</v>
      </c>
      <c r="K1181" s="5">
        <v>45244</v>
      </c>
      <c r="L1181">
        <v>21</v>
      </c>
      <c r="M1181">
        <v>1</v>
      </c>
      <c r="N1181">
        <v>0</v>
      </c>
      <c r="O1181">
        <v>1</v>
      </c>
      <c r="P1181" t="s">
        <v>7</v>
      </c>
    </row>
    <row r="1182" spans="1:16" x14ac:dyDescent="0.35">
      <c r="A1182">
        <v>0</v>
      </c>
      <c r="B1182" t="s">
        <v>363</v>
      </c>
      <c r="C1182">
        <v>1.9E-2</v>
      </c>
      <c r="D1182" t="s">
        <v>6</v>
      </c>
      <c r="E1182" t="s">
        <v>406</v>
      </c>
      <c r="F1182" t="s">
        <v>574</v>
      </c>
      <c r="G1182" t="s">
        <v>363</v>
      </c>
      <c r="H1182">
        <v>13.045</v>
      </c>
      <c r="J1182">
        <v>106556955</v>
      </c>
      <c r="K1182" s="5">
        <v>44304</v>
      </c>
      <c r="L1182">
        <v>21</v>
      </c>
      <c r="M1182">
        <v>1</v>
      </c>
      <c r="N1182">
        <v>0</v>
      </c>
      <c r="O1182">
        <v>1</v>
      </c>
      <c r="P1182" t="s">
        <v>8</v>
      </c>
    </row>
    <row r="1183" spans="1:16" x14ac:dyDescent="0.35">
      <c r="A1183">
        <v>0</v>
      </c>
      <c r="B1183" t="s">
        <v>363</v>
      </c>
      <c r="C1183">
        <v>1.2</v>
      </c>
      <c r="D1183" t="s">
        <v>411</v>
      </c>
      <c r="E1183" t="s">
        <v>384</v>
      </c>
      <c r="F1183" t="s">
        <v>406</v>
      </c>
      <c r="G1183" t="s">
        <v>363</v>
      </c>
      <c r="H1183">
        <v>13.048999999999999</v>
      </c>
      <c r="J1183">
        <v>107129670</v>
      </c>
      <c r="K1183" s="5">
        <v>44863</v>
      </c>
      <c r="L1183">
        <v>19</v>
      </c>
      <c r="M1183">
        <v>2</v>
      </c>
      <c r="N1183">
        <v>5</v>
      </c>
      <c r="O1183">
        <v>5</v>
      </c>
      <c r="P1183" t="s">
        <v>7</v>
      </c>
    </row>
    <row r="1184" spans="1:16" x14ac:dyDescent="0.35">
      <c r="A1184">
        <v>0</v>
      </c>
      <c r="B1184" t="s">
        <v>363</v>
      </c>
      <c r="C1184">
        <v>1.4999999999999999E-2</v>
      </c>
      <c r="D1184" t="s">
        <v>6</v>
      </c>
      <c r="E1184" t="s">
        <v>406</v>
      </c>
      <c r="F1184" t="s">
        <v>384</v>
      </c>
      <c r="G1184" t="s">
        <v>363</v>
      </c>
      <c r="H1184">
        <v>13.048999999999999</v>
      </c>
      <c r="J1184">
        <v>104369429</v>
      </c>
      <c r="K1184" s="5">
        <v>42128</v>
      </c>
      <c r="L1184">
        <v>19</v>
      </c>
      <c r="M1184">
        <v>1</v>
      </c>
      <c r="N1184">
        <v>8</v>
      </c>
      <c r="O1184">
        <v>2</v>
      </c>
      <c r="P1184" t="s">
        <v>7</v>
      </c>
    </row>
    <row r="1185" spans="1:16" x14ac:dyDescent="0.35">
      <c r="A1185">
        <v>0</v>
      </c>
      <c r="B1185" t="s">
        <v>363</v>
      </c>
      <c r="C1185">
        <v>6.0000000000000001E-3</v>
      </c>
      <c r="D1185" t="s">
        <v>6</v>
      </c>
      <c r="E1185" t="s">
        <v>406</v>
      </c>
      <c r="F1185" t="s">
        <v>572</v>
      </c>
      <c r="G1185" t="s">
        <v>363</v>
      </c>
      <c r="H1185">
        <v>13.058</v>
      </c>
      <c r="J1185">
        <v>107080344</v>
      </c>
      <c r="K1185" s="5">
        <v>44817</v>
      </c>
      <c r="L1185">
        <v>17</v>
      </c>
      <c r="M1185">
        <v>1</v>
      </c>
      <c r="N1185">
        <v>0</v>
      </c>
      <c r="O1185">
        <v>5</v>
      </c>
      <c r="P1185" t="s">
        <v>7</v>
      </c>
    </row>
    <row r="1186" spans="1:16" x14ac:dyDescent="0.35">
      <c r="A1186">
        <v>0</v>
      </c>
      <c r="B1186" t="s">
        <v>363</v>
      </c>
      <c r="C1186">
        <v>0</v>
      </c>
      <c r="E1186" t="s">
        <v>406</v>
      </c>
      <c r="F1186" t="s">
        <v>404</v>
      </c>
      <c r="G1186" t="s">
        <v>363</v>
      </c>
      <c r="H1186">
        <v>13.064</v>
      </c>
      <c r="J1186">
        <v>104312224</v>
      </c>
      <c r="K1186" s="5">
        <v>42052</v>
      </c>
      <c r="L1186">
        <v>19</v>
      </c>
      <c r="M1186">
        <v>4</v>
      </c>
      <c r="N1186">
        <v>8</v>
      </c>
      <c r="O1186">
        <v>1</v>
      </c>
      <c r="P1186" t="s">
        <v>7</v>
      </c>
    </row>
    <row r="1187" spans="1:16" x14ac:dyDescent="0.35">
      <c r="A1187">
        <v>721</v>
      </c>
      <c r="B1187" t="s">
        <v>363</v>
      </c>
      <c r="C1187">
        <v>0</v>
      </c>
      <c r="E1187" t="s">
        <v>406</v>
      </c>
      <c r="F1187" t="s">
        <v>576</v>
      </c>
      <c r="G1187" t="s">
        <v>363</v>
      </c>
      <c r="H1187">
        <v>13.064</v>
      </c>
      <c r="J1187">
        <v>106538343</v>
      </c>
      <c r="K1187" s="5">
        <v>44290</v>
      </c>
      <c r="L1187">
        <v>19</v>
      </c>
      <c r="M1187">
        <v>1</v>
      </c>
      <c r="N1187">
        <v>0</v>
      </c>
      <c r="O1187">
        <v>5</v>
      </c>
      <c r="P1187" t="s">
        <v>7</v>
      </c>
    </row>
    <row r="1188" spans="1:16" x14ac:dyDescent="0.35">
      <c r="A1188">
        <v>0</v>
      </c>
      <c r="B1188" t="s">
        <v>363</v>
      </c>
      <c r="C1188">
        <v>0</v>
      </c>
      <c r="E1188" t="s">
        <v>406</v>
      </c>
      <c r="F1188" t="s">
        <v>404</v>
      </c>
      <c r="G1188" t="s">
        <v>363</v>
      </c>
      <c r="H1188">
        <v>13.064</v>
      </c>
      <c r="J1188">
        <v>107141140</v>
      </c>
      <c r="K1188" s="5">
        <v>44872</v>
      </c>
      <c r="L1188">
        <v>18</v>
      </c>
      <c r="M1188">
        <v>1</v>
      </c>
      <c r="N1188">
        <v>0</v>
      </c>
      <c r="O1188">
        <v>5</v>
      </c>
      <c r="P1188" t="s">
        <v>7</v>
      </c>
    </row>
    <row r="1189" spans="1:16" x14ac:dyDescent="0.35">
      <c r="A1189">
        <v>0</v>
      </c>
      <c r="B1189" t="s">
        <v>363</v>
      </c>
      <c r="C1189">
        <v>0</v>
      </c>
      <c r="E1189" t="s">
        <v>406</v>
      </c>
      <c r="F1189" t="s">
        <v>576</v>
      </c>
      <c r="G1189" t="s">
        <v>363</v>
      </c>
      <c r="H1189">
        <v>13.064</v>
      </c>
      <c r="J1189">
        <v>107335669</v>
      </c>
      <c r="K1189" s="5">
        <v>45060</v>
      </c>
      <c r="L1189">
        <v>21</v>
      </c>
      <c r="M1189">
        <v>1</v>
      </c>
      <c r="N1189">
        <v>8</v>
      </c>
      <c r="O1189">
        <v>1</v>
      </c>
      <c r="P1189" t="s">
        <v>7</v>
      </c>
    </row>
    <row r="1190" spans="1:16" x14ac:dyDescent="0.35">
      <c r="A1190" s="5">
        <v>46217</v>
      </c>
      <c r="B1190" t="s">
        <v>577</v>
      </c>
    </row>
    <row r="1191" spans="1:16" ht="43.5" x14ac:dyDescent="0.35">
      <c r="A1191" s="1" t="s">
        <v>370</v>
      </c>
      <c r="B1191" t="s">
        <v>371</v>
      </c>
      <c r="C1191" s="1" t="s">
        <v>372</v>
      </c>
      <c r="D1191" t="s">
        <v>373</v>
      </c>
      <c r="E1191" t="s">
        <v>374</v>
      </c>
      <c r="F1191" t="s">
        <v>375</v>
      </c>
      <c r="G1191" t="s">
        <v>376</v>
      </c>
      <c r="H1191" t="s">
        <v>377</v>
      </c>
      <c r="I1191" t="s">
        <v>0</v>
      </c>
      <c r="J1191" t="s">
        <v>1</v>
      </c>
      <c r="K1191" t="s">
        <v>2</v>
      </c>
      <c r="L1191" t="s">
        <v>3</v>
      </c>
      <c r="M1191" t="s">
        <v>4</v>
      </c>
      <c r="N1191" t="s">
        <v>5</v>
      </c>
      <c r="O1191" t="s">
        <v>6</v>
      </c>
    </row>
    <row r="1192" spans="1:16" x14ac:dyDescent="0.35">
      <c r="A1192">
        <v>0</v>
      </c>
      <c r="B1192" t="s">
        <v>363</v>
      </c>
      <c r="C1192">
        <v>0</v>
      </c>
      <c r="E1192" t="s">
        <v>406</v>
      </c>
      <c r="F1192" t="s">
        <v>576</v>
      </c>
      <c r="G1192" t="s">
        <v>363</v>
      </c>
      <c r="H1192">
        <v>13.064</v>
      </c>
      <c r="J1192">
        <v>107700179</v>
      </c>
      <c r="K1192" s="5">
        <v>45394</v>
      </c>
      <c r="L1192">
        <v>24</v>
      </c>
      <c r="M1192">
        <v>1</v>
      </c>
      <c r="N1192">
        <v>8</v>
      </c>
      <c r="O1192">
        <v>5</v>
      </c>
      <c r="P1192" t="s">
        <v>7</v>
      </c>
    </row>
    <row r="1193" spans="1:16" x14ac:dyDescent="0.35">
      <c r="A1193">
        <v>0</v>
      </c>
      <c r="B1193" t="s">
        <v>363</v>
      </c>
      <c r="C1193">
        <v>0</v>
      </c>
      <c r="E1193" t="s">
        <v>406</v>
      </c>
      <c r="F1193" t="s">
        <v>384</v>
      </c>
      <c r="G1193" t="s">
        <v>363</v>
      </c>
      <c r="H1193">
        <v>13.064</v>
      </c>
      <c r="J1193">
        <v>108338053</v>
      </c>
      <c r="K1193" s="5">
        <v>46001</v>
      </c>
      <c r="L1193">
        <v>24</v>
      </c>
      <c r="M1193">
        <v>1</v>
      </c>
      <c r="N1193">
        <v>8</v>
      </c>
      <c r="O1193">
        <v>3</v>
      </c>
      <c r="P1193" t="s">
        <v>7</v>
      </c>
    </row>
    <row r="1194" spans="1:16" x14ac:dyDescent="0.35">
      <c r="A1194">
        <v>0</v>
      </c>
      <c r="B1194" t="s">
        <v>363</v>
      </c>
      <c r="C1194">
        <v>0</v>
      </c>
      <c r="E1194" t="s">
        <v>406</v>
      </c>
      <c r="F1194" t="s">
        <v>404</v>
      </c>
      <c r="G1194" t="s">
        <v>363</v>
      </c>
      <c r="H1194">
        <v>13.064</v>
      </c>
      <c r="J1194">
        <v>107622949</v>
      </c>
      <c r="K1194" s="5">
        <v>45317</v>
      </c>
      <c r="L1194">
        <v>23</v>
      </c>
      <c r="M1194">
        <v>2</v>
      </c>
      <c r="N1194">
        <v>8</v>
      </c>
      <c r="O1194">
        <v>5</v>
      </c>
      <c r="P1194" t="s">
        <v>7</v>
      </c>
    </row>
    <row r="1195" spans="1:16" x14ac:dyDescent="0.35">
      <c r="A1195">
        <v>0</v>
      </c>
      <c r="B1195" t="s">
        <v>363</v>
      </c>
      <c r="C1195">
        <v>6.0000000000000001E-3</v>
      </c>
      <c r="D1195" t="s">
        <v>411</v>
      </c>
      <c r="E1195" t="s">
        <v>406</v>
      </c>
      <c r="F1195" t="s">
        <v>387</v>
      </c>
      <c r="G1195" t="s">
        <v>363</v>
      </c>
      <c r="H1195">
        <v>13.07</v>
      </c>
      <c r="J1195">
        <v>105312673</v>
      </c>
      <c r="K1195" s="5">
        <v>43074</v>
      </c>
      <c r="L1195">
        <v>19</v>
      </c>
      <c r="M1195">
        <v>1</v>
      </c>
      <c r="N1195">
        <v>0</v>
      </c>
      <c r="O1195">
        <v>5</v>
      </c>
      <c r="P1195" t="s">
        <v>8</v>
      </c>
    </row>
    <row r="1196" spans="1:16" x14ac:dyDescent="0.35">
      <c r="A1196">
        <v>0</v>
      </c>
      <c r="B1196" t="s">
        <v>363</v>
      </c>
      <c r="C1196">
        <v>6.0000000000000001E-3</v>
      </c>
      <c r="D1196" t="s">
        <v>411</v>
      </c>
      <c r="E1196" t="s">
        <v>406</v>
      </c>
      <c r="F1196" t="s">
        <v>567</v>
      </c>
      <c r="G1196" t="s">
        <v>363</v>
      </c>
      <c r="H1196">
        <v>13.07</v>
      </c>
      <c r="J1196">
        <v>108122369</v>
      </c>
      <c r="K1196" s="5">
        <v>45803</v>
      </c>
      <c r="L1196">
        <v>17</v>
      </c>
      <c r="M1196">
        <v>1</v>
      </c>
      <c r="N1196">
        <v>0</v>
      </c>
      <c r="O1196">
        <v>5</v>
      </c>
      <c r="P1196" t="s">
        <v>7</v>
      </c>
    </row>
    <row r="1197" spans="1:16" x14ac:dyDescent="0.35">
      <c r="A1197">
        <v>0</v>
      </c>
      <c r="B1197" t="s">
        <v>363</v>
      </c>
      <c r="C1197">
        <v>1.4E-2</v>
      </c>
      <c r="D1197" t="s">
        <v>411</v>
      </c>
      <c r="E1197" t="s">
        <v>406</v>
      </c>
      <c r="F1197" t="s">
        <v>387</v>
      </c>
      <c r="G1197" t="s">
        <v>363</v>
      </c>
      <c r="H1197">
        <v>13.077999999999999</v>
      </c>
      <c r="J1197">
        <v>104073480</v>
      </c>
      <c r="K1197" s="5">
        <v>41793</v>
      </c>
      <c r="L1197">
        <v>21</v>
      </c>
      <c r="M1197">
        <v>1</v>
      </c>
      <c r="N1197">
        <v>5</v>
      </c>
      <c r="O1197">
        <v>1</v>
      </c>
      <c r="P1197" t="s">
        <v>7</v>
      </c>
    </row>
    <row r="1198" spans="1:16" x14ac:dyDescent="0.35">
      <c r="A1198">
        <v>0</v>
      </c>
      <c r="B1198" t="s">
        <v>363</v>
      </c>
      <c r="C1198">
        <v>0.5</v>
      </c>
      <c r="D1198" t="s">
        <v>6</v>
      </c>
      <c r="E1198" t="s">
        <v>568</v>
      </c>
      <c r="F1198" t="s">
        <v>578</v>
      </c>
      <c r="G1198" t="s">
        <v>363</v>
      </c>
      <c r="H1198">
        <v>13.103</v>
      </c>
      <c r="J1198">
        <v>104605408</v>
      </c>
      <c r="K1198" s="5">
        <v>42369</v>
      </c>
      <c r="L1198">
        <v>19</v>
      </c>
      <c r="M1198">
        <v>2</v>
      </c>
      <c r="N1198">
        <v>0</v>
      </c>
      <c r="O1198">
        <v>1</v>
      </c>
      <c r="P1198" t="s">
        <v>3</v>
      </c>
    </row>
    <row r="1199" spans="1:16" x14ac:dyDescent="0.35">
      <c r="A1199">
        <v>0</v>
      </c>
      <c r="B1199" t="s">
        <v>363</v>
      </c>
      <c r="C1199">
        <v>0.3</v>
      </c>
      <c r="D1199" t="s">
        <v>399</v>
      </c>
      <c r="E1199" t="s">
        <v>579</v>
      </c>
      <c r="F1199" t="s">
        <v>384</v>
      </c>
      <c r="G1199" t="s">
        <v>363</v>
      </c>
      <c r="H1199">
        <v>13.138</v>
      </c>
      <c r="J1199">
        <v>106941392</v>
      </c>
      <c r="K1199" s="5">
        <v>44679</v>
      </c>
      <c r="L1199">
        <v>21</v>
      </c>
      <c r="M1199">
        <v>1</v>
      </c>
      <c r="N1199">
        <v>0</v>
      </c>
      <c r="O1199">
        <v>1</v>
      </c>
      <c r="P1199" t="s">
        <v>7</v>
      </c>
    </row>
    <row r="1200" spans="1:16" x14ac:dyDescent="0.35">
      <c r="A1200">
        <v>721</v>
      </c>
      <c r="B1200" t="s">
        <v>363</v>
      </c>
      <c r="C1200">
        <v>7.5999999999999998E-2</v>
      </c>
      <c r="D1200" t="s">
        <v>411</v>
      </c>
      <c r="E1200" t="s">
        <v>406</v>
      </c>
      <c r="F1200" t="s">
        <v>576</v>
      </c>
      <c r="G1200" t="s">
        <v>363</v>
      </c>
      <c r="H1200">
        <v>13.14</v>
      </c>
      <c r="J1200">
        <v>106907724</v>
      </c>
      <c r="K1200" s="5">
        <v>44650</v>
      </c>
      <c r="L1200">
        <v>17</v>
      </c>
      <c r="M1200">
        <v>1</v>
      </c>
      <c r="N1200">
        <v>0</v>
      </c>
      <c r="O1200">
        <v>5</v>
      </c>
      <c r="P1200" t="s">
        <v>7</v>
      </c>
    </row>
    <row r="1201" spans="1:16" x14ac:dyDescent="0.35">
      <c r="A1201">
        <v>0</v>
      </c>
      <c r="B1201" t="s">
        <v>363</v>
      </c>
      <c r="C1201">
        <v>0.9</v>
      </c>
      <c r="D1201" t="s">
        <v>411</v>
      </c>
      <c r="E1201" t="s">
        <v>404</v>
      </c>
      <c r="F1201" t="s">
        <v>387</v>
      </c>
      <c r="G1201" t="s">
        <v>363</v>
      </c>
      <c r="H1201">
        <v>13.144</v>
      </c>
      <c r="J1201">
        <v>106636816</v>
      </c>
      <c r="K1201" s="5">
        <v>44393</v>
      </c>
      <c r="L1201">
        <v>21</v>
      </c>
      <c r="M1201">
        <v>1</v>
      </c>
      <c r="N1201">
        <v>4</v>
      </c>
      <c r="O1201">
        <v>1</v>
      </c>
      <c r="P1201" t="s">
        <v>7</v>
      </c>
    </row>
    <row r="1202" spans="1:16" x14ac:dyDescent="0.35">
      <c r="A1202">
        <v>0</v>
      </c>
      <c r="B1202" t="s">
        <v>363</v>
      </c>
      <c r="C1202">
        <v>0.92</v>
      </c>
      <c r="D1202" t="s">
        <v>411</v>
      </c>
      <c r="E1202" t="s">
        <v>404</v>
      </c>
      <c r="F1202" t="s">
        <v>387</v>
      </c>
      <c r="G1202" t="s">
        <v>363</v>
      </c>
      <c r="H1202">
        <v>13.164</v>
      </c>
      <c r="J1202">
        <v>106857316</v>
      </c>
      <c r="K1202" s="5">
        <v>44597</v>
      </c>
      <c r="L1202">
        <v>28</v>
      </c>
      <c r="M1202">
        <v>1</v>
      </c>
      <c r="N1202">
        <v>0</v>
      </c>
      <c r="O1202">
        <v>1</v>
      </c>
      <c r="P1202" t="s">
        <v>7</v>
      </c>
    </row>
    <row r="1203" spans="1:16" x14ac:dyDescent="0.35">
      <c r="A1203">
        <v>0</v>
      </c>
      <c r="B1203" t="s">
        <v>363</v>
      </c>
      <c r="C1203">
        <v>0.1</v>
      </c>
      <c r="D1203" t="s">
        <v>411</v>
      </c>
      <c r="E1203" t="s">
        <v>406</v>
      </c>
      <c r="F1203" t="s">
        <v>568</v>
      </c>
      <c r="G1203" t="s">
        <v>363</v>
      </c>
      <c r="H1203">
        <v>13.164</v>
      </c>
      <c r="J1203">
        <v>106632983</v>
      </c>
      <c r="K1203" s="5">
        <v>44384</v>
      </c>
      <c r="L1203">
        <v>29</v>
      </c>
      <c r="M1203">
        <v>1</v>
      </c>
      <c r="N1203">
        <v>0</v>
      </c>
      <c r="O1203">
        <v>1</v>
      </c>
      <c r="P1203" t="s">
        <v>7</v>
      </c>
    </row>
    <row r="1204" spans="1:16" x14ac:dyDescent="0.35">
      <c r="A1204">
        <v>0</v>
      </c>
      <c r="B1204" t="s">
        <v>363</v>
      </c>
      <c r="C1204">
        <v>0.6</v>
      </c>
      <c r="D1204" t="s">
        <v>6</v>
      </c>
      <c r="E1204" t="s">
        <v>580</v>
      </c>
      <c r="F1204" t="s">
        <v>404</v>
      </c>
      <c r="G1204" t="s">
        <v>363</v>
      </c>
      <c r="H1204">
        <v>13.167999999999999</v>
      </c>
      <c r="J1204">
        <v>106651032</v>
      </c>
      <c r="K1204" s="5">
        <v>44411</v>
      </c>
      <c r="L1204">
        <v>21</v>
      </c>
      <c r="M1204">
        <v>2</v>
      </c>
      <c r="N1204">
        <v>0</v>
      </c>
      <c r="O1204">
        <v>1</v>
      </c>
      <c r="P1204" t="s">
        <v>7</v>
      </c>
    </row>
    <row r="1205" spans="1:16" x14ac:dyDescent="0.35">
      <c r="A1205">
        <v>721</v>
      </c>
      <c r="B1205" t="s">
        <v>363</v>
      </c>
      <c r="C1205">
        <v>8.9999999999999993E-3</v>
      </c>
      <c r="D1205" t="s">
        <v>503</v>
      </c>
      <c r="E1205" t="s">
        <v>576</v>
      </c>
      <c r="F1205" t="s">
        <v>404</v>
      </c>
      <c r="G1205" t="s">
        <v>363</v>
      </c>
      <c r="H1205">
        <v>13.173</v>
      </c>
      <c r="J1205">
        <v>104695203</v>
      </c>
      <c r="K1205" s="5">
        <v>42461</v>
      </c>
      <c r="L1205">
        <v>21</v>
      </c>
      <c r="M1205">
        <v>1</v>
      </c>
      <c r="N1205">
        <v>12</v>
      </c>
      <c r="O1205">
        <v>1</v>
      </c>
      <c r="P1205" t="s">
        <v>3</v>
      </c>
    </row>
    <row r="1206" spans="1:16" x14ac:dyDescent="0.35">
      <c r="A1206">
        <v>0</v>
      </c>
      <c r="B1206" t="s">
        <v>363</v>
      </c>
      <c r="C1206">
        <v>4.0000000000000001E-3</v>
      </c>
      <c r="D1206" t="s">
        <v>6</v>
      </c>
      <c r="E1206" t="s">
        <v>576</v>
      </c>
      <c r="F1206" t="s">
        <v>434</v>
      </c>
      <c r="G1206" t="s">
        <v>363</v>
      </c>
      <c r="H1206">
        <v>13.178000000000001</v>
      </c>
      <c r="J1206">
        <v>107729018</v>
      </c>
      <c r="K1206" s="5">
        <v>45435</v>
      </c>
      <c r="L1206">
        <v>4</v>
      </c>
      <c r="M1206">
        <v>1</v>
      </c>
      <c r="N1206">
        <v>0</v>
      </c>
      <c r="O1206">
        <v>1</v>
      </c>
      <c r="P1206" t="s">
        <v>7</v>
      </c>
    </row>
    <row r="1207" spans="1:16" x14ac:dyDescent="0.35">
      <c r="A1207">
        <v>0</v>
      </c>
      <c r="B1207" t="s">
        <v>363</v>
      </c>
      <c r="C1207">
        <v>0</v>
      </c>
      <c r="E1207" t="s">
        <v>576</v>
      </c>
      <c r="F1207" t="s">
        <v>406</v>
      </c>
      <c r="G1207" t="s">
        <v>363</v>
      </c>
      <c r="H1207">
        <v>13.182</v>
      </c>
      <c r="J1207">
        <v>107576055</v>
      </c>
      <c r="K1207" s="5">
        <v>45281</v>
      </c>
      <c r="L1207">
        <v>21</v>
      </c>
      <c r="M1207">
        <v>1</v>
      </c>
      <c r="N1207">
        <v>0</v>
      </c>
      <c r="O1207">
        <v>1</v>
      </c>
      <c r="P1207" t="s">
        <v>7</v>
      </c>
    </row>
    <row r="1208" spans="1:16" x14ac:dyDescent="0.35">
      <c r="A1208">
        <v>0</v>
      </c>
      <c r="B1208" t="s">
        <v>363</v>
      </c>
      <c r="C1208">
        <v>8.9999999999999993E-3</v>
      </c>
      <c r="D1208" t="s">
        <v>411</v>
      </c>
      <c r="E1208" t="s">
        <v>576</v>
      </c>
      <c r="F1208" t="s">
        <v>387</v>
      </c>
      <c r="G1208" t="s">
        <v>363</v>
      </c>
      <c r="H1208">
        <v>13.191000000000001</v>
      </c>
      <c r="J1208">
        <v>106425380</v>
      </c>
      <c r="K1208" s="5">
        <v>44162</v>
      </c>
      <c r="L1208">
        <v>21</v>
      </c>
      <c r="M1208">
        <v>1</v>
      </c>
      <c r="N1208">
        <v>8</v>
      </c>
      <c r="O1208">
        <v>5</v>
      </c>
      <c r="P1208" t="s">
        <v>7</v>
      </c>
    </row>
    <row r="1209" spans="1:16" x14ac:dyDescent="0.35">
      <c r="A1209">
        <v>0</v>
      </c>
      <c r="B1209" t="s">
        <v>363</v>
      </c>
      <c r="C1209">
        <v>1.9E-2</v>
      </c>
      <c r="D1209" t="s">
        <v>411</v>
      </c>
      <c r="E1209" t="s">
        <v>576</v>
      </c>
      <c r="F1209" t="s">
        <v>581</v>
      </c>
      <c r="G1209" t="s">
        <v>363</v>
      </c>
      <c r="H1209">
        <v>13.201000000000001</v>
      </c>
      <c r="J1209">
        <v>105804740</v>
      </c>
      <c r="K1209" s="5">
        <v>43537</v>
      </c>
      <c r="L1209">
        <v>19</v>
      </c>
      <c r="M1209">
        <v>1</v>
      </c>
      <c r="N1209">
        <v>0</v>
      </c>
      <c r="O1209">
        <v>1</v>
      </c>
      <c r="P1209" t="s">
        <v>7</v>
      </c>
    </row>
    <row r="1210" spans="1:16" x14ac:dyDescent="0.35">
      <c r="A1210">
        <v>721</v>
      </c>
      <c r="B1210" t="s">
        <v>363</v>
      </c>
      <c r="C1210">
        <v>3.7999999999999999E-2</v>
      </c>
      <c r="D1210" t="s">
        <v>490</v>
      </c>
      <c r="E1210" t="s">
        <v>576</v>
      </c>
      <c r="F1210" t="s">
        <v>580</v>
      </c>
      <c r="G1210" t="s">
        <v>363</v>
      </c>
      <c r="H1210">
        <v>13.22</v>
      </c>
      <c r="J1210">
        <v>107118110</v>
      </c>
      <c r="K1210" s="5">
        <v>44852</v>
      </c>
      <c r="L1210">
        <v>17</v>
      </c>
      <c r="M1210">
        <v>1</v>
      </c>
      <c r="N1210">
        <v>0</v>
      </c>
      <c r="O1210">
        <v>5</v>
      </c>
      <c r="P1210" t="s">
        <v>7</v>
      </c>
    </row>
    <row r="1211" spans="1:16" x14ac:dyDescent="0.35">
      <c r="A1211">
        <v>0</v>
      </c>
      <c r="B1211" t="s">
        <v>363</v>
      </c>
      <c r="C1211">
        <v>1</v>
      </c>
      <c r="D1211" t="s">
        <v>411</v>
      </c>
      <c r="E1211" t="s">
        <v>404</v>
      </c>
      <c r="F1211" t="s">
        <v>568</v>
      </c>
      <c r="G1211" t="s">
        <v>363</v>
      </c>
      <c r="H1211">
        <v>13.244</v>
      </c>
      <c r="J1211">
        <v>104116460</v>
      </c>
      <c r="K1211" s="5">
        <v>41849</v>
      </c>
      <c r="L1211">
        <v>17</v>
      </c>
      <c r="M1211">
        <v>1</v>
      </c>
      <c r="N1211">
        <v>0</v>
      </c>
      <c r="O1211">
        <v>1</v>
      </c>
      <c r="P1211" t="s">
        <v>7</v>
      </c>
    </row>
    <row r="1212" spans="1:16" x14ac:dyDescent="0.35">
      <c r="A1212">
        <v>0</v>
      </c>
      <c r="B1212" t="s">
        <v>363</v>
      </c>
      <c r="C1212">
        <v>0.1</v>
      </c>
      <c r="D1212" t="s">
        <v>411</v>
      </c>
      <c r="E1212" t="s">
        <v>576</v>
      </c>
      <c r="F1212" t="s">
        <v>387</v>
      </c>
      <c r="G1212" t="s">
        <v>363</v>
      </c>
      <c r="H1212">
        <v>13.282</v>
      </c>
      <c r="J1212">
        <v>104982750</v>
      </c>
      <c r="K1212" s="5">
        <v>42756</v>
      </c>
      <c r="L1212">
        <v>21</v>
      </c>
      <c r="M1212">
        <v>1</v>
      </c>
      <c r="N1212">
        <v>5</v>
      </c>
      <c r="O1212">
        <v>5</v>
      </c>
      <c r="P1212" t="s">
        <v>3</v>
      </c>
    </row>
    <row r="1213" spans="1:16" x14ac:dyDescent="0.35">
      <c r="A1213">
        <v>0</v>
      </c>
      <c r="B1213" t="s">
        <v>363</v>
      </c>
      <c r="C1213">
        <v>1.07</v>
      </c>
      <c r="D1213" t="s">
        <v>411</v>
      </c>
      <c r="E1213" t="s">
        <v>404</v>
      </c>
      <c r="F1213" t="s">
        <v>387</v>
      </c>
      <c r="G1213" t="s">
        <v>363</v>
      </c>
      <c r="H1213">
        <v>13.314</v>
      </c>
      <c r="J1213">
        <v>108025501</v>
      </c>
      <c r="K1213" s="5">
        <v>45707</v>
      </c>
      <c r="L1213">
        <v>19</v>
      </c>
      <c r="M1213">
        <v>4</v>
      </c>
      <c r="N1213">
        <v>0</v>
      </c>
      <c r="O1213">
        <v>1</v>
      </c>
      <c r="P1213" t="s">
        <v>7</v>
      </c>
    </row>
    <row r="1214" spans="1:16" x14ac:dyDescent="0.35">
      <c r="A1214">
        <v>0</v>
      </c>
      <c r="B1214" t="s">
        <v>363</v>
      </c>
      <c r="C1214">
        <v>1.5</v>
      </c>
      <c r="D1214" t="s">
        <v>411</v>
      </c>
      <c r="E1214" t="s">
        <v>384</v>
      </c>
      <c r="F1214" t="s">
        <v>568</v>
      </c>
      <c r="G1214" t="s">
        <v>363</v>
      </c>
      <c r="H1214">
        <v>13.349</v>
      </c>
      <c r="J1214">
        <v>106722908</v>
      </c>
      <c r="K1214" s="5">
        <v>44479</v>
      </c>
      <c r="L1214">
        <v>19</v>
      </c>
      <c r="M1214">
        <v>1</v>
      </c>
      <c r="N1214">
        <v>0</v>
      </c>
      <c r="O1214">
        <v>1</v>
      </c>
      <c r="P1214" t="s">
        <v>8</v>
      </c>
    </row>
    <row r="1215" spans="1:16" x14ac:dyDescent="0.35">
      <c r="A1215">
        <v>0</v>
      </c>
      <c r="B1215" t="s">
        <v>363</v>
      </c>
      <c r="C1215">
        <v>4.5999999999999999E-2</v>
      </c>
      <c r="D1215" t="s">
        <v>6</v>
      </c>
      <c r="E1215" t="s">
        <v>579</v>
      </c>
      <c r="F1215" t="s">
        <v>576</v>
      </c>
      <c r="G1215" t="s">
        <v>363</v>
      </c>
      <c r="H1215">
        <v>13.391999999999999</v>
      </c>
      <c r="J1215">
        <v>108078652</v>
      </c>
      <c r="K1215" s="5">
        <v>45756</v>
      </c>
      <c r="L1215">
        <v>27</v>
      </c>
      <c r="M1215">
        <v>1</v>
      </c>
      <c r="N1215">
        <v>0</v>
      </c>
      <c r="O1215">
        <v>2</v>
      </c>
      <c r="P1215" t="s">
        <v>10</v>
      </c>
    </row>
    <row r="1216" spans="1:16" x14ac:dyDescent="0.35">
      <c r="A1216">
        <v>0</v>
      </c>
      <c r="B1216" t="s">
        <v>363</v>
      </c>
      <c r="C1216">
        <v>0.5</v>
      </c>
      <c r="D1216" t="s">
        <v>6</v>
      </c>
      <c r="E1216" t="s">
        <v>515</v>
      </c>
      <c r="F1216" t="s">
        <v>568</v>
      </c>
      <c r="G1216" t="s">
        <v>363</v>
      </c>
      <c r="H1216">
        <v>13.393000000000001</v>
      </c>
      <c r="J1216">
        <v>104380082</v>
      </c>
      <c r="K1216" s="5">
        <v>42140</v>
      </c>
      <c r="L1216">
        <v>21</v>
      </c>
      <c r="M1216">
        <v>1</v>
      </c>
      <c r="N1216">
        <v>0</v>
      </c>
      <c r="O1216">
        <v>1</v>
      </c>
      <c r="P1216" t="s">
        <v>3</v>
      </c>
    </row>
    <row r="1217" spans="1:16" x14ac:dyDescent="0.35">
      <c r="A1217">
        <v>0</v>
      </c>
      <c r="B1217" t="s">
        <v>363</v>
      </c>
      <c r="C1217">
        <v>0</v>
      </c>
      <c r="E1217" t="s">
        <v>582</v>
      </c>
      <c r="F1217" t="s">
        <v>384</v>
      </c>
      <c r="G1217" t="s">
        <v>363</v>
      </c>
      <c r="H1217">
        <v>13.438000000000001</v>
      </c>
      <c r="J1217">
        <v>106976943</v>
      </c>
      <c r="K1217" s="5">
        <v>44713</v>
      </c>
      <c r="L1217">
        <v>21</v>
      </c>
      <c r="M1217">
        <v>1</v>
      </c>
      <c r="N1217">
        <v>4</v>
      </c>
      <c r="O1217">
        <v>1</v>
      </c>
      <c r="P1217" t="s">
        <v>8</v>
      </c>
    </row>
    <row r="1218" spans="1:16" x14ac:dyDescent="0.35">
      <c r="A1218">
        <v>0</v>
      </c>
      <c r="B1218" t="s">
        <v>363</v>
      </c>
      <c r="C1218">
        <v>0</v>
      </c>
      <c r="E1218" t="s">
        <v>583</v>
      </c>
      <c r="F1218" t="s">
        <v>576</v>
      </c>
      <c r="G1218" t="s">
        <v>363</v>
      </c>
      <c r="H1218">
        <v>13.438000000000001</v>
      </c>
      <c r="J1218">
        <v>105704130</v>
      </c>
      <c r="K1218" s="5">
        <v>43444</v>
      </c>
      <c r="L1218">
        <v>21</v>
      </c>
      <c r="M1218">
        <v>2</v>
      </c>
      <c r="N1218">
        <v>8</v>
      </c>
      <c r="O1218">
        <v>1</v>
      </c>
      <c r="P1218" t="s">
        <v>3</v>
      </c>
    </row>
    <row r="1219" spans="1:16" x14ac:dyDescent="0.35">
      <c r="A1219">
        <v>0</v>
      </c>
      <c r="B1219" t="s">
        <v>363</v>
      </c>
      <c r="C1219">
        <v>0</v>
      </c>
      <c r="E1219" t="s">
        <v>584</v>
      </c>
      <c r="F1219" t="s">
        <v>568</v>
      </c>
      <c r="G1219" t="s">
        <v>363</v>
      </c>
      <c r="H1219">
        <v>13.438000000000001</v>
      </c>
      <c r="J1219">
        <v>105624746</v>
      </c>
      <c r="K1219" s="5">
        <v>43374</v>
      </c>
      <c r="L1219">
        <v>21</v>
      </c>
      <c r="M1219">
        <v>1</v>
      </c>
      <c r="N1219">
        <v>0</v>
      </c>
      <c r="O1219">
        <v>1</v>
      </c>
      <c r="P1219" t="s">
        <v>7</v>
      </c>
    </row>
    <row r="1220" spans="1:16" x14ac:dyDescent="0.35">
      <c r="A1220">
        <v>0</v>
      </c>
      <c r="B1220" t="s">
        <v>363</v>
      </c>
      <c r="C1220">
        <v>0</v>
      </c>
      <c r="E1220" t="s">
        <v>579</v>
      </c>
      <c r="F1220" t="s">
        <v>568</v>
      </c>
      <c r="G1220" t="s">
        <v>363</v>
      </c>
      <c r="H1220">
        <v>13.438000000000001</v>
      </c>
      <c r="J1220">
        <v>106248069</v>
      </c>
      <c r="K1220" s="5">
        <v>43993</v>
      </c>
      <c r="L1220">
        <v>26</v>
      </c>
      <c r="M1220">
        <v>1</v>
      </c>
      <c r="N1220">
        <v>5</v>
      </c>
      <c r="O1220">
        <v>1</v>
      </c>
      <c r="P1220" t="s">
        <v>3</v>
      </c>
    </row>
    <row r="1221" spans="1:16" x14ac:dyDescent="0.35">
      <c r="A1221">
        <v>721</v>
      </c>
      <c r="B1221" t="s">
        <v>363</v>
      </c>
      <c r="C1221">
        <v>0</v>
      </c>
      <c r="E1221" t="s">
        <v>579</v>
      </c>
      <c r="F1221" t="s">
        <v>576</v>
      </c>
      <c r="G1221" t="s">
        <v>363</v>
      </c>
      <c r="H1221">
        <v>13.438000000000001</v>
      </c>
      <c r="J1221">
        <v>107645125</v>
      </c>
      <c r="K1221" s="5">
        <v>45355</v>
      </c>
      <c r="L1221">
        <v>19</v>
      </c>
      <c r="M1221">
        <v>2</v>
      </c>
      <c r="N1221">
        <v>0</v>
      </c>
      <c r="O1221">
        <v>5</v>
      </c>
      <c r="P1221" t="s">
        <v>7</v>
      </c>
    </row>
    <row r="1222" spans="1:16" x14ac:dyDescent="0.35">
      <c r="B1222" t="s">
        <v>363</v>
      </c>
      <c r="C1222">
        <v>1.5</v>
      </c>
      <c r="D1222" t="s">
        <v>6</v>
      </c>
      <c r="E1222" t="s">
        <v>387</v>
      </c>
      <c r="F1222" t="s">
        <v>404</v>
      </c>
      <c r="G1222" t="s">
        <v>363</v>
      </c>
      <c r="H1222">
        <v>13.441000000000001</v>
      </c>
      <c r="J1222">
        <v>105386446</v>
      </c>
      <c r="K1222" s="5">
        <v>43150</v>
      </c>
      <c r="L1222">
        <v>22</v>
      </c>
      <c r="M1222">
        <v>1</v>
      </c>
      <c r="N1222">
        <v>8</v>
      </c>
      <c r="O1222">
        <v>5</v>
      </c>
      <c r="P1222" t="s">
        <v>7</v>
      </c>
    </row>
    <row r="1223" spans="1:16" x14ac:dyDescent="0.35">
      <c r="A1223">
        <v>0</v>
      </c>
      <c r="B1223" t="s">
        <v>363</v>
      </c>
      <c r="C1223">
        <v>1.5</v>
      </c>
      <c r="D1223" t="s">
        <v>6</v>
      </c>
      <c r="E1223" t="s">
        <v>387</v>
      </c>
      <c r="F1223" t="s">
        <v>434</v>
      </c>
      <c r="G1223" t="s">
        <v>363</v>
      </c>
      <c r="H1223">
        <v>13.441000000000001</v>
      </c>
      <c r="J1223">
        <v>106759693</v>
      </c>
      <c r="K1223" s="5">
        <v>44505</v>
      </c>
      <c r="L1223">
        <v>23</v>
      </c>
      <c r="M1223">
        <v>1</v>
      </c>
      <c r="N1223">
        <v>4</v>
      </c>
      <c r="O1223">
        <v>1</v>
      </c>
      <c r="P1223" t="s">
        <v>7</v>
      </c>
    </row>
    <row r="1224" spans="1:16" x14ac:dyDescent="0.35">
      <c r="A1224" s="5">
        <v>46217</v>
      </c>
      <c r="B1224" t="s">
        <v>585</v>
      </c>
    </row>
    <row r="1225" spans="1:16" ht="43.5" x14ac:dyDescent="0.35">
      <c r="A1225" s="1" t="s">
        <v>370</v>
      </c>
      <c r="B1225" t="s">
        <v>371</v>
      </c>
      <c r="C1225" s="1" t="s">
        <v>372</v>
      </c>
      <c r="D1225" t="s">
        <v>373</v>
      </c>
      <c r="E1225" t="s">
        <v>374</v>
      </c>
      <c r="F1225" t="s">
        <v>375</v>
      </c>
      <c r="G1225" t="s">
        <v>376</v>
      </c>
      <c r="H1225" t="s">
        <v>377</v>
      </c>
      <c r="I1225" t="s">
        <v>0</v>
      </c>
      <c r="J1225" t="s">
        <v>1</v>
      </c>
      <c r="K1225" t="s">
        <v>2</v>
      </c>
      <c r="L1225" t="s">
        <v>3</v>
      </c>
      <c r="M1225" t="s">
        <v>4</v>
      </c>
      <c r="N1225" t="s">
        <v>5</v>
      </c>
      <c r="O1225" t="s">
        <v>6</v>
      </c>
    </row>
    <row r="1226" spans="1:16" x14ac:dyDescent="0.35">
      <c r="A1226">
        <v>0</v>
      </c>
      <c r="B1226" t="s">
        <v>363</v>
      </c>
      <c r="C1226">
        <v>1.5</v>
      </c>
      <c r="D1226" t="s">
        <v>6</v>
      </c>
      <c r="E1226" t="s">
        <v>387</v>
      </c>
      <c r="F1226" t="s">
        <v>384</v>
      </c>
      <c r="G1226" t="s">
        <v>363</v>
      </c>
      <c r="H1226">
        <v>13.441000000000001</v>
      </c>
      <c r="J1226">
        <v>104388410</v>
      </c>
      <c r="K1226" s="5">
        <v>42144</v>
      </c>
      <c r="L1226">
        <v>29</v>
      </c>
      <c r="M1226">
        <v>1</v>
      </c>
      <c r="N1226">
        <v>0</v>
      </c>
      <c r="O1226">
        <v>1</v>
      </c>
      <c r="P1226" t="s">
        <v>8</v>
      </c>
    </row>
    <row r="1227" spans="1:16" x14ac:dyDescent="0.35">
      <c r="A1227">
        <v>0</v>
      </c>
      <c r="B1227" t="s">
        <v>363</v>
      </c>
      <c r="C1227">
        <v>1.5</v>
      </c>
      <c r="D1227" t="s">
        <v>6</v>
      </c>
      <c r="E1227" t="s">
        <v>387</v>
      </c>
      <c r="F1227" t="s">
        <v>384</v>
      </c>
      <c r="G1227" t="s">
        <v>363</v>
      </c>
      <c r="H1227">
        <v>13.441000000000001</v>
      </c>
      <c r="J1227">
        <v>108379978</v>
      </c>
      <c r="K1227" s="5">
        <v>46044</v>
      </c>
      <c r="L1227">
        <v>21</v>
      </c>
      <c r="M1227">
        <v>1</v>
      </c>
      <c r="N1227">
        <v>0</v>
      </c>
      <c r="O1227">
        <v>1</v>
      </c>
      <c r="P1227" t="s">
        <v>7</v>
      </c>
    </row>
    <row r="1228" spans="1:16" x14ac:dyDescent="0.35">
      <c r="A1228">
        <v>0</v>
      </c>
      <c r="B1228" t="s">
        <v>363</v>
      </c>
      <c r="C1228">
        <v>4.0000000000000001E-3</v>
      </c>
      <c r="D1228" t="s">
        <v>411</v>
      </c>
      <c r="E1228" t="s">
        <v>579</v>
      </c>
      <c r="F1228" t="s">
        <v>586</v>
      </c>
      <c r="G1228" t="s">
        <v>363</v>
      </c>
      <c r="H1228">
        <v>13.442</v>
      </c>
      <c r="J1228">
        <v>107258787</v>
      </c>
      <c r="K1228" s="5">
        <v>44986</v>
      </c>
      <c r="L1228">
        <v>21</v>
      </c>
      <c r="M1228">
        <v>1</v>
      </c>
      <c r="N1228">
        <v>0</v>
      </c>
      <c r="O1228">
        <v>1</v>
      </c>
      <c r="P1228" t="s">
        <v>3</v>
      </c>
    </row>
    <row r="1229" spans="1:16" x14ac:dyDescent="0.35">
      <c r="A1229">
        <v>0</v>
      </c>
      <c r="B1229" t="s">
        <v>363</v>
      </c>
      <c r="C1229">
        <v>1.6</v>
      </c>
      <c r="D1229" t="s">
        <v>411</v>
      </c>
      <c r="E1229" t="s">
        <v>384</v>
      </c>
      <c r="F1229" t="s">
        <v>387</v>
      </c>
      <c r="G1229" t="s">
        <v>363</v>
      </c>
      <c r="H1229">
        <v>13.449</v>
      </c>
      <c r="J1229">
        <v>107895455</v>
      </c>
      <c r="K1229" s="5">
        <v>45588</v>
      </c>
      <c r="L1229">
        <v>19</v>
      </c>
      <c r="M1229">
        <v>1</v>
      </c>
      <c r="N1229">
        <v>0</v>
      </c>
      <c r="O1229">
        <v>5</v>
      </c>
      <c r="P1229" t="s">
        <v>7</v>
      </c>
    </row>
    <row r="1230" spans="1:16" x14ac:dyDescent="0.35">
      <c r="A1230">
        <v>0</v>
      </c>
      <c r="B1230" t="s">
        <v>363</v>
      </c>
      <c r="C1230">
        <v>1.6</v>
      </c>
      <c r="D1230" t="s">
        <v>385</v>
      </c>
      <c r="E1230" t="s">
        <v>384</v>
      </c>
      <c r="F1230" t="s">
        <v>387</v>
      </c>
      <c r="G1230" t="s">
        <v>363</v>
      </c>
      <c r="H1230">
        <v>13.449</v>
      </c>
      <c r="J1230">
        <v>108497940</v>
      </c>
      <c r="K1230" s="5">
        <v>46154</v>
      </c>
      <c r="L1230">
        <v>21</v>
      </c>
      <c r="M1230">
        <v>1</v>
      </c>
      <c r="N1230">
        <v>0</v>
      </c>
      <c r="O1230">
        <v>1</v>
      </c>
      <c r="P1230" t="s">
        <v>7</v>
      </c>
    </row>
    <row r="1231" spans="1:16" x14ac:dyDescent="0.35">
      <c r="B1231" t="s">
        <v>363</v>
      </c>
      <c r="C1231">
        <v>0.4</v>
      </c>
      <c r="D1231" t="s">
        <v>411</v>
      </c>
      <c r="E1231" t="s">
        <v>406</v>
      </c>
      <c r="F1231" t="s">
        <v>568</v>
      </c>
      <c r="G1231" t="s">
        <v>363</v>
      </c>
      <c r="H1231">
        <v>13.464</v>
      </c>
      <c r="J1231">
        <v>108135279</v>
      </c>
      <c r="K1231" s="5">
        <v>45812</v>
      </c>
      <c r="L1231">
        <v>21</v>
      </c>
      <c r="M1231">
        <v>1</v>
      </c>
      <c r="N1231">
        <v>0</v>
      </c>
      <c r="O1231">
        <v>1</v>
      </c>
      <c r="P1231" t="s">
        <v>8</v>
      </c>
    </row>
    <row r="1232" spans="1:16" x14ac:dyDescent="0.35">
      <c r="A1232">
        <v>0</v>
      </c>
      <c r="B1232" t="s">
        <v>363</v>
      </c>
      <c r="C1232">
        <v>0.1</v>
      </c>
      <c r="D1232" t="s">
        <v>399</v>
      </c>
      <c r="E1232" t="s">
        <v>568</v>
      </c>
      <c r="F1232" t="s">
        <v>576</v>
      </c>
      <c r="G1232" t="s">
        <v>363</v>
      </c>
      <c r="H1232">
        <v>13.503</v>
      </c>
      <c r="J1232">
        <v>105382667</v>
      </c>
      <c r="K1232" s="5">
        <v>43140</v>
      </c>
      <c r="L1232">
        <v>22</v>
      </c>
      <c r="M1232">
        <v>1</v>
      </c>
      <c r="N1232">
        <v>0</v>
      </c>
      <c r="O1232">
        <v>1</v>
      </c>
      <c r="P1232" t="s">
        <v>3</v>
      </c>
    </row>
    <row r="1233" spans="1:16" x14ac:dyDescent="0.35">
      <c r="A1233">
        <v>0</v>
      </c>
      <c r="B1233" t="s">
        <v>363</v>
      </c>
      <c r="C1233">
        <v>7.5999999999999998E-2</v>
      </c>
      <c r="D1233" t="s">
        <v>411</v>
      </c>
      <c r="E1233" t="s">
        <v>579</v>
      </c>
      <c r="F1233" t="s">
        <v>568</v>
      </c>
      <c r="G1233" t="s">
        <v>363</v>
      </c>
      <c r="H1233">
        <v>13.513999999999999</v>
      </c>
      <c r="J1233">
        <v>106136561</v>
      </c>
      <c r="K1233" s="5">
        <v>43853</v>
      </c>
      <c r="L1233">
        <v>21</v>
      </c>
      <c r="M1233">
        <v>1</v>
      </c>
      <c r="N1233">
        <v>0</v>
      </c>
      <c r="O1233">
        <v>1</v>
      </c>
      <c r="P1233" t="s">
        <v>7</v>
      </c>
    </row>
    <row r="1234" spans="1:16" x14ac:dyDescent="0.35">
      <c r="A1234">
        <v>0</v>
      </c>
      <c r="B1234" t="s">
        <v>363</v>
      </c>
      <c r="C1234">
        <v>1.4</v>
      </c>
      <c r="D1234" t="s">
        <v>6</v>
      </c>
      <c r="E1234" t="s">
        <v>387</v>
      </c>
      <c r="F1234" t="s">
        <v>404</v>
      </c>
      <c r="G1234" t="s">
        <v>363</v>
      </c>
      <c r="H1234">
        <v>13.541</v>
      </c>
      <c r="J1234">
        <v>106693844</v>
      </c>
      <c r="K1234" s="5">
        <v>44450</v>
      </c>
      <c r="L1234">
        <v>17</v>
      </c>
      <c r="M1234">
        <v>1</v>
      </c>
      <c r="N1234">
        <v>0</v>
      </c>
      <c r="O1234">
        <v>5</v>
      </c>
      <c r="P1234" t="s">
        <v>7</v>
      </c>
    </row>
    <row r="1235" spans="1:16" x14ac:dyDescent="0.35">
      <c r="A1235">
        <v>0</v>
      </c>
      <c r="B1235" t="s">
        <v>363</v>
      </c>
      <c r="C1235">
        <v>4.9000000000000002E-2</v>
      </c>
      <c r="D1235" t="s">
        <v>6</v>
      </c>
      <c r="E1235" t="s">
        <v>568</v>
      </c>
      <c r="F1235" t="s">
        <v>576</v>
      </c>
      <c r="G1235" t="s">
        <v>363</v>
      </c>
      <c r="H1235">
        <v>13.554</v>
      </c>
      <c r="J1235">
        <v>107762790</v>
      </c>
      <c r="K1235" s="5">
        <v>45467</v>
      </c>
      <c r="L1235">
        <v>21</v>
      </c>
      <c r="M1235">
        <v>1</v>
      </c>
      <c r="N1235">
        <v>5</v>
      </c>
      <c r="O1235">
        <v>1</v>
      </c>
      <c r="P1235" t="s">
        <v>3</v>
      </c>
    </row>
    <row r="1236" spans="1:16" x14ac:dyDescent="0.35">
      <c r="A1236">
        <v>0</v>
      </c>
      <c r="B1236" t="s">
        <v>363</v>
      </c>
      <c r="C1236">
        <v>0.2</v>
      </c>
      <c r="D1236" t="s">
        <v>6</v>
      </c>
      <c r="E1236" t="s">
        <v>580</v>
      </c>
      <c r="F1236" t="s">
        <v>568</v>
      </c>
      <c r="G1236" t="s">
        <v>363</v>
      </c>
      <c r="H1236">
        <v>13.568</v>
      </c>
      <c r="J1236">
        <v>106494161</v>
      </c>
      <c r="K1236" s="5">
        <v>44246</v>
      </c>
      <c r="L1236">
        <v>21</v>
      </c>
      <c r="M1236">
        <v>1</v>
      </c>
      <c r="N1236">
        <v>0</v>
      </c>
      <c r="O1236">
        <v>1</v>
      </c>
      <c r="P1236" t="s">
        <v>7</v>
      </c>
    </row>
    <row r="1237" spans="1:16" x14ac:dyDescent="0.35">
      <c r="A1237">
        <v>0</v>
      </c>
      <c r="B1237" t="s">
        <v>363</v>
      </c>
      <c r="C1237">
        <v>0.2</v>
      </c>
      <c r="D1237" t="s">
        <v>6</v>
      </c>
      <c r="E1237" t="s">
        <v>580</v>
      </c>
      <c r="F1237" t="s">
        <v>568</v>
      </c>
      <c r="G1237" t="s">
        <v>363</v>
      </c>
      <c r="H1237">
        <v>13.568</v>
      </c>
      <c r="J1237">
        <v>104116699</v>
      </c>
      <c r="K1237" s="5">
        <v>41845</v>
      </c>
      <c r="L1237">
        <v>17</v>
      </c>
      <c r="M1237">
        <v>1</v>
      </c>
      <c r="O1237">
        <v>5</v>
      </c>
      <c r="P1237" t="s">
        <v>7</v>
      </c>
    </row>
    <row r="1238" spans="1:16" x14ac:dyDescent="0.35">
      <c r="A1238">
        <v>0</v>
      </c>
      <c r="B1238" t="s">
        <v>363</v>
      </c>
      <c r="C1238">
        <v>0</v>
      </c>
      <c r="E1238" t="s">
        <v>568</v>
      </c>
      <c r="F1238" t="s">
        <v>384</v>
      </c>
      <c r="G1238" t="s">
        <v>363</v>
      </c>
      <c r="H1238">
        <v>13.603</v>
      </c>
      <c r="J1238">
        <v>104954415</v>
      </c>
      <c r="K1238" s="5">
        <v>42723</v>
      </c>
      <c r="L1238">
        <v>21</v>
      </c>
      <c r="M1238">
        <v>2</v>
      </c>
      <c r="N1238">
        <v>8</v>
      </c>
      <c r="O1238">
        <v>2</v>
      </c>
      <c r="P1238" t="s">
        <v>7</v>
      </c>
    </row>
    <row r="1239" spans="1:16" x14ac:dyDescent="0.35">
      <c r="A1239">
        <v>0</v>
      </c>
      <c r="B1239" t="s">
        <v>363</v>
      </c>
      <c r="C1239">
        <v>0</v>
      </c>
      <c r="E1239" t="s">
        <v>568</v>
      </c>
      <c r="F1239" t="s">
        <v>576</v>
      </c>
      <c r="G1239" t="s">
        <v>363</v>
      </c>
      <c r="H1239">
        <v>13.603</v>
      </c>
      <c r="J1239">
        <v>106876934</v>
      </c>
      <c r="K1239" s="5">
        <v>44621</v>
      </c>
      <c r="L1239">
        <v>21</v>
      </c>
      <c r="M1239">
        <v>1</v>
      </c>
      <c r="N1239">
        <v>8</v>
      </c>
      <c r="O1239">
        <v>5</v>
      </c>
      <c r="P1239" t="s">
        <v>7</v>
      </c>
    </row>
    <row r="1240" spans="1:16" x14ac:dyDescent="0.35">
      <c r="B1240" t="s">
        <v>363</v>
      </c>
      <c r="C1240">
        <v>0</v>
      </c>
      <c r="E1240" t="s">
        <v>568</v>
      </c>
      <c r="F1240" t="s">
        <v>587</v>
      </c>
      <c r="G1240" t="s">
        <v>363</v>
      </c>
      <c r="H1240">
        <v>13.603</v>
      </c>
      <c r="J1240">
        <v>107118412</v>
      </c>
      <c r="K1240" s="5">
        <v>44854</v>
      </c>
      <c r="L1240">
        <v>21</v>
      </c>
      <c r="M1240">
        <v>1</v>
      </c>
      <c r="N1240">
        <v>7</v>
      </c>
      <c r="O1240">
        <v>1</v>
      </c>
      <c r="P1240" t="s">
        <v>8</v>
      </c>
    </row>
    <row r="1241" spans="1:16" x14ac:dyDescent="0.35">
      <c r="A1241">
        <v>0</v>
      </c>
      <c r="B1241" t="s">
        <v>363</v>
      </c>
      <c r="C1241">
        <v>0</v>
      </c>
      <c r="E1241" t="s">
        <v>568</v>
      </c>
      <c r="F1241" t="s">
        <v>387</v>
      </c>
      <c r="G1241" t="s">
        <v>363</v>
      </c>
      <c r="H1241">
        <v>13.603</v>
      </c>
      <c r="J1241">
        <v>104213338</v>
      </c>
      <c r="K1241" s="5">
        <v>41956</v>
      </c>
      <c r="L1241">
        <v>21</v>
      </c>
      <c r="M1241">
        <v>1</v>
      </c>
      <c r="N1241">
        <v>4</v>
      </c>
      <c r="O1241">
        <v>5</v>
      </c>
      <c r="P1241" t="s">
        <v>3</v>
      </c>
    </row>
    <row r="1242" spans="1:16" x14ac:dyDescent="0.35">
      <c r="A1242">
        <v>0</v>
      </c>
      <c r="B1242" t="s">
        <v>363</v>
      </c>
      <c r="C1242">
        <v>0</v>
      </c>
      <c r="E1242" t="s">
        <v>568</v>
      </c>
      <c r="F1242" t="s">
        <v>387</v>
      </c>
      <c r="G1242" t="s">
        <v>363</v>
      </c>
      <c r="H1242">
        <v>13.603</v>
      </c>
      <c r="J1242">
        <v>104027843</v>
      </c>
      <c r="K1242" s="5">
        <v>41734</v>
      </c>
      <c r="L1242">
        <v>23</v>
      </c>
      <c r="M1242">
        <v>1</v>
      </c>
      <c r="N1242">
        <v>8</v>
      </c>
      <c r="O1242">
        <v>1</v>
      </c>
      <c r="P1242" t="s">
        <v>3</v>
      </c>
    </row>
    <row r="1243" spans="1:16" x14ac:dyDescent="0.35">
      <c r="A1243">
        <v>0</v>
      </c>
      <c r="B1243" t="s">
        <v>363</v>
      </c>
      <c r="C1243">
        <v>0</v>
      </c>
      <c r="E1243" t="s">
        <v>568</v>
      </c>
      <c r="F1243" t="s">
        <v>578</v>
      </c>
      <c r="G1243" t="s">
        <v>363</v>
      </c>
      <c r="H1243">
        <v>13.603</v>
      </c>
      <c r="J1243">
        <v>106420594</v>
      </c>
      <c r="K1243" s="5">
        <v>44164</v>
      </c>
      <c r="L1243">
        <v>21</v>
      </c>
      <c r="M1243">
        <v>1</v>
      </c>
      <c r="N1243">
        <v>8</v>
      </c>
      <c r="O1243">
        <v>1</v>
      </c>
      <c r="P1243" t="s">
        <v>7</v>
      </c>
    </row>
    <row r="1244" spans="1:16" x14ac:dyDescent="0.35">
      <c r="A1244">
        <v>0</v>
      </c>
      <c r="B1244" t="s">
        <v>363</v>
      </c>
      <c r="C1244">
        <v>0</v>
      </c>
      <c r="E1244" t="s">
        <v>568</v>
      </c>
      <c r="F1244" t="s">
        <v>387</v>
      </c>
      <c r="G1244" t="s">
        <v>363</v>
      </c>
      <c r="H1244">
        <v>13.603</v>
      </c>
      <c r="J1244">
        <v>107563450</v>
      </c>
      <c r="K1244" s="5">
        <v>45273</v>
      </c>
      <c r="L1244">
        <v>24</v>
      </c>
      <c r="M1244">
        <v>1</v>
      </c>
      <c r="N1244">
        <v>8</v>
      </c>
      <c r="O1244">
        <v>5</v>
      </c>
      <c r="P1244" t="s">
        <v>7</v>
      </c>
    </row>
    <row r="1245" spans="1:16" x14ac:dyDescent="0.35">
      <c r="A1245">
        <v>0</v>
      </c>
      <c r="B1245" t="s">
        <v>363</v>
      </c>
      <c r="C1245">
        <v>3.0000000000000001E-3</v>
      </c>
      <c r="D1245" t="s">
        <v>411</v>
      </c>
      <c r="E1245" t="s">
        <v>568</v>
      </c>
      <c r="F1245" t="s">
        <v>387</v>
      </c>
      <c r="G1245" t="s">
        <v>363</v>
      </c>
      <c r="H1245">
        <v>13.606</v>
      </c>
      <c r="J1245">
        <v>108407987</v>
      </c>
      <c r="K1245" s="5">
        <v>46073</v>
      </c>
      <c r="L1245">
        <v>22</v>
      </c>
      <c r="M1245">
        <v>1</v>
      </c>
      <c r="N1245">
        <v>0</v>
      </c>
      <c r="O1245">
        <v>1</v>
      </c>
      <c r="P1245" t="s">
        <v>7</v>
      </c>
    </row>
    <row r="1246" spans="1:16" x14ac:dyDescent="0.35">
      <c r="A1246">
        <v>0</v>
      </c>
      <c r="B1246" t="s">
        <v>363</v>
      </c>
      <c r="C1246">
        <v>2.3E-2</v>
      </c>
      <c r="D1246" t="s">
        <v>411</v>
      </c>
      <c r="E1246" t="s">
        <v>568</v>
      </c>
      <c r="F1246" t="s">
        <v>580</v>
      </c>
      <c r="G1246" t="s">
        <v>363</v>
      </c>
      <c r="H1246">
        <v>13.625999999999999</v>
      </c>
      <c r="J1246">
        <v>107743803</v>
      </c>
      <c r="K1246" s="5">
        <v>45449</v>
      </c>
      <c r="L1246">
        <v>21</v>
      </c>
      <c r="M1246">
        <v>2</v>
      </c>
      <c r="N1246">
        <v>0</v>
      </c>
      <c r="O1246">
        <v>1</v>
      </c>
      <c r="P1246" t="s">
        <v>7</v>
      </c>
    </row>
    <row r="1247" spans="1:16" x14ac:dyDescent="0.35">
      <c r="A1247">
        <v>0</v>
      </c>
      <c r="B1247" t="s">
        <v>363</v>
      </c>
      <c r="C1247">
        <v>1.78</v>
      </c>
      <c r="D1247" t="s">
        <v>411</v>
      </c>
      <c r="E1247" t="s">
        <v>384</v>
      </c>
      <c r="F1247" t="s">
        <v>387</v>
      </c>
      <c r="G1247" t="s">
        <v>363</v>
      </c>
      <c r="H1247">
        <v>13.629</v>
      </c>
      <c r="J1247">
        <v>107797506</v>
      </c>
      <c r="K1247" s="5">
        <v>45500</v>
      </c>
      <c r="L1247">
        <v>21</v>
      </c>
      <c r="M1247">
        <v>1</v>
      </c>
      <c r="N1247">
        <v>0</v>
      </c>
      <c r="O1247">
        <v>1</v>
      </c>
      <c r="P1247" t="s">
        <v>7</v>
      </c>
    </row>
    <row r="1248" spans="1:16" x14ac:dyDescent="0.35">
      <c r="A1248">
        <v>721</v>
      </c>
      <c r="B1248" t="s">
        <v>363</v>
      </c>
      <c r="C1248">
        <v>1.3</v>
      </c>
      <c r="D1248" t="s">
        <v>503</v>
      </c>
      <c r="E1248" t="s">
        <v>387</v>
      </c>
      <c r="F1248" t="s">
        <v>404</v>
      </c>
      <c r="G1248" t="s">
        <v>363</v>
      </c>
      <c r="H1248">
        <v>13.641</v>
      </c>
      <c r="J1248">
        <v>107772884</v>
      </c>
      <c r="K1248" s="5">
        <v>45477</v>
      </c>
      <c r="L1248">
        <v>21</v>
      </c>
      <c r="M1248">
        <v>1</v>
      </c>
      <c r="N1248">
        <v>0</v>
      </c>
      <c r="O1248">
        <v>1</v>
      </c>
      <c r="P1248" t="s">
        <v>3</v>
      </c>
    </row>
    <row r="1249" spans="1:16" x14ac:dyDescent="0.35">
      <c r="B1249" t="s">
        <v>363</v>
      </c>
      <c r="C1249">
        <v>3.7999999999999999E-2</v>
      </c>
      <c r="D1249" t="s">
        <v>411</v>
      </c>
      <c r="E1249" t="s">
        <v>568</v>
      </c>
      <c r="F1249" t="s">
        <v>580</v>
      </c>
      <c r="G1249" t="s">
        <v>363</v>
      </c>
      <c r="H1249">
        <v>13.641</v>
      </c>
      <c r="J1249">
        <v>106086869</v>
      </c>
      <c r="K1249" s="5">
        <v>43806</v>
      </c>
      <c r="L1249">
        <v>21</v>
      </c>
      <c r="M1249">
        <v>1</v>
      </c>
      <c r="N1249">
        <v>0</v>
      </c>
      <c r="O1249">
        <v>1</v>
      </c>
      <c r="P1249" t="s">
        <v>7</v>
      </c>
    </row>
    <row r="1250" spans="1:16" x14ac:dyDescent="0.35">
      <c r="A1250">
        <v>0</v>
      </c>
      <c r="B1250" t="s">
        <v>363</v>
      </c>
      <c r="C1250">
        <v>5.6000000000000001E-2</v>
      </c>
      <c r="D1250" t="s">
        <v>411</v>
      </c>
      <c r="E1250" t="s">
        <v>568</v>
      </c>
      <c r="F1250" t="s">
        <v>515</v>
      </c>
      <c r="G1250" t="s">
        <v>363</v>
      </c>
      <c r="H1250">
        <v>13.659000000000001</v>
      </c>
      <c r="J1250">
        <v>108343874</v>
      </c>
      <c r="K1250" s="5">
        <v>46004</v>
      </c>
      <c r="L1250">
        <v>21</v>
      </c>
      <c r="M1250">
        <v>1</v>
      </c>
      <c r="N1250">
        <v>0</v>
      </c>
      <c r="O1250">
        <v>1</v>
      </c>
      <c r="P1250" t="s">
        <v>7</v>
      </c>
    </row>
    <row r="1251" spans="1:16" x14ac:dyDescent="0.35">
      <c r="A1251">
        <v>0</v>
      </c>
      <c r="B1251" t="s">
        <v>363</v>
      </c>
      <c r="C1251">
        <v>0.1</v>
      </c>
      <c r="D1251" t="s">
        <v>411</v>
      </c>
      <c r="E1251" t="s">
        <v>568</v>
      </c>
      <c r="F1251" t="s">
        <v>579</v>
      </c>
      <c r="G1251" t="s">
        <v>363</v>
      </c>
      <c r="H1251">
        <v>13.702999999999999</v>
      </c>
      <c r="J1251">
        <v>107911186</v>
      </c>
      <c r="K1251" s="5">
        <v>45594</v>
      </c>
      <c r="L1251">
        <v>31</v>
      </c>
      <c r="M1251">
        <v>1</v>
      </c>
      <c r="N1251">
        <v>0</v>
      </c>
      <c r="O1251">
        <v>5</v>
      </c>
      <c r="P1251" t="s">
        <v>8</v>
      </c>
    </row>
    <row r="1252" spans="1:16" x14ac:dyDescent="0.35">
      <c r="A1252">
        <v>0</v>
      </c>
      <c r="B1252" t="s">
        <v>363</v>
      </c>
      <c r="C1252">
        <v>0.1</v>
      </c>
      <c r="D1252" t="s">
        <v>411</v>
      </c>
      <c r="E1252" t="s">
        <v>568</v>
      </c>
      <c r="F1252" t="s">
        <v>387</v>
      </c>
      <c r="G1252" t="s">
        <v>363</v>
      </c>
      <c r="H1252">
        <v>13.702999999999999</v>
      </c>
      <c r="J1252">
        <v>108453125</v>
      </c>
      <c r="K1252" s="5">
        <v>46113</v>
      </c>
      <c r="L1252">
        <v>21</v>
      </c>
      <c r="M1252">
        <v>1</v>
      </c>
      <c r="N1252">
        <v>0</v>
      </c>
      <c r="O1252">
        <v>1</v>
      </c>
      <c r="P1252" t="s">
        <v>7</v>
      </c>
    </row>
    <row r="1253" spans="1:16" x14ac:dyDescent="0.35">
      <c r="A1253">
        <v>721</v>
      </c>
      <c r="B1253" t="s">
        <v>363</v>
      </c>
      <c r="C1253">
        <v>3.4000000000000002E-2</v>
      </c>
      <c r="D1253" t="s">
        <v>503</v>
      </c>
      <c r="E1253" t="s">
        <v>580</v>
      </c>
      <c r="F1253" t="s">
        <v>568</v>
      </c>
      <c r="G1253" t="s">
        <v>363</v>
      </c>
      <c r="H1253">
        <v>13.734</v>
      </c>
      <c r="J1253">
        <v>107426951</v>
      </c>
      <c r="K1253" s="5">
        <v>45151</v>
      </c>
      <c r="L1253">
        <v>19</v>
      </c>
      <c r="M1253">
        <v>1</v>
      </c>
      <c r="N1253">
        <v>0</v>
      </c>
      <c r="O1253">
        <v>1</v>
      </c>
      <c r="P1253" t="s">
        <v>3</v>
      </c>
    </row>
    <row r="1254" spans="1:16" x14ac:dyDescent="0.35">
      <c r="A1254">
        <v>0</v>
      </c>
      <c r="B1254" t="s">
        <v>363</v>
      </c>
      <c r="C1254">
        <v>1.2</v>
      </c>
      <c r="D1254" t="s">
        <v>399</v>
      </c>
      <c r="E1254" t="s">
        <v>387</v>
      </c>
      <c r="F1254" t="s">
        <v>384</v>
      </c>
      <c r="G1254" t="s">
        <v>363</v>
      </c>
      <c r="H1254">
        <v>13.741</v>
      </c>
      <c r="J1254">
        <v>106976938</v>
      </c>
      <c r="K1254" s="5">
        <v>44713</v>
      </c>
      <c r="L1254">
        <v>21</v>
      </c>
      <c r="M1254">
        <v>1</v>
      </c>
      <c r="N1254">
        <v>0</v>
      </c>
      <c r="O1254">
        <v>1</v>
      </c>
      <c r="P1254" t="s">
        <v>3</v>
      </c>
    </row>
    <row r="1255" spans="1:16" x14ac:dyDescent="0.35">
      <c r="A1255">
        <v>0</v>
      </c>
      <c r="B1255" t="s">
        <v>363</v>
      </c>
      <c r="C1255">
        <v>1.2</v>
      </c>
      <c r="D1255" t="s">
        <v>6</v>
      </c>
      <c r="E1255" t="s">
        <v>387</v>
      </c>
      <c r="F1255" t="s">
        <v>384</v>
      </c>
      <c r="G1255" t="s">
        <v>363</v>
      </c>
      <c r="H1255">
        <v>13.741</v>
      </c>
      <c r="J1255">
        <v>105508946</v>
      </c>
      <c r="K1255" s="5">
        <v>43262</v>
      </c>
      <c r="L1255">
        <v>23</v>
      </c>
      <c r="M1255">
        <v>1</v>
      </c>
      <c r="N1255">
        <v>5</v>
      </c>
      <c r="O1255">
        <v>1</v>
      </c>
      <c r="P1255" t="s">
        <v>7</v>
      </c>
    </row>
    <row r="1256" spans="1:16" x14ac:dyDescent="0.35">
      <c r="A1256">
        <v>0</v>
      </c>
      <c r="B1256" t="s">
        <v>363</v>
      </c>
      <c r="C1256">
        <v>1.9E-2</v>
      </c>
      <c r="D1256" t="s">
        <v>6</v>
      </c>
      <c r="E1256" t="s">
        <v>580</v>
      </c>
      <c r="F1256" t="s">
        <v>588</v>
      </c>
      <c r="G1256" t="s">
        <v>363</v>
      </c>
      <c r="H1256">
        <v>13.749000000000001</v>
      </c>
      <c r="J1256">
        <v>107148588</v>
      </c>
      <c r="K1256" s="5">
        <v>44880</v>
      </c>
      <c r="L1256">
        <v>21</v>
      </c>
      <c r="M1256">
        <v>2</v>
      </c>
      <c r="N1256">
        <v>0</v>
      </c>
      <c r="O1256">
        <v>5</v>
      </c>
      <c r="P1256" t="s">
        <v>7</v>
      </c>
    </row>
    <row r="1257" spans="1:16" x14ac:dyDescent="0.35">
      <c r="B1257" t="s">
        <v>363</v>
      </c>
      <c r="C1257">
        <v>0</v>
      </c>
      <c r="E1257" t="s">
        <v>589</v>
      </c>
      <c r="F1257" t="s">
        <v>586</v>
      </c>
      <c r="G1257" t="s">
        <v>363</v>
      </c>
      <c r="H1257">
        <v>13.768000000000001</v>
      </c>
      <c r="J1257">
        <v>107692952</v>
      </c>
      <c r="K1257" s="5">
        <v>45398</v>
      </c>
      <c r="L1257">
        <v>21</v>
      </c>
      <c r="M1257">
        <v>1</v>
      </c>
      <c r="N1257">
        <v>4</v>
      </c>
      <c r="O1257">
        <v>1</v>
      </c>
      <c r="P1257" t="s">
        <v>7</v>
      </c>
    </row>
    <row r="1258" spans="1:16" x14ac:dyDescent="0.35">
      <c r="A1258" s="5">
        <v>46217</v>
      </c>
      <c r="B1258" t="s">
        <v>590</v>
      </c>
    </row>
    <row r="1259" spans="1:16" ht="43.5" x14ac:dyDescent="0.35">
      <c r="A1259" s="1" t="s">
        <v>370</v>
      </c>
      <c r="B1259" t="s">
        <v>371</v>
      </c>
      <c r="C1259" s="1" t="s">
        <v>372</v>
      </c>
      <c r="D1259" t="s">
        <v>373</v>
      </c>
      <c r="E1259" t="s">
        <v>374</v>
      </c>
      <c r="F1259" t="s">
        <v>375</v>
      </c>
      <c r="G1259" t="s">
        <v>376</v>
      </c>
      <c r="H1259" t="s">
        <v>377</v>
      </c>
      <c r="I1259" t="s">
        <v>0</v>
      </c>
      <c r="J1259" t="s">
        <v>1</v>
      </c>
      <c r="K1259" t="s">
        <v>2</v>
      </c>
      <c r="L1259" t="s">
        <v>3</v>
      </c>
      <c r="M1259" t="s">
        <v>4</v>
      </c>
      <c r="N1259" t="s">
        <v>5</v>
      </c>
      <c r="O1259" t="s">
        <v>6</v>
      </c>
    </row>
    <row r="1260" spans="1:16" x14ac:dyDescent="0.35">
      <c r="A1260">
        <v>721</v>
      </c>
      <c r="B1260" t="s">
        <v>363</v>
      </c>
      <c r="C1260">
        <v>0</v>
      </c>
      <c r="E1260" t="s">
        <v>580</v>
      </c>
      <c r="F1260" t="s">
        <v>387</v>
      </c>
      <c r="G1260" t="s">
        <v>363</v>
      </c>
      <c r="H1260">
        <v>13.768000000000001</v>
      </c>
      <c r="J1260">
        <v>105137690</v>
      </c>
      <c r="K1260" s="5">
        <v>42905</v>
      </c>
      <c r="L1260">
        <v>21</v>
      </c>
      <c r="M1260">
        <v>1</v>
      </c>
      <c r="N1260">
        <v>0</v>
      </c>
      <c r="O1260">
        <v>1</v>
      </c>
      <c r="P1260" t="s">
        <v>7</v>
      </c>
    </row>
    <row r="1261" spans="1:16" x14ac:dyDescent="0.35">
      <c r="A1261">
        <v>0</v>
      </c>
      <c r="B1261" t="s">
        <v>363</v>
      </c>
      <c r="C1261">
        <v>0</v>
      </c>
      <c r="E1261" t="s">
        <v>580</v>
      </c>
      <c r="F1261" t="s">
        <v>568</v>
      </c>
      <c r="G1261" t="s">
        <v>363</v>
      </c>
      <c r="H1261">
        <v>13.768000000000001</v>
      </c>
      <c r="J1261">
        <v>104726444</v>
      </c>
      <c r="K1261" s="5">
        <v>42494</v>
      </c>
      <c r="L1261">
        <v>21</v>
      </c>
      <c r="M1261">
        <v>1</v>
      </c>
      <c r="N1261">
        <v>0</v>
      </c>
      <c r="O1261">
        <v>1</v>
      </c>
      <c r="P1261" t="s">
        <v>7</v>
      </c>
    </row>
    <row r="1262" spans="1:16" x14ac:dyDescent="0.35">
      <c r="A1262">
        <v>0</v>
      </c>
      <c r="B1262" t="s">
        <v>363</v>
      </c>
      <c r="C1262">
        <v>8.9999999999999993E-3</v>
      </c>
      <c r="D1262" t="s">
        <v>411</v>
      </c>
      <c r="E1262" t="s">
        <v>580</v>
      </c>
      <c r="F1262" t="s">
        <v>387</v>
      </c>
      <c r="G1262" t="s">
        <v>363</v>
      </c>
      <c r="H1262">
        <v>13.776999999999999</v>
      </c>
      <c r="J1262">
        <v>108020371</v>
      </c>
      <c r="K1262" s="5">
        <v>45698</v>
      </c>
      <c r="L1262">
        <v>21</v>
      </c>
      <c r="M1262">
        <v>2</v>
      </c>
      <c r="N1262">
        <v>0</v>
      </c>
      <c r="O1262">
        <v>1</v>
      </c>
      <c r="P1262" t="s">
        <v>7</v>
      </c>
    </row>
    <row r="1263" spans="1:16" x14ac:dyDescent="0.35">
      <c r="A1263">
        <v>0</v>
      </c>
      <c r="B1263" t="s">
        <v>363</v>
      </c>
      <c r="C1263">
        <v>1.9E-2</v>
      </c>
      <c r="D1263" t="s">
        <v>411</v>
      </c>
      <c r="E1263" t="s">
        <v>580</v>
      </c>
      <c r="F1263" t="s">
        <v>515</v>
      </c>
      <c r="G1263" t="s">
        <v>363</v>
      </c>
      <c r="H1263">
        <v>13.787000000000001</v>
      </c>
      <c r="J1263">
        <v>106946245</v>
      </c>
      <c r="K1263" s="5">
        <v>44684</v>
      </c>
      <c r="L1263">
        <v>21</v>
      </c>
      <c r="M1263">
        <v>1</v>
      </c>
      <c r="N1263">
        <v>0</v>
      </c>
      <c r="O1263">
        <v>1</v>
      </c>
      <c r="P1263" t="s">
        <v>7</v>
      </c>
    </row>
    <row r="1264" spans="1:16" x14ac:dyDescent="0.35">
      <c r="A1264">
        <v>0</v>
      </c>
      <c r="B1264" t="s">
        <v>363</v>
      </c>
      <c r="C1264">
        <v>0.1</v>
      </c>
      <c r="D1264" t="s">
        <v>6</v>
      </c>
      <c r="E1264" t="s">
        <v>515</v>
      </c>
      <c r="F1264" t="s">
        <v>576</v>
      </c>
      <c r="G1264" t="s">
        <v>363</v>
      </c>
      <c r="H1264">
        <v>13.792999999999999</v>
      </c>
      <c r="J1264">
        <v>106703420</v>
      </c>
      <c r="K1264" s="5">
        <v>44460</v>
      </c>
      <c r="L1264">
        <v>21</v>
      </c>
      <c r="M1264">
        <v>1</v>
      </c>
      <c r="N1264">
        <v>0</v>
      </c>
      <c r="O1264">
        <v>3</v>
      </c>
      <c r="P1264" t="s">
        <v>7</v>
      </c>
    </row>
    <row r="1265" spans="1:16" x14ac:dyDescent="0.35">
      <c r="A1265">
        <v>0</v>
      </c>
      <c r="B1265" t="s">
        <v>363</v>
      </c>
      <c r="C1265">
        <v>0.03</v>
      </c>
      <c r="D1265" t="s">
        <v>411</v>
      </c>
      <c r="E1265" t="s">
        <v>580</v>
      </c>
      <c r="F1265" t="s">
        <v>387</v>
      </c>
      <c r="G1265" t="s">
        <v>363</v>
      </c>
      <c r="H1265">
        <v>13.798</v>
      </c>
      <c r="J1265">
        <v>107339733</v>
      </c>
      <c r="K1265" s="5">
        <v>45058</v>
      </c>
      <c r="L1265">
        <v>21</v>
      </c>
      <c r="M1265">
        <v>2</v>
      </c>
      <c r="N1265">
        <v>0</v>
      </c>
      <c r="O1265">
        <v>1</v>
      </c>
      <c r="P1265" t="s">
        <v>7</v>
      </c>
    </row>
    <row r="1266" spans="1:16" x14ac:dyDescent="0.35">
      <c r="A1266">
        <v>0</v>
      </c>
      <c r="B1266" t="s">
        <v>363</v>
      </c>
      <c r="C1266">
        <v>0.2</v>
      </c>
      <c r="D1266" t="s">
        <v>411</v>
      </c>
      <c r="E1266" t="s">
        <v>568</v>
      </c>
      <c r="F1266" t="s">
        <v>387</v>
      </c>
      <c r="G1266" t="s">
        <v>363</v>
      </c>
      <c r="H1266">
        <v>13.803000000000001</v>
      </c>
      <c r="J1266">
        <v>105755530</v>
      </c>
      <c r="K1266" s="5">
        <v>43491</v>
      </c>
      <c r="L1266">
        <v>21</v>
      </c>
      <c r="M1266">
        <v>1</v>
      </c>
      <c r="N1266">
        <v>0</v>
      </c>
      <c r="O1266">
        <v>1</v>
      </c>
      <c r="P1266" t="s">
        <v>7</v>
      </c>
    </row>
    <row r="1267" spans="1:16" x14ac:dyDescent="0.35">
      <c r="A1267">
        <v>0</v>
      </c>
      <c r="B1267" t="s">
        <v>363</v>
      </c>
      <c r="C1267">
        <v>3.7999999999999999E-2</v>
      </c>
      <c r="D1267" t="s">
        <v>411</v>
      </c>
      <c r="E1267" t="s">
        <v>580</v>
      </c>
      <c r="F1267" t="s">
        <v>515</v>
      </c>
      <c r="G1267" t="s">
        <v>363</v>
      </c>
      <c r="H1267">
        <v>13.805999999999999</v>
      </c>
      <c r="J1267">
        <v>105916992</v>
      </c>
      <c r="K1267" s="5">
        <v>43651</v>
      </c>
      <c r="L1267">
        <v>21</v>
      </c>
      <c r="M1267">
        <v>1</v>
      </c>
      <c r="N1267">
        <v>0</v>
      </c>
      <c r="O1267">
        <v>1</v>
      </c>
      <c r="P1267" t="s">
        <v>3</v>
      </c>
    </row>
    <row r="1268" spans="1:16" x14ac:dyDescent="0.35">
      <c r="A1268">
        <v>721</v>
      </c>
      <c r="B1268" t="s">
        <v>363</v>
      </c>
      <c r="C1268">
        <v>5.7000000000000002E-2</v>
      </c>
      <c r="D1268" t="s">
        <v>411</v>
      </c>
      <c r="E1268" t="s">
        <v>580</v>
      </c>
      <c r="F1268" t="s">
        <v>515</v>
      </c>
      <c r="G1268" t="s">
        <v>363</v>
      </c>
      <c r="H1268">
        <v>13.824999999999999</v>
      </c>
      <c r="J1268">
        <v>107419629</v>
      </c>
      <c r="K1268" s="5">
        <v>45144</v>
      </c>
      <c r="L1268">
        <v>19</v>
      </c>
      <c r="M1268">
        <v>1</v>
      </c>
      <c r="N1268">
        <v>0</v>
      </c>
      <c r="O1268">
        <v>1</v>
      </c>
      <c r="P1268" t="s">
        <v>7</v>
      </c>
    </row>
    <row r="1269" spans="1:16" x14ac:dyDescent="0.35">
      <c r="A1269">
        <v>0</v>
      </c>
      <c r="B1269" t="s">
        <v>363</v>
      </c>
      <c r="C1269">
        <v>1.1000000000000001</v>
      </c>
      <c r="D1269" t="s">
        <v>6</v>
      </c>
      <c r="E1269" t="s">
        <v>387</v>
      </c>
      <c r="F1269" t="s">
        <v>384</v>
      </c>
      <c r="G1269" t="s">
        <v>363</v>
      </c>
      <c r="H1269">
        <v>13.840999999999999</v>
      </c>
      <c r="J1269">
        <v>106292905</v>
      </c>
      <c r="K1269" s="5">
        <v>44030</v>
      </c>
      <c r="L1269">
        <v>21</v>
      </c>
      <c r="M1269">
        <v>1</v>
      </c>
      <c r="N1269">
        <v>0</v>
      </c>
      <c r="O1269">
        <v>1</v>
      </c>
      <c r="P1269" t="s">
        <v>7</v>
      </c>
    </row>
    <row r="1270" spans="1:16" x14ac:dyDescent="0.35">
      <c r="A1270">
        <v>0</v>
      </c>
      <c r="B1270" t="s">
        <v>363</v>
      </c>
      <c r="C1270">
        <v>1.6</v>
      </c>
      <c r="D1270" t="s">
        <v>411</v>
      </c>
      <c r="E1270" t="s">
        <v>404</v>
      </c>
      <c r="F1270" t="s">
        <v>387</v>
      </c>
      <c r="G1270" t="s">
        <v>363</v>
      </c>
      <c r="H1270">
        <v>13.843999999999999</v>
      </c>
      <c r="J1270">
        <v>108386194</v>
      </c>
      <c r="K1270" s="5">
        <v>46050</v>
      </c>
      <c r="L1270">
        <v>21</v>
      </c>
      <c r="M1270">
        <v>1</v>
      </c>
      <c r="N1270">
        <v>0</v>
      </c>
      <c r="O1270">
        <v>1</v>
      </c>
      <c r="P1270" t="s">
        <v>7</v>
      </c>
    </row>
    <row r="1271" spans="1:16" x14ac:dyDescent="0.35">
      <c r="A1271">
        <v>721</v>
      </c>
      <c r="B1271" t="s">
        <v>363</v>
      </c>
      <c r="C1271">
        <v>3.5999999999999997E-2</v>
      </c>
      <c r="D1271" t="s">
        <v>6</v>
      </c>
      <c r="E1271" t="s">
        <v>515</v>
      </c>
      <c r="F1271" t="s">
        <v>580</v>
      </c>
      <c r="G1271" t="s">
        <v>363</v>
      </c>
      <c r="H1271">
        <v>13.856999999999999</v>
      </c>
      <c r="J1271">
        <v>108337972</v>
      </c>
      <c r="K1271" s="5">
        <v>45995</v>
      </c>
      <c r="L1271">
        <v>19</v>
      </c>
      <c r="M1271">
        <v>1</v>
      </c>
      <c r="N1271">
        <v>0</v>
      </c>
      <c r="O1271">
        <v>1</v>
      </c>
      <c r="P1271" t="s">
        <v>7</v>
      </c>
    </row>
    <row r="1272" spans="1:16" x14ac:dyDescent="0.35">
      <c r="A1272">
        <v>0</v>
      </c>
      <c r="B1272" t="s">
        <v>363</v>
      </c>
      <c r="C1272">
        <v>2.8000000000000001E-2</v>
      </c>
      <c r="D1272" t="s">
        <v>6</v>
      </c>
      <c r="E1272" t="s">
        <v>515</v>
      </c>
      <c r="F1272" t="s">
        <v>580</v>
      </c>
      <c r="G1272" t="s">
        <v>363</v>
      </c>
      <c r="H1272">
        <v>13.865</v>
      </c>
      <c r="J1272">
        <v>105889548</v>
      </c>
      <c r="K1272" s="5">
        <v>43618</v>
      </c>
      <c r="L1272">
        <v>5</v>
      </c>
      <c r="M1272">
        <v>1</v>
      </c>
      <c r="N1272">
        <v>4</v>
      </c>
      <c r="O1272">
        <v>1</v>
      </c>
      <c r="P1272" t="s">
        <v>8</v>
      </c>
    </row>
    <row r="1273" spans="1:16" x14ac:dyDescent="0.35">
      <c r="B1273" t="s">
        <v>363</v>
      </c>
      <c r="C1273">
        <v>1.9E-2</v>
      </c>
      <c r="D1273" t="s">
        <v>6</v>
      </c>
      <c r="E1273" t="s">
        <v>591</v>
      </c>
      <c r="F1273" t="s">
        <v>592</v>
      </c>
      <c r="G1273" t="s">
        <v>363</v>
      </c>
      <c r="H1273">
        <v>13.874000000000001</v>
      </c>
      <c r="J1273">
        <v>107733872</v>
      </c>
      <c r="K1273" s="5">
        <v>45424</v>
      </c>
      <c r="L1273">
        <v>21</v>
      </c>
      <c r="M1273">
        <v>1</v>
      </c>
      <c r="N1273">
        <v>0</v>
      </c>
      <c r="O1273">
        <v>2</v>
      </c>
      <c r="P1273" t="s">
        <v>3</v>
      </c>
    </row>
    <row r="1274" spans="1:16" x14ac:dyDescent="0.35">
      <c r="A1274">
        <v>0</v>
      </c>
      <c r="B1274" t="s">
        <v>363</v>
      </c>
      <c r="C1274">
        <v>0</v>
      </c>
      <c r="E1274" t="s">
        <v>515</v>
      </c>
      <c r="F1274" t="s">
        <v>387</v>
      </c>
      <c r="G1274" t="s">
        <v>363</v>
      </c>
      <c r="H1274">
        <v>13.893000000000001</v>
      </c>
      <c r="J1274">
        <v>104027847</v>
      </c>
      <c r="K1274" s="5">
        <v>41732</v>
      </c>
      <c r="L1274">
        <v>26</v>
      </c>
      <c r="M1274">
        <v>1</v>
      </c>
      <c r="N1274">
        <v>8</v>
      </c>
      <c r="O1274">
        <v>1</v>
      </c>
      <c r="P1274" t="s">
        <v>3</v>
      </c>
    </row>
    <row r="1275" spans="1:16" x14ac:dyDescent="0.35">
      <c r="A1275">
        <v>721</v>
      </c>
      <c r="B1275" t="s">
        <v>363</v>
      </c>
      <c r="C1275">
        <v>0</v>
      </c>
      <c r="E1275" t="s">
        <v>515</v>
      </c>
      <c r="F1275" t="s">
        <v>387</v>
      </c>
      <c r="G1275" t="s">
        <v>363</v>
      </c>
      <c r="H1275">
        <v>13.893000000000001</v>
      </c>
      <c r="J1275">
        <v>106143725</v>
      </c>
      <c r="K1275" s="5">
        <v>43859</v>
      </c>
      <c r="L1275">
        <v>26</v>
      </c>
      <c r="M1275">
        <v>1</v>
      </c>
      <c r="N1275">
        <v>8</v>
      </c>
      <c r="O1275">
        <v>1</v>
      </c>
      <c r="P1275" t="s">
        <v>7</v>
      </c>
    </row>
    <row r="1276" spans="1:16" x14ac:dyDescent="0.35">
      <c r="A1276">
        <v>0</v>
      </c>
      <c r="B1276" t="s">
        <v>363</v>
      </c>
      <c r="C1276">
        <v>0</v>
      </c>
      <c r="E1276" t="s">
        <v>515</v>
      </c>
      <c r="F1276" t="s">
        <v>384</v>
      </c>
      <c r="G1276" t="s">
        <v>363</v>
      </c>
      <c r="H1276">
        <v>13.893000000000001</v>
      </c>
      <c r="J1276">
        <v>106126835</v>
      </c>
      <c r="K1276" s="5">
        <v>43838</v>
      </c>
      <c r="L1276">
        <v>18</v>
      </c>
      <c r="M1276">
        <v>1</v>
      </c>
      <c r="N1276">
        <v>8</v>
      </c>
      <c r="O1276">
        <v>1</v>
      </c>
      <c r="P1276" t="s">
        <v>7</v>
      </c>
    </row>
    <row r="1277" spans="1:16" x14ac:dyDescent="0.35">
      <c r="A1277">
        <v>0</v>
      </c>
      <c r="B1277" t="s">
        <v>363</v>
      </c>
      <c r="C1277">
        <v>0</v>
      </c>
      <c r="E1277" t="s">
        <v>515</v>
      </c>
      <c r="F1277" t="s">
        <v>387</v>
      </c>
      <c r="G1277" t="s">
        <v>363</v>
      </c>
      <c r="H1277">
        <v>13.893000000000001</v>
      </c>
      <c r="J1277">
        <v>106332082</v>
      </c>
      <c r="K1277" s="5">
        <v>44083</v>
      </c>
      <c r="L1277">
        <v>21</v>
      </c>
      <c r="M1277">
        <v>2</v>
      </c>
      <c r="N1277">
        <v>8</v>
      </c>
      <c r="O1277">
        <v>1</v>
      </c>
      <c r="P1277" t="s">
        <v>7</v>
      </c>
    </row>
    <row r="1278" spans="1:16" x14ac:dyDescent="0.35">
      <c r="A1278">
        <v>0</v>
      </c>
      <c r="B1278" t="s">
        <v>363</v>
      </c>
      <c r="C1278">
        <v>0</v>
      </c>
      <c r="E1278" t="s">
        <v>515</v>
      </c>
      <c r="F1278" t="s">
        <v>593</v>
      </c>
      <c r="G1278" t="s">
        <v>363</v>
      </c>
      <c r="H1278">
        <v>13.893000000000001</v>
      </c>
      <c r="J1278">
        <v>105717371</v>
      </c>
      <c r="K1278" s="5">
        <v>43453</v>
      </c>
      <c r="L1278">
        <v>22</v>
      </c>
      <c r="M1278">
        <v>1</v>
      </c>
      <c r="N1278">
        <v>8</v>
      </c>
      <c r="O1278">
        <v>1</v>
      </c>
      <c r="P1278" t="s">
        <v>7</v>
      </c>
    </row>
    <row r="1279" spans="1:16" x14ac:dyDescent="0.35">
      <c r="A1279">
        <v>0</v>
      </c>
      <c r="B1279" t="s">
        <v>363</v>
      </c>
      <c r="C1279">
        <v>4.0000000000000001E-3</v>
      </c>
      <c r="D1279" t="s">
        <v>411</v>
      </c>
      <c r="E1279" t="s">
        <v>515</v>
      </c>
      <c r="F1279" t="s">
        <v>387</v>
      </c>
      <c r="G1279" t="s">
        <v>363</v>
      </c>
      <c r="H1279">
        <v>13.897</v>
      </c>
      <c r="J1279">
        <v>106141915</v>
      </c>
      <c r="K1279" s="5">
        <v>43861</v>
      </c>
      <c r="L1279">
        <v>21</v>
      </c>
      <c r="M1279">
        <v>1</v>
      </c>
      <c r="N1279">
        <v>8</v>
      </c>
      <c r="O1279">
        <v>1</v>
      </c>
      <c r="P1279" t="s">
        <v>7</v>
      </c>
    </row>
    <row r="1280" spans="1:16" x14ac:dyDescent="0.35">
      <c r="A1280">
        <v>0</v>
      </c>
      <c r="B1280" t="s">
        <v>363</v>
      </c>
      <c r="C1280">
        <v>0.01</v>
      </c>
      <c r="D1280" t="s">
        <v>411</v>
      </c>
      <c r="E1280" t="s">
        <v>515</v>
      </c>
      <c r="F1280" t="s">
        <v>387</v>
      </c>
      <c r="G1280" t="s">
        <v>363</v>
      </c>
      <c r="H1280">
        <v>13.903</v>
      </c>
      <c r="J1280">
        <v>107291703</v>
      </c>
      <c r="K1280" s="5">
        <v>45012</v>
      </c>
      <c r="L1280">
        <v>21</v>
      </c>
      <c r="M1280">
        <v>1</v>
      </c>
      <c r="N1280">
        <v>0</v>
      </c>
      <c r="O1280">
        <v>1</v>
      </c>
      <c r="P1280" t="s">
        <v>7</v>
      </c>
    </row>
    <row r="1281" spans="1:16" x14ac:dyDescent="0.35">
      <c r="B1281" t="s">
        <v>363</v>
      </c>
      <c r="C1281">
        <v>1.9E-2</v>
      </c>
      <c r="D1281" t="s">
        <v>411</v>
      </c>
      <c r="E1281" t="s">
        <v>515</v>
      </c>
      <c r="F1281" t="s">
        <v>387</v>
      </c>
      <c r="G1281" t="s">
        <v>363</v>
      </c>
      <c r="H1281">
        <v>13.912000000000001</v>
      </c>
      <c r="J1281">
        <v>106860328</v>
      </c>
      <c r="K1281" s="5">
        <v>44599</v>
      </c>
      <c r="L1281">
        <v>19</v>
      </c>
      <c r="M1281">
        <v>2</v>
      </c>
      <c r="N1281">
        <v>0</v>
      </c>
      <c r="O1281">
        <v>1</v>
      </c>
      <c r="P1281" t="s">
        <v>7</v>
      </c>
    </row>
    <row r="1282" spans="1:16" x14ac:dyDescent="0.35">
      <c r="A1282">
        <v>0</v>
      </c>
      <c r="B1282" t="s">
        <v>363</v>
      </c>
      <c r="C1282">
        <v>1</v>
      </c>
      <c r="D1282" t="s">
        <v>6</v>
      </c>
      <c r="E1282" t="s">
        <v>387</v>
      </c>
      <c r="F1282" t="s">
        <v>384</v>
      </c>
      <c r="G1282" t="s">
        <v>363</v>
      </c>
      <c r="H1282">
        <v>13.941000000000001</v>
      </c>
      <c r="J1282">
        <v>107047049</v>
      </c>
      <c r="K1282" s="5">
        <v>44787</v>
      </c>
      <c r="L1282">
        <v>21</v>
      </c>
      <c r="M1282">
        <v>1</v>
      </c>
      <c r="N1282">
        <v>0</v>
      </c>
      <c r="O1282">
        <v>1</v>
      </c>
      <c r="P1282" t="s">
        <v>7</v>
      </c>
    </row>
    <row r="1283" spans="1:16" x14ac:dyDescent="0.35">
      <c r="A1283">
        <v>0</v>
      </c>
      <c r="B1283" t="s">
        <v>363</v>
      </c>
      <c r="C1283">
        <v>1</v>
      </c>
      <c r="D1283" t="s">
        <v>6</v>
      </c>
      <c r="E1283" t="s">
        <v>387</v>
      </c>
      <c r="F1283" t="s">
        <v>568</v>
      </c>
      <c r="G1283" t="s">
        <v>363</v>
      </c>
      <c r="H1283">
        <v>13.941000000000001</v>
      </c>
      <c r="J1283">
        <v>107053351</v>
      </c>
      <c r="K1283" s="5">
        <v>44790</v>
      </c>
      <c r="L1283">
        <v>21</v>
      </c>
      <c r="M1283">
        <v>1</v>
      </c>
      <c r="N1283">
        <v>0</v>
      </c>
      <c r="O1283">
        <v>1</v>
      </c>
      <c r="P1283" t="s">
        <v>8</v>
      </c>
    </row>
    <row r="1284" spans="1:16" x14ac:dyDescent="0.35">
      <c r="A1284">
        <v>0</v>
      </c>
      <c r="B1284" t="s">
        <v>363</v>
      </c>
      <c r="C1284">
        <v>1</v>
      </c>
      <c r="D1284" t="s">
        <v>6</v>
      </c>
      <c r="E1284" t="s">
        <v>387</v>
      </c>
      <c r="F1284" t="s">
        <v>404</v>
      </c>
      <c r="G1284" t="s">
        <v>363</v>
      </c>
      <c r="H1284">
        <v>13.941000000000001</v>
      </c>
      <c r="J1284">
        <v>103955752</v>
      </c>
      <c r="K1284" s="5">
        <v>41655</v>
      </c>
      <c r="L1284">
        <v>17</v>
      </c>
      <c r="M1284">
        <v>1</v>
      </c>
      <c r="N1284">
        <v>0</v>
      </c>
      <c r="O1284">
        <v>5</v>
      </c>
      <c r="P1284" t="s">
        <v>7</v>
      </c>
    </row>
    <row r="1285" spans="1:16" x14ac:dyDescent="0.35">
      <c r="A1285">
        <v>0</v>
      </c>
      <c r="B1285" t="s">
        <v>363</v>
      </c>
      <c r="C1285">
        <v>9.2999999999999999E-2</v>
      </c>
      <c r="D1285" t="s">
        <v>411</v>
      </c>
      <c r="E1285" t="s">
        <v>515</v>
      </c>
      <c r="F1285" t="s">
        <v>387</v>
      </c>
      <c r="G1285" t="s">
        <v>363</v>
      </c>
      <c r="H1285">
        <v>13.986000000000001</v>
      </c>
      <c r="J1285">
        <v>107519682</v>
      </c>
      <c r="K1285" s="5">
        <v>45237</v>
      </c>
      <c r="L1285">
        <v>17</v>
      </c>
      <c r="M1285">
        <v>1</v>
      </c>
      <c r="N1285">
        <v>0</v>
      </c>
      <c r="O1285">
        <v>5</v>
      </c>
      <c r="P1285" t="s">
        <v>7</v>
      </c>
    </row>
    <row r="1286" spans="1:16" x14ac:dyDescent="0.35">
      <c r="A1286">
        <v>0</v>
      </c>
      <c r="B1286" t="s">
        <v>363</v>
      </c>
      <c r="C1286">
        <v>0.1</v>
      </c>
      <c r="D1286" t="s">
        <v>411</v>
      </c>
      <c r="E1286" t="s">
        <v>515</v>
      </c>
      <c r="F1286" t="s">
        <v>387</v>
      </c>
      <c r="G1286" t="s">
        <v>363</v>
      </c>
      <c r="H1286">
        <v>13.993</v>
      </c>
      <c r="J1286">
        <v>107913105</v>
      </c>
      <c r="K1286" s="5">
        <v>45603</v>
      </c>
      <c r="L1286">
        <v>21</v>
      </c>
      <c r="M1286">
        <v>2</v>
      </c>
      <c r="N1286">
        <v>0</v>
      </c>
      <c r="O1286">
        <v>1</v>
      </c>
      <c r="P1286" t="s">
        <v>7</v>
      </c>
    </row>
    <row r="1287" spans="1:16" x14ac:dyDescent="0.35">
      <c r="A1287">
        <v>721</v>
      </c>
      <c r="B1287" t="s">
        <v>363</v>
      </c>
      <c r="C1287">
        <v>0.1</v>
      </c>
      <c r="D1287" t="s">
        <v>490</v>
      </c>
      <c r="E1287" t="s">
        <v>515</v>
      </c>
      <c r="F1287" t="s">
        <v>593</v>
      </c>
      <c r="G1287" t="s">
        <v>363</v>
      </c>
      <c r="H1287">
        <v>13.993</v>
      </c>
      <c r="J1287">
        <v>106249074</v>
      </c>
      <c r="K1287" s="5">
        <v>43992</v>
      </c>
      <c r="L1287">
        <v>21</v>
      </c>
      <c r="M1287">
        <v>2</v>
      </c>
      <c r="N1287">
        <v>0</v>
      </c>
      <c r="O1287">
        <v>1</v>
      </c>
      <c r="P1287" t="s">
        <v>7</v>
      </c>
    </row>
    <row r="1288" spans="1:16" x14ac:dyDescent="0.35">
      <c r="A1288">
        <v>0</v>
      </c>
      <c r="B1288" t="s">
        <v>363</v>
      </c>
      <c r="C1288">
        <v>0.93</v>
      </c>
      <c r="D1288" t="s">
        <v>503</v>
      </c>
      <c r="E1288" t="s">
        <v>387</v>
      </c>
      <c r="F1288" t="s">
        <v>384</v>
      </c>
      <c r="G1288" t="s">
        <v>363</v>
      </c>
      <c r="H1288">
        <v>14.010999999999999</v>
      </c>
      <c r="J1288">
        <v>106062049</v>
      </c>
      <c r="K1288" s="5">
        <v>43772</v>
      </c>
      <c r="L1288">
        <v>19</v>
      </c>
      <c r="M1288">
        <v>1</v>
      </c>
      <c r="N1288">
        <v>0</v>
      </c>
      <c r="O1288">
        <v>5</v>
      </c>
      <c r="P1288" t="s">
        <v>3</v>
      </c>
    </row>
    <row r="1289" spans="1:16" x14ac:dyDescent="0.35">
      <c r="A1289">
        <v>0</v>
      </c>
      <c r="B1289" t="s">
        <v>363</v>
      </c>
      <c r="C1289">
        <v>0.9</v>
      </c>
      <c r="D1289" t="s">
        <v>6</v>
      </c>
      <c r="E1289" t="s">
        <v>387</v>
      </c>
      <c r="F1289" t="s">
        <v>594</v>
      </c>
      <c r="G1289" t="s">
        <v>363</v>
      </c>
      <c r="H1289">
        <v>14.041</v>
      </c>
      <c r="J1289">
        <v>105838468</v>
      </c>
      <c r="K1289" s="5">
        <v>43573</v>
      </c>
      <c r="L1289">
        <v>21</v>
      </c>
      <c r="M1289">
        <v>1</v>
      </c>
      <c r="N1289">
        <v>0</v>
      </c>
      <c r="O1289">
        <v>1</v>
      </c>
      <c r="P1289" t="s">
        <v>3</v>
      </c>
    </row>
    <row r="1290" spans="1:16" x14ac:dyDescent="0.35">
      <c r="A1290">
        <v>0</v>
      </c>
      <c r="B1290" t="s">
        <v>363</v>
      </c>
      <c r="C1290">
        <v>0.9</v>
      </c>
      <c r="D1290" t="s">
        <v>6</v>
      </c>
      <c r="E1290" t="s">
        <v>387</v>
      </c>
      <c r="F1290" t="s">
        <v>384</v>
      </c>
      <c r="G1290" t="s">
        <v>363</v>
      </c>
      <c r="H1290">
        <v>14.041</v>
      </c>
      <c r="J1290">
        <v>107990430</v>
      </c>
      <c r="K1290" s="5">
        <v>45670</v>
      </c>
      <c r="L1290">
        <v>24</v>
      </c>
      <c r="M1290">
        <v>1</v>
      </c>
      <c r="N1290">
        <v>0</v>
      </c>
      <c r="O1290">
        <v>5</v>
      </c>
      <c r="P1290" t="s">
        <v>7</v>
      </c>
    </row>
    <row r="1291" spans="1:16" x14ac:dyDescent="0.35">
      <c r="A1291">
        <v>0</v>
      </c>
      <c r="B1291" t="s">
        <v>363</v>
      </c>
      <c r="C1291">
        <v>1.8</v>
      </c>
      <c r="D1291" t="s">
        <v>411</v>
      </c>
      <c r="E1291" t="s">
        <v>404</v>
      </c>
      <c r="F1291" t="s">
        <v>387</v>
      </c>
      <c r="G1291" t="s">
        <v>363</v>
      </c>
      <c r="H1291">
        <v>14.044</v>
      </c>
      <c r="J1291">
        <v>108239677</v>
      </c>
      <c r="K1291" s="5">
        <v>45922</v>
      </c>
      <c r="L1291">
        <v>21</v>
      </c>
      <c r="M1291">
        <v>1</v>
      </c>
      <c r="N1291">
        <v>5</v>
      </c>
      <c r="O1291">
        <v>1</v>
      </c>
      <c r="P1291" t="s">
        <v>7</v>
      </c>
    </row>
    <row r="1292" spans="1:16" x14ac:dyDescent="0.35">
      <c r="A1292" s="5">
        <v>46217</v>
      </c>
      <c r="B1292" t="s">
        <v>595</v>
      </c>
    </row>
    <row r="1293" spans="1:16" ht="43.5" x14ac:dyDescent="0.35">
      <c r="A1293" s="1" t="s">
        <v>370</v>
      </c>
      <c r="B1293" t="s">
        <v>371</v>
      </c>
      <c r="C1293" s="1" t="s">
        <v>372</v>
      </c>
      <c r="D1293" t="s">
        <v>373</v>
      </c>
      <c r="E1293" t="s">
        <v>374</v>
      </c>
      <c r="F1293" t="s">
        <v>375</v>
      </c>
      <c r="G1293" t="s">
        <v>376</v>
      </c>
      <c r="H1293" t="s">
        <v>377</v>
      </c>
      <c r="I1293" t="s">
        <v>0</v>
      </c>
      <c r="J1293" t="s">
        <v>1</v>
      </c>
      <c r="K1293" t="s">
        <v>2</v>
      </c>
      <c r="L1293" t="s">
        <v>3</v>
      </c>
      <c r="M1293" t="s">
        <v>4</v>
      </c>
      <c r="N1293" t="s">
        <v>5</v>
      </c>
      <c r="O1293" t="s">
        <v>6</v>
      </c>
    </row>
    <row r="1294" spans="1:16" x14ac:dyDescent="0.35">
      <c r="A1294">
        <v>0</v>
      </c>
      <c r="B1294" t="s">
        <v>363</v>
      </c>
      <c r="C1294">
        <v>0.8</v>
      </c>
      <c r="D1294" t="s">
        <v>503</v>
      </c>
      <c r="E1294" t="s">
        <v>387</v>
      </c>
      <c r="F1294" t="s">
        <v>404</v>
      </c>
      <c r="G1294" t="s">
        <v>363</v>
      </c>
      <c r="H1294">
        <v>14.141</v>
      </c>
      <c r="J1294">
        <v>106123846</v>
      </c>
      <c r="K1294" s="5">
        <v>43842</v>
      </c>
      <c r="L1294">
        <v>21</v>
      </c>
      <c r="M1294">
        <v>1</v>
      </c>
      <c r="N1294">
        <v>0</v>
      </c>
      <c r="O1294">
        <v>1</v>
      </c>
      <c r="P1294" t="s">
        <v>7</v>
      </c>
    </row>
    <row r="1295" spans="1:16" x14ac:dyDescent="0.35">
      <c r="B1295" t="s">
        <v>363</v>
      </c>
      <c r="C1295">
        <v>3.9E-2</v>
      </c>
      <c r="D1295" t="s">
        <v>6</v>
      </c>
      <c r="E1295" t="s">
        <v>593</v>
      </c>
      <c r="F1295" t="s">
        <v>515</v>
      </c>
      <c r="G1295" t="s">
        <v>363</v>
      </c>
      <c r="H1295">
        <v>14.141999999999999</v>
      </c>
      <c r="J1295">
        <v>106092348</v>
      </c>
      <c r="K1295" s="5">
        <v>43810</v>
      </c>
      <c r="L1295">
        <v>24</v>
      </c>
      <c r="M1295">
        <v>1</v>
      </c>
      <c r="N1295">
        <v>5</v>
      </c>
      <c r="O1295">
        <v>1</v>
      </c>
      <c r="P1295" t="s">
        <v>7</v>
      </c>
    </row>
    <row r="1296" spans="1:16" x14ac:dyDescent="0.35">
      <c r="B1296" t="s">
        <v>363</v>
      </c>
      <c r="C1296">
        <v>0.25</v>
      </c>
      <c r="D1296" t="s">
        <v>411</v>
      </c>
      <c r="E1296" t="s">
        <v>515</v>
      </c>
      <c r="F1296" t="s">
        <v>387</v>
      </c>
      <c r="G1296" t="s">
        <v>363</v>
      </c>
      <c r="H1296">
        <v>14.143000000000001</v>
      </c>
      <c r="J1296">
        <v>105299856</v>
      </c>
      <c r="K1296" s="5">
        <v>43063</v>
      </c>
      <c r="L1296">
        <v>21</v>
      </c>
      <c r="M1296">
        <v>1</v>
      </c>
      <c r="N1296">
        <v>0</v>
      </c>
      <c r="O1296">
        <v>1</v>
      </c>
      <c r="P1296" t="s">
        <v>7</v>
      </c>
    </row>
    <row r="1297" spans="1:16" x14ac:dyDescent="0.35">
      <c r="A1297">
        <v>721</v>
      </c>
      <c r="B1297" t="s">
        <v>363</v>
      </c>
      <c r="C1297">
        <v>0.79</v>
      </c>
      <c r="D1297" t="s">
        <v>6</v>
      </c>
      <c r="E1297" t="s">
        <v>387</v>
      </c>
      <c r="F1297" t="s">
        <v>591</v>
      </c>
      <c r="G1297" t="s">
        <v>363</v>
      </c>
      <c r="H1297">
        <v>14.151</v>
      </c>
      <c r="J1297">
        <v>107434553</v>
      </c>
      <c r="K1297" s="5">
        <v>45162</v>
      </c>
      <c r="L1297">
        <v>17</v>
      </c>
      <c r="M1297">
        <v>1</v>
      </c>
      <c r="N1297">
        <v>0</v>
      </c>
      <c r="O1297">
        <v>5</v>
      </c>
      <c r="P1297" t="s">
        <v>7</v>
      </c>
    </row>
    <row r="1298" spans="1:16" x14ac:dyDescent="0.35">
      <c r="A1298">
        <v>0</v>
      </c>
      <c r="B1298" t="s">
        <v>363</v>
      </c>
      <c r="C1298">
        <v>1.9E-2</v>
      </c>
      <c r="D1298" t="s">
        <v>6</v>
      </c>
      <c r="E1298" t="s">
        <v>593</v>
      </c>
      <c r="F1298" t="s">
        <v>384</v>
      </c>
      <c r="G1298" t="s">
        <v>363</v>
      </c>
      <c r="H1298">
        <v>14.162000000000001</v>
      </c>
      <c r="J1298">
        <v>107579151</v>
      </c>
      <c r="K1298" s="5">
        <v>45289</v>
      </c>
      <c r="L1298">
        <v>17</v>
      </c>
      <c r="M1298">
        <v>1</v>
      </c>
      <c r="N1298">
        <v>8</v>
      </c>
      <c r="O1298">
        <v>1</v>
      </c>
      <c r="P1298" t="s">
        <v>7</v>
      </c>
    </row>
    <row r="1299" spans="1:16" x14ac:dyDescent="0.35">
      <c r="A1299">
        <v>0</v>
      </c>
      <c r="B1299" t="s">
        <v>363</v>
      </c>
      <c r="C1299">
        <v>0</v>
      </c>
      <c r="E1299" t="s">
        <v>592</v>
      </c>
      <c r="F1299" t="s">
        <v>387</v>
      </c>
      <c r="G1299" t="s">
        <v>363</v>
      </c>
      <c r="H1299">
        <v>14.180999999999999</v>
      </c>
      <c r="J1299">
        <v>104054097</v>
      </c>
      <c r="K1299" s="5">
        <v>41764</v>
      </c>
      <c r="L1299">
        <v>19</v>
      </c>
      <c r="M1299">
        <v>1</v>
      </c>
      <c r="N1299">
        <v>0</v>
      </c>
      <c r="O1299">
        <v>1</v>
      </c>
      <c r="P1299" t="s">
        <v>7</v>
      </c>
    </row>
    <row r="1300" spans="1:16" x14ac:dyDescent="0.35">
      <c r="B1300" t="s">
        <v>363</v>
      </c>
      <c r="C1300">
        <v>0</v>
      </c>
      <c r="E1300" t="s">
        <v>593</v>
      </c>
      <c r="F1300" t="s">
        <v>387</v>
      </c>
      <c r="G1300" t="s">
        <v>363</v>
      </c>
      <c r="H1300">
        <v>14.180999999999999</v>
      </c>
      <c r="J1300">
        <v>106997871</v>
      </c>
      <c r="K1300" s="5">
        <v>44731</v>
      </c>
      <c r="L1300">
        <v>26</v>
      </c>
      <c r="M1300">
        <v>1</v>
      </c>
      <c r="N1300">
        <v>8</v>
      </c>
      <c r="O1300">
        <v>1</v>
      </c>
      <c r="P1300" t="s">
        <v>3</v>
      </c>
    </row>
    <row r="1301" spans="1:16" x14ac:dyDescent="0.35">
      <c r="A1301">
        <v>721</v>
      </c>
      <c r="B1301" t="s">
        <v>363</v>
      </c>
      <c r="C1301">
        <v>0</v>
      </c>
      <c r="E1301" t="s">
        <v>593</v>
      </c>
      <c r="F1301" t="s">
        <v>387</v>
      </c>
      <c r="G1301" t="s">
        <v>363</v>
      </c>
      <c r="H1301">
        <v>14.180999999999999</v>
      </c>
      <c r="J1301">
        <v>106271460</v>
      </c>
      <c r="K1301" s="5">
        <v>44021</v>
      </c>
      <c r="L1301">
        <v>26</v>
      </c>
      <c r="M1301">
        <v>1</v>
      </c>
      <c r="N1301">
        <v>8</v>
      </c>
      <c r="O1301">
        <v>1</v>
      </c>
      <c r="P1301" t="s">
        <v>7</v>
      </c>
    </row>
    <row r="1302" spans="1:16" x14ac:dyDescent="0.35">
      <c r="A1302">
        <v>0</v>
      </c>
      <c r="B1302" t="s">
        <v>363</v>
      </c>
      <c r="C1302">
        <v>0</v>
      </c>
      <c r="E1302" t="s">
        <v>593</v>
      </c>
      <c r="F1302" t="s">
        <v>387</v>
      </c>
      <c r="G1302" t="s">
        <v>363</v>
      </c>
      <c r="H1302">
        <v>14.180999999999999</v>
      </c>
      <c r="J1302">
        <v>104934643</v>
      </c>
      <c r="K1302" s="5">
        <v>42704</v>
      </c>
      <c r="L1302">
        <v>21</v>
      </c>
      <c r="M1302">
        <v>2</v>
      </c>
      <c r="N1302">
        <v>8</v>
      </c>
      <c r="O1302">
        <v>5</v>
      </c>
      <c r="P1302" t="s">
        <v>3</v>
      </c>
    </row>
    <row r="1303" spans="1:16" x14ac:dyDescent="0.35">
      <c r="A1303">
        <v>0</v>
      </c>
      <c r="B1303" t="s">
        <v>363</v>
      </c>
      <c r="C1303">
        <v>0</v>
      </c>
      <c r="E1303" t="s">
        <v>593</v>
      </c>
      <c r="F1303" t="s">
        <v>515</v>
      </c>
      <c r="G1303" t="s">
        <v>363</v>
      </c>
      <c r="H1303">
        <v>14.180999999999999</v>
      </c>
      <c r="J1303">
        <v>108351939</v>
      </c>
      <c r="K1303" s="5">
        <v>46015</v>
      </c>
      <c r="L1303">
        <v>21</v>
      </c>
      <c r="M1303">
        <v>1</v>
      </c>
      <c r="N1303">
        <v>8</v>
      </c>
      <c r="O1303">
        <v>1</v>
      </c>
      <c r="P1303" t="s">
        <v>3</v>
      </c>
    </row>
    <row r="1304" spans="1:16" x14ac:dyDescent="0.35">
      <c r="A1304">
        <v>0</v>
      </c>
      <c r="B1304" t="s">
        <v>363</v>
      </c>
      <c r="C1304">
        <v>4.0000000000000001E-3</v>
      </c>
      <c r="D1304" t="s">
        <v>411</v>
      </c>
      <c r="E1304" t="s">
        <v>593</v>
      </c>
      <c r="F1304" t="s">
        <v>387</v>
      </c>
      <c r="G1304" t="s">
        <v>363</v>
      </c>
      <c r="H1304">
        <v>14.185</v>
      </c>
      <c r="J1304">
        <v>108494453</v>
      </c>
      <c r="K1304" s="5">
        <v>46146</v>
      </c>
      <c r="L1304">
        <v>21</v>
      </c>
      <c r="M1304">
        <v>1</v>
      </c>
      <c r="N1304">
        <v>0</v>
      </c>
      <c r="O1304">
        <v>1</v>
      </c>
      <c r="P1304" t="s">
        <v>7</v>
      </c>
    </row>
    <row r="1305" spans="1:16" x14ac:dyDescent="0.35">
      <c r="A1305">
        <v>0</v>
      </c>
      <c r="B1305" t="s">
        <v>363</v>
      </c>
      <c r="C1305">
        <v>6.0000000000000001E-3</v>
      </c>
      <c r="D1305" t="s">
        <v>411</v>
      </c>
      <c r="E1305" t="s">
        <v>593</v>
      </c>
      <c r="F1305" t="s">
        <v>387</v>
      </c>
      <c r="G1305" t="s">
        <v>363</v>
      </c>
      <c r="H1305">
        <v>14.186999999999999</v>
      </c>
      <c r="J1305">
        <v>104071005</v>
      </c>
      <c r="K1305" s="5">
        <v>41790</v>
      </c>
      <c r="L1305">
        <v>20</v>
      </c>
      <c r="M1305">
        <v>1</v>
      </c>
      <c r="N1305">
        <v>8</v>
      </c>
      <c r="O1305">
        <v>1</v>
      </c>
      <c r="P1305" t="s">
        <v>7</v>
      </c>
    </row>
    <row r="1306" spans="1:16" x14ac:dyDescent="0.35">
      <c r="A1306">
        <v>0</v>
      </c>
      <c r="B1306" t="s">
        <v>363</v>
      </c>
      <c r="C1306">
        <v>0.3</v>
      </c>
      <c r="D1306" t="s">
        <v>411</v>
      </c>
      <c r="E1306" t="s">
        <v>515</v>
      </c>
      <c r="F1306" t="s">
        <v>387</v>
      </c>
      <c r="G1306" t="s">
        <v>363</v>
      </c>
      <c r="H1306">
        <v>14.193</v>
      </c>
      <c r="J1306">
        <v>107661718</v>
      </c>
      <c r="K1306" s="5">
        <v>45355</v>
      </c>
      <c r="L1306">
        <v>21</v>
      </c>
      <c r="M1306">
        <v>1</v>
      </c>
      <c r="N1306">
        <v>0</v>
      </c>
      <c r="O1306">
        <v>1</v>
      </c>
      <c r="P1306" t="s">
        <v>7</v>
      </c>
    </row>
    <row r="1307" spans="1:16" x14ac:dyDescent="0.35">
      <c r="A1307">
        <v>721</v>
      </c>
      <c r="B1307" t="s">
        <v>363</v>
      </c>
      <c r="C1307">
        <v>3.7999999999999999E-2</v>
      </c>
      <c r="D1307" t="s">
        <v>490</v>
      </c>
      <c r="E1307" t="s">
        <v>593</v>
      </c>
      <c r="F1307" t="s">
        <v>387</v>
      </c>
      <c r="G1307" t="s">
        <v>363</v>
      </c>
      <c r="H1307">
        <v>14.218999999999999</v>
      </c>
      <c r="J1307">
        <v>107244570</v>
      </c>
      <c r="K1307" s="5">
        <v>44970</v>
      </c>
      <c r="L1307">
        <v>21</v>
      </c>
      <c r="M1307">
        <v>1</v>
      </c>
      <c r="N1307">
        <v>0</v>
      </c>
      <c r="O1307">
        <v>5</v>
      </c>
      <c r="P1307" t="s">
        <v>7</v>
      </c>
    </row>
    <row r="1308" spans="1:16" x14ac:dyDescent="0.35">
      <c r="A1308">
        <v>0</v>
      </c>
      <c r="B1308" t="s">
        <v>363</v>
      </c>
      <c r="C1308">
        <v>0.7</v>
      </c>
      <c r="D1308" t="s">
        <v>6</v>
      </c>
      <c r="E1308" t="s">
        <v>387</v>
      </c>
      <c r="F1308" t="s">
        <v>568</v>
      </c>
      <c r="G1308" t="s">
        <v>363</v>
      </c>
      <c r="H1308">
        <v>14.241</v>
      </c>
      <c r="J1308">
        <v>106492320</v>
      </c>
      <c r="K1308" s="5">
        <v>44244</v>
      </c>
      <c r="L1308">
        <v>21</v>
      </c>
      <c r="M1308">
        <v>1</v>
      </c>
      <c r="N1308">
        <v>0</v>
      </c>
      <c r="O1308">
        <v>1</v>
      </c>
      <c r="P1308" t="s">
        <v>7</v>
      </c>
    </row>
    <row r="1309" spans="1:16" x14ac:dyDescent="0.35">
      <c r="A1309">
        <v>0</v>
      </c>
      <c r="B1309" t="s">
        <v>363</v>
      </c>
      <c r="C1309">
        <v>0.1</v>
      </c>
      <c r="D1309" t="s">
        <v>411</v>
      </c>
      <c r="E1309" t="s">
        <v>593</v>
      </c>
      <c r="F1309" t="s">
        <v>387</v>
      </c>
      <c r="G1309" t="s">
        <v>363</v>
      </c>
      <c r="H1309">
        <v>14.281000000000001</v>
      </c>
      <c r="J1309">
        <v>107030482</v>
      </c>
      <c r="K1309" s="5">
        <v>44770</v>
      </c>
      <c r="L1309">
        <v>21</v>
      </c>
      <c r="M1309">
        <v>1</v>
      </c>
      <c r="N1309">
        <v>0</v>
      </c>
      <c r="O1309">
        <v>1</v>
      </c>
      <c r="P1309" t="s">
        <v>7</v>
      </c>
    </row>
    <row r="1310" spans="1:16" x14ac:dyDescent="0.35">
      <c r="A1310">
        <v>0</v>
      </c>
      <c r="B1310" t="s">
        <v>363</v>
      </c>
      <c r="C1310">
        <v>0.1</v>
      </c>
      <c r="D1310" t="s">
        <v>411</v>
      </c>
      <c r="E1310" t="s">
        <v>593</v>
      </c>
      <c r="F1310" t="s">
        <v>387</v>
      </c>
      <c r="G1310" t="s">
        <v>363</v>
      </c>
      <c r="H1310">
        <v>14.281000000000001</v>
      </c>
      <c r="J1310">
        <v>106508569</v>
      </c>
      <c r="K1310" s="5">
        <v>44262</v>
      </c>
      <c r="L1310">
        <v>18</v>
      </c>
      <c r="M1310">
        <v>1</v>
      </c>
      <c r="N1310">
        <v>0</v>
      </c>
      <c r="O1310">
        <v>1</v>
      </c>
      <c r="P1310" t="s">
        <v>7</v>
      </c>
    </row>
    <row r="1311" spans="1:16" x14ac:dyDescent="0.35">
      <c r="A1311">
        <v>0</v>
      </c>
      <c r="B1311" t="s">
        <v>363</v>
      </c>
      <c r="C1311">
        <v>0.1</v>
      </c>
      <c r="D1311" t="s">
        <v>411</v>
      </c>
      <c r="E1311" t="s">
        <v>593</v>
      </c>
      <c r="F1311" t="s">
        <v>387</v>
      </c>
      <c r="G1311" t="s">
        <v>363</v>
      </c>
      <c r="H1311">
        <v>14.281000000000001</v>
      </c>
      <c r="J1311">
        <v>107249052</v>
      </c>
      <c r="K1311" s="5">
        <v>44973</v>
      </c>
      <c r="L1311">
        <v>17</v>
      </c>
      <c r="M1311">
        <v>2</v>
      </c>
      <c r="N1311">
        <v>0</v>
      </c>
      <c r="O1311">
        <v>5</v>
      </c>
      <c r="P1311" t="s">
        <v>7</v>
      </c>
    </row>
    <row r="1312" spans="1:16" x14ac:dyDescent="0.35">
      <c r="A1312">
        <v>0</v>
      </c>
      <c r="B1312" t="s">
        <v>363</v>
      </c>
      <c r="C1312">
        <v>0.6</v>
      </c>
      <c r="D1312" t="s">
        <v>6</v>
      </c>
      <c r="E1312" t="s">
        <v>387</v>
      </c>
      <c r="F1312" t="s">
        <v>404</v>
      </c>
      <c r="G1312" t="s">
        <v>363</v>
      </c>
      <c r="H1312">
        <v>14.340999999999999</v>
      </c>
      <c r="J1312">
        <v>104783344</v>
      </c>
      <c r="K1312" s="5">
        <v>42556</v>
      </c>
      <c r="L1312">
        <v>21</v>
      </c>
      <c r="M1312">
        <v>2</v>
      </c>
      <c r="N1312">
        <v>0</v>
      </c>
      <c r="O1312">
        <v>1</v>
      </c>
      <c r="P1312" t="s">
        <v>7</v>
      </c>
    </row>
    <row r="1313" spans="1:16" x14ac:dyDescent="0.35">
      <c r="A1313">
        <v>0</v>
      </c>
      <c r="B1313" t="s">
        <v>363</v>
      </c>
      <c r="C1313">
        <v>0.8</v>
      </c>
      <c r="D1313" t="s">
        <v>6</v>
      </c>
      <c r="E1313" t="s">
        <v>596</v>
      </c>
      <c r="F1313" t="s">
        <v>390</v>
      </c>
      <c r="G1313" t="s">
        <v>363</v>
      </c>
      <c r="H1313">
        <v>14.353999999999999</v>
      </c>
      <c r="J1313">
        <v>107549464</v>
      </c>
      <c r="K1313" s="5">
        <v>45262</v>
      </c>
      <c r="L1313">
        <v>17</v>
      </c>
      <c r="M1313">
        <v>1</v>
      </c>
      <c r="N1313">
        <v>0</v>
      </c>
      <c r="O1313">
        <v>5</v>
      </c>
      <c r="P1313" t="s">
        <v>3</v>
      </c>
    </row>
    <row r="1314" spans="1:16" x14ac:dyDescent="0.35">
      <c r="A1314">
        <v>0</v>
      </c>
      <c r="B1314" t="s">
        <v>363</v>
      </c>
      <c r="C1314">
        <v>2.11</v>
      </c>
      <c r="D1314" t="s">
        <v>411</v>
      </c>
      <c r="E1314" t="s">
        <v>404</v>
      </c>
      <c r="F1314" t="s">
        <v>387</v>
      </c>
      <c r="G1314" t="s">
        <v>363</v>
      </c>
      <c r="H1314">
        <v>14.353999999999999</v>
      </c>
      <c r="J1314">
        <v>106894242</v>
      </c>
      <c r="K1314" s="5">
        <v>44638</v>
      </c>
      <c r="L1314">
        <v>24</v>
      </c>
      <c r="M1314">
        <v>1</v>
      </c>
      <c r="N1314">
        <v>8</v>
      </c>
      <c r="O1314">
        <v>1</v>
      </c>
      <c r="P1314" t="s">
        <v>7</v>
      </c>
    </row>
    <row r="1315" spans="1:16" x14ac:dyDescent="0.35">
      <c r="A1315">
        <v>721</v>
      </c>
      <c r="B1315" t="s">
        <v>363</v>
      </c>
      <c r="C1315">
        <v>0</v>
      </c>
      <c r="E1315" t="s">
        <v>597</v>
      </c>
      <c r="F1315" t="s">
        <v>387</v>
      </c>
      <c r="G1315" t="s">
        <v>363</v>
      </c>
      <c r="H1315">
        <v>14.377000000000001</v>
      </c>
      <c r="J1315">
        <v>107269500</v>
      </c>
      <c r="K1315" s="5">
        <v>44994</v>
      </c>
      <c r="L1315">
        <v>21</v>
      </c>
      <c r="M1315">
        <v>1</v>
      </c>
      <c r="N1315">
        <v>8</v>
      </c>
      <c r="O1315">
        <v>1</v>
      </c>
      <c r="P1315" t="s">
        <v>7</v>
      </c>
    </row>
    <row r="1316" spans="1:16" x14ac:dyDescent="0.35">
      <c r="A1316">
        <v>0</v>
      </c>
      <c r="B1316" t="s">
        <v>363</v>
      </c>
      <c r="C1316">
        <v>0.5</v>
      </c>
      <c r="D1316" t="s">
        <v>6</v>
      </c>
      <c r="E1316" t="s">
        <v>387</v>
      </c>
      <c r="F1316" t="s">
        <v>384</v>
      </c>
      <c r="G1316" t="s">
        <v>363</v>
      </c>
      <c r="H1316">
        <v>14.441000000000001</v>
      </c>
      <c r="J1316">
        <v>105694450</v>
      </c>
      <c r="K1316" s="5">
        <v>43433</v>
      </c>
      <c r="L1316">
        <v>19</v>
      </c>
      <c r="M1316">
        <v>1</v>
      </c>
      <c r="N1316">
        <v>0</v>
      </c>
      <c r="O1316">
        <v>1</v>
      </c>
      <c r="P1316" t="s">
        <v>7</v>
      </c>
    </row>
    <row r="1317" spans="1:16" x14ac:dyDescent="0.35">
      <c r="A1317">
        <v>721</v>
      </c>
      <c r="B1317" t="s">
        <v>363</v>
      </c>
      <c r="C1317">
        <v>0.5</v>
      </c>
      <c r="D1317" t="s">
        <v>6</v>
      </c>
      <c r="E1317" t="s">
        <v>387</v>
      </c>
      <c r="F1317" t="s">
        <v>515</v>
      </c>
      <c r="G1317" t="s">
        <v>363</v>
      </c>
      <c r="H1317">
        <v>14.441000000000001</v>
      </c>
      <c r="J1317">
        <v>108435811</v>
      </c>
      <c r="K1317" s="5">
        <v>46098</v>
      </c>
      <c r="L1317">
        <v>21</v>
      </c>
      <c r="M1317">
        <v>1</v>
      </c>
      <c r="N1317">
        <v>0</v>
      </c>
      <c r="O1317">
        <v>1</v>
      </c>
      <c r="P1317" t="s">
        <v>7</v>
      </c>
    </row>
    <row r="1318" spans="1:16" x14ac:dyDescent="0.35">
      <c r="A1318">
        <v>0</v>
      </c>
      <c r="B1318" t="s">
        <v>363</v>
      </c>
      <c r="C1318">
        <v>0.5</v>
      </c>
      <c r="D1318" t="s">
        <v>6</v>
      </c>
      <c r="E1318" t="s">
        <v>387</v>
      </c>
      <c r="F1318" t="s">
        <v>384</v>
      </c>
      <c r="G1318" t="s">
        <v>363</v>
      </c>
      <c r="H1318">
        <v>14.441000000000001</v>
      </c>
      <c r="J1318">
        <v>108410314</v>
      </c>
      <c r="K1318" s="5">
        <v>46076</v>
      </c>
      <c r="L1318">
        <v>21</v>
      </c>
      <c r="M1318">
        <v>1</v>
      </c>
      <c r="N1318">
        <v>0</v>
      </c>
      <c r="O1318">
        <v>1</v>
      </c>
      <c r="P1318" t="s">
        <v>7</v>
      </c>
    </row>
    <row r="1319" spans="1:16" x14ac:dyDescent="0.35">
      <c r="A1319">
        <v>0</v>
      </c>
      <c r="B1319" t="s">
        <v>363</v>
      </c>
      <c r="C1319">
        <v>0.5</v>
      </c>
      <c r="D1319" t="s">
        <v>6</v>
      </c>
      <c r="E1319" t="s">
        <v>387</v>
      </c>
      <c r="F1319" t="s">
        <v>384</v>
      </c>
      <c r="G1319" t="s">
        <v>363</v>
      </c>
      <c r="H1319">
        <v>14.441000000000001</v>
      </c>
      <c r="J1319">
        <v>108237293</v>
      </c>
      <c r="K1319" s="5">
        <v>45919</v>
      </c>
      <c r="L1319">
        <v>21</v>
      </c>
      <c r="M1319">
        <v>1</v>
      </c>
      <c r="N1319">
        <v>0</v>
      </c>
      <c r="O1319">
        <v>1</v>
      </c>
      <c r="P1319" t="s">
        <v>8</v>
      </c>
    </row>
    <row r="1320" spans="1:16" x14ac:dyDescent="0.35">
      <c r="A1320">
        <v>0</v>
      </c>
      <c r="B1320" t="s">
        <v>363</v>
      </c>
      <c r="C1320">
        <v>0.5</v>
      </c>
      <c r="D1320" t="s">
        <v>6</v>
      </c>
      <c r="E1320" t="s">
        <v>387</v>
      </c>
      <c r="F1320" t="s">
        <v>515</v>
      </c>
      <c r="G1320" t="s">
        <v>363</v>
      </c>
      <c r="H1320">
        <v>14.441000000000001</v>
      </c>
      <c r="J1320">
        <v>107534639</v>
      </c>
      <c r="K1320" s="5">
        <v>45247</v>
      </c>
      <c r="L1320">
        <v>17</v>
      </c>
      <c r="M1320">
        <v>1</v>
      </c>
      <c r="N1320">
        <v>0</v>
      </c>
      <c r="O1320">
        <v>5</v>
      </c>
      <c r="P1320" t="s">
        <v>7</v>
      </c>
    </row>
    <row r="1321" spans="1:16" x14ac:dyDescent="0.35">
      <c r="A1321">
        <v>0</v>
      </c>
      <c r="B1321" t="s">
        <v>363</v>
      </c>
      <c r="C1321">
        <v>0.5</v>
      </c>
      <c r="D1321" t="s">
        <v>6</v>
      </c>
      <c r="E1321" t="s">
        <v>387</v>
      </c>
      <c r="F1321" t="s">
        <v>591</v>
      </c>
      <c r="G1321" t="s">
        <v>363</v>
      </c>
      <c r="H1321">
        <v>14.441000000000001</v>
      </c>
      <c r="J1321">
        <v>107357039</v>
      </c>
      <c r="K1321" s="5">
        <v>45063</v>
      </c>
      <c r="L1321">
        <v>29</v>
      </c>
      <c r="M1321">
        <v>1</v>
      </c>
      <c r="N1321">
        <v>0</v>
      </c>
      <c r="O1321">
        <v>5</v>
      </c>
      <c r="P1321" t="s">
        <v>7</v>
      </c>
    </row>
    <row r="1322" spans="1:16" x14ac:dyDescent="0.35">
      <c r="A1322">
        <v>0</v>
      </c>
      <c r="B1322" t="s">
        <v>363</v>
      </c>
      <c r="C1322">
        <v>0.47</v>
      </c>
      <c r="D1322" t="s">
        <v>6</v>
      </c>
      <c r="E1322" t="s">
        <v>387</v>
      </c>
      <c r="F1322" t="s">
        <v>598</v>
      </c>
      <c r="G1322" t="s">
        <v>363</v>
      </c>
      <c r="H1322">
        <v>14.471</v>
      </c>
      <c r="J1322">
        <v>104955765</v>
      </c>
      <c r="K1322" s="5">
        <v>42723</v>
      </c>
      <c r="L1322">
        <v>19</v>
      </c>
      <c r="M1322">
        <v>2</v>
      </c>
      <c r="N1322">
        <v>0</v>
      </c>
      <c r="O1322">
        <v>1</v>
      </c>
      <c r="P1322" t="s">
        <v>8</v>
      </c>
    </row>
    <row r="1323" spans="1:16" x14ac:dyDescent="0.35">
      <c r="A1323">
        <v>0</v>
      </c>
      <c r="B1323" t="s">
        <v>363</v>
      </c>
      <c r="C1323">
        <v>0.45</v>
      </c>
      <c r="D1323" t="s">
        <v>6</v>
      </c>
      <c r="E1323" t="s">
        <v>387</v>
      </c>
      <c r="F1323" t="s">
        <v>384</v>
      </c>
      <c r="G1323" t="s">
        <v>363</v>
      </c>
      <c r="H1323">
        <v>14.491</v>
      </c>
      <c r="J1323">
        <v>106900827</v>
      </c>
      <c r="K1323" s="5">
        <v>44645</v>
      </c>
      <c r="L1323">
        <v>19</v>
      </c>
      <c r="M1323">
        <v>1</v>
      </c>
      <c r="N1323">
        <v>0</v>
      </c>
      <c r="O1323">
        <v>1</v>
      </c>
      <c r="P1323" t="s">
        <v>7</v>
      </c>
    </row>
    <row r="1324" spans="1:16" x14ac:dyDescent="0.35">
      <c r="A1324">
        <v>721</v>
      </c>
      <c r="B1324" t="s">
        <v>363</v>
      </c>
      <c r="C1324">
        <v>0.4</v>
      </c>
      <c r="D1324" t="s">
        <v>6</v>
      </c>
      <c r="E1324" t="s">
        <v>387</v>
      </c>
      <c r="F1324" t="s">
        <v>384</v>
      </c>
      <c r="G1324" t="s">
        <v>363</v>
      </c>
      <c r="H1324">
        <v>14.541</v>
      </c>
      <c r="J1324">
        <v>104201972</v>
      </c>
      <c r="K1324" s="5">
        <v>41946</v>
      </c>
      <c r="L1324">
        <v>21</v>
      </c>
      <c r="M1324">
        <v>1</v>
      </c>
      <c r="N1324">
        <v>0</v>
      </c>
      <c r="O1324">
        <v>1</v>
      </c>
      <c r="P1324" t="s">
        <v>7</v>
      </c>
    </row>
    <row r="1325" spans="1:16" x14ac:dyDescent="0.35">
      <c r="B1325" t="s">
        <v>363</v>
      </c>
      <c r="C1325">
        <v>0.4</v>
      </c>
      <c r="D1325" t="s">
        <v>6</v>
      </c>
      <c r="E1325" t="s">
        <v>387</v>
      </c>
      <c r="F1325" t="s">
        <v>384</v>
      </c>
      <c r="G1325" t="s">
        <v>363</v>
      </c>
      <c r="H1325">
        <v>14.541</v>
      </c>
      <c r="J1325">
        <v>105978017</v>
      </c>
      <c r="K1325" s="5">
        <v>43707</v>
      </c>
      <c r="L1325">
        <v>24</v>
      </c>
      <c r="M1325">
        <v>1</v>
      </c>
      <c r="N1325">
        <v>5</v>
      </c>
      <c r="O1325">
        <v>1</v>
      </c>
      <c r="P1325" t="s">
        <v>7</v>
      </c>
    </row>
    <row r="1326" spans="1:16" x14ac:dyDescent="0.35">
      <c r="A1326" s="5">
        <v>46217</v>
      </c>
      <c r="B1326" t="s">
        <v>599</v>
      </c>
    </row>
    <row r="1327" spans="1:16" ht="43.5" x14ac:dyDescent="0.35">
      <c r="A1327" s="1" t="s">
        <v>370</v>
      </c>
      <c r="B1327" t="s">
        <v>371</v>
      </c>
      <c r="C1327" s="1" t="s">
        <v>372</v>
      </c>
      <c r="D1327" t="s">
        <v>373</v>
      </c>
      <c r="E1327" t="s">
        <v>374</v>
      </c>
      <c r="F1327" t="s">
        <v>375</v>
      </c>
      <c r="G1327" t="s">
        <v>376</v>
      </c>
      <c r="H1327" t="s">
        <v>377</v>
      </c>
      <c r="I1327" t="s">
        <v>0</v>
      </c>
      <c r="J1327" t="s">
        <v>1</v>
      </c>
      <c r="K1327" t="s">
        <v>2</v>
      </c>
      <c r="L1327" t="s">
        <v>3</v>
      </c>
      <c r="M1327" t="s">
        <v>4</v>
      </c>
      <c r="N1327" t="s">
        <v>5</v>
      </c>
      <c r="O1327" t="s">
        <v>6</v>
      </c>
    </row>
    <row r="1328" spans="1:16" x14ac:dyDescent="0.35">
      <c r="A1328">
        <v>0</v>
      </c>
      <c r="B1328" t="s">
        <v>363</v>
      </c>
      <c r="C1328">
        <v>0.4</v>
      </c>
      <c r="D1328" t="s">
        <v>6</v>
      </c>
      <c r="E1328" t="s">
        <v>387</v>
      </c>
      <c r="F1328" t="s">
        <v>404</v>
      </c>
      <c r="G1328" t="s">
        <v>363</v>
      </c>
      <c r="H1328">
        <v>14.541</v>
      </c>
      <c r="J1328">
        <v>107759600</v>
      </c>
      <c r="K1328" s="5">
        <v>45464</v>
      </c>
      <c r="L1328">
        <v>21</v>
      </c>
      <c r="M1328">
        <v>1</v>
      </c>
      <c r="N1328">
        <v>0</v>
      </c>
      <c r="O1328">
        <v>1</v>
      </c>
      <c r="P1328" t="s">
        <v>8</v>
      </c>
    </row>
    <row r="1329" spans="1:16" x14ac:dyDescent="0.35">
      <c r="A1329">
        <v>0</v>
      </c>
      <c r="B1329" t="s">
        <v>363</v>
      </c>
      <c r="C1329">
        <v>2.7</v>
      </c>
      <c r="D1329" t="s">
        <v>411</v>
      </c>
      <c r="E1329" t="s">
        <v>384</v>
      </c>
      <c r="F1329" t="s">
        <v>387</v>
      </c>
      <c r="G1329" t="s">
        <v>363</v>
      </c>
      <c r="H1329">
        <v>14.548999999999999</v>
      </c>
      <c r="J1329">
        <v>108386136</v>
      </c>
      <c r="K1329" s="5">
        <v>46050</v>
      </c>
      <c r="L1329">
        <v>21</v>
      </c>
      <c r="M1329">
        <v>1</v>
      </c>
      <c r="N1329">
        <v>0</v>
      </c>
      <c r="O1329">
        <v>1</v>
      </c>
      <c r="P1329" t="s">
        <v>7</v>
      </c>
    </row>
    <row r="1330" spans="1:16" x14ac:dyDescent="0.35">
      <c r="A1330">
        <v>0</v>
      </c>
      <c r="B1330" t="s">
        <v>363</v>
      </c>
      <c r="C1330">
        <v>0.3</v>
      </c>
      <c r="D1330" t="s">
        <v>6</v>
      </c>
      <c r="E1330" t="s">
        <v>387</v>
      </c>
      <c r="F1330" t="s">
        <v>384</v>
      </c>
      <c r="G1330" t="s">
        <v>363</v>
      </c>
      <c r="H1330">
        <v>14.641</v>
      </c>
      <c r="J1330">
        <v>104972522</v>
      </c>
      <c r="K1330" s="5">
        <v>42743</v>
      </c>
      <c r="L1330">
        <v>19</v>
      </c>
      <c r="M1330">
        <v>4</v>
      </c>
      <c r="N1330">
        <v>0</v>
      </c>
      <c r="O1330">
        <v>5</v>
      </c>
      <c r="P1330" t="s">
        <v>3</v>
      </c>
    </row>
    <row r="1331" spans="1:16" x14ac:dyDescent="0.35">
      <c r="A1331">
        <v>0</v>
      </c>
      <c r="B1331" t="s">
        <v>363</v>
      </c>
      <c r="C1331">
        <v>0.3</v>
      </c>
      <c r="D1331" t="s">
        <v>6</v>
      </c>
      <c r="E1331" t="s">
        <v>387</v>
      </c>
      <c r="F1331" t="s">
        <v>576</v>
      </c>
      <c r="G1331" t="s">
        <v>363</v>
      </c>
      <c r="H1331">
        <v>14.641</v>
      </c>
      <c r="J1331">
        <v>108300623</v>
      </c>
      <c r="K1331" s="5">
        <v>45967</v>
      </c>
      <c r="L1331">
        <v>21</v>
      </c>
      <c r="M1331">
        <v>1</v>
      </c>
      <c r="N1331">
        <v>0</v>
      </c>
      <c r="O1331">
        <v>1</v>
      </c>
      <c r="P1331" t="s">
        <v>7</v>
      </c>
    </row>
    <row r="1332" spans="1:16" x14ac:dyDescent="0.35">
      <c r="A1332">
        <v>0</v>
      </c>
      <c r="B1332" t="s">
        <v>363</v>
      </c>
      <c r="C1332">
        <v>0.3</v>
      </c>
      <c r="D1332" t="s">
        <v>6</v>
      </c>
      <c r="E1332" t="s">
        <v>387</v>
      </c>
      <c r="F1332" t="s">
        <v>554</v>
      </c>
      <c r="G1332" t="s">
        <v>363</v>
      </c>
      <c r="H1332">
        <v>14.641</v>
      </c>
      <c r="J1332">
        <v>107246981</v>
      </c>
      <c r="K1332" s="5">
        <v>44967</v>
      </c>
      <c r="L1332">
        <v>21</v>
      </c>
      <c r="M1332">
        <v>1</v>
      </c>
      <c r="N1332">
        <v>0</v>
      </c>
      <c r="O1332">
        <v>1</v>
      </c>
      <c r="P1332" t="s">
        <v>8</v>
      </c>
    </row>
    <row r="1333" spans="1:16" x14ac:dyDescent="0.35">
      <c r="A1333">
        <v>0</v>
      </c>
      <c r="B1333" t="s">
        <v>363</v>
      </c>
      <c r="C1333">
        <v>0.5</v>
      </c>
      <c r="D1333" t="s">
        <v>399</v>
      </c>
      <c r="E1333" t="s">
        <v>596</v>
      </c>
      <c r="F1333" t="s">
        <v>344</v>
      </c>
      <c r="G1333" t="s">
        <v>363</v>
      </c>
      <c r="H1333">
        <v>14.654</v>
      </c>
      <c r="J1333">
        <v>106734154</v>
      </c>
      <c r="K1333" s="5">
        <v>44488</v>
      </c>
      <c r="L1333">
        <v>17</v>
      </c>
      <c r="M1333">
        <v>1</v>
      </c>
      <c r="N1333">
        <v>0</v>
      </c>
      <c r="O1333">
        <v>5</v>
      </c>
      <c r="P1333" t="s">
        <v>7</v>
      </c>
    </row>
    <row r="1334" spans="1:16" x14ac:dyDescent="0.35">
      <c r="A1334">
        <v>0</v>
      </c>
      <c r="B1334" t="s">
        <v>363</v>
      </c>
      <c r="C1334">
        <v>0.2</v>
      </c>
      <c r="D1334" t="s">
        <v>6</v>
      </c>
      <c r="E1334" t="s">
        <v>387</v>
      </c>
      <c r="F1334" t="s">
        <v>404</v>
      </c>
      <c r="G1334" t="s">
        <v>363</v>
      </c>
      <c r="H1334">
        <v>14.741</v>
      </c>
      <c r="J1334">
        <v>104919504</v>
      </c>
      <c r="K1334" s="5">
        <v>42690</v>
      </c>
      <c r="L1334">
        <v>21</v>
      </c>
      <c r="M1334">
        <v>1</v>
      </c>
      <c r="N1334">
        <v>0</v>
      </c>
      <c r="O1334">
        <v>2</v>
      </c>
      <c r="P1334" t="s">
        <v>7</v>
      </c>
    </row>
    <row r="1335" spans="1:16" x14ac:dyDescent="0.35">
      <c r="A1335">
        <v>0</v>
      </c>
      <c r="B1335" t="s">
        <v>363</v>
      </c>
      <c r="C1335">
        <v>0.2</v>
      </c>
      <c r="D1335" t="s">
        <v>6</v>
      </c>
      <c r="E1335" t="s">
        <v>387</v>
      </c>
      <c r="F1335" t="s">
        <v>404</v>
      </c>
      <c r="G1335" t="s">
        <v>363</v>
      </c>
      <c r="H1335">
        <v>14.741</v>
      </c>
      <c r="J1335">
        <v>104863653</v>
      </c>
      <c r="K1335" s="5">
        <v>42642</v>
      </c>
      <c r="L1335">
        <v>28</v>
      </c>
      <c r="M1335">
        <v>2</v>
      </c>
      <c r="N1335">
        <v>0</v>
      </c>
      <c r="O1335">
        <v>1</v>
      </c>
      <c r="P1335" t="s">
        <v>7</v>
      </c>
    </row>
    <row r="1336" spans="1:16" x14ac:dyDescent="0.35">
      <c r="A1336">
        <v>0</v>
      </c>
      <c r="B1336" t="s">
        <v>363</v>
      </c>
      <c r="C1336">
        <v>0.2</v>
      </c>
      <c r="D1336" t="s">
        <v>6</v>
      </c>
      <c r="E1336" t="s">
        <v>387</v>
      </c>
      <c r="F1336" t="s">
        <v>404</v>
      </c>
      <c r="G1336" t="s">
        <v>363</v>
      </c>
      <c r="H1336">
        <v>14.741</v>
      </c>
      <c r="J1336">
        <v>105860380</v>
      </c>
      <c r="K1336" s="5">
        <v>43596</v>
      </c>
      <c r="L1336">
        <v>17</v>
      </c>
      <c r="M1336">
        <v>1</v>
      </c>
      <c r="N1336">
        <v>0</v>
      </c>
      <c r="O1336">
        <v>1</v>
      </c>
      <c r="P1336" t="s">
        <v>7</v>
      </c>
    </row>
    <row r="1337" spans="1:16" x14ac:dyDescent="0.35">
      <c r="A1337">
        <v>0</v>
      </c>
      <c r="B1337" t="s">
        <v>363</v>
      </c>
      <c r="C1337">
        <v>0.2</v>
      </c>
      <c r="D1337" t="s">
        <v>6</v>
      </c>
      <c r="E1337" t="s">
        <v>387</v>
      </c>
      <c r="F1337" t="s">
        <v>384</v>
      </c>
      <c r="G1337" t="s">
        <v>363</v>
      </c>
      <c r="H1337">
        <v>14.741</v>
      </c>
      <c r="J1337">
        <v>108276140</v>
      </c>
      <c r="K1337" s="5">
        <v>45951</v>
      </c>
      <c r="L1337">
        <v>17</v>
      </c>
      <c r="M1337">
        <v>1</v>
      </c>
      <c r="N1337">
        <v>0</v>
      </c>
      <c r="O1337">
        <v>5</v>
      </c>
      <c r="P1337" t="s">
        <v>7</v>
      </c>
    </row>
    <row r="1338" spans="1:16" x14ac:dyDescent="0.35">
      <c r="A1338">
        <v>0</v>
      </c>
      <c r="B1338" t="s">
        <v>363</v>
      </c>
      <c r="C1338">
        <v>0.2</v>
      </c>
      <c r="D1338" t="s">
        <v>6</v>
      </c>
      <c r="E1338" t="s">
        <v>387</v>
      </c>
      <c r="F1338" t="s">
        <v>384</v>
      </c>
      <c r="G1338" t="s">
        <v>363</v>
      </c>
      <c r="H1338">
        <v>14.741</v>
      </c>
      <c r="J1338">
        <v>108217384</v>
      </c>
      <c r="K1338" s="5">
        <v>45900</v>
      </c>
      <c r="L1338">
        <v>17</v>
      </c>
      <c r="M1338">
        <v>1</v>
      </c>
      <c r="N1338">
        <v>0</v>
      </c>
      <c r="O1338">
        <v>1</v>
      </c>
      <c r="P1338" t="s">
        <v>7</v>
      </c>
    </row>
    <row r="1339" spans="1:16" x14ac:dyDescent="0.35">
      <c r="A1339">
        <v>721</v>
      </c>
      <c r="B1339" t="s">
        <v>363</v>
      </c>
      <c r="C1339">
        <v>0.1</v>
      </c>
      <c r="D1339" t="s">
        <v>6</v>
      </c>
      <c r="E1339" t="s">
        <v>387</v>
      </c>
      <c r="F1339" t="s">
        <v>404</v>
      </c>
      <c r="G1339" t="s">
        <v>363</v>
      </c>
      <c r="H1339">
        <v>14.840999999999999</v>
      </c>
      <c r="J1339">
        <v>108175686</v>
      </c>
      <c r="K1339" s="5">
        <v>45854</v>
      </c>
      <c r="L1339">
        <v>29</v>
      </c>
      <c r="M1339">
        <v>1</v>
      </c>
      <c r="N1339">
        <v>0</v>
      </c>
      <c r="O1339">
        <v>3</v>
      </c>
      <c r="P1339" t="s">
        <v>7</v>
      </c>
    </row>
    <row r="1340" spans="1:16" x14ac:dyDescent="0.35">
      <c r="A1340">
        <v>0</v>
      </c>
      <c r="B1340" t="s">
        <v>363</v>
      </c>
      <c r="C1340">
        <v>0.1</v>
      </c>
      <c r="D1340" t="s">
        <v>6</v>
      </c>
      <c r="E1340" t="s">
        <v>387</v>
      </c>
      <c r="F1340" t="s">
        <v>598</v>
      </c>
      <c r="G1340" t="s">
        <v>363</v>
      </c>
      <c r="H1340">
        <v>14.840999999999999</v>
      </c>
      <c r="J1340">
        <v>104994408</v>
      </c>
      <c r="K1340" s="5">
        <v>42766</v>
      </c>
      <c r="L1340">
        <v>21</v>
      </c>
      <c r="M1340">
        <v>1</v>
      </c>
      <c r="N1340">
        <v>0</v>
      </c>
      <c r="O1340">
        <v>1</v>
      </c>
      <c r="P1340" t="s">
        <v>7</v>
      </c>
    </row>
    <row r="1341" spans="1:16" x14ac:dyDescent="0.35">
      <c r="A1341">
        <v>0</v>
      </c>
      <c r="B1341" t="s">
        <v>363</v>
      </c>
      <c r="C1341">
        <v>0.1</v>
      </c>
      <c r="D1341" t="s">
        <v>6</v>
      </c>
      <c r="E1341" t="s">
        <v>387</v>
      </c>
      <c r="F1341" t="s">
        <v>593</v>
      </c>
      <c r="G1341" t="s">
        <v>363</v>
      </c>
      <c r="H1341">
        <v>14.840999999999999</v>
      </c>
      <c r="J1341">
        <v>105766103</v>
      </c>
      <c r="K1341" s="5">
        <v>43502</v>
      </c>
      <c r="L1341">
        <v>21</v>
      </c>
      <c r="M1341">
        <v>1</v>
      </c>
      <c r="N1341">
        <v>0</v>
      </c>
      <c r="O1341">
        <v>1</v>
      </c>
      <c r="P1341" t="s">
        <v>7</v>
      </c>
    </row>
    <row r="1342" spans="1:16" x14ac:dyDescent="0.35">
      <c r="A1342">
        <v>0</v>
      </c>
      <c r="B1342" t="s">
        <v>363</v>
      </c>
      <c r="C1342">
        <v>0.1</v>
      </c>
      <c r="D1342" t="s">
        <v>6</v>
      </c>
      <c r="E1342" t="s">
        <v>387</v>
      </c>
      <c r="F1342" t="s">
        <v>593</v>
      </c>
      <c r="G1342" t="s">
        <v>363</v>
      </c>
      <c r="H1342">
        <v>14.840999999999999</v>
      </c>
      <c r="J1342">
        <v>106154402</v>
      </c>
      <c r="K1342" s="5">
        <v>43873</v>
      </c>
      <c r="L1342">
        <v>21</v>
      </c>
      <c r="M1342">
        <v>1</v>
      </c>
      <c r="N1342">
        <v>0</v>
      </c>
      <c r="O1342">
        <v>1</v>
      </c>
      <c r="P1342" t="s">
        <v>7</v>
      </c>
    </row>
    <row r="1343" spans="1:16" x14ac:dyDescent="0.35">
      <c r="A1343">
        <v>0</v>
      </c>
      <c r="B1343" t="s">
        <v>363</v>
      </c>
      <c r="C1343">
        <v>0.1</v>
      </c>
      <c r="D1343" t="s">
        <v>6</v>
      </c>
      <c r="E1343" t="s">
        <v>387</v>
      </c>
      <c r="F1343" t="s">
        <v>384</v>
      </c>
      <c r="G1343" t="s">
        <v>363</v>
      </c>
      <c r="H1343">
        <v>14.840999999999999</v>
      </c>
      <c r="J1343">
        <v>105479691</v>
      </c>
      <c r="K1343" s="5">
        <v>43229</v>
      </c>
      <c r="L1343">
        <v>17</v>
      </c>
      <c r="M1343">
        <v>1</v>
      </c>
      <c r="N1343">
        <v>0</v>
      </c>
      <c r="O1343">
        <v>5</v>
      </c>
      <c r="P1343" t="s">
        <v>7</v>
      </c>
    </row>
    <row r="1344" spans="1:16" x14ac:dyDescent="0.35">
      <c r="A1344">
        <v>0</v>
      </c>
      <c r="B1344" t="s">
        <v>363</v>
      </c>
      <c r="C1344">
        <v>0.1</v>
      </c>
      <c r="D1344" t="s">
        <v>6</v>
      </c>
      <c r="E1344" t="s">
        <v>387</v>
      </c>
      <c r="F1344" t="s">
        <v>593</v>
      </c>
      <c r="G1344" t="s">
        <v>363</v>
      </c>
      <c r="H1344">
        <v>14.840999999999999</v>
      </c>
      <c r="J1344">
        <v>108198924</v>
      </c>
      <c r="K1344" s="5">
        <v>45879</v>
      </c>
      <c r="L1344">
        <v>21</v>
      </c>
      <c r="M1344">
        <v>1</v>
      </c>
      <c r="N1344">
        <v>0</v>
      </c>
      <c r="O1344">
        <v>1</v>
      </c>
      <c r="P1344" t="s">
        <v>7</v>
      </c>
    </row>
    <row r="1345" spans="1:16" x14ac:dyDescent="0.35">
      <c r="A1345">
        <v>0</v>
      </c>
      <c r="B1345" t="s">
        <v>363</v>
      </c>
      <c r="C1345">
        <v>0.1</v>
      </c>
      <c r="D1345" t="s">
        <v>6</v>
      </c>
      <c r="E1345" t="s">
        <v>387</v>
      </c>
      <c r="F1345" t="s">
        <v>593</v>
      </c>
      <c r="G1345" t="s">
        <v>363</v>
      </c>
      <c r="H1345">
        <v>14.840999999999999</v>
      </c>
      <c r="J1345">
        <v>107566357</v>
      </c>
      <c r="K1345" s="5">
        <v>45262</v>
      </c>
      <c r="L1345">
        <v>21</v>
      </c>
      <c r="M1345">
        <v>2</v>
      </c>
      <c r="N1345">
        <v>0</v>
      </c>
      <c r="O1345">
        <v>1</v>
      </c>
      <c r="P1345" t="s">
        <v>7</v>
      </c>
    </row>
    <row r="1346" spans="1:16" x14ac:dyDescent="0.35">
      <c r="A1346">
        <v>0</v>
      </c>
      <c r="B1346" t="s">
        <v>363</v>
      </c>
      <c r="C1346">
        <v>3.03</v>
      </c>
      <c r="D1346" t="s">
        <v>411</v>
      </c>
      <c r="E1346" t="s">
        <v>384</v>
      </c>
      <c r="F1346" t="s">
        <v>387</v>
      </c>
      <c r="G1346" t="s">
        <v>363</v>
      </c>
      <c r="H1346">
        <v>14.879</v>
      </c>
      <c r="J1346">
        <v>107045756</v>
      </c>
      <c r="K1346" s="5">
        <v>44785</v>
      </c>
      <c r="L1346">
        <v>21</v>
      </c>
      <c r="M1346">
        <v>2</v>
      </c>
      <c r="N1346">
        <v>0</v>
      </c>
      <c r="O1346">
        <v>1</v>
      </c>
      <c r="P1346" t="s">
        <v>3</v>
      </c>
    </row>
    <row r="1347" spans="1:16" x14ac:dyDescent="0.35">
      <c r="A1347">
        <v>0</v>
      </c>
      <c r="B1347" t="s">
        <v>363</v>
      </c>
      <c r="C1347">
        <v>0.7</v>
      </c>
      <c r="D1347" t="s">
        <v>411</v>
      </c>
      <c r="E1347" t="s">
        <v>593</v>
      </c>
      <c r="F1347" t="s">
        <v>387</v>
      </c>
      <c r="G1347" t="s">
        <v>363</v>
      </c>
      <c r="H1347">
        <v>14.881</v>
      </c>
      <c r="J1347">
        <v>107711859</v>
      </c>
      <c r="K1347" s="5">
        <v>45417</v>
      </c>
      <c r="L1347">
        <v>21</v>
      </c>
      <c r="M1347">
        <v>2</v>
      </c>
      <c r="N1347">
        <v>0</v>
      </c>
      <c r="O1347">
        <v>1</v>
      </c>
      <c r="P1347" t="s">
        <v>8</v>
      </c>
    </row>
    <row r="1348" spans="1:16" x14ac:dyDescent="0.35">
      <c r="A1348">
        <v>0</v>
      </c>
      <c r="B1348" t="s">
        <v>363</v>
      </c>
      <c r="C1348">
        <v>3.05</v>
      </c>
      <c r="D1348" t="s">
        <v>411</v>
      </c>
      <c r="E1348" t="s">
        <v>384</v>
      </c>
      <c r="F1348" t="s">
        <v>387</v>
      </c>
      <c r="G1348" t="s">
        <v>363</v>
      </c>
      <c r="H1348">
        <v>14.898999999999999</v>
      </c>
      <c r="J1348">
        <v>107918484</v>
      </c>
      <c r="K1348" s="5">
        <v>45608</v>
      </c>
      <c r="L1348">
        <v>21</v>
      </c>
      <c r="M1348">
        <v>1</v>
      </c>
      <c r="N1348">
        <v>0</v>
      </c>
      <c r="O1348">
        <v>1</v>
      </c>
      <c r="P1348" t="s">
        <v>7</v>
      </c>
    </row>
    <row r="1349" spans="1:16" x14ac:dyDescent="0.35">
      <c r="A1349">
        <v>0</v>
      </c>
      <c r="B1349" t="s">
        <v>363</v>
      </c>
      <c r="C1349">
        <v>2.66</v>
      </c>
      <c r="D1349" t="s">
        <v>411</v>
      </c>
      <c r="E1349" t="s">
        <v>404</v>
      </c>
      <c r="F1349" t="s">
        <v>387</v>
      </c>
      <c r="G1349" t="s">
        <v>363</v>
      </c>
      <c r="H1349">
        <v>14.904</v>
      </c>
      <c r="J1349">
        <v>107080683</v>
      </c>
      <c r="K1349" s="5">
        <v>44817</v>
      </c>
      <c r="L1349">
        <v>21</v>
      </c>
      <c r="M1349">
        <v>1</v>
      </c>
      <c r="N1349">
        <v>0</v>
      </c>
      <c r="O1349">
        <v>1</v>
      </c>
      <c r="P1349" t="s">
        <v>7</v>
      </c>
    </row>
    <row r="1350" spans="1:16" x14ac:dyDescent="0.35">
      <c r="B1350" t="s">
        <v>363</v>
      </c>
      <c r="C1350">
        <v>2.5000000000000001E-2</v>
      </c>
      <c r="D1350" t="s">
        <v>6</v>
      </c>
      <c r="E1350" t="s">
        <v>387</v>
      </c>
      <c r="F1350" t="s">
        <v>593</v>
      </c>
      <c r="G1350" t="s">
        <v>363</v>
      </c>
      <c r="H1350">
        <v>14.916</v>
      </c>
      <c r="J1350">
        <v>108125752</v>
      </c>
      <c r="K1350" s="5">
        <v>45806</v>
      </c>
      <c r="L1350">
        <v>21</v>
      </c>
      <c r="M1350">
        <v>1</v>
      </c>
      <c r="N1350">
        <v>0</v>
      </c>
      <c r="O1350">
        <v>1</v>
      </c>
      <c r="P1350" t="s">
        <v>7</v>
      </c>
    </row>
    <row r="1351" spans="1:16" x14ac:dyDescent="0.35">
      <c r="A1351">
        <v>0</v>
      </c>
      <c r="B1351" t="s">
        <v>363</v>
      </c>
      <c r="C1351">
        <v>1.9E-2</v>
      </c>
      <c r="D1351" t="s">
        <v>6</v>
      </c>
      <c r="E1351" t="s">
        <v>387</v>
      </c>
      <c r="F1351" t="s">
        <v>384</v>
      </c>
      <c r="G1351" t="s">
        <v>363</v>
      </c>
      <c r="H1351">
        <v>14.922000000000001</v>
      </c>
      <c r="J1351">
        <v>107178353</v>
      </c>
      <c r="K1351" s="5">
        <v>44906</v>
      </c>
      <c r="L1351">
        <v>23</v>
      </c>
      <c r="M1351">
        <v>1</v>
      </c>
      <c r="N1351">
        <v>7</v>
      </c>
      <c r="O1351">
        <v>1</v>
      </c>
      <c r="P1351" t="s">
        <v>7</v>
      </c>
    </row>
    <row r="1352" spans="1:16" x14ac:dyDescent="0.35">
      <c r="A1352">
        <v>0</v>
      </c>
      <c r="B1352" t="s">
        <v>363</v>
      </c>
      <c r="C1352">
        <v>9.5000000000000001E-2</v>
      </c>
      <c r="D1352" t="s">
        <v>6</v>
      </c>
      <c r="E1352" t="s">
        <v>367</v>
      </c>
      <c r="F1352" t="s">
        <v>387</v>
      </c>
      <c r="G1352" t="s">
        <v>363</v>
      </c>
      <c r="H1352">
        <v>14.930999999999999</v>
      </c>
      <c r="J1352">
        <v>106776434</v>
      </c>
      <c r="K1352" s="5">
        <v>44519</v>
      </c>
      <c r="L1352">
        <v>17</v>
      </c>
      <c r="M1352">
        <v>1</v>
      </c>
      <c r="N1352">
        <v>0</v>
      </c>
      <c r="O1352">
        <v>5</v>
      </c>
      <c r="P1352" t="s">
        <v>7</v>
      </c>
    </row>
    <row r="1353" spans="1:16" x14ac:dyDescent="0.35">
      <c r="B1353" t="s">
        <v>363</v>
      </c>
      <c r="C1353">
        <v>8.9999999999999993E-3</v>
      </c>
      <c r="D1353" t="s">
        <v>6</v>
      </c>
      <c r="E1353" t="s">
        <v>387</v>
      </c>
      <c r="F1353" t="s">
        <v>384</v>
      </c>
      <c r="G1353" t="s">
        <v>363</v>
      </c>
      <c r="H1353">
        <v>14.932</v>
      </c>
      <c r="J1353">
        <v>107174310</v>
      </c>
      <c r="K1353" s="5">
        <v>44898</v>
      </c>
      <c r="L1353">
        <v>21</v>
      </c>
      <c r="M1353">
        <v>2</v>
      </c>
      <c r="N1353">
        <v>0</v>
      </c>
      <c r="O1353">
        <v>1</v>
      </c>
      <c r="P1353" t="s">
        <v>7</v>
      </c>
    </row>
    <row r="1354" spans="1:16" x14ac:dyDescent="0.35">
      <c r="A1354">
        <v>721</v>
      </c>
      <c r="B1354" t="s">
        <v>363</v>
      </c>
      <c r="C1354">
        <v>6.0000000000000001E-3</v>
      </c>
      <c r="D1354" t="s">
        <v>503</v>
      </c>
      <c r="E1354" t="s">
        <v>387</v>
      </c>
      <c r="F1354" t="s">
        <v>593</v>
      </c>
      <c r="G1354" t="s">
        <v>363</v>
      </c>
      <c r="H1354">
        <v>14.935</v>
      </c>
      <c r="J1354">
        <v>106558945</v>
      </c>
      <c r="K1354" s="5">
        <v>44312</v>
      </c>
      <c r="L1354">
        <v>31</v>
      </c>
      <c r="M1354">
        <v>1</v>
      </c>
      <c r="N1354">
        <v>7</v>
      </c>
      <c r="O1354">
        <v>1</v>
      </c>
      <c r="P1354" t="s">
        <v>7</v>
      </c>
    </row>
    <row r="1355" spans="1:16" x14ac:dyDescent="0.35">
      <c r="A1355">
        <v>0</v>
      </c>
      <c r="B1355" t="s">
        <v>363</v>
      </c>
      <c r="C1355">
        <v>0</v>
      </c>
      <c r="E1355" t="s">
        <v>387</v>
      </c>
      <c r="F1355" t="s">
        <v>593</v>
      </c>
      <c r="G1355" t="s">
        <v>363</v>
      </c>
      <c r="H1355">
        <v>14.941000000000001</v>
      </c>
      <c r="J1355">
        <v>104492334</v>
      </c>
      <c r="K1355" s="5">
        <v>42262</v>
      </c>
      <c r="L1355">
        <v>30</v>
      </c>
      <c r="M1355">
        <v>1</v>
      </c>
      <c r="N1355">
        <v>7</v>
      </c>
      <c r="O1355">
        <v>1</v>
      </c>
      <c r="P1355" t="s">
        <v>7</v>
      </c>
    </row>
    <row r="1356" spans="1:16" x14ac:dyDescent="0.35">
      <c r="A1356">
        <v>0</v>
      </c>
      <c r="B1356" t="s">
        <v>363</v>
      </c>
      <c r="C1356">
        <v>0</v>
      </c>
      <c r="E1356" t="s">
        <v>387</v>
      </c>
      <c r="F1356" t="s">
        <v>367</v>
      </c>
      <c r="G1356" t="s">
        <v>363</v>
      </c>
      <c r="H1356">
        <v>14.941000000000001</v>
      </c>
      <c r="J1356">
        <v>105700555</v>
      </c>
      <c r="K1356" s="5">
        <v>43435</v>
      </c>
      <c r="L1356">
        <v>23</v>
      </c>
      <c r="M1356">
        <v>2</v>
      </c>
      <c r="N1356">
        <v>7</v>
      </c>
      <c r="O1356">
        <v>2</v>
      </c>
      <c r="P1356" t="s">
        <v>7</v>
      </c>
    </row>
    <row r="1357" spans="1:16" x14ac:dyDescent="0.35">
      <c r="A1357">
        <v>0</v>
      </c>
      <c r="B1357" t="s">
        <v>363</v>
      </c>
      <c r="C1357">
        <v>0</v>
      </c>
      <c r="E1357" t="s">
        <v>387</v>
      </c>
      <c r="F1357" t="s">
        <v>367</v>
      </c>
      <c r="G1357" t="s">
        <v>363</v>
      </c>
      <c r="H1357">
        <v>14.941000000000001</v>
      </c>
      <c r="J1357">
        <v>106636572</v>
      </c>
      <c r="K1357" s="5">
        <v>44392</v>
      </c>
      <c r="L1357">
        <v>23</v>
      </c>
      <c r="M1357">
        <v>1</v>
      </c>
      <c r="N1357">
        <v>7</v>
      </c>
      <c r="O1357">
        <v>1</v>
      </c>
      <c r="P1357" t="s">
        <v>7</v>
      </c>
    </row>
    <row r="1358" spans="1:16" x14ac:dyDescent="0.35">
      <c r="B1358" t="s">
        <v>363</v>
      </c>
      <c r="C1358">
        <v>0</v>
      </c>
      <c r="E1358" t="s">
        <v>387</v>
      </c>
      <c r="F1358" t="s">
        <v>596</v>
      </c>
      <c r="G1358" t="s">
        <v>363</v>
      </c>
      <c r="H1358">
        <v>14.941000000000001</v>
      </c>
      <c r="J1358">
        <v>106727229</v>
      </c>
      <c r="K1358" s="5">
        <v>44477</v>
      </c>
      <c r="L1358">
        <v>24</v>
      </c>
      <c r="M1358">
        <v>1</v>
      </c>
      <c r="N1358">
        <v>7</v>
      </c>
      <c r="O1358">
        <v>1</v>
      </c>
      <c r="P1358" t="s">
        <v>7</v>
      </c>
    </row>
    <row r="1359" spans="1:16" x14ac:dyDescent="0.35">
      <c r="A1359">
        <v>0</v>
      </c>
      <c r="B1359" t="s">
        <v>363</v>
      </c>
      <c r="C1359">
        <v>0</v>
      </c>
      <c r="E1359" t="s">
        <v>387</v>
      </c>
      <c r="F1359" t="s">
        <v>596</v>
      </c>
      <c r="G1359" t="s">
        <v>363</v>
      </c>
      <c r="H1359">
        <v>14.941000000000001</v>
      </c>
      <c r="J1359">
        <v>106093849</v>
      </c>
      <c r="K1359" s="5">
        <v>43811</v>
      </c>
      <c r="L1359">
        <v>21</v>
      </c>
      <c r="M1359">
        <v>1</v>
      </c>
      <c r="N1359">
        <v>7</v>
      </c>
      <c r="O1359">
        <v>1</v>
      </c>
      <c r="P1359" t="s">
        <v>7</v>
      </c>
    </row>
    <row r="1360" spans="1:16" x14ac:dyDescent="0.35">
      <c r="A1360" s="5">
        <v>46217</v>
      </c>
      <c r="B1360" t="s">
        <v>600</v>
      </c>
    </row>
    <row r="1361" spans="1:16" ht="43.5" x14ac:dyDescent="0.35">
      <c r="A1361" s="1" t="s">
        <v>370</v>
      </c>
      <c r="B1361" t="s">
        <v>371</v>
      </c>
      <c r="C1361" s="1" t="s">
        <v>372</v>
      </c>
      <c r="D1361" t="s">
        <v>373</v>
      </c>
      <c r="E1361" t="s">
        <v>374</v>
      </c>
      <c r="F1361" t="s">
        <v>375</v>
      </c>
      <c r="G1361" t="s">
        <v>376</v>
      </c>
      <c r="H1361" t="s">
        <v>377</v>
      </c>
      <c r="I1361" t="s">
        <v>0</v>
      </c>
      <c r="J1361" t="s">
        <v>1</v>
      </c>
      <c r="K1361" t="s">
        <v>2</v>
      </c>
      <c r="L1361" t="s">
        <v>3</v>
      </c>
      <c r="M1361" t="s">
        <v>4</v>
      </c>
      <c r="N1361" t="s">
        <v>5</v>
      </c>
      <c r="O1361" t="s">
        <v>6</v>
      </c>
    </row>
    <row r="1362" spans="1:16" x14ac:dyDescent="0.35">
      <c r="B1362" t="s">
        <v>363</v>
      </c>
      <c r="C1362">
        <v>0</v>
      </c>
      <c r="E1362" t="s">
        <v>387</v>
      </c>
      <c r="F1362" t="s">
        <v>367</v>
      </c>
      <c r="G1362" t="s">
        <v>363</v>
      </c>
      <c r="H1362">
        <v>14.941000000000001</v>
      </c>
      <c r="J1362">
        <v>106853432</v>
      </c>
      <c r="K1362" s="5">
        <v>44594</v>
      </c>
      <c r="L1362">
        <v>21</v>
      </c>
      <c r="M1362">
        <v>1</v>
      </c>
      <c r="N1362">
        <v>9</v>
      </c>
      <c r="O1362">
        <v>1</v>
      </c>
      <c r="P1362" t="s">
        <v>3</v>
      </c>
    </row>
    <row r="1363" spans="1:16" x14ac:dyDescent="0.35">
      <c r="A1363">
        <v>721</v>
      </c>
      <c r="B1363" t="s">
        <v>363</v>
      </c>
      <c r="C1363">
        <v>0</v>
      </c>
      <c r="E1363" t="s">
        <v>387</v>
      </c>
      <c r="F1363" t="s">
        <v>601</v>
      </c>
      <c r="G1363" t="s">
        <v>363</v>
      </c>
      <c r="H1363">
        <v>14.941000000000001</v>
      </c>
      <c r="J1363">
        <v>104419851</v>
      </c>
      <c r="K1363" s="5">
        <v>42184</v>
      </c>
      <c r="L1363">
        <v>23</v>
      </c>
      <c r="M1363">
        <v>1</v>
      </c>
      <c r="N1363">
        <v>7</v>
      </c>
      <c r="O1363">
        <v>1</v>
      </c>
      <c r="P1363" t="s">
        <v>3</v>
      </c>
    </row>
    <row r="1364" spans="1:16" x14ac:dyDescent="0.35">
      <c r="A1364">
        <v>0</v>
      </c>
      <c r="B1364" t="s">
        <v>363</v>
      </c>
      <c r="C1364">
        <v>0</v>
      </c>
      <c r="E1364" t="s">
        <v>387</v>
      </c>
      <c r="F1364" t="s">
        <v>596</v>
      </c>
      <c r="G1364" t="s">
        <v>363</v>
      </c>
      <c r="H1364">
        <v>14.941000000000001</v>
      </c>
      <c r="J1364">
        <v>106842814</v>
      </c>
      <c r="K1364" s="5">
        <v>44580</v>
      </c>
      <c r="L1364">
        <v>26</v>
      </c>
      <c r="M1364">
        <v>1</v>
      </c>
      <c r="N1364">
        <v>7</v>
      </c>
      <c r="O1364">
        <v>1</v>
      </c>
      <c r="P1364" t="s">
        <v>8</v>
      </c>
    </row>
    <row r="1365" spans="1:16" x14ac:dyDescent="0.35">
      <c r="A1365">
        <v>0</v>
      </c>
      <c r="B1365" t="s">
        <v>363</v>
      </c>
      <c r="C1365">
        <v>0</v>
      </c>
      <c r="E1365" t="s">
        <v>387</v>
      </c>
      <c r="F1365" t="s">
        <v>596</v>
      </c>
      <c r="G1365" t="s">
        <v>363</v>
      </c>
      <c r="H1365">
        <v>14.941000000000001</v>
      </c>
      <c r="J1365">
        <v>105242558</v>
      </c>
      <c r="K1365" s="5">
        <v>43007</v>
      </c>
      <c r="L1365">
        <v>24</v>
      </c>
      <c r="M1365">
        <v>1</v>
      </c>
      <c r="N1365">
        <v>7</v>
      </c>
      <c r="O1365">
        <v>1</v>
      </c>
      <c r="P1365" t="s">
        <v>7</v>
      </c>
    </row>
    <row r="1366" spans="1:16" x14ac:dyDescent="0.35">
      <c r="A1366">
        <v>0</v>
      </c>
      <c r="B1366" t="s">
        <v>363</v>
      </c>
      <c r="C1366">
        <v>0</v>
      </c>
      <c r="E1366" t="s">
        <v>387</v>
      </c>
      <c r="F1366" t="s">
        <v>593</v>
      </c>
      <c r="G1366" t="s">
        <v>363</v>
      </c>
      <c r="H1366">
        <v>14.941000000000001</v>
      </c>
      <c r="J1366">
        <v>106302377</v>
      </c>
      <c r="K1366" s="5">
        <v>44049</v>
      </c>
      <c r="L1366">
        <v>23</v>
      </c>
      <c r="M1366">
        <v>3</v>
      </c>
      <c r="N1366">
        <v>7</v>
      </c>
      <c r="O1366">
        <v>1</v>
      </c>
      <c r="P1366" t="s">
        <v>7</v>
      </c>
    </row>
    <row r="1367" spans="1:16" x14ac:dyDescent="0.35">
      <c r="A1367">
        <v>0</v>
      </c>
      <c r="B1367" t="s">
        <v>363</v>
      </c>
      <c r="C1367">
        <v>0</v>
      </c>
      <c r="E1367" t="s">
        <v>387</v>
      </c>
      <c r="F1367" t="s">
        <v>390</v>
      </c>
      <c r="G1367" t="s">
        <v>363</v>
      </c>
      <c r="H1367">
        <v>14.941000000000001</v>
      </c>
      <c r="J1367">
        <v>106410966</v>
      </c>
      <c r="K1367" s="5">
        <v>44154</v>
      </c>
      <c r="L1367">
        <v>23</v>
      </c>
      <c r="M1367">
        <v>1</v>
      </c>
      <c r="N1367">
        <v>7</v>
      </c>
      <c r="O1367">
        <v>5</v>
      </c>
      <c r="P1367" t="s">
        <v>7</v>
      </c>
    </row>
    <row r="1368" spans="1:16" x14ac:dyDescent="0.35">
      <c r="B1368" t="s">
        <v>363</v>
      </c>
      <c r="C1368">
        <v>0</v>
      </c>
      <c r="E1368" t="s">
        <v>387</v>
      </c>
      <c r="F1368" t="s">
        <v>384</v>
      </c>
      <c r="G1368" t="s">
        <v>363</v>
      </c>
      <c r="H1368">
        <v>14.941000000000001</v>
      </c>
      <c r="J1368">
        <v>106677879</v>
      </c>
      <c r="K1368" s="5">
        <v>44434</v>
      </c>
      <c r="L1368">
        <v>21</v>
      </c>
      <c r="M1368">
        <v>1</v>
      </c>
      <c r="N1368">
        <v>7</v>
      </c>
      <c r="O1368">
        <v>1</v>
      </c>
      <c r="P1368" t="s">
        <v>7</v>
      </c>
    </row>
    <row r="1369" spans="1:16" x14ac:dyDescent="0.35">
      <c r="A1369">
        <v>0</v>
      </c>
      <c r="B1369" t="s">
        <v>363</v>
      </c>
      <c r="C1369">
        <v>0</v>
      </c>
      <c r="E1369" t="s">
        <v>387</v>
      </c>
      <c r="F1369" t="s">
        <v>384</v>
      </c>
      <c r="G1369" t="s">
        <v>363</v>
      </c>
      <c r="H1369">
        <v>14.941000000000001</v>
      </c>
      <c r="J1369">
        <v>107126057</v>
      </c>
      <c r="K1369" s="5">
        <v>44859</v>
      </c>
      <c r="L1369">
        <v>32</v>
      </c>
      <c r="M1369">
        <v>1</v>
      </c>
      <c r="N1369">
        <v>0</v>
      </c>
      <c r="O1369">
        <v>1</v>
      </c>
      <c r="P1369" t="s">
        <v>7</v>
      </c>
    </row>
    <row r="1370" spans="1:16" x14ac:dyDescent="0.35">
      <c r="A1370">
        <v>721</v>
      </c>
      <c r="B1370" t="s">
        <v>363</v>
      </c>
      <c r="C1370">
        <v>0</v>
      </c>
      <c r="E1370" t="s">
        <v>387</v>
      </c>
      <c r="F1370" t="s">
        <v>367</v>
      </c>
      <c r="G1370" t="s">
        <v>363</v>
      </c>
      <c r="H1370">
        <v>14.941000000000001</v>
      </c>
      <c r="J1370">
        <v>104727911</v>
      </c>
      <c r="K1370" s="5">
        <v>42499</v>
      </c>
      <c r="L1370">
        <v>30</v>
      </c>
      <c r="M1370">
        <v>1</v>
      </c>
      <c r="N1370">
        <v>7</v>
      </c>
      <c r="O1370">
        <v>1</v>
      </c>
      <c r="P1370" t="s">
        <v>3</v>
      </c>
    </row>
    <row r="1371" spans="1:16" x14ac:dyDescent="0.35">
      <c r="A1371">
        <v>0</v>
      </c>
      <c r="B1371" t="s">
        <v>363</v>
      </c>
      <c r="C1371">
        <v>0</v>
      </c>
      <c r="E1371" t="s">
        <v>387</v>
      </c>
      <c r="F1371" t="s">
        <v>596</v>
      </c>
      <c r="G1371" t="s">
        <v>363</v>
      </c>
      <c r="H1371">
        <v>14.941000000000001</v>
      </c>
      <c r="J1371">
        <v>104230672</v>
      </c>
      <c r="K1371" s="5">
        <v>41975</v>
      </c>
      <c r="L1371">
        <v>25</v>
      </c>
      <c r="M1371">
        <v>1</v>
      </c>
      <c r="N1371">
        <v>7</v>
      </c>
      <c r="O1371">
        <v>4</v>
      </c>
      <c r="P1371" t="s">
        <v>7</v>
      </c>
    </row>
    <row r="1372" spans="1:16" x14ac:dyDescent="0.35">
      <c r="A1372">
        <v>721</v>
      </c>
      <c r="B1372" t="s">
        <v>363</v>
      </c>
      <c r="C1372">
        <v>0</v>
      </c>
      <c r="E1372" t="s">
        <v>387</v>
      </c>
      <c r="F1372" t="s">
        <v>602</v>
      </c>
      <c r="G1372" t="s">
        <v>363</v>
      </c>
      <c r="H1372">
        <v>14.941000000000001</v>
      </c>
      <c r="J1372">
        <v>107140882</v>
      </c>
      <c r="K1372" s="5">
        <v>44865</v>
      </c>
      <c r="L1372">
        <v>30</v>
      </c>
      <c r="M1372">
        <v>2</v>
      </c>
      <c r="N1372">
        <v>7</v>
      </c>
      <c r="O1372">
        <v>5</v>
      </c>
      <c r="P1372" t="s">
        <v>7</v>
      </c>
    </row>
    <row r="1373" spans="1:16" x14ac:dyDescent="0.35">
      <c r="A1373">
        <v>0</v>
      </c>
      <c r="B1373" t="s">
        <v>363</v>
      </c>
      <c r="C1373">
        <v>0</v>
      </c>
      <c r="E1373" t="s">
        <v>387</v>
      </c>
      <c r="F1373" t="s">
        <v>344</v>
      </c>
      <c r="G1373" t="s">
        <v>363</v>
      </c>
      <c r="H1373">
        <v>14.941000000000001</v>
      </c>
      <c r="J1373">
        <v>105756772</v>
      </c>
      <c r="K1373" s="5">
        <v>43493</v>
      </c>
      <c r="L1373">
        <v>30</v>
      </c>
      <c r="M1373">
        <v>1</v>
      </c>
      <c r="N1373">
        <v>7</v>
      </c>
      <c r="O1373">
        <v>1</v>
      </c>
      <c r="P1373" t="s">
        <v>7</v>
      </c>
    </row>
    <row r="1374" spans="1:16" x14ac:dyDescent="0.35">
      <c r="A1374">
        <v>721</v>
      </c>
      <c r="B1374" t="s">
        <v>363</v>
      </c>
      <c r="C1374">
        <v>0</v>
      </c>
      <c r="E1374" t="s">
        <v>387</v>
      </c>
      <c r="F1374" t="s">
        <v>367</v>
      </c>
      <c r="G1374" t="s">
        <v>363</v>
      </c>
      <c r="H1374">
        <v>14.941000000000001</v>
      </c>
      <c r="J1374">
        <v>104978058</v>
      </c>
      <c r="K1374" s="5">
        <v>42748</v>
      </c>
      <c r="L1374">
        <v>24</v>
      </c>
      <c r="M1374">
        <v>1</v>
      </c>
      <c r="N1374">
        <v>7</v>
      </c>
      <c r="O1374">
        <v>3</v>
      </c>
      <c r="P1374" t="s">
        <v>7</v>
      </c>
    </row>
    <row r="1375" spans="1:16" x14ac:dyDescent="0.35">
      <c r="A1375">
        <v>721</v>
      </c>
      <c r="B1375" t="s">
        <v>363</v>
      </c>
      <c r="C1375">
        <v>0</v>
      </c>
      <c r="E1375" t="s">
        <v>387</v>
      </c>
      <c r="F1375" t="s">
        <v>367</v>
      </c>
      <c r="G1375" t="s">
        <v>363</v>
      </c>
      <c r="H1375">
        <v>14.941000000000001</v>
      </c>
      <c r="J1375">
        <v>106272362</v>
      </c>
      <c r="K1375" s="5">
        <v>44020</v>
      </c>
      <c r="L1375">
        <v>23</v>
      </c>
      <c r="M1375">
        <v>1</v>
      </c>
      <c r="N1375">
        <v>7</v>
      </c>
      <c r="O1375">
        <v>1</v>
      </c>
      <c r="P1375" t="s">
        <v>10</v>
      </c>
    </row>
    <row r="1376" spans="1:16" x14ac:dyDescent="0.35">
      <c r="A1376">
        <v>0</v>
      </c>
      <c r="B1376" t="s">
        <v>363</v>
      </c>
      <c r="C1376">
        <v>0</v>
      </c>
      <c r="E1376" t="s">
        <v>387</v>
      </c>
      <c r="F1376" t="s">
        <v>367</v>
      </c>
      <c r="G1376" t="s">
        <v>363</v>
      </c>
      <c r="H1376">
        <v>14.941000000000001</v>
      </c>
      <c r="J1376">
        <v>106504772</v>
      </c>
      <c r="K1376" s="5">
        <v>44257</v>
      </c>
      <c r="L1376">
        <v>30</v>
      </c>
      <c r="M1376">
        <v>1</v>
      </c>
      <c r="N1376">
        <v>7</v>
      </c>
      <c r="O1376">
        <v>1</v>
      </c>
      <c r="P1376" t="s">
        <v>7</v>
      </c>
    </row>
    <row r="1377" spans="1:16" x14ac:dyDescent="0.35">
      <c r="A1377">
        <v>0</v>
      </c>
      <c r="B1377" t="s">
        <v>363</v>
      </c>
      <c r="C1377">
        <v>0</v>
      </c>
      <c r="E1377" t="s">
        <v>387</v>
      </c>
      <c r="F1377" t="s">
        <v>367</v>
      </c>
      <c r="G1377" t="s">
        <v>363</v>
      </c>
      <c r="H1377">
        <v>14.941000000000001</v>
      </c>
      <c r="J1377">
        <v>104370423</v>
      </c>
      <c r="K1377" s="5">
        <v>42130</v>
      </c>
      <c r="L1377">
        <v>30</v>
      </c>
      <c r="M1377">
        <v>1</v>
      </c>
      <c r="N1377">
        <v>7</v>
      </c>
      <c r="O1377">
        <v>1</v>
      </c>
      <c r="P1377" t="s">
        <v>3</v>
      </c>
    </row>
    <row r="1378" spans="1:16" x14ac:dyDescent="0.35">
      <c r="A1378">
        <v>721</v>
      </c>
      <c r="B1378" t="s">
        <v>363</v>
      </c>
      <c r="C1378">
        <v>0</v>
      </c>
      <c r="E1378" t="s">
        <v>387</v>
      </c>
      <c r="F1378" t="s">
        <v>367</v>
      </c>
      <c r="G1378" t="s">
        <v>363</v>
      </c>
      <c r="H1378">
        <v>14.941000000000001</v>
      </c>
      <c r="J1378">
        <v>105479766</v>
      </c>
      <c r="K1378" s="5">
        <v>43231</v>
      </c>
      <c r="L1378">
        <v>5</v>
      </c>
      <c r="M1378">
        <v>1</v>
      </c>
      <c r="N1378">
        <v>7</v>
      </c>
      <c r="O1378">
        <v>1</v>
      </c>
      <c r="P1378" t="s">
        <v>10</v>
      </c>
    </row>
    <row r="1379" spans="1:16" x14ac:dyDescent="0.35">
      <c r="A1379">
        <v>0</v>
      </c>
      <c r="B1379" t="s">
        <v>363</v>
      </c>
      <c r="C1379">
        <v>0</v>
      </c>
      <c r="E1379" t="s">
        <v>387</v>
      </c>
      <c r="F1379" t="s">
        <v>367</v>
      </c>
      <c r="G1379" t="s">
        <v>363</v>
      </c>
      <c r="H1379">
        <v>14.941000000000001</v>
      </c>
      <c r="J1379">
        <v>106045356</v>
      </c>
      <c r="K1379" s="5">
        <v>43767</v>
      </c>
      <c r="L1379">
        <v>24</v>
      </c>
      <c r="M1379">
        <v>1</v>
      </c>
      <c r="N1379">
        <v>7</v>
      </c>
      <c r="O1379">
        <v>5</v>
      </c>
      <c r="P1379" t="s">
        <v>7</v>
      </c>
    </row>
    <row r="1380" spans="1:16" x14ac:dyDescent="0.35">
      <c r="A1380">
        <v>721</v>
      </c>
      <c r="B1380" t="s">
        <v>363</v>
      </c>
      <c r="C1380">
        <v>0</v>
      </c>
      <c r="E1380" t="s">
        <v>387</v>
      </c>
      <c r="F1380" t="s">
        <v>344</v>
      </c>
      <c r="G1380" t="s">
        <v>363</v>
      </c>
      <c r="H1380">
        <v>14.941000000000001</v>
      </c>
      <c r="J1380">
        <v>108384060</v>
      </c>
      <c r="K1380" s="5">
        <v>46045</v>
      </c>
      <c r="L1380">
        <v>24</v>
      </c>
      <c r="M1380">
        <v>1</v>
      </c>
      <c r="N1380">
        <v>7</v>
      </c>
      <c r="O1380">
        <v>1</v>
      </c>
      <c r="P1380" t="s">
        <v>7</v>
      </c>
    </row>
    <row r="1381" spans="1:16" x14ac:dyDescent="0.35">
      <c r="A1381">
        <v>0</v>
      </c>
      <c r="B1381" t="s">
        <v>363</v>
      </c>
      <c r="C1381">
        <v>0</v>
      </c>
      <c r="E1381" t="s">
        <v>387</v>
      </c>
      <c r="F1381" t="s">
        <v>367</v>
      </c>
      <c r="G1381" t="s">
        <v>363</v>
      </c>
      <c r="H1381">
        <v>14.941000000000001</v>
      </c>
      <c r="J1381">
        <v>108338080</v>
      </c>
      <c r="K1381" s="5">
        <v>46001</v>
      </c>
      <c r="L1381">
        <v>21</v>
      </c>
      <c r="M1381">
        <v>1</v>
      </c>
      <c r="N1381">
        <v>7</v>
      </c>
      <c r="O1381">
        <v>1</v>
      </c>
      <c r="P1381" t="s">
        <v>7</v>
      </c>
    </row>
    <row r="1382" spans="1:16" x14ac:dyDescent="0.35">
      <c r="A1382">
        <v>0</v>
      </c>
      <c r="B1382" t="s">
        <v>363</v>
      </c>
      <c r="C1382">
        <v>0</v>
      </c>
      <c r="E1382" t="s">
        <v>387</v>
      </c>
      <c r="F1382" t="s">
        <v>593</v>
      </c>
      <c r="G1382" t="s">
        <v>363</v>
      </c>
      <c r="H1382">
        <v>14.941000000000001</v>
      </c>
      <c r="J1382">
        <v>108034174</v>
      </c>
      <c r="K1382" s="5">
        <v>45716</v>
      </c>
      <c r="L1382">
        <v>23</v>
      </c>
      <c r="M1382">
        <v>1</v>
      </c>
      <c r="N1382">
        <v>7</v>
      </c>
      <c r="O1382">
        <v>1</v>
      </c>
      <c r="P1382" t="s">
        <v>7</v>
      </c>
    </row>
    <row r="1383" spans="1:16" x14ac:dyDescent="0.35">
      <c r="A1383">
        <v>0</v>
      </c>
      <c r="B1383" t="s">
        <v>363</v>
      </c>
      <c r="C1383">
        <v>0</v>
      </c>
      <c r="E1383" t="s">
        <v>387</v>
      </c>
      <c r="F1383" t="s">
        <v>367</v>
      </c>
      <c r="G1383" t="s">
        <v>363</v>
      </c>
      <c r="H1383">
        <v>14.941000000000001</v>
      </c>
      <c r="J1383">
        <v>108161549</v>
      </c>
      <c r="K1383" s="5">
        <v>45840</v>
      </c>
      <c r="L1383">
        <v>30</v>
      </c>
      <c r="M1383">
        <v>2</v>
      </c>
      <c r="N1383">
        <v>7</v>
      </c>
      <c r="O1383">
        <v>1</v>
      </c>
      <c r="P1383" t="s">
        <v>7</v>
      </c>
    </row>
    <row r="1384" spans="1:16" x14ac:dyDescent="0.35">
      <c r="B1384" t="s">
        <v>363</v>
      </c>
      <c r="C1384">
        <v>0</v>
      </c>
      <c r="E1384" t="s">
        <v>387</v>
      </c>
      <c r="F1384" t="s">
        <v>367</v>
      </c>
      <c r="G1384" t="s">
        <v>363</v>
      </c>
      <c r="H1384">
        <v>14.941000000000001</v>
      </c>
      <c r="J1384">
        <v>108077873</v>
      </c>
      <c r="K1384" s="5">
        <v>45760</v>
      </c>
      <c r="L1384">
        <v>30</v>
      </c>
      <c r="M1384">
        <v>1</v>
      </c>
      <c r="N1384">
        <v>7</v>
      </c>
      <c r="O1384">
        <v>1</v>
      </c>
      <c r="P1384" t="s">
        <v>7</v>
      </c>
    </row>
    <row r="1385" spans="1:16" x14ac:dyDescent="0.35">
      <c r="A1385">
        <v>0</v>
      </c>
      <c r="B1385" t="s">
        <v>363</v>
      </c>
      <c r="C1385">
        <v>0</v>
      </c>
      <c r="E1385" t="s">
        <v>387</v>
      </c>
      <c r="F1385" t="s">
        <v>596</v>
      </c>
      <c r="G1385" t="s">
        <v>363</v>
      </c>
      <c r="H1385">
        <v>14.941000000000001</v>
      </c>
      <c r="J1385">
        <v>107947871</v>
      </c>
      <c r="K1385" s="5">
        <v>45632</v>
      </c>
      <c r="L1385">
        <v>23</v>
      </c>
      <c r="M1385">
        <v>1</v>
      </c>
      <c r="N1385">
        <v>7</v>
      </c>
      <c r="O1385">
        <v>5</v>
      </c>
      <c r="P1385" t="s">
        <v>8</v>
      </c>
    </row>
    <row r="1386" spans="1:16" x14ac:dyDescent="0.35">
      <c r="A1386">
        <v>721</v>
      </c>
      <c r="B1386" t="s">
        <v>363</v>
      </c>
      <c r="C1386">
        <v>0</v>
      </c>
      <c r="E1386" t="s">
        <v>387</v>
      </c>
      <c r="F1386" t="s">
        <v>603</v>
      </c>
      <c r="G1386" t="s">
        <v>363</v>
      </c>
      <c r="H1386">
        <v>14.941000000000001</v>
      </c>
      <c r="J1386">
        <v>107527713</v>
      </c>
      <c r="K1386" s="5">
        <v>45243</v>
      </c>
      <c r="L1386">
        <v>26</v>
      </c>
      <c r="M1386">
        <v>1</v>
      </c>
      <c r="N1386">
        <v>7</v>
      </c>
      <c r="O1386">
        <v>2</v>
      </c>
      <c r="P1386" t="s">
        <v>8</v>
      </c>
    </row>
    <row r="1387" spans="1:16" x14ac:dyDescent="0.35">
      <c r="A1387">
        <v>0</v>
      </c>
      <c r="B1387" t="s">
        <v>363</v>
      </c>
      <c r="C1387">
        <v>0</v>
      </c>
      <c r="E1387" t="s">
        <v>387</v>
      </c>
      <c r="F1387" t="s">
        <v>596</v>
      </c>
      <c r="G1387" t="s">
        <v>363</v>
      </c>
      <c r="H1387">
        <v>14.941000000000001</v>
      </c>
      <c r="J1387">
        <v>107485681</v>
      </c>
      <c r="K1387" s="5">
        <v>45208</v>
      </c>
      <c r="L1387">
        <v>30</v>
      </c>
      <c r="M1387">
        <v>1</v>
      </c>
      <c r="N1387">
        <v>7</v>
      </c>
      <c r="O1387">
        <v>1</v>
      </c>
      <c r="P1387" t="s">
        <v>8</v>
      </c>
    </row>
    <row r="1388" spans="1:16" x14ac:dyDescent="0.35">
      <c r="A1388">
        <v>721</v>
      </c>
      <c r="B1388" t="s">
        <v>363</v>
      </c>
      <c r="C1388">
        <v>0</v>
      </c>
      <c r="E1388" t="s">
        <v>387</v>
      </c>
      <c r="F1388" t="s">
        <v>363</v>
      </c>
      <c r="G1388" t="s">
        <v>363</v>
      </c>
      <c r="H1388">
        <v>14.941000000000001</v>
      </c>
      <c r="J1388">
        <v>108105965</v>
      </c>
      <c r="K1388" s="5">
        <v>45787</v>
      </c>
      <c r="L1388">
        <v>23</v>
      </c>
      <c r="M1388">
        <v>1</v>
      </c>
      <c r="N1388">
        <v>7</v>
      </c>
      <c r="O1388">
        <v>5</v>
      </c>
      <c r="P1388" t="s">
        <v>7</v>
      </c>
    </row>
    <row r="1389" spans="1:16" x14ac:dyDescent="0.35">
      <c r="A1389">
        <v>0</v>
      </c>
      <c r="B1389" t="s">
        <v>363</v>
      </c>
      <c r="C1389">
        <v>0</v>
      </c>
      <c r="E1389" t="s">
        <v>387</v>
      </c>
      <c r="F1389" t="s">
        <v>596</v>
      </c>
      <c r="G1389" t="s">
        <v>363</v>
      </c>
      <c r="H1389">
        <v>14.941000000000001</v>
      </c>
      <c r="J1389">
        <v>107900915</v>
      </c>
      <c r="K1389" s="5">
        <v>45590</v>
      </c>
      <c r="L1389">
        <v>28</v>
      </c>
      <c r="M1389">
        <v>1</v>
      </c>
      <c r="N1389">
        <v>7</v>
      </c>
      <c r="O1389">
        <v>1</v>
      </c>
      <c r="P1389" t="s">
        <v>7</v>
      </c>
    </row>
    <row r="1390" spans="1:16" x14ac:dyDescent="0.35">
      <c r="A1390">
        <v>0</v>
      </c>
      <c r="B1390" t="s">
        <v>363</v>
      </c>
      <c r="C1390">
        <v>0</v>
      </c>
      <c r="E1390" t="s">
        <v>387</v>
      </c>
      <c r="F1390" t="s">
        <v>596</v>
      </c>
      <c r="G1390" t="s">
        <v>363</v>
      </c>
      <c r="H1390">
        <v>14.941000000000001</v>
      </c>
      <c r="J1390">
        <v>107485651</v>
      </c>
      <c r="K1390" s="5">
        <v>45208</v>
      </c>
      <c r="L1390">
        <v>30</v>
      </c>
      <c r="M1390">
        <v>1</v>
      </c>
      <c r="N1390">
        <v>7</v>
      </c>
      <c r="O1390">
        <v>2</v>
      </c>
      <c r="P1390" t="s">
        <v>7</v>
      </c>
    </row>
    <row r="1391" spans="1:16" x14ac:dyDescent="0.35">
      <c r="A1391">
        <v>0</v>
      </c>
      <c r="B1391" t="s">
        <v>363</v>
      </c>
      <c r="C1391">
        <v>0</v>
      </c>
      <c r="E1391" t="s">
        <v>387</v>
      </c>
      <c r="F1391" t="s">
        <v>367</v>
      </c>
      <c r="G1391" t="s">
        <v>363</v>
      </c>
      <c r="H1391">
        <v>14.941000000000001</v>
      </c>
      <c r="J1391">
        <v>107253792</v>
      </c>
      <c r="K1391" s="5">
        <v>44973</v>
      </c>
      <c r="L1391">
        <v>30</v>
      </c>
      <c r="M1391">
        <v>1</v>
      </c>
      <c r="N1391">
        <v>7</v>
      </c>
      <c r="O1391">
        <v>4</v>
      </c>
      <c r="P1391" t="s">
        <v>3</v>
      </c>
    </row>
    <row r="1392" spans="1:16" x14ac:dyDescent="0.35">
      <c r="A1392">
        <v>0</v>
      </c>
      <c r="B1392" t="s">
        <v>363</v>
      </c>
      <c r="C1392">
        <v>0</v>
      </c>
      <c r="E1392" t="s">
        <v>387</v>
      </c>
      <c r="F1392" t="s">
        <v>604</v>
      </c>
      <c r="G1392" t="s">
        <v>363</v>
      </c>
      <c r="H1392">
        <v>14.941000000000001</v>
      </c>
      <c r="J1392">
        <v>107426934</v>
      </c>
      <c r="K1392" s="5">
        <v>45152</v>
      </c>
      <c r="L1392">
        <v>30</v>
      </c>
      <c r="M1392">
        <v>1</v>
      </c>
      <c r="N1392">
        <v>7</v>
      </c>
      <c r="O1392">
        <v>1</v>
      </c>
      <c r="P1392" t="s">
        <v>7</v>
      </c>
    </row>
    <row r="1393" spans="1:16" x14ac:dyDescent="0.35">
      <c r="A1393" s="5">
        <v>46217</v>
      </c>
      <c r="B1393" t="s">
        <v>605</v>
      </c>
    </row>
    <row r="1394" spans="1:16" ht="43.5" x14ac:dyDescent="0.35">
      <c r="A1394" s="1" t="s">
        <v>370</v>
      </c>
      <c r="B1394" t="s">
        <v>371</v>
      </c>
      <c r="C1394" s="1" t="s">
        <v>372</v>
      </c>
      <c r="D1394" t="s">
        <v>373</v>
      </c>
      <c r="E1394" t="s">
        <v>374</v>
      </c>
      <c r="F1394" t="s">
        <v>375</v>
      </c>
      <c r="G1394" t="s">
        <v>376</v>
      </c>
      <c r="H1394" t="s">
        <v>377</v>
      </c>
      <c r="I1394" t="s">
        <v>0</v>
      </c>
      <c r="J1394" t="s">
        <v>1</v>
      </c>
      <c r="K1394" t="s">
        <v>2</v>
      </c>
      <c r="L1394" t="s">
        <v>3</v>
      </c>
      <c r="M1394" t="s">
        <v>4</v>
      </c>
      <c r="N1394" t="s">
        <v>5</v>
      </c>
      <c r="O1394" t="s">
        <v>6</v>
      </c>
    </row>
    <row r="1395" spans="1:16" x14ac:dyDescent="0.35">
      <c r="B1395" t="s">
        <v>363</v>
      </c>
      <c r="C1395">
        <v>0</v>
      </c>
      <c r="E1395" t="s">
        <v>387</v>
      </c>
      <c r="F1395" t="s">
        <v>596</v>
      </c>
      <c r="G1395" t="s">
        <v>363</v>
      </c>
      <c r="H1395">
        <v>14.941000000000001</v>
      </c>
      <c r="J1395">
        <v>107194750</v>
      </c>
      <c r="K1395" s="5">
        <v>44917</v>
      </c>
      <c r="L1395">
        <v>23</v>
      </c>
      <c r="M1395">
        <v>2</v>
      </c>
      <c r="N1395">
        <v>7</v>
      </c>
      <c r="O1395">
        <v>1</v>
      </c>
      <c r="P1395" t="s">
        <v>7</v>
      </c>
    </row>
    <row r="1396" spans="1:16" x14ac:dyDescent="0.35">
      <c r="B1396" t="s">
        <v>363</v>
      </c>
      <c r="C1396">
        <v>0</v>
      </c>
      <c r="E1396" t="s">
        <v>387</v>
      </c>
      <c r="F1396" t="s">
        <v>367</v>
      </c>
      <c r="G1396" t="s">
        <v>363</v>
      </c>
      <c r="H1396">
        <v>14.941000000000001</v>
      </c>
      <c r="J1396">
        <v>108516001</v>
      </c>
      <c r="K1396" s="5">
        <v>46166</v>
      </c>
      <c r="L1396">
        <v>30</v>
      </c>
      <c r="M1396">
        <v>1</v>
      </c>
      <c r="N1396">
        <v>7</v>
      </c>
      <c r="O1396">
        <v>2</v>
      </c>
      <c r="P1396" t="s">
        <v>3</v>
      </c>
    </row>
    <row r="1397" spans="1:16" x14ac:dyDescent="0.35">
      <c r="B1397" t="s">
        <v>363</v>
      </c>
      <c r="C1397">
        <v>0</v>
      </c>
      <c r="E1397" t="s">
        <v>387</v>
      </c>
      <c r="F1397" t="s">
        <v>593</v>
      </c>
      <c r="G1397" t="s">
        <v>363</v>
      </c>
      <c r="H1397">
        <v>14.941000000000001</v>
      </c>
      <c r="J1397">
        <v>108486223</v>
      </c>
      <c r="K1397" s="5">
        <v>46123</v>
      </c>
      <c r="L1397">
        <v>23</v>
      </c>
      <c r="M1397">
        <v>1</v>
      </c>
      <c r="N1397">
        <v>7</v>
      </c>
      <c r="O1397">
        <v>1</v>
      </c>
      <c r="P1397" t="s">
        <v>7</v>
      </c>
    </row>
    <row r="1398" spans="1:16" x14ac:dyDescent="0.35">
      <c r="A1398">
        <v>721</v>
      </c>
      <c r="B1398" t="s">
        <v>363</v>
      </c>
      <c r="C1398">
        <v>5.0000000000000001E-3</v>
      </c>
      <c r="D1398" t="s">
        <v>411</v>
      </c>
      <c r="E1398" t="s">
        <v>387</v>
      </c>
      <c r="F1398" t="s">
        <v>363</v>
      </c>
      <c r="G1398" t="s">
        <v>363</v>
      </c>
      <c r="H1398">
        <v>14.946</v>
      </c>
      <c r="J1398">
        <v>108486198</v>
      </c>
      <c r="K1398" s="5">
        <v>46136</v>
      </c>
      <c r="L1398">
        <v>21</v>
      </c>
      <c r="M1398">
        <v>1</v>
      </c>
      <c r="N1398">
        <v>7</v>
      </c>
      <c r="O1398">
        <v>1</v>
      </c>
      <c r="P1398" t="s">
        <v>7</v>
      </c>
    </row>
    <row r="1399" spans="1:16" x14ac:dyDescent="0.35">
      <c r="A1399">
        <v>0</v>
      </c>
      <c r="B1399" t="s">
        <v>363</v>
      </c>
      <c r="C1399">
        <v>8.9999999999999993E-3</v>
      </c>
      <c r="D1399" t="s">
        <v>411</v>
      </c>
      <c r="E1399" t="s">
        <v>387</v>
      </c>
      <c r="F1399" t="s">
        <v>367</v>
      </c>
      <c r="G1399" t="s">
        <v>363</v>
      </c>
      <c r="H1399">
        <v>14.95</v>
      </c>
      <c r="J1399">
        <v>107952971</v>
      </c>
      <c r="K1399" s="5">
        <v>45636</v>
      </c>
      <c r="L1399">
        <v>21</v>
      </c>
      <c r="M1399">
        <v>2</v>
      </c>
      <c r="N1399">
        <v>0</v>
      </c>
      <c r="O1399">
        <v>4</v>
      </c>
      <c r="P1399" t="s">
        <v>7</v>
      </c>
    </row>
    <row r="1400" spans="1:16" x14ac:dyDescent="0.35">
      <c r="A1400">
        <v>721</v>
      </c>
      <c r="B1400" t="s">
        <v>363</v>
      </c>
      <c r="C1400">
        <v>1.2E-2</v>
      </c>
      <c r="D1400" t="s">
        <v>490</v>
      </c>
      <c r="E1400" t="s">
        <v>387</v>
      </c>
      <c r="F1400" t="s">
        <v>367</v>
      </c>
      <c r="G1400" t="s">
        <v>363</v>
      </c>
      <c r="H1400">
        <v>14.952999999999999</v>
      </c>
      <c r="J1400">
        <v>105499944</v>
      </c>
      <c r="K1400" s="5">
        <v>43252</v>
      </c>
      <c r="L1400">
        <v>28</v>
      </c>
      <c r="M1400">
        <v>1</v>
      </c>
      <c r="N1400">
        <v>7</v>
      </c>
      <c r="O1400">
        <v>1</v>
      </c>
      <c r="P1400" t="s">
        <v>7</v>
      </c>
    </row>
    <row r="1401" spans="1:16" x14ac:dyDescent="0.35">
      <c r="A1401">
        <v>0</v>
      </c>
      <c r="B1401" t="s">
        <v>363</v>
      </c>
      <c r="C1401">
        <v>0.2</v>
      </c>
      <c r="D1401" t="s">
        <v>6</v>
      </c>
      <c r="E1401" t="s">
        <v>596</v>
      </c>
      <c r="F1401" t="s">
        <v>387</v>
      </c>
      <c r="G1401" t="s">
        <v>363</v>
      </c>
      <c r="H1401">
        <v>14.954000000000001</v>
      </c>
      <c r="J1401">
        <v>108271187</v>
      </c>
      <c r="K1401" s="5">
        <v>45947</v>
      </c>
      <c r="L1401">
        <v>23</v>
      </c>
      <c r="M1401">
        <v>1</v>
      </c>
      <c r="N1401">
        <v>4</v>
      </c>
      <c r="O1401">
        <v>1</v>
      </c>
      <c r="P1401" t="s">
        <v>7</v>
      </c>
    </row>
    <row r="1402" spans="1:16" x14ac:dyDescent="0.35">
      <c r="A1402">
        <v>0</v>
      </c>
      <c r="B1402" t="s">
        <v>363</v>
      </c>
      <c r="C1402">
        <v>1.9E-2</v>
      </c>
      <c r="D1402" t="s">
        <v>411</v>
      </c>
      <c r="E1402" t="s">
        <v>387</v>
      </c>
      <c r="F1402" t="s">
        <v>367</v>
      </c>
      <c r="G1402" t="s">
        <v>363</v>
      </c>
      <c r="H1402">
        <v>14.96</v>
      </c>
      <c r="J1402">
        <v>105453680</v>
      </c>
      <c r="K1402" s="5">
        <v>43187</v>
      </c>
      <c r="L1402">
        <v>24</v>
      </c>
      <c r="M1402">
        <v>1</v>
      </c>
      <c r="N1402">
        <v>0</v>
      </c>
      <c r="O1402">
        <v>1</v>
      </c>
      <c r="P1402" t="s">
        <v>7</v>
      </c>
    </row>
    <row r="1403" spans="1:16" x14ac:dyDescent="0.35">
      <c r="A1403">
        <v>0</v>
      </c>
      <c r="B1403" t="s">
        <v>363</v>
      </c>
      <c r="C1403">
        <v>1.9E-2</v>
      </c>
      <c r="D1403" t="s">
        <v>411</v>
      </c>
      <c r="E1403" t="s">
        <v>387</v>
      </c>
      <c r="F1403" t="s">
        <v>367</v>
      </c>
      <c r="G1403" t="s">
        <v>363</v>
      </c>
      <c r="H1403">
        <v>14.96</v>
      </c>
      <c r="J1403">
        <v>107333264</v>
      </c>
      <c r="K1403" s="5">
        <v>45057</v>
      </c>
      <c r="L1403">
        <v>21</v>
      </c>
      <c r="M1403">
        <v>1</v>
      </c>
      <c r="N1403">
        <v>7</v>
      </c>
      <c r="O1403">
        <v>1</v>
      </c>
      <c r="P1403" t="s">
        <v>7</v>
      </c>
    </row>
    <row r="1404" spans="1:16" x14ac:dyDescent="0.35">
      <c r="A1404">
        <v>721</v>
      </c>
      <c r="B1404" t="s">
        <v>363</v>
      </c>
      <c r="C1404">
        <v>1.9E-2</v>
      </c>
      <c r="D1404" t="s">
        <v>490</v>
      </c>
      <c r="E1404" t="s">
        <v>387</v>
      </c>
      <c r="F1404" t="s">
        <v>367</v>
      </c>
      <c r="G1404" t="s">
        <v>363</v>
      </c>
      <c r="H1404">
        <v>14.96</v>
      </c>
      <c r="J1404">
        <v>105493846</v>
      </c>
      <c r="K1404" s="5">
        <v>43245</v>
      </c>
      <c r="L1404">
        <v>28</v>
      </c>
      <c r="M1404">
        <v>1</v>
      </c>
      <c r="N1404">
        <v>12</v>
      </c>
      <c r="O1404">
        <v>1</v>
      </c>
      <c r="P1404" t="s">
        <v>7</v>
      </c>
    </row>
    <row r="1405" spans="1:16" x14ac:dyDescent="0.35">
      <c r="A1405">
        <v>0</v>
      </c>
      <c r="B1405" t="s">
        <v>363</v>
      </c>
      <c r="C1405">
        <v>2.8000000000000001E-2</v>
      </c>
      <c r="D1405" t="s">
        <v>411</v>
      </c>
      <c r="E1405" t="s">
        <v>387</v>
      </c>
      <c r="F1405" t="s">
        <v>367</v>
      </c>
      <c r="G1405" t="s">
        <v>363</v>
      </c>
      <c r="H1405">
        <v>14.968999999999999</v>
      </c>
      <c r="J1405">
        <v>105967815</v>
      </c>
      <c r="K1405" s="5">
        <v>43699</v>
      </c>
      <c r="L1405">
        <v>24</v>
      </c>
      <c r="M1405">
        <v>1</v>
      </c>
      <c r="N1405">
        <v>4</v>
      </c>
      <c r="O1405">
        <v>1</v>
      </c>
      <c r="P1405" t="s">
        <v>7</v>
      </c>
    </row>
    <row r="1406" spans="1:16" x14ac:dyDescent="0.35">
      <c r="A1406">
        <v>721</v>
      </c>
      <c r="B1406" t="s">
        <v>363</v>
      </c>
      <c r="C1406">
        <v>2.8000000000000001E-2</v>
      </c>
      <c r="D1406" t="s">
        <v>411</v>
      </c>
      <c r="E1406" t="s">
        <v>387</v>
      </c>
      <c r="F1406" t="s">
        <v>363</v>
      </c>
      <c r="G1406" t="s">
        <v>363</v>
      </c>
      <c r="H1406">
        <v>14.968999999999999</v>
      </c>
      <c r="J1406">
        <v>107624115</v>
      </c>
      <c r="K1406" s="5">
        <v>45335</v>
      </c>
      <c r="L1406">
        <v>21</v>
      </c>
      <c r="M1406">
        <v>1</v>
      </c>
      <c r="N1406">
        <v>0</v>
      </c>
      <c r="O1406">
        <v>1</v>
      </c>
      <c r="P1406" t="s">
        <v>7</v>
      </c>
    </row>
    <row r="1407" spans="1:16" x14ac:dyDescent="0.35">
      <c r="A1407">
        <v>0</v>
      </c>
      <c r="B1407" t="s">
        <v>363</v>
      </c>
      <c r="C1407">
        <v>0.6</v>
      </c>
      <c r="D1407" t="s">
        <v>411</v>
      </c>
      <c r="E1407" t="s">
        <v>598</v>
      </c>
      <c r="F1407" t="s">
        <v>387</v>
      </c>
      <c r="G1407" t="s">
        <v>363</v>
      </c>
      <c r="H1407">
        <v>14.977</v>
      </c>
      <c r="J1407">
        <v>107064592</v>
      </c>
      <c r="K1407" s="5">
        <v>44802</v>
      </c>
      <c r="L1407">
        <v>21</v>
      </c>
      <c r="M1407">
        <v>1</v>
      </c>
      <c r="N1407">
        <v>0</v>
      </c>
      <c r="O1407">
        <v>1</v>
      </c>
      <c r="P1407" t="s">
        <v>7</v>
      </c>
    </row>
    <row r="1408" spans="1:16" x14ac:dyDescent="0.35">
      <c r="A1408">
        <v>721</v>
      </c>
      <c r="B1408" t="s">
        <v>363</v>
      </c>
      <c r="C1408">
        <v>3.7999999999999999E-2</v>
      </c>
      <c r="D1408" t="s">
        <v>411</v>
      </c>
      <c r="E1408" t="s">
        <v>387</v>
      </c>
      <c r="F1408" t="s">
        <v>363</v>
      </c>
      <c r="G1408" t="s">
        <v>363</v>
      </c>
      <c r="H1408">
        <v>14.978999999999999</v>
      </c>
      <c r="J1408">
        <v>107918227</v>
      </c>
      <c r="K1408" s="5">
        <v>45603</v>
      </c>
      <c r="L1408">
        <v>24</v>
      </c>
      <c r="M1408">
        <v>1</v>
      </c>
      <c r="N1408">
        <v>4</v>
      </c>
      <c r="O1408">
        <v>2</v>
      </c>
      <c r="P1408" t="s">
        <v>7</v>
      </c>
    </row>
    <row r="1409" spans="1:16" x14ac:dyDescent="0.35">
      <c r="A1409">
        <v>0</v>
      </c>
      <c r="B1409" t="s">
        <v>363</v>
      </c>
      <c r="C1409">
        <v>4.7E-2</v>
      </c>
      <c r="D1409" t="s">
        <v>411</v>
      </c>
      <c r="E1409" t="s">
        <v>387</v>
      </c>
      <c r="F1409" t="s">
        <v>367</v>
      </c>
      <c r="G1409" t="s">
        <v>363</v>
      </c>
      <c r="H1409">
        <v>14.988</v>
      </c>
      <c r="J1409">
        <v>107936859</v>
      </c>
      <c r="K1409" s="5">
        <v>45622</v>
      </c>
      <c r="L1409">
        <v>24</v>
      </c>
      <c r="M1409">
        <v>1</v>
      </c>
      <c r="N1409">
        <v>0</v>
      </c>
      <c r="O1409">
        <v>2</v>
      </c>
      <c r="P1409" t="s">
        <v>7</v>
      </c>
    </row>
    <row r="1410" spans="1:16" x14ac:dyDescent="0.35">
      <c r="A1410">
        <v>721</v>
      </c>
      <c r="B1410" t="s">
        <v>363</v>
      </c>
      <c r="C1410">
        <v>0</v>
      </c>
      <c r="E1410" t="s">
        <v>367</v>
      </c>
      <c r="F1410" t="s">
        <v>596</v>
      </c>
      <c r="G1410" t="s">
        <v>363</v>
      </c>
      <c r="H1410">
        <v>15.026</v>
      </c>
      <c r="J1410">
        <v>107230051</v>
      </c>
      <c r="K1410" s="5">
        <v>44957</v>
      </c>
      <c r="L1410">
        <v>24</v>
      </c>
      <c r="M1410">
        <v>1</v>
      </c>
      <c r="N1410">
        <v>8</v>
      </c>
      <c r="O1410">
        <v>1</v>
      </c>
      <c r="P1410" t="s">
        <v>7</v>
      </c>
    </row>
    <row r="1411" spans="1:16" x14ac:dyDescent="0.35">
      <c r="A1411">
        <v>0</v>
      </c>
      <c r="B1411" t="s">
        <v>363</v>
      </c>
      <c r="C1411">
        <v>0</v>
      </c>
      <c r="E1411" t="s">
        <v>367</v>
      </c>
      <c r="F1411" t="s">
        <v>596</v>
      </c>
      <c r="G1411" t="s">
        <v>363</v>
      </c>
      <c r="H1411">
        <v>15.026</v>
      </c>
      <c r="J1411">
        <v>105184113</v>
      </c>
      <c r="K1411" s="5">
        <v>42954</v>
      </c>
      <c r="L1411">
        <v>19</v>
      </c>
      <c r="M1411">
        <v>2</v>
      </c>
      <c r="N1411">
        <v>8</v>
      </c>
      <c r="O1411">
        <v>1</v>
      </c>
      <c r="P1411" t="s">
        <v>7</v>
      </c>
    </row>
    <row r="1412" spans="1:16" x14ac:dyDescent="0.35">
      <c r="A1412">
        <v>0</v>
      </c>
      <c r="B1412" t="s">
        <v>363</v>
      </c>
      <c r="C1412">
        <v>0</v>
      </c>
      <c r="E1412" t="s">
        <v>367</v>
      </c>
      <c r="F1412" t="s">
        <v>387</v>
      </c>
      <c r="G1412" t="s">
        <v>363</v>
      </c>
      <c r="H1412">
        <v>15.026</v>
      </c>
      <c r="J1412">
        <v>104351635</v>
      </c>
      <c r="K1412" s="5">
        <v>42109</v>
      </c>
      <c r="L1412">
        <v>21</v>
      </c>
      <c r="M1412">
        <v>2</v>
      </c>
      <c r="N1412">
        <v>8</v>
      </c>
      <c r="O1412">
        <v>1</v>
      </c>
      <c r="P1412" t="s">
        <v>7</v>
      </c>
    </row>
    <row r="1413" spans="1:16" x14ac:dyDescent="0.35">
      <c r="A1413">
        <v>721</v>
      </c>
      <c r="B1413" t="s">
        <v>363</v>
      </c>
      <c r="C1413">
        <v>0</v>
      </c>
      <c r="E1413" t="s">
        <v>367</v>
      </c>
      <c r="F1413" t="s">
        <v>596</v>
      </c>
      <c r="G1413" t="s">
        <v>363</v>
      </c>
      <c r="H1413">
        <v>15.026</v>
      </c>
      <c r="J1413">
        <v>105623839</v>
      </c>
      <c r="K1413" s="5">
        <v>43371</v>
      </c>
      <c r="L1413">
        <v>21</v>
      </c>
      <c r="M1413">
        <v>1</v>
      </c>
      <c r="N1413">
        <v>8</v>
      </c>
      <c r="O1413">
        <v>1</v>
      </c>
      <c r="P1413" t="s">
        <v>7</v>
      </c>
    </row>
    <row r="1414" spans="1:16" x14ac:dyDescent="0.35">
      <c r="A1414">
        <v>0</v>
      </c>
      <c r="B1414" t="s">
        <v>363</v>
      </c>
      <c r="C1414">
        <v>0</v>
      </c>
      <c r="E1414" t="s">
        <v>367</v>
      </c>
      <c r="F1414" t="s">
        <v>387</v>
      </c>
      <c r="G1414" t="s">
        <v>363</v>
      </c>
      <c r="H1414">
        <v>15.026</v>
      </c>
      <c r="J1414">
        <v>108143954</v>
      </c>
      <c r="K1414" s="5">
        <v>45823</v>
      </c>
      <c r="L1414">
        <v>21</v>
      </c>
      <c r="M1414">
        <v>2</v>
      </c>
      <c r="N1414">
        <v>8</v>
      </c>
      <c r="O1414">
        <v>5</v>
      </c>
      <c r="P1414" t="s">
        <v>7</v>
      </c>
    </row>
    <row r="1415" spans="1:16" x14ac:dyDescent="0.35">
      <c r="A1415">
        <v>0</v>
      </c>
      <c r="B1415" t="s">
        <v>363</v>
      </c>
      <c r="C1415">
        <v>0</v>
      </c>
      <c r="E1415" t="s">
        <v>367</v>
      </c>
      <c r="F1415" t="s">
        <v>344</v>
      </c>
      <c r="G1415" t="s">
        <v>363</v>
      </c>
      <c r="H1415">
        <v>15.026</v>
      </c>
      <c r="J1415">
        <v>108469064</v>
      </c>
      <c r="K1415" s="5">
        <v>46129</v>
      </c>
      <c r="L1415">
        <v>23</v>
      </c>
      <c r="M1415">
        <v>1</v>
      </c>
      <c r="N1415">
        <v>8</v>
      </c>
      <c r="O1415">
        <v>1</v>
      </c>
      <c r="P1415" t="s">
        <v>7</v>
      </c>
    </row>
    <row r="1416" spans="1:16" x14ac:dyDescent="0.35">
      <c r="A1416">
        <v>721</v>
      </c>
      <c r="B1416" t="s">
        <v>363</v>
      </c>
      <c r="C1416">
        <v>4.0000000000000001E-3</v>
      </c>
      <c r="D1416" t="s">
        <v>385</v>
      </c>
      <c r="E1416" t="s">
        <v>367</v>
      </c>
      <c r="F1416" t="s">
        <v>596</v>
      </c>
      <c r="G1416" t="s">
        <v>363</v>
      </c>
      <c r="H1416">
        <v>15.03</v>
      </c>
      <c r="J1416">
        <v>104668516</v>
      </c>
      <c r="K1416" s="5">
        <v>42436</v>
      </c>
      <c r="L1416">
        <v>21</v>
      </c>
      <c r="M1416">
        <v>1</v>
      </c>
      <c r="N1416">
        <v>12</v>
      </c>
      <c r="O1416">
        <v>2</v>
      </c>
      <c r="P1416" t="s">
        <v>7</v>
      </c>
    </row>
    <row r="1417" spans="1:16" x14ac:dyDescent="0.35">
      <c r="A1417">
        <v>721</v>
      </c>
      <c r="B1417" t="s">
        <v>363</v>
      </c>
      <c r="C1417">
        <v>5.0000000000000001E-3</v>
      </c>
      <c r="D1417" t="s">
        <v>385</v>
      </c>
      <c r="E1417" t="s">
        <v>367</v>
      </c>
      <c r="F1417" t="s">
        <v>596</v>
      </c>
      <c r="G1417" t="s">
        <v>363</v>
      </c>
      <c r="H1417">
        <v>15.031000000000001</v>
      </c>
      <c r="J1417">
        <v>104100474</v>
      </c>
      <c r="K1417" s="5">
        <v>41828</v>
      </c>
      <c r="L1417">
        <v>21</v>
      </c>
      <c r="M1417">
        <v>1</v>
      </c>
      <c r="N1417">
        <v>8</v>
      </c>
      <c r="O1417">
        <v>1</v>
      </c>
      <c r="P1417" t="s">
        <v>7</v>
      </c>
    </row>
    <row r="1418" spans="1:16" x14ac:dyDescent="0.35">
      <c r="B1418" t="s">
        <v>363</v>
      </c>
      <c r="C1418">
        <v>0.1</v>
      </c>
      <c r="D1418" t="s">
        <v>385</v>
      </c>
      <c r="E1418" t="s">
        <v>387</v>
      </c>
      <c r="F1418" t="s">
        <v>384</v>
      </c>
      <c r="G1418" t="s">
        <v>363</v>
      </c>
      <c r="H1418">
        <v>15.041</v>
      </c>
      <c r="J1418">
        <v>104549097</v>
      </c>
      <c r="K1418" s="5">
        <v>42314</v>
      </c>
      <c r="L1418">
        <v>21</v>
      </c>
      <c r="M1418">
        <v>1</v>
      </c>
      <c r="N1418">
        <v>0</v>
      </c>
      <c r="O1418">
        <v>1</v>
      </c>
      <c r="P1418" t="s">
        <v>3</v>
      </c>
    </row>
    <row r="1419" spans="1:16" x14ac:dyDescent="0.35">
      <c r="A1419">
        <v>721</v>
      </c>
      <c r="B1419" t="s">
        <v>363</v>
      </c>
      <c r="C1419">
        <v>8.0000000000000002E-3</v>
      </c>
      <c r="D1419" t="s">
        <v>503</v>
      </c>
      <c r="E1419" t="s">
        <v>596</v>
      </c>
      <c r="F1419" t="s">
        <v>367</v>
      </c>
      <c r="G1419" t="s">
        <v>363</v>
      </c>
      <c r="H1419">
        <v>15.146000000000001</v>
      </c>
      <c r="J1419">
        <v>104880476</v>
      </c>
      <c r="K1419" s="5">
        <v>42655</v>
      </c>
      <c r="L1419">
        <v>21</v>
      </c>
      <c r="M1419">
        <v>1</v>
      </c>
      <c r="N1419">
        <v>12</v>
      </c>
      <c r="O1419">
        <v>1</v>
      </c>
      <c r="P1419" t="s">
        <v>7</v>
      </c>
    </row>
    <row r="1420" spans="1:16" x14ac:dyDescent="0.35">
      <c r="A1420">
        <v>721</v>
      </c>
      <c r="B1420" t="s">
        <v>363</v>
      </c>
      <c r="C1420">
        <v>6.0000000000000001E-3</v>
      </c>
      <c r="D1420" t="s">
        <v>6</v>
      </c>
      <c r="E1420" t="s">
        <v>596</v>
      </c>
      <c r="F1420" t="s">
        <v>606</v>
      </c>
      <c r="G1420" t="s">
        <v>363</v>
      </c>
      <c r="H1420">
        <v>15.148</v>
      </c>
      <c r="J1420">
        <v>104268956</v>
      </c>
      <c r="K1420" s="5">
        <v>42009</v>
      </c>
      <c r="L1420">
        <v>21</v>
      </c>
      <c r="M1420">
        <v>1</v>
      </c>
      <c r="N1420">
        <v>7</v>
      </c>
      <c r="O1420">
        <v>1</v>
      </c>
      <c r="P1420" t="s">
        <v>3</v>
      </c>
    </row>
    <row r="1421" spans="1:16" x14ac:dyDescent="0.35">
      <c r="A1421">
        <v>0</v>
      </c>
      <c r="B1421" t="s">
        <v>363</v>
      </c>
      <c r="C1421">
        <v>2E-3</v>
      </c>
      <c r="D1421" t="s">
        <v>6</v>
      </c>
      <c r="E1421" t="s">
        <v>596</v>
      </c>
      <c r="F1421" t="s">
        <v>367</v>
      </c>
      <c r="G1421" t="s">
        <v>363</v>
      </c>
      <c r="H1421">
        <v>15.151999999999999</v>
      </c>
      <c r="J1421">
        <v>107489024</v>
      </c>
      <c r="K1421" s="5">
        <v>45210</v>
      </c>
      <c r="L1421">
        <v>21</v>
      </c>
      <c r="M1421">
        <v>1</v>
      </c>
      <c r="N1421">
        <v>0</v>
      </c>
      <c r="O1421">
        <v>1</v>
      </c>
      <c r="P1421" t="s">
        <v>3</v>
      </c>
    </row>
    <row r="1422" spans="1:16" x14ac:dyDescent="0.35">
      <c r="A1422">
        <v>721</v>
      </c>
      <c r="B1422" t="s">
        <v>363</v>
      </c>
      <c r="C1422">
        <v>0</v>
      </c>
      <c r="E1422" t="s">
        <v>596</v>
      </c>
      <c r="F1422" t="s">
        <v>367</v>
      </c>
      <c r="G1422" t="s">
        <v>363</v>
      </c>
      <c r="H1422">
        <v>15.154</v>
      </c>
      <c r="J1422">
        <v>105084916</v>
      </c>
      <c r="K1422" s="5">
        <v>42841</v>
      </c>
      <c r="L1422">
        <v>30</v>
      </c>
      <c r="M1422">
        <v>1</v>
      </c>
      <c r="N1422">
        <v>7</v>
      </c>
      <c r="O1422">
        <v>2</v>
      </c>
      <c r="P1422" t="s">
        <v>3</v>
      </c>
    </row>
    <row r="1423" spans="1:16" x14ac:dyDescent="0.35">
      <c r="A1423">
        <v>0</v>
      </c>
      <c r="B1423" t="s">
        <v>363</v>
      </c>
      <c r="C1423">
        <v>0</v>
      </c>
      <c r="E1423" t="s">
        <v>596</v>
      </c>
      <c r="F1423" t="s">
        <v>363</v>
      </c>
      <c r="G1423" t="s">
        <v>363</v>
      </c>
      <c r="H1423">
        <v>15.154</v>
      </c>
      <c r="J1423">
        <v>104510364</v>
      </c>
      <c r="K1423" s="5">
        <v>42282</v>
      </c>
      <c r="L1423">
        <v>30</v>
      </c>
      <c r="M1423">
        <v>2</v>
      </c>
      <c r="N1423">
        <v>7</v>
      </c>
      <c r="O1423">
        <v>1</v>
      </c>
      <c r="P1423" t="s">
        <v>3</v>
      </c>
    </row>
    <row r="1424" spans="1:16" x14ac:dyDescent="0.35">
      <c r="A1424">
        <v>721</v>
      </c>
      <c r="B1424" t="s">
        <v>363</v>
      </c>
      <c r="C1424">
        <v>0</v>
      </c>
      <c r="E1424" t="s">
        <v>596</v>
      </c>
      <c r="F1424" t="s">
        <v>367</v>
      </c>
      <c r="G1424" t="s">
        <v>363</v>
      </c>
      <c r="H1424">
        <v>15.154</v>
      </c>
      <c r="J1424">
        <v>106669379</v>
      </c>
      <c r="K1424" s="5">
        <v>44433</v>
      </c>
      <c r="L1424">
        <v>30</v>
      </c>
      <c r="M1424">
        <v>1</v>
      </c>
      <c r="N1424">
        <v>7</v>
      </c>
      <c r="O1424">
        <v>1</v>
      </c>
      <c r="P1424" t="s">
        <v>7</v>
      </c>
    </row>
    <row r="1425" spans="1:16" x14ac:dyDescent="0.35">
      <c r="A1425">
        <v>721</v>
      </c>
      <c r="B1425" t="s">
        <v>363</v>
      </c>
      <c r="C1425">
        <v>0</v>
      </c>
      <c r="E1425" t="s">
        <v>596</v>
      </c>
      <c r="F1425" t="s">
        <v>367</v>
      </c>
      <c r="G1425" t="s">
        <v>363</v>
      </c>
      <c r="H1425">
        <v>15.154</v>
      </c>
      <c r="J1425">
        <v>105977989</v>
      </c>
      <c r="K1425" s="5">
        <v>43707</v>
      </c>
      <c r="L1425">
        <v>30</v>
      </c>
      <c r="M1425">
        <v>1</v>
      </c>
      <c r="N1425">
        <v>7</v>
      </c>
      <c r="O1425">
        <v>1</v>
      </c>
      <c r="P1425" t="s">
        <v>3</v>
      </c>
    </row>
    <row r="1426" spans="1:16" x14ac:dyDescent="0.35">
      <c r="A1426">
        <v>721</v>
      </c>
      <c r="B1426" t="s">
        <v>363</v>
      </c>
      <c r="C1426">
        <v>0</v>
      </c>
      <c r="E1426" t="s">
        <v>596</v>
      </c>
      <c r="F1426" t="s">
        <v>387</v>
      </c>
      <c r="G1426" t="s">
        <v>363</v>
      </c>
      <c r="H1426">
        <v>15.154</v>
      </c>
      <c r="J1426">
        <v>106651431</v>
      </c>
      <c r="K1426" s="5">
        <v>44413</v>
      </c>
      <c r="L1426">
        <v>24</v>
      </c>
      <c r="M1426">
        <v>1</v>
      </c>
      <c r="N1426">
        <v>7</v>
      </c>
      <c r="O1426">
        <v>1</v>
      </c>
      <c r="P1426" t="s">
        <v>8</v>
      </c>
    </row>
    <row r="1427" spans="1:16" x14ac:dyDescent="0.35">
      <c r="A1427" s="5">
        <v>46217</v>
      </c>
      <c r="B1427" t="s">
        <v>607</v>
      </c>
    </row>
    <row r="1428" spans="1:16" ht="43.5" x14ac:dyDescent="0.35">
      <c r="A1428" s="1" t="s">
        <v>370</v>
      </c>
      <c r="B1428" t="s">
        <v>371</v>
      </c>
      <c r="C1428" s="1" t="s">
        <v>372</v>
      </c>
      <c r="D1428" t="s">
        <v>373</v>
      </c>
      <c r="E1428" t="s">
        <v>374</v>
      </c>
      <c r="F1428" t="s">
        <v>375</v>
      </c>
      <c r="G1428" t="s">
        <v>376</v>
      </c>
      <c r="H1428" t="s">
        <v>377</v>
      </c>
      <c r="I1428" t="s">
        <v>0</v>
      </c>
      <c r="J1428" t="s">
        <v>1</v>
      </c>
      <c r="K1428" t="s">
        <v>2</v>
      </c>
      <c r="L1428" t="s">
        <v>3</v>
      </c>
      <c r="M1428" t="s">
        <v>4</v>
      </c>
      <c r="N1428" t="s">
        <v>5</v>
      </c>
      <c r="O1428" t="s">
        <v>6</v>
      </c>
    </row>
    <row r="1429" spans="1:16" x14ac:dyDescent="0.35">
      <c r="A1429">
        <v>721</v>
      </c>
      <c r="B1429" t="s">
        <v>363</v>
      </c>
      <c r="C1429">
        <v>0</v>
      </c>
      <c r="E1429" t="s">
        <v>596</v>
      </c>
      <c r="F1429" t="s">
        <v>367</v>
      </c>
      <c r="G1429" t="s">
        <v>363</v>
      </c>
      <c r="H1429">
        <v>15.154</v>
      </c>
      <c r="J1429">
        <v>106879035</v>
      </c>
      <c r="K1429" s="5">
        <v>44622</v>
      </c>
      <c r="L1429">
        <v>30</v>
      </c>
      <c r="M1429">
        <v>1</v>
      </c>
      <c r="N1429">
        <v>7</v>
      </c>
      <c r="O1429">
        <v>4</v>
      </c>
      <c r="P1429" t="s">
        <v>7</v>
      </c>
    </row>
    <row r="1430" spans="1:16" x14ac:dyDescent="0.35">
      <c r="A1430">
        <v>0</v>
      </c>
      <c r="B1430" t="s">
        <v>363</v>
      </c>
      <c r="C1430">
        <v>0</v>
      </c>
      <c r="E1430" t="s">
        <v>596</v>
      </c>
      <c r="F1430" t="s">
        <v>387</v>
      </c>
      <c r="G1430" t="s">
        <v>363</v>
      </c>
      <c r="H1430">
        <v>15.154</v>
      </c>
      <c r="J1430">
        <v>104017975</v>
      </c>
      <c r="K1430" s="5">
        <v>41723</v>
      </c>
      <c r="L1430">
        <v>30</v>
      </c>
      <c r="M1430">
        <v>2</v>
      </c>
      <c r="N1430">
        <v>7</v>
      </c>
      <c r="O1430">
        <v>1</v>
      </c>
      <c r="P1430" t="s">
        <v>3</v>
      </c>
    </row>
    <row r="1431" spans="1:16" x14ac:dyDescent="0.35">
      <c r="A1431">
        <v>0</v>
      </c>
      <c r="B1431" t="s">
        <v>363</v>
      </c>
      <c r="C1431">
        <v>0</v>
      </c>
      <c r="E1431" t="s">
        <v>596</v>
      </c>
      <c r="G1431" t="s">
        <v>363</v>
      </c>
      <c r="H1431">
        <v>15.154</v>
      </c>
      <c r="J1431">
        <v>104480315</v>
      </c>
      <c r="K1431" s="5">
        <v>42249</v>
      </c>
      <c r="L1431">
        <v>30</v>
      </c>
      <c r="M1431">
        <v>1</v>
      </c>
      <c r="N1431">
        <v>7</v>
      </c>
      <c r="O1431">
        <v>1</v>
      </c>
      <c r="P1431" t="s">
        <v>7</v>
      </c>
    </row>
    <row r="1432" spans="1:16" x14ac:dyDescent="0.35">
      <c r="A1432">
        <v>0</v>
      </c>
      <c r="B1432" t="s">
        <v>363</v>
      </c>
      <c r="C1432">
        <v>0</v>
      </c>
      <c r="E1432" t="s">
        <v>596</v>
      </c>
      <c r="F1432" t="s">
        <v>387</v>
      </c>
      <c r="G1432" t="s">
        <v>363</v>
      </c>
      <c r="H1432">
        <v>15.154</v>
      </c>
      <c r="J1432">
        <v>105954288</v>
      </c>
      <c r="K1432" s="5">
        <v>43686</v>
      </c>
      <c r="L1432">
        <v>30</v>
      </c>
      <c r="M1432">
        <v>1</v>
      </c>
      <c r="N1432">
        <v>7</v>
      </c>
      <c r="O1432">
        <v>1</v>
      </c>
      <c r="P1432" t="s">
        <v>3</v>
      </c>
    </row>
    <row r="1433" spans="1:16" x14ac:dyDescent="0.35">
      <c r="A1433">
        <v>0</v>
      </c>
      <c r="B1433" t="s">
        <v>363</v>
      </c>
      <c r="C1433">
        <v>0</v>
      </c>
      <c r="E1433" t="s">
        <v>596</v>
      </c>
      <c r="F1433" t="s">
        <v>554</v>
      </c>
      <c r="G1433" t="s">
        <v>363</v>
      </c>
      <c r="H1433">
        <v>15.154</v>
      </c>
      <c r="J1433">
        <v>105013146</v>
      </c>
      <c r="K1433" s="5">
        <v>42783</v>
      </c>
      <c r="L1433">
        <v>30</v>
      </c>
      <c r="M1433">
        <v>1</v>
      </c>
      <c r="N1433">
        <v>7</v>
      </c>
      <c r="O1433">
        <v>1</v>
      </c>
      <c r="P1433" t="s">
        <v>3</v>
      </c>
    </row>
    <row r="1434" spans="1:16" x14ac:dyDescent="0.35">
      <c r="A1434">
        <v>721</v>
      </c>
      <c r="B1434" t="s">
        <v>363</v>
      </c>
      <c r="C1434">
        <v>0</v>
      </c>
      <c r="E1434" t="s">
        <v>596</v>
      </c>
      <c r="F1434" t="s">
        <v>387</v>
      </c>
      <c r="G1434" t="s">
        <v>363</v>
      </c>
      <c r="H1434">
        <v>15.154</v>
      </c>
      <c r="J1434">
        <v>105628937</v>
      </c>
      <c r="K1434" s="5">
        <v>43379</v>
      </c>
      <c r="L1434">
        <v>30</v>
      </c>
      <c r="M1434">
        <v>1</v>
      </c>
      <c r="N1434">
        <v>7</v>
      </c>
      <c r="O1434">
        <v>4</v>
      </c>
      <c r="P1434" t="s">
        <v>3</v>
      </c>
    </row>
    <row r="1435" spans="1:16" x14ac:dyDescent="0.35">
      <c r="A1435">
        <v>721</v>
      </c>
      <c r="B1435" t="s">
        <v>363</v>
      </c>
      <c r="C1435">
        <v>0</v>
      </c>
      <c r="E1435" t="s">
        <v>596</v>
      </c>
      <c r="F1435" t="s">
        <v>367</v>
      </c>
      <c r="G1435" t="s">
        <v>363</v>
      </c>
      <c r="H1435">
        <v>15.154</v>
      </c>
      <c r="J1435">
        <v>106587177</v>
      </c>
      <c r="K1435" s="5">
        <v>44343</v>
      </c>
      <c r="L1435">
        <v>30</v>
      </c>
      <c r="M1435">
        <v>1</v>
      </c>
      <c r="N1435">
        <v>7</v>
      </c>
      <c r="O1435">
        <v>1</v>
      </c>
      <c r="P1435" t="s">
        <v>7</v>
      </c>
    </row>
    <row r="1436" spans="1:16" x14ac:dyDescent="0.35">
      <c r="A1436">
        <v>721</v>
      </c>
      <c r="B1436" t="s">
        <v>363</v>
      </c>
      <c r="C1436">
        <v>0</v>
      </c>
      <c r="E1436" t="s">
        <v>596</v>
      </c>
      <c r="F1436" t="s">
        <v>390</v>
      </c>
      <c r="G1436" t="s">
        <v>363</v>
      </c>
      <c r="H1436">
        <v>15.154</v>
      </c>
      <c r="J1436">
        <v>106736743</v>
      </c>
      <c r="K1436" s="5">
        <v>44489</v>
      </c>
      <c r="L1436">
        <v>23</v>
      </c>
      <c r="M1436">
        <v>1</v>
      </c>
      <c r="N1436">
        <v>7</v>
      </c>
      <c r="O1436">
        <v>1</v>
      </c>
      <c r="P1436" t="s">
        <v>7</v>
      </c>
    </row>
    <row r="1437" spans="1:16" x14ac:dyDescent="0.35">
      <c r="A1437">
        <v>721</v>
      </c>
      <c r="B1437" t="s">
        <v>363</v>
      </c>
      <c r="C1437">
        <v>0</v>
      </c>
      <c r="E1437" t="s">
        <v>596</v>
      </c>
      <c r="F1437" t="s">
        <v>367</v>
      </c>
      <c r="G1437" t="s">
        <v>363</v>
      </c>
      <c r="H1437">
        <v>15.154</v>
      </c>
      <c r="J1437">
        <v>105565522</v>
      </c>
      <c r="K1437" s="5">
        <v>43316</v>
      </c>
      <c r="L1437">
        <v>30</v>
      </c>
      <c r="M1437">
        <v>1</v>
      </c>
      <c r="N1437">
        <v>7</v>
      </c>
      <c r="O1437">
        <v>1</v>
      </c>
      <c r="P1437" t="s">
        <v>8</v>
      </c>
    </row>
    <row r="1438" spans="1:16" x14ac:dyDescent="0.35">
      <c r="A1438">
        <v>721</v>
      </c>
      <c r="B1438" t="s">
        <v>363</v>
      </c>
      <c r="C1438">
        <v>0</v>
      </c>
      <c r="E1438" t="s">
        <v>596</v>
      </c>
      <c r="F1438" t="s">
        <v>596</v>
      </c>
      <c r="G1438" t="s">
        <v>363</v>
      </c>
      <c r="H1438">
        <v>15.154</v>
      </c>
      <c r="J1438">
        <v>106271226</v>
      </c>
      <c r="K1438" s="5">
        <v>44019</v>
      </c>
      <c r="L1438">
        <v>30</v>
      </c>
      <c r="M1438">
        <v>1</v>
      </c>
      <c r="N1438">
        <v>7</v>
      </c>
      <c r="O1438">
        <v>1</v>
      </c>
      <c r="P1438" t="s">
        <v>7</v>
      </c>
    </row>
    <row r="1439" spans="1:16" x14ac:dyDescent="0.35">
      <c r="A1439">
        <v>0</v>
      </c>
      <c r="B1439" t="s">
        <v>363</v>
      </c>
      <c r="C1439">
        <v>0</v>
      </c>
      <c r="E1439" t="s">
        <v>596</v>
      </c>
      <c r="F1439" t="s">
        <v>387</v>
      </c>
      <c r="G1439" t="s">
        <v>363</v>
      </c>
      <c r="H1439">
        <v>15.154</v>
      </c>
      <c r="J1439">
        <v>104978168</v>
      </c>
      <c r="K1439" s="5">
        <v>42748</v>
      </c>
      <c r="L1439">
        <v>24</v>
      </c>
      <c r="M1439">
        <v>1</v>
      </c>
      <c r="N1439">
        <v>8</v>
      </c>
      <c r="O1439">
        <v>1</v>
      </c>
      <c r="P1439" t="s">
        <v>3</v>
      </c>
    </row>
    <row r="1440" spans="1:16" x14ac:dyDescent="0.35">
      <c r="A1440">
        <v>721</v>
      </c>
      <c r="B1440" t="s">
        <v>363</v>
      </c>
      <c r="C1440">
        <v>0</v>
      </c>
      <c r="E1440" t="s">
        <v>596</v>
      </c>
      <c r="F1440" t="s">
        <v>387</v>
      </c>
      <c r="G1440" t="s">
        <v>363</v>
      </c>
      <c r="H1440">
        <v>15.154</v>
      </c>
      <c r="J1440">
        <v>104852963</v>
      </c>
      <c r="K1440" s="5">
        <v>42628</v>
      </c>
      <c r="L1440">
        <v>30</v>
      </c>
      <c r="M1440">
        <v>1</v>
      </c>
      <c r="N1440">
        <v>0</v>
      </c>
      <c r="O1440">
        <v>1</v>
      </c>
      <c r="P1440" t="s">
        <v>3</v>
      </c>
    </row>
    <row r="1441" spans="1:16" x14ac:dyDescent="0.35">
      <c r="A1441">
        <v>721</v>
      </c>
      <c r="B1441" t="s">
        <v>363</v>
      </c>
      <c r="C1441">
        <v>0</v>
      </c>
      <c r="E1441" t="s">
        <v>596</v>
      </c>
      <c r="F1441" t="s">
        <v>367</v>
      </c>
      <c r="G1441" t="s">
        <v>363</v>
      </c>
      <c r="H1441">
        <v>15.154</v>
      </c>
      <c r="J1441">
        <v>106384474</v>
      </c>
      <c r="K1441" s="5">
        <v>44130</v>
      </c>
      <c r="L1441">
        <v>5</v>
      </c>
      <c r="M1441">
        <v>1</v>
      </c>
      <c r="N1441">
        <v>7</v>
      </c>
      <c r="O1441">
        <v>1</v>
      </c>
      <c r="P1441" t="s">
        <v>8</v>
      </c>
    </row>
    <row r="1442" spans="1:16" x14ac:dyDescent="0.35">
      <c r="B1442" t="s">
        <v>363</v>
      </c>
      <c r="C1442">
        <v>0</v>
      </c>
      <c r="E1442" t="s">
        <v>596</v>
      </c>
      <c r="F1442" t="s">
        <v>390</v>
      </c>
      <c r="G1442" t="s">
        <v>363</v>
      </c>
      <c r="H1442">
        <v>15.154</v>
      </c>
      <c r="J1442">
        <v>108354952</v>
      </c>
      <c r="K1442" s="5">
        <v>46018</v>
      </c>
      <c r="L1442">
        <v>30</v>
      </c>
      <c r="M1442">
        <v>1</v>
      </c>
      <c r="N1442">
        <v>7</v>
      </c>
      <c r="O1442">
        <v>1</v>
      </c>
      <c r="P1442" t="s">
        <v>8</v>
      </c>
    </row>
    <row r="1443" spans="1:16" x14ac:dyDescent="0.35">
      <c r="A1443">
        <v>0</v>
      </c>
      <c r="B1443" t="s">
        <v>363</v>
      </c>
      <c r="C1443">
        <v>0</v>
      </c>
      <c r="E1443" t="s">
        <v>596</v>
      </c>
      <c r="F1443" t="s">
        <v>390</v>
      </c>
      <c r="G1443" t="s">
        <v>363</v>
      </c>
      <c r="H1443">
        <v>15.154</v>
      </c>
      <c r="J1443">
        <v>108053908</v>
      </c>
      <c r="K1443" s="5">
        <v>45734</v>
      </c>
      <c r="L1443">
        <v>30</v>
      </c>
      <c r="M1443">
        <v>1</v>
      </c>
      <c r="N1443">
        <v>7</v>
      </c>
      <c r="O1443">
        <v>4</v>
      </c>
      <c r="P1443" t="s">
        <v>7</v>
      </c>
    </row>
    <row r="1444" spans="1:16" x14ac:dyDescent="0.35">
      <c r="A1444">
        <v>0</v>
      </c>
      <c r="B1444" t="s">
        <v>363</v>
      </c>
      <c r="C1444">
        <v>0</v>
      </c>
      <c r="E1444" t="s">
        <v>596</v>
      </c>
      <c r="F1444" t="s">
        <v>387</v>
      </c>
      <c r="G1444" t="s">
        <v>363</v>
      </c>
      <c r="H1444">
        <v>15.154</v>
      </c>
      <c r="J1444">
        <v>108068543</v>
      </c>
      <c r="K1444" s="5">
        <v>45749</v>
      </c>
      <c r="L1444">
        <v>30</v>
      </c>
      <c r="M1444">
        <v>1</v>
      </c>
      <c r="N1444">
        <v>7</v>
      </c>
      <c r="O1444">
        <v>4</v>
      </c>
      <c r="P1444" t="s">
        <v>7</v>
      </c>
    </row>
    <row r="1445" spans="1:16" x14ac:dyDescent="0.35">
      <c r="A1445">
        <v>0</v>
      </c>
      <c r="B1445" t="s">
        <v>363</v>
      </c>
      <c r="C1445">
        <v>0</v>
      </c>
      <c r="E1445" t="s">
        <v>596</v>
      </c>
      <c r="F1445" t="s">
        <v>387</v>
      </c>
      <c r="G1445" t="s">
        <v>363</v>
      </c>
      <c r="H1445">
        <v>15.154</v>
      </c>
      <c r="J1445">
        <v>107922235</v>
      </c>
      <c r="K1445" s="5">
        <v>45611</v>
      </c>
      <c r="L1445">
        <v>30</v>
      </c>
      <c r="M1445">
        <v>1</v>
      </c>
      <c r="N1445">
        <v>7</v>
      </c>
      <c r="O1445">
        <v>4</v>
      </c>
      <c r="P1445" t="s">
        <v>7</v>
      </c>
    </row>
    <row r="1446" spans="1:16" x14ac:dyDescent="0.35">
      <c r="A1446">
        <v>0</v>
      </c>
      <c r="B1446" t="s">
        <v>363</v>
      </c>
      <c r="C1446">
        <v>0</v>
      </c>
      <c r="E1446" t="s">
        <v>596</v>
      </c>
      <c r="F1446" t="s">
        <v>390</v>
      </c>
      <c r="G1446" t="s">
        <v>363</v>
      </c>
      <c r="H1446">
        <v>15.154</v>
      </c>
      <c r="J1446">
        <v>107781158</v>
      </c>
      <c r="K1446" s="5">
        <v>45485</v>
      </c>
      <c r="L1446">
        <v>30</v>
      </c>
      <c r="M1446">
        <v>2</v>
      </c>
      <c r="N1446">
        <v>7</v>
      </c>
      <c r="O1446">
        <v>1</v>
      </c>
      <c r="P1446" t="s">
        <v>8</v>
      </c>
    </row>
    <row r="1447" spans="1:16" x14ac:dyDescent="0.35">
      <c r="B1447" t="s">
        <v>363</v>
      </c>
      <c r="C1447">
        <v>0</v>
      </c>
      <c r="E1447" t="s">
        <v>596</v>
      </c>
      <c r="F1447" t="s">
        <v>367</v>
      </c>
      <c r="G1447" t="s">
        <v>363</v>
      </c>
      <c r="H1447">
        <v>15.154</v>
      </c>
      <c r="J1447">
        <v>107423856</v>
      </c>
      <c r="K1447" s="5">
        <v>45148</v>
      </c>
      <c r="L1447">
        <v>30</v>
      </c>
      <c r="M1447">
        <v>1</v>
      </c>
      <c r="N1447">
        <v>7</v>
      </c>
      <c r="O1447">
        <v>1</v>
      </c>
      <c r="P1447" t="s">
        <v>8</v>
      </c>
    </row>
    <row r="1448" spans="1:16" x14ac:dyDescent="0.35">
      <c r="A1448">
        <v>721</v>
      </c>
      <c r="B1448" t="s">
        <v>363</v>
      </c>
      <c r="C1448">
        <v>8.0000000000000002E-3</v>
      </c>
      <c r="D1448" t="s">
        <v>411</v>
      </c>
      <c r="E1448" t="s">
        <v>596</v>
      </c>
      <c r="F1448" t="s">
        <v>608</v>
      </c>
      <c r="G1448" t="s">
        <v>363</v>
      </c>
      <c r="H1448">
        <v>15.162000000000001</v>
      </c>
      <c r="J1448">
        <v>108148651</v>
      </c>
      <c r="K1448" s="5">
        <v>45829</v>
      </c>
      <c r="L1448">
        <v>17</v>
      </c>
      <c r="M1448">
        <v>1</v>
      </c>
      <c r="N1448">
        <v>0</v>
      </c>
      <c r="O1448">
        <v>5</v>
      </c>
      <c r="P1448" t="s">
        <v>7</v>
      </c>
    </row>
    <row r="1449" spans="1:16" x14ac:dyDescent="0.35">
      <c r="A1449">
        <v>0</v>
      </c>
      <c r="B1449" t="s">
        <v>363</v>
      </c>
      <c r="C1449">
        <v>8.9999999999999993E-3</v>
      </c>
      <c r="D1449" t="s">
        <v>385</v>
      </c>
      <c r="E1449" t="s">
        <v>596</v>
      </c>
      <c r="F1449" t="s">
        <v>390</v>
      </c>
      <c r="G1449" t="s">
        <v>363</v>
      </c>
      <c r="H1449">
        <v>15.163</v>
      </c>
      <c r="J1449">
        <v>107113927</v>
      </c>
      <c r="K1449" s="5">
        <v>44848</v>
      </c>
      <c r="L1449">
        <v>21</v>
      </c>
      <c r="M1449">
        <v>1</v>
      </c>
      <c r="N1449">
        <v>0</v>
      </c>
      <c r="O1449">
        <v>1</v>
      </c>
      <c r="P1449" t="s">
        <v>7</v>
      </c>
    </row>
    <row r="1450" spans="1:16" x14ac:dyDescent="0.35">
      <c r="A1450">
        <v>721</v>
      </c>
      <c r="B1450" t="s">
        <v>363</v>
      </c>
      <c r="C1450">
        <v>0.2</v>
      </c>
      <c r="D1450" t="s">
        <v>411</v>
      </c>
      <c r="E1450" t="s">
        <v>367</v>
      </c>
      <c r="F1450" t="s">
        <v>596</v>
      </c>
      <c r="G1450" t="s">
        <v>363</v>
      </c>
      <c r="H1450">
        <v>15.226000000000001</v>
      </c>
      <c r="J1450">
        <v>107137613</v>
      </c>
      <c r="K1450" s="5">
        <v>44847</v>
      </c>
      <c r="L1450">
        <v>21</v>
      </c>
      <c r="M1450">
        <v>2</v>
      </c>
      <c r="N1450">
        <v>0</v>
      </c>
      <c r="O1450">
        <v>3</v>
      </c>
      <c r="P1450" t="s">
        <v>3</v>
      </c>
    </row>
    <row r="1451" spans="1:16" x14ac:dyDescent="0.35">
      <c r="A1451">
        <v>0</v>
      </c>
      <c r="B1451" t="s">
        <v>363</v>
      </c>
      <c r="C1451">
        <v>0.1</v>
      </c>
      <c r="D1451" t="s">
        <v>411</v>
      </c>
      <c r="E1451" t="s">
        <v>596</v>
      </c>
      <c r="F1451" t="s">
        <v>390</v>
      </c>
      <c r="G1451" t="s">
        <v>363</v>
      </c>
      <c r="H1451">
        <v>15.254</v>
      </c>
      <c r="J1451">
        <v>106669279</v>
      </c>
      <c r="K1451" s="5">
        <v>44433</v>
      </c>
      <c r="L1451">
        <v>19</v>
      </c>
      <c r="M1451">
        <v>1</v>
      </c>
      <c r="N1451">
        <v>0</v>
      </c>
      <c r="O1451">
        <v>1</v>
      </c>
      <c r="P1451" t="s">
        <v>7</v>
      </c>
    </row>
    <row r="1452" spans="1:16" x14ac:dyDescent="0.35">
      <c r="A1452">
        <v>721</v>
      </c>
      <c r="B1452" t="s">
        <v>363</v>
      </c>
      <c r="C1452">
        <v>0.1</v>
      </c>
      <c r="D1452" t="s">
        <v>411</v>
      </c>
      <c r="E1452" t="s">
        <v>596</v>
      </c>
      <c r="F1452" t="s">
        <v>390</v>
      </c>
      <c r="G1452" t="s">
        <v>363</v>
      </c>
      <c r="H1452">
        <v>15.254</v>
      </c>
      <c r="J1452">
        <v>105340880</v>
      </c>
      <c r="K1452" s="5">
        <v>43104</v>
      </c>
      <c r="L1452">
        <v>2</v>
      </c>
      <c r="M1452">
        <v>5</v>
      </c>
      <c r="N1452">
        <v>0</v>
      </c>
      <c r="O1452">
        <v>1</v>
      </c>
      <c r="P1452" t="s">
        <v>3</v>
      </c>
    </row>
    <row r="1453" spans="1:16" x14ac:dyDescent="0.35">
      <c r="A1453">
        <v>0</v>
      </c>
      <c r="B1453" t="s">
        <v>363</v>
      </c>
      <c r="C1453">
        <v>0.1</v>
      </c>
      <c r="D1453" t="s">
        <v>411</v>
      </c>
      <c r="E1453" t="s">
        <v>596</v>
      </c>
      <c r="F1453" t="s">
        <v>390</v>
      </c>
      <c r="G1453" t="s">
        <v>363</v>
      </c>
      <c r="H1453">
        <v>15.254</v>
      </c>
      <c r="J1453">
        <v>106801086</v>
      </c>
      <c r="K1453" s="5">
        <v>44543</v>
      </c>
      <c r="L1453">
        <v>19</v>
      </c>
      <c r="M1453">
        <v>1</v>
      </c>
      <c r="N1453">
        <v>0</v>
      </c>
      <c r="O1453">
        <v>1</v>
      </c>
      <c r="P1453" t="s">
        <v>7</v>
      </c>
    </row>
    <row r="1454" spans="1:16" x14ac:dyDescent="0.35">
      <c r="A1454">
        <v>721</v>
      </c>
      <c r="B1454" t="s">
        <v>363</v>
      </c>
      <c r="C1454">
        <v>0.3</v>
      </c>
      <c r="D1454" t="s">
        <v>411</v>
      </c>
      <c r="E1454" t="s">
        <v>367</v>
      </c>
      <c r="F1454" t="s">
        <v>390</v>
      </c>
      <c r="G1454" t="s">
        <v>363</v>
      </c>
      <c r="H1454">
        <v>15.326000000000001</v>
      </c>
      <c r="J1454">
        <v>104011474</v>
      </c>
      <c r="K1454" s="5">
        <v>41717</v>
      </c>
      <c r="L1454">
        <v>23</v>
      </c>
      <c r="M1454">
        <v>2</v>
      </c>
      <c r="N1454">
        <v>5</v>
      </c>
      <c r="O1454">
        <v>1</v>
      </c>
      <c r="P1454" t="s">
        <v>7</v>
      </c>
    </row>
    <row r="1455" spans="1:16" x14ac:dyDescent="0.35">
      <c r="A1455">
        <v>0</v>
      </c>
      <c r="B1455" t="s">
        <v>363</v>
      </c>
      <c r="C1455">
        <v>0.2</v>
      </c>
      <c r="D1455" t="s">
        <v>411</v>
      </c>
      <c r="E1455" t="s">
        <v>596</v>
      </c>
      <c r="F1455" t="s">
        <v>390</v>
      </c>
      <c r="G1455" t="s">
        <v>363</v>
      </c>
      <c r="H1455">
        <v>15.353999999999999</v>
      </c>
      <c r="J1455">
        <v>104237849</v>
      </c>
      <c r="K1455" s="5">
        <v>41982</v>
      </c>
      <c r="L1455">
        <v>19</v>
      </c>
      <c r="M1455">
        <v>2</v>
      </c>
      <c r="N1455">
        <v>0</v>
      </c>
      <c r="O1455">
        <v>1</v>
      </c>
      <c r="P1455" t="s">
        <v>7</v>
      </c>
    </row>
    <row r="1456" spans="1:16" x14ac:dyDescent="0.35">
      <c r="A1456">
        <v>721</v>
      </c>
      <c r="B1456" t="s">
        <v>363</v>
      </c>
      <c r="C1456">
        <v>0.2</v>
      </c>
      <c r="D1456" t="s">
        <v>411</v>
      </c>
      <c r="E1456" t="s">
        <v>596</v>
      </c>
      <c r="F1456" t="s">
        <v>390</v>
      </c>
      <c r="G1456" t="s">
        <v>363</v>
      </c>
      <c r="H1456">
        <v>15.353999999999999</v>
      </c>
      <c r="J1456">
        <v>106619579</v>
      </c>
      <c r="K1456" s="5">
        <v>44367</v>
      </c>
      <c r="L1456">
        <v>19</v>
      </c>
      <c r="M1456">
        <v>1</v>
      </c>
      <c r="N1456">
        <v>0</v>
      </c>
      <c r="O1456">
        <v>1</v>
      </c>
      <c r="P1456" t="s">
        <v>7</v>
      </c>
    </row>
    <row r="1457" spans="1:16" x14ac:dyDescent="0.35">
      <c r="A1457">
        <v>0</v>
      </c>
      <c r="B1457" t="s">
        <v>363</v>
      </c>
      <c r="C1457">
        <v>0.2</v>
      </c>
      <c r="D1457" t="s">
        <v>411</v>
      </c>
      <c r="E1457" t="s">
        <v>596</v>
      </c>
      <c r="F1457" t="s">
        <v>390</v>
      </c>
      <c r="G1457" t="s">
        <v>363</v>
      </c>
      <c r="H1457">
        <v>15.353999999999999</v>
      </c>
      <c r="J1457">
        <v>105711314</v>
      </c>
      <c r="K1457" s="5">
        <v>43448</v>
      </c>
      <c r="L1457">
        <v>19</v>
      </c>
      <c r="M1457">
        <v>2</v>
      </c>
      <c r="N1457">
        <v>0</v>
      </c>
      <c r="O1457">
        <v>1</v>
      </c>
      <c r="P1457" t="s">
        <v>7</v>
      </c>
    </row>
    <row r="1458" spans="1:16" x14ac:dyDescent="0.35">
      <c r="A1458">
        <v>0</v>
      </c>
      <c r="B1458" t="s">
        <v>363</v>
      </c>
      <c r="C1458">
        <v>0.2</v>
      </c>
      <c r="D1458" t="s">
        <v>411</v>
      </c>
      <c r="E1458" t="s">
        <v>596</v>
      </c>
      <c r="F1458" t="s">
        <v>344</v>
      </c>
      <c r="G1458" t="s">
        <v>363</v>
      </c>
      <c r="H1458">
        <v>15.353999999999999</v>
      </c>
      <c r="J1458">
        <v>104925059</v>
      </c>
      <c r="K1458" s="5">
        <v>42695</v>
      </c>
      <c r="L1458">
        <v>5</v>
      </c>
      <c r="M1458">
        <v>1</v>
      </c>
      <c r="N1458">
        <v>0</v>
      </c>
      <c r="O1458">
        <v>1</v>
      </c>
      <c r="P1458" t="s">
        <v>7</v>
      </c>
    </row>
    <row r="1459" spans="1:16" x14ac:dyDescent="0.35">
      <c r="A1459">
        <v>721</v>
      </c>
      <c r="B1459" t="s">
        <v>363</v>
      </c>
      <c r="C1459">
        <v>0.2</v>
      </c>
      <c r="D1459" t="s">
        <v>411</v>
      </c>
      <c r="E1459" t="s">
        <v>596</v>
      </c>
      <c r="F1459" t="s">
        <v>390</v>
      </c>
      <c r="G1459" t="s">
        <v>363</v>
      </c>
      <c r="H1459">
        <v>15.353999999999999</v>
      </c>
      <c r="J1459">
        <v>106397767</v>
      </c>
      <c r="K1459" s="5">
        <v>44142</v>
      </c>
      <c r="L1459">
        <v>29</v>
      </c>
      <c r="M1459">
        <v>1</v>
      </c>
      <c r="N1459">
        <v>0</v>
      </c>
      <c r="O1459">
        <v>1</v>
      </c>
      <c r="P1459" t="s">
        <v>8</v>
      </c>
    </row>
    <row r="1460" spans="1:16" x14ac:dyDescent="0.35">
      <c r="A1460">
        <v>721</v>
      </c>
      <c r="B1460" t="s">
        <v>363</v>
      </c>
      <c r="C1460">
        <v>0.23</v>
      </c>
      <c r="D1460" t="s">
        <v>411</v>
      </c>
      <c r="E1460" t="s">
        <v>596</v>
      </c>
      <c r="F1460" t="s">
        <v>344</v>
      </c>
      <c r="G1460" t="s">
        <v>363</v>
      </c>
      <c r="H1460">
        <v>15.384</v>
      </c>
      <c r="J1460">
        <v>105055163</v>
      </c>
      <c r="K1460" s="5">
        <v>42822</v>
      </c>
      <c r="L1460">
        <v>19</v>
      </c>
      <c r="M1460">
        <v>2</v>
      </c>
      <c r="N1460">
        <v>0</v>
      </c>
      <c r="O1460">
        <v>1</v>
      </c>
      <c r="P1460" t="s">
        <v>3</v>
      </c>
    </row>
    <row r="1461" spans="1:16" x14ac:dyDescent="0.35">
      <c r="A1461" s="5">
        <v>46217</v>
      </c>
      <c r="B1461" t="s">
        <v>609</v>
      </c>
    </row>
    <row r="1462" spans="1:16" ht="43.5" x14ac:dyDescent="0.35">
      <c r="A1462" s="1" t="s">
        <v>370</v>
      </c>
      <c r="B1462" t="s">
        <v>371</v>
      </c>
      <c r="C1462" s="1" t="s">
        <v>372</v>
      </c>
      <c r="D1462" t="s">
        <v>373</v>
      </c>
      <c r="E1462" t="s">
        <v>374</v>
      </c>
      <c r="F1462" t="s">
        <v>375</v>
      </c>
      <c r="G1462" t="s">
        <v>376</v>
      </c>
      <c r="H1462" t="s">
        <v>377</v>
      </c>
      <c r="I1462" t="s">
        <v>0</v>
      </c>
      <c r="J1462" t="s">
        <v>1</v>
      </c>
      <c r="K1462" t="s">
        <v>2</v>
      </c>
      <c r="L1462" t="s">
        <v>3</v>
      </c>
      <c r="M1462" t="s">
        <v>4</v>
      </c>
      <c r="N1462" t="s">
        <v>5</v>
      </c>
      <c r="O1462" t="s">
        <v>6</v>
      </c>
    </row>
    <row r="1463" spans="1:16" x14ac:dyDescent="0.35">
      <c r="B1463" t="s">
        <v>363</v>
      </c>
      <c r="C1463">
        <v>0.27</v>
      </c>
      <c r="D1463" t="s">
        <v>490</v>
      </c>
      <c r="E1463" t="s">
        <v>596</v>
      </c>
      <c r="F1463" t="s">
        <v>390</v>
      </c>
      <c r="G1463" t="s">
        <v>363</v>
      </c>
      <c r="H1463">
        <v>15.423999999999999</v>
      </c>
      <c r="J1463">
        <v>106433774</v>
      </c>
      <c r="K1463" s="5">
        <v>44177</v>
      </c>
      <c r="L1463">
        <v>19</v>
      </c>
      <c r="M1463">
        <v>1</v>
      </c>
      <c r="N1463">
        <v>0</v>
      </c>
      <c r="O1463">
        <v>1</v>
      </c>
      <c r="P1463" t="s">
        <v>7</v>
      </c>
    </row>
    <row r="1464" spans="1:16" x14ac:dyDescent="0.35">
      <c r="B1464" t="s">
        <v>363</v>
      </c>
      <c r="C1464">
        <v>0.4</v>
      </c>
      <c r="D1464" t="s">
        <v>411</v>
      </c>
      <c r="E1464" t="s">
        <v>367</v>
      </c>
      <c r="F1464" t="s">
        <v>390</v>
      </c>
      <c r="G1464" t="s">
        <v>363</v>
      </c>
      <c r="H1464">
        <v>15.426</v>
      </c>
      <c r="J1464">
        <v>106891729</v>
      </c>
      <c r="K1464" s="5">
        <v>44632</v>
      </c>
      <c r="L1464">
        <v>19</v>
      </c>
      <c r="M1464">
        <v>1</v>
      </c>
      <c r="N1464">
        <v>5</v>
      </c>
      <c r="O1464">
        <v>1</v>
      </c>
      <c r="P1464" t="s">
        <v>7</v>
      </c>
    </row>
    <row r="1465" spans="1:16" x14ac:dyDescent="0.35">
      <c r="B1465" t="s">
        <v>363</v>
      </c>
      <c r="C1465">
        <v>0.4</v>
      </c>
      <c r="D1465" t="s">
        <v>385</v>
      </c>
      <c r="E1465" t="s">
        <v>367</v>
      </c>
      <c r="F1465" t="s">
        <v>344</v>
      </c>
      <c r="G1465" t="s">
        <v>363</v>
      </c>
      <c r="H1465">
        <v>15.426</v>
      </c>
      <c r="J1465">
        <v>105664891</v>
      </c>
      <c r="K1465" s="5">
        <v>43407</v>
      </c>
      <c r="L1465">
        <v>19</v>
      </c>
      <c r="M1465">
        <v>1</v>
      </c>
      <c r="N1465">
        <v>0</v>
      </c>
      <c r="O1465">
        <v>1</v>
      </c>
      <c r="P1465" t="s">
        <v>7</v>
      </c>
    </row>
    <row r="1466" spans="1:16" x14ac:dyDescent="0.35">
      <c r="A1466">
        <v>0</v>
      </c>
      <c r="B1466" t="s">
        <v>363</v>
      </c>
      <c r="C1466">
        <v>0.3</v>
      </c>
      <c r="D1466" t="s">
        <v>411</v>
      </c>
      <c r="E1466" t="s">
        <v>596</v>
      </c>
      <c r="F1466" t="s">
        <v>344</v>
      </c>
      <c r="G1466" t="s">
        <v>363</v>
      </c>
      <c r="H1466">
        <v>15.454000000000001</v>
      </c>
      <c r="J1466">
        <v>104581173</v>
      </c>
      <c r="K1466" s="5">
        <v>42345</v>
      </c>
      <c r="L1466">
        <v>19</v>
      </c>
      <c r="M1466">
        <v>2</v>
      </c>
      <c r="N1466">
        <v>0</v>
      </c>
      <c r="O1466">
        <v>1</v>
      </c>
      <c r="P1466" t="s">
        <v>7</v>
      </c>
    </row>
    <row r="1467" spans="1:16" x14ac:dyDescent="0.35">
      <c r="A1467">
        <v>721</v>
      </c>
      <c r="B1467" t="s">
        <v>363</v>
      </c>
      <c r="C1467">
        <v>0.3</v>
      </c>
      <c r="D1467" t="s">
        <v>411</v>
      </c>
      <c r="E1467" t="s">
        <v>596</v>
      </c>
      <c r="F1467" t="s">
        <v>390</v>
      </c>
      <c r="G1467" t="s">
        <v>363</v>
      </c>
      <c r="H1467">
        <v>15.454000000000001</v>
      </c>
      <c r="J1467">
        <v>107607426</v>
      </c>
      <c r="K1467" s="5">
        <v>45319</v>
      </c>
      <c r="L1467">
        <v>19</v>
      </c>
      <c r="M1467">
        <v>2</v>
      </c>
      <c r="N1467">
        <v>0</v>
      </c>
      <c r="O1467">
        <v>1</v>
      </c>
      <c r="P1467" t="s">
        <v>8</v>
      </c>
    </row>
    <row r="1468" spans="1:16" x14ac:dyDescent="0.35">
      <c r="A1468">
        <v>0</v>
      </c>
      <c r="B1468" t="s">
        <v>363</v>
      </c>
      <c r="C1468">
        <v>0.3</v>
      </c>
      <c r="D1468" t="s">
        <v>411</v>
      </c>
      <c r="E1468" t="s">
        <v>596</v>
      </c>
      <c r="F1468" t="s">
        <v>390</v>
      </c>
      <c r="G1468" t="s">
        <v>363</v>
      </c>
      <c r="H1468">
        <v>15.454000000000001</v>
      </c>
      <c r="J1468">
        <v>108364616</v>
      </c>
      <c r="K1468" s="5">
        <v>46029</v>
      </c>
      <c r="L1468">
        <v>17</v>
      </c>
      <c r="M1468">
        <v>1</v>
      </c>
      <c r="N1468">
        <v>0</v>
      </c>
      <c r="O1468">
        <v>5</v>
      </c>
      <c r="P1468" t="s">
        <v>7</v>
      </c>
    </row>
    <row r="1469" spans="1:16" x14ac:dyDescent="0.35">
      <c r="B1469" t="s">
        <v>363</v>
      </c>
      <c r="C1469">
        <v>0.4</v>
      </c>
      <c r="D1469" t="s">
        <v>411</v>
      </c>
      <c r="E1469" t="s">
        <v>596</v>
      </c>
      <c r="F1469" t="s">
        <v>344</v>
      </c>
      <c r="G1469" t="s">
        <v>363</v>
      </c>
      <c r="H1469">
        <v>15.554</v>
      </c>
      <c r="J1469">
        <v>106687717</v>
      </c>
      <c r="K1469" s="5">
        <v>44443</v>
      </c>
      <c r="L1469">
        <v>21</v>
      </c>
      <c r="M1469">
        <v>1</v>
      </c>
      <c r="N1469">
        <v>5</v>
      </c>
      <c r="O1469">
        <v>1</v>
      </c>
      <c r="P1469" t="s">
        <v>8</v>
      </c>
    </row>
    <row r="1470" spans="1:16" x14ac:dyDescent="0.35">
      <c r="B1470" t="s">
        <v>363</v>
      </c>
      <c r="C1470">
        <v>0.4</v>
      </c>
      <c r="D1470" t="s">
        <v>411</v>
      </c>
      <c r="E1470" t="s">
        <v>596</v>
      </c>
      <c r="F1470" t="s">
        <v>344</v>
      </c>
      <c r="G1470" t="s">
        <v>363</v>
      </c>
      <c r="H1470">
        <v>15.554</v>
      </c>
      <c r="J1470">
        <v>106180685</v>
      </c>
      <c r="K1470" s="5">
        <v>43900</v>
      </c>
      <c r="L1470">
        <v>23</v>
      </c>
      <c r="M1470">
        <v>1</v>
      </c>
      <c r="N1470">
        <v>5</v>
      </c>
      <c r="O1470">
        <v>1</v>
      </c>
      <c r="P1470" t="s">
        <v>7</v>
      </c>
    </row>
    <row r="1471" spans="1:16" x14ac:dyDescent="0.35">
      <c r="A1471">
        <v>721</v>
      </c>
      <c r="B1471" t="s">
        <v>363</v>
      </c>
      <c r="C1471">
        <v>0.4</v>
      </c>
      <c r="D1471" t="s">
        <v>411</v>
      </c>
      <c r="E1471" t="s">
        <v>596</v>
      </c>
      <c r="F1471" t="s">
        <v>390</v>
      </c>
      <c r="G1471" t="s">
        <v>363</v>
      </c>
      <c r="H1471">
        <v>15.554</v>
      </c>
      <c r="J1471">
        <v>106546551</v>
      </c>
      <c r="K1471" s="5">
        <v>44301</v>
      </c>
      <c r="L1471">
        <v>19</v>
      </c>
      <c r="M1471">
        <v>1</v>
      </c>
      <c r="N1471">
        <v>0</v>
      </c>
      <c r="O1471">
        <v>1</v>
      </c>
      <c r="P1471" t="s">
        <v>7</v>
      </c>
    </row>
    <row r="1472" spans="1:16" x14ac:dyDescent="0.35">
      <c r="B1472" t="s">
        <v>363</v>
      </c>
      <c r="C1472">
        <v>0.4</v>
      </c>
      <c r="D1472" t="s">
        <v>411</v>
      </c>
      <c r="E1472" t="s">
        <v>596</v>
      </c>
      <c r="F1472" t="s">
        <v>390</v>
      </c>
      <c r="G1472" t="s">
        <v>363</v>
      </c>
      <c r="H1472">
        <v>15.554</v>
      </c>
      <c r="J1472">
        <v>107619070</v>
      </c>
      <c r="K1472" s="5">
        <v>45330</v>
      </c>
      <c r="L1472">
        <v>21</v>
      </c>
      <c r="M1472">
        <v>1</v>
      </c>
      <c r="N1472">
        <v>5</v>
      </c>
      <c r="O1472">
        <v>1</v>
      </c>
      <c r="P1472" t="s">
        <v>7</v>
      </c>
    </row>
    <row r="1473" spans="1:16" x14ac:dyDescent="0.35">
      <c r="B1473" t="s">
        <v>363</v>
      </c>
      <c r="C1473">
        <v>0.4</v>
      </c>
      <c r="D1473" t="s">
        <v>411</v>
      </c>
      <c r="E1473" t="s">
        <v>596</v>
      </c>
      <c r="F1473" t="s">
        <v>390</v>
      </c>
      <c r="G1473" t="s">
        <v>363</v>
      </c>
      <c r="H1473">
        <v>15.554</v>
      </c>
      <c r="J1473">
        <v>108207667</v>
      </c>
      <c r="K1473" s="5">
        <v>45888</v>
      </c>
      <c r="L1473">
        <v>19</v>
      </c>
      <c r="M1473">
        <v>1</v>
      </c>
      <c r="N1473">
        <v>5</v>
      </c>
      <c r="O1473">
        <v>1</v>
      </c>
      <c r="P1473" t="s">
        <v>7</v>
      </c>
    </row>
    <row r="1474" spans="1:16" x14ac:dyDescent="0.35">
      <c r="A1474">
        <v>0</v>
      </c>
      <c r="B1474" t="s">
        <v>363</v>
      </c>
      <c r="C1474">
        <v>1</v>
      </c>
      <c r="D1474" t="s">
        <v>6</v>
      </c>
      <c r="E1474" t="s">
        <v>390</v>
      </c>
      <c r="F1474" t="s">
        <v>367</v>
      </c>
      <c r="G1474" t="s">
        <v>363</v>
      </c>
      <c r="H1474">
        <v>15.565</v>
      </c>
      <c r="J1474">
        <v>108218394</v>
      </c>
      <c r="K1474" s="5">
        <v>45898</v>
      </c>
      <c r="L1474">
        <v>19</v>
      </c>
      <c r="M1474">
        <v>1</v>
      </c>
      <c r="N1474">
        <v>0</v>
      </c>
      <c r="O1474">
        <v>1</v>
      </c>
      <c r="P1474" t="s">
        <v>7</v>
      </c>
    </row>
    <row r="1475" spans="1:16" x14ac:dyDescent="0.35">
      <c r="A1475">
        <v>0</v>
      </c>
      <c r="B1475" t="s">
        <v>363</v>
      </c>
      <c r="C1475">
        <v>3.3</v>
      </c>
      <c r="D1475" t="s">
        <v>6</v>
      </c>
      <c r="E1475" t="s">
        <v>398</v>
      </c>
      <c r="F1475" t="s">
        <v>367</v>
      </c>
      <c r="G1475" t="s">
        <v>363</v>
      </c>
      <c r="H1475">
        <v>15.581</v>
      </c>
      <c r="J1475">
        <v>104162742</v>
      </c>
      <c r="K1475" s="5">
        <v>41902</v>
      </c>
      <c r="L1475">
        <v>19</v>
      </c>
      <c r="M1475">
        <v>1</v>
      </c>
      <c r="N1475">
        <v>0</v>
      </c>
      <c r="O1475">
        <v>1</v>
      </c>
      <c r="P1475" t="s">
        <v>7</v>
      </c>
    </row>
    <row r="1476" spans="1:16" x14ac:dyDescent="0.35">
      <c r="A1476">
        <v>0</v>
      </c>
      <c r="B1476" t="s">
        <v>363</v>
      </c>
      <c r="C1476">
        <v>0.5</v>
      </c>
      <c r="D1476" t="s">
        <v>411</v>
      </c>
      <c r="E1476" t="s">
        <v>596</v>
      </c>
      <c r="F1476" t="s">
        <v>344</v>
      </c>
      <c r="G1476" t="s">
        <v>363</v>
      </c>
      <c r="H1476">
        <v>15.654</v>
      </c>
      <c r="J1476">
        <v>105535673</v>
      </c>
      <c r="K1476" s="5">
        <v>43289</v>
      </c>
      <c r="L1476">
        <v>19</v>
      </c>
      <c r="M1476">
        <v>1</v>
      </c>
      <c r="N1476">
        <v>0</v>
      </c>
      <c r="O1476">
        <v>1</v>
      </c>
      <c r="P1476" t="s">
        <v>8</v>
      </c>
    </row>
    <row r="1477" spans="1:16" x14ac:dyDescent="0.35">
      <c r="A1477">
        <v>0</v>
      </c>
      <c r="B1477" t="s">
        <v>363</v>
      </c>
      <c r="C1477">
        <v>0.5</v>
      </c>
      <c r="D1477" t="s">
        <v>411</v>
      </c>
      <c r="E1477" t="s">
        <v>596</v>
      </c>
      <c r="F1477" t="s">
        <v>390</v>
      </c>
      <c r="G1477" t="s">
        <v>363</v>
      </c>
      <c r="H1477">
        <v>15.654</v>
      </c>
      <c r="J1477">
        <v>104117949</v>
      </c>
      <c r="K1477" s="5">
        <v>41853</v>
      </c>
      <c r="L1477">
        <v>19</v>
      </c>
      <c r="M1477">
        <v>2</v>
      </c>
      <c r="N1477">
        <v>0</v>
      </c>
      <c r="O1477">
        <v>1</v>
      </c>
      <c r="P1477" t="s">
        <v>7</v>
      </c>
    </row>
    <row r="1478" spans="1:16" x14ac:dyDescent="0.35">
      <c r="A1478">
        <v>0</v>
      </c>
      <c r="B1478" t="s">
        <v>363</v>
      </c>
      <c r="C1478">
        <v>0.5</v>
      </c>
      <c r="D1478" t="s">
        <v>411</v>
      </c>
      <c r="E1478" t="s">
        <v>596</v>
      </c>
      <c r="G1478" t="s">
        <v>363</v>
      </c>
      <c r="H1478">
        <v>15.654</v>
      </c>
      <c r="J1478">
        <v>106712119</v>
      </c>
      <c r="K1478" s="5">
        <v>44463</v>
      </c>
      <c r="L1478">
        <v>19</v>
      </c>
      <c r="M1478">
        <v>1</v>
      </c>
      <c r="N1478">
        <v>0</v>
      </c>
      <c r="O1478">
        <v>1</v>
      </c>
      <c r="P1478" t="s">
        <v>7</v>
      </c>
    </row>
    <row r="1479" spans="1:16" x14ac:dyDescent="0.35">
      <c r="A1479">
        <v>0</v>
      </c>
      <c r="B1479" t="s">
        <v>363</v>
      </c>
      <c r="C1479">
        <v>0.7</v>
      </c>
      <c r="D1479" t="s">
        <v>411</v>
      </c>
      <c r="E1479" t="s">
        <v>367</v>
      </c>
      <c r="F1479" t="s">
        <v>344</v>
      </c>
      <c r="G1479" t="s">
        <v>363</v>
      </c>
      <c r="H1479">
        <v>15.726000000000001</v>
      </c>
      <c r="J1479">
        <v>107557759</v>
      </c>
      <c r="K1479" s="5">
        <v>45270</v>
      </c>
      <c r="L1479">
        <v>19</v>
      </c>
      <c r="M1479">
        <v>1</v>
      </c>
      <c r="N1479">
        <v>0</v>
      </c>
      <c r="O1479">
        <v>5</v>
      </c>
      <c r="P1479" t="s">
        <v>7</v>
      </c>
    </row>
    <row r="1480" spans="1:16" x14ac:dyDescent="0.35">
      <c r="A1480">
        <v>0</v>
      </c>
      <c r="B1480" t="s">
        <v>363</v>
      </c>
      <c r="C1480">
        <v>0.6</v>
      </c>
      <c r="D1480" t="s">
        <v>411</v>
      </c>
      <c r="E1480" t="s">
        <v>596</v>
      </c>
      <c r="F1480" t="s">
        <v>390</v>
      </c>
      <c r="G1480" t="s">
        <v>363</v>
      </c>
      <c r="H1480">
        <v>15.754</v>
      </c>
      <c r="J1480">
        <v>105652430</v>
      </c>
      <c r="K1480" s="5">
        <v>43398</v>
      </c>
      <c r="L1480">
        <v>19</v>
      </c>
      <c r="M1480">
        <v>1</v>
      </c>
      <c r="N1480">
        <v>0</v>
      </c>
      <c r="O1480">
        <v>1</v>
      </c>
      <c r="P1480" t="s">
        <v>9</v>
      </c>
    </row>
    <row r="1481" spans="1:16" x14ac:dyDescent="0.35">
      <c r="A1481">
        <v>0</v>
      </c>
      <c r="B1481" t="s">
        <v>363</v>
      </c>
      <c r="C1481">
        <v>0.6</v>
      </c>
      <c r="D1481" t="s">
        <v>411</v>
      </c>
      <c r="E1481" t="s">
        <v>596</v>
      </c>
      <c r="F1481" t="s">
        <v>344</v>
      </c>
      <c r="G1481" t="s">
        <v>363</v>
      </c>
      <c r="H1481">
        <v>15.754</v>
      </c>
      <c r="J1481">
        <v>108032651</v>
      </c>
      <c r="K1481" s="5">
        <v>45709</v>
      </c>
      <c r="L1481">
        <v>19</v>
      </c>
      <c r="M1481">
        <v>4</v>
      </c>
      <c r="N1481">
        <v>0</v>
      </c>
      <c r="O1481">
        <v>1</v>
      </c>
      <c r="P1481" t="s">
        <v>7</v>
      </c>
    </row>
    <row r="1482" spans="1:16" x14ac:dyDescent="0.35">
      <c r="A1482">
        <v>0</v>
      </c>
      <c r="B1482" t="s">
        <v>363</v>
      </c>
      <c r="C1482">
        <v>0.75</v>
      </c>
      <c r="D1482" t="s">
        <v>411</v>
      </c>
      <c r="E1482" t="s">
        <v>367</v>
      </c>
      <c r="F1482" t="s">
        <v>344</v>
      </c>
      <c r="G1482" t="s">
        <v>363</v>
      </c>
      <c r="H1482">
        <v>15.776</v>
      </c>
      <c r="J1482">
        <v>106860708</v>
      </c>
      <c r="K1482" s="5">
        <v>44604</v>
      </c>
      <c r="L1482">
        <v>19</v>
      </c>
      <c r="M1482">
        <v>1</v>
      </c>
      <c r="N1482">
        <v>0</v>
      </c>
      <c r="O1482">
        <v>5</v>
      </c>
    </row>
    <row r="1483" spans="1:16" x14ac:dyDescent="0.35">
      <c r="A1483">
        <v>0</v>
      </c>
      <c r="B1483" t="s">
        <v>363</v>
      </c>
      <c r="C1483">
        <v>0.68</v>
      </c>
      <c r="D1483" t="s">
        <v>411</v>
      </c>
      <c r="E1483" t="s">
        <v>596</v>
      </c>
      <c r="F1483" t="s">
        <v>606</v>
      </c>
      <c r="G1483" t="s">
        <v>363</v>
      </c>
      <c r="H1483">
        <v>15.834</v>
      </c>
      <c r="J1483">
        <v>107444969</v>
      </c>
      <c r="K1483" s="5">
        <v>45171</v>
      </c>
      <c r="L1483">
        <v>19</v>
      </c>
      <c r="M1483">
        <v>1</v>
      </c>
      <c r="O1483">
        <v>5</v>
      </c>
      <c r="P1483" t="s">
        <v>7</v>
      </c>
    </row>
    <row r="1484" spans="1:16" x14ac:dyDescent="0.35">
      <c r="A1484">
        <v>0</v>
      </c>
      <c r="B1484" t="s">
        <v>363</v>
      </c>
      <c r="C1484">
        <v>0.7</v>
      </c>
      <c r="D1484" t="s">
        <v>411</v>
      </c>
      <c r="E1484" t="s">
        <v>596</v>
      </c>
      <c r="F1484" t="s">
        <v>390</v>
      </c>
      <c r="G1484" t="s">
        <v>363</v>
      </c>
      <c r="H1484">
        <v>15.853999999999999</v>
      </c>
      <c r="J1484">
        <v>104566748</v>
      </c>
      <c r="K1484" s="5">
        <v>42334</v>
      </c>
      <c r="L1484">
        <v>19</v>
      </c>
      <c r="M1484">
        <v>1</v>
      </c>
      <c r="N1484">
        <v>0</v>
      </c>
      <c r="O1484">
        <v>1</v>
      </c>
      <c r="P1484" t="s">
        <v>7</v>
      </c>
    </row>
    <row r="1485" spans="1:16" x14ac:dyDescent="0.35">
      <c r="A1485">
        <v>0</v>
      </c>
      <c r="B1485" t="s">
        <v>363</v>
      </c>
      <c r="C1485">
        <v>0.7</v>
      </c>
      <c r="D1485" t="s">
        <v>411</v>
      </c>
      <c r="E1485" t="s">
        <v>596</v>
      </c>
      <c r="F1485" t="s">
        <v>390</v>
      </c>
      <c r="G1485" t="s">
        <v>363</v>
      </c>
      <c r="H1485">
        <v>15.853999999999999</v>
      </c>
      <c r="J1485">
        <v>106520511</v>
      </c>
      <c r="K1485" s="5">
        <v>44274</v>
      </c>
      <c r="L1485">
        <v>19</v>
      </c>
      <c r="M1485">
        <v>1</v>
      </c>
      <c r="N1485">
        <v>0</v>
      </c>
      <c r="O1485">
        <v>1</v>
      </c>
      <c r="P1485" t="s">
        <v>8</v>
      </c>
    </row>
    <row r="1486" spans="1:16" x14ac:dyDescent="0.35">
      <c r="A1486">
        <v>0</v>
      </c>
      <c r="B1486" t="s">
        <v>363</v>
      </c>
      <c r="C1486">
        <v>0.7</v>
      </c>
      <c r="D1486" t="s">
        <v>411</v>
      </c>
      <c r="E1486" t="s">
        <v>596</v>
      </c>
      <c r="F1486" t="s">
        <v>390</v>
      </c>
      <c r="G1486" t="s">
        <v>363</v>
      </c>
      <c r="H1486">
        <v>15.853999999999999</v>
      </c>
      <c r="J1486">
        <v>104067155</v>
      </c>
      <c r="K1486" s="5">
        <v>41776</v>
      </c>
      <c r="L1486">
        <v>21</v>
      </c>
      <c r="M1486">
        <v>1</v>
      </c>
      <c r="N1486">
        <v>5</v>
      </c>
      <c r="O1486">
        <v>1</v>
      </c>
      <c r="P1486" t="s">
        <v>7</v>
      </c>
    </row>
    <row r="1487" spans="1:16" x14ac:dyDescent="0.35">
      <c r="A1487">
        <v>721</v>
      </c>
      <c r="B1487" t="s">
        <v>363</v>
      </c>
      <c r="C1487">
        <v>0.7</v>
      </c>
      <c r="D1487" t="s">
        <v>411</v>
      </c>
      <c r="E1487" t="s">
        <v>596</v>
      </c>
      <c r="F1487" t="s">
        <v>344</v>
      </c>
      <c r="G1487" t="s">
        <v>363</v>
      </c>
      <c r="H1487">
        <v>15.853999999999999</v>
      </c>
      <c r="J1487">
        <v>105248411</v>
      </c>
      <c r="K1487" s="5">
        <v>43017</v>
      </c>
      <c r="L1487">
        <v>19</v>
      </c>
      <c r="M1487">
        <v>1</v>
      </c>
      <c r="N1487">
        <v>5</v>
      </c>
      <c r="O1487">
        <v>5</v>
      </c>
    </row>
    <row r="1488" spans="1:16" x14ac:dyDescent="0.35">
      <c r="A1488">
        <v>0</v>
      </c>
      <c r="B1488" t="s">
        <v>363</v>
      </c>
      <c r="C1488">
        <v>0.66</v>
      </c>
      <c r="D1488" t="s">
        <v>399</v>
      </c>
      <c r="E1488" t="s">
        <v>390</v>
      </c>
      <c r="F1488" t="s">
        <v>596</v>
      </c>
      <c r="G1488" t="s">
        <v>363</v>
      </c>
      <c r="H1488">
        <v>15.904999999999999</v>
      </c>
      <c r="J1488">
        <v>108430843</v>
      </c>
      <c r="K1488" s="5">
        <v>46086</v>
      </c>
      <c r="L1488">
        <v>5</v>
      </c>
      <c r="M1488">
        <v>1</v>
      </c>
      <c r="N1488">
        <v>0</v>
      </c>
      <c r="O1488">
        <v>5</v>
      </c>
      <c r="P1488" t="s">
        <v>3</v>
      </c>
    </row>
    <row r="1489" spans="1:16" x14ac:dyDescent="0.35">
      <c r="A1489">
        <v>721</v>
      </c>
      <c r="B1489" t="s">
        <v>363</v>
      </c>
      <c r="C1489">
        <v>0.8</v>
      </c>
      <c r="D1489" t="s">
        <v>411</v>
      </c>
      <c r="E1489" t="s">
        <v>596</v>
      </c>
      <c r="F1489" t="s">
        <v>390</v>
      </c>
      <c r="G1489" t="s">
        <v>363</v>
      </c>
      <c r="H1489">
        <v>15.954000000000001</v>
      </c>
      <c r="J1489">
        <v>106102317</v>
      </c>
      <c r="K1489" s="5">
        <v>43818</v>
      </c>
      <c r="L1489">
        <v>17</v>
      </c>
      <c r="M1489">
        <v>1</v>
      </c>
      <c r="N1489">
        <v>0</v>
      </c>
      <c r="O1489">
        <v>5</v>
      </c>
      <c r="P1489" t="s">
        <v>7</v>
      </c>
    </row>
    <row r="1490" spans="1:16" x14ac:dyDescent="0.35">
      <c r="A1490">
        <v>0</v>
      </c>
      <c r="B1490" t="s">
        <v>363</v>
      </c>
      <c r="C1490">
        <v>0.8</v>
      </c>
      <c r="D1490" t="s">
        <v>411</v>
      </c>
      <c r="E1490" t="s">
        <v>596</v>
      </c>
      <c r="F1490" t="s">
        <v>390</v>
      </c>
      <c r="G1490" t="s">
        <v>363</v>
      </c>
      <c r="H1490">
        <v>15.954000000000001</v>
      </c>
      <c r="J1490">
        <v>107640861</v>
      </c>
      <c r="K1490" s="5">
        <v>45350</v>
      </c>
      <c r="L1490">
        <v>19</v>
      </c>
      <c r="M1490">
        <v>2</v>
      </c>
      <c r="N1490">
        <v>0</v>
      </c>
      <c r="O1490">
        <v>5</v>
      </c>
      <c r="P1490" t="s">
        <v>7</v>
      </c>
    </row>
    <row r="1491" spans="1:16" x14ac:dyDescent="0.35">
      <c r="A1491">
        <v>0</v>
      </c>
      <c r="B1491" t="s">
        <v>363</v>
      </c>
      <c r="C1491">
        <v>0.6</v>
      </c>
      <c r="D1491" t="s">
        <v>6</v>
      </c>
      <c r="E1491" t="s">
        <v>390</v>
      </c>
      <c r="F1491" t="s">
        <v>596</v>
      </c>
      <c r="G1491" t="s">
        <v>363</v>
      </c>
      <c r="H1491">
        <v>15.965</v>
      </c>
      <c r="J1491">
        <v>104362573</v>
      </c>
      <c r="K1491" s="5">
        <v>42121</v>
      </c>
      <c r="L1491">
        <v>19</v>
      </c>
      <c r="M1491">
        <v>1</v>
      </c>
      <c r="N1491">
        <v>0</v>
      </c>
      <c r="O1491">
        <v>1</v>
      </c>
      <c r="P1491" t="s">
        <v>7</v>
      </c>
    </row>
    <row r="1492" spans="1:16" x14ac:dyDescent="0.35">
      <c r="B1492" t="s">
        <v>363</v>
      </c>
      <c r="C1492">
        <v>0.6</v>
      </c>
      <c r="D1492" t="s">
        <v>6</v>
      </c>
      <c r="E1492" t="s">
        <v>390</v>
      </c>
      <c r="F1492" t="s">
        <v>344</v>
      </c>
      <c r="G1492" t="s">
        <v>363</v>
      </c>
      <c r="H1492">
        <v>15.965</v>
      </c>
      <c r="J1492">
        <v>107122747</v>
      </c>
      <c r="K1492" s="5">
        <v>44856</v>
      </c>
      <c r="L1492">
        <v>17</v>
      </c>
      <c r="M1492">
        <v>1</v>
      </c>
      <c r="N1492">
        <v>0</v>
      </c>
      <c r="O1492">
        <v>1</v>
      </c>
      <c r="P1492" t="s">
        <v>7</v>
      </c>
    </row>
    <row r="1493" spans="1:16" x14ac:dyDescent="0.35">
      <c r="A1493">
        <v>0</v>
      </c>
      <c r="B1493" t="s">
        <v>363</v>
      </c>
      <c r="C1493">
        <v>1</v>
      </c>
      <c r="D1493" t="s">
        <v>411</v>
      </c>
      <c r="E1493" t="s">
        <v>367</v>
      </c>
      <c r="F1493" t="s">
        <v>344</v>
      </c>
      <c r="G1493" t="s">
        <v>363</v>
      </c>
      <c r="H1493">
        <v>16.026</v>
      </c>
      <c r="J1493">
        <v>106797687</v>
      </c>
      <c r="K1493" s="5">
        <v>44539</v>
      </c>
      <c r="L1493">
        <v>29</v>
      </c>
      <c r="M1493">
        <v>1</v>
      </c>
      <c r="N1493">
        <v>0</v>
      </c>
      <c r="O1493">
        <v>5</v>
      </c>
      <c r="P1493" t="s">
        <v>7</v>
      </c>
    </row>
    <row r="1494" spans="1:16" x14ac:dyDescent="0.35">
      <c r="A1494">
        <v>0</v>
      </c>
      <c r="B1494" t="s">
        <v>363</v>
      </c>
      <c r="C1494">
        <v>0.9</v>
      </c>
      <c r="D1494" t="s">
        <v>411</v>
      </c>
      <c r="E1494" t="s">
        <v>596</v>
      </c>
      <c r="F1494" t="s">
        <v>344</v>
      </c>
      <c r="G1494" t="s">
        <v>363</v>
      </c>
      <c r="H1494">
        <v>16.053999999999998</v>
      </c>
      <c r="J1494">
        <v>104685072</v>
      </c>
      <c r="K1494" s="5">
        <v>42452</v>
      </c>
      <c r="L1494">
        <v>21</v>
      </c>
      <c r="M1494">
        <v>1</v>
      </c>
      <c r="N1494">
        <v>5</v>
      </c>
      <c r="O1494">
        <v>1</v>
      </c>
      <c r="P1494" t="s">
        <v>3</v>
      </c>
    </row>
    <row r="1495" spans="1:16" x14ac:dyDescent="0.35">
      <c r="A1495" s="5">
        <v>46217</v>
      </c>
      <c r="B1495" t="s">
        <v>610</v>
      </c>
    </row>
    <row r="1496" spans="1:16" ht="43.5" x14ac:dyDescent="0.35">
      <c r="A1496" s="1" t="s">
        <v>370</v>
      </c>
      <c r="B1496" t="s">
        <v>371</v>
      </c>
      <c r="C1496" s="1" t="s">
        <v>372</v>
      </c>
      <c r="D1496" t="s">
        <v>373</v>
      </c>
      <c r="E1496" t="s">
        <v>374</v>
      </c>
      <c r="F1496" t="s">
        <v>375</v>
      </c>
      <c r="G1496" t="s">
        <v>376</v>
      </c>
      <c r="H1496" t="s">
        <v>377</v>
      </c>
      <c r="I1496" t="s">
        <v>0</v>
      </c>
      <c r="J1496" t="s">
        <v>1</v>
      </c>
      <c r="K1496" t="s">
        <v>2</v>
      </c>
      <c r="L1496" t="s">
        <v>3</v>
      </c>
      <c r="M1496" t="s">
        <v>4</v>
      </c>
      <c r="N1496" t="s">
        <v>5</v>
      </c>
      <c r="O1496" t="s">
        <v>6</v>
      </c>
    </row>
    <row r="1497" spans="1:16" x14ac:dyDescent="0.35">
      <c r="A1497">
        <v>721</v>
      </c>
      <c r="B1497" t="s">
        <v>363</v>
      </c>
      <c r="C1497">
        <v>0.9</v>
      </c>
      <c r="D1497" t="s">
        <v>411</v>
      </c>
      <c r="E1497" t="s">
        <v>596</v>
      </c>
      <c r="F1497" t="s">
        <v>344</v>
      </c>
      <c r="G1497" t="s">
        <v>363</v>
      </c>
      <c r="H1497">
        <v>16.053999999999998</v>
      </c>
      <c r="J1497">
        <v>104340129</v>
      </c>
      <c r="K1497" s="5">
        <v>42100</v>
      </c>
      <c r="L1497">
        <v>19</v>
      </c>
      <c r="M1497">
        <v>1</v>
      </c>
      <c r="N1497">
        <v>0</v>
      </c>
      <c r="O1497">
        <v>5</v>
      </c>
      <c r="P1497" t="s">
        <v>7</v>
      </c>
    </row>
    <row r="1498" spans="1:16" x14ac:dyDescent="0.35">
      <c r="A1498">
        <v>0</v>
      </c>
      <c r="B1498" t="s">
        <v>363</v>
      </c>
      <c r="C1498">
        <v>0.5</v>
      </c>
      <c r="D1498" t="s">
        <v>6</v>
      </c>
      <c r="E1498" t="s">
        <v>390</v>
      </c>
      <c r="F1498" t="s">
        <v>596</v>
      </c>
      <c r="G1498" t="s">
        <v>363</v>
      </c>
      <c r="H1498">
        <v>16.065000000000001</v>
      </c>
      <c r="J1498">
        <v>106688199</v>
      </c>
      <c r="K1498" s="5">
        <v>44442</v>
      </c>
      <c r="L1498">
        <v>19</v>
      </c>
      <c r="M1498">
        <v>1</v>
      </c>
      <c r="N1498">
        <v>0</v>
      </c>
      <c r="O1498">
        <v>1</v>
      </c>
      <c r="P1498" t="s">
        <v>7</v>
      </c>
    </row>
    <row r="1499" spans="1:16" x14ac:dyDescent="0.35">
      <c r="A1499">
        <v>0</v>
      </c>
      <c r="B1499" t="s">
        <v>363</v>
      </c>
      <c r="C1499">
        <v>0.5</v>
      </c>
      <c r="D1499" t="s">
        <v>6</v>
      </c>
      <c r="E1499" t="s">
        <v>390</v>
      </c>
      <c r="F1499" t="s">
        <v>596</v>
      </c>
      <c r="G1499" t="s">
        <v>363</v>
      </c>
      <c r="H1499">
        <v>16.065000000000001</v>
      </c>
      <c r="J1499">
        <v>107948467</v>
      </c>
      <c r="K1499" s="5">
        <v>45633</v>
      </c>
      <c r="L1499">
        <v>29</v>
      </c>
      <c r="M1499">
        <v>1</v>
      </c>
      <c r="N1499">
        <v>0</v>
      </c>
      <c r="O1499">
        <v>1</v>
      </c>
      <c r="P1499" t="s">
        <v>7</v>
      </c>
    </row>
    <row r="1500" spans="1:16" x14ac:dyDescent="0.35">
      <c r="A1500">
        <v>721</v>
      </c>
      <c r="B1500" t="s">
        <v>363</v>
      </c>
      <c r="C1500">
        <v>0.45</v>
      </c>
      <c r="D1500" t="s">
        <v>6</v>
      </c>
      <c r="E1500" t="s">
        <v>390</v>
      </c>
      <c r="F1500" t="s">
        <v>387</v>
      </c>
      <c r="G1500" t="s">
        <v>363</v>
      </c>
      <c r="H1500">
        <v>16.114999999999998</v>
      </c>
      <c r="J1500">
        <v>105201759</v>
      </c>
      <c r="K1500" s="5">
        <v>42958</v>
      </c>
      <c r="L1500">
        <v>27</v>
      </c>
      <c r="M1500">
        <v>1</v>
      </c>
      <c r="N1500">
        <v>0</v>
      </c>
      <c r="O1500">
        <v>1</v>
      </c>
      <c r="P1500" t="s">
        <v>10</v>
      </c>
    </row>
    <row r="1501" spans="1:16" x14ac:dyDescent="0.35">
      <c r="A1501">
        <v>0</v>
      </c>
      <c r="B1501" t="s">
        <v>363</v>
      </c>
      <c r="C1501">
        <v>1</v>
      </c>
      <c r="D1501" t="s">
        <v>411</v>
      </c>
      <c r="E1501" t="s">
        <v>596</v>
      </c>
      <c r="F1501" t="s">
        <v>390</v>
      </c>
      <c r="G1501" t="s">
        <v>363</v>
      </c>
      <c r="H1501">
        <v>16.154</v>
      </c>
      <c r="J1501">
        <v>107796887</v>
      </c>
      <c r="K1501" s="5">
        <v>45499</v>
      </c>
      <c r="L1501">
        <v>19</v>
      </c>
      <c r="M1501">
        <v>1</v>
      </c>
      <c r="N1501">
        <v>5</v>
      </c>
      <c r="O1501">
        <v>1</v>
      </c>
      <c r="P1501" t="s">
        <v>7</v>
      </c>
    </row>
    <row r="1502" spans="1:16" x14ac:dyDescent="0.35">
      <c r="A1502">
        <v>0</v>
      </c>
      <c r="B1502" t="s">
        <v>363</v>
      </c>
      <c r="C1502">
        <v>1</v>
      </c>
      <c r="D1502" t="s">
        <v>385</v>
      </c>
      <c r="E1502" t="s">
        <v>596</v>
      </c>
      <c r="F1502" t="s">
        <v>390</v>
      </c>
      <c r="G1502" t="s">
        <v>363</v>
      </c>
      <c r="H1502">
        <v>16.154</v>
      </c>
      <c r="J1502">
        <v>105391974</v>
      </c>
      <c r="K1502" s="5">
        <v>43150</v>
      </c>
      <c r="L1502">
        <v>23</v>
      </c>
      <c r="M1502">
        <v>1</v>
      </c>
      <c r="N1502">
        <v>0</v>
      </c>
      <c r="O1502">
        <v>1</v>
      </c>
      <c r="P1502" t="s">
        <v>7</v>
      </c>
    </row>
    <row r="1503" spans="1:16" x14ac:dyDescent="0.35">
      <c r="A1503">
        <v>0</v>
      </c>
      <c r="B1503" t="s">
        <v>363</v>
      </c>
      <c r="C1503">
        <v>0.4</v>
      </c>
      <c r="D1503" t="s">
        <v>6</v>
      </c>
      <c r="E1503" t="s">
        <v>390</v>
      </c>
      <c r="F1503" t="s">
        <v>596</v>
      </c>
      <c r="G1503" t="s">
        <v>363</v>
      </c>
      <c r="H1503">
        <v>16.164999999999999</v>
      </c>
      <c r="J1503">
        <v>104267703</v>
      </c>
      <c r="K1503" s="5">
        <v>42013</v>
      </c>
      <c r="L1503">
        <v>19</v>
      </c>
      <c r="M1503">
        <v>1</v>
      </c>
      <c r="N1503">
        <v>0</v>
      </c>
      <c r="O1503">
        <v>5</v>
      </c>
      <c r="P1503" t="s">
        <v>8</v>
      </c>
    </row>
    <row r="1504" spans="1:16" x14ac:dyDescent="0.35">
      <c r="A1504">
        <v>0</v>
      </c>
      <c r="B1504" t="s">
        <v>363</v>
      </c>
      <c r="C1504">
        <v>0.4</v>
      </c>
      <c r="D1504" t="s">
        <v>6</v>
      </c>
      <c r="E1504" t="s">
        <v>390</v>
      </c>
      <c r="F1504" t="s">
        <v>596</v>
      </c>
      <c r="G1504" t="s">
        <v>363</v>
      </c>
      <c r="H1504">
        <v>16.164999999999999</v>
      </c>
      <c r="J1504">
        <v>106349490</v>
      </c>
      <c r="K1504" s="5">
        <v>44100</v>
      </c>
      <c r="L1504">
        <v>29</v>
      </c>
      <c r="M1504">
        <v>1</v>
      </c>
      <c r="N1504">
        <v>0</v>
      </c>
      <c r="O1504">
        <v>1</v>
      </c>
      <c r="P1504" t="s">
        <v>8</v>
      </c>
    </row>
    <row r="1505" spans="1:16" x14ac:dyDescent="0.35">
      <c r="A1505">
        <v>721</v>
      </c>
      <c r="B1505" t="s">
        <v>363</v>
      </c>
      <c r="C1505">
        <v>0.4</v>
      </c>
      <c r="D1505" t="s">
        <v>6</v>
      </c>
      <c r="E1505" t="s">
        <v>390</v>
      </c>
      <c r="F1505" t="s">
        <v>367</v>
      </c>
      <c r="G1505" t="s">
        <v>363</v>
      </c>
      <c r="H1505">
        <v>16.164999999999999</v>
      </c>
      <c r="J1505">
        <v>105389533</v>
      </c>
      <c r="K1505" s="5">
        <v>42935</v>
      </c>
      <c r="L1505">
        <v>29</v>
      </c>
      <c r="M1505">
        <v>1</v>
      </c>
      <c r="N1505">
        <v>0</v>
      </c>
      <c r="O1505">
        <v>1</v>
      </c>
      <c r="P1505" t="s">
        <v>7</v>
      </c>
    </row>
    <row r="1506" spans="1:16" x14ac:dyDescent="0.35">
      <c r="A1506">
        <v>0</v>
      </c>
      <c r="B1506" t="s">
        <v>363</v>
      </c>
      <c r="C1506">
        <v>0.38</v>
      </c>
      <c r="D1506" t="s">
        <v>6</v>
      </c>
      <c r="E1506" t="s">
        <v>390</v>
      </c>
      <c r="F1506" t="s">
        <v>387</v>
      </c>
      <c r="G1506" t="s">
        <v>363</v>
      </c>
      <c r="H1506">
        <v>16.184999999999999</v>
      </c>
      <c r="J1506">
        <v>105453850</v>
      </c>
      <c r="K1506" s="5">
        <v>43199</v>
      </c>
      <c r="L1506">
        <v>5</v>
      </c>
      <c r="M1506">
        <v>2</v>
      </c>
      <c r="N1506">
        <v>0</v>
      </c>
      <c r="O1506">
        <v>5</v>
      </c>
      <c r="P1506" t="s">
        <v>7</v>
      </c>
    </row>
    <row r="1507" spans="1:16" x14ac:dyDescent="0.35">
      <c r="A1507">
        <v>0</v>
      </c>
      <c r="B1507" t="s">
        <v>363</v>
      </c>
      <c r="C1507">
        <v>1.5</v>
      </c>
      <c r="D1507" t="s">
        <v>6</v>
      </c>
      <c r="E1507" t="s">
        <v>344</v>
      </c>
      <c r="F1507" t="s">
        <v>596</v>
      </c>
      <c r="G1507" t="s">
        <v>363</v>
      </c>
      <c r="H1507">
        <v>16.190999999999999</v>
      </c>
      <c r="J1507">
        <v>107140545</v>
      </c>
      <c r="K1507" s="5">
        <v>44864</v>
      </c>
      <c r="L1507">
        <v>19</v>
      </c>
      <c r="M1507">
        <v>1</v>
      </c>
      <c r="N1507">
        <v>0</v>
      </c>
      <c r="O1507">
        <v>1</v>
      </c>
      <c r="P1507" t="s">
        <v>10</v>
      </c>
    </row>
    <row r="1508" spans="1:16" x14ac:dyDescent="0.35">
      <c r="A1508">
        <v>0</v>
      </c>
      <c r="B1508" t="s">
        <v>363</v>
      </c>
      <c r="C1508">
        <v>1.22</v>
      </c>
      <c r="D1508" t="s">
        <v>411</v>
      </c>
      <c r="E1508" t="s">
        <v>367</v>
      </c>
      <c r="F1508" t="s">
        <v>390</v>
      </c>
      <c r="G1508" t="s">
        <v>363</v>
      </c>
      <c r="H1508">
        <v>16.245999999999999</v>
      </c>
      <c r="J1508">
        <v>107075436</v>
      </c>
      <c r="K1508" s="5">
        <v>44814</v>
      </c>
      <c r="L1508">
        <v>24</v>
      </c>
      <c r="M1508">
        <v>1</v>
      </c>
      <c r="N1508">
        <v>8</v>
      </c>
      <c r="O1508">
        <v>1</v>
      </c>
      <c r="P1508" t="s">
        <v>7</v>
      </c>
    </row>
    <row r="1509" spans="1:16" x14ac:dyDescent="0.35">
      <c r="A1509">
        <v>0</v>
      </c>
      <c r="B1509" t="s">
        <v>363</v>
      </c>
      <c r="C1509">
        <v>1.1000000000000001</v>
      </c>
      <c r="D1509" t="s">
        <v>411</v>
      </c>
      <c r="E1509" t="s">
        <v>596</v>
      </c>
      <c r="F1509" t="s">
        <v>390</v>
      </c>
      <c r="G1509" t="s">
        <v>363</v>
      </c>
      <c r="H1509">
        <v>16.254000000000001</v>
      </c>
      <c r="J1509">
        <v>105723243</v>
      </c>
      <c r="K1509" s="5">
        <v>43459</v>
      </c>
      <c r="L1509">
        <v>19</v>
      </c>
      <c r="M1509">
        <v>1</v>
      </c>
      <c r="N1509">
        <v>0</v>
      </c>
      <c r="O1509">
        <v>1</v>
      </c>
      <c r="P1509" t="s">
        <v>7</v>
      </c>
    </row>
    <row r="1510" spans="1:16" x14ac:dyDescent="0.35">
      <c r="A1510">
        <v>0</v>
      </c>
      <c r="B1510" t="s">
        <v>363</v>
      </c>
      <c r="C1510">
        <v>1.1000000000000001</v>
      </c>
      <c r="D1510" t="s">
        <v>411</v>
      </c>
      <c r="E1510" t="s">
        <v>596</v>
      </c>
      <c r="F1510" t="s">
        <v>344</v>
      </c>
      <c r="G1510" t="s">
        <v>363</v>
      </c>
      <c r="H1510">
        <v>16.254000000000001</v>
      </c>
      <c r="J1510">
        <v>106672097</v>
      </c>
      <c r="K1510" s="5">
        <v>44435</v>
      </c>
      <c r="L1510">
        <v>32</v>
      </c>
      <c r="M1510">
        <v>1</v>
      </c>
      <c r="N1510">
        <v>0</v>
      </c>
      <c r="O1510">
        <v>1</v>
      </c>
      <c r="P1510" t="s">
        <v>7</v>
      </c>
    </row>
    <row r="1511" spans="1:16" x14ac:dyDescent="0.35">
      <c r="A1511">
        <v>721</v>
      </c>
      <c r="B1511" t="s">
        <v>363</v>
      </c>
      <c r="C1511">
        <v>1.1000000000000001</v>
      </c>
      <c r="D1511" t="s">
        <v>490</v>
      </c>
      <c r="E1511" t="s">
        <v>596</v>
      </c>
      <c r="F1511" t="s">
        <v>390</v>
      </c>
      <c r="G1511" t="s">
        <v>363</v>
      </c>
      <c r="H1511">
        <v>16.254000000000001</v>
      </c>
      <c r="J1511">
        <v>105775859</v>
      </c>
      <c r="K1511" s="5">
        <v>43510</v>
      </c>
      <c r="L1511">
        <v>19</v>
      </c>
      <c r="M1511">
        <v>1</v>
      </c>
      <c r="N1511">
        <v>5</v>
      </c>
      <c r="O1511">
        <v>1</v>
      </c>
      <c r="P1511" t="s">
        <v>10</v>
      </c>
    </row>
    <row r="1512" spans="1:16" x14ac:dyDescent="0.35">
      <c r="A1512">
        <v>0</v>
      </c>
      <c r="B1512" t="s">
        <v>363</v>
      </c>
      <c r="C1512">
        <v>0.3</v>
      </c>
      <c r="D1512" t="s">
        <v>6</v>
      </c>
      <c r="E1512" t="s">
        <v>390</v>
      </c>
      <c r="F1512" t="s">
        <v>367</v>
      </c>
      <c r="G1512" t="s">
        <v>363</v>
      </c>
      <c r="H1512">
        <v>16.265000000000001</v>
      </c>
      <c r="J1512">
        <v>105016739</v>
      </c>
      <c r="K1512" s="5">
        <v>42780</v>
      </c>
      <c r="L1512">
        <v>29</v>
      </c>
      <c r="M1512">
        <v>1</v>
      </c>
      <c r="N1512">
        <v>0</v>
      </c>
      <c r="O1512">
        <v>2</v>
      </c>
      <c r="P1512" t="s">
        <v>7</v>
      </c>
    </row>
    <row r="1513" spans="1:16" x14ac:dyDescent="0.35">
      <c r="A1513">
        <v>0</v>
      </c>
      <c r="B1513" t="s">
        <v>363</v>
      </c>
      <c r="C1513">
        <v>0.3</v>
      </c>
      <c r="D1513" t="s">
        <v>6</v>
      </c>
      <c r="E1513" t="s">
        <v>390</v>
      </c>
      <c r="F1513" t="s">
        <v>596</v>
      </c>
      <c r="G1513" t="s">
        <v>363</v>
      </c>
      <c r="H1513">
        <v>16.265000000000001</v>
      </c>
      <c r="J1513">
        <v>106830764</v>
      </c>
      <c r="K1513" s="5">
        <v>44573</v>
      </c>
      <c r="L1513">
        <v>19</v>
      </c>
      <c r="M1513">
        <v>1</v>
      </c>
      <c r="N1513">
        <v>0</v>
      </c>
      <c r="O1513">
        <v>1</v>
      </c>
      <c r="P1513" t="s">
        <v>7</v>
      </c>
    </row>
    <row r="1514" spans="1:16" x14ac:dyDescent="0.35">
      <c r="A1514">
        <v>0</v>
      </c>
      <c r="B1514" t="s">
        <v>363</v>
      </c>
      <c r="C1514">
        <v>0.25</v>
      </c>
      <c r="D1514" t="s">
        <v>6</v>
      </c>
      <c r="E1514" t="s">
        <v>390</v>
      </c>
      <c r="F1514" t="s">
        <v>596</v>
      </c>
      <c r="G1514" t="s">
        <v>363</v>
      </c>
      <c r="H1514">
        <v>16.315000000000001</v>
      </c>
      <c r="J1514">
        <v>107174290</v>
      </c>
      <c r="K1514" s="5">
        <v>44898</v>
      </c>
      <c r="L1514">
        <v>19</v>
      </c>
      <c r="M1514">
        <v>2</v>
      </c>
      <c r="N1514">
        <v>0</v>
      </c>
      <c r="O1514">
        <v>5</v>
      </c>
      <c r="P1514" t="s">
        <v>8</v>
      </c>
    </row>
    <row r="1515" spans="1:16" x14ac:dyDescent="0.35">
      <c r="A1515">
        <v>0</v>
      </c>
      <c r="B1515" t="s">
        <v>363</v>
      </c>
      <c r="C1515">
        <v>0.25</v>
      </c>
      <c r="D1515" t="s">
        <v>6</v>
      </c>
      <c r="E1515" t="s">
        <v>390</v>
      </c>
      <c r="F1515" t="s">
        <v>596</v>
      </c>
      <c r="G1515" t="s">
        <v>363</v>
      </c>
      <c r="H1515">
        <v>16.315000000000001</v>
      </c>
      <c r="J1515">
        <v>107685867</v>
      </c>
      <c r="K1515" s="5">
        <v>45392</v>
      </c>
      <c r="L1515">
        <v>17</v>
      </c>
      <c r="M1515">
        <v>1</v>
      </c>
      <c r="N1515">
        <v>0</v>
      </c>
      <c r="O1515">
        <v>5</v>
      </c>
      <c r="P1515" t="s">
        <v>7</v>
      </c>
    </row>
    <row r="1516" spans="1:16" x14ac:dyDescent="0.35">
      <c r="A1516">
        <v>0</v>
      </c>
      <c r="B1516" t="s">
        <v>363</v>
      </c>
      <c r="C1516">
        <v>1.2</v>
      </c>
      <c r="D1516" t="s">
        <v>411</v>
      </c>
      <c r="E1516" t="s">
        <v>596</v>
      </c>
      <c r="F1516" t="s">
        <v>390</v>
      </c>
      <c r="G1516" t="s">
        <v>363</v>
      </c>
      <c r="H1516">
        <v>16.353999999999999</v>
      </c>
      <c r="J1516">
        <v>108225037</v>
      </c>
      <c r="K1516" s="5">
        <v>45906</v>
      </c>
      <c r="L1516">
        <v>19</v>
      </c>
      <c r="M1516">
        <v>2</v>
      </c>
      <c r="N1516">
        <v>0</v>
      </c>
      <c r="O1516">
        <v>5</v>
      </c>
    </row>
    <row r="1517" spans="1:16" x14ac:dyDescent="0.35">
      <c r="A1517">
        <v>0</v>
      </c>
      <c r="B1517" t="s">
        <v>363</v>
      </c>
      <c r="C1517">
        <v>0.2</v>
      </c>
      <c r="D1517" t="s">
        <v>6</v>
      </c>
      <c r="E1517" t="s">
        <v>390</v>
      </c>
      <c r="F1517" t="s">
        <v>367</v>
      </c>
      <c r="G1517" t="s">
        <v>363</v>
      </c>
      <c r="H1517">
        <v>16.364999999999998</v>
      </c>
      <c r="J1517">
        <v>106217776</v>
      </c>
      <c r="K1517" s="5">
        <v>43952</v>
      </c>
      <c r="L1517">
        <v>19</v>
      </c>
      <c r="M1517">
        <v>1</v>
      </c>
      <c r="N1517">
        <v>0</v>
      </c>
      <c r="O1517">
        <v>1</v>
      </c>
      <c r="P1517" t="s">
        <v>7</v>
      </c>
    </row>
    <row r="1518" spans="1:16" x14ac:dyDescent="0.35">
      <c r="A1518">
        <v>0</v>
      </c>
      <c r="B1518" t="s">
        <v>363</v>
      </c>
      <c r="C1518">
        <v>0.2</v>
      </c>
      <c r="D1518" t="s">
        <v>6</v>
      </c>
      <c r="E1518" t="s">
        <v>390</v>
      </c>
      <c r="F1518" t="s">
        <v>611</v>
      </c>
      <c r="G1518" t="s">
        <v>363</v>
      </c>
      <c r="H1518">
        <v>16.364999999999998</v>
      </c>
      <c r="J1518">
        <v>105019105</v>
      </c>
      <c r="K1518" s="5">
        <v>42783</v>
      </c>
      <c r="L1518">
        <v>5</v>
      </c>
      <c r="M1518">
        <v>1</v>
      </c>
      <c r="N1518">
        <v>0</v>
      </c>
      <c r="O1518">
        <v>1</v>
      </c>
      <c r="P1518" t="s">
        <v>7</v>
      </c>
    </row>
    <row r="1519" spans="1:16" x14ac:dyDescent="0.35">
      <c r="A1519">
        <v>0</v>
      </c>
      <c r="B1519" t="s">
        <v>363</v>
      </c>
      <c r="C1519">
        <v>0.2</v>
      </c>
      <c r="D1519" t="s">
        <v>6</v>
      </c>
      <c r="E1519" t="s">
        <v>390</v>
      </c>
      <c r="F1519" t="s">
        <v>596</v>
      </c>
      <c r="G1519" t="s">
        <v>363</v>
      </c>
      <c r="H1519">
        <v>16.364999999999998</v>
      </c>
      <c r="J1519">
        <v>107719029</v>
      </c>
      <c r="K1519" s="5">
        <v>45426</v>
      </c>
      <c r="L1519">
        <v>19</v>
      </c>
      <c r="M1519">
        <v>2</v>
      </c>
      <c r="N1519">
        <v>0</v>
      </c>
      <c r="O1519">
        <v>5</v>
      </c>
      <c r="P1519" t="s">
        <v>7</v>
      </c>
    </row>
    <row r="1520" spans="1:16" x14ac:dyDescent="0.35">
      <c r="A1520">
        <v>0</v>
      </c>
      <c r="B1520" t="s">
        <v>363</v>
      </c>
      <c r="C1520">
        <v>0.2</v>
      </c>
      <c r="D1520" t="s">
        <v>6</v>
      </c>
      <c r="E1520" t="s">
        <v>390</v>
      </c>
      <c r="F1520" t="s">
        <v>367</v>
      </c>
      <c r="G1520" t="s">
        <v>363</v>
      </c>
      <c r="H1520">
        <v>16.364999999999998</v>
      </c>
      <c r="J1520">
        <v>107675564</v>
      </c>
      <c r="K1520" s="5">
        <v>45384</v>
      </c>
      <c r="L1520">
        <v>19</v>
      </c>
      <c r="M1520">
        <v>1</v>
      </c>
      <c r="N1520">
        <v>0</v>
      </c>
      <c r="O1520">
        <v>1</v>
      </c>
      <c r="P1520" t="s">
        <v>7</v>
      </c>
    </row>
    <row r="1521" spans="1:16" x14ac:dyDescent="0.35">
      <c r="A1521">
        <v>0</v>
      </c>
      <c r="B1521" t="s">
        <v>363</v>
      </c>
      <c r="C1521">
        <v>1.3</v>
      </c>
      <c r="D1521" t="s">
        <v>6</v>
      </c>
      <c r="E1521" t="s">
        <v>344</v>
      </c>
      <c r="F1521" t="s">
        <v>596</v>
      </c>
      <c r="G1521" t="s">
        <v>363</v>
      </c>
      <c r="H1521">
        <v>16.390999999999998</v>
      </c>
      <c r="J1521">
        <v>107080417</v>
      </c>
      <c r="K1521" s="5">
        <v>44812</v>
      </c>
      <c r="L1521">
        <v>19</v>
      </c>
      <c r="M1521">
        <v>1</v>
      </c>
      <c r="N1521">
        <v>0</v>
      </c>
      <c r="O1521">
        <v>1</v>
      </c>
      <c r="P1521" t="s">
        <v>8</v>
      </c>
    </row>
    <row r="1522" spans="1:16" x14ac:dyDescent="0.35">
      <c r="A1522">
        <v>0</v>
      </c>
      <c r="B1522" t="s">
        <v>363</v>
      </c>
      <c r="C1522">
        <v>1.3</v>
      </c>
      <c r="D1522" t="s">
        <v>411</v>
      </c>
      <c r="E1522" t="s">
        <v>596</v>
      </c>
      <c r="F1522" t="s">
        <v>390</v>
      </c>
      <c r="G1522" t="s">
        <v>363</v>
      </c>
      <c r="H1522">
        <v>16.454000000000001</v>
      </c>
      <c r="J1522">
        <v>106874223</v>
      </c>
      <c r="K1522" s="5">
        <v>44616</v>
      </c>
      <c r="L1522">
        <v>21</v>
      </c>
      <c r="M1522">
        <v>1</v>
      </c>
      <c r="N1522">
        <v>5</v>
      </c>
      <c r="O1522">
        <v>1</v>
      </c>
      <c r="P1522" t="s">
        <v>7</v>
      </c>
    </row>
    <row r="1523" spans="1:16" x14ac:dyDescent="0.35">
      <c r="A1523">
        <v>0</v>
      </c>
      <c r="B1523" t="s">
        <v>363</v>
      </c>
      <c r="C1523">
        <v>1.3</v>
      </c>
      <c r="D1523" t="s">
        <v>411</v>
      </c>
      <c r="E1523" t="s">
        <v>596</v>
      </c>
      <c r="F1523" t="s">
        <v>390</v>
      </c>
      <c r="G1523" t="s">
        <v>363</v>
      </c>
      <c r="H1523">
        <v>16.454000000000001</v>
      </c>
      <c r="J1523">
        <v>107612602</v>
      </c>
      <c r="K1523" s="5">
        <v>45322</v>
      </c>
      <c r="L1523">
        <v>26</v>
      </c>
      <c r="M1523">
        <v>1</v>
      </c>
      <c r="N1523">
        <v>8</v>
      </c>
      <c r="O1523">
        <v>5</v>
      </c>
      <c r="P1523" t="s">
        <v>8</v>
      </c>
    </row>
    <row r="1524" spans="1:16" x14ac:dyDescent="0.35">
      <c r="A1524">
        <v>0</v>
      </c>
      <c r="B1524" t="s">
        <v>363</v>
      </c>
      <c r="C1524">
        <v>0.1</v>
      </c>
      <c r="D1524" t="s">
        <v>6</v>
      </c>
      <c r="E1524" t="s">
        <v>390</v>
      </c>
      <c r="F1524" t="s">
        <v>367</v>
      </c>
      <c r="G1524" t="s">
        <v>363</v>
      </c>
      <c r="H1524">
        <v>16.465</v>
      </c>
      <c r="J1524">
        <v>105033820</v>
      </c>
      <c r="K1524" s="5">
        <v>42803</v>
      </c>
      <c r="L1524">
        <v>21</v>
      </c>
      <c r="M1524">
        <v>1</v>
      </c>
      <c r="N1524">
        <v>0</v>
      </c>
      <c r="O1524">
        <v>1</v>
      </c>
      <c r="P1524" t="s">
        <v>3</v>
      </c>
    </row>
    <row r="1525" spans="1:16" x14ac:dyDescent="0.35">
      <c r="B1525" t="s">
        <v>363</v>
      </c>
      <c r="C1525">
        <v>0.1</v>
      </c>
      <c r="D1525" t="s">
        <v>6</v>
      </c>
      <c r="E1525" t="s">
        <v>390</v>
      </c>
      <c r="F1525" t="s">
        <v>382</v>
      </c>
      <c r="G1525" t="s">
        <v>363</v>
      </c>
      <c r="H1525">
        <v>16.465</v>
      </c>
      <c r="J1525">
        <v>107017689</v>
      </c>
      <c r="K1525" s="5">
        <v>44748</v>
      </c>
      <c r="L1525">
        <v>19</v>
      </c>
      <c r="M1525">
        <v>1</v>
      </c>
      <c r="N1525">
        <v>0</v>
      </c>
      <c r="O1525">
        <v>1</v>
      </c>
      <c r="P1525" t="s">
        <v>7</v>
      </c>
    </row>
    <row r="1526" spans="1:16" x14ac:dyDescent="0.35">
      <c r="A1526">
        <v>0</v>
      </c>
      <c r="B1526" t="s">
        <v>363</v>
      </c>
      <c r="C1526">
        <v>0.1</v>
      </c>
      <c r="D1526" t="s">
        <v>6</v>
      </c>
      <c r="E1526" t="s">
        <v>390</v>
      </c>
      <c r="F1526" t="s">
        <v>596</v>
      </c>
      <c r="G1526" t="s">
        <v>363</v>
      </c>
      <c r="H1526">
        <v>16.465</v>
      </c>
      <c r="J1526">
        <v>106376633</v>
      </c>
      <c r="K1526" s="5">
        <v>44127</v>
      </c>
      <c r="L1526">
        <v>17</v>
      </c>
      <c r="M1526">
        <v>1</v>
      </c>
      <c r="N1526">
        <v>0</v>
      </c>
      <c r="O1526">
        <v>1</v>
      </c>
      <c r="P1526" t="s">
        <v>7</v>
      </c>
    </row>
    <row r="1527" spans="1:16" x14ac:dyDescent="0.35">
      <c r="A1527">
        <v>0</v>
      </c>
      <c r="B1527" t="s">
        <v>363</v>
      </c>
      <c r="C1527">
        <v>0.1</v>
      </c>
      <c r="D1527" t="s">
        <v>6</v>
      </c>
      <c r="E1527" t="s">
        <v>390</v>
      </c>
      <c r="F1527" t="s">
        <v>596</v>
      </c>
      <c r="G1527" t="s">
        <v>363</v>
      </c>
      <c r="H1527">
        <v>16.465</v>
      </c>
      <c r="J1527">
        <v>106191255</v>
      </c>
      <c r="K1527" s="5">
        <v>43911</v>
      </c>
      <c r="L1527">
        <v>19</v>
      </c>
      <c r="M1527">
        <v>1</v>
      </c>
      <c r="N1527">
        <v>0</v>
      </c>
      <c r="O1527">
        <v>1</v>
      </c>
      <c r="P1527" t="s">
        <v>8</v>
      </c>
    </row>
    <row r="1528" spans="1:16" x14ac:dyDescent="0.35">
      <c r="A1528">
        <v>0</v>
      </c>
      <c r="B1528" t="s">
        <v>363</v>
      </c>
      <c r="C1528">
        <v>0.1</v>
      </c>
      <c r="D1528" t="s">
        <v>6</v>
      </c>
      <c r="E1528" t="s">
        <v>390</v>
      </c>
      <c r="F1528" t="s">
        <v>596</v>
      </c>
      <c r="G1528" t="s">
        <v>363</v>
      </c>
      <c r="H1528">
        <v>16.465</v>
      </c>
      <c r="J1528">
        <v>107249049</v>
      </c>
      <c r="K1528" s="5">
        <v>44971</v>
      </c>
      <c r="L1528">
        <v>21</v>
      </c>
      <c r="M1528">
        <v>1</v>
      </c>
      <c r="N1528">
        <v>0</v>
      </c>
      <c r="O1528">
        <v>1</v>
      </c>
      <c r="P1528" t="s">
        <v>7</v>
      </c>
    </row>
    <row r="1529" spans="1:16" x14ac:dyDescent="0.35">
      <c r="A1529" s="5">
        <v>46217</v>
      </c>
      <c r="B1529" t="s">
        <v>612</v>
      </c>
    </row>
    <row r="1530" spans="1:16" ht="43.5" x14ac:dyDescent="0.35">
      <c r="A1530" s="1" t="s">
        <v>370</v>
      </c>
      <c r="B1530" t="s">
        <v>371</v>
      </c>
      <c r="C1530" s="1" t="s">
        <v>372</v>
      </c>
      <c r="D1530" t="s">
        <v>373</v>
      </c>
      <c r="E1530" t="s">
        <v>374</v>
      </c>
      <c r="F1530" t="s">
        <v>375</v>
      </c>
      <c r="G1530" t="s">
        <v>376</v>
      </c>
      <c r="H1530" t="s">
        <v>377</v>
      </c>
      <c r="I1530" t="s">
        <v>0</v>
      </c>
      <c r="J1530" t="s">
        <v>1</v>
      </c>
      <c r="K1530" t="s">
        <v>2</v>
      </c>
      <c r="L1530" t="s">
        <v>3</v>
      </c>
      <c r="M1530" t="s">
        <v>4</v>
      </c>
      <c r="N1530" t="s">
        <v>5</v>
      </c>
      <c r="O1530" t="s">
        <v>6</v>
      </c>
    </row>
    <row r="1531" spans="1:16" x14ac:dyDescent="0.35">
      <c r="A1531">
        <v>0</v>
      </c>
      <c r="B1531" t="s">
        <v>363</v>
      </c>
      <c r="C1531">
        <v>0.06</v>
      </c>
      <c r="D1531" t="s">
        <v>6</v>
      </c>
      <c r="E1531" t="s">
        <v>390</v>
      </c>
      <c r="F1531" t="s">
        <v>596</v>
      </c>
      <c r="G1531" t="s">
        <v>363</v>
      </c>
      <c r="H1531">
        <v>16.504999999999999</v>
      </c>
      <c r="J1531">
        <v>108049386</v>
      </c>
      <c r="K1531" s="5">
        <v>45731</v>
      </c>
      <c r="L1531">
        <v>5</v>
      </c>
      <c r="M1531">
        <v>1</v>
      </c>
      <c r="N1531">
        <v>0</v>
      </c>
      <c r="O1531">
        <v>1</v>
      </c>
      <c r="P1531" t="s">
        <v>8</v>
      </c>
    </row>
    <row r="1532" spans="1:16" x14ac:dyDescent="0.35">
      <c r="A1532">
        <v>0</v>
      </c>
      <c r="B1532" t="s">
        <v>363</v>
      </c>
      <c r="C1532">
        <v>1.5</v>
      </c>
      <c r="D1532" t="s">
        <v>411</v>
      </c>
      <c r="E1532" t="s">
        <v>367</v>
      </c>
      <c r="F1532" t="s">
        <v>344</v>
      </c>
      <c r="G1532" t="s">
        <v>363</v>
      </c>
      <c r="H1532">
        <v>16.526</v>
      </c>
      <c r="J1532">
        <v>106096926</v>
      </c>
      <c r="K1532" s="5">
        <v>43814</v>
      </c>
      <c r="L1532">
        <v>17</v>
      </c>
      <c r="M1532">
        <v>1</v>
      </c>
      <c r="N1532">
        <v>0</v>
      </c>
      <c r="O1532">
        <v>5</v>
      </c>
      <c r="P1532" t="s">
        <v>7</v>
      </c>
    </row>
    <row r="1533" spans="1:16" x14ac:dyDescent="0.35">
      <c r="A1533">
        <v>0</v>
      </c>
      <c r="B1533" t="s">
        <v>363</v>
      </c>
      <c r="C1533">
        <v>1.5</v>
      </c>
      <c r="D1533" t="s">
        <v>411</v>
      </c>
      <c r="E1533" t="s">
        <v>367</v>
      </c>
      <c r="F1533" t="s">
        <v>344</v>
      </c>
      <c r="G1533" t="s">
        <v>363</v>
      </c>
      <c r="H1533">
        <v>16.526</v>
      </c>
      <c r="J1533">
        <v>108203501</v>
      </c>
      <c r="K1533" s="5">
        <v>45885</v>
      </c>
      <c r="L1533">
        <v>29</v>
      </c>
      <c r="M1533">
        <v>1</v>
      </c>
      <c r="N1533">
        <v>0</v>
      </c>
      <c r="O1533">
        <v>1</v>
      </c>
      <c r="P1533" t="s">
        <v>7</v>
      </c>
    </row>
    <row r="1534" spans="1:16" x14ac:dyDescent="0.35">
      <c r="A1534">
        <v>0</v>
      </c>
      <c r="B1534" t="s">
        <v>363</v>
      </c>
      <c r="C1534">
        <v>2.8000000000000001E-2</v>
      </c>
      <c r="D1534" t="s">
        <v>6</v>
      </c>
      <c r="E1534" t="s">
        <v>390</v>
      </c>
      <c r="F1534" t="s">
        <v>596</v>
      </c>
      <c r="G1534" t="s">
        <v>363</v>
      </c>
      <c r="H1534">
        <v>16.536999999999999</v>
      </c>
      <c r="J1534">
        <v>107576053</v>
      </c>
      <c r="K1534" s="5">
        <v>45281</v>
      </c>
      <c r="L1534">
        <v>19</v>
      </c>
      <c r="M1534">
        <v>1</v>
      </c>
      <c r="N1534">
        <v>0</v>
      </c>
      <c r="O1534">
        <v>1</v>
      </c>
      <c r="P1534" t="s">
        <v>7</v>
      </c>
    </row>
    <row r="1535" spans="1:16" x14ac:dyDescent="0.35">
      <c r="A1535">
        <v>0</v>
      </c>
      <c r="B1535" t="s">
        <v>363</v>
      </c>
      <c r="C1535">
        <v>0</v>
      </c>
      <c r="E1535" t="s">
        <v>613</v>
      </c>
      <c r="F1535" t="s">
        <v>367</v>
      </c>
      <c r="G1535" t="s">
        <v>363</v>
      </c>
      <c r="H1535">
        <v>16.565000000000001</v>
      </c>
      <c r="J1535">
        <v>105885511</v>
      </c>
      <c r="K1535" s="5">
        <v>43622</v>
      </c>
      <c r="L1535">
        <v>17</v>
      </c>
      <c r="M1535">
        <v>1</v>
      </c>
      <c r="N1535">
        <v>0</v>
      </c>
      <c r="O1535">
        <v>5</v>
      </c>
      <c r="P1535" t="s">
        <v>7</v>
      </c>
    </row>
    <row r="1536" spans="1:16" x14ac:dyDescent="0.35">
      <c r="A1536">
        <v>0</v>
      </c>
      <c r="B1536" t="s">
        <v>363</v>
      </c>
      <c r="C1536">
        <v>0</v>
      </c>
      <c r="E1536" t="s">
        <v>390</v>
      </c>
      <c r="F1536" t="s">
        <v>596</v>
      </c>
      <c r="G1536" t="s">
        <v>363</v>
      </c>
      <c r="H1536">
        <v>16.565000000000001</v>
      </c>
      <c r="J1536">
        <v>106507858</v>
      </c>
      <c r="K1536" s="5">
        <v>44258</v>
      </c>
      <c r="L1536">
        <v>28</v>
      </c>
      <c r="M1536">
        <v>1</v>
      </c>
      <c r="N1536">
        <v>0</v>
      </c>
      <c r="O1536">
        <v>1</v>
      </c>
      <c r="P1536" t="s">
        <v>7</v>
      </c>
    </row>
    <row r="1537" spans="1:16" x14ac:dyDescent="0.35">
      <c r="A1537">
        <v>0</v>
      </c>
      <c r="B1537" t="s">
        <v>363</v>
      </c>
      <c r="C1537">
        <v>8.9999999999999993E-3</v>
      </c>
      <c r="D1537" t="s">
        <v>411</v>
      </c>
      <c r="E1537" t="s">
        <v>390</v>
      </c>
      <c r="F1537" t="s">
        <v>344</v>
      </c>
      <c r="G1537" t="s">
        <v>363</v>
      </c>
      <c r="H1537">
        <v>16.574000000000002</v>
      </c>
      <c r="J1537">
        <v>106950839</v>
      </c>
      <c r="K1537" s="5">
        <v>44690</v>
      </c>
      <c r="L1537">
        <v>18</v>
      </c>
      <c r="M1537">
        <v>1</v>
      </c>
      <c r="N1537">
        <v>0</v>
      </c>
      <c r="O1537">
        <v>1</v>
      </c>
      <c r="P1537" t="s">
        <v>7</v>
      </c>
    </row>
    <row r="1538" spans="1:16" x14ac:dyDescent="0.35">
      <c r="A1538">
        <v>0</v>
      </c>
      <c r="B1538" t="s">
        <v>363</v>
      </c>
      <c r="C1538">
        <v>1.7999999999999999E-2</v>
      </c>
      <c r="D1538" t="s">
        <v>411</v>
      </c>
      <c r="E1538" t="s">
        <v>390</v>
      </c>
      <c r="F1538" t="s">
        <v>344</v>
      </c>
      <c r="G1538" t="s">
        <v>363</v>
      </c>
      <c r="H1538">
        <v>16.582999999999998</v>
      </c>
      <c r="J1538">
        <v>106493081</v>
      </c>
      <c r="K1538" s="5">
        <v>44245</v>
      </c>
      <c r="L1538">
        <v>19</v>
      </c>
      <c r="M1538">
        <v>2</v>
      </c>
      <c r="N1538">
        <v>0</v>
      </c>
      <c r="O1538">
        <v>1</v>
      </c>
      <c r="P1538" t="s">
        <v>7</v>
      </c>
    </row>
    <row r="1539" spans="1:16" x14ac:dyDescent="0.35">
      <c r="A1539">
        <v>0</v>
      </c>
      <c r="B1539" t="s">
        <v>363</v>
      </c>
      <c r="C1539">
        <v>5.7000000000000002E-2</v>
      </c>
      <c r="D1539" t="s">
        <v>411</v>
      </c>
      <c r="E1539" t="s">
        <v>390</v>
      </c>
      <c r="F1539" t="s">
        <v>344</v>
      </c>
      <c r="G1539" t="s">
        <v>363</v>
      </c>
      <c r="H1539">
        <v>16.622</v>
      </c>
      <c r="J1539">
        <v>104812149</v>
      </c>
      <c r="K1539" s="5">
        <v>42588</v>
      </c>
      <c r="L1539">
        <v>19</v>
      </c>
      <c r="M1539">
        <v>1</v>
      </c>
      <c r="N1539">
        <v>0</v>
      </c>
      <c r="O1539">
        <v>5</v>
      </c>
      <c r="P1539" t="s">
        <v>7</v>
      </c>
    </row>
    <row r="1540" spans="1:16" x14ac:dyDescent="0.35">
      <c r="A1540">
        <v>721</v>
      </c>
      <c r="B1540" t="s">
        <v>363</v>
      </c>
      <c r="C1540">
        <v>0.1</v>
      </c>
      <c r="D1540" t="s">
        <v>411</v>
      </c>
      <c r="E1540" t="s">
        <v>390</v>
      </c>
      <c r="F1540" t="s">
        <v>344</v>
      </c>
      <c r="G1540" t="s">
        <v>363</v>
      </c>
      <c r="H1540">
        <v>16.664999999999999</v>
      </c>
      <c r="J1540">
        <v>104659610</v>
      </c>
      <c r="K1540" s="5">
        <v>42427</v>
      </c>
      <c r="L1540">
        <v>19</v>
      </c>
      <c r="M1540">
        <v>1</v>
      </c>
      <c r="N1540">
        <v>0</v>
      </c>
      <c r="O1540">
        <v>1</v>
      </c>
      <c r="P1540" t="s">
        <v>8</v>
      </c>
    </row>
    <row r="1541" spans="1:16" x14ac:dyDescent="0.35">
      <c r="A1541">
        <v>0</v>
      </c>
      <c r="B1541" t="s">
        <v>363</v>
      </c>
      <c r="C1541">
        <v>0.1</v>
      </c>
      <c r="D1541" t="s">
        <v>411</v>
      </c>
      <c r="E1541" t="s">
        <v>390</v>
      </c>
      <c r="F1541" t="s">
        <v>344</v>
      </c>
      <c r="G1541" t="s">
        <v>363</v>
      </c>
      <c r="H1541">
        <v>16.664999999999999</v>
      </c>
      <c r="J1541">
        <v>107270207</v>
      </c>
      <c r="K1541" s="5">
        <v>44995</v>
      </c>
      <c r="L1541">
        <v>29</v>
      </c>
      <c r="M1541">
        <v>2</v>
      </c>
      <c r="N1541">
        <v>0</v>
      </c>
      <c r="O1541">
        <v>1</v>
      </c>
      <c r="P1541" t="s">
        <v>3</v>
      </c>
    </row>
    <row r="1542" spans="1:16" x14ac:dyDescent="0.35">
      <c r="A1542">
        <v>0</v>
      </c>
      <c r="B1542" t="s">
        <v>363</v>
      </c>
      <c r="C1542">
        <v>0.1</v>
      </c>
      <c r="D1542" t="s">
        <v>411</v>
      </c>
      <c r="E1542" t="s">
        <v>390</v>
      </c>
      <c r="F1542" t="s">
        <v>344</v>
      </c>
      <c r="G1542" t="s">
        <v>363</v>
      </c>
      <c r="H1542">
        <v>16.664999999999999</v>
      </c>
      <c r="J1542">
        <v>106445814</v>
      </c>
      <c r="K1542" s="5">
        <v>44190</v>
      </c>
      <c r="L1542">
        <v>19</v>
      </c>
      <c r="M1542">
        <v>2</v>
      </c>
      <c r="N1542">
        <v>0</v>
      </c>
      <c r="O1542">
        <v>5</v>
      </c>
      <c r="P1542" t="s">
        <v>7</v>
      </c>
    </row>
    <row r="1543" spans="1:16" x14ac:dyDescent="0.35">
      <c r="A1543">
        <v>0</v>
      </c>
      <c r="B1543" t="s">
        <v>363</v>
      </c>
      <c r="C1543">
        <v>0.1</v>
      </c>
      <c r="D1543" t="s">
        <v>411</v>
      </c>
      <c r="E1543" t="s">
        <v>390</v>
      </c>
      <c r="F1543" t="s">
        <v>344</v>
      </c>
      <c r="G1543" t="s">
        <v>363</v>
      </c>
      <c r="H1543">
        <v>16.664999999999999</v>
      </c>
      <c r="J1543">
        <v>106016055</v>
      </c>
      <c r="K1543" s="5">
        <v>43743</v>
      </c>
      <c r="L1543">
        <v>21</v>
      </c>
      <c r="M1543">
        <v>1</v>
      </c>
      <c r="N1543">
        <v>0</v>
      </c>
      <c r="O1543">
        <v>1</v>
      </c>
      <c r="P1543" t="s">
        <v>7</v>
      </c>
    </row>
    <row r="1544" spans="1:16" x14ac:dyDescent="0.35">
      <c r="A1544">
        <v>0</v>
      </c>
      <c r="B1544" t="s">
        <v>363</v>
      </c>
      <c r="C1544">
        <v>0.1</v>
      </c>
      <c r="D1544" t="s">
        <v>411</v>
      </c>
      <c r="E1544" t="s">
        <v>390</v>
      </c>
      <c r="F1544" t="s">
        <v>344</v>
      </c>
      <c r="G1544" t="s">
        <v>363</v>
      </c>
      <c r="H1544">
        <v>16.664999999999999</v>
      </c>
      <c r="J1544">
        <v>107270251</v>
      </c>
      <c r="K1544" s="5">
        <v>44995</v>
      </c>
      <c r="L1544">
        <v>19</v>
      </c>
      <c r="M1544">
        <v>2</v>
      </c>
      <c r="N1544">
        <v>5</v>
      </c>
      <c r="O1544">
        <v>1</v>
      </c>
      <c r="P1544" t="s">
        <v>7</v>
      </c>
    </row>
    <row r="1545" spans="1:16" x14ac:dyDescent="0.35">
      <c r="A1545">
        <v>0</v>
      </c>
      <c r="B1545" t="s">
        <v>363</v>
      </c>
      <c r="C1545">
        <v>0.1</v>
      </c>
      <c r="D1545" t="s">
        <v>411</v>
      </c>
      <c r="E1545" t="s">
        <v>390</v>
      </c>
      <c r="F1545" t="s">
        <v>614</v>
      </c>
      <c r="G1545" t="s">
        <v>363</v>
      </c>
      <c r="H1545">
        <v>16.664999999999999</v>
      </c>
      <c r="J1545">
        <v>104260381</v>
      </c>
      <c r="K1545" s="5">
        <v>42009</v>
      </c>
      <c r="L1545">
        <v>5</v>
      </c>
      <c r="M1545">
        <v>1</v>
      </c>
      <c r="N1545">
        <v>0</v>
      </c>
      <c r="O1545">
        <v>1</v>
      </c>
      <c r="P1545" t="s">
        <v>3</v>
      </c>
    </row>
    <row r="1546" spans="1:16" x14ac:dyDescent="0.35">
      <c r="A1546">
        <v>0</v>
      </c>
      <c r="B1546" t="s">
        <v>363</v>
      </c>
      <c r="C1546">
        <v>0.1</v>
      </c>
      <c r="D1546" t="s">
        <v>411</v>
      </c>
      <c r="E1546" t="s">
        <v>390</v>
      </c>
      <c r="F1546" t="s">
        <v>615</v>
      </c>
      <c r="G1546" t="s">
        <v>363</v>
      </c>
      <c r="H1546">
        <v>16.664999999999999</v>
      </c>
      <c r="J1546">
        <v>105368948</v>
      </c>
      <c r="K1546" s="5">
        <v>43130</v>
      </c>
      <c r="L1546">
        <v>19</v>
      </c>
      <c r="M1546">
        <v>2</v>
      </c>
      <c r="N1546">
        <v>5</v>
      </c>
      <c r="O1546">
        <v>5</v>
      </c>
      <c r="P1546" t="s">
        <v>3</v>
      </c>
    </row>
    <row r="1547" spans="1:16" x14ac:dyDescent="0.35">
      <c r="A1547">
        <v>0</v>
      </c>
      <c r="B1547" t="s">
        <v>363</v>
      </c>
      <c r="C1547">
        <v>0.1</v>
      </c>
      <c r="D1547" t="s">
        <v>411</v>
      </c>
      <c r="E1547" t="s">
        <v>390</v>
      </c>
      <c r="F1547" t="s">
        <v>596</v>
      </c>
      <c r="G1547" t="s">
        <v>363</v>
      </c>
      <c r="H1547">
        <v>16.664999999999999</v>
      </c>
      <c r="J1547">
        <v>106210779</v>
      </c>
      <c r="K1547" s="5">
        <v>43945</v>
      </c>
      <c r="L1547">
        <v>19</v>
      </c>
      <c r="M1547">
        <v>1</v>
      </c>
      <c r="N1547">
        <v>0</v>
      </c>
      <c r="O1547">
        <v>5</v>
      </c>
      <c r="P1547" t="s">
        <v>7</v>
      </c>
    </row>
    <row r="1548" spans="1:16" x14ac:dyDescent="0.35">
      <c r="A1548">
        <v>0</v>
      </c>
      <c r="B1548" t="s">
        <v>363</v>
      </c>
      <c r="C1548">
        <v>0.1</v>
      </c>
      <c r="D1548" t="s">
        <v>411</v>
      </c>
      <c r="E1548" t="s">
        <v>390</v>
      </c>
      <c r="F1548" t="s">
        <v>616</v>
      </c>
      <c r="G1548" t="s">
        <v>363</v>
      </c>
      <c r="H1548">
        <v>16.664999999999999</v>
      </c>
      <c r="J1548">
        <v>107730387</v>
      </c>
      <c r="K1548" s="5">
        <v>45436</v>
      </c>
      <c r="L1548">
        <v>19</v>
      </c>
      <c r="M1548">
        <v>1</v>
      </c>
      <c r="N1548">
        <v>0</v>
      </c>
      <c r="O1548">
        <v>1</v>
      </c>
      <c r="P1548" t="s">
        <v>7</v>
      </c>
    </row>
    <row r="1549" spans="1:16" x14ac:dyDescent="0.35">
      <c r="A1549">
        <v>0</v>
      </c>
      <c r="B1549" t="s">
        <v>363</v>
      </c>
      <c r="C1549">
        <v>0.1</v>
      </c>
      <c r="D1549" t="s">
        <v>385</v>
      </c>
      <c r="E1549" t="s">
        <v>390</v>
      </c>
      <c r="F1549" t="s">
        <v>344</v>
      </c>
      <c r="G1549" t="s">
        <v>363</v>
      </c>
      <c r="H1549">
        <v>16.664999999999999</v>
      </c>
      <c r="J1549">
        <v>104580026</v>
      </c>
      <c r="K1549" s="5">
        <v>42340</v>
      </c>
      <c r="L1549">
        <v>19</v>
      </c>
      <c r="M1549">
        <v>2</v>
      </c>
      <c r="N1549">
        <v>0</v>
      </c>
      <c r="O1549">
        <v>1</v>
      </c>
      <c r="P1549" t="s">
        <v>3</v>
      </c>
    </row>
    <row r="1550" spans="1:16" x14ac:dyDescent="0.35">
      <c r="A1550">
        <v>0</v>
      </c>
      <c r="B1550" t="s">
        <v>363</v>
      </c>
      <c r="C1550">
        <v>0.35</v>
      </c>
      <c r="D1550" t="s">
        <v>6</v>
      </c>
      <c r="E1550" t="s">
        <v>617</v>
      </c>
      <c r="F1550" t="s">
        <v>390</v>
      </c>
      <c r="G1550" t="s">
        <v>363</v>
      </c>
      <c r="H1550">
        <v>16.667999999999999</v>
      </c>
      <c r="J1550">
        <v>108492561</v>
      </c>
      <c r="K1550" s="5">
        <v>46150</v>
      </c>
      <c r="L1550">
        <v>28</v>
      </c>
      <c r="M1550">
        <v>1</v>
      </c>
      <c r="N1550">
        <v>0</v>
      </c>
      <c r="O1550">
        <v>1</v>
      </c>
      <c r="P1550" t="s">
        <v>3</v>
      </c>
    </row>
    <row r="1551" spans="1:16" x14ac:dyDescent="0.35">
      <c r="B1551" t="s">
        <v>363</v>
      </c>
      <c r="C1551">
        <v>1</v>
      </c>
      <c r="D1551" t="s">
        <v>6</v>
      </c>
      <c r="E1551" t="s">
        <v>344</v>
      </c>
      <c r="F1551" t="s">
        <v>390</v>
      </c>
      <c r="G1551" t="s">
        <v>363</v>
      </c>
      <c r="H1551">
        <v>16.690999999999999</v>
      </c>
      <c r="J1551">
        <v>108077755</v>
      </c>
      <c r="K1551" s="5">
        <v>45760</v>
      </c>
      <c r="L1551">
        <v>17</v>
      </c>
      <c r="M1551">
        <v>1</v>
      </c>
      <c r="N1551">
        <v>0</v>
      </c>
      <c r="O1551">
        <v>5</v>
      </c>
      <c r="P1551" t="s">
        <v>7</v>
      </c>
    </row>
    <row r="1552" spans="1:16" x14ac:dyDescent="0.35">
      <c r="A1552">
        <v>0</v>
      </c>
      <c r="B1552" t="s">
        <v>363</v>
      </c>
      <c r="C1552">
        <v>0.13</v>
      </c>
      <c r="D1552" t="s">
        <v>411</v>
      </c>
      <c r="E1552" t="s">
        <v>390</v>
      </c>
      <c r="F1552" t="s">
        <v>344</v>
      </c>
      <c r="G1552" t="s">
        <v>363</v>
      </c>
      <c r="H1552">
        <v>16.695</v>
      </c>
      <c r="J1552">
        <v>107417559</v>
      </c>
      <c r="K1552" s="5">
        <v>45139</v>
      </c>
      <c r="L1552">
        <v>19</v>
      </c>
      <c r="M1552">
        <v>1</v>
      </c>
      <c r="N1552">
        <v>0</v>
      </c>
      <c r="O1552">
        <v>5</v>
      </c>
      <c r="P1552" t="s">
        <v>7</v>
      </c>
    </row>
    <row r="1553" spans="1:16" x14ac:dyDescent="0.35">
      <c r="A1553">
        <v>0</v>
      </c>
      <c r="B1553" t="s">
        <v>363</v>
      </c>
      <c r="C1553">
        <v>1.1000000000000001</v>
      </c>
      <c r="D1553" t="s">
        <v>6</v>
      </c>
      <c r="E1553" t="s">
        <v>345</v>
      </c>
      <c r="F1553" t="s">
        <v>367</v>
      </c>
      <c r="G1553" t="s">
        <v>363</v>
      </c>
      <c r="H1553">
        <v>16.710999999999999</v>
      </c>
      <c r="J1553">
        <v>107237915</v>
      </c>
      <c r="K1553" s="5">
        <v>44964</v>
      </c>
      <c r="L1553">
        <v>19</v>
      </c>
      <c r="M1553">
        <v>1</v>
      </c>
      <c r="N1553">
        <v>0</v>
      </c>
      <c r="O1553">
        <v>5</v>
      </c>
      <c r="P1553" t="s">
        <v>7</v>
      </c>
    </row>
    <row r="1554" spans="1:16" x14ac:dyDescent="0.35">
      <c r="A1554">
        <v>0</v>
      </c>
      <c r="B1554" t="s">
        <v>363</v>
      </c>
      <c r="C1554">
        <v>0.19</v>
      </c>
      <c r="D1554" t="s">
        <v>411</v>
      </c>
      <c r="E1554" t="s">
        <v>390</v>
      </c>
      <c r="F1554" t="s">
        <v>345</v>
      </c>
      <c r="G1554" t="s">
        <v>363</v>
      </c>
      <c r="H1554">
        <v>16.754999999999999</v>
      </c>
      <c r="J1554">
        <v>108268106</v>
      </c>
      <c r="K1554" s="5">
        <v>45945</v>
      </c>
      <c r="L1554">
        <v>21</v>
      </c>
      <c r="M1554">
        <v>1</v>
      </c>
      <c r="N1554">
        <v>0</v>
      </c>
      <c r="O1554">
        <v>1</v>
      </c>
      <c r="P1554" t="s">
        <v>7</v>
      </c>
    </row>
    <row r="1555" spans="1:16" x14ac:dyDescent="0.35">
      <c r="A1555">
        <v>0</v>
      </c>
      <c r="B1555" t="s">
        <v>363</v>
      </c>
      <c r="C1555">
        <v>0.2</v>
      </c>
      <c r="D1555" t="s">
        <v>411</v>
      </c>
      <c r="E1555" t="s">
        <v>390</v>
      </c>
      <c r="G1555" t="s">
        <v>363</v>
      </c>
      <c r="H1555">
        <v>16.765000000000001</v>
      </c>
      <c r="J1555">
        <v>106629539</v>
      </c>
      <c r="K1555" s="5">
        <v>44330</v>
      </c>
      <c r="L1555">
        <v>29</v>
      </c>
      <c r="M1555">
        <v>1</v>
      </c>
      <c r="N1555">
        <v>0</v>
      </c>
      <c r="O1555">
        <v>1</v>
      </c>
      <c r="P1555" t="s">
        <v>7</v>
      </c>
    </row>
    <row r="1556" spans="1:16" x14ac:dyDescent="0.35">
      <c r="A1556">
        <v>0</v>
      </c>
      <c r="B1556" t="s">
        <v>363</v>
      </c>
      <c r="C1556">
        <v>0.2</v>
      </c>
      <c r="D1556" t="s">
        <v>411</v>
      </c>
      <c r="E1556" t="s">
        <v>390</v>
      </c>
      <c r="F1556" t="s">
        <v>344</v>
      </c>
      <c r="G1556" t="s">
        <v>363</v>
      </c>
      <c r="H1556">
        <v>16.765000000000001</v>
      </c>
      <c r="J1556">
        <v>106767473</v>
      </c>
      <c r="K1556" s="5">
        <v>44514</v>
      </c>
      <c r="L1556">
        <v>19</v>
      </c>
      <c r="M1556">
        <v>1</v>
      </c>
      <c r="N1556">
        <v>0</v>
      </c>
      <c r="O1556">
        <v>5</v>
      </c>
      <c r="P1556" t="s">
        <v>9</v>
      </c>
    </row>
    <row r="1557" spans="1:16" x14ac:dyDescent="0.35">
      <c r="A1557">
        <v>0</v>
      </c>
      <c r="B1557" t="s">
        <v>363</v>
      </c>
      <c r="C1557">
        <v>0.3</v>
      </c>
      <c r="D1557" t="s">
        <v>411</v>
      </c>
      <c r="E1557" t="s">
        <v>390</v>
      </c>
      <c r="F1557" t="s">
        <v>344</v>
      </c>
      <c r="G1557" t="s">
        <v>363</v>
      </c>
      <c r="H1557">
        <v>16.864999999999998</v>
      </c>
      <c r="J1557">
        <v>104965799</v>
      </c>
      <c r="K1557" s="5">
        <v>42738</v>
      </c>
      <c r="L1557">
        <v>19</v>
      </c>
      <c r="M1557">
        <v>2</v>
      </c>
      <c r="N1557">
        <v>0</v>
      </c>
      <c r="O1557">
        <v>3</v>
      </c>
      <c r="P1557" t="s">
        <v>7</v>
      </c>
    </row>
    <row r="1558" spans="1:16" x14ac:dyDescent="0.35">
      <c r="A1558">
        <v>0</v>
      </c>
      <c r="B1558" t="s">
        <v>363</v>
      </c>
      <c r="C1558">
        <v>0.8</v>
      </c>
      <c r="D1558" t="s">
        <v>6</v>
      </c>
      <c r="E1558" t="s">
        <v>344</v>
      </c>
      <c r="F1558" t="s">
        <v>596</v>
      </c>
      <c r="G1558" t="s">
        <v>363</v>
      </c>
      <c r="H1558">
        <v>16.890999999999998</v>
      </c>
      <c r="J1558">
        <v>107872674</v>
      </c>
      <c r="K1558" s="5">
        <v>45555</v>
      </c>
      <c r="L1558">
        <v>23</v>
      </c>
      <c r="M1558">
        <v>1</v>
      </c>
      <c r="N1558">
        <v>4</v>
      </c>
      <c r="O1558">
        <v>1</v>
      </c>
      <c r="P1558" t="s">
        <v>7</v>
      </c>
    </row>
    <row r="1559" spans="1:16" x14ac:dyDescent="0.35">
      <c r="A1559">
        <v>0</v>
      </c>
      <c r="B1559" t="s">
        <v>363</v>
      </c>
      <c r="C1559">
        <v>0.7</v>
      </c>
      <c r="D1559" t="s">
        <v>6</v>
      </c>
      <c r="E1559" t="s">
        <v>344</v>
      </c>
      <c r="F1559" t="s">
        <v>387</v>
      </c>
      <c r="G1559" t="s">
        <v>363</v>
      </c>
      <c r="H1559">
        <v>16.991</v>
      </c>
      <c r="J1559">
        <v>107697756</v>
      </c>
      <c r="K1559" s="5">
        <v>45404</v>
      </c>
      <c r="L1559">
        <v>5</v>
      </c>
      <c r="M1559">
        <v>1</v>
      </c>
      <c r="N1559">
        <v>0</v>
      </c>
      <c r="O1559">
        <v>1</v>
      </c>
      <c r="P1559" t="s">
        <v>7</v>
      </c>
    </row>
    <row r="1560" spans="1:16" x14ac:dyDescent="0.35">
      <c r="A1560">
        <v>0</v>
      </c>
      <c r="B1560" t="s">
        <v>363</v>
      </c>
      <c r="C1560">
        <v>0.7</v>
      </c>
      <c r="D1560" t="s">
        <v>6</v>
      </c>
      <c r="E1560" t="s">
        <v>344</v>
      </c>
      <c r="F1560" t="s">
        <v>606</v>
      </c>
      <c r="G1560" t="s">
        <v>363</v>
      </c>
      <c r="H1560">
        <v>16.991</v>
      </c>
      <c r="J1560">
        <v>107771498</v>
      </c>
      <c r="K1560" s="5">
        <v>45475</v>
      </c>
      <c r="L1560">
        <v>19</v>
      </c>
      <c r="M1560">
        <v>1</v>
      </c>
      <c r="N1560">
        <v>0</v>
      </c>
      <c r="O1560">
        <v>1</v>
      </c>
      <c r="P1560" t="s">
        <v>7</v>
      </c>
    </row>
    <row r="1561" spans="1:16" x14ac:dyDescent="0.35">
      <c r="A1561">
        <v>0</v>
      </c>
      <c r="B1561" t="s">
        <v>363</v>
      </c>
      <c r="C1561">
        <v>0.2</v>
      </c>
      <c r="D1561" t="s">
        <v>6</v>
      </c>
      <c r="E1561" t="s">
        <v>618</v>
      </c>
      <c r="F1561" t="s">
        <v>387</v>
      </c>
      <c r="G1561" t="s">
        <v>363</v>
      </c>
      <c r="H1561">
        <v>17.004000000000001</v>
      </c>
      <c r="J1561">
        <v>105772905</v>
      </c>
      <c r="K1561" s="5">
        <v>43509</v>
      </c>
      <c r="L1561">
        <v>17</v>
      </c>
      <c r="M1561">
        <v>1</v>
      </c>
      <c r="N1561">
        <v>0</v>
      </c>
      <c r="O1561">
        <v>1</v>
      </c>
      <c r="P1561" t="s">
        <v>7</v>
      </c>
    </row>
    <row r="1562" spans="1:16" x14ac:dyDescent="0.35">
      <c r="A1562">
        <v>0</v>
      </c>
      <c r="B1562" t="s">
        <v>363</v>
      </c>
      <c r="C1562">
        <v>8.9999999999999993E-3</v>
      </c>
      <c r="D1562" t="s">
        <v>6</v>
      </c>
      <c r="E1562" t="s">
        <v>617</v>
      </c>
      <c r="F1562" t="s">
        <v>390</v>
      </c>
      <c r="G1562" t="s">
        <v>363</v>
      </c>
      <c r="H1562">
        <v>17.009</v>
      </c>
      <c r="J1562">
        <v>107879318</v>
      </c>
      <c r="K1562" s="5">
        <v>45575</v>
      </c>
      <c r="L1562">
        <v>21</v>
      </c>
      <c r="M1562">
        <v>1</v>
      </c>
      <c r="N1562">
        <v>0</v>
      </c>
      <c r="O1562">
        <v>1</v>
      </c>
      <c r="P1562" t="s">
        <v>7</v>
      </c>
    </row>
    <row r="1563" spans="1:16" x14ac:dyDescent="0.35">
      <c r="A1563" s="5">
        <v>46217</v>
      </c>
      <c r="B1563" t="s">
        <v>619</v>
      </c>
    </row>
    <row r="1564" spans="1:16" ht="43.5" x14ac:dyDescent="0.35">
      <c r="A1564" s="1" t="s">
        <v>370</v>
      </c>
      <c r="B1564" t="s">
        <v>371</v>
      </c>
      <c r="C1564" s="1" t="s">
        <v>372</v>
      </c>
      <c r="D1564" t="s">
        <v>373</v>
      </c>
      <c r="E1564" t="s">
        <v>374</v>
      </c>
      <c r="F1564" t="s">
        <v>375</v>
      </c>
      <c r="G1564" t="s">
        <v>376</v>
      </c>
      <c r="H1564" t="s">
        <v>377</v>
      </c>
      <c r="I1564" t="s">
        <v>0</v>
      </c>
      <c r="J1564" t="s">
        <v>1</v>
      </c>
      <c r="K1564" t="s">
        <v>2</v>
      </c>
      <c r="L1564" t="s">
        <v>3</v>
      </c>
      <c r="M1564" t="s">
        <v>4</v>
      </c>
      <c r="N1564" t="s">
        <v>5</v>
      </c>
      <c r="O1564" t="s">
        <v>6</v>
      </c>
    </row>
    <row r="1565" spans="1:16" x14ac:dyDescent="0.35">
      <c r="A1565">
        <v>0</v>
      </c>
      <c r="B1565" t="s">
        <v>363</v>
      </c>
      <c r="C1565">
        <v>2E-3</v>
      </c>
      <c r="D1565" t="s">
        <v>6</v>
      </c>
      <c r="E1565" t="s">
        <v>617</v>
      </c>
      <c r="F1565" t="s">
        <v>616</v>
      </c>
      <c r="G1565" t="s">
        <v>363</v>
      </c>
      <c r="H1565">
        <v>17.015999999999998</v>
      </c>
      <c r="J1565">
        <v>107846755</v>
      </c>
      <c r="K1565" s="5">
        <v>45545</v>
      </c>
      <c r="L1565">
        <v>19</v>
      </c>
      <c r="M1565">
        <v>1</v>
      </c>
      <c r="N1565">
        <v>0</v>
      </c>
      <c r="O1565">
        <v>1</v>
      </c>
      <c r="P1565" t="s">
        <v>7</v>
      </c>
    </row>
    <row r="1566" spans="1:16" x14ac:dyDescent="0.35">
      <c r="A1566">
        <v>0</v>
      </c>
      <c r="B1566" t="s">
        <v>363</v>
      </c>
      <c r="C1566">
        <v>0.65</v>
      </c>
      <c r="D1566" t="s">
        <v>6</v>
      </c>
      <c r="E1566" t="s">
        <v>344</v>
      </c>
      <c r="F1566" t="s">
        <v>390</v>
      </c>
      <c r="G1566" t="s">
        <v>363</v>
      </c>
      <c r="H1566">
        <v>17.041</v>
      </c>
      <c r="J1566">
        <v>106273298</v>
      </c>
      <c r="K1566" s="5">
        <v>44022</v>
      </c>
      <c r="L1566">
        <v>19</v>
      </c>
      <c r="M1566">
        <v>1</v>
      </c>
      <c r="N1566">
        <v>0</v>
      </c>
      <c r="O1566">
        <v>1</v>
      </c>
      <c r="P1566" t="s">
        <v>7</v>
      </c>
    </row>
    <row r="1567" spans="1:16" x14ac:dyDescent="0.35">
      <c r="A1567">
        <v>0</v>
      </c>
      <c r="B1567" t="s">
        <v>363</v>
      </c>
      <c r="C1567">
        <v>0.5</v>
      </c>
      <c r="D1567" t="s">
        <v>411</v>
      </c>
      <c r="E1567" t="s">
        <v>390</v>
      </c>
      <c r="F1567" t="s">
        <v>344</v>
      </c>
      <c r="G1567" t="s">
        <v>363</v>
      </c>
      <c r="H1567">
        <v>17.065000000000001</v>
      </c>
      <c r="J1567">
        <v>105189060</v>
      </c>
      <c r="K1567" s="5">
        <v>42961</v>
      </c>
      <c r="L1567">
        <v>19</v>
      </c>
      <c r="M1567">
        <v>1</v>
      </c>
      <c r="N1567">
        <v>0</v>
      </c>
      <c r="O1567">
        <v>1</v>
      </c>
      <c r="P1567" t="s">
        <v>8</v>
      </c>
    </row>
    <row r="1568" spans="1:16" x14ac:dyDescent="0.35">
      <c r="A1568">
        <v>0</v>
      </c>
      <c r="B1568" t="s">
        <v>363</v>
      </c>
      <c r="C1568">
        <v>0.5</v>
      </c>
      <c r="D1568" t="s">
        <v>411</v>
      </c>
      <c r="E1568" t="s">
        <v>390</v>
      </c>
      <c r="F1568" t="s">
        <v>344</v>
      </c>
      <c r="G1568" t="s">
        <v>363</v>
      </c>
      <c r="H1568">
        <v>17.065000000000001</v>
      </c>
      <c r="J1568">
        <v>108410209</v>
      </c>
      <c r="K1568" s="5">
        <v>46075</v>
      </c>
      <c r="L1568">
        <v>19</v>
      </c>
      <c r="M1568">
        <v>2</v>
      </c>
      <c r="N1568">
        <v>0</v>
      </c>
      <c r="O1568">
        <v>5</v>
      </c>
      <c r="P1568" t="s">
        <v>3</v>
      </c>
    </row>
    <row r="1569" spans="1:16" x14ac:dyDescent="0.35">
      <c r="A1569">
        <v>721</v>
      </c>
      <c r="B1569" t="s">
        <v>363</v>
      </c>
      <c r="C1569">
        <v>0.6</v>
      </c>
      <c r="D1569" t="s">
        <v>6</v>
      </c>
      <c r="E1569" t="s">
        <v>344</v>
      </c>
      <c r="F1569" t="s">
        <v>367</v>
      </c>
      <c r="G1569" t="s">
        <v>363</v>
      </c>
      <c r="H1569">
        <v>17.091000000000001</v>
      </c>
      <c r="J1569">
        <v>105554264</v>
      </c>
      <c r="K1569" s="5">
        <v>43301</v>
      </c>
      <c r="L1569">
        <v>27</v>
      </c>
      <c r="M1569">
        <v>1</v>
      </c>
      <c r="N1569">
        <v>0</v>
      </c>
      <c r="O1569">
        <v>5</v>
      </c>
      <c r="P1569" t="s">
        <v>9</v>
      </c>
    </row>
    <row r="1570" spans="1:16" x14ac:dyDescent="0.35">
      <c r="A1570">
        <v>0</v>
      </c>
      <c r="B1570" t="s">
        <v>363</v>
      </c>
      <c r="C1570">
        <v>0.6</v>
      </c>
      <c r="D1570" t="s">
        <v>490</v>
      </c>
      <c r="E1570" t="s">
        <v>390</v>
      </c>
      <c r="F1570" t="s">
        <v>344</v>
      </c>
      <c r="G1570" t="s">
        <v>363</v>
      </c>
      <c r="H1570">
        <v>17.164999999999999</v>
      </c>
      <c r="J1570">
        <v>106191380</v>
      </c>
      <c r="K1570" s="5">
        <v>43912</v>
      </c>
      <c r="L1570">
        <v>19</v>
      </c>
      <c r="M1570">
        <v>1</v>
      </c>
      <c r="N1570">
        <v>5</v>
      </c>
      <c r="O1570">
        <v>1</v>
      </c>
      <c r="P1570" t="s">
        <v>7</v>
      </c>
    </row>
    <row r="1571" spans="1:16" x14ac:dyDescent="0.35">
      <c r="A1571">
        <v>0</v>
      </c>
      <c r="B1571" t="s">
        <v>363</v>
      </c>
      <c r="C1571">
        <v>0.5</v>
      </c>
      <c r="D1571" t="s">
        <v>6</v>
      </c>
      <c r="E1571" t="s">
        <v>344</v>
      </c>
      <c r="F1571" t="s">
        <v>390</v>
      </c>
      <c r="G1571" t="s">
        <v>363</v>
      </c>
      <c r="H1571">
        <v>17.190999999999999</v>
      </c>
      <c r="J1571">
        <v>104307248</v>
      </c>
      <c r="K1571" s="5">
        <v>42060</v>
      </c>
      <c r="L1571">
        <v>19</v>
      </c>
      <c r="M1571">
        <v>5</v>
      </c>
      <c r="N1571">
        <v>0</v>
      </c>
      <c r="O1571">
        <v>5</v>
      </c>
      <c r="P1571" t="s">
        <v>7</v>
      </c>
    </row>
    <row r="1572" spans="1:16" x14ac:dyDescent="0.35">
      <c r="A1572">
        <v>0</v>
      </c>
      <c r="B1572" t="s">
        <v>363</v>
      </c>
      <c r="C1572">
        <v>0.5</v>
      </c>
      <c r="D1572" t="s">
        <v>6</v>
      </c>
      <c r="E1572" t="s">
        <v>344</v>
      </c>
      <c r="F1572" t="s">
        <v>390</v>
      </c>
      <c r="G1572" t="s">
        <v>363</v>
      </c>
      <c r="H1572">
        <v>17.190999999999999</v>
      </c>
      <c r="J1572">
        <v>107715571</v>
      </c>
      <c r="K1572" s="5">
        <v>45422</v>
      </c>
      <c r="L1572">
        <v>19</v>
      </c>
      <c r="M1572">
        <v>2</v>
      </c>
      <c r="N1572">
        <v>0</v>
      </c>
      <c r="O1572">
        <v>1</v>
      </c>
      <c r="P1572" t="s">
        <v>3</v>
      </c>
    </row>
    <row r="1573" spans="1:16" x14ac:dyDescent="0.35">
      <c r="A1573">
        <v>0</v>
      </c>
      <c r="B1573" t="s">
        <v>363</v>
      </c>
      <c r="C1573">
        <v>0</v>
      </c>
      <c r="E1573" t="s">
        <v>616</v>
      </c>
      <c r="F1573" t="s">
        <v>387</v>
      </c>
      <c r="G1573" t="s">
        <v>363</v>
      </c>
      <c r="H1573">
        <v>17.204000000000001</v>
      </c>
      <c r="J1573">
        <v>107906529</v>
      </c>
      <c r="K1573" s="5">
        <v>45597</v>
      </c>
      <c r="L1573">
        <v>21</v>
      </c>
      <c r="M1573">
        <v>1</v>
      </c>
      <c r="N1573">
        <v>0</v>
      </c>
      <c r="O1573">
        <v>1</v>
      </c>
      <c r="P1573" t="s">
        <v>8</v>
      </c>
    </row>
    <row r="1574" spans="1:16" x14ac:dyDescent="0.35">
      <c r="A1574">
        <v>0</v>
      </c>
      <c r="B1574" t="s">
        <v>363</v>
      </c>
      <c r="C1574">
        <v>0</v>
      </c>
      <c r="E1574" t="s">
        <v>616</v>
      </c>
      <c r="F1574" t="s">
        <v>617</v>
      </c>
      <c r="G1574" t="s">
        <v>363</v>
      </c>
      <c r="H1574">
        <v>17.204000000000001</v>
      </c>
      <c r="J1574">
        <v>107439144</v>
      </c>
      <c r="K1574" s="5">
        <v>45164</v>
      </c>
      <c r="L1574">
        <v>19</v>
      </c>
      <c r="M1574">
        <v>1</v>
      </c>
      <c r="N1574">
        <v>0</v>
      </c>
      <c r="O1574">
        <v>5</v>
      </c>
    </row>
    <row r="1575" spans="1:16" x14ac:dyDescent="0.35">
      <c r="A1575">
        <v>0</v>
      </c>
      <c r="B1575" t="s">
        <v>363</v>
      </c>
      <c r="C1575">
        <v>0</v>
      </c>
      <c r="E1575" t="s">
        <v>616</v>
      </c>
      <c r="F1575" t="s">
        <v>617</v>
      </c>
      <c r="G1575" t="s">
        <v>363</v>
      </c>
      <c r="H1575">
        <v>17.204000000000001</v>
      </c>
      <c r="J1575">
        <v>108262017</v>
      </c>
      <c r="K1575" s="5">
        <v>45940</v>
      </c>
      <c r="L1575">
        <v>21</v>
      </c>
      <c r="M1575">
        <v>1</v>
      </c>
      <c r="N1575">
        <v>8</v>
      </c>
      <c r="O1575">
        <v>1</v>
      </c>
      <c r="P1575" t="s">
        <v>7</v>
      </c>
    </row>
    <row r="1576" spans="1:16" x14ac:dyDescent="0.35">
      <c r="A1576">
        <v>0</v>
      </c>
      <c r="B1576" t="s">
        <v>363</v>
      </c>
      <c r="C1576">
        <v>0.4</v>
      </c>
      <c r="D1576" t="s">
        <v>6</v>
      </c>
      <c r="E1576" t="s">
        <v>344</v>
      </c>
      <c r="F1576" t="s">
        <v>620</v>
      </c>
      <c r="G1576" t="s">
        <v>363</v>
      </c>
      <c r="H1576">
        <v>17.291</v>
      </c>
      <c r="J1576">
        <v>106381849</v>
      </c>
      <c r="K1576" s="5">
        <v>44130</v>
      </c>
      <c r="L1576">
        <v>17</v>
      </c>
      <c r="M1576">
        <v>1</v>
      </c>
      <c r="N1576">
        <v>0</v>
      </c>
      <c r="O1576">
        <v>5</v>
      </c>
      <c r="P1576" t="s">
        <v>7</v>
      </c>
    </row>
    <row r="1577" spans="1:16" x14ac:dyDescent="0.35">
      <c r="A1577">
        <v>0</v>
      </c>
      <c r="B1577" t="s">
        <v>363</v>
      </c>
      <c r="C1577">
        <v>0.4</v>
      </c>
      <c r="D1577" t="s">
        <v>6</v>
      </c>
      <c r="E1577" t="s">
        <v>344</v>
      </c>
      <c r="F1577" t="s">
        <v>390</v>
      </c>
      <c r="G1577" t="s">
        <v>363</v>
      </c>
      <c r="H1577">
        <v>17.291</v>
      </c>
      <c r="J1577">
        <v>107971869</v>
      </c>
      <c r="K1577" s="5">
        <v>45651</v>
      </c>
      <c r="L1577">
        <v>23</v>
      </c>
      <c r="M1577">
        <v>1</v>
      </c>
      <c r="N1577">
        <v>0</v>
      </c>
      <c r="O1577">
        <v>1</v>
      </c>
      <c r="P1577" t="s">
        <v>7</v>
      </c>
    </row>
    <row r="1578" spans="1:16" x14ac:dyDescent="0.35">
      <c r="A1578">
        <v>0</v>
      </c>
      <c r="B1578" t="s">
        <v>363</v>
      </c>
      <c r="C1578">
        <v>0.4</v>
      </c>
      <c r="D1578" t="s">
        <v>6</v>
      </c>
      <c r="E1578" t="s">
        <v>344</v>
      </c>
      <c r="F1578" t="s">
        <v>616</v>
      </c>
      <c r="G1578" t="s">
        <v>363</v>
      </c>
      <c r="H1578">
        <v>17.291</v>
      </c>
      <c r="J1578">
        <v>107574700</v>
      </c>
      <c r="K1578" s="5">
        <v>45284</v>
      </c>
      <c r="L1578">
        <v>19</v>
      </c>
      <c r="M1578">
        <v>1</v>
      </c>
      <c r="N1578">
        <v>0</v>
      </c>
      <c r="O1578">
        <v>5</v>
      </c>
    </row>
    <row r="1579" spans="1:16" x14ac:dyDescent="0.35">
      <c r="A1579">
        <v>0</v>
      </c>
      <c r="B1579" t="s">
        <v>363</v>
      </c>
      <c r="C1579">
        <v>0.3</v>
      </c>
      <c r="D1579" t="s">
        <v>6</v>
      </c>
      <c r="E1579" t="s">
        <v>344</v>
      </c>
      <c r="F1579" t="s">
        <v>390</v>
      </c>
      <c r="G1579" t="s">
        <v>363</v>
      </c>
      <c r="H1579">
        <v>17.390999999999998</v>
      </c>
      <c r="J1579">
        <v>105147339</v>
      </c>
      <c r="K1579" s="5">
        <v>42907</v>
      </c>
      <c r="L1579">
        <v>17</v>
      </c>
      <c r="M1579">
        <v>1</v>
      </c>
      <c r="N1579">
        <v>0</v>
      </c>
      <c r="O1579">
        <v>5</v>
      </c>
      <c r="P1579" t="s">
        <v>7</v>
      </c>
    </row>
    <row r="1580" spans="1:16" x14ac:dyDescent="0.35">
      <c r="A1580">
        <v>0</v>
      </c>
      <c r="B1580" t="s">
        <v>363</v>
      </c>
      <c r="C1580">
        <v>0.3</v>
      </c>
      <c r="D1580" t="s">
        <v>6</v>
      </c>
      <c r="E1580" t="s">
        <v>344</v>
      </c>
      <c r="F1580" t="s">
        <v>390</v>
      </c>
      <c r="G1580" t="s">
        <v>363</v>
      </c>
      <c r="H1580">
        <v>17.390999999999998</v>
      </c>
      <c r="J1580">
        <v>104584095</v>
      </c>
      <c r="K1580" s="5">
        <v>42350</v>
      </c>
      <c r="L1580">
        <v>19</v>
      </c>
      <c r="M1580">
        <v>1</v>
      </c>
      <c r="N1580">
        <v>0</v>
      </c>
      <c r="O1580">
        <v>1</v>
      </c>
      <c r="P1580" t="s">
        <v>7</v>
      </c>
    </row>
    <row r="1581" spans="1:16" x14ac:dyDescent="0.35">
      <c r="A1581">
        <v>0</v>
      </c>
      <c r="B1581" t="s">
        <v>363</v>
      </c>
      <c r="C1581">
        <v>0.3</v>
      </c>
      <c r="D1581" t="s">
        <v>6</v>
      </c>
      <c r="E1581" t="s">
        <v>344</v>
      </c>
      <c r="F1581" t="s">
        <v>390</v>
      </c>
      <c r="G1581" t="s">
        <v>363</v>
      </c>
      <c r="H1581">
        <v>17.390999999999998</v>
      </c>
      <c r="J1581">
        <v>105351254</v>
      </c>
      <c r="K1581" s="5">
        <v>43113</v>
      </c>
      <c r="L1581">
        <v>17</v>
      </c>
      <c r="M1581">
        <v>1</v>
      </c>
      <c r="N1581">
        <v>0</v>
      </c>
      <c r="O1581">
        <v>1</v>
      </c>
      <c r="P1581" t="s">
        <v>7</v>
      </c>
    </row>
    <row r="1582" spans="1:16" x14ac:dyDescent="0.35">
      <c r="A1582">
        <v>0</v>
      </c>
      <c r="B1582" t="s">
        <v>363</v>
      </c>
      <c r="C1582">
        <v>0.9</v>
      </c>
      <c r="D1582" t="s">
        <v>411</v>
      </c>
      <c r="E1582" t="s">
        <v>390</v>
      </c>
      <c r="F1582" t="s">
        <v>344</v>
      </c>
      <c r="G1582" t="s">
        <v>363</v>
      </c>
      <c r="H1582">
        <v>17.465</v>
      </c>
      <c r="J1582">
        <v>104178438</v>
      </c>
      <c r="K1582" s="5">
        <v>41922</v>
      </c>
      <c r="L1582">
        <v>17</v>
      </c>
      <c r="M1582">
        <v>1</v>
      </c>
      <c r="N1582">
        <v>0</v>
      </c>
      <c r="O1582">
        <v>5</v>
      </c>
      <c r="P1582" t="s">
        <v>7</v>
      </c>
    </row>
    <row r="1583" spans="1:16" x14ac:dyDescent="0.35">
      <c r="A1583">
        <v>0</v>
      </c>
      <c r="B1583" t="s">
        <v>363</v>
      </c>
      <c r="C1583">
        <v>0.2</v>
      </c>
      <c r="D1583" t="s">
        <v>399</v>
      </c>
      <c r="E1583" t="s">
        <v>344</v>
      </c>
      <c r="F1583" t="s">
        <v>367</v>
      </c>
      <c r="G1583" t="s">
        <v>363</v>
      </c>
      <c r="H1583">
        <v>17.491</v>
      </c>
      <c r="J1583">
        <v>104958215</v>
      </c>
      <c r="K1583" s="5">
        <v>42729</v>
      </c>
      <c r="L1583">
        <v>19</v>
      </c>
      <c r="M1583">
        <v>2</v>
      </c>
      <c r="N1583">
        <v>0</v>
      </c>
      <c r="O1583">
        <v>1</v>
      </c>
    </row>
    <row r="1584" spans="1:16" x14ac:dyDescent="0.35">
      <c r="A1584">
        <v>0</v>
      </c>
      <c r="B1584" t="s">
        <v>363</v>
      </c>
      <c r="C1584">
        <v>0.2</v>
      </c>
      <c r="D1584" t="s">
        <v>6</v>
      </c>
      <c r="E1584" t="s">
        <v>344</v>
      </c>
      <c r="F1584" t="s">
        <v>367</v>
      </c>
      <c r="G1584" t="s">
        <v>363</v>
      </c>
      <c r="H1584">
        <v>17.491</v>
      </c>
      <c r="J1584">
        <v>105963138</v>
      </c>
      <c r="K1584" s="5">
        <v>43691</v>
      </c>
      <c r="L1584">
        <v>19</v>
      </c>
      <c r="M1584">
        <v>1</v>
      </c>
      <c r="N1584">
        <v>5</v>
      </c>
      <c r="O1584">
        <v>1</v>
      </c>
      <c r="P1584" t="s">
        <v>7</v>
      </c>
    </row>
    <row r="1585" spans="1:16" x14ac:dyDescent="0.35">
      <c r="A1585">
        <v>0</v>
      </c>
      <c r="B1585" t="s">
        <v>363</v>
      </c>
      <c r="C1585">
        <v>0.2</v>
      </c>
      <c r="D1585" t="s">
        <v>6</v>
      </c>
      <c r="E1585" t="s">
        <v>344</v>
      </c>
      <c r="F1585" t="s">
        <v>596</v>
      </c>
      <c r="G1585" t="s">
        <v>363</v>
      </c>
      <c r="H1585">
        <v>17.491</v>
      </c>
      <c r="J1585">
        <v>105371432</v>
      </c>
      <c r="K1585" s="5">
        <v>43133</v>
      </c>
      <c r="L1585">
        <v>29</v>
      </c>
      <c r="M1585">
        <v>1</v>
      </c>
      <c r="N1585">
        <v>0</v>
      </c>
      <c r="O1585">
        <v>1</v>
      </c>
      <c r="P1585" t="s">
        <v>7</v>
      </c>
    </row>
    <row r="1586" spans="1:16" x14ac:dyDescent="0.35">
      <c r="A1586">
        <v>0</v>
      </c>
      <c r="B1586" t="s">
        <v>363</v>
      </c>
      <c r="C1586">
        <v>0.2</v>
      </c>
      <c r="D1586" t="s">
        <v>6</v>
      </c>
      <c r="E1586" t="s">
        <v>344</v>
      </c>
      <c r="F1586" t="s">
        <v>367</v>
      </c>
      <c r="G1586" t="s">
        <v>363</v>
      </c>
      <c r="H1586">
        <v>17.491</v>
      </c>
      <c r="J1586">
        <v>107262788</v>
      </c>
      <c r="K1586" s="5">
        <v>44990</v>
      </c>
      <c r="L1586">
        <v>19</v>
      </c>
      <c r="M1586">
        <v>1</v>
      </c>
      <c r="N1586">
        <v>0</v>
      </c>
      <c r="O1586">
        <v>5</v>
      </c>
      <c r="P1586" t="s">
        <v>3</v>
      </c>
    </row>
    <row r="1587" spans="1:16" x14ac:dyDescent="0.35">
      <c r="A1587">
        <v>0</v>
      </c>
      <c r="B1587" t="s">
        <v>363</v>
      </c>
      <c r="C1587">
        <v>0.16</v>
      </c>
      <c r="D1587" t="s">
        <v>6</v>
      </c>
      <c r="E1587" t="s">
        <v>344</v>
      </c>
      <c r="F1587" t="s">
        <v>390</v>
      </c>
      <c r="G1587" t="s">
        <v>363</v>
      </c>
      <c r="H1587">
        <v>17.530999999999999</v>
      </c>
      <c r="J1587">
        <v>105795389</v>
      </c>
      <c r="K1587" s="5">
        <v>43530</v>
      </c>
      <c r="L1587">
        <v>20</v>
      </c>
      <c r="M1587">
        <v>1</v>
      </c>
      <c r="N1587">
        <v>0</v>
      </c>
      <c r="O1587">
        <v>5</v>
      </c>
      <c r="P1587" t="s">
        <v>7</v>
      </c>
    </row>
    <row r="1588" spans="1:16" x14ac:dyDescent="0.35">
      <c r="A1588">
        <v>0</v>
      </c>
      <c r="B1588" t="s">
        <v>363</v>
      </c>
      <c r="C1588">
        <v>0.16</v>
      </c>
      <c r="D1588" t="s">
        <v>6</v>
      </c>
      <c r="E1588" t="s">
        <v>344</v>
      </c>
      <c r="F1588" t="s">
        <v>390</v>
      </c>
      <c r="G1588" t="s">
        <v>363</v>
      </c>
      <c r="H1588">
        <v>17.530999999999999</v>
      </c>
      <c r="J1588">
        <v>105795390</v>
      </c>
      <c r="K1588" s="5">
        <v>43530</v>
      </c>
      <c r="L1588">
        <v>19</v>
      </c>
      <c r="M1588">
        <v>1</v>
      </c>
      <c r="N1588">
        <v>0</v>
      </c>
      <c r="O1588">
        <v>5</v>
      </c>
      <c r="P1588" t="s">
        <v>7</v>
      </c>
    </row>
    <row r="1589" spans="1:16" x14ac:dyDescent="0.35">
      <c r="A1589">
        <v>0</v>
      </c>
      <c r="B1589" t="s">
        <v>363</v>
      </c>
      <c r="C1589">
        <v>0.25</v>
      </c>
      <c r="D1589" t="s">
        <v>6</v>
      </c>
      <c r="E1589" t="s">
        <v>345</v>
      </c>
      <c r="F1589" t="s">
        <v>616</v>
      </c>
      <c r="G1589" t="s">
        <v>363</v>
      </c>
      <c r="H1589">
        <v>17.561</v>
      </c>
      <c r="J1589">
        <v>107238339</v>
      </c>
      <c r="K1589" s="5">
        <v>44963</v>
      </c>
      <c r="L1589">
        <v>19</v>
      </c>
      <c r="M1589">
        <v>1</v>
      </c>
      <c r="N1589">
        <v>5</v>
      </c>
      <c r="O1589">
        <v>2</v>
      </c>
      <c r="P1589" t="s">
        <v>3</v>
      </c>
    </row>
    <row r="1590" spans="1:16" x14ac:dyDescent="0.35">
      <c r="A1590">
        <v>0</v>
      </c>
      <c r="B1590" t="s">
        <v>363</v>
      </c>
      <c r="C1590">
        <v>0.1</v>
      </c>
      <c r="D1590" t="s">
        <v>6</v>
      </c>
      <c r="E1590" t="s">
        <v>344</v>
      </c>
      <c r="F1590" t="s">
        <v>390</v>
      </c>
      <c r="G1590" t="s">
        <v>363</v>
      </c>
      <c r="H1590">
        <v>17.591000000000001</v>
      </c>
      <c r="J1590">
        <v>106694759</v>
      </c>
      <c r="K1590" s="5">
        <v>44400</v>
      </c>
      <c r="L1590">
        <v>13</v>
      </c>
      <c r="M1590">
        <v>1</v>
      </c>
      <c r="O1590">
        <v>1</v>
      </c>
    </row>
    <row r="1591" spans="1:16" x14ac:dyDescent="0.35">
      <c r="A1591">
        <v>0</v>
      </c>
      <c r="B1591" t="s">
        <v>363</v>
      </c>
      <c r="C1591">
        <v>0.1</v>
      </c>
      <c r="D1591" t="s">
        <v>6</v>
      </c>
      <c r="E1591" t="s">
        <v>344</v>
      </c>
      <c r="F1591" t="s">
        <v>390</v>
      </c>
      <c r="G1591" t="s">
        <v>363</v>
      </c>
      <c r="H1591">
        <v>17.591000000000001</v>
      </c>
      <c r="J1591">
        <v>105688481</v>
      </c>
      <c r="K1591" s="5">
        <v>43430</v>
      </c>
      <c r="L1591">
        <v>13</v>
      </c>
      <c r="M1591">
        <v>1</v>
      </c>
      <c r="N1591">
        <v>0</v>
      </c>
      <c r="O1591">
        <v>1</v>
      </c>
      <c r="P1591" t="s">
        <v>3</v>
      </c>
    </row>
    <row r="1592" spans="1:16" x14ac:dyDescent="0.35">
      <c r="A1592">
        <v>0</v>
      </c>
      <c r="B1592" t="s">
        <v>363</v>
      </c>
      <c r="C1592">
        <v>0.1</v>
      </c>
      <c r="D1592" t="s">
        <v>6</v>
      </c>
      <c r="E1592" t="s">
        <v>344</v>
      </c>
      <c r="F1592" t="s">
        <v>390</v>
      </c>
      <c r="G1592" t="s">
        <v>363</v>
      </c>
      <c r="H1592">
        <v>17.591000000000001</v>
      </c>
      <c r="J1592">
        <v>106063354</v>
      </c>
      <c r="K1592" s="5">
        <v>43784</v>
      </c>
      <c r="L1592">
        <v>29</v>
      </c>
      <c r="M1592">
        <v>2</v>
      </c>
      <c r="N1592">
        <v>0</v>
      </c>
      <c r="O1592">
        <v>1</v>
      </c>
      <c r="P1592" t="s">
        <v>7</v>
      </c>
    </row>
    <row r="1593" spans="1:16" x14ac:dyDescent="0.35">
      <c r="A1593">
        <v>0</v>
      </c>
      <c r="B1593" t="s">
        <v>363</v>
      </c>
      <c r="C1593">
        <v>0.1</v>
      </c>
      <c r="D1593" t="s">
        <v>6</v>
      </c>
      <c r="E1593" t="s">
        <v>344</v>
      </c>
      <c r="F1593" t="s">
        <v>390</v>
      </c>
      <c r="G1593" t="s">
        <v>363</v>
      </c>
      <c r="H1593">
        <v>17.591000000000001</v>
      </c>
      <c r="J1593">
        <v>105561319</v>
      </c>
      <c r="K1593" s="5">
        <v>43314</v>
      </c>
      <c r="L1593">
        <v>19</v>
      </c>
      <c r="M1593">
        <v>1</v>
      </c>
      <c r="N1593">
        <v>0</v>
      </c>
      <c r="O1593">
        <v>5</v>
      </c>
      <c r="P1593" t="s">
        <v>8</v>
      </c>
    </row>
    <row r="1594" spans="1:16" x14ac:dyDescent="0.35">
      <c r="A1594">
        <v>0</v>
      </c>
      <c r="B1594" t="s">
        <v>363</v>
      </c>
      <c r="C1594">
        <v>0.1</v>
      </c>
      <c r="D1594" t="s">
        <v>6</v>
      </c>
      <c r="E1594" t="s">
        <v>344</v>
      </c>
      <c r="F1594" t="s">
        <v>367</v>
      </c>
      <c r="G1594" t="s">
        <v>363</v>
      </c>
      <c r="H1594">
        <v>17.591000000000001</v>
      </c>
      <c r="J1594">
        <v>108378920</v>
      </c>
      <c r="K1594" s="5">
        <v>46041</v>
      </c>
      <c r="L1594">
        <v>19</v>
      </c>
      <c r="M1594">
        <v>1</v>
      </c>
      <c r="N1594">
        <v>0</v>
      </c>
      <c r="O1594">
        <v>5</v>
      </c>
      <c r="P1594" t="s">
        <v>7</v>
      </c>
    </row>
    <row r="1595" spans="1:16" x14ac:dyDescent="0.35">
      <c r="A1595">
        <v>0</v>
      </c>
      <c r="B1595" t="s">
        <v>363</v>
      </c>
      <c r="C1595">
        <v>0.1</v>
      </c>
      <c r="D1595" t="s">
        <v>503</v>
      </c>
      <c r="E1595" t="s">
        <v>344</v>
      </c>
      <c r="F1595" t="s">
        <v>390</v>
      </c>
      <c r="G1595" t="s">
        <v>363</v>
      </c>
      <c r="H1595">
        <v>17.591000000000001</v>
      </c>
      <c r="J1595">
        <v>105570108</v>
      </c>
      <c r="K1595" s="5">
        <v>43323</v>
      </c>
      <c r="L1595">
        <v>23</v>
      </c>
      <c r="M1595">
        <v>1</v>
      </c>
      <c r="N1595">
        <v>5</v>
      </c>
      <c r="O1595">
        <v>1</v>
      </c>
      <c r="P1595" t="s">
        <v>7</v>
      </c>
    </row>
    <row r="1596" spans="1:16" x14ac:dyDescent="0.35">
      <c r="A1596">
        <v>0</v>
      </c>
      <c r="B1596" t="s">
        <v>363</v>
      </c>
      <c r="C1596">
        <v>8.5000000000000006E-2</v>
      </c>
      <c r="D1596" t="s">
        <v>6</v>
      </c>
      <c r="E1596" t="s">
        <v>344</v>
      </c>
      <c r="F1596" t="s">
        <v>387</v>
      </c>
      <c r="G1596" t="s">
        <v>363</v>
      </c>
      <c r="H1596">
        <v>17.606000000000002</v>
      </c>
      <c r="J1596">
        <v>108080333</v>
      </c>
      <c r="K1596" s="5">
        <v>45761</v>
      </c>
      <c r="L1596">
        <v>19</v>
      </c>
      <c r="M1596">
        <v>1</v>
      </c>
      <c r="N1596">
        <v>0</v>
      </c>
      <c r="O1596">
        <v>1</v>
      </c>
      <c r="P1596" t="s">
        <v>7</v>
      </c>
    </row>
    <row r="1597" spans="1:16" x14ac:dyDescent="0.35">
      <c r="A1597" s="5">
        <v>46217</v>
      </c>
      <c r="B1597" t="s">
        <v>621</v>
      </c>
    </row>
    <row r="1598" spans="1:16" ht="43.5" x14ac:dyDescent="0.35">
      <c r="A1598" s="1" t="s">
        <v>370</v>
      </c>
      <c r="B1598" t="s">
        <v>371</v>
      </c>
      <c r="C1598" s="1" t="s">
        <v>372</v>
      </c>
      <c r="D1598" t="s">
        <v>373</v>
      </c>
      <c r="E1598" t="s">
        <v>374</v>
      </c>
      <c r="F1598" t="s">
        <v>375</v>
      </c>
      <c r="G1598" t="s">
        <v>376</v>
      </c>
      <c r="H1598" t="s">
        <v>377</v>
      </c>
      <c r="I1598" t="s">
        <v>0</v>
      </c>
      <c r="J1598" t="s">
        <v>1</v>
      </c>
      <c r="K1598" t="s">
        <v>2</v>
      </c>
      <c r="L1598" t="s">
        <v>3</v>
      </c>
      <c r="M1598" t="s">
        <v>4</v>
      </c>
      <c r="N1598" t="s">
        <v>5</v>
      </c>
      <c r="O1598" t="s">
        <v>6</v>
      </c>
    </row>
    <row r="1599" spans="1:16" x14ac:dyDescent="0.35">
      <c r="A1599">
        <v>0</v>
      </c>
      <c r="B1599" t="s">
        <v>363</v>
      </c>
      <c r="C1599">
        <v>7.5999999999999998E-2</v>
      </c>
      <c r="D1599" t="s">
        <v>6</v>
      </c>
      <c r="E1599" t="s">
        <v>344</v>
      </c>
      <c r="F1599" t="s">
        <v>622</v>
      </c>
      <c r="G1599" t="s">
        <v>363</v>
      </c>
      <c r="H1599">
        <v>17.614999999999998</v>
      </c>
      <c r="J1599">
        <v>106231594</v>
      </c>
      <c r="K1599" s="5">
        <v>43972</v>
      </c>
      <c r="L1599">
        <v>19</v>
      </c>
      <c r="M1599">
        <v>2</v>
      </c>
      <c r="N1599">
        <v>0</v>
      </c>
      <c r="O1599">
        <v>1</v>
      </c>
      <c r="P1599" t="s">
        <v>7</v>
      </c>
    </row>
    <row r="1600" spans="1:16" x14ac:dyDescent="0.35">
      <c r="A1600">
        <v>0</v>
      </c>
      <c r="B1600" t="s">
        <v>363</v>
      </c>
      <c r="C1600">
        <v>0.05</v>
      </c>
      <c r="D1600" t="s">
        <v>6</v>
      </c>
      <c r="E1600" t="s">
        <v>344</v>
      </c>
      <c r="F1600" t="s">
        <v>623</v>
      </c>
      <c r="G1600" t="s">
        <v>363</v>
      </c>
      <c r="H1600">
        <v>17.640999999999998</v>
      </c>
      <c r="J1600">
        <v>105671137</v>
      </c>
      <c r="K1600" s="5">
        <v>43415</v>
      </c>
      <c r="L1600">
        <v>19</v>
      </c>
      <c r="M1600">
        <v>1</v>
      </c>
      <c r="N1600">
        <v>0</v>
      </c>
      <c r="O1600">
        <v>1</v>
      </c>
      <c r="P1600" t="s">
        <v>7</v>
      </c>
    </row>
    <row r="1601" spans="1:16" x14ac:dyDescent="0.35">
      <c r="A1601">
        <v>0</v>
      </c>
      <c r="B1601" t="s">
        <v>363</v>
      </c>
      <c r="C1601">
        <v>2.5</v>
      </c>
      <c r="D1601" t="s">
        <v>385</v>
      </c>
      <c r="E1601" t="s">
        <v>596</v>
      </c>
      <c r="F1601" t="s">
        <v>344</v>
      </c>
      <c r="G1601" t="s">
        <v>363</v>
      </c>
      <c r="H1601">
        <v>17.654</v>
      </c>
      <c r="J1601">
        <v>104202298</v>
      </c>
      <c r="K1601" s="5">
        <v>41937</v>
      </c>
      <c r="L1601">
        <v>29</v>
      </c>
      <c r="M1601">
        <v>1</v>
      </c>
      <c r="N1601">
        <v>0</v>
      </c>
      <c r="O1601">
        <v>5</v>
      </c>
      <c r="P1601" t="s">
        <v>7</v>
      </c>
    </row>
    <row r="1602" spans="1:16" x14ac:dyDescent="0.35">
      <c r="A1602">
        <v>0</v>
      </c>
      <c r="B1602" t="s">
        <v>363</v>
      </c>
      <c r="C1602">
        <v>0.02</v>
      </c>
      <c r="D1602" t="s">
        <v>6</v>
      </c>
      <c r="E1602" t="s">
        <v>344</v>
      </c>
      <c r="F1602" t="s">
        <v>596</v>
      </c>
      <c r="G1602" t="s">
        <v>363</v>
      </c>
      <c r="H1602">
        <v>17.670999999999999</v>
      </c>
      <c r="J1602">
        <v>107339942</v>
      </c>
      <c r="K1602" s="5">
        <v>45058</v>
      </c>
      <c r="L1602">
        <v>17</v>
      </c>
      <c r="M1602">
        <v>1</v>
      </c>
      <c r="N1602">
        <v>0</v>
      </c>
      <c r="O1602">
        <v>5</v>
      </c>
      <c r="P1602" t="s">
        <v>7</v>
      </c>
    </row>
    <row r="1603" spans="1:16" x14ac:dyDescent="0.35">
      <c r="A1603">
        <v>0</v>
      </c>
      <c r="B1603" t="s">
        <v>363</v>
      </c>
      <c r="C1603">
        <v>8.9999999999999993E-3</v>
      </c>
      <c r="D1603" t="s">
        <v>6</v>
      </c>
      <c r="E1603" t="s">
        <v>344</v>
      </c>
      <c r="F1603" t="s">
        <v>616</v>
      </c>
      <c r="G1603" t="s">
        <v>363</v>
      </c>
      <c r="H1603">
        <v>17.681999999999999</v>
      </c>
      <c r="J1603">
        <v>106585684</v>
      </c>
      <c r="K1603" s="5">
        <v>44342</v>
      </c>
      <c r="L1603">
        <v>23</v>
      </c>
      <c r="M1603">
        <v>1</v>
      </c>
      <c r="N1603">
        <v>8</v>
      </c>
      <c r="O1603">
        <v>1</v>
      </c>
      <c r="P1603" t="s">
        <v>7</v>
      </c>
    </row>
    <row r="1604" spans="1:16" x14ac:dyDescent="0.35">
      <c r="A1604">
        <v>0</v>
      </c>
      <c r="B1604" t="s">
        <v>363</v>
      </c>
      <c r="C1604">
        <v>8.0000000000000002E-3</v>
      </c>
      <c r="D1604" t="s">
        <v>6</v>
      </c>
      <c r="E1604" t="s">
        <v>344</v>
      </c>
      <c r="F1604" t="s">
        <v>616</v>
      </c>
      <c r="G1604" t="s">
        <v>363</v>
      </c>
      <c r="H1604">
        <v>17.683</v>
      </c>
      <c r="J1604">
        <v>108194310</v>
      </c>
      <c r="K1604" s="5">
        <v>45875</v>
      </c>
      <c r="L1604">
        <v>22</v>
      </c>
      <c r="M1604">
        <v>2</v>
      </c>
      <c r="N1604">
        <v>0</v>
      </c>
      <c r="O1604">
        <v>1</v>
      </c>
      <c r="P1604" t="s">
        <v>7</v>
      </c>
    </row>
    <row r="1605" spans="1:16" x14ac:dyDescent="0.35">
      <c r="A1605">
        <v>0</v>
      </c>
      <c r="B1605" t="s">
        <v>363</v>
      </c>
      <c r="C1605">
        <v>6.0000000000000001E-3</v>
      </c>
      <c r="D1605" t="s">
        <v>399</v>
      </c>
      <c r="E1605" t="s">
        <v>344</v>
      </c>
      <c r="F1605" t="s">
        <v>367</v>
      </c>
      <c r="G1605" t="s">
        <v>363</v>
      </c>
      <c r="H1605">
        <v>17.684999999999999</v>
      </c>
      <c r="J1605">
        <v>107653866</v>
      </c>
      <c r="K1605" s="5">
        <v>45360</v>
      </c>
      <c r="L1605">
        <v>19</v>
      </c>
      <c r="M1605">
        <v>1</v>
      </c>
      <c r="N1605">
        <v>8</v>
      </c>
      <c r="O1605">
        <v>5</v>
      </c>
      <c r="P1605" t="s">
        <v>7</v>
      </c>
    </row>
    <row r="1606" spans="1:16" x14ac:dyDescent="0.35">
      <c r="A1606">
        <v>0</v>
      </c>
      <c r="B1606" t="s">
        <v>363</v>
      </c>
      <c r="C1606">
        <v>0</v>
      </c>
      <c r="E1606" t="s">
        <v>344</v>
      </c>
      <c r="F1606" t="s">
        <v>624</v>
      </c>
      <c r="G1606" t="s">
        <v>363</v>
      </c>
      <c r="H1606">
        <v>17.690999999999999</v>
      </c>
      <c r="J1606">
        <v>104990692</v>
      </c>
      <c r="K1606" s="5">
        <v>42765</v>
      </c>
      <c r="L1606">
        <v>24</v>
      </c>
      <c r="M1606">
        <v>1</v>
      </c>
      <c r="N1606">
        <v>8</v>
      </c>
      <c r="O1606">
        <v>5</v>
      </c>
      <c r="P1606" t="s">
        <v>7</v>
      </c>
    </row>
    <row r="1607" spans="1:16" x14ac:dyDescent="0.35">
      <c r="A1607">
        <v>0</v>
      </c>
      <c r="B1607" t="s">
        <v>363</v>
      </c>
      <c r="C1607">
        <v>0</v>
      </c>
      <c r="E1607" t="s">
        <v>344</v>
      </c>
      <c r="F1607" t="s">
        <v>344</v>
      </c>
      <c r="G1607" t="s">
        <v>363</v>
      </c>
      <c r="H1607">
        <v>17.690999999999999</v>
      </c>
      <c r="J1607">
        <v>105647086</v>
      </c>
      <c r="K1607" s="5">
        <v>43396</v>
      </c>
      <c r="L1607">
        <v>23</v>
      </c>
      <c r="M1607">
        <v>1</v>
      </c>
      <c r="N1607">
        <v>9</v>
      </c>
      <c r="O1607">
        <v>5</v>
      </c>
      <c r="P1607" t="s">
        <v>3</v>
      </c>
    </row>
    <row r="1608" spans="1:16" x14ac:dyDescent="0.35">
      <c r="A1608">
        <v>0</v>
      </c>
      <c r="B1608" t="s">
        <v>363</v>
      </c>
      <c r="C1608">
        <v>0</v>
      </c>
      <c r="E1608" t="s">
        <v>344</v>
      </c>
      <c r="F1608" t="s">
        <v>606</v>
      </c>
      <c r="G1608" t="s">
        <v>363</v>
      </c>
      <c r="H1608">
        <v>17.690999999999999</v>
      </c>
      <c r="J1608">
        <v>105479722</v>
      </c>
      <c r="K1608" s="5">
        <v>43230</v>
      </c>
      <c r="L1608">
        <v>23</v>
      </c>
      <c r="M1608">
        <v>1</v>
      </c>
      <c r="N1608">
        <v>8</v>
      </c>
      <c r="O1608">
        <v>1</v>
      </c>
      <c r="P1608" t="s">
        <v>8</v>
      </c>
    </row>
    <row r="1609" spans="1:16" x14ac:dyDescent="0.35">
      <c r="A1609">
        <v>0</v>
      </c>
      <c r="B1609" t="s">
        <v>363</v>
      </c>
      <c r="C1609">
        <v>0</v>
      </c>
      <c r="E1609" t="s">
        <v>344</v>
      </c>
      <c r="F1609" t="s">
        <v>425</v>
      </c>
      <c r="G1609" t="s">
        <v>363</v>
      </c>
      <c r="H1609">
        <v>17.690999999999999</v>
      </c>
      <c r="J1609">
        <v>106053590</v>
      </c>
      <c r="K1609" s="5">
        <v>43776</v>
      </c>
      <c r="L1609">
        <v>24</v>
      </c>
      <c r="M1609">
        <v>1</v>
      </c>
      <c r="N1609">
        <v>8</v>
      </c>
      <c r="O1609">
        <v>2</v>
      </c>
      <c r="P1609" t="s">
        <v>7</v>
      </c>
    </row>
    <row r="1610" spans="1:16" x14ac:dyDescent="0.35">
      <c r="A1610">
        <v>0</v>
      </c>
      <c r="B1610" t="s">
        <v>363</v>
      </c>
      <c r="C1610">
        <v>0</v>
      </c>
      <c r="E1610" t="s">
        <v>344</v>
      </c>
      <c r="F1610" t="s">
        <v>367</v>
      </c>
      <c r="G1610" t="s">
        <v>363</v>
      </c>
      <c r="H1610">
        <v>17.690999999999999</v>
      </c>
      <c r="J1610">
        <v>106034045</v>
      </c>
      <c r="K1610" s="5">
        <v>43760</v>
      </c>
      <c r="L1610">
        <v>21</v>
      </c>
      <c r="M1610">
        <v>1</v>
      </c>
      <c r="N1610">
        <v>8</v>
      </c>
      <c r="O1610">
        <v>2</v>
      </c>
      <c r="P1610" t="s">
        <v>7</v>
      </c>
    </row>
    <row r="1611" spans="1:16" x14ac:dyDescent="0.35">
      <c r="A1611">
        <v>0</v>
      </c>
      <c r="B1611" t="s">
        <v>363</v>
      </c>
      <c r="C1611">
        <v>0</v>
      </c>
      <c r="E1611" t="s">
        <v>344</v>
      </c>
      <c r="F1611" t="s">
        <v>606</v>
      </c>
      <c r="G1611" t="s">
        <v>363</v>
      </c>
      <c r="H1611">
        <v>17.690999999999999</v>
      </c>
      <c r="J1611">
        <v>106143808</v>
      </c>
      <c r="K1611" s="5">
        <v>43861</v>
      </c>
      <c r="L1611">
        <v>23</v>
      </c>
      <c r="M1611">
        <v>3</v>
      </c>
      <c r="N1611">
        <v>8</v>
      </c>
      <c r="O1611">
        <v>5</v>
      </c>
      <c r="P1611" t="s">
        <v>3</v>
      </c>
    </row>
    <row r="1612" spans="1:16" x14ac:dyDescent="0.35">
      <c r="A1612">
        <v>0</v>
      </c>
      <c r="B1612" t="s">
        <v>363</v>
      </c>
      <c r="C1612">
        <v>0</v>
      </c>
      <c r="E1612" t="s">
        <v>344</v>
      </c>
      <c r="F1612" t="s">
        <v>606</v>
      </c>
      <c r="G1612" t="s">
        <v>363</v>
      </c>
      <c r="H1612">
        <v>17.690999999999999</v>
      </c>
      <c r="J1612">
        <v>106141821</v>
      </c>
      <c r="K1612" s="5">
        <v>43860</v>
      </c>
      <c r="L1612">
        <v>23</v>
      </c>
      <c r="M1612">
        <v>1</v>
      </c>
      <c r="N1612">
        <v>8</v>
      </c>
      <c r="O1612">
        <v>5</v>
      </c>
      <c r="P1612" t="s">
        <v>8</v>
      </c>
    </row>
    <row r="1613" spans="1:16" x14ac:dyDescent="0.35">
      <c r="A1613">
        <v>0</v>
      </c>
      <c r="B1613" t="s">
        <v>363</v>
      </c>
      <c r="C1613">
        <v>0</v>
      </c>
      <c r="E1613" t="s">
        <v>344</v>
      </c>
      <c r="F1613" t="s">
        <v>624</v>
      </c>
      <c r="G1613" t="s">
        <v>363</v>
      </c>
      <c r="H1613">
        <v>17.690999999999999</v>
      </c>
      <c r="J1613">
        <v>106269515</v>
      </c>
      <c r="K1613" s="5">
        <v>44014</v>
      </c>
      <c r="L1613">
        <v>23</v>
      </c>
      <c r="M1613">
        <v>1</v>
      </c>
      <c r="N1613">
        <v>9</v>
      </c>
      <c r="O1613">
        <v>1</v>
      </c>
      <c r="P1613" t="s">
        <v>7</v>
      </c>
    </row>
    <row r="1614" spans="1:16" x14ac:dyDescent="0.35">
      <c r="A1614">
        <v>0</v>
      </c>
      <c r="B1614" t="s">
        <v>363</v>
      </c>
      <c r="C1614">
        <v>0</v>
      </c>
      <c r="E1614" t="s">
        <v>344</v>
      </c>
      <c r="F1614" t="s">
        <v>606</v>
      </c>
      <c r="G1614" t="s">
        <v>363</v>
      </c>
      <c r="H1614">
        <v>17.690999999999999</v>
      </c>
      <c r="J1614">
        <v>106410960</v>
      </c>
      <c r="K1614" s="5">
        <v>44153</v>
      </c>
      <c r="L1614">
        <v>24</v>
      </c>
      <c r="M1614">
        <v>1</v>
      </c>
      <c r="N1614">
        <v>8</v>
      </c>
      <c r="O1614">
        <v>5</v>
      </c>
      <c r="P1614" t="s">
        <v>7</v>
      </c>
    </row>
    <row r="1615" spans="1:16" x14ac:dyDescent="0.35">
      <c r="A1615">
        <v>0</v>
      </c>
      <c r="B1615" t="s">
        <v>363</v>
      </c>
      <c r="C1615">
        <v>0</v>
      </c>
      <c r="E1615" t="s">
        <v>344</v>
      </c>
      <c r="F1615" t="s">
        <v>398</v>
      </c>
      <c r="G1615" t="s">
        <v>363</v>
      </c>
      <c r="H1615">
        <v>17.690999999999999</v>
      </c>
      <c r="J1615">
        <v>105740600</v>
      </c>
      <c r="K1615" s="5">
        <v>43473</v>
      </c>
      <c r="L1615">
        <v>24</v>
      </c>
      <c r="M1615">
        <v>1</v>
      </c>
      <c r="N1615">
        <v>8</v>
      </c>
      <c r="O1615">
        <v>1</v>
      </c>
      <c r="P1615" t="s">
        <v>3</v>
      </c>
    </row>
    <row r="1616" spans="1:16" x14ac:dyDescent="0.35">
      <c r="A1616">
        <v>0</v>
      </c>
      <c r="B1616" t="s">
        <v>363</v>
      </c>
      <c r="C1616">
        <v>0</v>
      </c>
      <c r="E1616" t="s">
        <v>344</v>
      </c>
      <c r="F1616" t="s">
        <v>344</v>
      </c>
      <c r="G1616" t="s">
        <v>363</v>
      </c>
      <c r="H1616">
        <v>17.690999999999999</v>
      </c>
      <c r="J1616">
        <v>105771630</v>
      </c>
      <c r="K1616" s="5">
        <v>43507</v>
      </c>
      <c r="L1616">
        <v>23</v>
      </c>
      <c r="M1616">
        <v>2</v>
      </c>
      <c r="N1616">
        <v>8</v>
      </c>
      <c r="O1616">
        <v>5</v>
      </c>
      <c r="P1616" t="s">
        <v>7</v>
      </c>
    </row>
    <row r="1617" spans="1:16" x14ac:dyDescent="0.35">
      <c r="A1617">
        <v>0</v>
      </c>
      <c r="B1617" t="s">
        <v>363</v>
      </c>
      <c r="C1617">
        <v>0</v>
      </c>
      <c r="E1617" t="s">
        <v>344</v>
      </c>
      <c r="F1617" t="s">
        <v>344</v>
      </c>
      <c r="G1617" t="s">
        <v>363</v>
      </c>
      <c r="H1617">
        <v>17.690999999999999</v>
      </c>
      <c r="J1617">
        <v>104895997</v>
      </c>
      <c r="K1617" s="5">
        <v>42670</v>
      </c>
      <c r="L1617">
        <v>23</v>
      </c>
      <c r="M1617">
        <v>1</v>
      </c>
      <c r="N1617">
        <v>8</v>
      </c>
      <c r="O1617">
        <v>3</v>
      </c>
      <c r="P1617" t="s">
        <v>3</v>
      </c>
    </row>
    <row r="1618" spans="1:16" x14ac:dyDescent="0.35">
      <c r="A1618">
        <v>0</v>
      </c>
      <c r="B1618" t="s">
        <v>363</v>
      </c>
      <c r="C1618">
        <v>0</v>
      </c>
      <c r="E1618" t="s">
        <v>344</v>
      </c>
      <c r="F1618" t="s">
        <v>390</v>
      </c>
      <c r="G1618" t="s">
        <v>363</v>
      </c>
      <c r="H1618">
        <v>17.690999999999999</v>
      </c>
      <c r="J1618">
        <v>106178669</v>
      </c>
      <c r="K1618" s="5">
        <v>43897</v>
      </c>
      <c r="L1618">
        <v>23</v>
      </c>
      <c r="M1618">
        <v>1</v>
      </c>
      <c r="N1618">
        <v>0</v>
      </c>
      <c r="O1618">
        <v>1</v>
      </c>
      <c r="P1618" t="s">
        <v>7</v>
      </c>
    </row>
    <row r="1619" spans="1:16" x14ac:dyDescent="0.35">
      <c r="A1619">
        <v>0</v>
      </c>
      <c r="B1619" t="s">
        <v>363</v>
      </c>
      <c r="C1619">
        <v>0</v>
      </c>
      <c r="E1619" t="s">
        <v>344</v>
      </c>
      <c r="F1619" t="s">
        <v>606</v>
      </c>
      <c r="G1619" t="s">
        <v>363</v>
      </c>
      <c r="H1619">
        <v>17.690999999999999</v>
      </c>
      <c r="J1619">
        <v>105967757</v>
      </c>
      <c r="K1619" s="5">
        <v>43698</v>
      </c>
      <c r="L1619">
        <v>23</v>
      </c>
      <c r="M1619">
        <v>1</v>
      </c>
      <c r="N1619">
        <v>8</v>
      </c>
      <c r="O1619">
        <v>1</v>
      </c>
      <c r="P1619" t="s">
        <v>3</v>
      </c>
    </row>
    <row r="1620" spans="1:16" x14ac:dyDescent="0.35">
      <c r="A1620">
        <v>0</v>
      </c>
      <c r="B1620" t="s">
        <v>363</v>
      </c>
      <c r="C1620">
        <v>0</v>
      </c>
      <c r="E1620" t="s">
        <v>344</v>
      </c>
      <c r="F1620" t="s">
        <v>596</v>
      </c>
      <c r="G1620" t="s">
        <v>363</v>
      </c>
      <c r="H1620">
        <v>17.690999999999999</v>
      </c>
      <c r="J1620">
        <v>105765030</v>
      </c>
      <c r="K1620" s="5">
        <v>43499</v>
      </c>
      <c r="L1620">
        <v>29</v>
      </c>
      <c r="M1620">
        <v>1</v>
      </c>
      <c r="N1620">
        <v>8</v>
      </c>
      <c r="O1620">
        <v>5</v>
      </c>
      <c r="P1620" t="s">
        <v>3</v>
      </c>
    </row>
    <row r="1621" spans="1:16" x14ac:dyDescent="0.35">
      <c r="A1621">
        <v>0</v>
      </c>
      <c r="B1621" t="s">
        <v>363</v>
      </c>
      <c r="C1621">
        <v>0</v>
      </c>
      <c r="E1621" t="s">
        <v>344</v>
      </c>
      <c r="F1621" t="s">
        <v>624</v>
      </c>
      <c r="G1621" t="s">
        <v>363</v>
      </c>
      <c r="H1621">
        <v>17.690999999999999</v>
      </c>
      <c r="J1621">
        <v>104515269</v>
      </c>
      <c r="K1621" s="5">
        <v>42284</v>
      </c>
      <c r="L1621">
        <v>23</v>
      </c>
      <c r="M1621">
        <v>1</v>
      </c>
      <c r="N1621">
        <v>8</v>
      </c>
      <c r="O1621">
        <v>5</v>
      </c>
      <c r="P1621" t="s">
        <v>7</v>
      </c>
    </row>
    <row r="1622" spans="1:16" x14ac:dyDescent="0.35">
      <c r="A1622">
        <v>0</v>
      </c>
      <c r="B1622" t="s">
        <v>363</v>
      </c>
      <c r="C1622">
        <v>0</v>
      </c>
      <c r="E1622" t="s">
        <v>344</v>
      </c>
      <c r="F1622" t="s">
        <v>606</v>
      </c>
      <c r="G1622" t="s">
        <v>363</v>
      </c>
      <c r="H1622">
        <v>17.690999999999999</v>
      </c>
      <c r="J1622">
        <v>106232720</v>
      </c>
      <c r="K1622" s="5">
        <v>43973</v>
      </c>
      <c r="L1622">
        <v>31</v>
      </c>
      <c r="M1622">
        <v>1</v>
      </c>
      <c r="N1622">
        <v>8</v>
      </c>
      <c r="O1622">
        <v>1</v>
      </c>
      <c r="P1622" t="s">
        <v>7</v>
      </c>
    </row>
    <row r="1623" spans="1:16" x14ac:dyDescent="0.35">
      <c r="A1623">
        <v>0</v>
      </c>
      <c r="B1623" t="s">
        <v>363</v>
      </c>
      <c r="C1623">
        <v>0</v>
      </c>
      <c r="E1623" t="s">
        <v>344</v>
      </c>
      <c r="F1623" t="s">
        <v>615</v>
      </c>
      <c r="G1623" t="s">
        <v>363</v>
      </c>
      <c r="H1623">
        <v>17.690999999999999</v>
      </c>
      <c r="J1623">
        <v>105714555</v>
      </c>
      <c r="K1623" s="5">
        <v>43449</v>
      </c>
      <c r="L1623">
        <v>23</v>
      </c>
      <c r="M1623">
        <v>2</v>
      </c>
      <c r="N1623">
        <v>8</v>
      </c>
      <c r="O1623">
        <v>5</v>
      </c>
      <c r="P1623" t="s">
        <v>10</v>
      </c>
    </row>
    <row r="1624" spans="1:16" x14ac:dyDescent="0.35">
      <c r="A1624">
        <v>0</v>
      </c>
      <c r="B1624" t="s">
        <v>363</v>
      </c>
      <c r="C1624">
        <v>0</v>
      </c>
      <c r="E1624" t="s">
        <v>344</v>
      </c>
      <c r="F1624" t="s">
        <v>344</v>
      </c>
      <c r="G1624" t="s">
        <v>363</v>
      </c>
      <c r="H1624">
        <v>17.690999999999999</v>
      </c>
      <c r="J1624">
        <v>105960507</v>
      </c>
      <c r="K1624" s="5">
        <v>43692</v>
      </c>
      <c r="L1624">
        <v>23</v>
      </c>
      <c r="M1624">
        <v>1</v>
      </c>
      <c r="N1624">
        <v>8</v>
      </c>
      <c r="O1624">
        <v>1</v>
      </c>
      <c r="P1624" t="s">
        <v>3</v>
      </c>
    </row>
    <row r="1625" spans="1:16" x14ac:dyDescent="0.35">
      <c r="A1625">
        <v>0</v>
      </c>
      <c r="B1625" t="s">
        <v>363</v>
      </c>
      <c r="C1625">
        <v>0</v>
      </c>
      <c r="E1625" t="s">
        <v>344</v>
      </c>
      <c r="F1625" t="s">
        <v>624</v>
      </c>
      <c r="G1625" t="s">
        <v>363</v>
      </c>
      <c r="H1625">
        <v>17.690999999999999</v>
      </c>
      <c r="J1625">
        <v>105926749</v>
      </c>
      <c r="K1625" s="5">
        <v>43661</v>
      </c>
      <c r="L1625">
        <v>24</v>
      </c>
      <c r="M1625">
        <v>1</v>
      </c>
      <c r="N1625">
        <v>9</v>
      </c>
      <c r="O1625">
        <v>1</v>
      </c>
      <c r="P1625" t="s">
        <v>7</v>
      </c>
    </row>
    <row r="1626" spans="1:16" x14ac:dyDescent="0.35">
      <c r="A1626">
        <v>0</v>
      </c>
      <c r="B1626" t="s">
        <v>363</v>
      </c>
      <c r="C1626">
        <v>0</v>
      </c>
      <c r="E1626" t="s">
        <v>344</v>
      </c>
      <c r="F1626" t="s">
        <v>624</v>
      </c>
      <c r="G1626" t="s">
        <v>363</v>
      </c>
      <c r="H1626">
        <v>17.690999999999999</v>
      </c>
      <c r="J1626">
        <v>106063621</v>
      </c>
      <c r="K1626" s="5">
        <v>43785</v>
      </c>
      <c r="L1626">
        <v>23</v>
      </c>
      <c r="M1626">
        <v>1</v>
      </c>
      <c r="N1626">
        <v>9</v>
      </c>
      <c r="O1626">
        <v>1</v>
      </c>
      <c r="P1626" t="s">
        <v>3</v>
      </c>
    </row>
    <row r="1627" spans="1:16" x14ac:dyDescent="0.35">
      <c r="A1627">
        <v>0</v>
      </c>
      <c r="B1627" t="s">
        <v>363</v>
      </c>
      <c r="C1627">
        <v>0</v>
      </c>
      <c r="E1627" t="s">
        <v>344</v>
      </c>
      <c r="F1627" t="s">
        <v>387</v>
      </c>
      <c r="G1627" t="s">
        <v>363</v>
      </c>
      <c r="H1627">
        <v>17.690999999999999</v>
      </c>
      <c r="J1627">
        <v>105827464</v>
      </c>
      <c r="K1627" s="5">
        <v>43563</v>
      </c>
      <c r="L1627">
        <v>23</v>
      </c>
      <c r="M1627">
        <v>2</v>
      </c>
      <c r="N1627">
        <v>8</v>
      </c>
      <c r="O1627">
        <v>5</v>
      </c>
      <c r="P1627" t="s">
        <v>3</v>
      </c>
    </row>
    <row r="1628" spans="1:16" x14ac:dyDescent="0.35">
      <c r="A1628">
        <v>0</v>
      </c>
      <c r="B1628" t="s">
        <v>363</v>
      </c>
      <c r="C1628">
        <v>0</v>
      </c>
      <c r="E1628" t="s">
        <v>344</v>
      </c>
      <c r="F1628" t="s">
        <v>606</v>
      </c>
      <c r="G1628" t="s">
        <v>363</v>
      </c>
      <c r="H1628">
        <v>17.690999999999999</v>
      </c>
      <c r="J1628">
        <v>104385210</v>
      </c>
      <c r="K1628" s="5">
        <v>42143</v>
      </c>
      <c r="L1628">
        <v>23</v>
      </c>
      <c r="M1628">
        <v>1</v>
      </c>
      <c r="N1628">
        <v>8</v>
      </c>
      <c r="O1628">
        <v>1</v>
      </c>
      <c r="P1628" t="s">
        <v>10</v>
      </c>
    </row>
    <row r="1629" spans="1:16" x14ac:dyDescent="0.35">
      <c r="A1629">
        <v>0</v>
      </c>
      <c r="B1629" t="s">
        <v>363</v>
      </c>
      <c r="C1629">
        <v>0</v>
      </c>
      <c r="E1629" t="s">
        <v>344</v>
      </c>
      <c r="F1629" t="s">
        <v>344</v>
      </c>
      <c r="G1629" t="s">
        <v>363</v>
      </c>
      <c r="H1629">
        <v>17.690999999999999</v>
      </c>
      <c r="J1629">
        <v>106196146</v>
      </c>
      <c r="K1629" s="5">
        <v>43908</v>
      </c>
      <c r="L1629">
        <v>23</v>
      </c>
      <c r="M1629">
        <v>1</v>
      </c>
      <c r="N1629">
        <v>9</v>
      </c>
      <c r="O1629">
        <v>2</v>
      </c>
      <c r="P1629" t="s">
        <v>3</v>
      </c>
    </row>
    <row r="1630" spans="1:16" x14ac:dyDescent="0.35">
      <c r="A1630">
        <v>0</v>
      </c>
      <c r="B1630" t="s">
        <v>363</v>
      </c>
      <c r="C1630">
        <v>0</v>
      </c>
      <c r="E1630" t="s">
        <v>344</v>
      </c>
      <c r="F1630" t="s">
        <v>344</v>
      </c>
      <c r="G1630" t="s">
        <v>363</v>
      </c>
      <c r="H1630">
        <v>17.690999999999999</v>
      </c>
      <c r="J1630">
        <v>106116382</v>
      </c>
      <c r="K1630" s="5">
        <v>43834</v>
      </c>
      <c r="L1630">
        <v>24</v>
      </c>
      <c r="M1630">
        <v>1</v>
      </c>
      <c r="N1630">
        <v>8</v>
      </c>
      <c r="O1630">
        <v>1</v>
      </c>
      <c r="P1630" t="s">
        <v>7</v>
      </c>
    </row>
    <row r="1631" spans="1:16" x14ac:dyDescent="0.35">
      <c r="A1631" s="5">
        <v>46217</v>
      </c>
      <c r="B1631" t="s">
        <v>625</v>
      </c>
    </row>
    <row r="1632" spans="1:16" ht="43.5" x14ac:dyDescent="0.35">
      <c r="A1632" s="1" t="s">
        <v>370</v>
      </c>
      <c r="B1632" t="s">
        <v>371</v>
      </c>
      <c r="C1632" s="1" t="s">
        <v>372</v>
      </c>
      <c r="D1632" t="s">
        <v>373</v>
      </c>
      <c r="E1632" t="s">
        <v>374</v>
      </c>
      <c r="F1632" t="s">
        <v>375</v>
      </c>
      <c r="G1632" t="s">
        <v>376</v>
      </c>
      <c r="H1632" t="s">
        <v>377</v>
      </c>
      <c r="I1632" t="s">
        <v>0</v>
      </c>
      <c r="J1632" t="s">
        <v>1</v>
      </c>
      <c r="K1632" t="s">
        <v>2</v>
      </c>
      <c r="L1632" t="s">
        <v>3</v>
      </c>
      <c r="M1632" t="s">
        <v>4</v>
      </c>
      <c r="N1632" t="s">
        <v>5</v>
      </c>
      <c r="O1632" t="s">
        <v>6</v>
      </c>
    </row>
    <row r="1633" spans="1:16" x14ac:dyDescent="0.35">
      <c r="A1633">
        <v>0</v>
      </c>
      <c r="B1633" t="s">
        <v>363</v>
      </c>
      <c r="C1633">
        <v>0</v>
      </c>
      <c r="E1633" t="s">
        <v>344</v>
      </c>
      <c r="F1633" t="s">
        <v>344</v>
      </c>
      <c r="G1633" t="s">
        <v>363</v>
      </c>
      <c r="H1633">
        <v>17.690999999999999</v>
      </c>
      <c r="J1633">
        <v>106062228</v>
      </c>
      <c r="K1633" s="5">
        <v>43783</v>
      </c>
      <c r="L1633">
        <v>21</v>
      </c>
      <c r="M1633">
        <v>1</v>
      </c>
      <c r="N1633">
        <v>8</v>
      </c>
      <c r="O1633">
        <v>1</v>
      </c>
      <c r="P1633" t="s">
        <v>8</v>
      </c>
    </row>
    <row r="1634" spans="1:16" x14ac:dyDescent="0.35">
      <c r="A1634">
        <v>0</v>
      </c>
      <c r="B1634" t="s">
        <v>363</v>
      </c>
      <c r="C1634">
        <v>0</v>
      </c>
      <c r="E1634" t="s">
        <v>344</v>
      </c>
      <c r="F1634" t="s">
        <v>387</v>
      </c>
      <c r="G1634" t="s">
        <v>363</v>
      </c>
      <c r="H1634">
        <v>17.690999999999999</v>
      </c>
      <c r="J1634">
        <v>106373076</v>
      </c>
      <c r="K1634" s="5">
        <v>44113</v>
      </c>
      <c r="L1634">
        <v>23</v>
      </c>
      <c r="M1634">
        <v>1</v>
      </c>
      <c r="N1634">
        <v>9</v>
      </c>
      <c r="O1634">
        <v>1</v>
      </c>
      <c r="P1634" t="s">
        <v>8</v>
      </c>
    </row>
    <row r="1635" spans="1:16" x14ac:dyDescent="0.35">
      <c r="A1635">
        <v>0</v>
      </c>
      <c r="B1635" t="s">
        <v>363</v>
      </c>
      <c r="C1635">
        <v>0</v>
      </c>
      <c r="E1635" t="s">
        <v>344</v>
      </c>
      <c r="F1635" t="s">
        <v>622</v>
      </c>
      <c r="G1635" t="s">
        <v>363</v>
      </c>
      <c r="H1635">
        <v>17.690999999999999</v>
      </c>
      <c r="J1635">
        <v>106165663</v>
      </c>
      <c r="K1635" s="5">
        <v>43880</v>
      </c>
      <c r="L1635">
        <v>24</v>
      </c>
      <c r="M1635">
        <v>2</v>
      </c>
      <c r="N1635">
        <v>9</v>
      </c>
      <c r="O1635">
        <v>1</v>
      </c>
      <c r="P1635" t="s">
        <v>7</v>
      </c>
    </row>
    <row r="1636" spans="1:16" x14ac:dyDescent="0.35">
      <c r="A1636">
        <v>0</v>
      </c>
      <c r="B1636" t="s">
        <v>363</v>
      </c>
      <c r="C1636">
        <v>0</v>
      </c>
      <c r="E1636" t="s">
        <v>344</v>
      </c>
      <c r="F1636" t="s">
        <v>624</v>
      </c>
      <c r="G1636" t="s">
        <v>363</v>
      </c>
      <c r="H1636">
        <v>17.690999999999999</v>
      </c>
      <c r="J1636">
        <v>104029773</v>
      </c>
      <c r="K1636" s="5">
        <v>41738</v>
      </c>
      <c r="L1636">
        <v>23</v>
      </c>
      <c r="M1636">
        <v>1</v>
      </c>
      <c r="N1636">
        <v>8</v>
      </c>
      <c r="O1636">
        <v>1</v>
      </c>
      <c r="P1636" t="s">
        <v>8</v>
      </c>
    </row>
    <row r="1637" spans="1:16" x14ac:dyDescent="0.35">
      <c r="A1637">
        <v>0</v>
      </c>
      <c r="B1637" t="s">
        <v>363</v>
      </c>
      <c r="C1637">
        <v>0</v>
      </c>
      <c r="E1637" t="s">
        <v>344</v>
      </c>
      <c r="F1637" t="s">
        <v>606</v>
      </c>
      <c r="G1637" t="s">
        <v>363</v>
      </c>
      <c r="H1637">
        <v>17.690999999999999</v>
      </c>
      <c r="J1637">
        <v>106272366</v>
      </c>
      <c r="K1637" s="5">
        <v>44020</v>
      </c>
      <c r="L1637">
        <v>30</v>
      </c>
      <c r="M1637">
        <v>1</v>
      </c>
      <c r="N1637">
        <v>8</v>
      </c>
      <c r="O1637">
        <v>5</v>
      </c>
      <c r="P1637" t="s">
        <v>8</v>
      </c>
    </row>
    <row r="1638" spans="1:16" x14ac:dyDescent="0.35">
      <c r="A1638">
        <v>0</v>
      </c>
      <c r="B1638" t="s">
        <v>363</v>
      </c>
      <c r="C1638">
        <v>0</v>
      </c>
      <c r="E1638" t="s">
        <v>344</v>
      </c>
      <c r="F1638" t="s">
        <v>606</v>
      </c>
      <c r="G1638" t="s">
        <v>363</v>
      </c>
      <c r="H1638">
        <v>17.690999999999999</v>
      </c>
      <c r="J1638">
        <v>106430566</v>
      </c>
      <c r="K1638" s="5">
        <v>44173</v>
      </c>
      <c r="L1638">
        <v>23</v>
      </c>
      <c r="M1638">
        <v>1</v>
      </c>
      <c r="N1638">
        <v>8</v>
      </c>
      <c r="O1638">
        <v>5</v>
      </c>
      <c r="P1638" t="s">
        <v>8</v>
      </c>
    </row>
    <row r="1639" spans="1:16" x14ac:dyDescent="0.35">
      <c r="A1639">
        <v>0</v>
      </c>
      <c r="B1639" t="s">
        <v>363</v>
      </c>
      <c r="C1639">
        <v>0</v>
      </c>
      <c r="E1639" t="s">
        <v>344</v>
      </c>
      <c r="F1639" t="s">
        <v>606</v>
      </c>
      <c r="G1639" t="s">
        <v>363</v>
      </c>
      <c r="H1639">
        <v>17.690999999999999</v>
      </c>
      <c r="J1639">
        <v>106428104</v>
      </c>
      <c r="K1639" s="5">
        <v>44165</v>
      </c>
      <c r="L1639">
        <v>24</v>
      </c>
      <c r="M1639">
        <v>2</v>
      </c>
      <c r="N1639">
        <v>9</v>
      </c>
      <c r="O1639">
        <v>1</v>
      </c>
      <c r="P1639" t="s">
        <v>8</v>
      </c>
    </row>
    <row r="1640" spans="1:16" x14ac:dyDescent="0.35">
      <c r="A1640">
        <v>0</v>
      </c>
      <c r="B1640" t="s">
        <v>363</v>
      </c>
      <c r="C1640">
        <v>0</v>
      </c>
      <c r="E1640" t="s">
        <v>344</v>
      </c>
      <c r="F1640" t="s">
        <v>344</v>
      </c>
      <c r="G1640" t="s">
        <v>363</v>
      </c>
      <c r="H1640">
        <v>17.690999999999999</v>
      </c>
      <c r="J1640">
        <v>105801434</v>
      </c>
      <c r="K1640" s="5">
        <v>43535</v>
      </c>
      <c r="L1640">
        <v>23</v>
      </c>
      <c r="M1640">
        <v>1</v>
      </c>
      <c r="N1640">
        <v>8</v>
      </c>
      <c r="O1640">
        <v>1</v>
      </c>
      <c r="P1640" t="s">
        <v>8</v>
      </c>
    </row>
    <row r="1641" spans="1:16" x14ac:dyDescent="0.35">
      <c r="A1641">
        <v>0</v>
      </c>
      <c r="B1641" t="s">
        <v>363</v>
      </c>
      <c r="C1641">
        <v>0</v>
      </c>
      <c r="E1641" t="s">
        <v>344</v>
      </c>
      <c r="F1641" t="s">
        <v>344</v>
      </c>
      <c r="G1641" t="s">
        <v>363</v>
      </c>
      <c r="H1641">
        <v>17.690999999999999</v>
      </c>
      <c r="J1641">
        <v>105736892</v>
      </c>
      <c r="K1641" s="5">
        <v>43474</v>
      </c>
      <c r="L1641">
        <v>23</v>
      </c>
      <c r="M1641">
        <v>1</v>
      </c>
      <c r="N1641">
        <v>8</v>
      </c>
      <c r="O1641">
        <v>5</v>
      </c>
      <c r="P1641" t="s">
        <v>3</v>
      </c>
    </row>
    <row r="1642" spans="1:16" x14ac:dyDescent="0.35">
      <c r="A1642">
        <v>0</v>
      </c>
      <c r="B1642" t="s">
        <v>363</v>
      </c>
      <c r="C1642">
        <v>0</v>
      </c>
      <c r="E1642" t="s">
        <v>344</v>
      </c>
      <c r="F1642" t="s">
        <v>344</v>
      </c>
      <c r="G1642" t="s">
        <v>363</v>
      </c>
      <c r="H1642">
        <v>17.690999999999999</v>
      </c>
      <c r="J1642">
        <v>105342823</v>
      </c>
      <c r="K1642" s="5">
        <v>43103</v>
      </c>
      <c r="L1642">
        <v>29</v>
      </c>
      <c r="M1642">
        <v>4</v>
      </c>
      <c r="N1642">
        <v>0</v>
      </c>
      <c r="O1642">
        <v>5</v>
      </c>
      <c r="P1642" t="s">
        <v>7</v>
      </c>
    </row>
    <row r="1643" spans="1:16" x14ac:dyDescent="0.35">
      <c r="A1643">
        <v>0</v>
      </c>
      <c r="B1643" t="s">
        <v>363</v>
      </c>
      <c r="C1643">
        <v>0</v>
      </c>
      <c r="E1643" t="s">
        <v>344</v>
      </c>
      <c r="F1643" t="s">
        <v>390</v>
      </c>
      <c r="G1643" t="s">
        <v>363</v>
      </c>
      <c r="H1643">
        <v>17.690999999999999</v>
      </c>
      <c r="J1643">
        <v>106063478</v>
      </c>
      <c r="K1643" s="5">
        <v>43784</v>
      </c>
      <c r="L1643">
        <v>23</v>
      </c>
      <c r="M1643">
        <v>2</v>
      </c>
      <c r="N1643">
        <v>8</v>
      </c>
      <c r="O1643">
        <v>5</v>
      </c>
      <c r="P1643" t="s">
        <v>7</v>
      </c>
    </row>
    <row r="1644" spans="1:16" x14ac:dyDescent="0.35">
      <c r="A1644">
        <v>0</v>
      </c>
      <c r="B1644" t="s">
        <v>363</v>
      </c>
      <c r="C1644">
        <v>0</v>
      </c>
      <c r="E1644" t="s">
        <v>344</v>
      </c>
      <c r="F1644" t="s">
        <v>344</v>
      </c>
      <c r="G1644" t="s">
        <v>363</v>
      </c>
      <c r="H1644">
        <v>17.690999999999999</v>
      </c>
      <c r="J1644">
        <v>106416494</v>
      </c>
      <c r="K1644" s="5">
        <v>44158</v>
      </c>
      <c r="L1644">
        <v>23</v>
      </c>
      <c r="M1644">
        <v>1</v>
      </c>
      <c r="N1644">
        <v>8</v>
      </c>
      <c r="O1644">
        <v>5</v>
      </c>
      <c r="P1644" t="s">
        <v>7</v>
      </c>
    </row>
    <row r="1645" spans="1:16" x14ac:dyDescent="0.35">
      <c r="A1645">
        <v>0</v>
      </c>
      <c r="B1645" t="s">
        <v>363</v>
      </c>
      <c r="C1645">
        <v>0</v>
      </c>
      <c r="E1645" t="s">
        <v>344</v>
      </c>
      <c r="F1645" t="s">
        <v>624</v>
      </c>
      <c r="G1645" t="s">
        <v>363</v>
      </c>
      <c r="H1645">
        <v>17.690999999999999</v>
      </c>
      <c r="J1645">
        <v>106474309</v>
      </c>
      <c r="K1645" s="5">
        <v>44223</v>
      </c>
      <c r="L1645">
        <v>19</v>
      </c>
      <c r="M1645">
        <v>1</v>
      </c>
      <c r="N1645">
        <v>8</v>
      </c>
      <c r="O1645">
        <v>5</v>
      </c>
      <c r="P1645" t="s">
        <v>7</v>
      </c>
    </row>
    <row r="1646" spans="1:16" x14ac:dyDescent="0.35">
      <c r="A1646">
        <v>0</v>
      </c>
      <c r="B1646" t="s">
        <v>363</v>
      </c>
      <c r="C1646">
        <v>0</v>
      </c>
      <c r="E1646" t="s">
        <v>344</v>
      </c>
      <c r="F1646" t="s">
        <v>344</v>
      </c>
      <c r="G1646" t="s">
        <v>363</v>
      </c>
      <c r="H1646">
        <v>17.690999999999999</v>
      </c>
      <c r="J1646">
        <v>106005220</v>
      </c>
      <c r="K1646" s="5">
        <v>43734</v>
      </c>
      <c r="L1646">
        <v>24</v>
      </c>
      <c r="M1646">
        <v>1</v>
      </c>
      <c r="N1646">
        <v>8</v>
      </c>
      <c r="O1646">
        <v>5</v>
      </c>
      <c r="P1646" t="s">
        <v>3</v>
      </c>
    </row>
    <row r="1647" spans="1:16" x14ac:dyDescent="0.35">
      <c r="A1647">
        <v>0</v>
      </c>
      <c r="B1647" t="s">
        <v>363</v>
      </c>
      <c r="C1647">
        <v>0</v>
      </c>
      <c r="E1647" t="s">
        <v>344</v>
      </c>
      <c r="F1647" t="s">
        <v>422</v>
      </c>
      <c r="G1647" t="s">
        <v>363</v>
      </c>
      <c r="H1647">
        <v>17.690999999999999</v>
      </c>
      <c r="J1647">
        <v>105875897</v>
      </c>
      <c r="K1647" s="5">
        <v>43609</v>
      </c>
      <c r="L1647">
        <v>32</v>
      </c>
      <c r="M1647">
        <v>1</v>
      </c>
      <c r="N1647">
        <v>7</v>
      </c>
      <c r="O1647">
        <v>1</v>
      </c>
      <c r="P1647" t="s">
        <v>3</v>
      </c>
    </row>
    <row r="1648" spans="1:16" x14ac:dyDescent="0.35">
      <c r="A1648">
        <v>0</v>
      </c>
      <c r="B1648" t="s">
        <v>363</v>
      </c>
      <c r="C1648">
        <v>0</v>
      </c>
      <c r="E1648" t="s">
        <v>344</v>
      </c>
      <c r="F1648" t="s">
        <v>604</v>
      </c>
      <c r="G1648" t="s">
        <v>363</v>
      </c>
      <c r="H1648">
        <v>17.690999999999999</v>
      </c>
      <c r="J1648">
        <v>106060542</v>
      </c>
      <c r="K1648" s="5">
        <v>43782</v>
      </c>
      <c r="L1648">
        <v>21</v>
      </c>
      <c r="M1648">
        <v>1</v>
      </c>
      <c r="N1648">
        <v>8</v>
      </c>
      <c r="O1648">
        <v>1</v>
      </c>
      <c r="P1648" t="s">
        <v>7</v>
      </c>
    </row>
    <row r="1649" spans="1:16" x14ac:dyDescent="0.35">
      <c r="A1649">
        <v>0</v>
      </c>
      <c r="B1649" t="s">
        <v>363</v>
      </c>
      <c r="C1649">
        <v>0</v>
      </c>
      <c r="E1649" t="s">
        <v>344</v>
      </c>
      <c r="F1649" t="s">
        <v>624</v>
      </c>
      <c r="G1649" t="s">
        <v>363</v>
      </c>
      <c r="H1649">
        <v>17.690999999999999</v>
      </c>
      <c r="J1649">
        <v>106283202</v>
      </c>
      <c r="K1649" s="5">
        <v>44033</v>
      </c>
      <c r="L1649">
        <v>24</v>
      </c>
      <c r="M1649">
        <v>1</v>
      </c>
      <c r="N1649">
        <v>9</v>
      </c>
      <c r="O1649">
        <v>1</v>
      </c>
      <c r="P1649" t="s">
        <v>7</v>
      </c>
    </row>
    <row r="1650" spans="1:16" x14ac:dyDescent="0.35">
      <c r="A1650">
        <v>0</v>
      </c>
      <c r="B1650" t="s">
        <v>363</v>
      </c>
      <c r="C1650">
        <v>0</v>
      </c>
      <c r="E1650" t="s">
        <v>344</v>
      </c>
      <c r="F1650" t="s">
        <v>606</v>
      </c>
      <c r="G1650" t="s">
        <v>363</v>
      </c>
      <c r="H1650">
        <v>17.690999999999999</v>
      </c>
      <c r="J1650">
        <v>105832371</v>
      </c>
      <c r="K1650" s="5">
        <v>43567</v>
      </c>
      <c r="L1650">
        <v>23</v>
      </c>
      <c r="M1650">
        <v>2</v>
      </c>
      <c r="N1650">
        <v>8</v>
      </c>
      <c r="O1650">
        <v>1</v>
      </c>
      <c r="P1650" t="s">
        <v>7</v>
      </c>
    </row>
    <row r="1651" spans="1:16" x14ac:dyDescent="0.35">
      <c r="A1651">
        <v>0</v>
      </c>
      <c r="B1651" t="s">
        <v>363</v>
      </c>
      <c r="C1651">
        <v>0</v>
      </c>
      <c r="E1651" t="s">
        <v>344</v>
      </c>
      <c r="F1651" t="s">
        <v>390</v>
      </c>
      <c r="G1651" t="s">
        <v>363</v>
      </c>
      <c r="H1651">
        <v>17.690999999999999</v>
      </c>
      <c r="J1651">
        <v>105998918</v>
      </c>
      <c r="K1651" s="5">
        <v>43713</v>
      </c>
      <c r="L1651">
        <v>25</v>
      </c>
      <c r="M1651">
        <v>2</v>
      </c>
      <c r="N1651">
        <v>8</v>
      </c>
      <c r="O1651">
        <v>1</v>
      </c>
      <c r="P1651" t="s">
        <v>7</v>
      </c>
    </row>
    <row r="1652" spans="1:16" x14ac:dyDescent="0.35">
      <c r="A1652">
        <v>0</v>
      </c>
      <c r="B1652" t="s">
        <v>363</v>
      </c>
      <c r="C1652">
        <v>0</v>
      </c>
      <c r="E1652" t="s">
        <v>344</v>
      </c>
      <c r="F1652" t="s">
        <v>606</v>
      </c>
      <c r="G1652" t="s">
        <v>363</v>
      </c>
      <c r="H1652">
        <v>17.690999999999999</v>
      </c>
      <c r="J1652">
        <v>108401181</v>
      </c>
      <c r="K1652" s="5">
        <v>46065</v>
      </c>
      <c r="L1652">
        <v>24</v>
      </c>
      <c r="M1652">
        <v>1</v>
      </c>
      <c r="N1652">
        <v>8</v>
      </c>
      <c r="O1652">
        <v>5</v>
      </c>
      <c r="P1652" t="s">
        <v>7</v>
      </c>
    </row>
    <row r="1653" spans="1:16" x14ac:dyDescent="0.35">
      <c r="A1653">
        <v>0</v>
      </c>
      <c r="B1653" t="s">
        <v>363</v>
      </c>
      <c r="C1653">
        <v>0</v>
      </c>
      <c r="E1653" t="s">
        <v>344</v>
      </c>
      <c r="F1653" t="s">
        <v>606</v>
      </c>
      <c r="G1653" t="s">
        <v>363</v>
      </c>
      <c r="H1653">
        <v>17.690999999999999</v>
      </c>
      <c r="J1653">
        <v>108385261</v>
      </c>
      <c r="K1653" s="5">
        <v>46049</v>
      </c>
      <c r="L1653">
        <v>24</v>
      </c>
      <c r="M1653">
        <v>1</v>
      </c>
      <c r="N1653">
        <v>8</v>
      </c>
      <c r="O1653">
        <v>5</v>
      </c>
      <c r="P1653" t="s">
        <v>7</v>
      </c>
    </row>
    <row r="1654" spans="1:16" x14ac:dyDescent="0.35">
      <c r="A1654">
        <v>0</v>
      </c>
      <c r="B1654" t="s">
        <v>363</v>
      </c>
      <c r="C1654">
        <v>0</v>
      </c>
      <c r="E1654" t="s">
        <v>344</v>
      </c>
      <c r="F1654" t="s">
        <v>425</v>
      </c>
      <c r="G1654" t="s">
        <v>363</v>
      </c>
      <c r="H1654">
        <v>17.690999999999999</v>
      </c>
      <c r="J1654">
        <v>108306761</v>
      </c>
      <c r="K1654" s="5">
        <v>45976</v>
      </c>
      <c r="L1654">
        <v>24</v>
      </c>
      <c r="M1654">
        <v>1</v>
      </c>
      <c r="N1654">
        <v>8</v>
      </c>
      <c r="O1654">
        <v>5</v>
      </c>
      <c r="P1654" t="s">
        <v>7</v>
      </c>
    </row>
    <row r="1655" spans="1:16" x14ac:dyDescent="0.35">
      <c r="A1655">
        <v>0</v>
      </c>
      <c r="B1655" t="s">
        <v>363</v>
      </c>
      <c r="C1655">
        <v>0</v>
      </c>
      <c r="E1655" t="s">
        <v>344</v>
      </c>
      <c r="F1655" t="s">
        <v>596</v>
      </c>
      <c r="G1655" t="s">
        <v>363</v>
      </c>
      <c r="H1655">
        <v>17.690999999999999</v>
      </c>
      <c r="J1655">
        <v>108319539</v>
      </c>
      <c r="K1655" s="5">
        <v>45985</v>
      </c>
      <c r="L1655">
        <v>19</v>
      </c>
      <c r="M1655">
        <v>1</v>
      </c>
      <c r="N1655">
        <v>8</v>
      </c>
      <c r="O1655">
        <v>1</v>
      </c>
      <c r="P1655" t="s">
        <v>8</v>
      </c>
    </row>
    <row r="1656" spans="1:16" x14ac:dyDescent="0.35">
      <c r="A1656">
        <v>0</v>
      </c>
      <c r="B1656" t="s">
        <v>363</v>
      </c>
      <c r="C1656">
        <v>0</v>
      </c>
      <c r="E1656" t="s">
        <v>344</v>
      </c>
      <c r="F1656" t="s">
        <v>606</v>
      </c>
      <c r="G1656" t="s">
        <v>363</v>
      </c>
      <c r="H1656">
        <v>17.690999999999999</v>
      </c>
      <c r="J1656">
        <v>107897875</v>
      </c>
      <c r="K1656" s="5">
        <v>45589</v>
      </c>
      <c r="L1656">
        <v>24</v>
      </c>
      <c r="M1656">
        <v>1</v>
      </c>
      <c r="N1656">
        <v>8</v>
      </c>
      <c r="O1656">
        <v>1</v>
      </c>
      <c r="P1656" t="s">
        <v>7</v>
      </c>
    </row>
    <row r="1657" spans="1:16" x14ac:dyDescent="0.35">
      <c r="A1657">
        <v>0</v>
      </c>
      <c r="B1657" t="s">
        <v>363</v>
      </c>
      <c r="C1657">
        <v>0</v>
      </c>
      <c r="E1657" t="s">
        <v>344</v>
      </c>
      <c r="F1657" t="s">
        <v>425</v>
      </c>
      <c r="G1657" t="s">
        <v>363</v>
      </c>
      <c r="H1657">
        <v>17.690999999999999</v>
      </c>
      <c r="J1657">
        <v>107422984</v>
      </c>
      <c r="K1657" s="5">
        <v>45146</v>
      </c>
      <c r="L1657">
        <v>24</v>
      </c>
      <c r="M1657">
        <v>1</v>
      </c>
      <c r="N1657">
        <v>8</v>
      </c>
      <c r="O1657">
        <v>1</v>
      </c>
      <c r="P1657" t="s">
        <v>8</v>
      </c>
    </row>
    <row r="1658" spans="1:16" x14ac:dyDescent="0.35">
      <c r="A1658">
        <v>0</v>
      </c>
      <c r="B1658" t="s">
        <v>363</v>
      </c>
      <c r="C1658">
        <v>8.9999999999999993E-3</v>
      </c>
      <c r="D1658" t="s">
        <v>385</v>
      </c>
      <c r="E1658" t="s">
        <v>344</v>
      </c>
      <c r="F1658" t="s">
        <v>492</v>
      </c>
      <c r="G1658" t="s">
        <v>363</v>
      </c>
      <c r="H1658">
        <v>17.7</v>
      </c>
      <c r="J1658">
        <v>105559557</v>
      </c>
      <c r="K1658" s="5">
        <v>43309</v>
      </c>
      <c r="L1658">
        <v>19</v>
      </c>
      <c r="M1658">
        <v>1</v>
      </c>
      <c r="N1658">
        <v>8</v>
      </c>
      <c r="O1658">
        <v>1</v>
      </c>
      <c r="P1658" t="s">
        <v>7</v>
      </c>
    </row>
    <row r="1659" spans="1:16" x14ac:dyDescent="0.35">
      <c r="A1659">
        <v>0</v>
      </c>
      <c r="B1659" t="s">
        <v>363</v>
      </c>
      <c r="C1659">
        <v>2.8000000000000001E-2</v>
      </c>
      <c r="D1659" t="s">
        <v>411</v>
      </c>
      <c r="E1659" t="s">
        <v>344</v>
      </c>
      <c r="F1659" t="s">
        <v>606</v>
      </c>
      <c r="G1659" t="s">
        <v>363</v>
      </c>
      <c r="H1659">
        <v>17.719000000000001</v>
      </c>
      <c r="J1659">
        <v>108305597</v>
      </c>
      <c r="K1659" s="5">
        <v>45975</v>
      </c>
      <c r="L1659">
        <v>17</v>
      </c>
      <c r="M1659">
        <v>1</v>
      </c>
      <c r="N1659">
        <v>0</v>
      </c>
      <c r="O1659">
        <v>5</v>
      </c>
      <c r="P1659" t="s">
        <v>7</v>
      </c>
    </row>
    <row r="1660" spans="1:16" x14ac:dyDescent="0.35">
      <c r="A1660">
        <v>0</v>
      </c>
      <c r="B1660" t="s">
        <v>363</v>
      </c>
      <c r="C1660">
        <v>5.7000000000000002E-2</v>
      </c>
      <c r="D1660" t="s">
        <v>411</v>
      </c>
      <c r="E1660" t="s">
        <v>344</v>
      </c>
      <c r="F1660" t="s">
        <v>606</v>
      </c>
      <c r="G1660" t="s">
        <v>363</v>
      </c>
      <c r="H1660">
        <v>17.748000000000001</v>
      </c>
      <c r="J1660">
        <v>107194517</v>
      </c>
      <c r="K1660" s="5">
        <v>44922</v>
      </c>
      <c r="L1660">
        <v>21</v>
      </c>
      <c r="M1660">
        <v>1</v>
      </c>
      <c r="N1660">
        <v>5</v>
      </c>
      <c r="O1660">
        <v>1</v>
      </c>
      <c r="P1660" t="s">
        <v>3</v>
      </c>
    </row>
    <row r="1661" spans="1:16" x14ac:dyDescent="0.35">
      <c r="A1661">
        <v>0</v>
      </c>
      <c r="B1661" t="s">
        <v>363</v>
      </c>
      <c r="C1661">
        <v>0.1</v>
      </c>
      <c r="D1661" t="s">
        <v>411</v>
      </c>
      <c r="E1661" t="s">
        <v>344</v>
      </c>
      <c r="F1661" t="s">
        <v>344</v>
      </c>
      <c r="G1661" t="s">
        <v>363</v>
      </c>
      <c r="H1661">
        <v>17.791</v>
      </c>
      <c r="J1661">
        <v>106338374</v>
      </c>
      <c r="K1661" s="5">
        <v>44090</v>
      </c>
      <c r="L1661">
        <v>19</v>
      </c>
      <c r="M1661">
        <v>1</v>
      </c>
      <c r="N1661">
        <v>0</v>
      </c>
      <c r="O1661">
        <v>5</v>
      </c>
      <c r="P1661" t="s">
        <v>7</v>
      </c>
    </row>
    <row r="1662" spans="1:16" x14ac:dyDescent="0.35">
      <c r="A1662">
        <v>0</v>
      </c>
      <c r="B1662" t="s">
        <v>363</v>
      </c>
      <c r="C1662">
        <v>0.1</v>
      </c>
      <c r="D1662" t="s">
        <v>411</v>
      </c>
      <c r="E1662" t="s">
        <v>344</v>
      </c>
      <c r="F1662" t="s">
        <v>606</v>
      </c>
      <c r="G1662" t="s">
        <v>363</v>
      </c>
      <c r="H1662">
        <v>17.791</v>
      </c>
      <c r="J1662">
        <v>104336742</v>
      </c>
      <c r="K1662" s="5">
        <v>42090</v>
      </c>
      <c r="L1662">
        <v>21</v>
      </c>
      <c r="M1662">
        <v>1</v>
      </c>
      <c r="N1662">
        <v>5</v>
      </c>
      <c r="O1662">
        <v>1</v>
      </c>
      <c r="P1662" t="s">
        <v>7</v>
      </c>
    </row>
    <row r="1663" spans="1:16" x14ac:dyDescent="0.35">
      <c r="A1663">
        <v>0</v>
      </c>
      <c r="B1663" t="s">
        <v>363</v>
      </c>
      <c r="C1663">
        <v>0.1</v>
      </c>
      <c r="D1663" t="s">
        <v>411</v>
      </c>
      <c r="E1663" t="s">
        <v>344</v>
      </c>
      <c r="F1663" t="s">
        <v>606</v>
      </c>
      <c r="G1663" t="s">
        <v>363</v>
      </c>
      <c r="H1663">
        <v>17.791</v>
      </c>
      <c r="J1663">
        <v>106280752</v>
      </c>
      <c r="K1663" s="5">
        <v>44029</v>
      </c>
      <c r="L1663">
        <v>29</v>
      </c>
      <c r="M1663">
        <v>1</v>
      </c>
      <c r="N1663">
        <v>0</v>
      </c>
      <c r="O1663">
        <v>1</v>
      </c>
      <c r="P1663" t="s">
        <v>8</v>
      </c>
    </row>
    <row r="1664" spans="1:16" x14ac:dyDescent="0.35">
      <c r="A1664">
        <v>0</v>
      </c>
      <c r="B1664" t="s">
        <v>363</v>
      </c>
      <c r="C1664">
        <v>0.1</v>
      </c>
      <c r="D1664" t="s">
        <v>411</v>
      </c>
      <c r="E1664" t="s">
        <v>344</v>
      </c>
      <c r="F1664" t="s">
        <v>606</v>
      </c>
      <c r="G1664" t="s">
        <v>363</v>
      </c>
      <c r="H1664">
        <v>17.791</v>
      </c>
      <c r="J1664">
        <v>106229612</v>
      </c>
      <c r="K1664" s="5">
        <v>43970</v>
      </c>
      <c r="L1664">
        <v>19</v>
      </c>
      <c r="M1664">
        <v>2</v>
      </c>
      <c r="N1664">
        <v>0</v>
      </c>
      <c r="O1664">
        <v>1</v>
      </c>
      <c r="P1664" t="s">
        <v>3</v>
      </c>
    </row>
    <row r="1665" spans="1:16" x14ac:dyDescent="0.35">
      <c r="A1665" s="5">
        <v>46217</v>
      </c>
      <c r="B1665" t="s">
        <v>626</v>
      </c>
    </row>
    <row r="1666" spans="1:16" ht="43.5" x14ac:dyDescent="0.35">
      <c r="A1666" s="1" t="s">
        <v>370</v>
      </c>
      <c r="B1666" t="s">
        <v>371</v>
      </c>
      <c r="C1666" s="1" t="s">
        <v>372</v>
      </c>
      <c r="D1666" t="s">
        <v>373</v>
      </c>
      <c r="E1666" t="s">
        <v>374</v>
      </c>
      <c r="F1666" t="s">
        <v>375</v>
      </c>
      <c r="G1666" t="s">
        <v>376</v>
      </c>
      <c r="H1666" t="s">
        <v>377</v>
      </c>
      <c r="I1666" t="s">
        <v>0</v>
      </c>
      <c r="J1666" t="s">
        <v>1</v>
      </c>
      <c r="K1666" t="s">
        <v>2</v>
      </c>
      <c r="L1666" t="s">
        <v>3</v>
      </c>
      <c r="M1666" t="s">
        <v>4</v>
      </c>
      <c r="N1666" t="s">
        <v>5</v>
      </c>
      <c r="O1666" t="s">
        <v>6</v>
      </c>
    </row>
    <row r="1667" spans="1:16" x14ac:dyDescent="0.35">
      <c r="A1667">
        <v>0</v>
      </c>
      <c r="B1667" t="s">
        <v>363</v>
      </c>
      <c r="C1667">
        <v>0.1</v>
      </c>
      <c r="D1667" t="s">
        <v>411</v>
      </c>
      <c r="E1667" t="s">
        <v>344</v>
      </c>
      <c r="F1667" t="s">
        <v>606</v>
      </c>
      <c r="G1667" t="s">
        <v>363</v>
      </c>
      <c r="H1667">
        <v>17.791</v>
      </c>
      <c r="J1667">
        <v>105381930</v>
      </c>
      <c r="K1667" s="5">
        <v>42371</v>
      </c>
      <c r="L1667">
        <v>17</v>
      </c>
      <c r="M1667">
        <v>1</v>
      </c>
      <c r="N1667">
        <v>0</v>
      </c>
      <c r="O1667">
        <v>5</v>
      </c>
      <c r="P1667" t="s">
        <v>7</v>
      </c>
    </row>
    <row r="1668" spans="1:16" x14ac:dyDescent="0.35">
      <c r="A1668">
        <v>0</v>
      </c>
      <c r="B1668" t="s">
        <v>363</v>
      </c>
      <c r="C1668">
        <v>2E-3</v>
      </c>
      <c r="D1668" t="s">
        <v>399</v>
      </c>
      <c r="E1668" t="s">
        <v>345</v>
      </c>
      <c r="F1668" t="s">
        <v>344</v>
      </c>
      <c r="G1668" t="s">
        <v>363</v>
      </c>
      <c r="H1668">
        <v>17.809000000000001</v>
      </c>
      <c r="J1668">
        <v>104233621</v>
      </c>
      <c r="K1668" s="5">
        <v>41978</v>
      </c>
      <c r="L1668">
        <v>21</v>
      </c>
      <c r="M1668">
        <v>1</v>
      </c>
      <c r="N1668">
        <v>0</v>
      </c>
      <c r="O1668">
        <v>5</v>
      </c>
      <c r="P1668" t="s">
        <v>7</v>
      </c>
    </row>
    <row r="1669" spans="1:16" x14ac:dyDescent="0.35">
      <c r="A1669">
        <v>0</v>
      </c>
      <c r="B1669" t="s">
        <v>363</v>
      </c>
      <c r="C1669">
        <v>0</v>
      </c>
      <c r="E1669" t="s">
        <v>345</v>
      </c>
      <c r="F1669" t="s">
        <v>344</v>
      </c>
      <c r="G1669" t="s">
        <v>363</v>
      </c>
      <c r="H1669">
        <v>17.811</v>
      </c>
      <c r="J1669">
        <v>105002026</v>
      </c>
      <c r="K1669" s="5">
        <v>42773</v>
      </c>
      <c r="L1669">
        <v>24</v>
      </c>
      <c r="M1669">
        <v>1</v>
      </c>
      <c r="N1669">
        <v>8</v>
      </c>
      <c r="O1669">
        <v>1</v>
      </c>
      <c r="P1669" t="s">
        <v>3</v>
      </c>
    </row>
    <row r="1670" spans="1:16" x14ac:dyDescent="0.35">
      <c r="A1670">
        <v>0</v>
      </c>
      <c r="B1670" t="s">
        <v>363</v>
      </c>
      <c r="C1670">
        <v>0</v>
      </c>
      <c r="E1670" t="s">
        <v>345</v>
      </c>
      <c r="F1670" t="s">
        <v>344</v>
      </c>
      <c r="G1670" t="s">
        <v>363</v>
      </c>
      <c r="H1670">
        <v>17.811</v>
      </c>
      <c r="J1670">
        <v>106462820</v>
      </c>
      <c r="K1670" s="5">
        <v>44209</v>
      </c>
      <c r="L1670">
        <v>21</v>
      </c>
      <c r="M1670">
        <v>1</v>
      </c>
      <c r="N1670">
        <v>9</v>
      </c>
      <c r="O1670">
        <v>1</v>
      </c>
      <c r="P1670" t="s">
        <v>8</v>
      </c>
    </row>
    <row r="1671" spans="1:16" x14ac:dyDescent="0.35">
      <c r="A1671">
        <v>0</v>
      </c>
      <c r="B1671" t="s">
        <v>363</v>
      </c>
      <c r="C1671">
        <v>0.6</v>
      </c>
      <c r="D1671" t="s">
        <v>6</v>
      </c>
      <c r="E1671" t="s">
        <v>606</v>
      </c>
      <c r="F1671" t="s">
        <v>344</v>
      </c>
      <c r="G1671" t="s">
        <v>363</v>
      </c>
      <c r="H1671">
        <v>17.823</v>
      </c>
      <c r="J1671">
        <v>107863508</v>
      </c>
      <c r="K1671" s="5">
        <v>45560</v>
      </c>
      <c r="L1671">
        <v>19</v>
      </c>
      <c r="M1671">
        <v>1</v>
      </c>
      <c r="N1671">
        <v>8</v>
      </c>
      <c r="O1671">
        <v>5</v>
      </c>
      <c r="P1671" t="s">
        <v>7</v>
      </c>
    </row>
    <row r="1672" spans="1:16" x14ac:dyDescent="0.35">
      <c r="A1672">
        <v>0</v>
      </c>
      <c r="B1672" t="s">
        <v>363</v>
      </c>
      <c r="C1672">
        <v>0.05</v>
      </c>
      <c r="D1672" t="s">
        <v>411</v>
      </c>
      <c r="E1672" t="s">
        <v>345</v>
      </c>
      <c r="F1672" t="s">
        <v>606</v>
      </c>
      <c r="G1672" t="s">
        <v>363</v>
      </c>
      <c r="H1672">
        <v>17.861000000000001</v>
      </c>
      <c r="J1672">
        <v>108462161</v>
      </c>
      <c r="K1672" s="5">
        <v>46122</v>
      </c>
      <c r="L1672">
        <v>19</v>
      </c>
      <c r="M1672">
        <v>1</v>
      </c>
      <c r="N1672">
        <v>0</v>
      </c>
      <c r="O1672">
        <v>4</v>
      </c>
      <c r="P1672" t="s">
        <v>7</v>
      </c>
    </row>
    <row r="1673" spans="1:16" x14ac:dyDescent="0.35">
      <c r="A1673">
        <v>0</v>
      </c>
      <c r="B1673" t="s">
        <v>363</v>
      </c>
      <c r="C1673">
        <v>1</v>
      </c>
      <c r="D1673" t="s">
        <v>6</v>
      </c>
      <c r="E1673" t="s">
        <v>398</v>
      </c>
      <c r="F1673" t="s">
        <v>344</v>
      </c>
      <c r="G1673" t="s">
        <v>363</v>
      </c>
      <c r="H1673">
        <v>17.881</v>
      </c>
      <c r="J1673">
        <v>107623058</v>
      </c>
      <c r="K1673" s="5">
        <v>45334</v>
      </c>
      <c r="L1673">
        <v>19</v>
      </c>
      <c r="M1673">
        <v>2</v>
      </c>
      <c r="N1673">
        <v>0</v>
      </c>
      <c r="O1673">
        <v>5</v>
      </c>
      <c r="P1673" t="s">
        <v>7</v>
      </c>
    </row>
    <row r="1674" spans="1:16" x14ac:dyDescent="0.35">
      <c r="A1674">
        <v>0</v>
      </c>
      <c r="B1674" t="s">
        <v>363</v>
      </c>
      <c r="C1674">
        <v>0.2</v>
      </c>
      <c r="D1674" t="s">
        <v>411</v>
      </c>
      <c r="E1674" t="s">
        <v>344</v>
      </c>
      <c r="F1674" t="s">
        <v>606</v>
      </c>
      <c r="G1674" t="s">
        <v>363</v>
      </c>
      <c r="H1674">
        <v>17.890999999999998</v>
      </c>
      <c r="J1674">
        <v>106195869</v>
      </c>
      <c r="K1674" s="5">
        <v>43917</v>
      </c>
      <c r="L1674">
        <v>19</v>
      </c>
      <c r="M1674">
        <v>1</v>
      </c>
      <c r="N1674">
        <v>0</v>
      </c>
      <c r="O1674">
        <v>1</v>
      </c>
      <c r="P1674" t="s">
        <v>7</v>
      </c>
    </row>
    <row r="1675" spans="1:16" x14ac:dyDescent="0.35">
      <c r="A1675">
        <v>0</v>
      </c>
      <c r="B1675" t="s">
        <v>363</v>
      </c>
      <c r="C1675">
        <v>0.2</v>
      </c>
      <c r="D1675" t="s">
        <v>411</v>
      </c>
      <c r="E1675" t="s">
        <v>344</v>
      </c>
      <c r="F1675" t="s">
        <v>606</v>
      </c>
      <c r="G1675" t="s">
        <v>363</v>
      </c>
      <c r="H1675">
        <v>17.890999999999998</v>
      </c>
      <c r="J1675">
        <v>104152077</v>
      </c>
      <c r="K1675" s="5">
        <v>41894</v>
      </c>
      <c r="L1675">
        <v>17</v>
      </c>
      <c r="M1675">
        <v>1</v>
      </c>
      <c r="N1675">
        <v>0</v>
      </c>
      <c r="O1675">
        <v>5</v>
      </c>
      <c r="P1675" t="s">
        <v>7</v>
      </c>
    </row>
    <row r="1676" spans="1:16" x14ac:dyDescent="0.35">
      <c r="A1676">
        <v>0</v>
      </c>
      <c r="B1676" t="s">
        <v>363</v>
      </c>
      <c r="C1676">
        <v>0.2</v>
      </c>
      <c r="D1676" t="s">
        <v>411</v>
      </c>
      <c r="E1676" t="s">
        <v>344</v>
      </c>
      <c r="F1676" t="s">
        <v>606</v>
      </c>
      <c r="G1676" t="s">
        <v>363</v>
      </c>
      <c r="H1676">
        <v>17.890999999999998</v>
      </c>
      <c r="J1676">
        <v>104396876</v>
      </c>
      <c r="K1676" s="5">
        <v>42158</v>
      </c>
      <c r="L1676">
        <v>19</v>
      </c>
      <c r="M1676">
        <v>2</v>
      </c>
      <c r="N1676">
        <v>5</v>
      </c>
      <c r="O1676">
        <v>1</v>
      </c>
      <c r="P1676" t="s">
        <v>3</v>
      </c>
    </row>
    <row r="1677" spans="1:16" x14ac:dyDescent="0.35">
      <c r="A1677">
        <v>0</v>
      </c>
      <c r="B1677" t="s">
        <v>363</v>
      </c>
      <c r="C1677">
        <v>0.2</v>
      </c>
      <c r="D1677" t="s">
        <v>411</v>
      </c>
      <c r="E1677" t="s">
        <v>344</v>
      </c>
      <c r="F1677" t="s">
        <v>606</v>
      </c>
      <c r="G1677" t="s">
        <v>363</v>
      </c>
      <c r="H1677">
        <v>17.890999999999998</v>
      </c>
      <c r="J1677">
        <v>104250990</v>
      </c>
      <c r="K1677" s="5">
        <v>41994</v>
      </c>
      <c r="L1677">
        <v>17</v>
      </c>
      <c r="M1677">
        <v>1</v>
      </c>
      <c r="N1677">
        <v>0</v>
      </c>
      <c r="O1677">
        <v>5</v>
      </c>
      <c r="P1677" t="s">
        <v>7</v>
      </c>
    </row>
    <row r="1678" spans="1:16" x14ac:dyDescent="0.35">
      <c r="A1678">
        <v>0</v>
      </c>
      <c r="B1678" t="s">
        <v>363</v>
      </c>
      <c r="C1678">
        <v>0.1</v>
      </c>
      <c r="D1678" t="s">
        <v>411</v>
      </c>
      <c r="E1678" t="s">
        <v>345</v>
      </c>
      <c r="F1678" t="s">
        <v>606</v>
      </c>
      <c r="G1678" t="s">
        <v>363</v>
      </c>
      <c r="H1678">
        <v>17.911000000000001</v>
      </c>
      <c r="J1678">
        <v>104262857</v>
      </c>
      <c r="K1678" s="5">
        <v>42008</v>
      </c>
      <c r="L1678">
        <v>19</v>
      </c>
      <c r="M1678">
        <v>2</v>
      </c>
      <c r="N1678">
        <v>0</v>
      </c>
      <c r="O1678">
        <v>1</v>
      </c>
      <c r="P1678" t="s">
        <v>7</v>
      </c>
    </row>
    <row r="1679" spans="1:16" x14ac:dyDescent="0.35">
      <c r="A1679">
        <v>0</v>
      </c>
      <c r="B1679" t="s">
        <v>363</v>
      </c>
      <c r="C1679">
        <v>0.1</v>
      </c>
      <c r="D1679" t="s">
        <v>411</v>
      </c>
      <c r="E1679" t="s">
        <v>345</v>
      </c>
      <c r="F1679" t="s">
        <v>606</v>
      </c>
      <c r="G1679" t="s">
        <v>363</v>
      </c>
      <c r="H1679">
        <v>17.911000000000001</v>
      </c>
      <c r="J1679">
        <v>108319644</v>
      </c>
      <c r="K1679" s="5">
        <v>45986</v>
      </c>
      <c r="L1679">
        <v>13</v>
      </c>
      <c r="M1679">
        <v>1</v>
      </c>
      <c r="N1679">
        <v>0</v>
      </c>
      <c r="O1679">
        <v>1</v>
      </c>
      <c r="P1679" t="s">
        <v>7</v>
      </c>
    </row>
    <row r="1680" spans="1:16" x14ac:dyDescent="0.35">
      <c r="A1680">
        <v>0</v>
      </c>
      <c r="B1680" t="s">
        <v>363</v>
      </c>
      <c r="C1680">
        <v>0.11</v>
      </c>
      <c r="D1680" t="s">
        <v>411</v>
      </c>
      <c r="E1680" t="s">
        <v>345</v>
      </c>
      <c r="F1680" t="s">
        <v>606</v>
      </c>
      <c r="G1680" t="s">
        <v>363</v>
      </c>
      <c r="H1680">
        <v>17.920999999999999</v>
      </c>
      <c r="J1680">
        <v>108027516</v>
      </c>
      <c r="K1680" s="5">
        <v>45707</v>
      </c>
      <c r="L1680">
        <v>27</v>
      </c>
      <c r="M1680">
        <v>4</v>
      </c>
      <c r="N1680">
        <v>0</v>
      </c>
      <c r="O1680">
        <v>1</v>
      </c>
      <c r="P1680" t="s">
        <v>7</v>
      </c>
    </row>
    <row r="1681" spans="1:16" x14ac:dyDescent="0.35">
      <c r="A1681">
        <v>0</v>
      </c>
      <c r="B1681" t="s">
        <v>363</v>
      </c>
      <c r="C1681">
        <v>2.9</v>
      </c>
      <c r="D1681" t="s">
        <v>411</v>
      </c>
      <c r="E1681" t="s">
        <v>367</v>
      </c>
      <c r="F1681" t="s">
        <v>344</v>
      </c>
      <c r="G1681" t="s">
        <v>363</v>
      </c>
      <c r="H1681">
        <v>17.925999999999998</v>
      </c>
      <c r="J1681">
        <v>107797447</v>
      </c>
      <c r="K1681" s="5">
        <v>45499</v>
      </c>
      <c r="L1681">
        <v>19</v>
      </c>
      <c r="M1681">
        <v>1</v>
      </c>
      <c r="N1681">
        <v>0</v>
      </c>
      <c r="O1681">
        <v>5</v>
      </c>
    </row>
    <row r="1682" spans="1:16" x14ac:dyDescent="0.35">
      <c r="A1682">
        <v>0</v>
      </c>
      <c r="B1682" t="s">
        <v>363</v>
      </c>
      <c r="C1682">
        <v>0.32</v>
      </c>
      <c r="D1682" t="s">
        <v>411</v>
      </c>
      <c r="E1682" t="s">
        <v>344</v>
      </c>
      <c r="F1682" t="s">
        <v>606</v>
      </c>
      <c r="G1682" t="s">
        <v>363</v>
      </c>
      <c r="H1682">
        <v>18.010999999999999</v>
      </c>
      <c r="J1682">
        <v>108038136</v>
      </c>
      <c r="K1682" s="5">
        <v>45719</v>
      </c>
      <c r="L1682">
        <v>19</v>
      </c>
      <c r="M1682">
        <v>1</v>
      </c>
      <c r="N1682">
        <v>0</v>
      </c>
      <c r="O1682">
        <v>1</v>
      </c>
      <c r="P1682" t="s">
        <v>7</v>
      </c>
    </row>
    <row r="1683" spans="1:16" x14ac:dyDescent="0.35">
      <c r="A1683">
        <v>0</v>
      </c>
      <c r="B1683" t="s">
        <v>363</v>
      </c>
      <c r="C1683">
        <v>0.4</v>
      </c>
      <c r="D1683" t="s">
        <v>411</v>
      </c>
      <c r="E1683" t="s">
        <v>344</v>
      </c>
      <c r="F1683" t="s">
        <v>606</v>
      </c>
      <c r="G1683" t="s">
        <v>363</v>
      </c>
      <c r="H1683">
        <v>18.091000000000001</v>
      </c>
      <c r="J1683">
        <v>106768771</v>
      </c>
      <c r="K1683" s="5">
        <v>44514</v>
      </c>
      <c r="L1683">
        <v>19</v>
      </c>
      <c r="M1683">
        <v>1</v>
      </c>
      <c r="N1683">
        <v>0</v>
      </c>
      <c r="O1683">
        <v>1</v>
      </c>
      <c r="P1683" t="s">
        <v>7</v>
      </c>
    </row>
    <row r="1684" spans="1:16" x14ac:dyDescent="0.35">
      <c r="A1684">
        <v>0</v>
      </c>
      <c r="B1684" t="s">
        <v>363</v>
      </c>
      <c r="C1684">
        <v>0.4</v>
      </c>
      <c r="D1684" t="s">
        <v>411</v>
      </c>
      <c r="E1684" t="s">
        <v>344</v>
      </c>
      <c r="F1684" t="s">
        <v>606</v>
      </c>
      <c r="G1684" t="s">
        <v>363</v>
      </c>
      <c r="H1684">
        <v>18.091000000000001</v>
      </c>
      <c r="J1684">
        <v>106825875</v>
      </c>
      <c r="K1684" s="5">
        <v>44566</v>
      </c>
      <c r="L1684">
        <v>17</v>
      </c>
      <c r="M1684">
        <v>1</v>
      </c>
      <c r="N1684">
        <v>0</v>
      </c>
      <c r="O1684">
        <v>5</v>
      </c>
      <c r="P1684" t="s">
        <v>7</v>
      </c>
    </row>
    <row r="1685" spans="1:16" x14ac:dyDescent="0.35">
      <c r="A1685">
        <v>0</v>
      </c>
      <c r="B1685" t="s">
        <v>363</v>
      </c>
      <c r="C1685">
        <v>0.5</v>
      </c>
      <c r="D1685" t="s">
        <v>411</v>
      </c>
      <c r="E1685" t="s">
        <v>344</v>
      </c>
      <c r="F1685" t="s">
        <v>606</v>
      </c>
      <c r="G1685" t="s">
        <v>363</v>
      </c>
      <c r="H1685">
        <v>18.190999999999999</v>
      </c>
      <c r="J1685">
        <v>106699892</v>
      </c>
      <c r="K1685" s="5">
        <v>44453</v>
      </c>
      <c r="L1685">
        <v>19</v>
      </c>
      <c r="M1685">
        <v>1</v>
      </c>
      <c r="N1685">
        <v>0</v>
      </c>
      <c r="O1685">
        <v>1</v>
      </c>
      <c r="P1685" t="s">
        <v>8</v>
      </c>
    </row>
    <row r="1686" spans="1:16" x14ac:dyDescent="0.35">
      <c r="A1686">
        <v>0</v>
      </c>
      <c r="B1686" t="s">
        <v>363</v>
      </c>
      <c r="C1686">
        <v>0.5</v>
      </c>
      <c r="D1686" t="s">
        <v>411</v>
      </c>
      <c r="E1686" t="s">
        <v>344</v>
      </c>
      <c r="F1686" t="s">
        <v>606</v>
      </c>
      <c r="G1686" t="s">
        <v>363</v>
      </c>
      <c r="H1686">
        <v>18.190999999999999</v>
      </c>
      <c r="J1686">
        <v>107804404</v>
      </c>
      <c r="K1686" s="5">
        <v>45505</v>
      </c>
      <c r="L1686">
        <v>28</v>
      </c>
      <c r="M1686">
        <v>1</v>
      </c>
      <c r="N1686">
        <v>0</v>
      </c>
      <c r="O1686">
        <v>5</v>
      </c>
      <c r="P1686" t="s">
        <v>7</v>
      </c>
    </row>
    <row r="1687" spans="1:16" x14ac:dyDescent="0.35">
      <c r="A1687">
        <v>0</v>
      </c>
      <c r="B1687" t="s">
        <v>363</v>
      </c>
      <c r="C1687">
        <v>0.5</v>
      </c>
      <c r="D1687" t="s">
        <v>411</v>
      </c>
      <c r="E1687" t="s">
        <v>344</v>
      </c>
      <c r="F1687" t="s">
        <v>606</v>
      </c>
      <c r="G1687" t="s">
        <v>363</v>
      </c>
      <c r="H1687">
        <v>18.190999999999999</v>
      </c>
      <c r="J1687">
        <v>108392776</v>
      </c>
      <c r="K1687" s="5">
        <v>46058</v>
      </c>
      <c r="L1687">
        <v>19</v>
      </c>
      <c r="M1687">
        <v>2</v>
      </c>
      <c r="N1687">
        <v>0</v>
      </c>
      <c r="O1687">
        <v>5</v>
      </c>
      <c r="P1687" t="s">
        <v>7</v>
      </c>
    </row>
    <row r="1688" spans="1:16" x14ac:dyDescent="0.35">
      <c r="A1688">
        <v>0</v>
      </c>
      <c r="B1688" t="s">
        <v>363</v>
      </c>
      <c r="C1688">
        <v>0.18</v>
      </c>
      <c r="D1688" t="s">
        <v>6</v>
      </c>
      <c r="E1688" t="s">
        <v>606</v>
      </c>
      <c r="F1688" t="s">
        <v>344</v>
      </c>
      <c r="G1688" t="s">
        <v>363</v>
      </c>
      <c r="H1688">
        <v>18.242999999999999</v>
      </c>
      <c r="J1688">
        <v>104074480</v>
      </c>
      <c r="K1688" s="5">
        <v>41795</v>
      </c>
      <c r="L1688">
        <v>19</v>
      </c>
      <c r="M1688">
        <v>1</v>
      </c>
      <c r="N1688">
        <v>0</v>
      </c>
      <c r="O1688">
        <v>1</v>
      </c>
      <c r="P1688" t="s">
        <v>9</v>
      </c>
    </row>
    <row r="1689" spans="1:16" x14ac:dyDescent="0.35">
      <c r="A1689">
        <v>0</v>
      </c>
      <c r="B1689" t="s">
        <v>363</v>
      </c>
      <c r="C1689">
        <v>0.1</v>
      </c>
      <c r="D1689" t="s">
        <v>6</v>
      </c>
      <c r="E1689" t="s">
        <v>606</v>
      </c>
      <c r="F1689" t="s">
        <v>344</v>
      </c>
      <c r="G1689" t="s">
        <v>363</v>
      </c>
      <c r="H1689">
        <v>18.323</v>
      </c>
      <c r="J1689">
        <v>106301275</v>
      </c>
      <c r="K1689" s="5">
        <v>44051</v>
      </c>
      <c r="L1689">
        <v>13</v>
      </c>
      <c r="M1689">
        <v>1</v>
      </c>
      <c r="N1689">
        <v>0</v>
      </c>
      <c r="O1689">
        <v>1</v>
      </c>
      <c r="P1689" t="s">
        <v>7</v>
      </c>
    </row>
    <row r="1690" spans="1:16" x14ac:dyDescent="0.35">
      <c r="A1690">
        <v>0</v>
      </c>
      <c r="B1690" t="s">
        <v>363</v>
      </c>
      <c r="C1690">
        <v>0.1</v>
      </c>
      <c r="D1690" t="s">
        <v>6</v>
      </c>
      <c r="E1690" t="s">
        <v>606</v>
      </c>
      <c r="F1690" t="s">
        <v>344</v>
      </c>
      <c r="G1690" t="s">
        <v>363</v>
      </c>
      <c r="H1690">
        <v>18.323</v>
      </c>
      <c r="J1690">
        <v>106112880</v>
      </c>
      <c r="K1690" s="5">
        <v>43829</v>
      </c>
      <c r="L1690">
        <v>27</v>
      </c>
      <c r="M1690">
        <v>1</v>
      </c>
      <c r="N1690">
        <v>0</v>
      </c>
      <c r="O1690">
        <v>5</v>
      </c>
      <c r="P1690" t="s">
        <v>7</v>
      </c>
    </row>
    <row r="1691" spans="1:16" x14ac:dyDescent="0.35">
      <c r="A1691">
        <v>0</v>
      </c>
      <c r="B1691" t="s">
        <v>363</v>
      </c>
      <c r="C1691">
        <v>9.5000000000000001E-2</v>
      </c>
      <c r="D1691" t="s">
        <v>6</v>
      </c>
      <c r="E1691" t="s">
        <v>606</v>
      </c>
      <c r="F1691" t="s">
        <v>345</v>
      </c>
      <c r="G1691" t="s">
        <v>363</v>
      </c>
      <c r="H1691">
        <v>18.327999999999999</v>
      </c>
      <c r="J1691">
        <v>106946096</v>
      </c>
      <c r="K1691" s="5">
        <v>44683</v>
      </c>
      <c r="L1691">
        <v>18</v>
      </c>
      <c r="M1691">
        <v>1</v>
      </c>
      <c r="N1691">
        <v>0</v>
      </c>
      <c r="O1691">
        <v>1</v>
      </c>
      <c r="P1691" t="s">
        <v>7</v>
      </c>
    </row>
    <row r="1692" spans="1:16" x14ac:dyDescent="0.35">
      <c r="A1692">
        <v>0</v>
      </c>
      <c r="B1692" t="s">
        <v>363</v>
      </c>
      <c r="C1692">
        <v>8.1000000000000003E-2</v>
      </c>
      <c r="D1692" t="s">
        <v>6</v>
      </c>
      <c r="E1692" t="s">
        <v>606</v>
      </c>
      <c r="F1692" t="s">
        <v>344</v>
      </c>
      <c r="G1692" t="s">
        <v>363</v>
      </c>
      <c r="H1692">
        <v>18.341999999999999</v>
      </c>
      <c r="J1692">
        <v>106996032</v>
      </c>
      <c r="K1692" s="5">
        <v>44731</v>
      </c>
      <c r="L1692">
        <v>19</v>
      </c>
      <c r="M1692">
        <v>1</v>
      </c>
      <c r="N1692">
        <v>0</v>
      </c>
      <c r="O1692">
        <v>5</v>
      </c>
      <c r="P1692" t="s">
        <v>3</v>
      </c>
    </row>
    <row r="1693" spans="1:16" x14ac:dyDescent="0.35">
      <c r="A1693">
        <v>0</v>
      </c>
      <c r="B1693" t="s">
        <v>363</v>
      </c>
      <c r="C1693">
        <v>6.8000000000000005E-2</v>
      </c>
      <c r="D1693" t="s">
        <v>6</v>
      </c>
      <c r="E1693" t="s">
        <v>606</v>
      </c>
      <c r="F1693" t="s">
        <v>345</v>
      </c>
      <c r="G1693" t="s">
        <v>363</v>
      </c>
      <c r="H1693">
        <v>18.355</v>
      </c>
      <c r="J1693">
        <v>108054168</v>
      </c>
      <c r="K1693" s="5">
        <v>45736</v>
      </c>
      <c r="L1693">
        <v>19</v>
      </c>
      <c r="M1693">
        <v>1</v>
      </c>
      <c r="N1693">
        <v>0</v>
      </c>
      <c r="O1693">
        <v>1</v>
      </c>
      <c r="P1693" t="s">
        <v>3</v>
      </c>
    </row>
    <row r="1694" spans="1:16" x14ac:dyDescent="0.35">
      <c r="A1694">
        <v>0</v>
      </c>
      <c r="B1694" t="s">
        <v>363</v>
      </c>
      <c r="C1694">
        <v>3.9E-2</v>
      </c>
      <c r="D1694" t="s">
        <v>6</v>
      </c>
      <c r="E1694" t="s">
        <v>606</v>
      </c>
      <c r="F1694" t="s">
        <v>345</v>
      </c>
      <c r="G1694" t="s">
        <v>363</v>
      </c>
      <c r="H1694">
        <v>18.384</v>
      </c>
      <c r="J1694">
        <v>107918230</v>
      </c>
      <c r="K1694" s="5">
        <v>45604</v>
      </c>
      <c r="L1694">
        <v>18</v>
      </c>
      <c r="M1694">
        <v>1</v>
      </c>
      <c r="N1694">
        <v>0</v>
      </c>
      <c r="O1694">
        <v>1</v>
      </c>
      <c r="P1694" t="s">
        <v>8</v>
      </c>
    </row>
    <row r="1695" spans="1:16" x14ac:dyDescent="0.35">
      <c r="A1695">
        <v>0</v>
      </c>
      <c r="B1695" t="s">
        <v>363</v>
      </c>
      <c r="C1695">
        <v>1.0999999999999999E-2</v>
      </c>
      <c r="D1695" t="s">
        <v>6</v>
      </c>
      <c r="E1695" t="s">
        <v>606</v>
      </c>
      <c r="F1695" t="s">
        <v>344</v>
      </c>
      <c r="G1695" t="s">
        <v>363</v>
      </c>
      <c r="H1695">
        <v>18.411999999999999</v>
      </c>
      <c r="J1695">
        <v>106621027</v>
      </c>
      <c r="K1695" s="5">
        <v>44372</v>
      </c>
      <c r="L1695">
        <v>21</v>
      </c>
      <c r="M1695">
        <v>1</v>
      </c>
      <c r="N1695">
        <v>0</v>
      </c>
      <c r="O1695">
        <v>1</v>
      </c>
      <c r="P1695" t="s">
        <v>3</v>
      </c>
    </row>
    <row r="1696" spans="1:16" x14ac:dyDescent="0.35">
      <c r="A1696">
        <v>0</v>
      </c>
      <c r="B1696" t="s">
        <v>363</v>
      </c>
      <c r="C1696">
        <v>1E-3</v>
      </c>
      <c r="D1696" t="s">
        <v>6</v>
      </c>
      <c r="E1696" t="s">
        <v>606</v>
      </c>
      <c r="F1696" t="s">
        <v>344</v>
      </c>
      <c r="G1696" t="s">
        <v>363</v>
      </c>
      <c r="H1696">
        <v>18.422000000000001</v>
      </c>
      <c r="J1696">
        <v>105813376</v>
      </c>
      <c r="K1696" s="5">
        <v>43546</v>
      </c>
      <c r="L1696">
        <v>19</v>
      </c>
      <c r="M1696">
        <v>1</v>
      </c>
      <c r="N1696">
        <v>7</v>
      </c>
      <c r="O1696">
        <v>1</v>
      </c>
      <c r="P1696" t="s">
        <v>7</v>
      </c>
    </row>
    <row r="1697" spans="1:16" x14ac:dyDescent="0.35">
      <c r="A1697">
        <v>0</v>
      </c>
      <c r="B1697" t="s">
        <v>363</v>
      </c>
      <c r="C1697">
        <v>0</v>
      </c>
      <c r="E1697" t="s">
        <v>606</v>
      </c>
      <c r="F1697" t="s">
        <v>344</v>
      </c>
      <c r="G1697" t="s">
        <v>363</v>
      </c>
      <c r="H1697">
        <v>18.422999999999998</v>
      </c>
      <c r="J1697">
        <v>104180287</v>
      </c>
      <c r="K1697" s="5">
        <v>41924</v>
      </c>
      <c r="L1697">
        <v>24</v>
      </c>
      <c r="M1697">
        <v>1</v>
      </c>
      <c r="N1697">
        <v>7</v>
      </c>
      <c r="O1697">
        <v>5</v>
      </c>
      <c r="P1697" t="s">
        <v>7</v>
      </c>
    </row>
    <row r="1698" spans="1:16" x14ac:dyDescent="0.35">
      <c r="A1698">
        <v>0</v>
      </c>
      <c r="B1698" t="s">
        <v>363</v>
      </c>
      <c r="C1698">
        <v>0</v>
      </c>
      <c r="E1698" t="s">
        <v>606</v>
      </c>
      <c r="F1698" t="s">
        <v>398</v>
      </c>
      <c r="G1698" t="s">
        <v>363</v>
      </c>
      <c r="H1698">
        <v>18.422999999999998</v>
      </c>
      <c r="J1698">
        <v>107276811</v>
      </c>
      <c r="K1698" s="5">
        <v>45005</v>
      </c>
      <c r="L1698">
        <v>21</v>
      </c>
      <c r="M1698">
        <v>1</v>
      </c>
      <c r="N1698">
        <v>7</v>
      </c>
      <c r="O1698">
        <v>1</v>
      </c>
      <c r="P1698" t="s">
        <v>7</v>
      </c>
    </row>
    <row r="1699" spans="1:16" x14ac:dyDescent="0.35">
      <c r="A1699" s="5">
        <v>46217</v>
      </c>
      <c r="B1699" t="s">
        <v>627</v>
      </c>
    </row>
    <row r="1700" spans="1:16" ht="43.5" x14ac:dyDescent="0.35">
      <c r="A1700" s="1" t="s">
        <v>370</v>
      </c>
      <c r="B1700" t="s">
        <v>371</v>
      </c>
      <c r="C1700" s="1" t="s">
        <v>372</v>
      </c>
      <c r="D1700" t="s">
        <v>373</v>
      </c>
      <c r="E1700" t="s">
        <v>374</v>
      </c>
      <c r="F1700" t="s">
        <v>375</v>
      </c>
      <c r="G1700" t="s">
        <v>376</v>
      </c>
      <c r="H1700" t="s">
        <v>377</v>
      </c>
      <c r="I1700" t="s">
        <v>0</v>
      </c>
      <c r="J1700" t="s">
        <v>1</v>
      </c>
      <c r="K1700" t="s">
        <v>2</v>
      </c>
      <c r="L1700" t="s">
        <v>3</v>
      </c>
      <c r="M1700" t="s">
        <v>4</v>
      </c>
      <c r="N1700" t="s">
        <v>5</v>
      </c>
      <c r="O1700" t="s">
        <v>6</v>
      </c>
    </row>
    <row r="1701" spans="1:16" x14ac:dyDescent="0.35">
      <c r="A1701">
        <v>0</v>
      </c>
      <c r="B1701" t="s">
        <v>363</v>
      </c>
      <c r="C1701">
        <v>0</v>
      </c>
      <c r="E1701" t="s">
        <v>606</v>
      </c>
      <c r="F1701" t="s">
        <v>344</v>
      </c>
      <c r="G1701" t="s">
        <v>363</v>
      </c>
      <c r="H1701">
        <v>18.422999999999998</v>
      </c>
      <c r="J1701">
        <v>106717406</v>
      </c>
      <c r="K1701" s="5">
        <v>44469</v>
      </c>
      <c r="L1701">
        <v>30</v>
      </c>
      <c r="M1701">
        <v>1</v>
      </c>
      <c r="N1701">
        <v>7</v>
      </c>
      <c r="O1701">
        <v>5</v>
      </c>
      <c r="P1701" t="s">
        <v>3</v>
      </c>
    </row>
    <row r="1702" spans="1:16" x14ac:dyDescent="0.35">
      <c r="A1702">
        <v>0</v>
      </c>
      <c r="B1702" t="s">
        <v>363</v>
      </c>
      <c r="C1702">
        <v>0</v>
      </c>
      <c r="E1702" t="s">
        <v>606</v>
      </c>
      <c r="F1702" t="s">
        <v>425</v>
      </c>
      <c r="G1702" t="s">
        <v>363</v>
      </c>
      <c r="H1702">
        <v>18.422999999999998</v>
      </c>
      <c r="J1702">
        <v>107317466</v>
      </c>
      <c r="K1702" s="5">
        <v>45035</v>
      </c>
      <c r="L1702">
        <v>24</v>
      </c>
      <c r="M1702">
        <v>1</v>
      </c>
      <c r="N1702">
        <v>7</v>
      </c>
      <c r="O1702">
        <v>1</v>
      </c>
      <c r="P1702" t="s">
        <v>3</v>
      </c>
    </row>
    <row r="1703" spans="1:16" x14ac:dyDescent="0.35">
      <c r="A1703">
        <v>0</v>
      </c>
      <c r="B1703" t="s">
        <v>363</v>
      </c>
      <c r="C1703">
        <v>0</v>
      </c>
      <c r="E1703" t="s">
        <v>606</v>
      </c>
      <c r="F1703" t="s">
        <v>345</v>
      </c>
      <c r="G1703" t="s">
        <v>363</v>
      </c>
      <c r="H1703">
        <v>18.422999999999998</v>
      </c>
      <c r="J1703">
        <v>106716302</v>
      </c>
      <c r="K1703" s="5">
        <v>44467</v>
      </c>
      <c r="L1703">
        <v>23</v>
      </c>
      <c r="M1703">
        <v>1</v>
      </c>
      <c r="N1703">
        <v>7</v>
      </c>
      <c r="O1703">
        <v>1</v>
      </c>
      <c r="P1703" t="s">
        <v>7</v>
      </c>
    </row>
    <row r="1704" spans="1:16" x14ac:dyDescent="0.35">
      <c r="A1704">
        <v>0</v>
      </c>
      <c r="B1704" t="s">
        <v>363</v>
      </c>
      <c r="C1704">
        <v>0</v>
      </c>
      <c r="E1704" t="s">
        <v>606</v>
      </c>
      <c r="F1704" t="s">
        <v>398</v>
      </c>
      <c r="G1704" t="s">
        <v>363</v>
      </c>
      <c r="H1704">
        <v>18.422999999999998</v>
      </c>
      <c r="J1704">
        <v>106805459</v>
      </c>
      <c r="K1704" s="5">
        <v>44546</v>
      </c>
      <c r="L1704">
        <v>24</v>
      </c>
      <c r="M1704">
        <v>1</v>
      </c>
      <c r="N1704">
        <v>7</v>
      </c>
      <c r="O1704">
        <v>5</v>
      </c>
      <c r="P1704" t="s">
        <v>7</v>
      </c>
    </row>
    <row r="1705" spans="1:16" x14ac:dyDescent="0.35">
      <c r="A1705">
        <v>0</v>
      </c>
      <c r="B1705" t="s">
        <v>363</v>
      </c>
      <c r="C1705">
        <v>0</v>
      </c>
      <c r="E1705" t="s">
        <v>606</v>
      </c>
      <c r="F1705" t="s">
        <v>628</v>
      </c>
      <c r="G1705" t="s">
        <v>363</v>
      </c>
      <c r="H1705">
        <v>18.422999999999998</v>
      </c>
      <c r="J1705">
        <v>104828470</v>
      </c>
      <c r="K1705" s="5">
        <v>42607</v>
      </c>
      <c r="L1705">
        <v>30</v>
      </c>
      <c r="M1705">
        <v>1</v>
      </c>
      <c r="N1705">
        <v>7</v>
      </c>
      <c r="O1705">
        <v>1</v>
      </c>
      <c r="P1705" t="s">
        <v>8</v>
      </c>
    </row>
    <row r="1706" spans="1:16" x14ac:dyDescent="0.35">
      <c r="A1706">
        <v>0</v>
      </c>
      <c r="B1706" t="s">
        <v>363</v>
      </c>
      <c r="C1706">
        <v>0</v>
      </c>
      <c r="E1706" t="s">
        <v>606</v>
      </c>
      <c r="F1706" t="s">
        <v>398</v>
      </c>
      <c r="G1706" t="s">
        <v>363</v>
      </c>
      <c r="H1706">
        <v>18.422999999999998</v>
      </c>
      <c r="J1706">
        <v>104171220</v>
      </c>
      <c r="K1706" s="5">
        <v>41916</v>
      </c>
      <c r="L1706">
        <v>21</v>
      </c>
      <c r="M1706">
        <v>1</v>
      </c>
      <c r="N1706">
        <v>7</v>
      </c>
      <c r="O1706">
        <v>1</v>
      </c>
      <c r="P1706" t="s">
        <v>3</v>
      </c>
    </row>
    <row r="1707" spans="1:16" x14ac:dyDescent="0.35">
      <c r="A1707">
        <v>0</v>
      </c>
      <c r="B1707" t="s">
        <v>363</v>
      </c>
      <c r="C1707">
        <v>0</v>
      </c>
      <c r="E1707" t="s">
        <v>606</v>
      </c>
      <c r="F1707" t="s">
        <v>344</v>
      </c>
      <c r="G1707" t="s">
        <v>363</v>
      </c>
      <c r="H1707">
        <v>18.422999999999998</v>
      </c>
      <c r="J1707">
        <v>108311236</v>
      </c>
      <c r="K1707" s="5">
        <v>45978</v>
      </c>
      <c r="L1707">
        <v>23</v>
      </c>
      <c r="M1707">
        <v>1</v>
      </c>
      <c r="N1707">
        <v>7</v>
      </c>
      <c r="O1707">
        <v>5</v>
      </c>
      <c r="P1707" t="s">
        <v>7</v>
      </c>
    </row>
    <row r="1708" spans="1:16" x14ac:dyDescent="0.35">
      <c r="A1708">
        <v>0</v>
      </c>
      <c r="B1708" t="s">
        <v>363</v>
      </c>
      <c r="C1708">
        <v>0</v>
      </c>
      <c r="E1708" t="s">
        <v>606</v>
      </c>
      <c r="F1708" t="s">
        <v>425</v>
      </c>
      <c r="G1708" t="s">
        <v>363</v>
      </c>
      <c r="H1708">
        <v>18.422999999999998</v>
      </c>
      <c r="J1708">
        <v>108315203</v>
      </c>
      <c r="K1708" s="5">
        <v>45977</v>
      </c>
      <c r="L1708">
        <v>26</v>
      </c>
      <c r="M1708">
        <v>1</v>
      </c>
      <c r="N1708">
        <v>7</v>
      </c>
      <c r="O1708">
        <v>5</v>
      </c>
      <c r="P1708" t="s">
        <v>3</v>
      </c>
    </row>
    <row r="1709" spans="1:16" x14ac:dyDescent="0.35">
      <c r="A1709">
        <v>0</v>
      </c>
      <c r="B1709" t="s">
        <v>363</v>
      </c>
      <c r="C1709">
        <v>0</v>
      </c>
      <c r="E1709" t="s">
        <v>606</v>
      </c>
      <c r="F1709" t="s">
        <v>398</v>
      </c>
      <c r="G1709" t="s">
        <v>363</v>
      </c>
      <c r="H1709">
        <v>18.422999999999998</v>
      </c>
      <c r="J1709">
        <v>108288975</v>
      </c>
      <c r="K1709" s="5">
        <v>45961</v>
      </c>
      <c r="L1709">
        <v>30</v>
      </c>
      <c r="M1709">
        <v>1</v>
      </c>
      <c r="N1709">
        <v>7</v>
      </c>
      <c r="O1709">
        <v>4</v>
      </c>
      <c r="P1709" t="s">
        <v>3</v>
      </c>
    </row>
    <row r="1710" spans="1:16" x14ac:dyDescent="0.35">
      <c r="A1710">
        <v>0</v>
      </c>
      <c r="B1710" t="s">
        <v>363</v>
      </c>
      <c r="C1710">
        <v>0</v>
      </c>
      <c r="E1710" t="s">
        <v>606</v>
      </c>
      <c r="F1710" t="s">
        <v>345</v>
      </c>
      <c r="G1710" t="s">
        <v>363</v>
      </c>
      <c r="H1710">
        <v>18.422999999999998</v>
      </c>
      <c r="J1710">
        <v>108344794</v>
      </c>
      <c r="K1710" s="5">
        <v>46004</v>
      </c>
      <c r="L1710">
        <v>30</v>
      </c>
      <c r="M1710">
        <v>1</v>
      </c>
      <c r="N1710">
        <v>7</v>
      </c>
      <c r="O1710">
        <v>5</v>
      </c>
      <c r="P1710" t="s">
        <v>3</v>
      </c>
    </row>
    <row r="1711" spans="1:16" x14ac:dyDescent="0.35">
      <c r="B1711" t="s">
        <v>363</v>
      </c>
      <c r="C1711">
        <v>0</v>
      </c>
      <c r="E1711" t="s">
        <v>606</v>
      </c>
      <c r="F1711" t="s">
        <v>344</v>
      </c>
      <c r="G1711" t="s">
        <v>363</v>
      </c>
      <c r="H1711">
        <v>18.422999999999998</v>
      </c>
      <c r="J1711">
        <v>108119744</v>
      </c>
      <c r="K1711" s="5">
        <v>45800</v>
      </c>
      <c r="L1711">
        <v>30</v>
      </c>
      <c r="M1711">
        <v>1</v>
      </c>
      <c r="N1711">
        <v>7</v>
      </c>
      <c r="O1711">
        <v>1</v>
      </c>
      <c r="P1711" t="s">
        <v>7</v>
      </c>
    </row>
    <row r="1712" spans="1:16" x14ac:dyDescent="0.35">
      <c r="A1712">
        <v>0</v>
      </c>
      <c r="B1712" t="s">
        <v>363</v>
      </c>
      <c r="C1712">
        <v>0</v>
      </c>
      <c r="E1712" t="s">
        <v>606</v>
      </c>
      <c r="F1712" t="s">
        <v>398</v>
      </c>
      <c r="G1712" t="s">
        <v>363</v>
      </c>
      <c r="H1712">
        <v>18.422999999999998</v>
      </c>
      <c r="J1712">
        <v>108075332</v>
      </c>
      <c r="K1712" s="5">
        <v>45756</v>
      </c>
      <c r="L1712">
        <v>30</v>
      </c>
      <c r="M1712">
        <v>1</v>
      </c>
      <c r="N1712">
        <v>7</v>
      </c>
      <c r="O1712">
        <v>1</v>
      </c>
      <c r="P1712" t="s">
        <v>3</v>
      </c>
    </row>
    <row r="1713" spans="1:16" x14ac:dyDescent="0.35">
      <c r="A1713">
        <v>0</v>
      </c>
      <c r="B1713" t="s">
        <v>363</v>
      </c>
      <c r="C1713">
        <v>0</v>
      </c>
      <c r="E1713" t="s">
        <v>606</v>
      </c>
      <c r="F1713" t="s">
        <v>398</v>
      </c>
      <c r="G1713" t="s">
        <v>363</v>
      </c>
      <c r="H1713">
        <v>18.422999999999998</v>
      </c>
      <c r="J1713">
        <v>107829357</v>
      </c>
      <c r="K1713" s="5">
        <v>45528</v>
      </c>
      <c r="L1713">
        <v>30</v>
      </c>
      <c r="M1713">
        <v>1</v>
      </c>
      <c r="N1713">
        <v>7</v>
      </c>
      <c r="O1713">
        <v>1</v>
      </c>
      <c r="P1713" t="s">
        <v>10</v>
      </c>
    </row>
    <row r="1714" spans="1:16" x14ac:dyDescent="0.35">
      <c r="A1714">
        <v>0</v>
      </c>
      <c r="B1714" t="s">
        <v>363</v>
      </c>
      <c r="C1714">
        <v>0</v>
      </c>
      <c r="E1714" t="s">
        <v>606</v>
      </c>
      <c r="F1714" t="s">
        <v>384</v>
      </c>
      <c r="G1714" t="s">
        <v>363</v>
      </c>
      <c r="H1714">
        <v>18.422999999999998</v>
      </c>
      <c r="J1714">
        <v>108200842</v>
      </c>
      <c r="K1714" s="5">
        <v>45882</v>
      </c>
      <c r="L1714">
        <v>30</v>
      </c>
      <c r="M1714">
        <v>2</v>
      </c>
      <c r="N1714">
        <v>7</v>
      </c>
      <c r="O1714">
        <v>1</v>
      </c>
      <c r="P1714" t="s">
        <v>7</v>
      </c>
    </row>
    <row r="1715" spans="1:16" x14ac:dyDescent="0.35">
      <c r="A1715">
        <v>0</v>
      </c>
      <c r="B1715" t="s">
        <v>363</v>
      </c>
      <c r="C1715">
        <v>0</v>
      </c>
      <c r="E1715" t="s">
        <v>606</v>
      </c>
      <c r="F1715" t="s">
        <v>344</v>
      </c>
      <c r="G1715" t="s">
        <v>363</v>
      </c>
      <c r="H1715">
        <v>18.422999999999998</v>
      </c>
      <c r="J1715">
        <v>107977925</v>
      </c>
      <c r="K1715" s="5">
        <v>45638</v>
      </c>
      <c r="L1715">
        <v>30</v>
      </c>
      <c r="M1715">
        <v>1</v>
      </c>
      <c r="N1715">
        <v>7</v>
      </c>
      <c r="O1715">
        <v>5</v>
      </c>
      <c r="P1715" t="s">
        <v>8</v>
      </c>
    </row>
    <row r="1716" spans="1:16" x14ac:dyDescent="0.35">
      <c r="A1716">
        <v>0</v>
      </c>
      <c r="B1716" t="s">
        <v>363</v>
      </c>
      <c r="C1716">
        <v>1E-3</v>
      </c>
      <c r="D1716" t="s">
        <v>411</v>
      </c>
      <c r="E1716" t="s">
        <v>606</v>
      </c>
      <c r="F1716" t="s">
        <v>398</v>
      </c>
      <c r="G1716" t="s">
        <v>363</v>
      </c>
      <c r="H1716">
        <v>18.423999999999999</v>
      </c>
      <c r="J1716">
        <v>104180285</v>
      </c>
      <c r="K1716" s="5">
        <v>41922</v>
      </c>
      <c r="L1716">
        <v>19</v>
      </c>
      <c r="M1716">
        <v>1</v>
      </c>
      <c r="N1716">
        <v>7</v>
      </c>
      <c r="O1716">
        <v>5</v>
      </c>
    </row>
    <row r="1717" spans="1:16" x14ac:dyDescent="0.35">
      <c r="A1717">
        <v>0</v>
      </c>
      <c r="B1717" t="s">
        <v>363</v>
      </c>
      <c r="C1717">
        <v>9.5000000000000001E-2</v>
      </c>
      <c r="D1717" t="s">
        <v>411</v>
      </c>
      <c r="E1717" t="s">
        <v>606</v>
      </c>
      <c r="F1717" t="s">
        <v>398</v>
      </c>
      <c r="G1717" t="s">
        <v>363</v>
      </c>
      <c r="H1717">
        <v>18.518000000000001</v>
      </c>
      <c r="J1717">
        <v>105420932</v>
      </c>
      <c r="K1717" s="5">
        <v>43181</v>
      </c>
      <c r="L1717">
        <v>23</v>
      </c>
      <c r="M1717">
        <v>1</v>
      </c>
      <c r="N1717">
        <v>5</v>
      </c>
      <c r="O1717">
        <v>1</v>
      </c>
      <c r="P1717" t="s">
        <v>7</v>
      </c>
    </row>
    <row r="1718" spans="1:16" x14ac:dyDescent="0.35">
      <c r="A1718">
        <v>0</v>
      </c>
      <c r="B1718" t="s">
        <v>363</v>
      </c>
      <c r="C1718">
        <v>0.1</v>
      </c>
      <c r="D1718" t="s">
        <v>411</v>
      </c>
      <c r="E1718" t="s">
        <v>606</v>
      </c>
      <c r="F1718" t="s">
        <v>425</v>
      </c>
      <c r="G1718" t="s">
        <v>363</v>
      </c>
      <c r="H1718">
        <v>18.523</v>
      </c>
      <c r="J1718">
        <v>106638714</v>
      </c>
      <c r="K1718" s="5">
        <v>44383</v>
      </c>
      <c r="L1718">
        <v>23</v>
      </c>
      <c r="M1718">
        <v>1</v>
      </c>
      <c r="N1718">
        <v>0</v>
      </c>
      <c r="O1718">
        <v>1</v>
      </c>
      <c r="P1718" t="s">
        <v>10</v>
      </c>
    </row>
    <row r="1719" spans="1:16" x14ac:dyDescent="0.35">
      <c r="A1719">
        <v>0</v>
      </c>
      <c r="B1719" t="s">
        <v>363</v>
      </c>
      <c r="C1719">
        <v>0.1</v>
      </c>
      <c r="D1719" t="s">
        <v>411</v>
      </c>
      <c r="E1719" t="s">
        <v>606</v>
      </c>
      <c r="F1719" t="s">
        <v>398</v>
      </c>
      <c r="G1719" t="s">
        <v>363</v>
      </c>
      <c r="H1719">
        <v>18.523</v>
      </c>
      <c r="J1719">
        <v>107431559</v>
      </c>
      <c r="K1719" s="5">
        <v>45159</v>
      </c>
      <c r="L1719">
        <v>19</v>
      </c>
      <c r="M1719">
        <v>1</v>
      </c>
      <c r="N1719">
        <v>0</v>
      </c>
      <c r="O1719">
        <v>1</v>
      </c>
      <c r="P1719" t="s">
        <v>8</v>
      </c>
    </row>
    <row r="1720" spans="1:16" x14ac:dyDescent="0.35">
      <c r="A1720">
        <v>0</v>
      </c>
      <c r="B1720" t="s">
        <v>363</v>
      </c>
      <c r="C1720">
        <v>0.3</v>
      </c>
      <c r="D1720" t="s">
        <v>6</v>
      </c>
      <c r="E1720" t="s">
        <v>398</v>
      </c>
      <c r="F1720" t="s">
        <v>606</v>
      </c>
      <c r="G1720" t="s">
        <v>363</v>
      </c>
      <c r="H1720">
        <v>18.581</v>
      </c>
      <c r="J1720">
        <v>105368798</v>
      </c>
      <c r="K1720" s="5">
        <v>43127</v>
      </c>
      <c r="L1720">
        <v>21</v>
      </c>
      <c r="M1720">
        <v>1</v>
      </c>
      <c r="N1720">
        <v>0</v>
      </c>
      <c r="O1720">
        <v>1</v>
      </c>
      <c r="P1720" t="s">
        <v>7</v>
      </c>
    </row>
    <row r="1721" spans="1:16" x14ac:dyDescent="0.35">
      <c r="A1721">
        <v>0</v>
      </c>
      <c r="B1721" t="s">
        <v>363</v>
      </c>
      <c r="C1721">
        <v>0.2</v>
      </c>
      <c r="D1721" t="s">
        <v>411</v>
      </c>
      <c r="E1721" t="s">
        <v>606</v>
      </c>
      <c r="F1721" t="s">
        <v>425</v>
      </c>
      <c r="G1721" t="s">
        <v>363</v>
      </c>
      <c r="H1721">
        <v>18.623000000000001</v>
      </c>
      <c r="J1721">
        <v>106516078</v>
      </c>
      <c r="K1721" s="5">
        <v>44265</v>
      </c>
      <c r="L1721">
        <v>23</v>
      </c>
      <c r="M1721">
        <v>1</v>
      </c>
      <c r="N1721">
        <v>5</v>
      </c>
      <c r="O1721">
        <v>1</v>
      </c>
      <c r="P1721" t="s">
        <v>8</v>
      </c>
    </row>
    <row r="1722" spans="1:16" x14ac:dyDescent="0.35">
      <c r="A1722">
        <v>0</v>
      </c>
      <c r="B1722" t="s">
        <v>363</v>
      </c>
      <c r="C1722">
        <v>0.25</v>
      </c>
      <c r="D1722" t="s">
        <v>411</v>
      </c>
      <c r="E1722" t="s">
        <v>606</v>
      </c>
      <c r="F1722" t="s">
        <v>425</v>
      </c>
      <c r="G1722" t="s">
        <v>363</v>
      </c>
      <c r="H1722">
        <v>18.672999999999998</v>
      </c>
      <c r="J1722">
        <v>104786352</v>
      </c>
      <c r="K1722" s="5">
        <v>42561</v>
      </c>
      <c r="L1722">
        <v>28</v>
      </c>
      <c r="M1722">
        <v>1</v>
      </c>
      <c r="N1722">
        <v>0</v>
      </c>
      <c r="O1722">
        <v>1</v>
      </c>
      <c r="P1722" t="s">
        <v>7</v>
      </c>
    </row>
    <row r="1723" spans="1:16" x14ac:dyDescent="0.35">
      <c r="A1723">
        <v>0</v>
      </c>
      <c r="B1723" t="s">
        <v>363</v>
      </c>
      <c r="C1723">
        <v>0.15</v>
      </c>
      <c r="D1723" t="s">
        <v>6</v>
      </c>
      <c r="E1723" t="s">
        <v>398</v>
      </c>
      <c r="F1723" t="s">
        <v>606</v>
      </c>
      <c r="G1723" t="s">
        <v>363</v>
      </c>
      <c r="H1723">
        <v>18.731000000000002</v>
      </c>
      <c r="J1723">
        <v>107722871</v>
      </c>
      <c r="K1723" s="5">
        <v>45430</v>
      </c>
      <c r="L1723">
        <v>21</v>
      </c>
      <c r="M1723">
        <v>1</v>
      </c>
      <c r="N1723">
        <v>0</v>
      </c>
      <c r="O1723">
        <v>1</v>
      </c>
      <c r="P1723" t="s">
        <v>7</v>
      </c>
    </row>
    <row r="1724" spans="1:16" x14ac:dyDescent="0.35">
      <c r="A1724">
        <v>0</v>
      </c>
      <c r="B1724" t="s">
        <v>363</v>
      </c>
      <c r="C1724">
        <v>0.1</v>
      </c>
      <c r="D1724" t="s">
        <v>6</v>
      </c>
      <c r="E1724" t="s">
        <v>398</v>
      </c>
      <c r="F1724" t="s">
        <v>606</v>
      </c>
      <c r="G1724" t="s">
        <v>363</v>
      </c>
      <c r="H1724">
        <v>18.780999999999999</v>
      </c>
      <c r="J1724">
        <v>104707326</v>
      </c>
      <c r="K1724" s="5">
        <v>42474</v>
      </c>
      <c r="L1724">
        <v>28</v>
      </c>
      <c r="M1724">
        <v>1</v>
      </c>
      <c r="N1724">
        <v>0</v>
      </c>
      <c r="O1724">
        <v>1</v>
      </c>
      <c r="P1724" t="s">
        <v>7</v>
      </c>
    </row>
    <row r="1725" spans="1:16" x14ac:dyDescent="0.35">
      <c r="A1725">
        <v>0</v>
      </c>
      <c r="B1725" t="s">
        <v>363</v>
      </c>
      <c r="C1725">
        <v>0.1</v>
      </c>
      <c r="D1725" t="s">
        <v>6</v>
      </c>
      <c r="E1725" t="s">
        <v>398</v>
      </c>
      <c r="F1725" t="s">
        <v>606</v>
      </c>
      <c r="G1725" t="s">
        <v>363</v>
      </c>
      <c r="H1725">
        <v>18.780999999999999</v>
      </c>
      <c r="J1725">
        <v>108121864</v>
      </c>
      <c r="K1725" s="5">
        <v>45802</v>
      </c>
      <c r="L1725">
        <v>19</v>
      </c>
      <c r="M1725">
        <v>1</v>
      </c>
      <c r="N1725">
        <v>0</v>
      </c>
      <c r="O1725">
        <v>3</v>
      </c>
      <c r="P1725" t="s">
        <v>7</v>
      </c>
    </row>
    <row r="1726" spans="1:16" x14ac:dyDescent="0.35">
      <c r="A1726">
        <v>0</v>
      </c>
      <c r="B1726" t="s">
        <v>363</v>
      </c>
      <c r="C1726">
        <v>0</v>
      </c>
      <c r="E1726" t="s">
        <v>398</v>
      </c>
      <c r="F1726" t="s">
        <v>629</v>
      </c>
      <c r="G1726" t="s">
        <v>363</v>
      </c>
      <c r="H1726">
        <v>18.881</v>
      </c>
      <c r="J1726">
        <v>106255886</v>
      </c>
      <c r="K1726" s="5">
        <v>43998</v>
      </c>
      <c r="L1726">
        <v>21</v>
      </c>
      <c r="M1726">
        <v>2</v>
      </c>
      <c r="N1726">
        <v>0</v>
      </c>
      <c r="O1726">
        <v>1</v>
      </c>
      <c r="P1726" t="s">
        <v>7</v>
      </c>
    </row>
    <row r="1727" spans="1:16" x14ac:dyDescent="0.35">
      <c r="A1727">
        <v>0</v>
      </c>
      <c r="B1727" t="s">
        <v>363</v>
      </c>
      <c r="C1727">
        <v>0</v>
      </c>
      <c r="E1727" t="s">
        <v>398</v>
      </c>
      <c r="F1727" t="s">
        <v>344</v>
      </c>
      <c r="G1727" t="s">
        <v>363</v>
      </c>
      <c r="H1727">
        <v>18.881</v>
      </c>
      <c r="J1727">
        <v>105929118</v>
      </c>
      <c r="K1727" s="5">
        <v>43662</v>
      </c>
      <c r="L1727">
        <v>23</v>
      </c>
      <c r="M1727">
        <v>2</v>
      </c>
      <c r="N1727">
        <v>8</v>
      </c>
      <c r="O1727">
        <v>1</v>
      </c>
      <c r="P1727" t="s">
        <v>7</v>
      </c>
    </row>
    <row r="1728" spans="1:16" x14ac:dyDescent="0.35">
      <c r="A1728">
        <v>0</v>
      </c>
      <c r="B1728" t="s">
        <v>363</v>
      </c>
      <c r="C1728">
        <v>0</v>
      </c>
      <c r="E1728" t="s">
        <v>398</v>
      </c>
      <c r="F1728" t="s">
        <v>425</v>
      </c>
      <c r="G1728" t="s">
        <v>363</v>
      </c>
      <c r="H1728">
        <v>18.881</v>
      </c>
      <c r="J1728">
        <v>107691439</v>
      </c>
      <c r="K1728" s="5">
        <v>45400</v>
      </c>
      <c r="L1728">
        <v>24</v>
      </c>
      <c r="M1728">
        <v>1</v>
      </c>
      <c r="N1728">
        <v>8</v>
      </c>
      <c r="O1728">
        <v>5</v>
      </c>
      <c r="P1728" t="s">
        <v>7</v>
      </c>
    </row>
    <row r="1729" spans="1:16" x14ac:dyDescent="0.35">
      <c r="A1729">
        <v>0</v>
      </c>
      <c r="B1729" t="s">
        <v>363</v>
      </c>
      <c r="C1729">
        <v>8.9999999999999993E-3</v>
      </c>
      <c r="D1729" t="s">
        <v>411</v>
      </c>
      <c r="E1729" t="s">
        <v>398</v>
      </c>
      <c r="F1729" t="s">
        <v>630</v>
      </c>
      <c r="G1729" t="s">
        <v>363</v>
      </c>
      <c r="H1729">
        <v>18.89</v>
      </c>
      <c r="J1729">
        <v>104675794</v>
      </c>
      <c r="K1729" s="5">
        <v>42443</v>
      </c>
      <c r="L1729">
        <v>21</v>
      </c>
      <c r="M1729">
        <v>1</v>
      </c>
      <c r="N1729">
        <v>0</v>
      </c>
      <c r="O1729">
        <v>1</v>
      </c>
      <c r="P1729" t="s">
        <v>7</v>
      </c>
    </row>
    <row r="1730" spans="1:16" x14ac:dyDescent="0.35">
      <c r="A1730">
        <v>0</v>
      </c>
      <c r="B1730" t="s">
        <v>363</v>
      </c>
      <c r="C1730">
        <v>2.8000000000000001E-2</v>
      </c>
      <c r="D1730" t="s">
        <v>411</v>
      </c>
      <c r="E1730" t="s">
        <v>398</v>
      </c>
      <c r="F1730" t="s">
        <v>425</v>
      </c>
      <c r="G1730" t="s">
        <v>363</v>
      </c>
      <c r="H1730">
        <v>18.908999999999999</v>
      </c>
      <c r="J1730">
        <v>105646810</v>
      </c>
      <c r="K1730" s="5">
        <v>43391</v>
      </c>
      <c r="L1730">
        <v>27</v>
      </c>
      <c r="M1730">
        <v>1</v>
      </c>
      <c r="N1730">
        <v>0</v>
      </c>
      <c r="O1730">
        <v>5</v>
      </c>
      <c r="P1730" t="s">
        <v>3</v>
      </c>
    </row>
    <row r="1731" spans="1:16" x14ac:dyDescent="0.35">
      <c r="A1731">
        <v>0</v>
      </c>
      <c r="B1731" t="s">
        <v>363</v>
      </c>
      <c r="C1731">
        <v>0.03</v>
      </c>
      <c r="D1731" t="s">
        <v>411</v>
      </c>
      <c r="E1731" t="s">
        <v>398</v>
      </c>
      <c r="F1731" t="s">
        <v>631</v>
      </c>
      <c r="G1731" t="s">
        <v>363</v>
      </c>
      <c r="H1731">
        <v>18.911000000000001</v>
      </c>
      <c r="J1731">
        <v>108275869</v>
      </c>
      <c r="K1731" s="5">
        <v>45951</v>
      </c>
      <c r="L1731">
        <v>19</v>
      </c>
      <c r="M1731">
        <v>1</v>
      </c>
      <c r="N1731">
        <v>0</v>
      </c>
      <c r="O1731">
        <v>1</v>
      </c>
      <c r="P1731" t="s">
        <v>7</v>
      </c>
    </row>
    <row r="1732" spans="1:16" x14ac:dyDescent="0.35">
      <c r="A1732">
        <v>0</v>
      </c>
      <c r="B1732" t="s">
        <v>363</v>
      </c>
      <c r="C1732">
        <v>0.5</v>
      </c>
      <c r="D1732" t="s">
        <v>411</v>
      </c>
      <c r="E1732" t="s">
        <v>606</v>
      </c>
      <c r="F1732" t="s">
        <v>398</v>
      </c>
      <c r="G1732" t="s">
        <v>363</v>
      </c>
      <c r="H1732">
        <v>18.922999999999998</v>
      </c>
      <c r="J1732">
        <v>108122225</v>
      </c>
      <c r="K1732" s="5">
        <v>45767</v>
      </c>
      <c r="L1732">
        <v>30</v>
      </c>
      <c r="M1732">
        <v>1</v>
      </c>
      <c r="O1732">
        <v>1</v>
      </c>
      <c r="P1732" t="s">
        <v>8</v>
      </c>
    </row>
    <row r="1733" spans="1:16" x14ac:dyDescent="0.35">
      <c r="A1733" s="5">
        <v>46217</v>
      </c>
      <c r="B1733" t="s">
        <v>632</v>
      </c>
    </row>
    <row r="1734" spans="1:16" ht="43.5" x14ac:dyDescent="0.35">
      <c r="A1734" s="1" t="s">
        <v>370</v>
      </c>
      <c r="B1734" t="s">
        <v>371</v>
      </c>
      <c r="C1734" s="1" t="s">
        <v>372</v>
      </c>
      <c r="D1734" t="s">
        <v>373</v>
      </c>
      <c r="E1734" t="s">
        <v>374</v>
      </c>
      <c r="F1734" t="s">
        <v>375</v>
      </c>
      <c r="G1734" t="s">
        <v>376</v>
      </c>
      <c r="H1734" t="s">
        <v>377</v>
      </c>
      <c r="I1734" t="s">
        <v>0</v>
      </c>
      <c r="J1734" t="s">
        <v>1</v>
      </c>
      <c r="K1734" t="s">
        <v>2</v>
      </c>
      <c r="L1734" t="s">
        <v>3</v>
      </c>
      <c r="M1734" t="s">
        <v>4</v>
      </c>
      <c r="N1734" t="s">
        <v>5</v>
      </c>
      <c r="O1734" t="s">
        <v>6</v>
      </c>
    </row>
    <row r="1735" spans="1:16" x14ac:dyDescent="0.35">
      <c r="A1735">
        <v>0</v>
      </c>
      <c r="B1735" t="s">
        <v>363</v>
      </c>
      <c r="C1735">
        <v>3.9</v>
      </c>
      <c r="D1735" t="s">
        <v>411</v>
      </c>
      <c r="E1735" t="s">
        <v>606</v>
      </c>
      <c r="F1735" t="s">
        <v>398</v>
      </c>
      <c r="G1735" t="s">
        <v>363</v>
      </c>
      <c r="H1735">
        <v>18.940999999999999</v>
      </c>
      <c r="J1735">
        <v>107460632</v>
      </c>
      <c r="K1735" s="5">
        <v>45184</v>
      </c>
      <c r="L1735">
        <v>24</v>
      </c>
      <c r="M1735">
        <v>1</v>
      </c>
      <c r="N1735">
        <v>7</v>
      </c>
      <c r="O1735">
        <v>4</v>
      </c>
      <c r="P1735" t="s">
        <v>7</v>
      </c>
    </row>
    <row r="1736" spans="1:16" x14ac:dyDescent="0.35">
      <c r="A1736">
        <v>0</v>
      </c>
      <c r="B1736" t="s">
        <v>633</v>
      </c>
      <c r="C1736">
        <v>0</v>
      </c>
      <c r="E1736" t="s">
        <v>363</v>
      </c>
      <c r="F1736" t="s">
        <v>384</v>
      </c>
      <c r="G1736" t="s">
        <v>363</v>
      </c>
      <c r="H1736">
        <v>999.99900000000002</v>
      </c>
      <c r="J1736">
        <v>107700594</v>
      </c>
      <c r="K1736" s="5">
        <v>45407</v>
      </c>
      <c r="L1736">
        <v>24</v>
      </c>
      <c r="M1736">
        <v>1</v>
      </c>
      <c r="N1736">
        <v>8</v>
      </c>
      <c r="O1736">
        <v>1</v>
      </c>
      <c r="P1736" t="s">
        <v>7</v>
      </c>
    </row>
    <row r="1737" spans="1:16" x14ac:dyDescent="0.35">
      <c r="A1737">
        <v>0</v>
      </c>
      <c r="B1737" t="s">
        <v>363</v>
      </c>
      <c r="C1737">
        <v>8.9999999999999993E-3</v>
      </c>
      <c r="D1737" t="s">
        <v>411</v>
      </c>
      <c r="E1737" t="s">
        <v>435</v>
      </c>
      <c r="F1737" t="s">
        <v>572</v>
      </c>
      <c r="G1737" t="s">
        <v>363</v>
      </c>
      <c r="H1737">
        <v>999.99900000000002</v>
      </c>
      <c r="J1737">
        <v>108027520</v>
      </c>
      <c r="K1737" s="5">
        <v>45708</v>
      </c>
      <c r="L1737">
        <v>21</v>
      </c>
      <c r="M1737">
        <v>6</v>
      </c>
      <c r="N1737">
        <v>7</v>
      </c>
      <c r="O1737">
        <v>5</v>
      </c>
      <c r="P1737" t="s">
        <v>3</v>
      </c>
    </row>
    <row r="1738" spans="1:16" x14ac:dyDescent="0.35">
      <c r="A1738">
        <v>0</v>
      </c>
      <c r="B1738" t="s">
        <v>363</v>
      </c>
      <c r="C1738">
        <v>0</v>
      </c>
      <c r="E1738" t="s">
        <v>422</v>
      </c>
      <c r="F1738" t="s">
        <v>429</v>
      </c>
      <c r="G1738" t="s">
        <v>363</v>
      </c>
      <c r="H1738">
        <v>999.99900000000002</v>
      </c>
      <c r="J1738">
        <v>108389966</v>
      </c>
      <c r="K1738" s="5">
        <v>46055</v>
      </c>
      <c r="L1738">
        <v>19</v>
      </c>
      <c r="M1738">
        <v>4</v>
      </c>
      <c r="N1738">
        <v>8</v>
      </c>
      <c r="O1738">
        <v>5</v>
      </c>
      <c r="P1738" t="s">
        <v>7</v>
      </c>
    </row>
    <row r="1739" spans="1:16" x14ac:dyDescent="0.35">
      <c r="A1739">
        <v>0</v>
      </c>
      <c r="B1739" t="s">
        <v>363</v>
      </c>
      <c r="C1739">
        <v>7.5999999999999998E-2</v>
      </c>
      <c r="D1739" t="s">
        <v>6</v>
      </c>
      <c r="E1739" t="s">
        <v>634</v>
      </c>
      <c r="F1739" t="s">
        <v>484</v>
      </c>
      <c r="G1739" t="s">
        <v>363</v>
      </c>
      <c r="H1739">
        <v>999.99900000000002</v>
      </c>
      <c r="J1739">
        <v>107809255</v>
      </c>
      <c r="K1739" s="5">
        <v>45508</v>
      </c>
      <c r="L1739">
        <v>21</v>
      </c>
      <c r="M1739">
        <v>1</v>
      </c>
      <c r="N1739">
        <v>0</v>
      </c>
      <c r="O1739">
        <v>1</v>
      </c>
      <c r="P1739" t="s">
        <v>7</v>
      </c>
    </row>
    <row r="1740" spans="1:16" x14ac:dyDescent="0.35">
      <c r="A1740">
        <v>0</v>
      </c>
      <c r="B1740" t="s">
        <v>363</v>
      </c>
      <c r="C1740">
        <v>0</v>
      </c>
      <c r="E1740" t="s">
        <v>633</v>
      </c>
      <c r="F1740" t="s">
        <v>384</v>
      </c>
      <c r="G1740" t="s">
        <v>363</v>
      </c>
      <c r="H1740">
        <v>999.99900000000002</v>
      </c>
      <c r="J1740">
        <v>108289004</v>
      </c>
      <c r="K1740" s="5">
        <v>45958</v>
      </c>
      <c r="L1740">
        <v>26</v>
      </c>
      <c r="M1740">
        <v>2</v>
      </c>
      <c r="N1740">
        <v>8</v>
      </c>
      <c r="O1740">
        <v>5</v>
      </c>
      <c r="P1740" t="s">
        <v>7</v>
      </c>
    </row>
    <row r="1741" spans="1:16" x14ac:dyDescent="0.35">
      <c r="A1741">
        <v>0</v>
      </c>
      <c r="B1741" t="s">
        <v>363</v>
      </c>
      <c r="C1741">
        <v>3.7999999999999999E-2</v>
      </c>
      <c r="D1741" t="s">
        <v>6</v>
      </c>
      <c r="E1741" t="s">
        <v>633</v>
      </c>
      <c r="F1741" t="s">
        <v>384</v>
      </c>
      <c r="G1741" t="s">
        <v>363</v>
      </c>
      <c r="H1741">
        <v>999.99900000000002</v>
      </c>
      <c r="J1741">
        <v>107183696</v>
      </c>
      <c r="K1741" s="5">
        <v>44911</v>
      </c>
      <c r="L1741">
        <v>26</v>
      </c>
      <c r="M1741">
        <v>1</v>
      </c>
      <c r="N1741">
        <v>0</v>
      </c>
      <c r="O1741">
        <v>1</v>
      </c>
      <c r="P1741" t="s">
        <v>7</v>
      </c>
    </row>
    <row r="1742" spans="1:16" x14ac:dyDescent="0.35">
      <c r="A1742">
        <v>502</v>
      </c>
      <c r="B1742" t="s">
        <v>363</v>
      </c>
      <c r="C1742">
        <v>1E-3</v>
      </c>
      <c r="D1742" t="s">
        <v>6</v>
      </c>
      <c r="E1742" t="s">
        <v>635</v>
      </c>
      <c r="F1742" t="s">
        <v>445</v>
      </c>
      <c r="G1742" t="s">
        <v>363</v>
      </c>
      <c r="H1742">
        <v>999.99900000000002</v>
      </c>
      <c r="J1742">
        <v>104191074</v>
      </c>
      <c r="K1742" s="5">
        <v>41927</v>
      </c>
      <c r="L1742">
        <v>31</v>
      </c>
      <c r="M1742">
        <v>2</v>
      </c>
      <c r="N1742">
        <v>8</v>
      </c>
      <c r="O1742">
        <v>1</v>
      </c>
      <c r="P1742" t="s">
        <v>7</v>
      </c>
    </row>
    <row r="1743" spans="1:16" x14ac:dyDescent="0.35">
      <c r="A1743">
        <v>0</v>
      </c>
      <c r="B1743" t="s">
        <v>363</v>
      </c>
      <c r="C1743">
        <v>0</v>
      </c>
      <c r="E1743" t="s">
        <v>363</v>
      </c>
      <c r="F1743" t="s">
        <v>394</v>
      </c>
      <c r="G1743" t="s">
        <v>363</v>
      </c>
      <c r="H1743">
        <v>999.99900000000002</v>
      </c>
      <c r="J1743">
        <v>106266748</v>
      </c>
      <c r="K1743" s="5">
        <v>44013</v>
      </c>
      <c r="L1743">
        <v>23</v>
      </c>
      <c r="M1743">
        <v>1</v>
      </c>
      <c r="N1743">
        <v>8</v>
      </c>
      <c r="O1743">
        <v>1</v>
      </c>
      <c r="P1743" t="s">
        <v>3</v>
      </c>
    </row>
    <row r="1744" spans="1:16" x14ac:dyDescent="0.35">
      <c r="A1744">
        <v>0</v>
      </c>
      <c r="B1744" t="s">
        <v>363</v>
      </c>
      <c r="C1744">
        <v>0</v>
      </c>
      <c r="E1744" t="s">
        <v>363</v>
      </c>
      <c r="F1744" t="s">
        <v>606</v>
      </c>
      <c r="G1744" t="s">
        <v>363</v>
      </c>
      <c r="H1744">
        <v>999.99900000000002</v>
      </c>
      <c r="J1744">
        <v>105014768</v>
      </c>
      <c r="K1744" s="5">
        <v>42783</v>
      </c>
      <c r="L1744">
        <v>23</v>
      </c>
      <c r="M1744">
        <v>1</v>
      </c>
      <c r="N1744">
        <v>0</v>
      </c>
      <c r="O1744">
        <v>1</v>
      </c>
      <c r="P1744" t="s">
        <v>3</v>
      </c>
    </row>
    <row r="1745" spans="1:16" x14ac:dyDescent="0.35">
      <c r="A1745">
        <v>721</v>
      </c>
      <c r="B1745" t="s">
        <v>363</v>
      </c>
      <c r="C1745">
        <v>3.0000000000000001E-3</v>
      </c>
      <c r="D1745" t="s">
        <v>385</v>
      </c>
      <c r="E1745" t="s">
        <v>363</v>
      </c>
      <c r="F1745" t="s">
        <v>596</v>
      </c>
      <c r="G1745" t="s">
        <v>363</v>
      </c>
      <c r="H1745">
        <v>999.99900000000002</v>
      </c>
      <c r="J1745">
        <v>105172909</v>
      </c>
      <c r="K1745" s="5">
        <v>42941</v>
      </c>
      <c r="L1745">
        <v>21</v>
      </c>
      <c r="M1745">
        <v>1</v>
      </c>
      <c r="N1745">
        <v>8</v>
      </c>
      <c r="O1745">
        <v>1</v>
      </c>
      <c r="P1745" t="s">
        <v>7</v>
      </c>
    </row>
    <row r="1746" spans="1:16" x14ac:dyDescent="0.35">
      <c r="A1746">
        <v>0</v>
      </c>
      <c r="B1746" t="s">
        <v>363</v>
      </c>
      <c r="C1746">
        <v>8.0000000000000002E-3</v>
      </c>
      <c r="D1746" t="s">
        <v>399</v>
      </c>
      <c r="E1746" t="s">
        <v>363</v>
      </c>
      <c r="F1746" t="s">
        <v>507</v>
      </c>
      <c r="G1746" t="s">
        <v>363</v>
      </c>
      <c r="H1746">
        <v>999.99900000000002</v>
      </c>
      <c r="J1746">
        <v>104954335</v>
      </c>
      <c r="K1746" s="5">
        <v>42723</v>
      </c>
      <c r="L1746">
        <v>19</v>
      </c>
      <c r="M1746">
        <v>2</v>
      </c>
      <c r="N1746">
        <v>8</v>
      </c>
      <c r="O1746">
        <v>1</v>
      </c>
      <c r="P1746" t="s">
        <v>7</v>
      </c>
    </row>
    <row r="1747" spans="1:16" x14ac:dyDescent="0.35">
      <c r="A1747">
        <v>0</v>
      </c>
      <c r="B1747" t="s">
        <v>363</v>
      </c>
      <c r="C1747">
        <v>0.1</v>
      </c>
      <c r="D1747" t="s">
        <v>411</v>
      </c>
      <c r="E1747" t="s">
        <v>363</v>
      </c>
      <c r="F1747" t="s">
        <v>636</v>
      </c>
      <c r="G1747" t="s">
        <v>363</v>
      </c>
      <c r="H1747">
        <v>999.99900000000002</v>
      </c>
      <c r="J1747">
        <v>106412187</v>
      </c>
      <c r="K1747" s="5">
        <v>44155</v>
      </c>
      <c r="L1747">
        <v>23</v>
      </c>
      <c r="M1747">
        <v>1</v>
      </c>
      <c r="N1747">
        <v>0</v>
      </c>
      <c r="O1747">
        <v>1</v>
      </c>
      <c r="P1747" t="s">
        <v>7</v>
      </c>
    </row>
    <row r="1748" spans="1:16" x14ac:dyDescent="0.35">
      <c r="A1748">
        <v>0</v>
      </c>
      <c r="B1748" t="s">
        <v>363</v>
      </c>
      <c r="C1748">
        <v>0.2</v>
      </c>
      <c r="D1748" t="s">
        <v>6</v>
      </c>
      <c r="E1748" t="s">
        <v>363</v>
      </c>
      <c r="F1748" t="s">
        <v>404</v>
      </c>
      <c r="G1748" t="s">
        <v>363</v>
      </c>
      <c r="H1748">
        <v>999.99900000000002</v>
      </c>
      <c r="J1748">
        <v>103990000</v>
      </c>
      <c r="K1748" s="5">
        <v>41699</v>
      </c>
      <c r="L1748">
        <v>24</v>
      </c>
      <c r="M1748">
        <v>1</v>
      </c>
      <c r="N1748">
        <v>5</v>
      </c>
      <c r="O1748">
        <v>1</v>
      </c>
      <c r="P1748" t="s">
        <v>3</v>
      </c>
    </row>
    <row r="1749" spans="1:16" x14ac:dyDescent="0.35">
      <c r="A1749">
        <v>0</v>
      </c>
      <c r="B1749" t="s">
        <v>363</v>
      </c>
      <c r="C1749">
        <v>0.4</v>
      </c>
      <c r="D1749" t="s">
        <v>6</v>
      </c>
      <c r="E1749" t="s">
        <v>363</v>
      </c>
      <c r="F1749" t="s">
        <v>390</v>
      </c>
      <c r="G1749" t="s">
        <v>363</v>
      </c>
      <c r="H1749">
        <v>999.99900000000002</v>
      </c>
      <c r="J1749">
        <v>105775998</v>
      </c>
      <c r="K1749" s="5">
        <v>43511</v>
      </c>
      <c r="L1749">
        <v>21</v>
      </c>
      <c r="M1749">
        <v>1</v>
      </c>
      <c r="N1749">
        <v>0</v>
      </c>
      <c r="O1749">
        <v>1</v>
      </c>
      <c r="P1749" t="s">
        <v>7</v>
      </c>
    </row>
    <row r="1750" spans="1:16" x14ac:dyDescent="0.35">
      <c r="A1750">
        <v>0</v>
      </c>
      <c r="B1750" t="s">
        <v>363</v>
      </c>
      <c r="C1750">
        <v>0</v>
      </c>
      <c r="E1750" t="s">
        <v>564</v>
      </c>
      <c r="F1750" t="s">
        <v>367</v>
      </c>
      <c r="G1750" t="s">
        <v>363</v>
      </c>
      <c r="H1750">
        <v>999.99900000000002</v>
      </c>
      <c r="J1750">
        <v>105313553</v>
      </c>
      <c r="K1750" s="5">
        <v>43066</v>
      </c>
      <c r="L1750">
        <v>23</v>
      </c>
      <c r="M1750">
        <v>1</v>
      </c>
      <c r="N1750">
        <v>7</v>
      </c>
      <c r="O1750">
        <v>1</v>
      </c>
      <c r="P1750" t="s">
        <v>3</v>
      </c>
    </row>
    <row r="1751" spans="1:16" x14ac:dyDescent="0.35">
      <c r="A1751">
        <v>0</v>
      </c>
      <c r="B1751" t="s">
        <v>363</v>
      </c>
      <c r="C1751">
        <v>1</v>
      </c>
      <c r="D1751" t="s">
        <v>411</v>
      </c>
      <c r="E1751" t="s">
        <v>550</v>
      </c>
      <c r="F1751" t="s">
        <v>387</v>
      </c>
      <c r="G1751" t="s">
        <v>363</v>
      </c>
      <c r="H1751">
        <v>999.99900000000002</v>
      </c>
      <c r="J1751">
        <v>105670257</v>
      </c>
      <c r="K1751" s="5">
        <v>43412</v>
      </c>
      <c r="L1751">
        <v>17</v>
      </c>
      <c r="M1751">
        <v>1</v>
      </c>
      <c r="N1751">
        <v>0</v>
      </c>
      <c r="O1751">
        <v>5</v>
      </c>
      <c r="P1751" t="s">
        <v>7</v>
      </c>
    </row>
    <row r="1752" spans="1:16" x14ac:dyDescent="0.35">
      <c r="A1752">
        <v>0</v>
      </c>
      <c r="B1752" t="s">
        <v>363</v>
      </c>
      <c r="C1752">
        <v>0</v>
      </c>
      <c r="E1752" t="s">
        <v>637</v>
      </c>
      <c r="F1752" t="s">
        <v>406</v>
      </c>
      <c r="G1752" t="s">
        <v>363</v>
      </c>
      <c r="H1752">
        <v>999.99900000000002</v>
      </c>
      <c r="J1752">
        <v>107493955</v>
      </c>
      <c r="K1752" s="5">
        <v>45216</v>
      </c>
      <c r="L1752">
        <v>21</v>
      </c>
      <c r="M1752">
        <v>1</v>
      </c>
      <c r="N1752">
        <v>7</v>
      </c>
      <c r="O1752">
        <v>1</v>
      </c>
      <c r="P1752" t="s">
        <v>3</v>
      </c>
    </row>
    <row r="1753" spans="1:16" x14ac:dyDescent="0.35">
      <c r="A1753">
        <v>0</v>
      </c>
      <c r="B1753" t="s">
        <v>363</v>
      </c>
      <c r="C1753">
        <v>0</v>
      </c>
      <c r="E1753" t="s">
        <v>638</v>
      </c>
      <c r="F1753" t="s">
        <v>384</v>
      </c>
      <c r="G1753" t="s">
        <v>363</v>
      </c>
      <c r="H1753">
        <v>999.99900000000002</v>
      </c>
      <c r="J1753">
        <v>104781532</v>
      </c>
      <c r="K1753" s="5">
        <v>42555</v>
      </c>
      <c r="L1753">
        <v>24</v>
      </c>
      <c r="M1753">
        <v>1</v>
      </c>
      <c r="N1753">
        <v>0</v>
      </c>
      <c r="O1753">
        <v>1</v>
      </c>
      <c r="P1753" t="s">
        <v>8</v>
      </c>
    </row>
    <row r="1754" spans="1:16" x14ac:dyDescent="0.35">
      <c r="A1754">
        <v>0</v>
      </c>
      <c r="B1754" t="s">
        <v>363</v>
      </c>
      <c r="C1754">
        <v>0.05</v>
      </c>
      <c r="D1754" t="s">
        <v>6</v>
      </c>
      <c r="E1754" t="s">
        <v>639</v>
      </c>
      <c r="F1754" t="s">
        <v>640</v>
      </c>
      <c r="G1754" t="s">
        <v>363</v>
      </c>
      <c r="H1754">
        <v>999.99900000000002</v>
      </c>
      <c r="J1754">
        <v>108101785</v>
      </c>
      <c r="K1754" s="5">
        <v>45783</v>
      </c>
      <c r="L1754">
        <v>18</v>
      </c>
      <c r="M1754">
        <v>1</v>
      </c>
      <c r="N1754">
        <v>0</v>
      </c>
      <c r="O1754">
        <v>1</v>
      </c>
      <c r="P1754" t="s">
        <v>7</v>
      </c>
    </row>
    <row r="1755" spans="1:16" x14ac:dyDescent="0.35">
      <c r="A1755">
        <v>0</v>
      </c>
      <c r="B1755" t="s">
        <v>363</v>
      </c>
      <c r="C1755">
        <v>0</v>
      </c>
      <c r="E1755" t="s">
        <v>467</v>
      </c>
      <c r="F1755" t="s">
        <v>438</v>
      </c>
      <c r="G1755" t="s">
        <v>363</v>
      </c>
      <c r="H1755">
        <v>999.99900000000002</v>
      </c>
      <c r="J1755">
        <v>107699046</v>
      </c>
      <c r="K1755" s="5">
        <v>45403</v>
      </c>
      <c r="L1755">
        <v>19</v>
      </c>
      <c r="M1755">
        <v>1</v>
      </c>
      <c r="N1755">
        <v>8</v>
      </c>
      <c r="O1755">
        <v>1</v>
      </c>
      <c r="P1755" t="s">
        <v>8</v>
      </c>
    </row>
    <row r="1756" spans="1:16" x14ac:dyDescent="0.35">
      <c r="A1756">
        <v>0</v>
      </c>
      <c r="B1756" t="s">
        <v>363</v>
      </c>
      <c r="C1756">
        <v>1.9E-2</v>
      </c>
      <c r="D1756" t="s">
        <v>6</v>
      </c>
      <c r="E1756" t="s">
        <v>467</v>
      </c>
      <c r="F1756" t="s">
        <v>446</v>
      </c>
      <c r="G1756" t="s">
        <v>363</v>
      </c>
      <c r="H1756">
        <v>999.99900000000002</v>
      </c>
      <c r="J1756">
        <v>108013890</v>
      </c>
      <c r="K1756" s="5">
        <v>45694</v>
      </c>
      <c r="L1756">
        <v>17</v>
      </c>
      <c r="M1756">
        <v>1</v>
      </c>
      <c r="N1756">
        <v>0</v>
      </c>
      <c r="O1756">
        <v>5</v>
      </c>
      <c r="P1756" t="s">
        <v>7</v>
      </c>
    </row>
    <row r="1757" spans="1:16" x14ac:dyDescent="0.35">
      <c r="A1757">
        <v>0</v>
      </c>
      <c r="B1757" t="s">
        <v>363</v>
      </c>
      <c r="C1757">
        <v>0.1</v>
      </c>
      <c r="D1757" t="s">
        <v>6</v>
      </c>
      <c r="E1757" t="s">
        <v>467</v>
      </c>
      <c r="F1757" t="s">
        <v>446</v>
      </c>
      <c r="G1757" t="s">
        <v>363</v>
      </c>
      <c r="H1757">
        <v>999.99900000000002</v>
      </c>
      <c r="J1757">
        <v>105847333</v>
      </c>
      <c r="K1757" s="5">
        <v>43584</v>
      </c>
      <c r="L1757">
        <v>19</v>
      </c>
      <c r="M1757">
        <v>1</v>
      </c>
      <c r="N1757">
        <v>0</v>
      </c>
      <c r="O1757">
        <v>5</v>
      </c>
      <c r="P1757" t="s">
        <v>7</v>
      </c>
    </row>
    <row r="1758" spans="1:16" x14ac:dyDescent="0.35">
      <c r="A1758">
        <v>0</v>
      </c>
      <c r="B1758" t="s">
        <v>363</v>
      </c>
      <c r="C1758">
        <v>0.1</v>
      </c>
      <c r="D1758" t="s">
        <v>6</v>
      </c>
      <c r="E1758" t="s">
        <v>467</v>
      </c>
      <c r="F1758" t="s">
        <v>446</v>
      </c>
      <c r="G1758" t="s">
        <v>363</v>
      </c>
      <c r="H1758">
        <v>999.99900000000002</v>
      </c>
      <c r="J1758">
        <v>106929571</v>
      </c>
      <c r="K1758" s="5">
        <v>44670</v>
      </c>
      <c r="L1758">
        <v>17</v>
      </c>
      <c r="M1758">
        <v>1</v>
      </c>
      <c r="N1758">
        <v>0</v>
      </c>
      <c r="O1758">
        <v>5</v>
      </c>
      <c r="P1758" t="s">
        <v>7</v>
      </c>
    </row>
    <row r="1759" spans="1:16" x14ac:dyDescent="0.35">
      <c r="A1759">
        <v>0</v>
      </c>
      <c r="B1759" t="s">
        <v>363</v>
      </c>
      <c r="C1759">
        <v>0.1</v>
      </c>
      <c r="D1759" t="s">
        <v>6</v>
      </c>
      <c r="E1759" t="s">
        <v>467</v>
      </c>
      <c r="F1759" t="s">
        <v>446</v>
      </c>
      <c r="G1759" t="s">
        <v>363</v>
      </c>
      <c r="H1759">
        <v>999.99900000000002</v>
      </c>
      <c r="J1759">
        <v>108433812</v>
      </c>
      <c r="K1759" s="5">
        <v>46095</v>
      </c>
      <c r="L1759">
        <v>19</v>
      </c>
      <c r="M1759">
        <v>1</v>
      </c>
      <c r="N1759">
        <v>0</v>
      </c>
      <c r="O1759">
        <v>5</v>
      </c>
      <c r="P1759" t="s">
        <v>7</v>
      </c>
    </row>
    <row r="1760" spans="1:16" x14ac:dyDescent="0.35">
      <c r="A1760">
        <v>0</v>
      </c>
      <c r="B1760" t="s">
        <v>363</v>
      </c>
      <c r="C1760">
        <v>0.25</v>
      </c>
      <c r="D1760" t="s">
        <v>411</v>
      </c>
      <c r="E1760" t="s">
        <v>467</v>
      </c>
      <c r="F1760" t="s">
        <v>438</v>
      </c>
      <c r="G1760" t="s">
        <v>363</v>
      </c>
      <c r="H1760">
        <v>999.99900000000002</v>
      </c>
      <c r="J1760">
        <v>106639197</v>
      </c>
      <c r="K1760" s="5">
        <v>44397</v>
      </c>
      <c r="L1760">
        <v>19</v>
      </c>
      <c r="M1760">
        <v>1</v>
      </c>
      <c r="N1760">
        <v>0</v>
      </c>
      <c r="O1760">
        <v>1</v>
      </c>
      <c r="P1760" t="s">
        <v>8</v>
      </c>
    </row>
    <row r="1761" spans="1:16" x14ac:dyDescent="0.35">
      <c r="A1761">
        <v>0</v>
      </c>
      <c r="B1761" t="s">
        <v>363</v>
      </c>
      <c r="C1761">
        <v>0.5</v>
      </c>
      <c r="D1761" t="s">
        <v>411</v>
      </c>
      <c r="E1761" t="s">
        <v>467</v>
      </c>
      <c r="F1761" t="s">
        <v>438</v>
      </c>
      <c r="G1761" t="s">
        <v>363</v>
      </c>
      <c r="H1761">
        <v>999.99900000000002</v>
      </c>
      <c r="J1761">
        <v>108351361</v>
      </c>
      <c r="K1761" s="5">
        <v>46014</v>
      </c>
      <c r="L1761">
        <v>24</v>
      </c>
      <c r="M1761">
        <v>1</v>
      </c>
      <c r="N1761">
        <v>0</v>
      </c>
      <c r="O1761">
        <v>1</v>
      </c>
      <c r="P1761" t="s">
        <v>7</v>
      </c>
    </row>
    <row r="1762" spans="1:16" x14ac:dyDescent="0.35">
      <c r="A1762">
        <v>0</v>
      </c>
      <c r="B1762" t="s">
        <v>363</v>
      </c>
      <c r="C1762">
        <v>1</v>
      </c>
      <c r="D1762" t="s">
        <v>411</v>
      </c>
      <c r="E1762" t="s">
        <v>467</v>
      </c>
      <c r="F1762" t="s">
        <v>483</v>
      </c>
      <c r="G1762" t="s">
        <v>363</v>
      </c>
      <c r="H1762">
        <v>999.99900000000002</v>
      </c>
      <c r="J1762">
        <v>108386196</v>
      </c>
      <c r="K1762" s="5">
        <v>46050</v>
      </c>
      <c r="L1762">
        <v>25</v>
      </c>
      <c r="M1762">
        <v>1</v>
      </c>
      <c r="N1762">
        <v>17</v>
      </c>
      <c r="O1762">
        <v>1</v>
      </c>
      <c r="P1762" t="s">
        <v>7</v>
      </c>
    </row>
    <row r="1763" spans="1:16" x14ac:dyDescent="0.35">
      <c r="A1763">
        <v>0</v>
      </c>
      <c r="B1763" t="s">
        <v>363</v>
      </c>
      <c r="C1763">
        <v>0.1</v>
      </c>
      <c r="D1763" t="s">
        <v>6</v>
      </c>
      <c r="E1763" t="s">
        <v>481</v>
      </c>
      <c r="F1763" t="s">
        <v>446</v>
      </c>
      <c r="G1763" t="s">
        <v>363</v>
      </c>
      <c r="H1763">
        <v>999.99900000000002</v>
      </c>
      <c r="J1763">
        <v>106599420</v>
      </c>
      <c r="K1763" s="5">
        <v>44354</v>
      </c>
      <c r="L1763">
        <v>19</v>
      </c>
      <c r="M1763">
        <v>1</v>
      </c>
      <c r="N1763">
        <v>0</v>
      </c>
      <c r="O1763">
        <v>1</v>
      </c>
      <c r="P1763" t="s">
        <v>7</v>
      </c>
    </row>
    <row r="1764" spans="1:16" x14ac:dyDescent="0.35">
      <c r="A1764">
        <v>0</v>
      </c>
      <c r="B1764" t="s">
        <v>363</v>
      </c>
      <c r="C1764">
        <v>0</v>
      </c>
      <c r="E1764" t="s">
        <v>554</v>
      </c>
      <c r="F1764" t="s">
        <v>404</v>
      </c>
      <c r="G1764" t="s">
        <v>363</v>
      </c>
      <c r="H1764">
        <v>999.99900000000002</v>
      </c>
      <c r="J1764">
        <v>107047070</v>
      </c>
      <c r="K1764" s="5">
        <v>44787</v>
      </c>
      <c r="L1764">
        <v>23</v>
      </c>
      <c r="M1764">
        <v>1</v>
      </c>
      <c r="N1764">
        <v>7</v>
      </c>
      <c r="O1764">
        <v>1</v>
      </c>
      <c r="P1764" t="s">
        <v>8</v>
      </c>
    </row>
    <row r="1765" spans="1:16" x14ac:dyDescent="0.35">
      <c r="A1765">
        <v>0</v>
      </c>
      <c r="B1765" t="s">
        <v>363</v>
      </c>
      <c r="C1765">
        <v>0</v>
      </c>
      <c r="E1765" t="s">
        <v>554</v>
      </c>
      <c r="F1765" t="s">
        <v>406</v>
      </c>
      <c r="G1765" t="s">
        <v>363</v>
      </c>
      <c r="H1765">
        <v>999.99900000000002</v>
      </c>
      <c r="J1765">
        <v>107475382</v>
      </c>
      <c r="K1765" s="5">
        <v>45200</v>
      </c>
      <c r="L1765">
        <v>21</v>
      </c>
      <c r="M1765">
        <v>1</v>
      </c>
      <c r="N1765">
        <v>7</v>
      </c>
      <c r="O1765">
        <v>4</v>
      </c>
      <c r="P1765" t="s">
        <v>7</v>
      </c>
    </row>
    <row r="1766" spans="1:16" x14ac:dyDescent="0.35">
      <c r="A1766">
        <v>0</v>
      </c>
      <c r="B1766" t="s">
        <v>363</v>
      </c>
      <c r="C1766">
        <v>0.2</v>
      </c>
      <c r="D1766" t="s">
        <v>411</v>
      </c>
      <c r="E1766" t="s">
        <v>554</v>
      </c>
      <c r="F1766" t="s">
        <v>406</v>
      </c>
      <c r="G1766" t="s">
        <v>363</v>
      </c>
      <c r="H1766">
        <v>999.99900000000002</v>
      </c>
      <c r="J1766">
        <v>107247057</v>
      </c>
      <c r="K1766" s="5">
        <v>44972</v>
      </c>
      <c r="L1766">
        <v>21</v>
      </c>
      <c r="M1766">
        <v>1</v>
      </c>
      <c r="N1766">
        <v>0</v>
      </c>
      <c r="O1766">
        <v>1</v>
      </c>
      <c r="P1766" t="s">
        <v>7</v>
      </c>
    </row>
    <row r="1767" spans="1:16" x14ac:dyDescent="0.35">
      <c r="A1767" s="5">
        <v>46217</v>
      </c>
      <c r="B1767" t="s">
        <v>641</v>
      </c>
    </row>
    <row r="1768" spans="1:16" ht="43.5" x14ac:dyDescent="0.35">
      <c r="A1768" s="1" t="s">
        <v>370</v>
      </c>
      <c r="B1768" t="s">
        <v>371</v>
      </c>
      <c r="C1768" s="1" t="s">
        <v>372</v>
      </c>
      <c r="D1768" t="s">
        <v>373</v>
      </c>
      <c r="E1768" t="s">
        <v>374</v>
      </c>
      <c r="F1768" t="s">
        <v>375</v>
      </c>
      <c r="G1768" t="s">
        <v>376</v>
      </c>
      <c r="H1768" t="s">
        <v>377</v>
      </c>
      <c r="I1768" t="s">
        <v>0</v>
      </c>
      <c r="J1768" t="s">
        <v>1</v>
      </c>
      <c r="K1768" t="s">
        <v>2</v>
      </c>
      <c r="L1768" t="s">
        <v>3</v>
      </c>
      <c r="M1768" t="s">
        <v>4</v>
      </c>
      <c r="N1768" t="s">
        <v>5</v>
      </c>
      <c r="O1768" t="s">
        <v>6</v>
      </c>
    </row>
    <row r="1769" spans="1:16" x14ac:dyDescent="0.35">
      <c r="A1769">
        <v>0</v>
      </c>
      <c r="B1769" t="s">
        <v>363</v>
      </c>
      <c r="C1769">
        <v>5.0000000000000001E-3</v>
      </c>
      <c r="D1769" t="s">
        <v>411</v>
      </c>
      <c r="E1769" t="s">
        <v>434</v>
      </c>
      <c r="F1769" t="s">
        <v>387</v>
      </c>
      <c r="G1769" t="s">
        <v>363</v>
      </c>
      <c r="H1769">
        <v>999.99900000000002</v>
      </c>
      <c r="J1769">
        <v>105676459</v>
      </c>
      <c r="K1769" s="5">
        <v>43418</v>
      </c>
      <c r="L1769">
        <v>21</v>
      </c>
      <c r="M1769">
        <v>1</v>
      </c>
      <c r="N1769">
        <v>0</v>
      </c>
      <c r="O1769">
        <v>5</v>
      </c>
      <c r="P1769" t="s">
        <v>7</v>
      </c>
    </row>
    <row r="1770" spans="1:16" x14ac:dyDescent="0.35">
      <c r="A1770">
        <v>0</v>
      </c>
      <c r="B1770" t="s">
        <v>363</v>
      </c>
      <c r="C1770">
        <v>0.1</v>
      </c>
      <c r="D1770" t="s">
        <v>411</v>
      </c>
      <c r="E1770" t="s">
        <v>434</v>
      </c>
      <c r="F1770" t="s">
        <v>387</v>
      </c>
      <c r="G1770" t="s">
        <v>363</v>
      </c>
      <c r="H1770">
        <v>999.99900000000002</v>
      </c>
      <c r="J1770">
        <v>105749138</v>
      </c>
      <c r="K1770" s="5">
        <v>43482</v>
      </c>
      <c r="L1770">
        <v>30</v>
      </c>
      <c r="M1770">
        <v>1</v>
      </c>
      <c r="N1770">
        <v>8</v>
      </c>
      <c r="O1770">
        <v>2</v>
      </c>
      <c r="P1770" t="s">
        <v>8</v>
      </c>
    </row>
    <row r="1771" spans="1:16" x14ac:dyDescent="0.35">
      <c r="A1771">
        <v>0</v>
      </c>
      <c r="B1771" t="s">
        <v>363</v>
      </c>
      <c r="C1771">
        <v>0.1</v>
      </c>
      <c r="D1771" t="s">
        <v>411</v>
      </c>
      <c r="E1771" t="s">
        <v>434</v>
      </c>
      <c r="F1771" t="s">
        <v>387</v>
      </c>
      <c r="G1771" t="s">
        <v>363</v>
      </c>
      <c r="H1771">
        <v>999.99900000000002</v>
      </c>
      <c r="J1771">
        <v>107704050</v>
      </c>
      <c r="K1771" s="5">
        <v>45412</v>
      </c>
      <c r="L1771">
        <v>21</v>
      </c>
      <c r="M1771">
        <v>1</v>
      </c>
      <c r="N1771">
        <v>0</v>
      </c>
      <c r="O1771">
        <v>1</v>
      </c>
      <c r="P1771" t="s">
        <v>7</v>
      </c>
    </row>
    <row r="1772" spans="1:16" x14ac:dyDescent="0.35">
      <c r="A1772">
        <v>0</v>
      </c>
      <c r="B1772" t="s">
        <v>363</v>
      </c>
      <c r="C1772">
        <v>0.6</v>
      </c>
      <c r="D1772" t="s">
        <v>490</v>
      </c>
      <c r="E1772" t="s">
        <v>434</v>
      </c>
      <c r="F1772" t="s">
        <v>390</v>
      </c>
      <c r="G1772" t="s">
        <v>363</v>
      </c>
      <c r="H1772">
        <v>999.99900000000002</v>
      </c>
      <c r="J1772">
        <v>106966486</v>
      </c>
      <c r="K1772" s="5">
        <v>44703</v>
      </c>
      <c r="L1772">
        <v>19</v>
      </c>
      <c r="M1772">
        <v>1</v>
      </c>
      <c r="N1772">
        <v>0</v>
      </c>
      <c r="O1772">
        <v>5</v>
      </c>
      <c r="P1772" t="s">
        <v>8</v>
      </c>
    </row>
    <row r="1773" spans="1:16" x14ac:dyDescent="0.35">
      <c r="A1773">
        <v>0</v>
      </c>
      <c r="B1773" t="s">
        <v>363</v>
      </c>
      <c r="C1773">
        <v>0.1</v>
      </c>
      <c r="D1773" t="s">
        <v>399</v>
      </c>
      <c r="E1773" t="s">
        <v>601</v>
      </c>
      <c r="F1773" t="s">
        <v>596</v>
      </c>
      <c r="G1773" t="s">
        <v>363</v>
      </c>
      <c r="H1773">
        <v>999.99900000000002</v>
      </c>
      <c r="J1773">
        <v>106412168</v>
      </c>
      <c r="K1773" s="5">
        <v>44155</v>
      </c>
      <c r="L1773">
        <v>17</v>
      </c>
      <c r="M1773">
        <v>1</v>
      </c>
      <c r="N1773">
        <v>0</v>
      </c>
      <c r="O1773">
        <v>1</v>
      </c>
      <c r="P1773" t="s">
        <v>7</v>
      </c>
    </row>
    <row r="1774" spans="1:16" x14ac:dyDescent="0.35">
      <c r="A1774">
        <v>0</v>
      </c>
      <c r="B1774" t="s">
        <v>363</v>
      </c>
      <c r="C1774">
        <v>0.2</v>
      </c>
      <c r="D1774" t="s">
        <v>411</v>
      </c>
      <c r="E1774" t="s">
        <v>431</v>
      </c>
      <c r="F1774" t="s">
        <v>606</v>
      </c>
      <c r="G1774" t="s">
        <v>363</v>
      </c>
      <c r="H1774">
        <v>999.99900000000002</v>
      </c>
      <c r="J1774">
        <v>106950944</v>
      </c>
      <c r="K1774" s="5">
        <v>44690</v>
      </c>
      <c r="L1774">
        <v>19</v>
      </c>
      <c r="M1774">
        <v>1</v>
      </c>
      <c r="N1774">
        <v>0</v>
      </c>
      <c r="O1774">
        <v>1</v>
      </c>
      <c r="P1774" t="s">
        <v>7</v>
      </c>
    </row>
    <row r="1775" spans="1:16" x14ac:dyDescent="0.35">
      <c r="A1775">
        <v>721</v>
      </c>
      <c r="B1775" t="s">
        <v>363</v>
      </c>
      <c r="C1775">
        <v>2.5999999999999999E-2</v>
      </c>
      <c r="D1775" t="s">
        <v>6</v>
      </c>
      <c r="E1775" t="s">
        <v>423</v>
      </c>
      <c r="F1775" t="s">
        <v>384</v>
      </c>
      <c r="G1775" t="s">
        <v>363</v>
      </c>
      <c r="H1775">
        <v>999.99900000000002</v>
      </c>
      <c r="J1775">
        <v>105643491</v>
      </c>
      <c r="K1775" s="5">
        <v>43391</v>
      </c>
      <c r="L1775">
        <v>23</v>
      </c>
      <c r="M1775">
        <v>1</v>
      </c>
      <c r="N1775">
        <v>5</v>
      </c>
      <c r="O1775">
        <v>1</v>
      </c>
      <c r="P1775" t="s">
        <v>7</v>
      </c>
    </row>
    <row r="1776" spans="1:16" x14ac:dyDescent="0.35">
      <c r="A1776">
        <v>0</v>
      </c>
      <c r="B1776" t="s">
        <v>363</v>
      </c>
      <c r="C1776">
        <v>4.0000000000000001E-3</v>
      </c>
      <c r="D1776" t="s">
        <v>6</v>
      </c>
      <c r="E1776" t="s">
        <v>427</v>
      </c>
      <c r="F1776" t="s">
        <v>507</v>
      </c>
      <c r="G1776" t="s">
        <v>363</v>
      </c>
      <c r="H1776">
        <v>999.99900000000002</v>
      </c>
      <c r="J1776">
        <v>105852987</v>
      </c>
      <c r="K1776" s="5">
        <v>43588</v>
      </c>
      <c r="L1776">
        <v>21</v>
      </c>
      <c r="M1776">
        <v>1</v>
      </c>
      <c r="N1776">
        <v>0</v>
      </c>
      <c r="O1776">
        <v>1</v>
      </c>
      <c r="P1776" t="s">
        <v>7</v>
      </c>
    </row>
    <row r="1777" spans="1:16" x14ac:dyDescent="0.35">
      <c r="A1777">
        <v>0</v>
      </c>
      <c r="B1777" t="s">
        <v>363</v>
      </c>
      <c r="C1777">
        <v>1</v>
      </c>
      <c r="D1777" t="s">
        <v>411</v>
      </c>
      <c r="E1777" t="s">
        <v>430</v>
      </c>
      <c r="F1777" t="s">
        <v>387</v>
      </c>
      <c r="G1777" t="s">
        <v>363</v>
      </c>
      <c r="H1777">
        <v>999.99900000000002</v>
      </c>
      <c r="J1777">
        <v>104946222</v>
      </c>
      <c r="K1777" s="5">
        <v>42718</v>
      </c>
      <c r="L1777">
        <v>17</v>
      </c>
      <c r="M1777">
        <v>1</v>
      </c>
      <c r="N1777">
        <v>0</v>
      </c>
      <c r="O1777">
        <v>3</v>
      </c>
      <c r="P1777" t="s">
        <v>7</v>
      </c>
    </row>
    <row r="1778" spans="1:16" x14ac:dyDescent="0.35">
      <c r="A1778">
        <v>0</v>
      </c>
      <c r="B1778" t="s">
        <v>363</v>
      </c>
      <c r="C1778">
        <v>0</v>
      </c>
      <c r="E1778" t="s">
        <v>642</v>
      </c>
      <c r="F1778" t="s">
        <v>387</v>
      </c>
      <c r="G1778" t="s">
        <v>363</v>
      </c>
      <c r="H1778">
        <v>999.99900000000002</v>
      </c>
      <c r="J1778">
        <v>108477005</v>
      </c>
      <c r="K1778" s="5">
        <v>46136</v>
      </c>
      <c r="L1778">
        <v>29</v>
      </c>
      <c r="M1778">
        <v>1</v>
      </c>
      <c r="N1778">
        <v>0</v>
      </c>
      <c r="O1778">
        <v>1</v>
      </c>
      <c r="P1778" t="s">
        <v>7</v>
      </c>
    </row>
    <row r="1779" spans="1:16" x14ac:dyDescent="0.35">
      <c r="A1779">
        <v>0</v>
      </c>
      <c r="B1779" t="s">
        <v>363</v>
      </c>
      <c r="C1779">
        <v>0.3</v>
      </c>
      <c r="D1779" t="s">
        <v>411</v>
      </c>
      <c r="E1779" t="s">
        <v>643</v>
      </c>
      <c r="F1779" t="s">
        <v>644</v>
      </c>
      <c r="G1779" t="s">
        <v>363</v>
      </c>
      <c r="H1779">
        <v>999.99900000000002</v>
      </c>
      <c r="J1779">
        <v>108100551</v>
      </c>
      <c r="K1779" s="5">
        <v>45781</v>
      </c>
      <c r="L1779">
        <v>19</v>
      </c>
      <c r="M1779">
        <v>1</v>
      </c>
      <c r="N1779">
        <v>0</v>
      </c>
      <c r="O1779">
        <v>1</v>
      </c>
      <c r="P1779" t="s">
        <v>3</v>
      </c>
    </row>
    <row r="1780" spans="1:16" x14ac:dyDescent="0.35">
      <c r="A1780">
        <v>0</v>
      </c>
      <c r="B1780" t="s">
        <v>363</v>
      </c>
      <c r="C1780">
        <v>1.79</v>
      </c>
      <c r="D1780" t="s">
        <v>411</v>
      </c>
      <c r="E1780" t="s">
        <v>523</v>
      </c>
      <c r="F1780" t="s">
        <v>436</v>
      </c>
      <c r="G1780" t="s">
        <v>363</v>
      </c>
      <c r="H1780">
        <v>999.99900000000002</v>
      </c>
      <c r="J1780">
        <v>108377730</v>
      </c>
      <c r="K1780" s="5">
        <v>46040</v>
      </c>
      <c r="L1780">
        <v>19</v>
      </c>
      <c r="M1780">
        <v>2</v>
      </c>
      <c r="N1780">
        <v>0</v>
      </c>
      <c r="O1780">
        <v>5</v>
      </c>
      <c r="P1780" t="s">
        <v>8</v>
      </c>
    </row>
    <row r="1781" spans="1:16" x14ac:dyDescent="0.35">
      <c r="A1781">
        <v>0</v>
      </c>
      <c r="B1781" t="s">
        <v>363</v>
      </c>
      <c r="C1781">
        <v>4.5999999999999999E-2</v>
      </c>
      <c r="D1781" t="s">
        <v>411</v>
      </c>
      <c r="E1781" t="s">
        <v>645</v>
      </c>
      <c r="F1781" t="s">
        <v>488</v>
      </c>
      <c r="G1781" t="s">
        <v>363</v>
      </c>
      <c r="H1781">
        <v>999.99900000000002</v>
      </c>
      <c r="J1781">
        <v>106561246</v>
      </c>
      <c r="K1781" s="5">
        <v>44316</v>
      </c>
      <c r="L1781">
        <v>5</v>
      </c>
      <c r="M1781">
        <v>1</v>
      </c>
      <c r="N1781">
        <v>0</v>
      </c>
      <c r="O1781">
        <v>1</v>
      </c>
      <c r="P1781" t="s">
        <v>8</v>
      </c>
    </row>
    <row r="1782" spans="1:16" x14ac:dyDescent="0.35">
      <c r="A1782">
        <v>0</v>
      </c>
      <c r="B1782" t="s">
        <v>363</v>
      </c>
      <c r="C1782">
        <v>0.3</v>
      </c>
      <c r="D1782" t="s">
        <v>411</v>
      </c>
      <c r="E1782" t="s">
        <v>646</v>
      </c>
      <c r="F1782" t="s">
        <v>465</v>
      </c>
      <c r="G1782" t="s">
        <v>363</v>
      </c>
      <c r="H1782">
        <v>999.99900000000002</v>
      </c>
      <c r="J1782">
        <v>104928319</v>
      </c>
      <c r="K1782" s="5">
        <v>42702</v>
      </c>
      <c r="L1782">
        <v>19</v>
      </c>
      <c r="M1782">
        <v>1</v>
      </c>
      <c r="N1782">
        <v>0</v>
      </c>
      <c r="O1782">
        <v>1</v>
      </c>
      <c r="P1782" t="s">
        <v>7</v>
      </c>
    </row>
    <row r="1783" spans="1:16" x14ac:dyDescent="0.35">
      <c r="A1783">
        <v>0</v>
      </c>
      <c r="B1783" t="s">
        <v>363</v>
      </c>
      <c r="C1783">
        <v>1.9E-2</v>
      </c>
      <c r="D1783" t="s">
        <v>411</v>
      </c>
      <c r="E1783" t="s">
        <v>647</v>
      </c>
      <c r="F1783" t="s">
        <v>438</v>
      </c>
      <c r="G1783" t="s">
        <v>363</v>
      </c>
      <c r="H1783">
        <v>999.99900000000002</v>
      </c>
      <c r="J1783">
        <v>104455088</v>
      </c>
      <c r="K1783" s="5">
        <v>42224</v>
      </c>
      <c r="L1783">
        <v>19</v>
      </c>
      <c r="M1783">
        <v>1</v>
      </c>
      <c r="N1783">
        <v>0</v>
      </c>
      <c r="O1783">
        <v>5</v>
      </c>
      <c r="P1783" t="s">
        <v>7</v>
      </c>
    </row>
    <row r="1784" spans="1:16" x14ac:dyDescent="0.35">
      <c r="A1784">
        <v>0</v>
      </c>
      <c r="B1784" t="s">
        <v>363</v>
      </c>
      <c r="C1784">
        <v>0.2</v>
      </c>
      <c r="D1784" t="s">
        <v>411</v>
      </c>
      <c r="E1784" t="s">
        <v>648</v>
      </c>
      <c r="F1784" t="s">
        <v>384</v>
      </c>
      <c r="G1784" t="s">
        <v>363</v>
      </c>
      <c r="H1784">
        <v>999.99900000000002</v>
      </c>
      <c r="J1784">
        <v>107952958</v>
      </c>
      <c r="K1784" s="5">
        <v>45636</v>
      </c>
      <c r="L1784">
        <v>21</v>
      </c>
      <c r="M1784">
        <v>2</v>
      </c>
      <c r="N1784">
        <v>0</v>
      </c>
      <c r="O1784">
        <v>5</v>
      </c>
      <c r="P1784" t="s">
        <v>8</v>
      </c>
    </row>
    <row r="1785" spans="1:16" x14ac:dyDescent="0.35">
      <c r="A1785">
        <v>0</v>
      </c>
      <c r="B1785" t="s">
        <v>363</v>
      </c>
      <c r="C1785">
        <v>0.5</v>
      </c>
      <c r="D1785" t="s">
        <v>385</v>
      </c>
      <c r="E1785" t="s">
        <v>649</v>
      </c>
      <c r="F1785" t="s">
        <v>650</v>
      </c>
      <c r="G1785" t="s">
        <v>363</v>
      </c>
      <c r="H1785">
        <v>999.99900000000002</v>
      </c>
      <c r="J1785">
        <v>108394206</v>
      </c>
      <c r="K1785" s="5">
        <v>46060</v>
      </c>
      <c r="L1785">
        <v>17</v>
      </c>
      <c r="M1785">
        <v>1</v>
      </c>
      <c r="N1785">
        <v>0</v>
      </c>
      <c r="O1785">
        <v>1</v>
      </c>
      <c r="P1785" t="s">
        <v>7</v>
      </c>
    </row>
    <row r="1786" spans="1:16" x14ac:dyDescent="0.35">
      <c r="A1786">
        <v>0</v>
      </c>
      <c r="B1786" t="s">
        <v>363</v>
      </c>
      <c r="C1786">
        <v>0.5</v>
      </c>
      <c r="D1786" t="s">
        <v>385</v>
      </c>
      <c r="E1786" t="s">
        <v>651</v>
      </c>
      <c r="F1786" t="s">
        <v>652</v>
      </c>
      <c r="G1786" t="s">
        <v>363</v>
      </c>
      <c r="H1786">
        <v>999.99900000000002</v>
      </c>
      <c r="J1786">
        <v>106827699</v>
      </c>
      <c r="K1786" s="5">
        <v>44570</v>
      </c>
      <c r="L1786">
        <v>19</v>
      </c>
      <c r="M1786">
        <v>1</v>
      </c>
      <c r="N1786">
        <v>0</v>
      </c>
      <c r="O1786">
        <v>5</v>
      </c>
      <c r="P1786" t="s">
        <v>8</v>
      </c>
    </row>
    <row r="1787" spans="1:16" x14ac:dyDescent="0.35">
      <c r="A1787">
        <v>0</v>
      </c>
      <c r="B1787" t="s">
        <v>363</v>
      </c>
      <c r="C1787">
        <v>0</v>
      </c>
      <c r="E1787" t="s">
        <v>653</v>
      </c>
      <c r="F1787" t="s">
        <v>384</v>
      </c>
      <c r="G1787" t="s">
        <v>363</v>
      </c>
      <c r="H1787">
        <v>999.99900000000002</v>
      </c>
      <c r="J1787">
        <v>107575169</v>
      </c>
      <c r="K1787" s="5">
        <v>45284</v>
      </c>
      <c r="L1787">
        <v>21</v>
      </c>
      <c r="M1787">
        <v>1</v>
      </c>
      <c r="N1787">
        <v>0</v>
      </c>
      <c r="O1787">
        <v>5</v>
      </c>
      <c r="P1787" t="s">
        <v>7</v>
      </c>
    </row>
    <row r="1788" spans="1:16" x14ac:dyDescent="0.35">
      <c r="A1788">
        <v>0</v>
      </c>
      <c r="B1788" t="s">
        <v>363</v>
      </c>
      <c r="C1788">
        <v>0.5</v>
      </c>
      <c r="D1788" t="s">
        <v>411</v>
      </c>
      <c r="E1788" t="s">
        <v>654</v>
      </c>
      <c r="F1788" t="s">
        <v>606</v>
      </c>
      <c r="G1788" t="s">
        <v>363</v>
      </c>
      <c r="H1788">
        <v>999.99900000000002</v>
      </c>
      <c r="J1788">
        <v>104478030</v>
      </c>
      <c r="K1788" s="5">
        <v>42250</v>
      </c>
      <c r="L1788">
        <v>17</v>
      </c>
      <c r="M1788">
        <v>1</v>
      </c>
      <c r="N1788">
        <v>0</v>
      </c>
      <c r="O1788">
        <v>1</v>
      </c>
      <c r="P1788" t="s">
        <v>7</v>
      </c>
    </row>
    <row r="1789" spans="1:16" x14ac:dyDescent="0.35">
      <c r="A1789">
        <v>0</v>
      </c>
      <c r="B1789" t="s">
        <v>363</v>
      </c>
      <c r="C1789">
        <v>0.1</v>
      </c>
      <c r="D1789" t="s">
        <v>399</v>
      </c>
      <c r="E1789" t="s">
        <v>655</v>
      </c>
      <c r="F1789" t="s">
        <v>656</v>
      </c>
      <c r="G1789" t="s">
        <v>363</v>
      </c>
      <c r="H1789">
        <v>999.99900000000002</v>
      </c>
      <c r="J1789">
        <v>105896416</v>
      </c>
      <c r="K1789" s="5">
        <v>43630</v>
      </c>
      <c r="L1789">
        <v>5</v>
      </c>
      <c r="M1789">
        <v>1</v>
      </c>
      <c r="N1789">
        <v>0</v>
      </c>
      <c r="O1789">
        <v>1</v>
      </c>
      <c r="P1789" t="s">
        <v>8</v>
      </c>
    </row>
    <row r="1790" spans="1:16" x14ac:dyDescent="0.35">
      <c r="A1790">
        <v>0</v>
      </c>
      <c r="B1790" t="s">
        <v>363</v>
      </c>
      <c r="C1790">
        <v>1.5</v>
      </c>
      <c r="D1790" t="s">
        <v>411</v>
      </c>
      <c r="E1790" t="s">
        <v>656</v>
      </c>
      <c r="F1790" t="s">
        <v>387</v>
      </c>
      <c r="G1790" t="s">
        <v>363</v>
      </c>
      <c r="H1790">
        <v>999.99900000000002</v>
      </c>
      <c r="J1790">
        <v>105777456</v>
      </c>
      <c r="K1790" s="5">
        <v>43509</v>
      </c>
      <c r="L1790">
        <v>21</v>
      </c>
      <c r="M1790">
        <v>1</v>
      </c>
      <c r="N1790">
        <v>0</v>
      </c>
      <c r="O1790">
        <v>1</v>
      </c>
      <c r="P1790" t="s">
        <v>7</v>
      </c>
    </row>
    <row r="1791" spans="1:16" x14ac:dyDescent="0.35">
      <c r="A1791">
        <v>0</v>
      </c>
      <c r="B1791" t="s">
        <v>363</v>
      </c>
      <c r="C1791">
        <v>0.5</v>
      </c>
      <c r="D1791" t="s">
        <v>399</v>
      </c>
      <c r="E1791" t="s">
        <v>657</v>
      </c>
      <c r="F1791" t="s">
        <v>658</v>
      </c>
      <c r="G1791" t="s">
        <v>363</v>
      </c>
      <c r="H1791">
        <v>999.99900000000002</v>
      </c>
      <c r="J1791">
        <v>107479093</v>
      </c>
      <c r="K1791" s="5">
        <v>45205</v>
      </c>
      <c r="L1791">
        <v>20</v>
      </c>
      <c r="M1791">
        <v>1</v>
      </c>
      <c r="N1791">
        <v>0</v>
      </c>
      <c r="O1791">
        <v>1</v>
      </c>
      <c r="P1791" t="s">
        <v>7</v>
      </c>
    </row>
    <row r="1792" spans="1:16" x14ac:dyDescent="0.35">
      <c r="A1792">
        <v>0</v>
      </c>
      <c r="B1792" t="s">
        <v>363</v>
      </c>
      <c r="C1792">
        <v>0.2</v>
      </c>
      <c r="D1792" t="s">
        <v>385</v>
      </c>
      <c r="E1792" t="s">
        <v>659</v>
      </c>
      <c r="F1792" t="s">
        <v>658</v>
      </c>
      <c r="G1792" t="s">
        <v>363</v>
      </c>
      <c r="H1792">
        <v>999.99900000000002</v>
      </c>
      <c r="J1792">
        <v>106816110</v>
      </c>
      <c r="K1792" s="5">
        <v>44554</v>
      </c>
      <c r="L1792">
        <v>19</v>
      </c>
      <c r="M1792">
        <v>1</v>
      </c>
      <c r="N1792">
        <v>0</v>
      </c>
      <c r="O1792">
        <v>1</v>
      </c>
      <c r="P1792" t="s">
        <v>7</v>
      </c>
    </row>
    <row r="1793" spans="1:16" x14ac:dyDescent="0.35">
      <c r="A1793">
        <v>0</v>
      </c>
      <c r="B1793" t="s">
        <v>363</v>
      </c>
      <c r="C1793">
        <v>7.5999999999999998E-2</v>
      </c>
      <c r="D1793" t="s">
        <v>399</v>
      </c>
      <c r="E1793" t="s">
        <v>660</v>
      </c>
      <c r="F1793" t="s">
        <v>382</v>
      </c>
      <c r="G1793" t="s">
        <v>363</v>
      </c>
      <c r="H1793">
        <v>999.99900000000002</v>
      </c>
      <c r="J1793">
        <v>107605496</v>
      </c>
      <c r="K1793" s="5">
        <v>45316</v>
      </c>
      <c r="L1793">
        <v>19</v>
      </c>
      <c r="M1793">
        <v>2</v>
      </c>
      <c r="N1793">
        <v>0</v>
      </c>
      <c r="O1793">
        <v>5</v>
      </c>
      <c r="P1793" t="s">
        <v>10</v>
      </c>
    </row>
    <row r="1794" spans="1:16" x14ac:dyDescent="0.35">
      <c r="A1794">
        <v>0</v>
      </c>
      <c r="B1794" t="s">
        <v>363</v>
      </c>
      <c r="C1794">
        <v>0.4</v>
      </c>
      <c r="D1794" t="s">
        <v>6</v>
      </c>
      <c r="E1794" t="s">
        <v>661</v>
      </c>
      <c r="F1794" t="s">
        <v>404</v>
      </c>
      <c r="G1794" t="s">
        <v>363</v>
      </c>
      <c r="H1794">
        <v>999.99900000000002</v>
      </c>
      <c r="J1794">
        <v>107000326</v>
      </c>
      <c r="K1794" s="5">
        <v>44734</v>
      </c>
      <c r="L1794">
        <v>21</v>
      </c>
      <c r="M1794">
        <v>1</v>
      </c>
      <c r="N1794">
        <v>0</v>
      </c>
      <c r="O1794">
        <v>1</v>
      </c>
      <c r="P1794" t="s">
        <v>7</v>
      </c>
    </row>
    <row r="1795" spans="1:16" x14ac:dyDescent="0.35">
      <c r="A1795">
        <v>0</v>
      </c>
      <c r="B1795" t="s">
        <v>363</v>
      </c>
      <c r="C1795">
        <v>4.7E-2</v>
      </c>
      <c r="D1795" t="s">
        <v>411</v>
      </c>
      <c r="E1795" t="s">
        <v>662</v>
      </c>
      <c r="F1795" t="s">
        <v>644</v>
      </c>
      <c r="G1795" t="s">
        <v>363</v>
      </c>
      <c r="H1795">
        <v>999.99900000000002</v>
      </c>
      <c r="J1795">
        <v>107680632</v>
      </c>
      <c r="K1795" s="5">
        <v>45384</v>
      </c>
      <c r="L1795">
        <v>19</v>
      </c>
      <c r="M1795">
        <v>1</v>
      </c>
      <c r="N1795">
        <v>0</v>
      </c>
      <c r="O1795">
        <v>5</v>
      </c>
      <c r="P1795" t="s">
        <v>7</v>
      </c>
    </row>
    <row r="1796" spans="1:16" x14ac:dyDescent="0.35">
      <c r="A1796">
        <v>0</v>
      </c>
      <c r="B1796" t="s">
        <v>363</v>
      </c>
      <c r="C1796">
        <v>0</v>
      </c>
      <c r="E1796" t="s">
        <v>572</v>
      </c>
      <c r="F1796" t="s">
        <v>384</v>
      </c>
      <c r="G1796" t="s">
        <v>363</v>
      </c>
      <c r="H1796">
        <v>999.99900000000002</v>
      </c>
      <c r="J1796">
        <v>106025739</v>
      </c>
      <c r="K1796" s="5">
        <v>43753</v>
      </c>
      <c r="L1796">
        <v>23</v>
      </c>
      <c r="M1796">
        <v>1</v>
      </c>
      <c r="N1796">
        <v>7</v>
      </c>
      <c r="O1796">
        <v>1</v>
      </c>
      <c r="P1796" t="s">
        <v>7</v>
      </c>
    </row>
    <row r="1797" spans="1:16" x14ac:dyDescent="0.35">
      <c r="A1797">
        <v>0</v>
      </c>
      <c r="B1797" t="s">
        <v>363</v>
      </c>
      <c r="C1797">
        <v>0</v>
      </c>
      <c r="E1797" t="s">
        <v>572</v>
      </c>
      <c r="F1797" t="s">
        <v>404</v>
      </c>
      <c r="G1797" t="s">
        <v>363</v>
      </c>
      <c r="H1797">
        <v>999.99900000000002</v>
      </c>
      <c r="J1797">
        <v>105585731</v>
      </c>
      <c r="K1797" s="5">
        <v>43335</v>
      </c>
      <c r="L1797">
        <v>24</v>
      </c>
      <c r="M1797">
        <v>1</v>
      </c>
      <c r="N1797">
        <v>7</v>
      </c>
      <c r="O1797">
        <v>1</v>
      </c>
      <c r="P1797" t="s">
        <v>3</v>
      </c>
    </row>
    <row r="1798" spans="1:16" x14ac:dyDescent="0.35">
      <c r="A1798">
        <v>0</v>
      </c>
      <c r="B1798" t="s">
        <v>363</v>
      </c>
      <c r="C1798">
        <v>0</v>
      </c>
      <c r="E1798" t="s">
        <v>572</v>
      </c>
      <c r="F1798" t="s">
        <v>574</v>
      </c>
      <c r="G1798" t="s">
        <v>363</v>
      </c>
      <c r="H1798">
        <v>999.99900000000002</v>
      </c>
      <c r="J1798">
        <v>107194803</v>
      </c>
      <c r="K1798" s="5">
        <v>44916</v>
      </c>
      <c r="L1798">
        <v>32</v>
      </c>
      <c r="M1798">
        <v>1</v>
      </c>
      <c r="N1798">
        <v>0</v>
      </c>
      <c r="O1798">
        <v>4</v>
      </c>
      <c r="P1798" t="s">
        <v>7</v>
      </c>
    </row>
    <row r="1799" spans="1:16" x14ac:dyDescent="0.35">
      <c r="A1799">
        <v>0</v>
      </c>
      <c r="B1799" t="s">
        <v>363</v>
      </c>
      <c r="C1799">
        <v>0</v>
      </c>
      <c r="E1799" t="s">
        <v>572</v>
      </c>
      <c r="F1799" t="s">
        <v>406</v>
      </c>
      <c r="G1799" t="s">
        <v>363</v>
      </c>
      <c r="H1799">
        <v>999.99900000000002</v>
      </c>
      <c r="J1799">
        <v>107519422</v>
      </c>
      <c r="K1799" s="5">
        <v>45236</v>
      </c>
      <c r="L1799">
        <v>21</v>
      </c>
      <c r="M1799">
        <v>1</v>
      </c>
      <c r="N1799">
        <v>7</v>
      </c>
      <c r="O1799">
        <v>1</v>
      </c>
      <c r="P1799" t="s">
        <v>7</v>
      </c>
    </row>
    <row r="1800" spans="1:16" x14ac:dyDescent="0.35">
      <c r="A1800">
        <v>0</v>
      </c>
      <c r="B1800" t="s">
        <v>363</v>
      </c>
      <c r="C1800">
        <v>8.9999999999999993E-3</v>
      </c>
      <c r="D1800" t="s">
        <v>6</v>
      </c>
      <c r="E1800" t="s">
        <v>572</v>
      </c>
      <c r="F1800" t="s">
        <v>404</v>
      </c>
      <c r="G1800" t="s">
        <v>363</v>
      </c>
      <c r="H1800">
        <v>999.99900000000002</v>
      </c>
      <c r="J1800">
        <v>107471146</v>
      </c>
      <c r="K1800" s="5">
        <v>45188</v>
      </c>
      <c r="L1800">
        <v>21</v>
      </c>
      <c r="M1800">
        <v>1</v>
      </c>
      <c r="N1800">
        <v>0</v>
      </c>
      <c r="O1800">
        <v>1</v>
      </c>
      <c r="P1800" t="s">
        <v>7</v>
      </c>
    </row>
    <row r="1801" spans="1:16" x14ac:dyDescent="0.35">
      <c r="A1801" s="5">
        <v>46217</v>
      </c>
      <c r="B1801" t="s">
        <v>663</v>
      </c>
    </row>
    <row r="1802" spans="1:16" ht="43.5" x14ac:dyDescent="0.35">
      <c r="A1802" s="1" t="s">
        <v>370</v>
      </c>
      <c r="B1802" t="s">
        <v>371</v>
      </c>
      <c r="C1802" s="1" t="s">
        <v>372</v>
      </c>
      <c r="D1802" t="s">
        <v>373</v>
      </c>
      <c r="E1802" t="s">
        <v>374</v>
      </c>
      <c r="F1802" t="s">
        <v>375</v>
      </c>
      <c r="G1802" t="s">
        <v>376</v>
      </c>
      <c r="H1802" t="s">
        <v>377</v>
      </c>
      <c r="I1802" t="s">
        <v>0</v>
      </c>
      <c r="J1802" t="s">
        <v>1</v>
      </c>
      <c r="K1802" t="s">
        <v>2</v>
      </c>
      <c r="L1802" t="s">
        <v>3</v>
      </c>
      <c r="M1802" t="s">
        <v>4</v>
      </c>
      <c r="N1802" t="s">
        <v>5</v>
      </c>
      <c r="O1802" t="s">
        <v>6</v>
      </c>
    </row>
    <row r="1803" spans="1:16" x14ac:dyDescent="0.35">
      <c r="A1803">
        <v>502</v>
      </c>
      <c r="B1803" t="s">
        <v>363</v>
      </c>
      <c r="C1803">
        <v>0</v>
      </c>
      <c r="E1803" t="s">
        <v>664</v>
      </c>
      <c r="G1803" t="s">
        <v>363</v>
      </c>
      <c r="H1803">
        <v>999.99900000000002</v>
      </c>
      <c r="J1803">
        <v>107656918</v>
      </c>
      <c r="K1803" s="5">
        <v>45336</v>
      </c>
      <c r="L1803">
        <v>30</v>
      </c>
      <c r="M1803">
        <v>1</v>
      </c>
      <c r="N1803">
        <v>8</v>
      </c>
      <c r="O1803">
        <v>4</v>
      </c>
      <c r="P1803" t="s">
        <v>7</v>
      </c>
    </row>
    <row r="1804" spans="1:16" x14ac:dyDescent="0.35">
      <c r="A1804">
        <v>0</v>
      </c>
      <c r="B1804" t="s">
        <v>363</v>
      </c>
      <c r="C1804">
        <v>0.3</v>
      </c>
      <c r="D1804" t="s">
        <v>411</v>
      </c>
      <c r="E1804" t="s">
        <v>665</v>
      </c>
      <c r="F1804" t="s">
        <v>475</v>
      </c>
      <c r="G1804" t="s">
        <v>363</v>
      </c>
      <c r="H1804">
        <v>999.99900000000002</v>
      </c>
      <c r="J1804">
        <v>103935119</v>
      </c>
      <c r="K1804" s="5">
        <v>41630</v>
      </c>
      <c r="L1804">
        <v>19</v>
      </c>
      <c r="M1804">
        <v>1</v>
      </c>
      <c r="N1804">
        <v>0</v>
      </c>
      <c r="O1804">
        <v>5</v>
      </c>
      <c r="P1804" t="s">
        <v>7</v>
      </c>
    </row>
    <row r="1805" spans="1:16" x14ac:dyDescent="0.35">
      <c r="A1805">
        <v>0</v>
      </c>
      <c r="B1805" t="s">
        <v>387</v>
      </c>
      <c r="C1805">
        <v>0</v>
      </c>
      <c r="E1805" t="s">
        <v>363</v>
      </c>
      <c r="F1805" t="s">
        <v>384</v>
      </c>
      <c r="G1805" t="s">
        <v>387</v>
      </c>
      <c r="H1805">
        <v>6.7610000000000001</v>
      </c>
      <c r="J1805">
        <v>107328816</v>
      </c>
      <c r="K1805" s="5">
        <v>44820</v>
      </c>
      <c r="L1805">
        <v>23</v>
      </c>
      <c r="M1805">
        <v>1</v>
      </c>
      <c r="N1805">
        <v>7</v>
      </c>
      <c r="O1805">
        <v>1</v>
      </c>
      <c r="P1805" t="s">
        <v>7</v>
      </c>
    </row>
    <row r="1806" spans="1:16" x14ac:dyDescent="0.35">
      <c r="A1806">
        <v>0</v>
      </c>
      <c r="B1806" t="s">
        <v>387</v>
      </c>
      <c r="C1806">
        <v>0</v>
      </c>
      <c r="E1806" t="s">
        <v>363</v>
      </c>
      <c r="F1806" t="s">
        <v>384</v>
      </c>
      <c r="G1806" t="s">
        <v>387</v>
      </c>
      <c r="H1806">
        <v>6.7610000000000001</v>
      </c>
      <c r="J1806">
        <v>107081301</v>
      </c>
      <c r="K1806" s="5">
        <v>44820</v>
      </c>
      <c r="L1806">
        <v>23</v>
      </c>
      <c r="M1806">
        <v>1</v>
      </c>
      <c r="N1806">
        <v>7</v>
      </c>
      <c r="O1806">
        <v>1</v>
      </c>
      <c r="P1806" t="s">
        <v>7</v>
      </c>
    </row>
    <row r="1807" spans="1:16" x14ac:dyDescent="0.35">
      <c r="A1807">
        <v>0</v>
      </c>
      <c r="B1807" t="s">
        <v>387</v>
      </c>
      <c r="C1807">
        <v>0</v>
      </c>
      <c r="E1807" t="s">
        <v>363</v>
      </c>
      <c r="F1807" t="s">
        <v>554</v>
      </c>
      <c r="G1807" t="s">
        <v>387</v>
      </c>
      <c r="H1807">
        <v>6.7610000000000001</v>
      </c>
      <c r="J1807">
        <v>106976273</v>
      </c>
      <c r="K1807" s="5">
        <v>44714</v>
      </c>
      <c r="L1807">
        <v>24</v>
      </c>
      <c r="M1807">
        <v>1</v>
      </c>
      <c r="N1807">
        <v>7</v>
      </c>
      <c r="O1807">
        <v>1</v>
      </c>
      <c r="P1807" t="s">
        <v>7</v>
      </c>
    </row>
    <row r="1808" spans="1:16" x14ac:dyDescent="0.35">
      <c r="A1808">
        <v>0</v>
      </c>
      <c r="B1808" t="s">
        <v>387</v>
      </c>
      <c r="C1808">
        <v>0</v>
      </c>
      <c r="E1808" t="s">
        <v>363</v>
      </c>
      <c r="F1808" t="s">
        <v>367</v>
      </c>
      <c r="G1808" t="s">
        <v>387</v>
      </c>
      <c r="H1808">
        <v>6.7610000000000001</v>
      </c>
      <c r="J1808">
        <v>106843927</v>
      </c>
      <c r="K1808" s="5">
        <v>44587</v>
      </c>
      <c r="L1808">
        <v>23</v>
      </c>
      <c r="M1808">
        <v>1</v>
      </c>
      <c r="N1808">
        <v>7</v>
      </c>
      <c r="O1808">
        <v>1</v>
      </c>
      <c r="P1808" t="s">
        <v>7</v>
      </c>
    </row>
    <row r="1809" spans="1:16" x14ac:dyDescent="0.35">
      <c r="B1809" t="s">
        <v>387</v>
      </c>
      <c r="C1809">
        <v>0</v>
      </c>
      <c r="E1809" t="s">
        <v>363</v>
      </c>
      <c r="F1809" t="s">
        <v>596</v>
      </c>
      <c r="G1809" t="s">
        <v>387</v>
      </c>
      <c r="H1809">
        <v>6.7610000000000001</v>
      </c>
      <c r="J1809">
        <v>106753927</v>
      </c>
      <c r="K1809" s="5">
        <v>44504</v>
      </c>
      <c r="L1809">
        <v>23</v>
      </c>
      <c r="M1809">
        <v>1</v>
      </c>
      <c r="N1809">
        <v>7</v>
      </c>
      <c r="O1809">
        <v>1</v>
      </c>
      <c r="P1809" t="s">
        <v>7</v>
      </c>
    </row>
    <row r="1810" spans="1:16" x14ac:dyDescent="0.35">
      <c r="A1810">
        <v>0</v>
      </c>
      <c r="B1810" t="s">
        <v>387</v>
      </c>
      <c r="C1810">
        <v>0</v>
      </c>
      <c r="E1810" t="s">
        <v>363</v>
      </c>
      <c r="F1810" t="s">
        <v>593</v>
      </c>
      <c r="G1810" t="s">
        <v>387</v>
      </c>
      <c r="H1810">
        <v>6.7610000000000001</v>
      </c>
      <c r="J1810">
        <v>106720670</v>
      </c>
      <c r="K1810" s="5">
        <v>44470</v>
      </c>
      <c r="L1810">
        <v>26</v>
      </c>
      <c r="M1810">
        <v>1</v>
      </c>
      <c r="N1810">
        <v>7</v>
      </c>
      <c r="O1810">
        <v>1</v>
      </c>
      <c r="P1810" t="s">
        <v>7</v>
      </c>
    </row>
    <row r="1811" spans="1:16" x14ac:dyDescent="0.35">
      <c r="A1811">
        <v>0</v>
      </c>
      <c r="B1811" t="s">
        <v>387</v>
      </c>
      <c r="C1811">
        <v>0</v>
      </c>
      <c r="E1811" t="s">
        <v>363</v>
      </c>
      <c r="F1811" t="s">
        <v>367</v>
      </c>
      <c r="G1811" t="s">
        <v>387</v>
      </c>
      <c r="H1811">
        <v>6.7610000000000001</v>
      </c>
      <c r="J1811">
        <v>106637671</v>
      </c>
      <c r="K1811" s="5">
        <v>44395</v>
      </c>
      <c r="L1811">
        <v>23</v>
      </c>
      <c r="M1811">
        <v>2</v>
      </c>
      <c r="N1811">
        <v>7</v>
      </c>
      <c r="O1811">
        <v>4</v>
      </c>
      <c r="P1811" t="s">
        <v>7</v>
      </c>
    </row>
    <row r="1812" spans="1:16" x14ac:dyDescent="0.35">
      <c r="A1812">
        <v>721</v>
      </c>
      <c r="B1812" t="s">
        <v>387</v>
      </c>
      <c r="C1812">
        <v>0</v>
      </c>
      <c r="E1812" t="s">
        <v>363</v>
      </c>
      <c r="F1812" t="s">
        <v>603</v>
      </c>
      <c r="G1812" t="s">
        <v>387</v>
      </c>
      <c r="H1812">
        <v>6.7610000000000001</v>
      </c>
      <c r="J1812">
        <v>106569702</v>
      </c>
      <c r="K1812" s="5">
        <v>44325</v>
      </c>
      <c r="L1812">
        <v>30</v>
      </c>
      <c r="M1812">
        <v>1</v>
      </c>
      <c r="N1812">
        <v>7</v>
      </c>
      <c r="O1812">
        <v>5</v>
      </c>
      <c r="P1812" t="s">
        <v>8</v>
      </c>
    </row>
    <row r="1813" spans="1:16" x14ac:dyDescent="0.35">
      <c r="A1813">
        <v>0</v>
      </c>
      <c r="B1813" t="s">
        <v>387</v>
      </c>
      <c r="C1813">
        <v>0</v>
      </c>
      <c r="E1813" t="s">
        <v>363</v>
      </c>
      <c r="F1813" t="s">
        <v>384</v>
      </c>
      <c r="G1813" t="s">
        <v>387</v>
      </c>
      <c r="H1813">
        <v>6.7610000000000001</v>
      </c>
      <c r="J1813">
        <v>106404635</v>
      </c>
      <c r="K1813" s="5">
        <v>44148</v>
      </c>
      <c r="L1813">
        <v>26</v>
      </c>
      <c r="M1813">
        <v>1</v>
      </c>
      <c r="N1813">
        <v>7</v>
      </c>
      <c r="O1813">
        <v>1</v>
      </c>
      <c r="P1813" t="s">
        <v>3</v>
      </c>
    </row>
    <row r="1814" spans="1:16" x14ac:dyDescent="0.35">
      <c r="A1814">
        <v>0</v>
      </c>
      <c r="B1814" t="s">
        <v>387</v>
      </c>
      <c r="C1814">
        <v>0</v>
      </c>
      <c r="E1814" t="s">
        <v>363</v>
      </c>
      <c r="F1814" t="s">
        <v>554</v>
      </c>
      <c r="G1814" t="s">
        <v>387</v>
      </c>
      <c r="H1814">
        <v>6.7610000000000001</v>
      </c>
      <c r="J1814">
        <v>106084592</v>
      </c>
      <c r="K1814" s="5">
        <v>43803</v>
      </c>
      <c r="L1814">
        <v>23</v>
      </c>
      <c r="M1814">
        <v>1</v>
      </c>
      <c r="N1814">
        <v>7</v>
      </c>
      <c r="O1814">
        <v>1</v>
      </c>
      <c r="P1814" t="s">
        <v>7</v>
      </c>
    </row>
    <row r="1815" spans="1:16" x14ac:dyDescent="0.35">
      <c r="A1815">
        <v>721</v>
      </c>
      <c r="B1815" t="s">
        <v>387</v>
      </c>
      <c r="C1815">
        <v>0</v>
      </c>
      <c r="E1815" t="s">
        <v>363</v>
      </c>
      <c r="F1815" t="s">
        <v>367</v>
      </c>
      <c r="G1815" t="s">
        <v>387</v>
      </c>
      <c r="H1815">
        <v>6.7610000000000001</v>
      </c>
      <c r="J1815">
        <v>106166287</v>
      </c>
      <c r="K1815" s="5">
        <v>43885</v>
      </c>
      <c r="L1815">
        <v>23</v>
      </c>
      <c r="M1815">
        <v>2</v>
      </c>
      <c r="N1815">
        <v>7</v>
      </c>
      <c r="O1815">
        <v>5</v>
      </c>
      <c r="P1815" t="s">
        <v>7</v>
      </c>
    </row>
    <row r="1816" spans="1:16" x14ac:dyDescent="0.35">
      <c r="A1816">
        <v>0</v>
      </c>
      <c r="B1816" t="s">
        <v>387</v>
      </c>
      <c r="C1816">
        <v>0</v>
      </c>
      <c r="E1816" t="s">
        <v>363</v>
      </c>
      <c r="F1816" t="s">
        <v>554</v>
      </c>
      <c r="G1816" t="s">
        <v>387</v>
      </c>
      <c r="H1816">
        <v>6.7610000000000001</v>
      </c>
      <c r="J1816">
        <v>105976856</v>
      </c>
      <c r="K1816" s="5">
        <v>43707</v>
      </c>
      <c r="L1816">
        <v>21</v>
      </c>
      <c r="M1816">
        <v>1</v>
      </c>
      <c r="N1816">
        <v>7</v>
      </c>
      <c r="O1816">
        <v>5</v>
      </c>
      <c r="P1816" t="s">
        <v>7</v>
      </c>
    </row>
    <row r="1817" spans="1:16" x14ac:dyDescent="0.35">
      <c r="A1817">
        <v>721</v>
      </c>
      <c r="B1817" t="s">
        <v>387</v>
      </c>
      <c r="C1817">
        <v>0</v>
      </c>
      <c r="E1817" t="s">
        <v>363</v>
      </c>
      <c r="F1817" t="s">
        <v>367</v>
      </c>
      <c r="G1817" t="s">
        <v>387</v>
      </c>
      <c r="H1817">
        <v>6.7610000000000001</v>
      </c>
      <c r="J1817">
        <v>105780917</v>
      </c>
      <c r="K1817" s="5">
        <v>43516</v>
      </c>
      <c r="L1817">
        <v>23</v>
      </c>
      <c r="M1817">
        <v>1</v>
      </c>
      <c r="N1817">
        <v>7</v>
      </c>
      <c r="O1817">
        <v>1</v>
      </c>
      <c r="P1817" t="s">
        <v>3</v>
      </c>
    </row>
    <row r="1818" spans="1:16" x14ac:dyDescent="0.35">
      <c r="A1818">
        <v>721</v>
      </c>
      <c r="B1818" t="s">
        <v>387</v>
      </c>
      <c r="C1818">
        <v>0</v>
      </c>
      <c r="E1818" t="s">
        <v>363</v>
      </c>
      <c r="F1818" t="s">
        <v>367</v>
      </c>
      <c r="G1818" t="s">
        <v>387</v>
      </c>
      <c r="H1818">
        <v>6.7610000000000001</v>
      </c>
      <c r="J1818">
        <v>105974678</v>
      </c>
      <c r="K1818" s="5">
        <v>43703</v>
      </c>
      <c r="L1818">
        <v>21</v>
      </c>
      <c r="M1818">
        <v>1</v>
      </c>
      <c r="N1818">
        <v>7</v>
      </c>
      <c r="O1818">
        <v>1</v>
      </c>
      <c r="P1818" t="s">
        <v>7</v>
      </c>
    </row>
    <row r="1819" spans="1:16" x14ac:dyDescent="0.35">
      <c r="A1819">
        <v>0</v>
      </c>
      <c r="B1819" t="s">
        <v>387</v>
      </c>
      <c r="C1819">
        <v>0</v>
      </c>
      <c r="E1819" t="s">
        <v>363</v>
      </c>
      <c r="F1819" t="s">
        <v>367</v>
      </c>
      <c r="G1819" t="s">
        <v>387</v>
      </c>
      <c r="H1819">
        <v>6.7610000000000001</v>
      </c>
      <c r="J1819">
        <v>105623788</v>
      </c>
      <c r="K1819" s="5">
        <v>43369</v>
      </c>
      <c r="L1819">
        <v>23</v>
      </c>
      <c r="M1819">
        <v>1</v>
      </c>
      <c r="N1819">
        <v>7</v>
      </c>
      <c r="O1819">
        <v>1</v>
      </c>
      <c r="P1819" t="s">
        <v>7</v>
      </c>
    </row>
    <row r="1820" spans="1:16" x14ac:dyDescent="0.35">
      <c r="A1820">
        <v>0</v>
      </c>
      <c r="B1820" t="s">
        <v>387</v>
      </c>
      <c r="C1820">
        <v>0</v>
      </c>
      <c r="E1820" t="s">
        <v>363</v>
      </c>
      <c r="F1820" t="s">
        <v>596</v>
      </c>
      <c r="G1820" t="s">
        <v>387</v>
      </c>
      <c r="H1820">
        <v>6.7610000000000001</v>
      </c>
      <c r="J1820">
        <v>105489203</v>
      </c>
      <c r="K1820" s="5">
        <v>43244</v>
      </c>
      <c r="L1820">
        <v>23</v>
      </c>
      <c r="M1820">
        <v>1</v>
      </c>
      <c r="N1820">
        <v>7</v>
      </c>
      <c r="O1820">
        <v>1</v>
      </c>
      <c r="P1820" t="s">
        <v>7</v>
      </c>
    </row>
    <row r="1821" spans="1:16" x14ac:dyDescent="0.35">
      <c r="A1821">
        <v>0</v>
      </c>
      <c r="B1821" t="s">
        <v>387</v>
      </c>
      <c r="C1821">
        <v>0</v>
      </c>
      <c r="E1821" t="s">
        <v>363</v>
      </c>
      <c r="F1821" t="s">
        <v>515</v>
      </c>
      <c r="G1821" t="s">
        <v>387</v>
      </c>
      <c r="H1821">
        <v>6.7610000000000001</v>
      </c>
      <c r="J1821">
        <v>105368947</v>
      </c>
      <c r="K1821" s="5">
        <v>43131</v>
      </c>
      <c r="L1821">
        <v>24</v>
      </c>
      <c r="M1821">
        <v>1</v>
      </c>
      <c r="N1821">
        <v>7</v>
      </c>
      <c r="O1821">
        <v>1</v>
      </c>
      <c r="P1821" t="s">
        <v>7</v>
      </c>
    </row>
    <row r="1822" spans="1:16" x14ac:dyDescent="0.35">
      <c r="B1822" t="s">
        <v>387</v>
      </c>
      <c r="C1822">
        <v>0</v>
      </c>
      <c r="E1822" t="s">
        <v>363</v>
      </c>
      <c r="F1822" t="s">
        <v>367</v>
      </c>
      <c r="G1822" t="s">
        <v>387</v>
      </c>
      <c r="H1822">
        <v>6.7610000000000001</v>
      </c>
      <c r="J1822">
        <v>105284041</v>
      </c>
      <c r="K1822" s="5">
        <v>43047</v>
      </c>
      <c r="L1822">
        <v>23</v>
      </c>
      <c r="M1822">
        <v>2</v>
      </c>
      <c r="N1822">
        <v>7</v>
      </c>
      <c r="O1822">
        <v>1</v>
      </c>
      <c r="P1822" t="s">
        <v>7</v>
      </c>
    </row>
    <row r="1823" spans="1:16" x14ac:dyDescent="0.35">
      <c r="A1823">
        <v>721</v>
      </c>
      <c r="B1823" t="s">
        <v>387</v>
      </c>
      <c r="C1823">
        <v>0</v>
      </c>
      <c r="E1823" t="s">
        <v>363</v>
      </c>
      <c r="F1823" t="s">
        <v>344</v>
      </c>
      <c r="G1823" t="s">
        <v>387</v>
      </c>
      <c r="H1823">
        <v>6.7610000000000001</v>
      </c>
      <c r="J1823">
        <v>105312600</v>
      </c>
      <c r="K1823" s="5">
        <v>43075</v>
      </c>
      <c r="L1823">
        <v>23</v>
      </c>
      <c r="M1823">
        <v>2</v>
      </c>
      <c r="N1823">
        <v>7</v>
      </c>
      <c r="O1823">
        <v>5</v>
      </c>
      <c r="P1823" t="s">
        <v>3</v>
      </c>
    </row>
    <row r="1824" spans="1:16" x14ac:dyDescent="0.35">
      <c r="A1824">
        <v>721</v>
      </c>
      <c r="B1824" t="s">
        <v>387</v>
      </c>
      <c r="C1824">
        <v>0</v>
      </c>
      <c r="E1824" t="s">
        <v>363</v>
      </c>
      <c r="F1824" t="s">
        <v>344</v>
      </c>
      <c r="G1824" t="s">
        <v>387</v>
      </c>
      <c r="H1824">
        <v>6.7610000000000001</v>
      </c>
      <c r="J1824">
        <v>105418260</v>
      </c>
      <c r="K1824" s="5">
        <v>43177</v>
      </c>
      <c r="L1824">
        <v>30</v>
      </c>
      <c r="M1824">
        <v>1</v>
      </c>
      <c r="N1824">
        <v>7</v>
      </c>
      <c r="O1824">
        <v>1</v>
      </c>
      <c r="P1824" t="s">
        <v>3</v>
      </c>
    </row>
    <row r="1825" spans="1:16" x14ac:dyDescent="0.35">
      <c r="A1825">
        <v>721</v>
      </c>
      <c r="B1825" t="s">
        <v>387</v>
      </c>
      <c r="C1825">
        <v>0</v>
      </c>
      <c r="E1825" t="s">
        <v>363</v>
      </c>
      <c r="F1825" t="s">
        <v>596</v>
      </c>
      <c r="G1825" t="s">
        <v>387</v>
      </c>
      <c r="H1825">
        <v>6.7610000000000001</v>
      </c>
      <c r="J1825">
        <v>105270525</v>
      </c>
      <c r="K1825" s="5">
        <v>43034</v>
      </c>
      <c r="L1825">
        <v>30</v>
      </c>
      <c r="M1825">
        <v>1</v>
      </c>
      <c r="N1825">
        <v>7</v>
      </c>
      <c r="O1825">
        <v>5</v>
      </c>
      <c r="P1825" t="s">
        <v>3</v>
      </c>
    </row>
    <row r="1826" spans="1:16" x14ac:dyDescent="0.35">
      <c r="A1826">
        <v>0</v>
      </c>
      <c r="B1826" t="s">
        <v>387</v>
      </c>
      <c r="C1826">
        <v>0</v>
      </c>
      <c r="E1826" t="s">
        <v>363</v>
      </c>
      <c r="F1826" t="s">
        <v>593</v>
      </c>
      <c r="G1826" t="s">
        <v>387</v>
      </c>
      <c r="H1826">
        <v>6.7610000000000001</v>
      </c>
      <c r="J1826">
        <v>104908060</v>
      </c>
      <c r="K1826" s="5">
        <v>42682</v>
      </c>
      <c r="L1826">
        <v>21</v>
      </c>
      <c r="M1826">
        <v>1</v>
      </c>
      <c r="N1826">
        <v>7</v>
      </c>
      <c r="O1826">
        <v>1</v>
      </c>
      <c r="P1826" t="s">
        <v>7</v>
      </c>
    </row>
    <row r="1827" spans="1:16" x14ac:dyDescent="0.35">
      <c r="A1827">
        <v>721</v>
      </c>
      <c r="B1827" t="s">
        <v>387</v>
      </c>
      <c r="C1827">
        <v>0</v>
      </c>
      <c r="E1827" t="s">
        <v>363</v>
      </c>
      <c r="F1827" t="s">
        <v>596</v>
      </c>
      <c r="G1827" t="s">
        <v>387</v>
      </c>
      <c r="H1827">
        <v>6.7610000000000001</v>
      </c>
      <c r="J1827">
        <v>104847557</v>
      </c>
      <c r="K1827" s="5">
        <v>42622</v>
      </c>
      <c r="L1827">
        <v>23</v>
      </c>
      <c r="M1827">
        <v>1</v>
      </c>
      <c r="N1827">
        <v>7</v>
      </c>
      <c r="O1827">
        <v>5</v>
      </c>
      <c r="P1827" t="s">
        <v>3</v>
      </c>
    </row>
    <row r="1828" spans="1:16" x14ac:dyDescent="0.35">
      <c r="A1828">
        <v>0</v>
      </c>
      <c r="B1828" t="s">
        <v>387</v>
      </c>
      <c r="C1828">
        <v>0</v>
      </c>
      <c r="E1828" t="s">
        <v>363</v>
      </c>
      <c r="F1828" t="s">
        <v>554</v>
      </c>
      <c r="G1828" t="s">
        <v>387</v>
      </c>
      <c r="H1828">
        <v>6.7610000000000001</v>
      </c>
      <c r="J1828">
        <v>104509835</v>
      </c>
      <c r="K1828" s="5">
        <v>42276</v>
      </c>
      <c r="L1828">
        <v>21</v>
      </c>
      <c r="M1828">
        <v>1</v>
      </c>
      <c r="N1828">
        <v>0</v>
      </c>
      <c r="O1828">
        <v>1</v>
      </c>
      <c r="P1828" t="s">
        <v>7</v>
      </c>
    </row>
    <row r="1829" spans="1:16" x14ac:dyDescent="0.35">
      <c r="A1829">
        <v>0</v>
      </c>
      <c r="B1829" t="s">
        <v>387</v>
      </c>
      <c r="C1829">
        <v>0</v>
      </c>
      <c r="E1829" t="s">
        <v>363</v>
      </c>
      <c r="F1829" t="s">
        <v>596</v>
      </c>
      <c r="G1829" t="s">
        <v>387</v>
      </c>
      <c r="H1829">
        <v>6.7610000000000001</v>
      </c>
      <c r="J1829">
        <v>104354026</v>
      </c>
      <c r="K1829" s="5">
        <v>42111</v>
      </c>
      <c r="L1829">
        <v>30</v>
      </c>
      <c r="M1829">
        <v>1</v>
      </c>
      <c r="N1829">
        <v>7</v>
      </c>
      <c r="O1829">
        <v>1</v>
      </c>
      <c r="P1829" t="s">
        <v>3</v>
      </c>
    </row>
    <row r="1830" spans="1:16" x14ac:dyDescent="0.35">
      <c r="B1830" t="s">
        <v>387</v>
      </c>
      <c r="C1830">
        <v>0</v>
      </c>
      <c r="E1830" t="s">
        <v>363</v>
      </c>
      <c r="F1830" t="s">
        <v>596</v>
      </c>
      <c r="G1830" t="s">
        <v>387</v>
      </c>
      <c r="H1830">
        <v>6.7610000000000001</v>
      </c>
      <c r="J1830">
        <v>107656438</v>
      </c>
      <c r="K1830" s="5">
        <v>45367</v>
      </c>
      <c r="L1830">
        <v>26</v>
      </c>
      <c r="M1830">
        <v>1</v>
      </c>
      <c r="N1830">
        <v>7</v>
      </c>
      <c r="O1830">
        <v>1</v>
      </c>
      <c r="P1830" t="s">
        <v>7</v>
      </c>
    </row>
    <row r="1831" spans="1:16" x14ac:dyDescent="0.35">
      <c r="A1831">
        <v>0</v>
      </c>
      <c r="B1831" t="s">
        <v>387</v>
      </c>
      <c r="C1831">
        <v>0</v>
      </c>
      <c r="E1831" t="s">
        <v>363</v>
      </c>
      <c r="F1831" t="s">
        <v>596</v>
      </c>
      <c r="G1831" t="s">
        <v>387</v>
      </c>
      <c r="H1831">
        <v>6.7610000000000001</v>
      </c>
      <c r="J1831">
        <v>107826619</v>
      </c>
      <c r="K1831" s="5">
        <v>45527</v>
      </c>
      <c r="L1831">
        <v>21</v>
      </c>
      <c r="M1831">
        <v>1</v>
      </c>
      <c r="N1831">
        <v>0</v>
      </c>
      <c r="O1831">
        <v>1</v>
      </c>
      <c r="P1831" t="s">
        <v>7</v>
      </c>
    </row>
    <row r="1832" spans="1:16" x14ac:dyDescent="0.35">
      <c r="A1832">
        <v>0</v>
      </c>
      <c r="B1832" t="s">
        <v>387</v>
      </c>
      <c r="C1832">
        <v>0</v>
      </c>
      <c r="E1832" t="s">
        <v>363</v>
      </c>
      <c r="F1832" t="s">
        <v>367</v>
      </c>
      <c r="G1832" t="s">
        <v>387</v>
      </c>
      <c r="H1832">
        <v>6.7610000000000001</v>
      </c>
      <c r="J1832">
        <v>107519561</v>
      </c>
      <c r="K1832" s="5">
        <v>45236</v>
      </c>
      <c r="L1832">
        <v>24</v>
      </c>
      <c r="M1832">
        <v>1</v>
      </c>
      <c r="N1832">
        <v>7</v>
      </c>
      <c r="O1832">
        <v>5</v>
      </c>
      <c r="P1832" t="s">
        <v>3</v>
      </c>
    </row>
    <row r="1833" spans="1:16" x14ac:dyDescent="0.35">
      <c r="A1833">
        <v>0</v>
      </c>
      <c r="B1833" t="s">
        <v>387</v>
      </c>
      <c r="C1833">
        <v>0</v>
      </c>
      <c r="E1833" t="s">
        <v>363</v>
      </c>
      <c r="F1833" t="s">
        <v>603</v>
      </c>
      <c r="G1833" t="s">
        <v>387</v>
      </c>
      <c r="H1833">
        <v>6.7610000000000001</v>
      </c>
      <c r="J1833">
        <v>107493384</v>
      </c>
      <c r="K1833" s="5">
        <v>45216</v>
      </c>
      <c r="L1833">
        <v>23</v>
      </c>
      <c r="M1833">
        <v>1</v>
      </c>
      <c r="N1833">
        <v>7</v>
      </c>
      <c r="O1833">
        <v>1</v>
      </c>
      <c r="P1833" t="s">
        <v>3</v>
      </c>
    </row>
    <row r="1834" spans="1:16" x14ac:dyDescent="0.35">
      <c r="A1834">
        <v>0</v>
      </c>
      <c r="B1834" t="s">
        <v>387</v>
      </c>
      <c r="C1834">
        <v>0</v>
      </c>
      <c r="E1834" t="s">
        <v>363</v>
      </c>
      <c r="F1834" t="s">
        <v>554</v>
      </c>
      <c r="G1834" t="s">
        <v>387</v>
      </c>
      <c r="H1834">
        <v>6.7610000000000001</v>
      </c>
      <c r="J1834">
        <v>107374130</v>
      </c>
      <c r="K1834" s="5">
        <v>45096</v>
      </c>
      <c r="L1834">
        <v>23</v>
      </c>
      <c r="M1834">
        <v>1</v>
      </c>
      <c r="N1834">
        <v>7</v>
      </c>
      <c r="O1834">
        <v>1</v>
      </c>
      <c r="P1834" t="s">
        <v>7</v>
      </c>
    </row>
    <row r="1835" spans="1:16" x14ac:dyDescent="0.35">
      <c r="A1835" s="5">
        <v>46217</v>
      </c>
      <c r="B1835" t="s">
        <v>666</v>
      </c>
    </row>
    <row r="1836" spans="1:16" ht="43.5" x14ac:dyDescent="0.35">
      <c r="A1836" s="1" t="s">
        <v>370</v>
      </c>
      <c r="B1836" t="s">
        <v>371</v>
      </c>
      <c r="C1836" s="1" t="s">
        <v>372</v>
      </c>
      <c r="D1836" t="s">
        <v>373</v>
      </c>
      <c r="E1836" t="s">
        <v>374</v>
      </c>
      <c r="F1836" t="s">
        <v>375</v>
      </c>
      <c r="G1836" t="s">
        <v>376</v>
      </c>
      <c r="H1836" t="s">
        <v>377</v>
      </c>
      <c r="I1836" t="s">
        <v>0</v>
      </c>
      <c r="J1836" t="s">
        <v>1</v>
      </c>
      <c r="K1836" t="s">
        <v>2</v>
      </c>
      <c r="L1836" t="s">
        <v>3</v>
      </c>
      <c r="M1836" t="s">
        <v>4</v>
      </c>
      <c r="N1836" t="s">
        <v>5</v>
      </c>
      <c r="O1836" t="s">
        <v>6</v>
      </c>
    </row>
    <row r="1837" spans="1:16" x14ac:dyDescent="0.35">
      <c r="A1837">
        <v>0</v>
      </c>
      <c r="B1837" t="s">
        <v>387</v>
      </c>
      <c r="C1837">
        <v>0</v>
      </c>
      <c r="E1837" t="s">
        <v>363</v>
      </c>
      <c r="F1837" t="s">
        <v>404</v>
      </c>
      <c r="G1837" t="s">
        <v>387</v>
      </c>
      <c r="H1837">
        <v>6.7610000000000001</v>
      </c>
      <c r="J1837">
        <v>107193398</v>
      </c>
      <c r="K1837" s="5">
        <v>44910</v>
      </c>
      <c r="L1837">
        <v>23</v>
      </c>
      <c r="M1837">
        <v>1</v>
      </c>
      <c r="N1837">
        <v>7</v>
      </c>
      <c r="O1837">
        <v>5</v>
      </c>
      <c r="P1837" t="s">
        <v>7</v>
      </c>
    </row>
    <row r="1838" spans="1:16" x14ac:dyDescent="0.35">
      <c r="A1838">
        <v>0</v>
      </c>
      <c r="B1838" t="s">
        <v>387</v>
      </c>
      <c r="C1838">
        <v>0</v>
      </c>
      <c r="E1838" t="s">
        <v>363</v>
      </c>
      <c r="F1838" t="s">
        <v>667</v>
      </c>
      <c r="G1838" t="s">
        <v>387</v>
      </c>
      <c r="H1838">
        <v>6.7610000000000001</v>
      </c>
      <c r="J1838">
        <v>107180867</v>
      </c>
      <c r="K1838" s="5">
        <v>44906</v>
      </c>
      <c r="L1838">
        <v>21</v>
      </c>
      <c r="M1838">
        <v>1</v>
      </c>
      <c r="N1838">
        <v>7</v>
      </c>
      <c r="O1838">
        <v>5</v>
      </c>
      <c r="P1838" t="s">
        <v>7</v>
      </c>
    </row>
    <row r="1839" spans="1:16" x14ac:dyDescent="0.35">
      <c r="B1839" t="s">
        <v>387</v>
      </c>
      <c r="C1839">
        <v>0</v>
      </c>
      <c r="E1839" t="s">
        <v>363</v>
      </c>
      <c r="F1839" t="s">
        <v>554</v>
      </c>
      <c r="G1839" t="s">
        <v>387</v>
      </c>
      <c r="H1839">
        <v>6.7610000000000001</v>
      </c>
      <c r="J1839">
        <v>107702400</v>
      </c>
      <c r="K1839" s="5">
        <v>45398</v>
      </c>
      <c r="L1839">
        <v>21</v>
      </c>
      <c r="M1839">
        <v>1</v>
      </c>
      <c r="N1839">
        <v>7</v>
      </c>
      <c r="O1839">
        <v>1</v>
      </c>
      <c r="P1839" t="s">
        <v>7</v>
      </c>
    </row>
    <row r="1840" spans="1:16" x14ac:dyDescent="0.35">
      <c r="A1840">
        <v>0</v>
      </c>
      <c r="B1840" t="s">
        <v>387</v>
      </c>
      <c r="C1840">
        <v>0</v>
      </c>
      <c r="E1840" t="s">
        <v>363</v>
      </c>
      <c r="F1840" t="s">
        <v>596</v>
      </c>
      <c r="G1840" t="s">
        <v>387</v>
      </c>
      <c r="H1840">
        <v>6.7610000000000001</v>
      </c>
      <c r="J1840">
        <v>107442103</v>
      </c>
      <c r="K1840" s="5">
        <v>45165</v>
      </c>
      <c r="L1840">
        <v>24</v>
      </c>
      <c r="M1840">
        <v>1</v>
      </c>
      <c r="N1840">
        <v>7</v>
      </c>
      <c r="O1840">
        <v>1</v>
      </c>
      <c r="P1840" t="s">
        <v>7</v>
      </c>
    </row>
    <row r="1841" spans="1:16" x14ac:dyDescent="0.35">
      <c r="A1841">
        <v>0</v>
      </c>
      <c r="B1841" t="s">
        <v>387</v>
      </c>
      <c r="C1841">
        <v>0</v>
      </c>
      <c r="E1841" t="s">
        <v>363</v>
      </c>
      <c r="F1841" t="s">
        <v>603</v>
      </c>
      <c r="G1841" t="s">
        <v>387</v>
      </c>
      <c r="H1841">
        <v>6.7610000000000001</v>
      </c>
      <c r="J1841">
        <v>108396300</v>
      </c>
      <c r="K1841" s="5">
        <v>46060</v>
      </c>
      <c r="L1841">
        <v>23</v>
      </c>
      <c r="M1841">
        <v>1</v>
      </c>
      <c r="N1841">
        <v>7</v>
      </c>
      <c r="O1841">
        <v>5</v>
      </c>
      <c r="P1841" t="s">
        <v>7</v>
      </c>
    </row>
    <row r="1842" spans="1:16" x14ac:dyDescent="0.35">
      <c r="B1842" t="s">
        <v>387</v>
      </c>
      <c r="C1842">
        <v>0</v>
      </c>
      <c r="E1842" t="s">
        <v>363</v>
      </c>
      <c r="F1842" t="s">
        <v>596</v>
      </c>
      <c r="G1842" t="s">
        <v>387</v>
      </c>
      <c r="H1842">
        <v>6.7610000000000001</v>
      </c>
      <c r="J1842">
        <v>108470898</v>
      </c>
      <c r="K1842" s="5">
        <v>46126</v>
      </c>
      <c r="L1842">
        <v>26</v>
      </c>
      <c r="M1842">
        <v>1</v>
      </c>
      <c r="N1842">
        <v>7</v>
      </c>
      <c r="O1842">
        <v>1</v>
      </c>
      <c r="P1842" t="s">
        <v>7</v>
      </c>
    </row>
    <row r="1843" spans="1:16" x14ac:dyDescent="0.35">
      <c r="A1843">
        <v>0</v>
      </c>
      <c r="B1843" t="s">
        <v>387</v>
      </c>
      <c r="C1843">
        <v>0</v>
      </c>
      <c r="E1843" t="s">
        <v>367</v>
      </c>
      <c r="F1843" t="s">
        <v>554</v>
      </c>
      <c r="G1843" t="s">
        <v>387</v>
      </c>
      <c r="H1843">
        <v>6.7610000000000001</v>
      </c>
      <c r="J1843">
        <v>104362681</v>
      </c>
      <c r="K1843" s="5">
        <v>42123</v>
      </c>
      <c r="L1843">
        <v>23</v>
      </c>
      <c r="M1843">
        <v>1</v>
      </c>
      <c r="N1843">
        <v>8</v>
      </c>
      <c r="O1843">
        <v>1</v>
      </c>
      <c r="P1843" t="s">
        <v>3</v>
      </c>
    </row>
    <row r="1844" spans="1:16" x14ac:dyDescent="0.35">
      <c r="A1844">
        <v>0</v>
      </c>
      <c r="B1844" t="s">
        <v>387</v>
      </c>
      <c r="C1844">
        <v>0</v>
      </c>
      <c r="E1844" t="s">
        <v>344</v>
      </c>
      <c r="F1844" t="s">
        <v>606</v>
      </c>
      <c r="G1844" t="s">
        <v>387</v>
      </c>
      <c r="H1844">
        <v>999.99900000000002</v>
      </c>
      <c r="J1844">
        <v>106058911</v>
      </c>
      <c r="K1844" s="5">
        <v>43780</v>
      </c>
      <c r="L1844">
        <v>23</v>
      </c>
      <c r="M1844">
        <v>1</v>
      </c>
      <c r="N1844">
        <v>8</v>
      </c>
      <c r="O1844">
        <v>1</v>
      </c>
      <c r="P1844" t="s">
        <v>3</v>
      </c>
    </row>
    <row r="1845" spans="1:16" x14ac:dyDescent="0.35">
      <c r="A1845">
        <v>0</v>
      </c>
      <c r="B1845" t="s">
        <v>367</v>
      </c>
      <c r="C1845">
        <v>0</v>
      </c>
      <c r="E1845" t="s">
        <v>363</v>
      </c>
      <c r="F1845" t="s">
        <v>344</v>
      </c>
      <c r="G1845" t="s">
        <v>367</v>
      </c>
      <c r="H1845">
        <v>0</v>
      </c>
      <c r="J1845">
        <v>106214572</v>
      </c>
      <c r="K1845" s="5">
        <v>43951</v>
      </c>
      <c r="L1845">
        <v>17</v>
      </c>
      <c r="M1845">
        <v>1</v>
      </c>
      <c r="N1845">
        <v>0</v>
      </c>
      <c r="O1845">
        <v>5</v>
      </c>
      <c r="P1845" t="s">
        <v>7</v>
      </c>
    </row>
    <row r="1846" spans="1:16" x14ac:dyDescent="0.35">
      <c r="A1846">
        <v>0</v>
      </c>
      <c r="B1846" t="s">
        <v>367</v>
      </c>
      <c r="C1846">
        <v>0</v>
      </c>
      <c r="E1846" t="s">
        <v>363</v>
      </c>
      <c r="F1846" t="s">
        <v>387</v>
      </c>
      <c r="G1846" t="s">
        <v>367</v>
      </c>
      <c r="H1846">
        <v>0</v>
      </c>
      <c r="J1846">
        <v>106293363</v>
      </c>
      <c r="K1846" s="5">
        <v>44043</v>
      </c>
      <c r="L1846">
        <v>19</v>
      </c>
      <c r="M1846">
        <v>1</v>
      </c>
      <c r="N1846">
        <v>8</v>
      </c>
      <c r="O1846">
        <v>5</v>
      </c>
      <c r="P1846" t="s">
        <v>7</v>
      </c>
    </row>
    <row r="1847" spans="1:16" x14ac:dyDescent="0.35">
      <c r="B1847" t="s">
        <v>367</v>
      </c>
      <c r="C1847">
        <v>0</v>
      </c>
      <c r="E1847" t="s">
        <v>363</v>
      </c>
      <c r="F1847" t="s">
        <v>387</v>
      </c>
      <c r="G1847" t="s">
        <v>367</v>
      </c>
      <c r="H1847">
        <v>0</v>
      </c>
      <c r="J1847">
        <v>108467093</v>
      </c>
      <c r="K1847" s="5">
        <v>46099</v>
      </c>
      <c r="L1847">
        <v>30</v>
      </c>
      <c r="M1847">
        <v>1</v>
      </c>
      <c r="N1847">
        <v>8</v>
      </c>
      <c r="O1847">
        <v>1</v>
      </c>
      <c r="P1847" t="s">
        <v>8</v>
      </c>
    </row>
    <row r="1848" spans="1:16" x14ac:dyDescent="0.35">
      <c r="A1848">
        <v>0</v>
      </c>
      <c r="B1848" t="s">
        <v>367</v>
      </c>
      <c r="C1848">
        <v>6.3</v>
      </c>
      <c r="D1848" t="s">
        <v>6</v>
      </c>
      <c r="E1848" t="s">
        <v>398</v>
      </c>
      <c r="F1848" t="s">
        <v>422</v>
      </c>
      <c r="G1848" t="s">
        <v>367</v>
      </c>
      <c r="H1848">
        <v>0</v>
      </c>
      <c r="J1848">
        <v>105104235</v>
      </c>
      <c r="K1848" s="5">
        <v>42843</v>
      </c>
      <c r="L1848">
        <v>28</v>
      </c>
      <c r="M1848">
        <v>1</v>
      </c>
      <c r="N1848">
        <v>0</v>
      </c>
      <c r="O1848">
        <v>5</v>
      </c>
      <c r="P1848" t="s">
        <v>8</v>
      </c>
    </row>
    <row r="1849" spans="1:16" x14ac:dyDescent="0.35">
      <c r="A1849">
        <v>721</v>
      </c>
      <c r="B1849" t="s">
        <v>367</v>
      </c>
      <c r="C1849">
        <v>0.1</v>
      </c>
      <c r="D1849" t="s">
        <v>411</v>
      </c>
      <c r="E1849" t="s">
        <v>363</v>
      </c>
      <c r="F1849" t="s">
        <v>596</v>
      </c>
      <c r="G1849" t="s">
        <v>367</v>
      </c>
      <c r="H1849">
        <v>0.1</v>
      </c>
      <c r="J1849">
        <v>108391732</v>
      </c>
      <c r="K1849" s="5">
        <v>46055</v>
      </c>
      <c r="L1849">
        <v>32</v>
      </c>
      <c r="M1849">
        <v>4</v>
      </c>
      <c r="N1849">
        <v>0</v>
      </c>
      <c r="O1849">
        <v>1</v>
      </c>
      <c r="P1849" t="s">
        <v>7</v>
      </c>
    </row>
    <row r="1850" spans="1:16" x14ac:dyDescent="0.35">
      <c r="A1850">
        <v>0</v>
      </c>
      <c r="B1850" t="s">
        <v>367</v>
      </c>
      <c r="C1850">
        <v>0.1</v>
      </c>
      <c r="D1850" t="s">
        <v>6</v>
      </c>
      <c r="E1850" t="s">
        <v>596</v>
      </c>
      <c r="F1850" t="s">
        <v>363</v>
      </c>
      <c r="G1850" t="s">
        <v>367</v>
      </c>
      <c r="H1850">
        <v>0.114</v>
      </c>
      <c r="J1850">
        <v>104969781</v>
      </c>
      <c r="K1850" s="5">
        <v>42743</v>
      </c>
      <c r="L1850">
        <v>20</v>
      </c>
      <c r="M1850">
        <v>2</v>
      </c>
      <c r="N1850">
        <v>0</v>
      </c>
      <c r="O1850">
        <v>1</v>
      </c>
      <c r="P1850" t="s">
        <v>7</v>
      </c>
    </row>
    <row r="1851" spans="1:16" x14ac:dyDescent="0.35">
      <c r="A1851">
        <v>0</v>
      </c>
      <c r="B1851" t="s">
        <v>367</v>
      </c>
      <c r="C1851">
        <v>0.1</v>
      </c>
      <c r="D1851" t="s">
        <v>6</v>
      </c>
      <c r="E1851" t="s">
        <v>596</v>
      </c>
      <c r="F1851" t="s">
        <v>363</v>
      </c>
      <c r="G1851" t="s">
        <v>367</v>
      </c>
      <c r="H1851">
        <v>0.114</v>
      </c>
      <c r="J1851">
        <v>104969778</v>
      </c>
      <c r="K1851" s="5">
        <v>42743</v>
      </c>
      <c r="L1851">
        <v>20</v>
      </c>
      <c r="M1851">
        <v>4</v>
      </c>
      <c r="N1851">
        <v>0</v>
      </c>
      <c r="O1851">
        <v>1</v>
      </c>
      <c r="P1851" t="s">
        <v>7</v>
      </c>
    </row>
    <row r="1852" spans="1:16" x14ac:dyDescent="0.35">
      <c r="A1852">
        <v>0</v>
      </c>
      <c r="B1852" t="s">
        <v>367</v>
      </c>
      <c r="C1852">
        <v>0.1</v>
      </c>
      <c r="D1852" t="s">
        <v>6</v>
      </c>
      <c r="E1852" t="s">
        <v>596</v>
      </c>
      <c r="F1852" t="s">
        <v>363</v>
      </c>
      <c r="G1852" t="s">
        <v>367</v>
      </c>
      <c r="H1852">
        <v>0.114</v>
      </c>
      <c r="J1852">
        <v>103966611</v>
      </c>
      <c r="K1852" s="5">
        <v>41667</v>
      </c>
      <c r="L1852">
        <v>19</v>
      </c>
      <c r="M1852">
        <v>5</v>
      </c>
      <c r="N1852">
        <v>0</v>
      </c>
      <c r="O1852">
        <v>5</v>
      </c>
    </row>
    <row r="1853" spans="1:16" x14ac:dyDescent="0.35">
      <c r="A1853">
        <v>721</v>
      </c>
      <c r="B1853" t="s">
        <v>367</v>
      </c>
      <c r="C1853">
        <v>1.9E-2</v>
      </c>
      <c r="D1853" t="s">
        <v>6</v>
      </c>
      <c r="E1853" t="s">
        <v>596</v>
      </c>
      <c r="F1853" t="s">
        <v>363</v>
      </c>
      <c r="G1853" t="s">
        <v>367</v>
      </c>
      <c r="H1853">
        <v>0.19500000000000001</v>
      </c>
      <c r="J1853">
        <v>104826173</v>
      </c>
      <c r="K1853" s="5">
        <v>42604</v>
      </c>
      <c r="L1853">
        <v>21</v>
      </c>
      <c r="M1853">
        <v>1</v>
      </c>
      <c r="N1853">
        <v>0</v>
      </c>
      <c r="O1853">
        <v>1</v>
      </c>
      <c r="P1853" t="s">
        <v>7</v>
      </c>
    </row>
    <row r="1854" spans="1:16" x14ac:dyDescent="0.35">
      <c r="A1854">
        <v>0</v>
      </c>
      <c r="B1854" t="s">
        <v>367</v>
      </c>
      <c r="C1854">
        <v>0.2</v>
      </c>
      <c r="D1854" t="s">
        <v>411</v>
      </c>
      <c r="E1854" t="s">
        <v>363</v>
      </c>
      <c r="F1854" t="s">
        <v>344</v>
      </c>
      <c r="G1854" t="s">
        <v>367</v>
      </c>
      <c r="H1854">
        <v>0.2</v>
      </c>
      <c r="J1854">
        <v>106255814</v>
      </c>
      <c r="K1854" s="5">
        <v>44000</v>
      </c>
      <c r="L1854">
        <v>32</v>
      </c>
      <c r="M1854">
        <v>1</v>
      </c>
      <c r="N1854">
        <v>0</v>
      </c>
      <c r="O1854">
        <v>1</v>
      </c>
      <c r="P1854" t="s">
        <v>7</v>
      </c>
    </row>
    <row r="1855" spans="1:16" x14ac:dyDescent="0.35">
      <c r="A1855">
        <v>721</v>
      </c>
      <c r="B1855" t="s">
        <v>367</v>
      </c>
      <c r="C1855">
        <v>0</v>
      </c>
      <c r="E1855" t="s">
        <v>596</v>
      </c>
      <c r="F1855" t="s">
        <v>363</v>
      </c>
      <c r="G1855" t="s">
        <v>367</v>
      </c>
      <c r="H1855">
        <v>0.214</v>
      </c>
      <c r="J1855">
        <v>107333305</v>
      </c>
      <c r="K1855" s="5">
        <v>45054</v>
      </c>
      <c r="L1855">
        <v>24</v>
      </c>
      <c r="M1855">
        <v>1</v>
      </c>
      <c r="N1855">
        <v>9</v>
      </c>
      <c r="O1855">
        <v>1</v>
      </c>
      <c r="P1855" t="s">
        <v>7</v>
      </c>
    </row>
    <row r="1856" spans="1:16" x14ac:dyDescent="0.35">
      <c r="A1856">
        <v>721</v>
      </c>
      <c r="B1856" t="s">
        <v>367</v>
      </c>
      <c r="C1856">
        <v>0</v>
      </c>
      <c r="E1856" t="s">
        <v>596</v>
      </c>
      <c r="F1856" t="s">
        <v>382</v>
      </c>
      <c r="G1856" t="s">
        <v>367</v>
      </c>
      <c r="H1856">
        <v>0.214</v>
      </c>
      <c r="J1856">
        <v>106736742</v>
      </c>
      <c r="K1856" s="5">
        <v>44490</v>
      </c>
      <c r="L1856">
        <v>24</v>
      </c>
      <c r="M1856">
        <v>1</v>
      </c>
      <c r="N1856">
        <v>9</v>
      </c>
      <c r="O1856">
        <v>1</v>
      </c>
      <c r="P1856" t="s">
        <v>3</v>
      </c>
    </row>
    <row r="1857" spans="1:16" x14ac:dyDescent="0.35">
      <c r="A1857">
        <v>0</v>
      </c>
      <c r="B1857" t="s">
        <v>367</v>
      </c>
      <c r="C1857">
        <v>0</v>
      </c>
      <c r="E1857" t="s">
        <v>596</v>
      </c>
      <c r="F1857" t="s">
        <v>344</v>
      </c>
      <c r="G1857" t="s">
        <v>367</v>
      </c>
      <c r="H1857">
        <v>0.214</v>
      </c>
      <c r="J1857">
        <v>106378517</v>
      </c>
      <c r="K1857" s="5">
        <v>44128</v>
      </c>
      <c r="L1857">
        <v>24</v>
      </c>
      <c r="M1857">
        <v>1</v>
      </c>
      <c r="N1857">
        <v>8</v>
      </c>
      <c r="O1857">
        <v>1</v>
      </c>
      <c r="P1857" t="s">
        <v>3</v>
      </c>
    </row>
    <row r="1858" spans="1:16" x14ac:dyDescent="0.35">
      <c r="A1858">
        <v>721</v>
      </c>
      <c r="B1858" t="s">
        <v>367</v>
      </c>
      <c r="C1858">
        <v>0</v>
      </c>
      <c r="E1858" t="s">
        <v>596</v>
      </c>
      <c r="F1858" t="s">
        <v>363</v>
      </c>
      <c r="G1858" t="s">
        <v>367</v>
      </c>
      <c r="H1858">
        <v>0.214</v>
      </c>
      <c r="J1858">
        <v>105999025</v>
      </c>
      <c r="K1858" s="5">
        <v>43727</v>
      </c>
      <c r="L1858">
        <v>24</v>
      </c>
      <c r="M1858">
        <v>1</v>
      </c>
      <c r="N1858">
        <v>8</v>
      </c>
      <c r="O1858">
        <v>1</v>
      </c>
      <c r="P1858" t="s">
        <v>3</v>
      </c>
    </row>
    <row r="1859" spans="1:16" x14ac:dyDescent="0.35">
      <c r="A1859">
        <v>721</v>
      </c>
      <c r="B1859" t="s">
        <v>367</v>
      </c>
      <c r="C1859">
        <v>0</v>
      </c>
      <c r="E1859" t="s">
        <v>596</v>
      </c>
      <c r="F1859" t="s">
        <v>387</v>
      </c>
      <c r="G1859" t="s">
        <v>367</v>
      </c>
      <c r="H1859">
        <v>0.214</v>
      </c>
      <c r="J1859">
        <v>105044878</v>
      </c>
      <c r="K1859" s="5">
        <v>42814</v>
      </c>
      <c r="L1859">
        <v>24</v>
      </c>
      <c r="M1859">
        <v>1</v>
      </c>
      <c r="N1859">
        <v>9</v>
      </c>
      <c r="O1859">
        <v>1</v>
      </c>
      <c r="P1859" t="s">
        <v>3</v>
      </c>
    </row>
    <row r="1860" spans="1:16" x14ac:dyDescent="0.35">
      <c r="A1860">
        <v>0</v>
      </c>
      <c r="B1860" t="s">
        <v>367</v>
      </c>
      <c r="C1860">
        <v>0</v>
      </c>
      <c r="E1860" t="s">
        <v>596</v>
      </c>
      <c r="F1860" t="s">
        <v>363</v>
      </c>
      <c r="G1860" t="s">
        <v>367</v>
      </c>
      <c r="H1860">
        <v>0.214</v>
      </c>
      <c r="J1860">
        <v>104589921</v>
      </c>
      <c r="K1860" s="5">
        <v>42356</v>
      </c>
      <c r="L1860">
        <v>27</v>
      </c>
      <c r="M1860">
        <v>2</v>
      </c>
      <c r="N1860">
        <v>8</v>
      </c>
      <c r="O1860">
        <v>3</v>
      </c>
      <c r="P1860" t="s">
        <v>3</v>
      </c>
    </row>
    <row r="1861" spans="1:16" x14ac:dyDescent="0.35">
      <c r="A1861">
        <v>0</v>
      </c>
      <c r="B1861" t="s">
        <v>367</v>
      </c>
      <c r="C1861">
        <v>0</v>
      </c>
      <c r="E1861" t="s">
        <v>596</v>
      </c>
      <c r="F1861" t="s">
        <v>387</v>
      </c>
      <c r="G1861" t="s">
        <v>367</v>
      </c>
      <c r="H1861">
        <v>0.214</v>
      </c>
      <c r="J1861">
        <v>104267204</v>
      </c>
      <c r="K1861" s="5">
        <v>42017</v>
      </c>
      <c r="L1861">
        <v>24</v>
      </c>
      <c r="M1861">
        <v>2</v>
      </c>
      <c r="N1861">
        <v>8</v>
      </c>
      <c r="O1861">
        <v>1</v>
      </c>
      <c r="P1861" t="s">
        <v>3</v>
      </c>
    </row>
    <row r="1862" spans="1:16" x14ac:dyDescent="0.35">
      <c r="A1862">
        <v>721</v>
      </c>
      <c r="B1862" t="s">
        <v>367</v>
      </c>
      <c r="C1862">
        <v>0</v>
      </c>
      <c r="E1862" t="s">
        <v>596</v>
      </c>
      <c r="F1862" t="s">
        <v>363</v>
      </c>
      <c r="G1862" t="s">
        <v>367</v>
      </c>
      <c r="H1862">
        <v>0.214</v>
      </c>
      <c r="J1862">
        <v>107520865</v>
      </c>
      <c r="K1862" s="5">
        <v>45238</v>
      </c>
      <c r="L1862">
        <v>22</v>
      </c>
      <c r="M1862">
        <v>1</v>
      </c>
      <c r="N1862">
        <v>9</v>
      </c>
      <c r="O1862">
        <v>1</v>
      </c>
      <c r="P1862" t="s">
        <v>7</v>
      </c>
    </row>
    <row r="1863" spans="1:16" x14ac:dyDescent="0.35">
      <c r="A1863">
        <v>0</v>
      </c>
      <c r="B1863" t="s">
        <v>367</v>
      </c>
      <c r="C1863">
        <v>0.1</v>
      </c>
      <c r="D1863" t="s">
        <v>411</v>
      </c>
      <c r="E1863" t="s">
        <v>596</v>
      </c>
      <c r="F1863" t="s">
        <v>382</v>
      </c>
      <c r="G1863" t="s">
        <v>367</v>
      </c>
      <c r="H1863">
        <v>0.314</v>
      </c>
      <c r="J1863">
        <v>105538607</v>
      </c>
      <c r="K1863" s="5">
        <v>43291</v>
      </c>
      <c r="L1863">
        <v>29</v>
      </c>
      <c r="M1863">
        <v>1</v>
      </c>
      <c r="N1863">
        <v>0</v>
      </c>
      <c r="O1863">
        <v>1</v>
      </c>
      <c r="P1863" t="s">
        <v>7</v>
      </c>
    </row>
    <row r="1864" spans="1:16" x14ac:dyDescent="0.35">
      <c r="B1864" t="s">
        <v>367</v>
      </c>
      <c r="C1864">
        <v>0.5</v>
      </c>
      <c r="D1864" t="s">
        <v>476</v>
      </c>
      <c r="E1864" t="s">
        <v>382</v>
      </c>
      <c r="F1864" t="s">
        <v>363</v>
      </c>
      <c r="G1864" t="s">
        <v>367</v>
      </c>
      <c r="H1864">
        <v>0.34399999999999997</v>
      </c>
      <c r="J1864">
        <v>104890654</v>
      </c>
      <c r="K1864" s="5">
        <v>42664</v>
      </c>
      <c r="L1864">
        <v>21</v>
      </c>
      <c r="M1864">
        <v>1</v>
      </c>
      <c r="N1864">
        <v>0</v>
      </c>
      <c r="O1864">
        <v>1</v>
      </c>
      <c r="P1864" t="s">
        <v>7</v>
      </c>
    </row>
    <row r="1865" spans="1:16" x14ac:dyDescent="0.35">
      <c r="A1865">
        <v>721</v>
      </c>
      <c r="B1865" t="s">
        <v>367</v>
      </c>
      <c r="C1865">
        <v>0.15</v>
      </c>
      <c r="D1865" t="s">
        <v>411</v>
      </c>
      <c r="E1865" t="s">
        <v>596</v>
      </c>
      <c r="F1865" t="s">
        <v>344</v>
      </c>
      <c r="G1865" t="s">
        <v>367</v>
      </c>
      <c r="H1865">
        <v>0.36399999999999999</v>
      </c>
      <c r="J1865">
        <v>104312177</v>
      </c>
      <c r="K1865" s="5">
        <v>42045</v>
      </c>
      <c r="L1865">
        <v>21</v>
      </c>
      <c r="M1865">
        <v>2</v>
      </c>
      <c r="N1865">
        <v>0</v>
      </c>
      <c r="O1865">
        <v>3</v>
      </c>
      <c r="P1865" t="s">
        <v>8</v>
      </c>
    </row>
    <row r="1866" spans="1:16" x14ac:dyDescent="0.35">
      <c r="A1866">
        <v>0</v>
      </c>
      <c r="B1866" t="s">
        <v>367</v>
      </c>
      <c r="C1866">
        <v>0.5</v>
      </c>
      <c r="D1866" t="s">
        <v>399</v>
      </c>
      <c r="E1866" t="s">
        <v>363</v>
      </c>
      <c r="F1866" t="s">
        <v>344</v>
      </c>
      <c r="G1866" t="s">
        <v>367</v>
      </c>
      <c r="H1866">
        <v>0.5</v>
      </c>
      <c r="J1866">
        <v>107134329</v>
      </c>
      <c r="K1866" s="5">
        <v>44867</v>
      </c>
      <c r="L1866">
        <v>21</v>
      </c>
      <c r="M1866">
        <v>1</v>
      </c>
      <c r="N1866">
        <v>0</v>
      </c>
      <c r="O1866">
        <v>1</v>
      </c>
      <c r="P1866" t="s">
        <v>7</v>
      </c>
    </row>
    <row r="1867" spans="1:16" x14ac:dyDescent="0.35">
      <c r="A1867">
        <v>0</v>
      </c>
      <c r="B1867" t="s">
        <v>367</v>
      </c>
      <c r="C1867">
        <v>0.5</v>
      </c>
      <c r="D1867" t="s">
        <v>411</v>
      </c>
      <c r="E1867" t="s">
        <v>363</v>
      </c>
      <c r="F1867" t="s">
        <v>344</v>
      </c>
      <c r="G1867" t="s">
        <v>367</v>
      </c>
      <c r="H1867">
        <v>0.5</v>
      </c>
      <c r="J1867">
        <v>105987643</v>
      </c>
      <c r="K1867" s="5">
        <v>43720</v>
      </c>
      <c r="L1867">
        <v>19</v>
      </c>
      <c r="M1867">
        <v>1</v>
      </c>
      <c r="N1867">
        <v>0</v>
      </c>
      <c r="O1867">
        <v>5</v>
      </c>
      <c r="P1867" t="s">
        <v>7</v>
      </c>
    </row>
    <row r="1868" spans="1:16" x14ac:dyDescent="0.35">
      <c r="A1868">
        <v>721</v>
      </c>
      <c r="B1868" t="s">
        <v>367</v>
      </c>
      <c r="C1868">
        <v>0.3</v>
      </c>
      <c r="D1868" t="s">
        <v>468</v>
      </c>
      <c r="E1868" t="s">
        <v>596</v>
      </c>
      <c r="F1868" t="s">
        <v>382</v>
      </c>
      <c r="G1868" t="s">
        <v>367</v>
      </c>
      <c r="H1868">
        <v>0.51400000000000001</v>
      </c>
      <c r="J1868">
        <v>106060377</v>
      </c>
      <c r="K1868" s="5">
        <v>43775</v>
      </c>
      <c r="L1868">
        <v>19</v>
      </c>
      <c r="M1868">
        <v>1</v>
      </c>
      <c r="N1868">
        <v>0</v>
      </c>
      <c r="O1868">
        <v>2</v>
      </c>
      <c r="P1868" t="s">
        <v>7</v>
      </c>
    </row>
    <row r="1869" spans="1:16" x14ac:dyDescent="0.35">
      <c r="A1869" s="5">
        <v>46217</v>
      </c>
      <c r="B1869" t="s">
        <v>668</v>
      </c>
    </row>
    <row r="1870" spans="1:16" ht="43.5" x14ac:dyDescent="0.35">
      <c r="A1870" s="1" t="s">
        <v>370</v>
      </c>
      <c r="B1870" t="s">
        <v>371</v>
      </c>
      <c r="C1870" s="1" t="s">
        <v>372</v>
      </c>
      <c r="D1870" t="s">
        <v>373</v>
      </c>
      <c r="E1870" t="s">
        <v>374</v>
      </c>
      <c r="F1870" t="s">
        <v>375</v>
      </c>
      <c r="G1870" t="s">
        <v>376</v>
      </c>
      <c r="H1870" t="s">
        <v>377</v>
      </c>
      <c r="I1870" t="s">
        <v>0</v>
      </c>
      <c r="J1870" t="s">
        <v>1</v>
      </c>
      <c r="K1870" t="s">
        <v>2</v>
      </c>
      <c r="L1870" t="s">
        <v>3</v>
      </c>
      <c r="M1870" t="s">
        <v>4</v>
      </c>
      <c r="N1870" t="s">
        <v>5</v>
      </c>
      <c r="O1870" t="s">
        <v>6</v>
      </c>
    </row>
    <row r="1871" spans="1:16" x14ac:dyDescent="0.35">
      <c r="A1871">
        <v>0</v>
      </c>
      <c r="B1871" t="s">
        <v>367</v>
      </c>
      <c r="C1871">
        <v>0.1</v>
      </c>
      <c r="D1871" t="s">
        <v>6</v>
      </c>
      <c r="E1871" t="s">
        <v>382</v>
      </c>
      <c r="F1871" t="s">
        <v>363</v>
      </c>
      <c r="G1871" t="s">
        <v>367</v>
      </c>
      <c r="H1871">
        <v>0.74399999999999999</v>
      </c>
      <c r="J1871">
        <v>107075227</v>
      </c>
      <c r="K1871" s="5">
        <v>44813</v>
      </c>
      <c r="L1871">
        <v>24</v>
      </c>
      <c r="M1871">
        <v>1</v>
      </c>
      <c r="N1871">
        <v>0</v>
      </c>
      <c r="O1871">
        <v>1</v>
      </c>
      <c r="P1871" t="s">
        <v>7</v>
      </c>
    </row>
    <row r="1872" spans="1:16" x14ac:dyDescent="0.35">
      <c r="A1872">
        <v>0</v>
      </c>
      <c r="B1872" t="s">
        <v>367</v>
      </c>
      <c r="C1872">
        <v>0.1</v>
      </c>
      <c r="D1872" t="s">
        <v>6</v>
      </c>
      <c r="E1872" t="s">
        <v>382</v>
      </c>
      <c r="F1872" t="s">
        <v>387</v>
      </c>
      <c r="G1872" t="s">
        <v>367</v>
      </c>
      <c r="H1872">
        <v>0.74399999999999999</v>
      </c>
      <c r="J1872">
        <v>106595304</v>
      </c>
      <c r="K1872" s="5">
        <v>44352</v>
      </c>
      <c r="L1872">
        <v>21</v>
      </c>
      <c r="M1872">
        <v>1</v>
      </c>
      <c r="N1872">
        <v>0</v>
      </c>
      <c r="O1872">
        <v>5</v>
      </c>
      <c r="P1872" t="s">
        <v>7</v>
      </c>
    </row>
    <row r="1873" spans="1:16" x14ac:dyDescent="0.35">
      <c r="A1873">
        <v>0</v>
      </c>
      <c r="B1873" t="s">
        <v>367</v>
      </c>
      <c r="C1873">
        <v>0.1</v>
      </c>
      <c r="D1873" t="s">
        <v>6</v>
      </c>
      <c r="E1873" t="s">
        <v>382</v>
      </c>
      <c r="F1873" t="s">
        <v>596</v>
      </c>
      <c r="G1873" t="s">
        <v>367</v>
      </c>
      <c r="H1873">
        <v>0.74399999999999999</v>
      </c>
      <c r="J1873">
        <v>107989970</v>
      </c>
      <c r="K1873" s="5">
        <v>45668</v>
      </c>
      <c r="L1873">
        <v>19</v>
      </c>
      <c r="M1873">
        <v>4</v>
      </c>
      <c r="N1873">
        <v>0</v>
      </c>
      <c r="O1873">
        <v>1</v>
      </c>
      <c r="P1873" t="s">
        <v>7</v>
      </c>
    </row>
    <row r="1874" spans="1:16" x14ac:dyDescent="0.35">
      <c r="A1874">
        <v>0</v>
      </c>
      <c r="B1874" t="s">
        <v>367</v>
      </c>
      <c r="C1874">
        <v>0.1</v>
      </c>
      <c r="D1874" t="s">
        <v>6</v>
      </c>
      <c r="E1874" t="s">
        <v>382</v>
      </c>
      <c r="F1874" t="s">
        <v>596</v>
      </c>
      <c r="G1874" t="s">
        <v>367</v>
      </c>
      <c r="H1874">
        <v>0.74399999999999999</v>
      </c>
      <c r="J1874">
        <v>107557802</v>
      </c>
      <c r="K1874" s="5">
        <v>45258</v>
      </c>
      <c r="L1874">
        <v>29</v>
      </c>
      <c r="M1874">
        <v>1</v>
      </c>
      <c r="N1874">
        <v>0</v>
      </c>
      <c r="O1874">
        <v>1</v>
      </c>
      <c r="P1874" t="s">
        <v>7</v>
      </c>
    </row>
    <row r="1875" spans="1:16" x14ac:dyDescent="0.35">
      <c r="A1875">
        <v>721</v>
      </c>
      <c r="B1875" t="s">
        <v>367</v>
      </c>
      <c r="C1875">
        <v>7.3999999999999996E-2</v>
      </c>
      <c r="D1875" t="s">
        <v>6</v>
      </c>
      <c r="E1875" t="s">
        <v>382</v>
      </c>
      <c r="F1875" t="s">
        <v>363</v>
      </c>
      <c r="G1875" t="s">
        <v>367</v>
      </c>
      <c r="H1875">
        <v>0.77</v>
      </c>
      <c r="J1875">
        <v>107553737</v>
      </c>
      <c r="K1875" s="5">
        <v>45265</v>
      </c>
      <c r="L1875">
        <v>28</v>
      </c>
      <c r="M1875">
        <v>1</v>
      </c>
      <c r="N1875">
        <v>0</v>
      </c>
      <c r="O1875">
        <v>1</v>
      </c>
      <c r="P1875" t="s">
        <v>7</v>
      </c>
    </row>
    <row r="1876" spans="1:16" x14ac:dyDescent="0.35">
      <c r="A1876">
        <v>0</v>
      </c>
      <c r="B1876" t="s">
        <v>367</v>
      </c>
      <c r="C1876">
        <v>5.7000000000000002E-2</v>
      </c>
      <c r="D1876" t="s">
        <v>6</v>
      </c>
      <c r="E1876" t="s">
        <v>382</v>
      </c>
      <c r="F1876" t="s">
        <v>363</v>
      </c>
      <c r="G1876" t="s">
        <v>367</v>
      </c>
      <c r="H1876">
        <v>0.78700000000000003</v>
      </c>
      <c r="J1876">
        <v>106305934</v>
      </c>
      <c r="K1876" s="5">
        <v>44055</v>
      </c>
      <c r="L1876">
        <v>21</v>
      </c>
      <c r="M1876">
        <v>1</v>
      </c>
      <c r="N1876">
        <v>0</v>
      </c>
      <c r="O1876">
        <v>1</v>
      </c>
      <c r="P1876" t="s">
        <v>7</v>
      </c>
    </row>
    <row r="1877" spans="1:16" x14ac:dyDescent="0.35">
      <c r="A1877">
        <v>0</v>
      </c>
      <c r="B1877" t="s">
        <v>367</v>
      </c>
      <c r="C1877">
        <v>1.2</v>
      </c>
      <c r="D1877" t="s">
        <v>6</v>
      </c>
      <c r="E1877" t="s">
        <v>644</v>
      </c>
      <c r="F1877" t="s">
        <v>660</v>
      </c>
      <c r="G1877" t="s">
        <v>367</v>
      </c>
      <c r="H1877">
        <v>0.82099999999999995</v>
      </c>
      <c r="J1877">
        <v>104049295</v>
      </c>
      <c r="K1877" s="5">
        <v>41765</v>
      </c>
      <c r="L1877">
        <v>31</v>
      </c>
      <c r="M1877">
        <v>1</v>
      </c>
      <c r="N1877">
        <v>0</v>
      </c>
      <c r="O1877">
        <v>1</v>
      </c>
      <c r="P1877" t="s">
        <v>7</v>
      </c>
    </row>
    <row r="1878" spans="1:16" x14ac:dyDescent="0.35">
      <c r="A1878">
        <v>0</v>
      </c>
      <c r="B1878" t="s">
        <v>367</v>
      </c>
      <c r="C1878">
        <v>1.9E-2</v>
      </c>
      <c r="D1878" t="s">
        <v>6</v>
      </c>
      <c r="E1878" t="s">
        <v>382</v>
      </c>
      <c r="F1878" t="s">
        <v>363</v>
      </c>
      <c r="G1878" t="s">
        <v>367</v>
      </c>
      <c r="H1878">
        <v>0.82499999999999996</v>
      </c>
      <c r="J1878">
        <v>108299321</v>
      </c>
      <c r="K1878" s="5">
        <v>45965</v>
      </c>
      <c r="L1878">
        <v>21</v>
      </c>
      <c r="M1878">
        <v>1</v>
      </c>
      <c r="N1878">
        <v>0</v>
      </c>
      <c r="O1878">
        <v>1</v>
      </c>
      <c r="P1878" t="s">
        <v>7</v>
      </c>
    </row>
    <row r="1879" spans="1:16" x14ac:dyDescent="0.35">
      <c r="A1879">
        <v>721</v>
      </c>
      <c r="B1879" t="s">
        <v>367</v>
      </c>
      <c r="C1879">
        <v>3.6999999999999998E-2</v>
      </c>
      <c r="D1879" t="s">
        <v>411</v>
      </c>
      <c r="E1879" t="s">
        <v>382</v>
      </c>
      <c r="F1879" t="s">
        <v>596</v>
      </c>
      <c r="G1879" t="s">
        <v>367</v>
      </c>
      <c r="H1879">
        <v>0.88100000000000001</v>
      </c>
      <c r="J1879">
        <v>107423043</v>
      </c>
      <c r="K1879" s="5">
        <v>45149</v>
      </c>
      <c r="L1879">
        <v>21</v>
      </c>
      <c r="M1879">
        <v>2</v>
      </c>
      <c r="N1879">
        <v>7</v>
      </c>
      <c r="O1879">
        <v>1</v>
      </c>
      <c r="P1879" t="s">
        <v>8</v>
      </c>
    </row>
    <row r="1880" spans="1:16" x14ac:dyDescent="0.35">
      <c r="A1880">
        <v>721</v>
      </c>
      <c r="B1880" t="s">
        <v>367</v>
      </c>
      <c r="C1880">
        <v>0.1</v>
      </c>
      <c r="D1880" t="s">
        <v>411</v>
      </c>
      <c r="E1880" t="s">
        <v>382</v>
      </c>
      <c r="F1880" t="s">
        <v>644</v>
      </c>
      <c r="G1880" t="s">
        <v>367</v>
      </c>
      <c r="H1880">
        <v>0.94399999999999995</v>
      </c>
      <c r="J1880">
        <v>105270542</v>
      </c>
      <c r="K1880" s="5">
        <v>43034</v>
      </c>
      <c r="L1880">
        <v>17</v>
      </c>
      <c r="M1880">
        <v>1</v>
      </c>
      <c r="N1880">
        <v>0</v>
      </c>
      <c r="O1880">
        <v>5</v>
      </c>
      <c r="P1880" t="s">
        <v>7</v>
      </c>
    </row>
    <row r="1881" spans="1:16" x14ac:dyDescent="0.35">
      <c r="A1881">
        <v>0</v>
      </c>
      <c r="B1881" t="s">
        <v>367</v>
      </c>
      <c r="C1881">
        <v>0.1</v>
      </c>
      <c r="D1881" t="s">
        <v>411</v>
      </c>
      <c r="E1881" t="s">
        <v>382</v>
      </c>
      <c r="F1881" t="s">
        <v>644</v>
      </c>
      <c r="G1881" t="s">
        <v>367</v>
      </c>
      <c r="H1881">
        <v>0.94399999999999995</v>
      </c>
      <c r="J1881">
        <v>104004084</v>
      </c>
      <c r="K1881" s="5">
        <v>41714</v>
      </c>
      <c r="L1881">
        <v>17</v>
      </c>
      <c r="M1881">
        <v>1</v>
      </c>
      <c r="N1881">
        <v>0</v>
      </c>
      <c r="O1881">
        <v>1</v>
      </c>
      <c r="P1881" t="s">
        <v>7</v>
      </c>
    </row>
    <row r="1882" spans="1:16" x14ac:dyDescent="0.35">
      <c r="A1882">
        <v>0</v>
      </c>
      <c r="B1882" t="s">
        <v>367</v>
      </c>
      <c r="C1882">
        <v>0.2</v>
      </c>
      <c r="D1882" t="s">
        <v>411</v>
      </c>
      <c r="E1882" t="s">
        <v>382</v>
      </c>
      <c r="F1882" t="s">
        <v>662</v>
      </c>
      <c r="G1882" t="s">
        <v>367</v>
      </c>
      <c r="H1882">
        <v>1.044</v>
      </c>
      <c r="J1882">
        <v>105354624</v>
      </c>
      <c r="K1882" s="5">
        <v>43117</v>
      </c>
      <c r="L1882">
        <v>19</v>
      </c>
      <c r="M1882">
        <v>5</v>
      </c>
      <c r="N1882">
        <v>0</v>
      </c>
      <c r="O1882">
        <v>1</v>
      </c>
      <c r="P1882" t="s">
        <v>7</v>
      </c>
    </row>
    <row r="1883" spans="1:16" x14ac:dyDescent="0.35">
      <c r="A1883">
        <v>0</v>
      </c>
      <c r="B1883" t="s">
        <v>367</v>
      </c>
      <c r="C1883">
        <v>0.2</v>
      </c>
      <c r="D1883" t="s">
        <v>411</v>
      </c>
      <c r="E1883" t="s">
        <v>382</v>
      </c>
      <c r="F1883" t="s">
        <v>344</v>
      </c>
      <c r="G1883" t="s">
        <v>367</v>
      </c>
      <c r="H1883">
        <v>1.044</v>
      </c>
      <c r="J1883">
        <v>108032652</v>
      </c>
      <c r="K1883" s="5">
        <v>45709</v>
      </c>
      <c r="L1883">
        <v>21</v>
      </c>
      <c r="M1883">
        <v>4</v>
      </c>
      <c r="N1883">
        <v>0</v>
      </c>
      <c r="O1883">
        <v>1</v>
      </c>
      <c r="P1883" t="s">
        <v>7</v>
      </c>
    </row>
    <row r="1884" spans="1:16" x14ac:dyDescent="0.35">
      <c r="A1884">
        <v>0</v>
      </c>
      <c r="B1884" t="s">
        <v>367</v>
      </c>
      <c r="C1884">
        <v>0.3</v>
      </c>
      <c r="D1884" t="s">
        <v>411</v>
      </c>
      <c r="E1884" t="s">
        <v>382</v>
      </c>
      <c r="F1884" t="s">
        <v>344</v>
      </c>
      <c r="G1884" t="s">
        <v>367</v>
      </c>
      <c r="H1884">
        <v>1.1439999999999999</v>
      </c>
      <c r="J1884">
        <v>107811262</v>
      </c>
      <c r="K1884" s="5">
        <v>45512</v>
      </c>
      <c r="L1884">
        <v>18</v>
      </c>
      <c r="M1884">
        <v>2</v>
      </c>
      <c r="N1884">
        <v>1</v>
      </c>
      <c r="O1884">
        <v>1</v>
      </c>
      <c r="P1884" t="s">
        <v>7</v>
      </c>
    </row>
    <row r="1885" spans="1:16" x14ac:dyDescent="0.35">
      <c r="A1885">
        <v>0</v>
      </c>
      <c r="B1885" t="s">
        <v>367</v>
      </c>
      <c r="C1885">
        <v>0.1</v>
      </c>
      <c r="D1885" t="s">
        <v>6</v>
      </c>
      <c r="E1885" t="s">
        <v>660</v>
      </c>
      <c r="F1885" t="s">
        <v>382</v>
      </c>
      <c r="G1885" t="s">
        <v>367</v>
      </c>
      <c r="H1885">
        <v>1.274</v>
      </c>
      <c r="J1885">
        <v>107693028</v>
      </c>
      <c r="K1885" s="5">
        <v>45377</v>
      </c>
      <c r="L1885">
        <v>21</v>
      </c>
      <c r="M1885">
        <v>1</v>
      </c>
      <c r="N1885">
        <v>0</v>
      </c>
      <c r="O1885">
        <v>1</v>
      </c>
      <c r="P1885" t="s">
        <v>8</v>
      </c>
    </row>
    <row r="1886" spans="1:16" x14ac:dyDescent="0.35">
      <c r="B1886" t="s">
        <v>367</v>
      </c>
      <c r="C1886">
        <v>0.5</v>
      </c>
      <c r="D1886" t="s">
        <v>411</v>
      </c>
      <c r="E1886" t="s">
        <v>382</v>
      </c>
      <c r="F1886" t="s">
        <v>644</v>
      </c>
      <c r="G1886" t="s">
        <v>367</v>
      </c>
      <c r="H1886">
        <v>1.3440000000000001</v>
      </c>
      <c r="J1886">
        <v>104929405</v>
      </c>
      <c r="K1886" s="5">
        <v>42703</v>
      </c>
      <c r="L1886">
        <v>29</v>
      </c>
      <c r="M1886">
        <v>1</v>
      </c>
      <c r="N1886">
        <v>0</v>
      </c>
      <c r="O1886">
        <v>1</v>
      </c>
      <c r="P1886" t="s">
        <v>7</v>
      </c>
    </row>
    <row r="1887" spans="1:16" x14ac:dyDescent="0.35">
      <c r="A1887">
        <v>0</v>
      </c>
      <c r="B1887" t="s">
        <v>367</v>
      </c>
      <c r="C1887">
        <v>0.5</v>
      </c>
      <c r="D1887" t="s">
        <v>411</v>
      </c>
      <c r="E1887" t="s">
        <v>382</v>
      </c>
      <c r="F1887" t="s">
        <v>644</v>
      </c>
      <c r="G1887" t="s">
        <v>367</v>
      </c>
      <c r="H1887">
        <v>1.3440000000000001</v>
      </c>
      <c r="J1887">
        <v>103918827</v>
      </c>
      <c r="K1887" s="5">
        <v>41611</v>
      </c>
      <c r="L1887">
        <v>17</v>
      </c>
      <c r="M1887">
        <v>1</v>
      </c>
      <c r="N1887">
        <v>0</v>
      </c>
      <c r="O1887">
        <v>5</v>
      </c>
      <c r="P1887" t="s">
        <v>3</v>
      </c>
    </row>
    <row r="1888" spans="1:16" x14ac:dyDescent="0.35">
      <c r="A1888">
        <v>0</v>
      </c>
      <c r="B1888" t="s">
        <v>367</v>
      </c>
      <c r="C1888">
        <v>4.0000000000000001E-3</v>
      </c>
      <c r="D1888" t="s">
        <v>6</v>
      </c>
      <c r="E1888" t="s">
        <v>660</v>
      </c>
      <c r="F1888" t="s">
        <v>382</v>
      </c>
      <c r="G1888" t="s">
        <v>367</v>
      </c>
      <c r="H1888">
        <v>1.37</v>
      </c>
      <c r="J1888">
        <v>107253881</v>
      </c>
      <c r="K1888" s="5">
        <v>44978</v>
      </c>
      <c r="L1888">
        <v>21</v>
      </c>
      <c r="M1888">
        <v>1</v>
      </c>
      <c r="N1888">
        <v>0</v>
      </c>
      <c r="O1888">
        <v>5</v>
      </c>
      <c r="P1888" t="s">
        <v>7</v>
      </c>
    </row>
    <row r="1889" spans="1:16" x14ac:dyDescent="0.35">
      <c r="A1889">
        <v>721</v>
      </c>
      <c r="B1889" t="s">
        <v>367</v>
      </c>
      <c r="C1889">
        <v>0.6</v>
      </c>
      <c r="D1889" t="s">
        <v>468</v>
      </c>
      <c r="E1889" t="s">
        <v>382</v>
      </c>
      <c r="F1889" t="s">
        <v>344</v>
      </c>
      <c r="G1889" t="s">
        <v>367</v>
      </c>
      <c r="H1889">
        <v>1.444</v>
      </c>
      <c r="J1889">
        <v>106197605</v>
      </c>
      <c r="K1889" s="5">
        <v>43924</v>
      </c>
      <c r="L1889">
        <v>17</v>
      </c>
      <c r="M1889">
        <v>1</v>
      </c>
      <c r="N1889">
        <v>0</v>
      </c>
      <c r="O1889">
        <v>5</v>
      </c>
      <c r="P1889" t="s">
        <v>7</v>
      </c>
    </row>
    <row r="1890" spans="1:16" x14ac:dyDescent="0.35">
      <c r="A1890">
        <v>0</v>
      </c>
      <c r="B1890" t="s">
        <v>367</v>
      </c>
      <c r="C1890">
        <v>0.1</v>
      </c>
      <c r="D1890" t="s">
        <v>411</v>
      </c>
      <c r="E1890" t="s">
        <v>660</v>
      </c>
      <c r="F1890" t="s">
        <v>644</v>
      </c>
      <c r="G1890" t="s">
        <v>367</v>
      </c>
      <c r="H1890">
        <v>1.474</v>
      </c>
      <c r="J1890">
        <v>107146207</v>
      </c>
      <c r="K1890" s="5">
        <v>44878</v>
      </c>
      <c r="L1890">
        <v>17</v>
      </c>
      <c r="M1890">
        <v>1</v>
      </c>
      <c r="N1890">
        <v>0</v>
      </c>
      <c r="O1890">
        <v>5</v>
      </c>
      <c r="P1890" t="s">
        <v>3</v>
      </c>
    </row>
    <row r="1891" spans="1:16" x14ac:dyDescent="0.35">
      <c r="A1891">
        <v>0</v>
      </c>
      <c r="B1891" t="s">
        <v>367</v>
      </c>
      <c r="C1891">
        <v>0.1</v>
      </c>
      <c r="D1891" t="s">
        <v>411</v>
      </c>
      <c r="E1891" t="s">
        <v>660</v>
      </c>
      <c r="F1891" t="s">
        <v>644</v>
      </c>
      <c r="G1891" t="s">
        <v>367</v>
      </c>
      <c r="H1891">
        <v>1.474</v>
      </c>
      <c r="J1891">
        <v>105740909</v>
      </c>
      <c r="K1891" s="5">
        <v>43477</v>
      </c>
      <c r="L1891">
        <v>21</v>
      </c>
      <c r="M1891">
        <v>1</v>
      </c>
      <c r="N1891">
        <v>0</v>
      </c>
      <c r="O1891">
        <v>2</v>
      </c>
      <c r="P1891" t="s">
        <v>7</v>
      </c>
    </row>
    <row r="1892" spans="1:16" x14ac:dyDescent="0.35">
      <c r="B1892" t="s">
        <v>367</v>
      </c>
      <c r="C1892">
        <v>0.1</v>
      </c>
      <c r="D1892" t="s">
        <v>411</v>
      </c>
      <c r="E1892" t="s">
        <v>660</v>
      </c>
      <c r="F1892" t="s">
        <v>644</v>
      </c>
      <c r="G1892" t="s">
        <v>367</v>
      </c>
      <c r="H1892">
        <v>1.474</v>
      </c>
      <c r="J1892">
        <v>105232103</v>
      </c>
      <c r="K1892" s="5">
        <v>43001</v>
      </c>
      <c r="L1892">
        <v>17</v>
      </c>
      <c r="M1892">
        <v>1</v>
      </c>
      <c r="N1892">
        <v>0</v>
      </c>
      <c r="O1892">
        <v>5</v>
      </c>
      <c r="P1892" t="s">
        <v>7</v>
      </c>
    </row>
    <row r="1893" spans="1:16" x14ac:dyDescent="0.35">
      <c r="A1893">
        <v>0</v>
      </c>
      <c r="B1893" t="s">
        <v>367</v>
      </c>
      <c r="C1893">
        <v>0.1</v>
      </c>
      <c r="D1893" t="s">
        <v>411</v>
      </c>
      <c r="E1893" t="s">
        <v>660</v>
      </c>
      <c r="F1893" t="s">
        <v>669</v>
      </c>
      <c r="G1893" t="s">
        <v>367</v>
      </c>
      <c r="H1893">
        <v>1.474</v>
      </c>
      <c r="J1893">
        <v>104450076</v>
      </c>
      <c r="K1893" s="5">
        <v>42219</v>
      </c>
      <c r="L1893">
        <v>18</v>
      </c>
      <c r="M1893">
        <v>1</v>
      </c>
      <c r="N1893">
        <v>0</v>
      </c>
      <c r="O1893">
        <v>5</v>
      </c>
      <c r="P1893" t="s">
        <v>7</v>
      </c>
    </row>
    <row r="1894" spans="1:16" x14ac:dyDescent="0.35">
      <c r="A1894">
        <v>0</v>
      </c>
      <c r="B1894" t="s">
        <v>367</v>
      </c>
      <c r="C1894">
        <v>1.5</v>
      </c>
      <c r="D1894" t="s">
        <v>411</v>
      </c>
      <c r="E1894" t="s">
        <v>363</v>
      </c>
      <c r="F1894" t="s">
        <v>382</v>
      </c>
      <c r="G1894" t="s">
        <v>367</v>
      </c>
      <c r="H1894">
        <v>1.5</v>
      </c>
      <c r="J1894">
        <v>103982391</v>
      </c>
      <c r="K1894" s="5">
        <v>41691</v>
      </c>
      <c r="L1894">
        <v>29</v>
      </c>
      <c r="M1894">
        <v>1</v>
      </c>
      <c r="N1894">
        <v>0</v>
      </c>
      <c r="O1894">
        <v>1</v>
      </c>
      <c r="P1894" t="s">
        <v>7</v>
      </c>
    </row>
    <row r="1895" spans="1:16" x14ac:dyDescent="0.35">
      <c r="A1895">
        <v>721</v>
      </c>
      <c r="B1895" t="s">
        <v>367</v>
      </c>
      <c r="C1895">
        <v>0.2</v>
      </c>
      <c r="D1895" t="s">
        <v>411</v>
      </c>
      <c r="E1895" t="s">
        <v>660</v>
      </c>
      <c r="F1895" t="s">
        <v>644</v>
      </c>
      <c r="G1895" t="s">
        <v>367</v>
      </c>
      <c r="H1895">
        <v>1.5740000000000001</v>
      </c>
      <c r="J1895">
        <v>105593740</v>
      </c>
      <c r="K1895" s="5">
        <v>43347</v>
      </c>
      <c r="L1895">
        <v>21</v>
      </c>
      <c r="M1895">
        <v>1</v>
      </c>
      <c r="N1895">
        <v>0</v>
      </c>
      <c r="O1895">
        <v>1</v>
      </c>
      <c r="P1895" t="s">
        <v>8</v>
      </c>
    </row>
    <row r="1896" spans="1:16" x14ac:dyDescent="0.35">
      <c r="A1896">
        <v>0</v>
      </c>
      <c r="B1896" t="s">
        <v>367</v>
      </c>
      <c r="C1896">
        <v>0.3</v>
      </c>
      <c r="D1896" t="s">
        <v>6</v>
      </c>
      <c r="E1896" t="s">
        <v>644</v>
      </c>
      <c r="F1896" t="s">
        <v>662</v>
      </c>
      <c r="G1896" t="s">
        <v>367</v>
      </c>
      <c r="H1896">
        <v>1.7210000000000001</v>
      </c>
      <c r="J1896">
        <v>104540995</v>
      </c>
      <c r="K1896" s="5">
        <v>42310</v>
      </c>
      <c r="L1896">
        <v>19</v>
      </c>
      <c r="M1896">
        <v>2</v>
      </c>
      <c r="N1896">
        <v>0</v>
      </c>
      <c r="O1896">
        <v>5</v>
      </c>
      <c r="P1896" t="s">
        <v>7</v>
      </c>
    </row>
    <row r="1897" spans="1:16" x14ac:dyDescent="0.35">
      <c r="A1897">
        <v>0</v>
      </c>
      <c r="B1897" t="s">
        <v>367</v>
      </c>
      <c r="C1897">
        <v>0.35</v>
      </c>
      <c r="D1897" t="s">
        <v>411</v>
      </c>
      <c r="E1897" t="s">
        <v>660</v>
      </c>
      <c r="F1897" t="s">
        <v>644</v>
      </c>
      <c r="G1897" t="s">
        <v>367</v>
      </c>
      <c r="H1897">
        <v>1.724</v>
      </c>
      <c r="J1897">
        <v>107896615</v>
      </c>
      <c r="K1897" s="5">
        <v>45587</v>
      </c>
      <c r="L1897">
        <v>29</v>
      </c>
      <c r="M1897">
        <v>1</v>
      </c>
      <c r="N1897">
        <v>0</v>
      </c>
      <c r="O1897">
        <v>1</v>
      </c>
      <c r="P1897" t="s">
        <v>7</v>
      </c>
    </row>
    <row r="1898" spans="1:16" x14ac:dyDescent="0.35">
      <c r="A1898">
        <v>0</v>
      </c>
      <c r="B1898" t="s">
        <v>367</v>
      </c>
      <c r="C1898">
        <v>0.2</v>
      </c>
      <c r="D1898" t="s">
        <v>6</v>
      </c>
      <c r="E1898" t="s">
        <v>644</v>
      </c>
      <c r="F1898" t="s">
        <v>382</v>
      </c>
      <c r="G1898" t="s">
        <v>367</v>
      </c>
      <c r="H1898">
        <v>1.821</v>
      </c>
      <c r="J1898">
        <v>106127022</v>
      </c>
      <c r="K1898" s="5">
        <v>43839</v>
      </c>
      <c r="L1898">
        <v>23</v>
      </c>
      <c r="M1898">
        <v>1</v>
      </c>
      <c r="N1898">
        <v>5</v>
      </c>
      <c r="O1898">
        <v>5</v>
      </c>
      <c r="P1898" t="s">
        <v>3</v>
      </c>
    </row>
    <row r="1899" spans="1:16" x14ac:dyDescent="0.35">
      <c r="A1899">
        <v>0</v>
      </c>
      <c r="B1899" t="s">
        <v>367</v>
      </c>
      <c r="C1899">
        <v>0.2</v>
      </c>
      <c r="D1899" t="s">
        <v>6</v>
      </c>
      <c r="E1899" t="s">
        <v>644</v>
      </c>
      <c r="F1899" t="s">
        <v>382</v>
      </c>
      <c r="G1899" t="s">
        <v>367</v>
      </c>
      <c r="H1899">
        <v>1.821</v>
      </c>
      <c r="J1899">
        <v>104567115</v>
      </c>
      <c r="K1899" s="5">
        <v>42336</v>
      </c>
      <c r="L1899">
        <v>19</v>
      </c>
      <c r="M1899">
        <v>1</v>
      </c>
      <c r="N1899">
        <v>2</v>
      </c>
      <c r="O1899">
        <v>1</v>
      </c>
      <c r="P1899" t="s">
        <v>8</v>
      </c>
    </row>
    <row r="1900" spans="1:16" x14ac:dyDescent="0.35">
      <c r="A1900">
        <v>0</v>
      </c>
      <c r="B1900" t="s">
        <v>367</v>
      </c>
      <c r="C1900">
        <v>1</v>
      </c>
      <c r="D1900" t="s">
        <v>411</v>
      </c>
      <c r="E1900" t="s">
        <v>382</v>
      </c>
      <c r="F1900" t="s">
        <v>644</v>
      </c>
      <c r="G1900" t="s">
        <v>367</v>
      </c>
      <c r="H1900">
        <v>1.8440000000000001</v>
      </c>
      <c r="J1900">
        <v>103989666</v>
      </c>
      <c r="K1900" s="5">
        <v>41699</v>
      </c>
      <c r="L1900">
        <v>17</v>
      </c>
      <c r="M1900">
        <v>1</v>
      </c>
      <c r="N1900">
        <v>0</v>
      </c>
      <c r="O1900">
        <v>5</v>
      </c>
      <c r="P1900" t="s">
        <v>7</v>
      </c>
    </row>
    <row r="1901" spans="1:16" x14ac:dyDescent="0.35">
      <c r="A1901">
        <v>0</v>
      </c>
      <c r="B1901" t="s">
        <v>367</v>
      </c>
      <c r="C1901">
        <v>0.17</v>
      </c>
      <c r="D1901" t="s">
        <v>476</v>
      </c>
      <c r="E1901" t="s">
        <v>644</v>
      </c>
      <c r="F1901" t="s">
        <v>363</v>
      </c>
      <c r="G1901" t="s">
        <v>367</v>
      </c>
      <c r="H1901">
        <v>1.851</v>
      </c>
      <c r="J1901">
        <v>106813366</v>
      </c>
      <c r="K1901" s="5">
        <v>44551</v>
      </c>
      <c r="L1901">
        <v>19</v>
      </c>
      <c r="M1901">
        <v>2</v>
      </c>
      <c r="N1901">
        <v>0</v>
      </c>
      <c r="O1901">
        <v>2</v>
      </c>
      <c r="P1901" t="s">
        <v>7</v>
      </c>
    </row>
    <row r="1902" spans="1:16" x14ac:dyDescent="0.35">
      <c r="A1902">
        <v>0</v>
      </c>
      <c r="B1902" t="s">
        <v>367</v>
      </c>
      <c r="C1902">
        <v>9.5000000000000001E-2</v>
      </c>
      <c r="D1902" t="s">
        <v>6</v>
      </c>
      <c r="E1902" t="s">
        <v>644</v>
      </c>
      <c r="F1902" t="s">
        <v>662</v>
      </c>
      <c r="G1902" t="s">
        <v>367</v>
      </c>
      <c r="H1902">
        <v>1.9259999999999999</v>
      </c>
      <c r="J1902">
        <v>106066188</v>
      </c>
      <c r="K1902" s="5">
        <v>43786</v>
      </c>
      <c r="L1902">
        <v>17</v>
      </c>
      <c r="M1902">
        <v>2</v>
      </c>
      <c r="N1902">
        <v>0</v>
      </c>
      <c r="O1902">
        <v>5</v>
      </c>
      <c r="P1902" t="s">
        <v>7</v>
      </c>
    </row>
    <row r="1903" spans="1:16" x14ac:dyDescent="0.35">
      <c r="A1903" s="5">
        <v>46217</v>
      </c>
      <c r="B1903" t="s">
        <v>670</v>
      </c>
    </row>
    <row r="1904" spans="1:16" ht="43.5" x14ac:dyDescent="0.35">
      <c r="A1904" s="1" t="s">
        <v>370</v>
      </c>
      <c r="B1904" t="s">
        <v>371</v>
      </c>
      <c r="C1904" s="1" t="s">
        <v>372</v>
      </c>
      <c r="D1904" t="s">
        <v>373</v>
      </c>
      <c r="E1904" t="s">
        <v>374</v>
      </c>
      <c r="F1904" t="s">
        <v>375</v>
      </c>
      <c r="G1904" t="s">
        <v>376</v>
      </c>
      <c r="H1904" t="s">
        <v>377</v>
      </c>
      <c r="I1904" t="s">
        <v>0</v>
      </c>
      <c r="J1904" t="s">
        <v>1</v>
      </c>
      <c r="K1904" t="s">
        <v>2</v>
      </c>
      <c r="L1904" t="s">
        <v>3</v>
      </c>
      <c r="M1904" t="s">
        <v>4</v>
      </c>
      <c r="N1904" t="s">
        <v>5</v>
      </c>
      <c r="O1904" t="s">
        <v>6</v>
      </c>
    </row>
    <row r="1905" spans="1:16" x14ac:dyDescent="0.35">
      <c r="A1905">
        <v>0</v>
      </c>
      <c r="B1905" t="s">
        <v>367</v>
      </c>
      <c r="C1905">
        <v>1.9E-2</v>
      </c>
      <c r="D1905" t="s">
        <v>6</v>
      </c>
      <c r="E1905" t="s">
        <v>644</v>
      </c>
      <c r="F1905" t="s">
        <v>363</v>
      </c>
      <c r="G1905" t="s">
        <v>367</v>
      </c>
      <c r="H1905">
        <v>2.0019999999999998</v>
      </c>
      <c r="J1905">
        <v>106029964</v>
      </c>
      <c r="K1905" s="5">
        <v>43756</v>
      </c>
      <c r="L1905">
        <v>19</v>
      </c>
      <c r="M1905">
        <v>1</v>
      </c>
      <c r="N1905">
        <v>8</v>
      </c>
      <c r="O1905">
        <v>1</v>
      </c>
      <c r="P1905" t="s">
        <v>7</v>
      </c>
    </row>
    <row r="1906" spans="1:16" x14ac:dyDescent="0.35">
      <c r="A1906">
        <v>0</v>
      </c>
      <c r="B1906" t="s">
        <v>367</v>
      </c>
      <c r="C1906">
        <v>0</v>
      </c>
      <c r="E1906" t="s">
        <v>644</v>
      </c>
      <c r="F1906" t="s">
        <v>344</v>
      </c>
      <c r="G1906" t="s">
        <v>367</v>
      </c>
      <c r="H1906">
        <v>2.0209999999999999</v>
      </c>
      <c r="J1906">
        <v>107834011</v>
      </c>
      <c r="K1906" s="5">
        <v>45532</v>
      </c>
      <c r="L1906">
        <v>24</v>
      </c>
      <c r="M1906">
        <v>1</v>
      </c>
      <c r="N1906">
        <v>8</v>
      </c>
      <c r="O1906">
        <v>1</v>
      </c>
      <c r="P1906" t="s">
        <v>7</v>
      </c>
    </row>
    <row r="1907" spans="1:16" x14ac:dyDescent="0.35">
      <c r="A1907">
        <v>0</v>
      </c>
      <c r="B1907" t="s">
        <v>367</v>
      </c>
      <c r="C1907">
        <v>0.01</v>
      </c>
      <c r="D1907" t="s">
        <v>399</v>
      </c>
      <c r="E1907" t="s">
        <v>644</v>
      </c>
      <c r="F1907" t="s">
        <v>344</v>
      </c>
      <c r="G1907" t="s">
        <v>367</v>
      </c>
      <c r="H1907">
        <v>2.0310000000000001</v>
      </c>
      <c r="J1907">
        <v>106510740</v>
      </c>
      <c r="K1907" s="5">
        <v>44264</v>
      </c>
      <c r="L1907">
        <v>18</v>
      </c>
      <c r="M1907">
        <v>1</v>
      </c>
      <c r="N1907">
        <v>0</v>
      </c>
      <c r="O1907">
        <v>5</v>
      </c>
      <c r="P1907" t="s">
        <v>7</v>
      </c>
    </row>
    <row r="1908" spans="1:16" x14ac:dyDescent="0.35">
      <c r="A1908">
        <v>0</v>
      </c>
      <c r="B1908" t="s">
        <v>367</v>
      </c>
      <c r="C1908">
        <v>0.1</v>
      </c>
      <c r="D1908" t="s">
        <v>399</v>
      </c>
      <c r="E1908" t="s">
        <v>644</v>
      </c>
      <c r="F1908" t="s">
        <v>345</v>
      </c>
      <c r="G1908" t="s">
        <v>367</v>
      </c>
      <c r="H1908">
        <v>2.121</v>
      </c>
      <c r="J1908">
        <v>107030395</v>
      </c>
      <c r="K1908" s="5">
        <v>44769</v>
      </c>
      <c r="L1908">
        <v>17</v>
      </c>
      <c r="M1908">
        <v>1</v>
      </c>
      <c r="N1908">
        <v>0</v>
      </c>
      <c r="O1908">
        <v>5</v>
      </c>
      <c r="P1908" t="s">
        <v>7</v>
      </c>
    </row>
    <row r="1909" spans="1:16" x14ac:dyDescent="0.35">
      <c r="A1909">
        <v>0</v>
      </c>
      <c r="B1909" t="s">
        <v>367</v>
      </c>
      <c r="C1909">
        <v>0.1</v>
      </c>
      <c r="D1909" t="s">
        <v>411</v>
      </c>
      <c r="E1909" t="s">
        <v>644</v>
      </c>
      <c r="F1909" t="s">
        <v>344</v>
      </c>
      <c r="G1909" t="s">
        <v>367</v>
      </c>
      <c r="H1909">
        <v>2.121</v>
      </c>
      <c r="J1909">
        <v>104563637</v>
      </c>
      <c r="K1909" s="5">
        <v>42332</v>
      </c>
      <c r="L1909">
        <v>29</v>
      </c>
      <c r="M1909">
        <v>1</v>
      </c>
      <c r="N1909">
        <v>0</v>
      </c>
      <c r="O1909">
        <v>1</v>
      </c>
      <c r="P1909" t="s">
        <v>7</v>
      </c>
    </row>
    <row r="1910" spans="1:16" x14ac:dyDescent="0.35">
      <c r="A1910">
        <v>0</v>
      </c>
      <c r="B1910" t="s">
        <v>367</v>
      </c>
      <c r="C1910">
        <v>0.2</v>
      </c>
      <c r="D1910" t="s">
        <v>411</v>
      </c>
      <c r="E1910" t="s">
        <v>644</v>
      </c>
      <c r="F1910" t="s">
        <v>344</v>
      </c>
      <c r="G1910" t="s">
        <v>367</v>
      </c>
      <c r="H1910">
        <v>2.2210000000000001</v>
      </c>
      <c r="J1910">
        <v>104441194</v>
      </c>
      <c r="K1910" s="5">
        <v>42209</v>
      </c>
      <c r="L1910">
        <v>19</v>
      </c>
      <c r="M1910">
        <v>1</v>
      </c>
      <c r="N1910">
        <v>0</v>
      </c>
      <c r="O1910">
        <v>1</v>
      </c>
      <c r="P1910" t="s">
        <v>7</v>
      </c>
    </row>
    <row r="1911" spans="1:16" x14ac:dyDescent="0.35">
      <c r="A1911">
        <v>0</v>
      </c>
      <c r="B1911" t="s">
        <v>367</v>
      </c>
      <c r="C1911">
        <v>0.25</v>
      </c>
      <c r="D1911" t="s">
        <v>468</v>
      </c>
      <c r="E1911" t="s">
        <v>644</v>
      </c>
      <c r="F1911" t="s">
        <v>344</v>
      </c>
      <c r="G1911" t="s">
        <v>367</v>
      </c>
      <c r="H1911">
        <v>2.2709999999999999</v>
      </c>
      <c r="J1911">
        <v>104202367</v>
      </c>
      <c r="K1911" s="5">
        <v>41946</v>
      </c>
      <c r="L1911">
        <v>17</v>
      </c>
      <c r="M1911">
        <v>1</v>
      </c>
      <c r="N1911">
        <v>0</v>
      </c>
      <c r="O1911">
        <v>5</v>
      </c>
      <c r="P1911" t="s">
        <v>7</v>
      </c>
    </row>
    <row r="1912" spans="1:16" x14ac:dyDescent="0.35">
      <c r="A1912">
        <v>0</v>
      </c>
      <c r="B1912" t="s">
        <v>367</v>
      </c>
      <c r="C1912">
        <v>0.3</v>
      </c>
      <c r="D1912" t="s">
        <v>411</v>
      </c>
      <c r="E1912" t="s">
        <v>644</v>
      </c>
      <c r="F1912" t="s">
        <v>344</v>
      </c>
      <c r="G1912" t="s">
        <v>367</v>
      </c>
      <c r="H1912">
        <v>2.3210000000000002</v>
      </c>
      <c r="J1912">
        <v>107887486</v>
      </c>
      <c r="K1912" s="5">
        <v>45581</v>
      </c>
      <c r="L1912">
        <v>19</v>
      </c>
      <c r="M1912">
        <v>1</v>
      </c>
      <c r="N1912">
        <v>0</v>
      </c>
      <c r="O1912">
        <v>5</v>
      </c>
      <c r="P1912" t="s">
        <v>8</v>
      </c>
    </row>
    <row r="1913" spans="1:16" x14ac:dyDescent="0.35">
      <c r="A1913">
        <v>0</v>
      </c>
      <c r="B1913" t="s">
        <v>367</v>
      </c>
      <c r="C1913">
        <v>0.5</v>
      </c>
      <c r="D1913" t="s">
        <v>6</v>
      </c>
      <c r="E1913" t="s">
        <v>344</v>
      </c>
      <c r="F1913" t="s">
        <v>644</v>
      </c>
      <c r="G1913" t="s">
        <v>367</v>
      </c>
      <c r="H1913">
        <v>2.3610000000000002</v>
      </c>
      <c r="J1913">
        <v>107295276</v>
      </c>
      <c r="K1913" s="5">
        <v>45020</v>
      </c>
      <c r="L1913">
        <v>29</v>
      </c>
      <c r="M1913">
        <v>2</v>
      </c>
      <c r="N1913">
        <v>0</v>
      </c>
      <c r="O1913">
        <v>1</v>
      </c>
      <c r="P1913" t="s">
        <v>7</v>
      </c>
    </row>
    <row r="1914" spans="1:16" x14ac:dyDescent="0.35">
      <c r="A1914">
        <v>0</v>
      </c>
      <c r="B1914" t="s">
        <v>367</v>
      </c>
      <c r="C1914">
        <v>0.3</v>
      </c>
      <c r="D1914" t="s">
        <v>6</v>
      </c>
      <c r="E1914" t="s">
        <v>344</v>
      </c>
      <c r="F1914" t="s">
        <v>644</v>
      </c>
      <c r="G1914" t="s">
        <v>367</v>
      </c>
      <c r="H1914">
        <v>2.5609999999999999</v>
      </c>
      <c r="J1914">
        <v>105491919</v>
      </c>
      <c r="K1914" s="5">
        <v>43244</v>
      </c>
      <c r="L1914">
        <v>29</v>
      </c>
      <c r="M1914">
        <v>1</v>
      </c>
      <c r="N1914">
        <v>0</v>
      </c>
      <c r="O1914">
        <v>1</v>
      </c>
      <c r="P1914" t="s">
        <v>7</v>
      </c>
    </row>
    <row r="1915" spans="1:16" x14ac:dyDescent="0.35">
      <c r="A1915">
        <v>0</v>
      </c>
      <c r="B1915" t="s">
        <v>367</v>
      </c>
      <c r="C1915">
        <v>0.3</v>
      </c>
      <c r="D1915" t="s">
        <v>6</v>
      </c>
      <c r="E1915" t="s">
        <v>344</v>
      </c>
      <c r="F1915" t="s">
        <v>660</v>
      </c>
      <c r="G1915" t="s">
        <v>367</v>
      </c>
      <c r="H1915">
        <v>2.5609999999999999</v>
      </c>
      <c r="J1915">
        <v>107589173</v>
      </c>
      <c r="K1915" s="5">
        <v>45300</v>
      </c>
      <c r="L1915">
        <v>17</v>
      </c>
      <c r="M1915">
        <v>2</v>
      </c>
      <c r="N1915">
        <v>0</v>
      </c>
      <c r="O1915">
        <v>1</v>
      </c>
      <c r="P1915" t="s">
        <v>7</v>
      </c>
    </row>
    <row r="1916" spans="1:16" x14ac:dyDescent="0.35">
      <c r="A1916">
        <v>0</v>
      </c>
      <c r="B1916" t="s">
        <v>367</v>
      </c>
      <c r="C1916">
        <v>0.3</v>
      </c>
      <c r="D1916" t="s">
        <v>6</v>
      </c>
      <c r="E1916" t="s">
        <v>344</v>
      </c>
      <c r="F1916" t="s">
        <v>644</v>
      </c>
      <c r="G1916" t="s">
        <v>367</v>
      </c>
      <c r="H1916">
        <v>2.5609999999999999</v>
      </c>
      <c r="J1916">
        <v>107615386</v>
      </c>
      <c r="K1916" s="5">
        <v>45326</v>
      </c>
      <c r="L1916">
        <v>14</v>
      </c>
      <c r="M1916">
        <v>1</v>
      </c>
      <c r="N1916">
        <v>0</v>
      </c>
      <c r="O1916">
        <v>5</v>
      </c>
      <c r="P1916" t="s">
        <v>3</v>
      </c>
    </row>
    <row r="1917" spans="1:16" x14ac:dyDescent="0.35">
      <c r="A1917">
        <v>0</v>
      </c>
      <c r="B1917" t="s">
        <v>367</v>
      </c>
      <c r="C1917">
        <v>0.25</v>
      </c>
      <c r="D1917" t="s">
        <v>6</v>
      </c>
      <c r="E1917" t="s">
        <v>344</v>
      </c>
      <c r="F1917" t="s">
        <v>644</v>
      </c>
      <c r="G1917" t="s">
        <v>367</v>
      </c>
      <c r="H1917">
        <v>2.6110000000000002</v>
      </c>
      <c r="J1917">
        <v>106752686</v>
      </c>
      <c r="K1917" s="5">
        <v>44502</v>
      </c>
      <c r="L1917">
        <v>17</v>
      </c>
      <c r="M1917">
        <v>1</v>
      </c>
      <c r="N1917">
        <v>0</v>
      </c>
      <c r="O1917">
        <v>5</v>
      </c>
      <c r="P1917" t="s">
        <v>7</v>
      </c>
    </row>
    <row r="1918" spans="1:16" x14ac:dyDescent="0.35">
      <c r="A1918">
        <v>0</v>
      </c>
      <c r="B1918" t="s">
        <v>367</v>
      </c>
      <c r="C1918">
        <v>0.6</v>
      </c>
      <c r="D1918" t="s">
        <v>411</v>
      </c>
      <c r="E1918" t="s">
        <v>644</v>
      </c>
      <c r="F1918" t="s">
        <v>344</v>
      </c>
      <c r="G1918" t="s">
        <v>367</v>
      </c>
      <c r="H1918">
        <v>2.621</v>
      </c>
      <c r="J1918">
        <v>106759358</v>
      </c>
      <c r="K1918" s="5">
        <v>44505</v>
      </c>
      <c r="L1918">
        <v>17</v>
      </c>
      <c r="M1918">
        <v>1</v>
      </c>
      <c r="N1918">
        <v>0</v>
      </c>
      <c r="O1918">
        <v>1</v>
      </c>
      <c r="P1918" t="s">
        <v>7</v>
      </c>
    </row>
    <row r="1919" spans="1:16" x14ac:dyDescent="0.35">
      <c r="A1919">
        <v>0</v>
      </c>
      <c r="B1919" t="s">
        <v>367</v>
      </c>
      <c r="C1919">
        <v>0.6</v>
      </c>
      <c r="D1919" t="s">
        <v>411</v>
      </c>
      <c r="E1919" t="s">
        <v>644</v>
      </c>
      <c r="F1919" t="s">
        <v>344</v>
      </c>
      <c r="G1919" t="s">
        <v>367</v>
      </c>
      <c r="H1919">
        <v>2.621</v>
      </c>
      <c r="J1919">
        <v>107743829</v>
      </c>
      <c r="K1919" s="5">
        <v>45449</v>
      </c>
      <c r="L1919">
        <v>19</v>
      </c>
      <c r="M1919">
        <v>3</v>
      </c>
      <c r="N1919">
        <v>0</v>
      </c>
      <c r="O1919">
        <v>5</v>
      </c>
      <c r="P1919" t="s">
        <v>7</v>
      </c>
    </row>
    <row r="1920" spans="1:16" x14ac:dyDescent="0.35">
      <c r="A1920">
        <v>0</v>
      </c>
      <c r="B1920" t="s">
        <v>367</v>
      </c>
      <c r="C1920">
        <v>0.63</v>
      </c>
      <c r="D1920" t="s">
        <v>411</v>
      </c>
      <c r="E1920" t="s">
        <v>644</v>
      </c>
      <c r="F1920" t="s">
        <v>344</v>
      </c>
      <c r="G1920" t="s">
        <v>367</v>
      </c>
      <c r="H1920">
        <v>2.6509999999999998</v>
      </c>
      <c r="J1920">
        <v>106054830</v>
      </c>
      <c r="K1920" s="5">
        <v>43776</v>
      </c>
      <c r="L1920">
        <v>28</v>
      </c>
      <c r="M1920">
        <v>1</v>
      </c>
      <c r="N1920">
        <v>0</v>
      </c>
      <c r="O1920">
        <v>1</v>
      </c>
      <c r="P1920" t="s">
        <v>7</v>
      </c>
    </row>
    <row r="1921" spans="1:16" x14ac:dyDescent="0.35">
      <c r="A1921">
        <v>0</v>
      </c>
      <c r="B1921" t="s">
        <v>367</v>
      </c>
      <c r="C1921">
        <v>0.81</v>
      </c>
      <c r="D1921" t="s">
        <v>411</v>
      </c>
      <c r="E1921" t="s">
        <v>644</v>
      </c>
      <c r="F1921" t="s">
        <v>344</v>
      </c>
      <c r="G1921" t="s">
        <v>367</v>
      </c>
      <c r="H1921">
        <v>2.831</v>
      </c>
      <c r="J1921">
        <v>107321544</v>
      </c>
      <c r="K1921" s="5">
        <v>45047</v>
      </c>
      <c r="L1921">
        <v>21</v>
      </c>
      <c r="M1921">
        <v>1</v>
      </c>
      <c r="N1921">
        <v>0</v>
      </c>
      <c r="O1921">
        <v>1</v>
      </c>
      <c r="P1921" t="s">
        <v>8</v>
      </c>
    </row>
    <row r="1922" spans="1:16" x14ac:dyDescent="0.35">
      <c r="A1922">
        <v>0</v>
      </c>
      <c r="B1922" t="s">
        <v>367</v>
      </c>
      <c r="C1922">
        <v>1.9E-2</v>
      </c>
      <c r="D1922" t="s">
        <v>6</v>
      </c>
      <c r="E1922" t="s">
        <v>344</v>
      </c>
      <c r="F1922" t="s">
        <v>644</v>
      </c>
      <c r="G1922" t="s">
        <v>367</v>
      </c>
      <c r="H1922">
        <v>2.8420000000000001</v>
      </c>
      <c r="J1922">
        <v>106592978</v>
      </c>
      <c r="K1922" s="5">
        <v>44349</v>
      </c>
      <c r="L1922">
        <v>20</v>
      </c>
      <c r="M1922">
        <v>2</v>
      </c>
      <c r="N1922">
        <v>7</v>
      </c>
      <c r="O1922">
        <v>5</v>
      </c>
      <c r="P1922" t="s">
        <v>7</v>
      </c>
    </row>
    <row r="1923" spans="1:16" x14ac:dyDescent="0.35">
      <c r="A1923">
        <v>0</v>
      </c>
      <c r="B1923" t="s">
        <v>367</v>
      </c>
      <c r="C1923">
        <v>0</v>
      </c>
      <c r="E1923" t="s">
        <v>344</v>
      </c>
      <c r="F1923" t="s">
        <v>671</v>
      </c>
      <c r="G1923" t="s">
        <v>367</v>
      </c>
      <c r="H1923">
        <v>2.8610000000000002</v>
      </c>
      <c r="J1923">
        <v>107059625</v>
      </c>
      <c r="K1923" s="5">
        <v>44800</v>
      </c>
      <c r="L1923">
        <v>24</v>
      </c>
      <c r="M1923">
        <v>1</v>
      </c>
      <c r="N1923">
        <v>7</v>
      </c>
      <c r="O1923">
        <v>1</v>
      </c>
      <c r="P1923" t="s">
        <v>7</v>
      </c>
    </row>
    <row r="1924" spans="1:16" x14ac:dyDescent="0.35">
      <c r="A1924">
        <v>0</v>
      </c>
      <c r="B1924" t="s">
        <v>367</v>
      </c>
      <c r="C1924">
        <v>0</v>
      </c>
      <c r="E1924" t="s">
        <v>344</v>
      </c>
      <c r="F1924" t="s">
        <v>672</v>
      </c>
      <c r="G1924" t="s">
        <v>367</v>
      </c>
      <c r="H1924">
        <v>2.8610000000000002</v>
      </c>
      <c r="J1924">
        <v>106465445</v>
      </c>
      <c r="K1924" s="5">
        <v>44210</v>
      </c>
      <c r="L1924">
        <v>30</v>
      </c>
      <c r="M1924">
        <v>1</v>
      </c>
      <c r="N1924">
        <v>7</v>
      </c>
      <c r="O1924">
        <v>5</v>
      </c>
      <c r="P1924" t="s">
        <v>7</v>
      </c>
    </row>
    <row r="1925" spans="1:16" x14ac:dyDescent="0.35">
      <c r="A1925">
        <v>0</v>
      </c>
      <c r="B1925" t="s">
        <v>367</v>
      </c>
      <c r="C1925">
        <v>0</v>
      </c>
      <c r="E1925" t="s">
        <v>344</v>
      </c>
      <c r="F1925" t="s">
        <v>671</v>
      </c>
      <c r="G1925" t="s">
        <v>367</v>
      </c>
      <c r="H1925">
        <v>2.8610000000000002</v>
      </c>
      <c r="J1925">
        <v>105127383</v>
      </c>
      <c r="K1925" s="5">
        <v>42894</v>
      </c>
      <c r="L1925">
        <v>30</v>
      </c>
      <c r="M1925">
        <v>1</v>
      </c>
      <c r="N1925">
        <v>7</v>
      </c>
      <c r="O1925">
        <v>5</v>
      </c>
      <c r="P1925" t="s">
        <v>3</v>
      </c>
    </row>
    <row r="1926" spans="1:16" x14ac:dyDescent="0.35">
      <c r="A1926">
        <v>0</v>
      </c>
      <c r="B1926" t="s">
        <v>367</v>
      </c>
      <c r="C1926">
        <v>0</v>
      </c>
      <c r="E1926" t="s">
        <v>344</v>
      </c>
      <c r="F1926" t="s">
        <v>426</v>
      </c>
      <c r="G1926" t="s">
        <v>367</v>
      </c>
      <c r="H1926">
        <v>2.8610000000000002</v>
      </c>
      <c r="J1926">
        <v>104701166</v>
      </c>
      <c r="K1926" s="5">
        <v>42472</v>
      </c>
      <c r="L1926">
        <v>30</v>
      </c>
      <c r="M1926">
        <v>2</v>
      </c>
      <c r="N1926">
        <v>7</v>
      </c>
      <c r="O1926">
        <v>1</v>
      </c>
      <c r="P1926" t="s">
        <v>7</v>
      </c>
    </row>
    <row r="1927" spans="1:16" x14ac:dyDescent="0.35">
      <c r="A1927">
        <v>0</v>
      </c>
      <c r="B1927" t="s">
        <v>367</v>
      </c>
      <c r="C1927">
        <v>0</v>
      </c>
      <c r="E1927" t="s">
        <v>344</v>
      </c>
      <c r="F1927" t="s">
        <v>644</v>
      </c>
      <c r="G1927" t="s">
        <v>367</v>
      </c>
      <c r="H1927">
        <v>2.8610000000000002</v>
      </c>
      <c r="J1927">
        <v>104695750</v>
      </c>
      <c r="K1927" s="5">
        <v>42465</v>
      </c>
      <c r="L1927">
        <v>30</v>
      </c>
      <c r="M1927">
        <v>1</v>
      </c>
      <c r="N1927">
        <v>7</v>
      </c>
      <c r="O1927">
        <v>5</v>
      </c>
      <c r="P1927" t="s">
        <v>3</v>
      </c>
    </row>
    <row r="1928" spans="1:16" x14ac:dyDescent="0.35">
      <c r="A1928">
        <v>0</v>
      </c>
      <c r="B1928" t="s">
        <v>367</v>
      </c>
      <c r="C1928">
        <v>0</v>
      </c>
      <c r="E1928" t="s">
        <v>344</v>
      </c>
      <c r="F1928" t="s">
        <v>671</v>
      </c>
      <c r="G1928" t="s">
        <v>367</v>
      </c>
      <c r="H1928">
        <v>2.8610000000000002</v>
      </c>
      <c r="J1928">
        <v>104504764</v>
      </c>
      <c r="K1928" s="5">
        <v>42277</v>
      </c>
      <c r="L1928">
        <v>30</v>
      </c>
      <c r="M1928">
        <v>1</v>
      </c>
      <c r="N1928">
        <v>7</v>
      </c>
      <c r="O1928">
        <v>1</v>
      </c>
      <c r="P1928" t="s">
        <v>7</v>
      </c>
    </row>
    <row r="1929" spans="1:16" x14ac:dyDescent="0.35">
      <c r="A1929">
        <v>0</v>
      </c>
      <c r="B1929" t="s">
        <v>367</v>
      </c>
      <c r="C1929">
        <v>0</v>
      </c>
      <c r="E1929" t="s">
        <v>344</v>
      </c>
      <c r="F1929" t="s">
        <v>426</v>
      </c>
      <c r="G1929" t="s">
        <v>367</v>
      </c>
      <c r="H1929">
        <v>2.8610000000000002</v>
      </c>
      <c r="J1929">
        <v>104520764</v>
      </c>
      <c r="K1929" s="5">
        <v>42289</v>
      </c>
      <c r="L1929">
        <v>29</v>
      </c>
      <c r="M1929">
        <v>1</v>
      </c>
      <c r="N1929">
        <v>7</v>
      </c>
      <c r="O1929">
        <v>1</v>
      </c>
      <c r="P1929" t="s">
        <v>3</v>
      </c>
    </row>
    <row r="1930" spans="1:16" x14ac:dyDescent="0.35">
      <c r="A1930">
        <v>0</v>
      </c>
      <c r="B1930" t="s">
        <v>367</v>
      </c>
      <c r="C1930">
        <v>0</v>
      </c>
      <c r="E1930" t="s">
        <v>344</v>
      </c>
      <c r="F1930" t="s">
        <v>644</v>
      </c>
      <c r="G1930" t="s">
        <v>367</v>
      </c>
      <c r="H1930">
        <v>2.8610000000000002</v>
      </c>
      <c r="J1930">
        <v>104538898</v>
      </c>
      <c r="K1930" s="5">
        <v>42308</v>
      </c>
      <c r="L1930">
        <v>23</v>
      </c>
      <c r="M1930">
        <v>1</v>
      </c>
      <c r="N1930">
        <v>7</v>
      </c>
      <c r="O1930">
        <v>1</v>
      </c>
      <c r="P1930" t="s">
        <v>3</v>
      </c>
    </row>
    <row r="1931" spans="1:16" x14ac:dyDescent="0.35">
      <c r="A1931">
        <v>0</v>
      </c>
      <c r="B1931" t="s">
        <v>367</v>
      </c>
      <c r="C1931">
        <v>0</v>
      </c>
      <c r="E1931" t="s">
        <v>344</v>
      </c>
      <c r="F1931" t="s">
        <v>644</v>
      </c>
      <c r="G1931" t="s">
        <v>367</v>
      </c>
      <c r="H1931">
        <v>2.8610000000000002</v>
      </c>
      <c r="J1931">
        <v>104202138</v>
      </c>
      <c r="K1931" s="5">
        <v>41927</v>
      </c>
      <c r="L1931">
        <v>30</v>
      </c>
      <c r="M1931">
        <v>1</v>
      </c>
      <c r="N1931">
        <v>7</v>
      </c>
      <c r="O1931">
        <v>1</v>
      </c>
      <c r="P1931" t="s">
        <v>7</v>
      </c>
    </row>
    <row r="1932" spans="1:16" x14ac:dyDescent="0.35">
      <c r="A1932">
        <v>0</v>
      </c>
      <c r="B1932" t="s">
        <v>367</v>
      </c>
      <c r="C1932">
        <v>0</v>
      </c>
      <c r="E1932" t="s">
        <v>344</v>
      </c>
      <c r="F1932" t="s">
        <v>644</v>
      </c>
      <c r="G1932" t="s">
        <v>367</v>
      </c>
      <c r="H1932">
        <v>2.8610000000000002</v>
      </c>
      <c r="J1932">
        <v>104227968</v>
      </c>
      <c r="K1932" s="5">
        <v>41967</v>
      </c>
      <c r="L1932">
        <v>30</v>
      </c>
      <c r="M1932">
        <v>1</v>
      </c>
      <c r="N1932">
        <v>7</v>
      </c>
      <c r="O1932">
        <v>1</v>
      </c>
      <c r="P1932" t="s">
        <v>7</v>
      </c>
    </row>
    <row r="1933" spans="1:16" x14ac:dyDescent="0.35">
      <c r="A1933">
        <v>0</v>
      </c>
      <c r="B1933" t="s">
        <v>367</v>
      </c>
      <c r="C1933">
        <v>0</v>
      </c>
      <c r="E1933" t="s">
        <v>344</v>
      </c>
      <c r="F1933" t="s">
        <v>671</v>
      </c>
      <c r="G1933" t="s">
        <v>367</v>
      </c>
      <c r="H1933">
        <v>2.8610000000000002</v>
      </c>
      <c r="J1933">
        <v>104237792</v>
      </c>
      <c r="K1933" s="5">
        <v>41981</v>
      </c>
      <c r="L1933">
        <v>30</v>
      </c>
      <c r="M1933">
        <v>1</v>
      </c>
      <c r="N1933">
        <v>7</v>
      </c>
      <c r="O1933">
        <v>1</v>
      </c>
      <c r="P1933" t="s">
        <v>7</v>
      </c>
    </row>
    <row r="1934" spans="1:16" x14ac:dyDescent="0.35">
      <c r="A1934">
        <v>0</v>
      </c>
      <c r="B1934" t="s">
        <v>367</v>
      </c>
      <c r="C1934">
        <v>0</v>
      </c>
      <c r="E1934" t="s">
        <v>344</v>
      </c>
      <c r="F1934" t="s">
        <v>398</v>
      </c>
      <c r="G1934" t="s">
        <v>367</v>
      </c>
      <c r="H1934">
        <v>2.8610000000000002</v>
      </c>
      <c r="J1934">
        <v>104135964</v>
      </c>
      <c r="K1934" s="5">
        <v>41873</v>
      </c>
      <c r="L1934">
        <v>30</v>
      </c>
      <c r="M1934">
        <v>1</v>
      </c>
      <c r="N1934">
        <v>7</v>
      </c>
      <c r="O1934">
        <v>1</v>
      </c>
      <c r="P1934" t="s">
        <v>3</v>
      </c>
    </row>
    <row r="1935" spans="1:16" x14ac:dyDescent="0.35">
      <c r="A1935">
        <v>0</v>
      </c>
      <c r="B1935" t="s">
        <v>367</v>
      </c>
      <c r="C1935">
        <v>0</v>
      </c>
      <c r="E1935" t="s">
        <v>344</v>
      </c>
      <c r="F1935" t="s">
        <v>398</v>
      </c>
      <c r="G1935" t="s">
        <v>367</v>
      </c>
      <c r="H1935">
        <v>2.8610000000000002</v>
      </c>
      <c r="J1935">
        <v>108160955</v>
      </c>
      <c r="K1935" s="5">
        <v>45839</v>
      </c>
      <c r="L1935">
        <v>27</v>
      </c>
      <c r="M1935">
        <v>1</v>
      </c>
      <c r="N1935">
        <v>7</v>
      </c>
      <c r="O1935">
        <v>1</v>
      </c>
      <c r="P1935" t="s">
        <v>8</v>
      </c>
    </row>
    <row r="1936" spans="1:16" x14ac:dyDescent="0.35">
      <c r="A1936">
        <v>0</v>
      </c>
      <c r="B1936" t="s">
        <v>367</v>
      </c>
      <c r="C1936">
        <v>0</v>
      </c>
      <c r="E1936" t="s">
        <v>344</v>
      </c>
      <c r="F1936" t="s">
        <v>671</v>
      </c>
      <c r="G1936" t="s">
        <v>367</v>
      </c>
      <c r="H1936">
        <v>2.8610000000000002</v>
      </c>
      <c r="J1936">
        <v>107295773</v>
      </c>
      <c r="K1936" s="5">
        <v>45020</v>
      </c>
      <c r="L1936">
        <v>30</v>
      </c>
      <c r="M1936">
        <v>2</v>
      </c>
      <c r="N1936">
        <v>7</v>
      </c>
      <c r="O1936">
        <v>3</v>
      </c>
      <c r="P1936" t="s">
        <v>8</v>
      </c>
    </row>
    <row r="1937" spans="1:16" x14ac:dyDescent="0.35">
      <c r="A1937" s="5">
        <v>46217</v>
      </c>
      <c r="B1937" t="s">
        <v>673</v>
      </c>
    </row>
    <row r="1938" spans="1:16" ht="43.5" x14ac:dyDescent="0.35">
      <c r="A1938" s="1" t="s">
        <v>370</v>
      </c>
      <c r="B1938" t="s">
        <v>371</v>
      </c>
      <c r="C1938" s="1" t="s">
        <v>372</v>
      </c>
      <c r="D1938" t="s">
        <v>373</v>
      </c>
      <c r="E1938" t="s">
        <v>374</v>
      </c>
      <c r="F1938" t="s">
        <v>375</v>
      </c>
      <c r="G1938" t="s">
        <v>376</v>
      </c>
      <c r="H1938" t="s">
        <v>377</v>
      </c>
      <c r="I1938" t="s">
        <v>0</v>
      </c>
      <c r="J1938" t="s">
        <v>1</v>
      </c>
      <c r="K1938" t="s">
        <v>2</v>
      </c>
      <c r="L1938" t="s">
        <v>3</v>
      </c>
      <c r="M1938" t="s">
        <v>4</v>
      </c>
      <c r="N1938" t="s">
        <v>5</v>
      </c>
      <c r="O1938" t="s">
        <v>6</v>
      </c>
    </row>
    <row r="1939" spans="1:16" x14ac:dyDescent="0.35">
      <c r="A1939">
        <v>0</v>
      </c>
      <c r="B1939" t="s">
        <v>367</v>
      </c>
      <c r="C1939">
        <v>0</v>
      </c>
      <c r="E1939" t="s">
        <v>344</v>
      </c>
      <c r="F1939" t="s">
        <v>425</v>
      </c>
      <c r="G1939" t="s">
        <v>367</v>
      </c>
      <c r="H1939">
        <v>2.8610000000000002</v>
      </c>
      <c r="J1939">
        <v>107622928</v>
      </c>
      <c r="K1939" s="5">
        <v>45334</v>
      </c>
      <c r="L1939">
        <v>21</v>
      </c>
      <c r="M1939">
        <v>1</v>
      </c>
      <c r="N1939">
        <v>7</v>
      </c>
      <c r="O1939">
        <v>1</v>
      </c>
      <c r="P1939" t="s">
        <v>7</v>
      </c>
    </row>
    <row r="1940" spans="1:16" x14ac:dyDescent="0.35">
      <c r="A1940">
        <v>0</v>
      </c>
      <c r="B1940" t="s">
        <v>367</v>
      </c>
      <c r="C1940">
        <v>1.2999999999999999E-2</v>
      </c>
      <c r="D1940" t="s">
        <v>411</v>
      </c>
      <c r="E1940" t="s">
        <v>344</v>
      </c>
      <c r="F1940" t="s">
        <v>398</v>
      </c>
      <c r="G1940" t="s">
        <v>367</v>
      </c>
      <c r="H1940">
        <v>2.8740000000000001</v>
      </c>
      <c r="J1940">
        <v>104320510</v>
      </c>
      <c r="K1940" s="5">
        <v>42072</v>
      </c>
      <c r="L1940">
        <v>21</v>
      </c>
      <c r="M1940">
        <v>1</v>
      </c>
      <c r="N1940">
        <v>0</v>
      </c>
      <c r="O1940">
        <v>1</v>
      </c>
      <c r="P1940" t="s">
        <v>3</v>
      </c>
    </row>
    <row r="1941" spans="1:16" x14ac:dyDescent="0.35">
      <c r="A1941">
        <v>0</v>
      </c>
      <c r="B1941" t="s">
        <v>367</v>
      </c>
      <c r="C1941">
        <v>0.1</v>
      </c>
      <c r="D1941" t="s">
        <v>411</v>
      </c>
      <c r="E1941" t="s">
        <v>344</v>
      </c>
      <c r="F1941" t="s">
        <v>398</v>
      </c>
      <c r="G1941" t="s">
        <v>367</v>
      </c>
      <c r="H1941">
        <v>2.9609999999999999</v>
      </c>
      <c r="J1941">
        <v>105635970</v>
      </c>
      <c r="K1941" s="5">
        <v>43387</v>
      </c>
      <c r="L1941">
        <v>17</v>
      </c>
      <c r="M1941">
        <v>1</v>
      </c>
      <c r="N1941">
        <v>0</v>
      </c>
      <c r="O1941">
        <v>1</v>
      </c>
      <c r="P1941" t="s">
        <v>7</v>
      </c>
    </row>
    <row r="1942" spans="1:16" x14ac:dyDescent="0.35">
      <c r="A1942">
        <v>0</v>
      </c>
      <c r="B1942" t="s">
        <v>367</v>
      </c>
      <c r="C1942">
        <v>1.5</v>
      </c>
      <c r="D1942" t="s">
        <v>6</v>
      </c>
      <c r="E1942" t="s">
        <v>398</v>
      </c>
      <c r="F1942" t="s">
        <v>344</v>
      </c>
      <c r="G1942" t="s">
        <v>367</v>
      </c>
      <c r="H1942">
        <v>3.0049999999999999</v>
      </c>
      <c r="J1942">
        <v>106141775</v>
      </c>
      <c r="K1942" s="5">
        <v>43860</v>
      </c>
      <c r="L1942">
        <v>17</v>
      </c>
      <c r="M1942">
        <v>1</v>
      </c>
      <c r="N1942">
        <v>0</v>
      </c>
      <c r="O1942">
        <v>5</v>
      </c>
      <c r="P1942" t="s">
        <v>7</v>
      </c>
    </row>
    <row r="1943" spans="1:16" x14ac:dyDescent="0.35">
      <c r="A1943">
        <v>0</v>
      </c>
      <c r="B1943" t="s">
        <v>367</v>
      </c>
      <c r="C1943">
        <v>0.2</v>
      </c>
      <c r="D1943" t="s">
        <v>411</v>
      </c>
      <c r="E1943" t="s">
        <v>344</v>
      </c>
      <c r="F1943" t="s">
        <v>398</v>
      </c>
      <c r="G1943" t="s">
        <v>367</v>
      </c>
      <c r="H1943">
        <v>3.0609999999999999</v>
      </c>
      <c r="J1943">
        <v>104617768</v>
      </c>
      <c r="K1943" s="5">
        <v>42386</v>
      </c>
      <c r="L1943">
        <v>19</v>
      </c>
      <c r="M1943">
        <v>6</v>
      </c>
      <c r="N1943">
        <v>5</v>
      </c>
      <c r="O1943">
        <v>1</v>
      </c>
      <c r="P1943" t="s">
        <v>3</v>
      </c>
    </row>
    <row r="1944" spans="1:16" x14ac:dyDescent="0.35">
      <c r="A1944">
        <v>0</v>
      </c>
      <c r="B1944" t="s">
        <v>367</v>
      </c>
      <c r="C1944">
        <v>0.3</v>
      </c>
      <c r="D1944" t="s">
        <v>411</v>
      </c>
      <c r="E1944" t="s">
        <v>344</v>
      </c>
      <c r="F1944" t="s">
        <v>398</v>
      </c>
      <c r="G1944" t="s">
        <v>367</v>
      </c>
      <c r="H1944">
        <v>3.161</v>
      </c>
      <c r="J1944">
        <v>107016596</v>
      </c>
      <c r="K1944" s="5">
        <v>44755</v>
      </c>
      <c r="L1944">
        <v>21</v>
      </c>
      <c r="M1944">
        <v>1</v>
      </c>
      <c r="N1944">
        <v>0</v>
      </c>
      <c r="O1944">
        <v>1</v>
      </c>
      <c r="P1944" t="s">
        <v>7</v>
      </c>
    </row>
    <row r="1945" spans="1:16" x14ac:dyDescent="0.35">
      <c r="A1945">
        <v>0</v>
      </c>
      <c r="B1945" t="s">
        <v>367</v>
      </c>
      <c r="C1945">
        <v>0.3</v>
      </c>
      <c r="D1945" t="s">
        <v>411</v>
      </c>
      <c r="E1945" t="s">
        <v>344</v>
      </c>
      <c r="F1945" t="s">
        <v>398</v>
      </c>
      <c r="G1945" t="s">
        <v>367</v>
      </c>
      <c r="H1945">
        <v>3.161</v>
      </c>
      <c r="J1945">
        <v>105316278</v>
      </c>
      <c r="K1945" s="5">
        <v>43077</v>
      </c>
      <c r="L1945">
        <v>21</v>
      </c>
      <c r="M1945">
        <v>2</v>
      </c>
      <c r="N1945">
        <v>0</v>
      </c>
      <c r="O1945">
        <v>5</v>
      </c>
      <c r="P1945" t="s">
        <v>3</v>
      </c>
    </row>
    <row r="1946" spans="1:16" x14ac:dyDescent="0.35">
      <c r="A1946">
        <v>0</v>
      </c>
      <c r="B1946" t="s">
        <v>367</v>
      </c>
      <c r="C1946">
        <v>0.65</v>
      </c>
      <c r="D1946" t="s">
        <v>411</v>
      </c>
      <c r="E1946" t="s">
        <v>344</v>
      </c>
      <c r="F1946" t="s">
        <v>426</v>
      </c>
      <c r="G1946" t="s">
        <v>367</v>
      </c>
      <c r="H1946">
        <v>3.5110000000000001</v>
      </c>
      <c r="J1946">
        <v>108051761</v>
      </c>
      <c r="K1946" s="5">
        <v>45734</v>
      </c>
      <c r="L1946">
        <v>24</v>
      </c>
      <c r="M1946">
        <v>1</v>
      </c>
      <c r="N1946">
        <v>0</v>
      </c>
      <c r="O1946">
        <v>1</v>
      </c>
      <c r="P1946" t="s">
        <v>7</v>
      </c>
    </row>
    <row r="1947" spans="1:16" x14ac:dyDescent="0.35">
      <c r="A1947">
        <v>0</v>
      </c>
      <c r="B1947" t="s">
        <v>367</v>
      </c>
      <c r="C1947">
        <v>0.7</v>
      </c>
      <c r="D1947" t="s">
        <v>411</v>
      </c>
      <c r="E1947" t="s">
        <v>344</v>
      </c>
      <c r="F1947" t="s">
        <v>426</v>
      </c>
      <c r="G1947" t="s">
        <v>367</v>
      </c>
      <c r="H1947">
        <v>3.5609999999999999</v>
      </c>
      <c r="J1947">
        <v>105381931</v>
      </c>
      <c r="K1947" s="5">
        <v>42700</v>
      </c>
      <c r="L1947">
        <v>17</v>
      </c>
      <c r="M1947">
        <v>1</v>
      </c>
      <c r="N1947">
        <v>0</v>
      </c>
      <c r="O1947">
        <v>5</v>
      </c>
      <c r="P1947" t="s">
        <v>7</v>
      </c>
    </row>
    <row r="1948" spans="1:16" x14ac:dyDescent="0.35">
      <c r="A1948">
        <v>0</v>
      </c>
      <c r="B1948" t="s">
        <v>367</v>
      </c>
      <c r="C1948">
        <v>0.7</v>
      </c>
      <c r="D1948" t="s">
        <v>411</v>
      </c>
      <c r="E1948" t="s">
        <v>344</v>
      </c>
      <c r="F1948" t="s">
        <v>426</v>
      </c>
      <c r="G1948" t="s">
        <v>367</v>
      </c>
      <c r="H1948">
        <v>3.5609999999999999</v>
      </c>
      <c r="J1948">
        <v>107367283</v>
      </c>
      <c r="K1948" s="5">
        <v>45085</v>
      </c>
      <c r="L1948">
        <v>30</v>
      </c>
      <c r="M1948">
        <v>1</v>
      </c>
      <c r="N1948">
        <v>0</v>
      </c>
      <c r="O1948">
        <v>1</v>
      </c>
      <c r="P1948" t="s">
        <v>3</v>
      </c>
    </row>
    <row r="1949" spans="1:16" x14ac:dyDescent="0.35">
      <c r="A1949">
        <v>0</v>
      </c>
      <c r="B1949" t="s">
        <v>367</v>
      </c>
      <c r="C1949">
        <v>0.8</v>
      </c>
      <c r="D1949" t="s">
        <v>6</v>
      </c>
      <c r="E1949" t="s">
        <v>398</v>
      </c>
      <c r="F1949" t="s">
        <v>344</v>
      </c>
      <c r="G1949" t="s">
        <v>367</v>
      </c>
      <c r="H1949">
        <v>3.7050000000000001</v>
      </c>
      <c r="J1949">
        <v>103979000</v>
      </c>
      <c r="K1949" s="5">
        <v>41687</v>
      </c>
      <c r="L1949">
        <v>23</v>
      </c>
      <c r="M1949">
        <v>1</v>
      </c>
      <c r="N1949">
        <v>5</v>
      </c>
      <c r="O1949">
        <v>1</v>
      </c>
      <c r="P1949" t="s">
        <v>7</v>
      </c>
    </row>
    <row r="1950" spans="1:16" x14ac:dyDescent="0.35">
      <c r="A1950">
        <v>0</v>
      </c>
      <c r="B1950" t="s">
        <v>367</v>
      </c>
      <c r="C1950">
        <v>2.1000000000000001E-2</v>
      </c>
      <c r="D1950" t="s">
        <v>6</v>
      </c>
      <c r="E1950" t="s">
        <v>426</v>
      </c>
      <c r="F1950" t="s">
        <v>344</v>
      </c>
      <c r="G1950" t="s">
        <v>367</v>
      </c>
      <c r="H1950">
        <v>3.8</v>
      </c>
      <c r="J1950">
        <v>108054165</v>
      </c>
      <c r="K1950" s="5">
        <v>45736</v>
      </c>
      <c r="L1950">
        <v>29</v>
      </c>
      <c r="M1950">
        <v>1</v>
      </c>
      <c r="N1950">
        <v>0</v>
      </c>
      <c r="O1950">
        <v>5</v>
      </c>
      <c r="P1950" t="s">
        <v>7</v>
      </c>
    </row>
    <row r="1951" spans="1:16" x14ac:dyDescent="0.35">
      <c r="A1951">
        <v>0</v>
      </c>
      <c r="B1951" t="s">
        <v>367</v>
      </c>
      <c r="C1951">
        <v>2.5000000000000001E-2</v>
      </c>
      <c r="D1951" t="s">
        <v>411</v>
      </c>
      <c r="E1951" t="s">
        <v>426</v>
      </c>
      <c r="F1951" t="s">
        <v>398</v>
      </c>
      <c r="G1951" t="s">
        <v>367</v>
      </c>
      <c r="H1951">
        <v>3.8460000000000001</v>
      </c>
      <c r="J1951">
        <v>105345687</v>
      </c>
      <c r="K1951" s="5">
        <v>43108</v>
      </c>
      <c r="L1951">
        <v>17</v>
      </c>
      <c r="M1951">
        <v>1</v>
      </c>
      <c r="N1951">
        <v>0</v>
      </c>
      <c r="O1951">
        <v>1</v>
      </c>
      <c r="P1951" t="s">
        <v>7</v>
      </c>
    </row>
    <row r="1952" spans="1:16" x14ac:dyDescent="0.35">
      <c r="A1952">
        <v>0</v>
      </c>
      <c r="B1952" t="s">
        <v>367</v>
      </c>
      <c r="C1952">
        <v>0.6</v>
      </c>
      <c r="D1952" t="s">
        <v>6</v>
      </c>
      <c r="E1952" t="s">
        <v>398</v>
      </c>
      <c r="F1952" t="s">
        <v>344</v>
      </c>
      <c r="G1952" t="s">
        <v>367</v>
      </c>
      <c r="H1952">
        <v>3.9049999999999998</v>
      </c>
      <c r="J1952">
        <v>104929434</v>
      </c>
      <c r="K1952" s="5">
        <v>42703</v>
      </c>
      <c r="L1952">
        <v>17</v>
      </c>
      <c r="M1952">
        <v>2</v>
      </c>
      <c r="N1952">
        <v>0</v>
      </c>
      <c r="O1952">
        <v>5</v>
      </c>
      <c r="P1952" t="s">
        <v>7</v>
      </c>
    </row>
    <row r="1953" spans="1:16" x14ac:dyDescent="0.35">
      <c r="A1953">
        <v>0</v>
      </c>
      <c r="B1953" t="s">
        <v>367</v>
      </c>
      <c r="C1953">
        <v>0.5</v>
      </c>
      <c r="D1953" t="s">
        <v>6</v>
      </c>
      <c r="E1953" t="s">
        <v>398</v>
      </c>
      <c r="F1953" t="s">
        <v>344</v>
      </c>
      <c r="G1953" t="s">
        <v>367</v>
      </c>
      <c r="H1953">
        <v>4.0049999999999999</v>
      </c>
      <c r="J1953">
        <v>105088184</v>
      </c>
      <c r="K1953" s="5">
        <v>42851</v>
      </c>
      <c r="L1953">
        <v>17</v>
      </c>
      <c r="M1953">
        <v>1</v>
      </c>
      <c r="N1953">
        <v>0</v>
      </c>
      <c r="O1953">
        <v>5</v>
      </c>
      <c r="P1953" t="s">
        <v>7</v>
      </c>
    </row>
    <row r="1954" spans="1:16" x14ac:dyDescent="0.35">
      <c r="A1954">
        <v>0</v>
      </c>
      <c r="B1954" t="s">
        <v>367</v>
      </c>
      <c r="C1954">
        <v>0.5</v>
      </c>
      <c r="D1954" t="s">
        <v>385</v>
      </c>
      <c r="E1954" t="s">
        <v>398</v>
      </c>
      <c r="F1954" t="s">
        <v>422</v>
      </c>
      <c r="G1954" t="s">
        <v>367</v>
      </c>
      <c r="H1954">
        <v>4.0049999999999999</v>
      </c>
      <c r="J1954">
        <v>104963034</v>
      </c>
      <c r="K1954" s="5">
        <v>42736</v>
      </c>
      <c r="L1954">
        <v>17</v>
      </c>
      <c r="M1954">
        <v>1</v>
      </c>
      <c r="N1954">
        <v>0</v>
      </c>
      <c r="O1954">
        <v>5</v>
      </c>
      <c r="P1954" t="s">
        <v>7</v>
      </c>
    </row>
    <row r="1955" spans="1:16" x14ac:dyDescent="0.35">
      <c r="A1955">
        <v>0</v>
      </c>
      <c r="B1955" t="s">
        <v>367</v>
      </c>
      <c r="C1955">
        <v>0.2</v>
      </c>
      <c r="D1955" t="s">
        <v>411</v>
      </c>
      <c r="E1955" t="s">
        <v>426</v>
      </c>
      <c r="F1955" t="s">
        <v>398</v>
      </c>
      <c r="G1955" t="s">
        <v>367</v>
      </c>
      <c r="H1955">
        <v>4.0209999999999999</v>
      </c>
      <c r="J1955">
        <v>106786530</v>
      </c>
      <c r="K1955" s="5">
        <v>44529</v>
      </c>
      <c r="L1955">
        <v>21</v>
      </c>
      <c r="M1955">
        <v>1</v>
      </c>
      <c r="N1955">
        <v>0</v>
      </c>
      <c r="O1955">
        <v>1</v>
      </c>
      <c r="P1955" t="s">
        <v>7</v>
      </c>
    </row>
    <row r="1956" spans="1:16" x14ac:dyDescent="0.35">
      <c r="A1956">
        <v>0</v>
      </c>
      <c r="B1956" t="s">
        <v>367</v>
      </c>
      <c r="C1956">
        <v>1.3</v>
      </c>
      <c r="D1956" t="s">
        <v>411</v>
      </c>
      <c r="E1956" t="s">
        <v>344</v>
      </c>
      <c r="F1956" t="s">
        <v>422</v>
      </c>
      <c r="G1956" t="s">
        <v>367</v>
      </c>
      <c r="H1956">
        <v>4.1609999999999996</v>
      </c>
      <c r="J1956">
        <v>105591399</v>
      </c>
      <c r="K1956" s="5">
        <v>43342</v>
      </c>
      <c r="L1956">
        <v>19</v>
      </c>
      <c r="M1956">
        <v>1</v>
      </c>
      <c r="N1956">
        <v>5</v>
      </c>
      <c r="O1956">
        <v>5</v>
      </c>
    </row>
    <row r="1957" spans="1:16" x14ac:dyDescent="0.35">
      <c r="A1957">
        <v>0</v>
      </c>
      <c r="B1957" t="s">
        <v>367</v>
      </c>
      <c r="C1957">
        <v>0.2</v>
      </c>
      <c r="D1957" t="s">
        <v>6</v>
      </c>
      <c r="E1957" t="s">
        <v>398</v>
      </c>
      <c r="F1957" t="s">
        <v>344</v>
      </c>
      <c r="G1957" t="s">
        <v>367</v>
      </c>
      <c r="H1957">
        <v>4.3049999999999997</v>
      </c>
      <c r="J1957">
        <v>105137572</v>
      </c>
      <c r="K1957" s="5">
        <v>42904</v>
      </c>
      <c r="L1957">
        <v>21</v>
      </c>
      <c r="M1957">
        <v>1</v>
      </c>
      <c r="N1957">
        <v>8</v>
      </c>
      <c r="O1957">
        <v>1</v>
      </c>
      <c r="P1957" t="s">
        <v>7</v>
      </c>
    </row>
    <row r="1958" spans="1:16" x14ac:dyDescent="0.35">
      <c r="A1958">
        <v>0</v>
      </c>
      <c r="B1958" t="s">
        <v>367</v>
      </c>
      <c r="C1958">
        <v>0.1</v>
      </c>
      <c r="D1958" t="s">
        <v>6</v>
      </c>
      <c r="E1958" t="s">
        <v>398</v>
      </c>
      <c r="F1958" t="s">
        <v>344</v>
      </c>
      <c r="G1958" t="s">
        <v>367</v>
      </c>
      <c r="H1958">
        <v>4.4050000000000002</v>
      </c>
      <c r="J1958">
        <v>104909851</v>
      </c>
      <c r="K1958" s="5">
        <v>42683</v>
      </c>
      <c r="L1958">
        <v>17</v>
      </c>
      <c r="M1958">
        <v>1</v>
      </c>
      <c r="O1958">
        <v>5</v>
      </c>
      <c r="P1958" t="s">
        <v>7</v>
      </c>
    </row>
    <row r="1959" spans="1:16" x14ac:dyDescent="0.35">
      <c r="A1959">
        <v>0</v>
      </c>
      <c r="B1959" t="s">
        <v>367</v>
      </c>
      <c r="C1959">
        <v>0.03</v>
      </c>
      <c r="D1959" t="s">
        <v>6</v>
      </c>
      <c r="E1959" t="s">
        <v>398</v>
      </c>
      <c r="F1959" t="s">
        <v>344</v>
      </c>
      <c r="G1959" t="s">
        <v>367</v>
      </c>
      <c r="H1959">
        <v>4.4749999999999996</v>
      </c>
      <c r="J1959">
        <v>106592988</v>
      </c>
      <c r="K1959" s="5">
        <v>44350</v>
      </c>
      <c r="L1959">
        <v>19</v>
      </c>
      <c r="M1959">
        <v>2</v>
      </c>
      <c r="N1959">
        <v>8</v>
      </c>
      <c r="O1959">
        <v>1</v>
      </c>
      <c r="P1959" t="s">
        <v>7</v>
      </c>
    </row>
    <row r="1960" spans="1:16" x14ac:dyDescent="0.35">
      <c r="A1960">
        <v>0</v>
      </c>
      <c r="B1960" t="s">
        <v>367</v>
      </c>
      <c r="C1960">
        <v>8.0000000000000002E-3</v>
      </c>
      <c r="D1960" t="s">
        <v>6</v>
      </c>
      <c r="E1960" t="s">
        <v>398</v>
      </c>
      <c r="F1960" t="s">
        <v>422</v>
      </c>
      <c r="G1960" t="s">
        <v>367</v>
      </c>
      <c r="H1960">
        <v>4.4969999999999999</v>
      </c>
      <c r="J1960">
        <v>108431982</v>
      </c>
      <c r="K1960" s="5">
        <v>46094</v>
      </c>
      <c r="L1960">
        <v>19</v>
      </c>
      <c r="M1960">
        <v>1</v>
      </c>
      <c r="N1960">
        <v>0</v>
      </c>
      <c r="O1960">
        <v>5</v>
      </c>
      <c r="P1960" t="s">
        <v>7</v>
      </c>
    </row>
    <row r="1961" spans="1:16" x14ac:dyDescent="0.35">
      <c r="A1961">
        <v>0</v>
      </c>
      <c r="B1961" t="s">
        <v>367</v>
      </c>
      <c r="C1961">
        <v>5.0000000000000001E-3</v>
      </c>
      <c r="D1961" t="s">
        <v>6</v>
      </c>
      <c r="E1961" t="s">
        <v>398</v>
      </c>
      <c r="F1961" t="s">
        <v>344</v>
      </c>
      <c r="G1961" t="s">
        <v>367</v>
      </c>
      <c r="H1961">
        <v>4.5</v>
      </c>
      <c r="J1961">
        <v>106752923</v>
      </c>
      <c r="K1961" s="5">
        <v>44502</v>
      </c>
      <c r="L1961">
        <v>21</v>
      </c>
      <c r="M1961">
        <v>1</v>
      </c>
      <c r="N1961">
        <v>0</v>
      </c>
      <c r="O1961">
        <v>5</v>
      </c>
      <c r="P1961" t="s">
        <v>7</v>
      </c>
    </row>
    <row r="1962" spans="1:16" x14ac:dyDescent="0.35">
      <c r="A1962">
        <v>0</v>
      </c>
      <c r="B1962" t="s">
        <v>367</v>
      </c>
      <c r="C1962">
        <v>0</v>
      </c>
      <c r="E1962" t="s">
        <v>398</v>
      </c>
      <c r="F1962" t="s">
        <v>344</v>
      </c>
      <c r="G1962" t="s">
        <v>367</v>
      </c>
      <c r="H1962">
        <v>4.5049999999999999</v>
      </c>
      <c r="J1962">
        <v>105497859</v>
      </c>
      <c r="K1962" s="5">
        <v>43251</v>
      </c>
      <c r="L1962">
        <v>13</v>
      </c>
      <c r="M1962">
        <v>1</v>
      </c>
      <c r="N1962">
        <v>8</v>
      </c>
      <c r="O1962">
        <v>1</v>
      </c>
      <c r="P1962" t="s">
        <v>7</v>
      </c>
    </row>
    <row r="1963" spans="1:16" x14ac:dyDescent="0.35">
      <c r="A1963">
        <v>0</v>
      </c>
      <c r="B1963" t="s">
        <v>367</v>
      </c>
      <c r="C1963">
        <v>0</v>
      </c>
      <c r="E1963" t="s">
        <v>398</v>
      </c>
      <c r="F1963" t="s">
        <v>422</v>
      </c>
      <c r="G1963" t="s">
        <v>367</v>
      </c>
      <c r="H1963">
        <v>4.5049999999999999</v>
      </c>
      <c r="J1963">
        <v>105337346</v>
      </c>
      <c r="K1963" s="5">
        <v>43098</v>
      </c>
      <c r="L1963">
        <v>24</v>
      </c>
      <c r="M1963">
        <v>1</v>
      </c>
      <c r="N1963">
        <v>0</v>
      </c>
      <c r="O1963">
        <v>1</v>
      </c>
      <c r="P1963" t="s">
        <v>7</v>
      </c>
    </row>
    <row r="1964" spans="1:16" x14ac:dyDescent="0.35">
      <c r="A1964">
        <v>0</v>
      </c>
      <c r="B1964" t="s">
        <v>367</v>
      </c>
      <c r="C1964">
        <v>0</v>
      </c>
      <c r="E1964" t="s">
        <v>398</v>
      </c>
      <c r="F1964" t="s">
        <v>422</v>
      </c>
      <c r="G1964" t="s">
        <v>367</v>
      </c>
      <c r="H1964">
        <v>4.5049999999999999</v>
      </c>
      <c r="J1964">
        <v>105244090</v>
      </c>
      <c r="K1964" s="5">
        <v>43008</v>
      </c>
      <c r="L1964">
        <v>30</v>
      </c>
      <c r="M1964">
        <v>1</v>
      </c>
      <c r="N1964">
        <v>8</v>
      </c>
      <c r="O1964">
        <v>1</v>
      </c>
      <c r="P1964" t="s">
        <v>7</v>
      </c>
    </row>
    <row r="1965" spans="1:16" x14ac:dyDescent="0.35">
      <c r="A1965">
        <v>0</v>
      </c>
      <c r="B1965" t="s">
        <v>367</v>
      </c>
      <c r="C1965">
        <v>0</v>
      </c>
      <c r="E1965" t="s">
        <v>398</v>
      </c>
      <c r="F1965" t="s">
        <v>426</v>
      </c>
      <c r="G1965" t="s">
        <v>367</v>
      </c>
      <c r="H1965">
        <v>4.5049999999999999</v>
      </c>
      <c r="J1965">
        <v>104618763</v>
      </c>
      <c r="K1965" s="5">
        <v>42387</v>
      </c>
      <c r="L1965">
        <v>21</v>
      </c>
      <c r="M1965">
        <v>1</v>
      </c>
      <c r="N1965">
        <v>8</v>
      </c>
      <c r="O1965">
        <v>2</v>
      </c>
      <c r="P1965" t="s">
        <v>7</v>
      </c>
    </row>
    <row r="1966" spans="1:16" x14ac:dyDescent="0.35">
      <c r="A1966">
        <v>0</v>
      </c>
      <c r="B1966" t="s">
        <v>367</v>
      </c>
      <c r="C1966">
        <v>0</v>
      </c>
      <c r="E1966" t="s">
        <v>398</v>
      </c>
      <c r="F1966" t="s">
        <v>422</v>
      </c>
      <c r="G1966" t="s">
        <v>367</v>
      </c>
      <c r="H1966">
        <v>4.5049999999999999</v>
      </c>
      <c r="J1966">
        <v>104794145</v>
      </c>
      <c r="K1966" s="5">
        <v>42568</v>
      </c>
      <c r="L1966">
        <v>19</v>
      </c>
      <c r="M1966">
        <v>1</v>
      </c>
      <c r="N1966">
        <v>8</v>
      </c>
      <c r="O1966">
        <v>1</v>
      </c>
      <c r="P1966" t="s">
        <v>7</v>
      </c>
    </row>
    <row r="1967" spans="1:16" x14ac:dyDescent="0.35">
      <c r="A1967">
        <v>0</v>
      </c>
      <c r="B1967" t="s">
        <v>367</v>
      </c>
      <c r="C1967">
        <v>0</v>
      </c>
      <c r="E1967" t="s">
        <v>398</v>
      </c>
      <c r="F1967" t="s">
        <v>611</v>
      </c>
      <c r="G1967" t="s">
        <v>367</v>
      </c>
      <c r="H1967">
        <v>4.5049999999999999</v>
      </c>
      <c r="J1967">
        <v>104343167</v>
      </c>
      <c r="K1967" s="5">
        <v>42099</v>
      </c>
      <c r="L1967">
        <v>21</v>
      </c>
      <c r="M1967">
        <v>1</v>
      </c>
      <c r="N1967">
        <v>8</v>
      </c>
      <c r="O1967">
        <v>1</v>
      </c>
      <c r="P1967" t="s">
        <v>3</v>
      </c>
    </row>
    <row r="1968" spans="1:16" x14ac:dyDescent="0.35">
      <c r="A1968">
        <v>0</v>
      </c>
      <c r="B1968" t="s">
        <v>367</v>
      </c>
      <c r="C1968">
        <v>0</v>
      </c>
      <c r="E1968" t="s">
        <v>398</v>
      </c>
      <c r="F1968" t="s">
        <v>674</v>
      </c>
      <c r="G1968" t="s">
        <v>367</v>
      </c>
      <c r="H1968">
        <v>4.5049999999999999</v>
      </c>
      <c r="J1968">
        <v>108493444</v>
      </c>
      <c r="K1968" s="5">
        <v>46151</v>
      </c>
      <c r="L1968">
        <v>24</v>
      </c>
      <c r="M1968">
        <v>1</v>
      </c>
      <c r="N1968">
        <v>0</v>
      </c>
      <c r="O1968">
        <v>1</v>
      </c>
      <c r="P1968" t="s">
        <v>7</v>
      </c>
    </row>
    <row r="1969" spans="1:16" x14ac:dyDescent="0.35">
      <c r="A1969">
        <v>0</v>
      </c>
      <c r="B1969" t="s">
        <v>367</v>
      </c>
      <c r="C1969">
        <v>0.6</v>
      </c>
      <c r="D1969" t="s">
        <v>6</v>
      </c>
      <c r="E1969" t="s">
        <v>422</v>
      </c>
      <c r="F1969" t="s">
        <v>344</v>
      </c>
      <c r="G1969" t="s">
        <v>367</v>
      </c>
      <c r="H1969">
        <v>4.53</v>
      </c>
      <c r="J1969">
        <v>105864140</v>
      </c>
      <c r="K1969" s="5">
        <v>43599</v>
      </c>
      <c r="L1969">
        <v>19</v>
      </c>
      <c r="M1969">
        <v>1</v>
      </c>
      <c r="N1969">
        <v>0</v>
      </c>
      <c r="O1969">
        <v>5</v>
      </c>
      <c r="P1969" t="s">
        <v>7</v>
      </c>
    </row>
    <row r="1970" spans="1:16" x14ac:dyDescent="0.35">
      <c r="A1970">
        <v>0</v>
      </c>
      <c r="B1970" t="s">
        <v>367</v>
      </c>
      <c r="C1970">
        <v>0.6</v>
      </c>
      <c r="D1970" t="s">
        <v>6</v>
      </c>
      <c r="E1970" t="s">
        <v>422</v>
      </c>
      <c r="F1970" t="s">
        <v>398</v>
      </c>
      <c r="G1970" t="s">
        <v>367</v>
      </c>
      <c r="H1970">
        <v>4.53</v>
      </c>
      <c r="J1970">
        <v>107141027</v>
      </c>
      <c r="K1970" s="5">
        <v>44872</v>
      </c>
      <c r="L1970">
        <v>28</v>
      </c>
      <c r="M1970">
        <v>1</v>
      </c>
      <c r="N1970">
        <v>0</v>
      </c>
      <c r="O1970">
        <v>1</v>
      </c>
      <c r="P1970" t="s">
        <v>3</v>
      </c>
    </row>
    <row r="1971" spans="1:16" x14ac:dyDescent="0.35">
      <c r="A1971" s="5">
        <v>46217</v>
      </c>
      <c r="B1971" t="s">
        <v>675</v>
      </c>
    </row>
    <row r="1972" spans="1:16" ht="43.5" x14ac:dyDescent="0.35">
      <c r="A1972" s="1" t="s">
        <v>370</v>
      </c>
      <c r="B1972" t="s">
        <v>371</v>
      </c>
      <c r="C1972" s="1" t="s">
        <v>372</v>
      </c>
      <c r="D1972" t="s">
        <v>373</v>
      </c>
      <c r="E1972" t="s">
        <v>374</v>
      </c>
      <c r="F1972" t="s">
        <v>375</v>
      </c>
      <c r="G1972" t="s">
        <v>376</v>
      </c>
      <c r="H1972" t="s">
        <v>377</v>
      </c>
      <c r="I1972" t="s">
        <v>0</v>
      </c>
      <c r="J1972" t="s">
        <v>1</v>
      </c>
      <c r="K1972" t="s">
        <v>2</v>
      </c>
      <c r="L1972" t="s">
        <v>3</v>
      </c>
      <c r="M1972" t="s">
        <v>4</v>
      </c>
      <c r="N1972" t="s">
        <v>5</v>
      </c>
      <c r="O1972" t="s">
        <v>6</v>
      </c>
    </row>
    <row r="1973" spans="1:16" x14ac:dyDescent="0.35">
      <c r="A1973">
        <v>0</v>
      </c>
      <c r="B1973" t="s">
        <v>367</v>
      </c>
      <c r="C1973">
        <v>0.5</v>
      </c>
      <c r="D1973" t="s">
        <v>6</v>
      </c>
      <c r="E1973" t="s">
        <v>422</v>
      </c>
      <c r="F1973" t="s">
        <v>398</v>
      </c>
      <c r="G1973" t="s">
        <v>367</v>
      </c>
      <c r="H1973">
        <v>4.63</v>
      </c>
      <c r="J1973">
        <v>105411364</v>
      </c>
      <c r="K1973" s="5">
        <v>43171</v>
      </c>
      <c r="L1973">
        <v>19</v>
      </c>
      <c r="M1973">
        <v>6</v>
      </c>
      <c r="N1973">
        <v>0</v>
      </c>
      <c r="O1973">
        <v>5</v>
      </c>
      <c r="P1973" t="s">
        <v>7</v>
      </c>
    </row>
    <row r="1974" spans="1:16" x14ac:dyDescent="0.35">
      <c r="A1974">
        <v>0</v>
      </c>
      <c r="B1974" t="s">
        <v>367</v>
      </c>
      <c r="C1974">
        <v>0.3</v>
      </c>
      <c r="D1974" t="s">
        <v>6</v>
      </c>
      <c r="E1974" t="s">
        <v>422</v>
      </c>
      <c r="F1974" t="s">
        <v>426</v>
      </c>
      <c r="G1974" t="s">
        <v>367</v>
      </c>
      <c r="H1974">
        <v>4.83</v>
      </c>
      <c r="J1974">
        <v>105695268</v>
      </c>
      <c r="K1974" s="5">
        <v>43435</v>
      </c>
      <c r="L1974">
        <v>23</v>
      </c>
      <c r="M1974">
        <v>2</v>
      </c>
      <c r="N1974">
        <v>0</v>
      </c>
      <c r="O1974">
        <v>5</v>
      </c>
      <c r="P1974" t="s">
        <v>7</v>
      </c>
    </row>
    <row r="1975" spans="1:16" x14ac:dyDescent="0.35">
      <c r="A1975">
        <v>0</v>
      </c>
      <c r="B1975" t="s">
        <v>367</v>
      </c>
      <c r="C1975">
        <v>0.28000000000000003</v>
      </c>
      <c r="D1975" t="s">
        <v>6</v>
      </c>
      <c r="E1975" t="s">
        <v>422</v>
      </c>
      <c r="F1975" t="s">
        <v>398</v>
      </c>
      <c r="G1975" t="s">
        <v>367</v>
      </c>
      <c r="H1975">
        <v>4.8499999999999996</v>
      </c>
      <c r="J1975">
        <v>107932427</v>
      </c>
      <c r="K1975" s="5">
        <v>45617</v>
      </c>
      <c r="L1975">
        <v>17</v>
      </c>
      <c r="M1975">
        <v>1</v>
      </c>
      <c r="N1975">
        <v>0</v>
      </c>
      <c r="O1975">
        <v>5</v>
      </c>
      <c r="P1975" t="s">
        <v>7</v>
      </c>
    </row>
    <row r="1976" spans="1:16" x14ac:dyDescent="0.35">
      <c r="A1976">
        <v>0</v>
      </c>
      <c r="B1976" t="s">
        <v>367</v>
      </c>
      <c r="C1976">
        <v>0.25</v>
      </c>
      <c r="D1976" t="s">
        <v>6</v>
      </c>
      <c r="E1976" t="s">
        <v>422</v>
      </c>
      <c r="F1976" t="s">
        <v>398</v>
      </c>
      <c r="G1976" t="s">
        <v>367</v>
      </c>
      <c r="H1976">
        <v>4.88</v>
      </c>
      <c r="J1976">
        <v>108009140</v>
      </c>
      <c r="K1976" s="5">
        <v>45690</v>
      </c>
      <c r="L1976">
        <v>19</v>
      </c>
      <c r="M1976">
        <v>1</v>
      </c>
      <c r="N1976">
        <v>0</v>
      </c>
      <c r="O1976">
        <v>5</v>
      </c>
      <c r="P1976" t="s">
        <v>8</v>
      </c>
    </row>
    <row r="1977" spans="1:16" x14ac:dyDescent="0.35">
      <c r="A1977">
        <v>0</v>
      </c>
      <c r="B1977" t="s">
        <v>367</v>
      </c>
      <c r="C1977">
        <v>0.4</v>
      </c>
      <c r="D1977" t="s">
        <v>411</v>
      </c>
      <c r="E1977" t="s">
        <v>398</v>
      </c>
      <c r="F1977" t="s">
        <v>422</v>
      </c>
      <c r="G1977" t="s">
        <v>367</v>
      </c>
      <c r="H1977">
        <v>4.9050000000000002</v>
      </c>
      <c r="J1977">
        <v>107732189</v>
      </c>
      <c r="K1977" s="5">
        <v>45438</v>
      </c>
      <c r="L1977">
        <v>19</v>
      </c>
      <c r="M1977">
        <v>1</v>
      </c>
      <c r="N1977">
        <v>0</v>
      </c>
      <c r="O1977">
        <v>3</v>
      </c>
    </row>
    <row r="1978" spans="1:16" x14ac:dyDescent="0.35">
      <c r="A1978">
        <v>0</v>
      </c>
      <c r="B1978" t="s">
        <v>367</v>
      </c>
      <c r="C1978">
        <v>0.1</v>
      </c>
      <c r="D1978" t="s">
        <v>6</v>
      </c>
      <c r="E1978" t="s">
        <v>422</v>
      </c>
      <c r="F1978" t="s">
        <v>344</v>
      </c>
      <c r="G1978" t="s">
        <v>367</v>
      </c>
      <c r="H1978">
        <v>5.03</v>
      </c>
      <c r="J1978">
        <v>104954749</v>
      </c>
      <c r="K1978" s="5">
        <v>42717</v>
      </c>
      <c r="L1978">
        <v>17</v>
      </c>
      <c r="M1978">
        <v>1</v>
      </c>
      <c r="N1978">
        <v>0</v>
      </c>
      <c r="O1978">
        <v>2</v>
      </c>
      <c r="P1978" t="s">
        <v>7</v>
      </c>
    </row>
    <row r="1979" spans="1:16" x14ac:dyDescent="0.35">
      <c r="A1979">
        <v>0</v>
      </c>
      <c r="B1979" t="s">
        <v>367</v>
      </c>
      <c r="C1979">
        <v>0.1</v>
      </c>
      <c r="D1979" t="s">
        <v>6</v>
      </c>
      <c r="E1979" t="s">
        <v>422</v>
      </c>
      <c r="F1979" t="s">
        <v>398</v>
      </c>
      <c r="G1979" t="s">
        <v>367</v>
      </c>
      <c r="H1979">
        <v>5.03</v>
      </c>
      <c r="J1979">
        <v>107465614</v>
      </c>
      <c r="K1979" s="5">
        <v>45184</v>
      </c>
      <c r="L1979">
        <v>29</v>
      </c>
      <c r="M1979">
        <v>1</v>
      </c>
      <c r="N1979">
        <v>0</v>
      </c>
      <c r="O1979">
        <v>1</v>
      </c>
      <c r="P1979" t="s">
        <v>7</v>
      </c>
    </row>
    <row r="1980" spans="1:16" x14ac:dyDescent="0.35">
      <c r="A1980">
        <v>0</v>
      </c>
      <c r="B1980" t="s">
        <v>367</v>
      </c>
      <c r="C1980">
        <v>1.2E-2</v>
      </c>
      <c r="D1980" t="s">
        <v>6</v>
      </c>
      <c r="E1980" t="s">
        <v>422</v>
      </c>
      <c r="F1980" t="s">
        <v>398</v>
      </c>
      <c r="G1980" t="s">
        <v>367</v>
      </c>
      <c r="H1980">
        <v>5.1180000000000003</v>
      </c>
      <c r="J1980">
        <v>105783399</v>
      </c>
      <c r="K1980" s="5">
        <v>43518</v>
      </c>
      <c r="L1980">
        <v>23</v>
      </c>
      <c r="M1980">
        <v>2</v>
      </c>
      <c r="N1980">
        <v>0</v>
      </c>
      <c r="O1980">
        <v>5</v>
      </c>
      <c r="P1980" t="s">
        <v>7</v>
      </c>
    </row>
    <row r="1981" spans="1:16" x14ac:dyDescent="0.35">
      <c r="A1981">
        <v>0</v>
      </c>
      <c r="B1981" t="s">
        <v>367</v>
      </c>
      <c r="C1981">
        <v>0</v>
      </c>
      <c r="E1981" t="s">
        <v>422</v>
      </c>
      <c r="F1981" t="s">
        <v>425</v>
      </c>
      <c r="G1981" t="s">
        <v>367</v>
      </c>
      <c r="H1981">
        <v>5.13</v>
      </c>
      <c r="J1981">
        <v>104619468</v>
      </c>
      <c r="K1981" s="5">
        <v>42383</v>
      </c>
      <c r="L1981">
        <v>26</v>
      </c>
      <c r="M1981">
        <v>1</v>
      </c>
      <c r="N1981">
        <v>8</v>
      </c>
      <c r="O1981">
        <v>1</v>
      </c>
      <c r="P1981" t="s">
        <v>7</v>
      </c>
    </row>
    <row r="1982" spans="1:16" x14ac:dyDescent="0.35">
      <c r="A1982">
        <v>0</v>
      </c>
      <c r="B1982" t="s">
        <v>367</v>
      </c>
      <c r="C1982">
        <v>0</v>
      </c>
      <c r="E1982" t="s">
        <v>422</v>
      </c>
      <c r="F1982" t="s">
        <v>425</v>
      </c>
      <c r="G1982" t="s">
        <v>367</v>
      </c>
      <c r="H1982">
        <v>5.13</v>
      </c>
      <c r="J1982">
        <v>104062912</v>
      </c>
      <c r="K1982" s="5">
        <v>41780</v>
      </c>
      <c r="L1982">
        <v>30</v>
      </c>
      <c r="M1982">
        <v>1</v>
      </c>
      <c r="N1982">
        <v>0</v>
      </c>
      <c r="O1982">
        <v>5</v>
      </c>
      <c r="P1982" t="s">
        <v>7</v>
      </c>
    </row>
    <row r="1983" spans="1:16" x14ac:dyDescent="0.35">
      <c r="A1983">
        <v>0</v>
      </c>
      <c r="B1983" t="s">
        <v>367</v>
      </c>
      <c r="C1983">
        <v>0</v>
      </c>
      <c r="E1983" t="s">
        <v>422</v>
      </c>
      <c r="F1983" t="s">
        <v>427</v>
      </c>
      <c r="G1983" t="s">
        <v>367</v>
      </c>
      <c r="H1983">
        <v>5.13</v>
      </c>
      <c r="J1983">
        <v>103945456</v>
      </c>
      <c r="K1983" s="5">
        <v>41646</v>
      </c>
      <c r="L1983">
        <v>23</v>
      </c>
      <c r="M1983">
        <v>1</v>
      </c>
      <c r="N1983">
        <v>8</v>
      </c>
      <c r="O1983">
        <v>1</v>
      </c>
      <c r="P1983" t="s">
        <v>3</v>
      </c>
    </row>
    <row r="1984" spans="1:16" x14ac:dyDescent="0.35">
      <c r="A1984">
        <v>0</v>
      </c>
      <c r="B1984" t="s">
        <v>367</v>
      </c>
      <c r="C1984">
        <v>0</v>
      </c>
      <c r="E1984" t="s">
        <v>422</v>
      </c>
      <c r="F1984" t="s">
        <v>398</v>
      </c>
      <c r="G1984" t="s">
        <v>367</v>
      </c>
      <c r="H1984">
        <v>5.13</v>
      </c>
      <c r="J1984">
        <v>108110640</v>
      </c>
      <c r="K1984" s="5">
        <v>45788</v>
      </c>
      <c r="L1984">
        <v>24</v>
      </c>
      <c r="M1984">
        <v>1</v>
      </c>
      <c r="N1984">
        <v>8</v>
      </c>
      <c r="O1984">
        <v>5</v>
      </c>
      <c r="P1984" t="s">
        <v>3</v>
      </c>
    </row>
    <row r="1985" spans="1:16" x14ac:dyDescent="0.35">
      <c r="A1985">
        <v>0</v>
      </c>
      <c r="B1985" t="s">
        <v>367</v>
      </c>
      <c r="C1985">
        <v>0.1</v>
      </c>
      <c r="D1985" t="s">
        <v>399</v>
      </c>
      <c r="E1985" t="s">
        <v>422</v>
      </c>
      <c r="F1985" t="s">
        <v>676</v>
      </c>
      <c r="G1985" t="s">
        <v>367</v>
      </c>
      <c r="H1985">
        <v>5.13</v>
      </c>
      <c r="J1985">
        <v>103937208</v>
      </c>
      <c r="K1985" s="5">
        <v>41629</v>
      </c>
      <c r="L1985">
        <v>19</v>
      </c>
      <c r="M1985">
        <v>1</v>
      </c>
      <c r="N1985">
        <v>9</v>
      </c>
      <c r="O1985">
        <v>1</v>
      </c>
    </row>
    <row r="1986" spans="1:16" x14ac:dyDescent="0.35">
      <c r="A1986">
        <v>0</v>
      </c>
      <c r="B1986" t="s">
        <v>367</v>
      </c>
      <c r="C1986">
        <v>0.1</v>
      </c>
      <c r="D1986" t="s">
        <v>6</v>
      </c>
      <c r="E1986" t="s">
        <v>674</v>
      </c>
      <c r="F1986" t="s">
        <v>677</v>
      </c>
      <c r="G1986" t="s">
        <v>367</v>
      </c>
      <c r="H1986">
        <v>999.99900000000002</v>
      </c>
      <c r="J1986">
        <v>103992704</v>
      </c>
      <c r="K1986" s="5">
        <v>41702</v>
      </c>
      <c r="L1986">
        <v>5</v>
      </c>
      <c r="M1986">
        <v>4</v>
      </c>
      <c r="N1986">
        <v>0</v>
      </c>
      <c r="O1986">
        <v>1</v>
      </c>
      <c r="P1986" t="s">
        <v>7</v>
      </c>
    </row>
    <row r="1987" spans="1:16" x14ac:dyDescent="0.35">
      <c r="A1987">
        <v>0</v>
      </c>
      <c r="B1987" t="s">
        <v>367</v>
      </c>
      <c r="C1987">
        <v>0.1</v>
      </c>
      <c r="D1987" t="s">
        <v>6</v>
      </c>
      <c r="E1987" t="s">
        <v>678</v>
      </c>
      <c r="F1987" t="s">
        <v>422</v>
      </c>
      <c r="G1987" t="s">
        <v>367</v>
      </c>
      <c r="H1987">
        <v>999.99900000000002</v>
      </c>
      <c r="J1987">
        <v>108154726</v>
      </c>
      <c r="K1987" s="5">
        <v>45817</v>
      </c>
      <c r="L1987">
        <v>21</v>
      </c>
      <c r="M1987">
        <v>1</v>
      </c>
      <c r="N1987">
        <v>12</v>
      </c>
      <c r="O1987">
        <v>1</v>
      </c>
      <c r="P1987" t="s">
        <v>7</v>
      </c>
    </row>
    <row r="1988" spans="1:16" x14ac:dyDescent="0.35">
      <c r="A1988">
        <v>0</v>
      </c>
      <c r="B1988" t="s">
        <v>367</v>
      </c>
      <c r="C1988">
        <v>0</v>
      </c>
      <c r="E1988" t="s">
        <v>677</v>
      </c>
      <c r="F1988" t="s">
        <v>398</v>
      </c>
      <c r="G1988" t="s">
        <v>367</v>
      </c>
      <c r="H1988">
        <v>999.99900000000002</v>
      </c>
      <c r="J1988">
        <v>107514758</v>
      </c>
      <c r="K1988" s="5">
        <v>45230</v>
      </c>
      <c r="L1988">
        <v>21</v>
      </c>
      <c r="M1988">
        <v>2</v>
      </c>
      <c r="N1988">
        <v>0</v>
      </c>
      <c r="O1988">
        <v>5</v>
      </c>
      <c r="P1988" t="s">
        <v>8</v>
      </c>
    </row>
    <row r="1989" spans="1:16" x14ac:dyDescent="0.35">
      <c r="A1989">
        <v>0</v>
      </c>
      <c r="B1989" t="s">
        <v>367</v>
      </c>
      <c r="C1989">
        <v>0.05</v>
      </c>
      <c r="D1989" t="s">
        <v>6</v>
      </c>
      <c r="E1989" t="s">
        <v>677</v>
      </c>
      <c r="F1989" t="s">
        <v>672</v>
      </c>
      <c r="G1989" t="s">
        <v>367</v>
      </c>
      <c r="H1989">
        <v>999.99900000000002</v>
      </c>
      <c r="J1989">
        <v>104613257</v>
      </c>
      <c r="K1989" s="5">
        <v>42381</v>
      </c>
      <c r="L1989">
        <v>17</v>
      </c>
      <c r="M1989">
        <v>1</v>
      </c>
      <c r="N1989">
        <v>0</v>
      </c>
      <c r="O1989">
        <v>5</v>
      </c>
      <c r="P1989" t="s">
        <v>7</v>
      </c>
    </row>
    <row r="1990" spans="1:16" x14ac:dyDescent="0.35">
      <c r="A1990">
        <v>0</v>
      </c>
      <c r="B1990" t="s">
        <v>367</v>
      </c>
      <c r="C1990">
        <v>0</v>
      </c>
      <c r="E1990" t="s">
        <v>679</v>
      </c>
      <c r="F1990" t="s">
        <v>644</v>
      </c>
      <c r="G1990" t="s">
        <v>367</v>
      </c>
      <c r="H1990">
        <v>999.99900000000002</v>
      </c>
      <c r="J1990">
        <v>108021595</v>
      </c>
      <c r="K1990" s="5">
        <v>45684</v>
      </c>
      <c r="L1990">
        <v>21</v>
      </c>
      <c r="M1990">
        <v>2</v>
      </c>
      <c r="N1990">
        <v>5</v>
      </c>
      <c r="O1990">
        <v>2</v>
      </c>
      <c r="P1990" t="s">
        <v>9</v>
      </c>
    </row>
    <row r="1991" spans="1:16" x14ac:dyDescent="0.35">
      <c r="A1991">
        <v>0</v>
      </c>
      <c r="B1991" t="s">
        <v>367</v>
      </c>
      <c r="C1991">
        <v>0</v>
      </c>
      <c r="E1991" t="s">
        <v>680</v>
      </c>
      <c r="F1991" t="s">
        <v>398</v>
      </c>
      <c r="G1991" t="s">
        <v>367</v>
      </c>
      <c r="H1991">
        <v>999.99900000000002</v>
      </c>
      <c r="J1991">
        <v>106574890</v>
      </c>
      <c r="K1991" s="5">
        <v>44330</v>
      </c>
      <c r="L1991">
        <v>26</v>
      </c>
      <c r="M1991">
        <v>1</v>
      </c>
      <c r="N1991">
        <v>8</v>
      </c>
      <c r="O1991">
        <v>1</v>
      </c>
      <c r="P1991" t="s">
        <v>7</v>
      </c>
    </row>
    <row r="1992" spans="1:16" x14ac:dyDescent="0.35">
      <c r="A1992">
        <v>0</v>
      </c>
      <c r="B1992" t="s">
        <v>367</v>
      </c>
      <c r="C1992">
        <v>0</v>
      </c>
      <c r="E1992" t="s">
        <v>680</v>
      </c>
      <c r="F1992" t="s">
        <v>624</v>
      </c>
      <c r="G1992" t="s">
        <v>367</v>
      </c>
      <c r="H1992">
        <v>999.99900000000002</v>
      </c>
      <c r="J1992">
        <v>104818834</v>
      </c>
      <c r="K1992" s="5">
        <v>42594</v>
      </c>
      <c r="L1992">
        <v>26</v>
      </c>
      <c r="M1992">
        <v>1</v>
      </c>
      <c r="N1992">
        <v>4</v>
      </c>
      <c r="O1992">
        <v>1</v>
      </c>
      <c r="P1992" t="s">
        <v>7</v>
      </c>
    </row>
    <row r="1993" spans="1:16" x14ac:dyDescent="0.35">
      <c r="A1993">
        <v>0</v>
      </c>
      <c r="B1993" t="s">
        <v>367</v>
      </c>
      <c r="C1993">
        <v>0.1</v>
      </c>
      <c r="D1993" t="s">
        <v>6</v>
      </c>
      <c r="E1993" t="s">
        <v>680</v>
      </c>
      <c r="F1993" t="s">
        <v>426</v>
      </c>
      <c r="G1993" t="s">
        <v>367</v>
      </c>
      <c r="H1993">
        <v>999.99900000000002</v>
      </c>
      <c r="J1993">
        <v>106592007</v>
      </c>
      <c r="K1993" s="5">
        <v>44350</v>
      </c>
      <c r="L1993">
        <v>19</v>
      </c>
      <c r="M1993">
        <v>2</v>
      </c>
      <c r="N1993">
        <v>0</v>
      </c>
      <c r="O1993">
        <v>5</v>
      </c>
      <c r="P1993" t="s">
        <v>7</v>
      </c>
    </row>
    <row r="1994" spans="1:16" x14ac:dyDescent="0.35">
      <c r="A1994">
        <v>0</v>
      </c>
      <c r="B1994" t="s">
        <v>367</v>
      </c>
      <c r="C1994">
        <v>0</v>
      </c>
      <c r="E1994" t="s">
        <v>681</v>
      </c>
      <c r="F1994" t="s">
        <v>398</v>
      </c>
      <c r="G1994" t="s">
        <v>367</v>
      </c>
      <c r="H1994">
        <v>999.99900000000002</v>
      </c>
      <c r="J1994">
        <v>104162891</v>
      </c>
      <c r="K1994" s="5">
        <v>41906</v>
      </c>
      <c r="L1994">
        <v>5</v>
      </c>
      <c r="M1994">
        <v>2</v>
      </c>
      <c r="N1994">
        <v>8</v>
      </c>
      <c r="O1994">
        <v>1</v>
      </c>
      <c r="P1994" t="s">
        <v>7</v>
      </c>
    </row>
    <row r="1995" spans="1:16" x14ac:dyDescent="0.35">
      <c r="A1995">
        <v>721</v>
      </c>
      <c r="B1995" t="s">
        <v>367</v>
      </c>
      <c r="C1995">
        <v>0.1</v>
      </c>
      <c r="D1995" t="s">
        <v>411</v>
      </c>
      <c r="E1995" t="s">
        <v>387</v>
      </c>
      <c r="F1995" t="s">
        <v>596</v>
      </c>
      <c r="G1995" t="s">
        <v>367</v>
      </c>
      <c r="H1995">
        <v>999.99900000000002</v>
      </c>
      <c r="J1995">
        <v>105992574</v>
      </c>
      <c r="K1995" s="5">
        <v>43724</v>
      </c>
      <c r="L1995">
        <v>29</v>
      </c>
      <c r="M1995">
        <v>1</v>
      </c>
      <c r="N1995">
        <v>0</v>
      </c>
      <c r="O1995">
        <v>1</v>
      </c>
      <c r="P1995" t="s">
        <v>7</v>
      </c>
    </row>
    <row r="1996" spans="1:16" x14ac:dyDescent="0.35">
      <c r="A1996">
        <v>0</v>
      </c>
      <c r="B1996" t="s">
        <v>367</v>
      </c>
      <c r="C1996">
        <v>0.1</v>
      </c>
      <c r="D1996" t="s">
        <v>6</v>
      </c>
      <c r="E1996" t="s">
        <v>387</v>
      </c>
      <c r="F1996" t="s">
        <v>363</v>
      </c>
      <c r="G1996" t="s">
        <v>367</v>
      </c>
      <c r="H1996">
        <v>999.99900000000002</v>
      </c>
      <c r="J1996">
        <v>107185726</v>
      </c>
      <c r="K1996" s="5">
        <v>44913</v>
      </c>
      <c r="L1996">
        <v>19</v>
      </c>
      <c r="M1996">
        <v>1</v>
      </c>
      <c r="N1996">
        <v>0</v>
      </c>
      <c r="O1996">
        <v>1</v>
      </c>
      <c r="P1996" t="s">
        <v>7</v>
      </c>
    </row>
    <row r="1997" spans="1:16" x14ac:dyDescent="0.35">
      <c r="A1997">
        <v>0</v>
      </c>
      <c r="B1997" t="s">
        <v>367</v>
      </c>
      <c r="C1997">
        <v>0.6</v>
      </c>
      <c r="D1997" t="s">
        <v>399</v>
      </c>
      <c r="E1997" t="s">
        <v>604</v>
      </c>
      <c r="F1997" t="s">
        <v>601</v>
      </c>
      <c r="G1997" t="s">
        <v>367</v>
      </c>
      <c r="H1997">
        <v>999.99900000000002</v>
      </c>
      <c r="J1997">
        <v>105070856</v>
      </c>
      <c r="K1997" s="5">
        <v>42836</v>
      </c>
      <c r="L1997">
        <v>27</v>
      </c>
      <c r="M1997">
        <v>1</v>
      </c>
      <c r="N1997">
        <v>0</v>
      </c>
      <c r="O1997">
        <v>1</v>
      </c>
      <c r="P1997" t="s">
        <v>10</v>
      </c>
    </row>
    <row r="1998" spans="1:16" x14ac:dyDescent="0.35">
      <c r="A1998">
        <v>0</v>
      </c>
      <c r="B1998" t="s">
        <v>367</v>
      </c>
      <c r="C1998">
        <v>0</v>
      </c>
      <c r="E1998" t="s">
        <v>606</v>
      </c>
      <c r="F1998" t="s">
        <v>345</v>
      </c>
      <c r="G1998" t="s">
        <v>367</v>
      </c>
      <c r="H1998">
        <v>999.99900000000002</v>
      </c>
      <c r="J1998">
        <v>104383713</v>
      </c>
      <c r="K1998" s="5">
        <v>42144</v>
      </c>
      <c r="L1998">
        <v>30</v>
      </c>
      <c r="M1998">
        <v>1</v>
      </c>
      <c r="N1998">
        <v>7</v>
      </c>
      <c r="O1998">
        <v>1</v>
      </c>
      <c r="P1998" t="s">
        <v>7</v>
      </c>
    </row>
    <row r="1999" spans="1:16" x14ac:dyDescent="0.35">
      <c r="A1999">
        <v>0</v>
      </c>
      <c r="B1999" t="s">
        <v>367</v>
      </c>
      <c r="C1999">
        <v>0</v>
      </c>
      <c r="E1999" t="s">
        <v>423</v>
      </c>
      <c r="F1999" t="s">
        <v>425</v>
      </c>
      <c r="G1999" t="s">
        <v>367</v>
      </c>
      <c r="H1999">
        <v>999.99900000000002</v>
      </c>
      <c r="J1999">
        <v>105042052</v>
      </c>
      <c r="K1999" s="5">
        <v>42809</v>
      </c>
      <c r="L1999">
        <v>21</v>
      </c>
      <c r="M1999">
        <v>1</v>
      </c>
      <c r="N1999">
        <v>8</v>
      </c>
      <c r="O1999">
        <v>1</v>
      </c>
      <c r="P1999" t="s">
        <v>7</v>
      </c>
    </row>
    <row r="2000" spans="1:16" x14ac:dyDescent="0.35">
      <c r="A2000">
        <v>0</v>
      </c>
      <c r="B2000" t="s">
        <v>367</v>
      </c>
      <c r="C2000">
        <v>1</v>
      </c>
      <c r="D2000" t="s">
        <v>6</v>
      </c>
      <c r="E2000" t="s">
        <v>662</v>
      </c>
      <c r="F2000" t="s">
        <v>382</v>
      </c>
      <c r="G2000" t="s">
        <v>367</v>
      </c>
      <c r="H2000">
        <v>999.99900000000002</v>
      </c>
      <c r="J2000">
        <v>106472297</v>
      </c>
      <c r="K2000" s="5">
        <v>44219</v>
      </c>
      <c r="L2000">
        <v>17</v>
      </c>
      <c r="M2000">
        <v>1</v>
      </c>
      <c r="N2000">
        <v>0</v>
      </c>
      <c r="O2000">
        <v>4</v>
      </c>
      <c r="P2000" t="s">
        <v>7</v>
      </c>
    </row>
    <row r="2001" spans="1:16" x14ac:dyDescent="0.35">
      <c r="A2001">
        <v>0</v>
      </c>
      <c r="B2001" t="s">
        <v>367</v>
      </c>
      <c r="C2001">
        <v>0.1</v>
      </c>
      <c r="D2001" t="s">
        <v>6</v>
      </c>
      <c r="E2001" t="s">
        <v>438</v>
      </c>
      <c r="F2001" t="s">
        <v>682</v>
      </c>
      <c r="G2001" t="s">
        <v>367</v>
      </c>
      <c r="H2001">
        <v>999.99900000000002</v>
      </c>
      <c r="J2001">
        <v>107000323</v>
      </c>
      <c r="K2001" s="5">
        <v>44733</v>
      </c>
      <c r="L2001">
        <v>19</v>
      </c>
      <c r="M2001">
        <v>1</v>
      </c>
      <c r="N2001">
        <v>0</v>
      </c>
      <c r="O2001">
        <v>5</v>
      </c>
      <c r="P2001" t="s">
        <v>7</v>
      </c>
    </row>
    <row r="2002" spans="1:16" x14ac:dyDescent="0.35">
      <c r="B2002" t="s">
        <v>596</v>
      </c>
      <c r="C2002">
        <v>0</v>
      </c>
      <c r="E2002" t="s">
        <v>367</v>
      </c>
      <c r="F2002" t="s">
        <v>363</v>
      </c>
      <c r="G2002" t="s">
        <v>596</v>
      </c>
      <c r="H2002">
        <v>0</v>
      </c>
      <c r="J2002">
        <v>106854271</v>
      </c>
      <c r="K2002" s="5">
        <v>44595</v>
      </c>
      <c r="L2002">
        <v>24</v>
      </c>
      <c r="M2002">
        <v>1</v>
      </c>
      <c r="N2002">
        <v>9</v>
      </c>
      <c r="O2002">
        <v>3</v>
      </c>
      <c r="P2002" t="s">
        <v>7</v>
      </c>
    </row>
    <row r="2003" spans="1:16" x14ac:dyDescent="0.35">
      <c r="A2003">
        <v>0</v>
      </c>
      <c r="B2003" t="s">
        <v>596</v>
      </c>
      <c r="C2003">
        <v>0</v>
      </c>
      <c r="E2003" t="s">
        <v>367</v>
      </c>
      <c r="F2003" t="s">
        <v>363</v>
      </c>
      <c r="G2003" t="s">
        <v>596</v>
      </c>
      <c r="H2003">
        <v>0</v>
      </c>
      <c r="J2003">
        <v>105610339</v>
      </c>
      <c r="K2003" s="5">
        <v>43364</v>
      </c>
      <c r="L2003">
        <v>19</v>
      </c>
      <c r="M2003">
        <v>1</v>
      </c>
      <c r="N2003">
        <v>8</v>
      </c>
      <c r="O2003">
        <v>1</v>
      </c>
      <c r="P2003" t="s">
        <v>7</v>
      </c>
    </row>
    <row r="2004" spans="1:16" x14ac:dyDescent="0.35">
      <c r="A2004">
        <v>0</v>
      </c>
      <c r="B2004" t="s">
        <v>596</v>
      </c>
      <c r="C2004">
        <v>0</v>
      </c>
      <c r="E2004" t="s">
        <v>367</v>
      </c>
      <c r="F2004" t="s">
        <v>683</v>
      </c>
      <c r="G2004" t="s">
        <v>596</v>
      </c>
      <c r="H2004">
        <v>0</v>
      </c>
      <c r="J2004">
        <v>105242490</v>
      </c>
      <c r="K2004" s="5">
        <v>43000</v>
      </c>
      <c r="L2004">
        <v>27</v>
      </c>
      <c r="M2004">
        <v>1</v>
      </c>
      <c r="N2004">
        <v>9</v>
      </c>
      <c r="O2004">
        <v>5</v>
      </c>
      <c r="P2004" t="s">
        <v>8</v>
      </c>
    </row>
    <row r="2005" spans="1:16" x14ac:dyDescent="0.35">
      <c r="A2005" s="5">
        <v>46217</v>
      </c>
      <c r="B2005" t="s">
        <v>684</v>
      </c>
    </row>
    <row r="2006" spans="1:16" ht="43.5" x14ac:dyDescent="0.35">
      <c r="A2006" s="1" t="s">
        <v>370</v>
      </c>
      <c r="B2006" t="s">
        <v>371</v>
      </c>
      <c r="C2006" s="1" t="s">
        <v>372</v>
      </c>
      <c r="D2006" t="s">
        <v>373</v>
      </c>
      <c r="E2006" t="s">
        <v>374</v>
      </c>
      <c r="F2006" t="s">
        <v>375</v>
      </c>
      <c r="G2006" t="s">
        <v>376</v>
      </c>
      <c r="H2006" t="s">
        <v>377</v>
      </c>
      <c r="I2006" t="s">
        <v>0</v>
      </c>
      <c r="J2006" t="s">
        <v>1</v>
      </c>
      <c r="K2006" t="s">
        <v>2</v>
      </c>
      <c r="L2006" t="s">
        <v>3</v>
      </c>
      <c r="M2006" t="s">
        <v>4</v>
      </c>
      <c r="N2006" t="s">
        <v>5</v>
      </c>
      <c r="O2006" t="s">
        <v>6</v>
      </c>
    </row>
    <row r="2007" spans="1:16" x14ac:dyDescent="0.35">
      <c r="A2007">
        <v>0</v>
      </c>
      <c r="B2007" t="s">
        <v>596</v>
      </c>
      <c r="C2007">
        <v>0</v>
      </c>
      <c r="E2007" t="s">
        <v>367</v>
      </c>
      <c r="F2007" t="s">
        <v>363</v>
      </c>
      <c r="G2007" t="s">
        <v>596</v>
      </c>
      <c r="H2007">
        <v>0</v>
      </c>
      <c r="J2007">
        <v>108230588</v>
      </c>
      <c r="K2007" s="5">
        <v>45910</v>
      </c>
      <c r="L2007">
        <v>24</v>
      </c>
      <c r="M2007">
        <v>1</v>
      </c>
      <c r="N2007">
        <v>8</v>
      </c>
      <c r="O2007">
        <v>1</v>
      </c>
      <c r="P2007" t="s">
        <v>7</v>
      </c>
    </row>
    <row r="2008" spans="1:16" x14ac:dyDescent="0.35">
      <c r="A2008">
        <v>0</v>
      </c>
      <c r="B2008" t="s">
        <v>596</v>
      </c>
      <c r="C2008">
        <v>0</v>
      </c>
      <c r="E2008" t="s">
        <v>367</v>
      </c>
      <c r="F2008" t="s">
        <v>363</v>
      </c>
      <c r="G2008" t="s">
        <v>596</v>
      </c>
      <c r="H2008">
        <v>0</v>
      </c>
      <c r="J2008">
        <v>107238442</v>
      </c>
      <c r="K2008" s="5">
        <v>44963</v>
      </c>
      <c r="L2008">
        <v>24</v>
      </c>
      <c r="M2008">
        <v>1</v>
      </c>
      <c r="N2008">
        <v>9</v>
      </c>
      <c r="O2008">
        <v>5</v>
      </c>
      <c r="P2008" t="s">
        <v>10</v>
      </c>
    </row>
    <row r="2009" spans="1:16" x14ac:dyDescent="0.35">
      <c r="A2009">
        <v>0</v>
      </c>
      <c r="B2009" t="s">
        <v>596</v>
      </c>
      <c r="C2009">
        <v>0</v>
      </c>
      <c r="E2009" t="s">
        <v>363</v>
      </c>
      <c r="F2009" t="s">
        <v>367</v>
      </c>
      <c r="G2009" t="s">
        <v>596</v>
      </c>
      <c r="H2009">
        <v>0.17</v>
      </c>
      <c r="J2009">
        <v>106459471</v>
      </c>
      <c r="K2009" s="5">
        <v>44206</v>
      </c>
      <c r="L2009">
        <v>30</v>
      </c>
      <c r="M2009">
        <v>1</v>
      </c>
      <c r="N2009">
        <v>7</v>
      </c>
      <c r="O2009">
        <v>1</v>
      </c>
      <c r="P2009" t="s">
        <v>7</v>
      </c>
    </row>
    <row r="2010" spans="1:16" x14ac:dyDescent="0.35">
      <c r="A2010">
        <v>0</v>
      </c>
      <c r="B2010" t="s">
        <v>596</v>
      </c>
      <c r="C2010">
        <v>0</v>
      </c>
      <c r="E2010" t="s">
        <v>363</v>
      </c>
      <c r="F2010" t="s">
        <v>667</v>
      </c>
      <c r="G2010" t="s">
        <v>596</v>
      </c>
      <c r="H2010">
        <v>0.17</v>
      </c>
      <c r="J2010">
        <v>106687453</v>
      </c>
      <c r="K2010" s="5">
        <v>44439</v>
      </c>
      <c r="L2010">
        <v>30</v>
      </c>
      <c r="M2010">
        <v>1</v>
      </c>
      <c r="N2010">
        <v>0</v>
      </c>
      <c r="O2010">
        <v>1</v>
      </c>
      <c r="P2010" t="s">
        <v>7</v>
      </c>
    </row>
    <row r="2011" spans="1:16" x14ac:dyDescent="0.35">
      <c r="A2011">
        <v>721</v>
      </c>
      <c r="B2011" t="s">
        <v>596</v>
      </c>
      <c r="C2011">
        <v>0</v>
      </c>
      <c r="E2011" t="s">
        <v>363</v>
      </c>
      <c r="F2011" t="s">
        <v>387</v>
      </c>
      <c r="G2011" t="s">
        <v>596</v>
      </c>
      <c r="H2011">
        <v>0.17</v>
      </c>
      <c r="J2011">
        <v>106518121</v>
      </c>
      <c r="K2011" s="5">
        <v>44272</v>
      </c>
      <c r="L2011">
        <v>30</v>
      </c>
      <c r="M2011">
        <v>1</v>
      </c>
      <c r="N2011">
        <v>7</v>
      </c>
      <c r="O2011">
        <v>4</v>
      </c>
      <c r="P2011" t="s">
        <v>3</v>
      </c>
    </row>
    <row r="2012" spans="1:16" x14ac:dyDescent="0.35">
      <c r="A2012">
        <v>0</v>
      </c>
      <c r="B2012" t="s">
        <v>596</v>
      </c>
      <c r="C2012">
        <v>0</v>
      </c>
      <c r="E2012" t="s">
        <v>363</v>
      </c>
      <c r="F2012" t="s">
        <v>367</v>
      </c>
      <c r="G2012" t="s">
        <v>596</v>
      </c>
      <c r="H2012">
        <v>0.17</v>
      </c>
      <c r="J2012">
        <v>106492350</v>
      </c>
      <c r="K2012" s="5">
        <v>44244</v>
      </c>
      <c r="L2012">
        <v>30</v>
      </c>
      <c r="M2012">
        <v>1</v>
      </c>
      <c r="N2012">
        <v>7</v>
      </c>
      <c r="O2012">
        <v>1</v>
      </c>
      <c r="P2012" t="s">
        <v>7</v>
      </c>
    </row>
    <row r="2013" spans="1:16" x14ac:dyDescent="0.35">
      <c r="A2013">
        <v>721</v>
      </c>
      <c r="B2013" t="s">
        <v>596</v>
      </c>
      <c r="C2013">
        <v>0</v>
      </c>
      <c r="E2013" t="s">
        <v>363</v>
      </c>
      <c r="F2013" t="s">
        <v>367</v>
      </c>
      <c r="G2013" t="s">
        <v>596</v>
      </c>
      <c r="H2013">
        <v>0.17</v>
      </c>
      <c r="J2013">
        <v>106492273</v>
      </c>
      <c r="K2013" s="5">
        <v>44244</v>
      </c>
      <c r="L2013">
        <v>30</v>
      </c>
      <c r="M2013">
        <v>1</v>
      </c>
      <c r="N2013">
        <v>7</v>
      </c>
      <c r="O2013">
        <v>1</v>
      </c>
      <c r="P2013" t="s">
        <v>8</v>
      </c>
    </row>
    <row r="2014" spans="1:16" x14ac:dyDescent="0.35">
      <c r="A2014">
        <v>0</v>
      </c>
      <c r="B2014" t="s">
        <v>596</v>
      </c>
      <c r="C2014">
        <v>0</v>
      </c>
      <c r="E2014" t="s">
        <v>363</v>
      </c>
      <c r="F2014" t="s">
        <v>367</v>
      </c>
      <c r="G2014" t="s">
        <v>596</v>
      </c>
      <c r="H2014">
        <v>0.17</v>
      </c>
      <c r="J2014">
        <v>106269508</v>
      </c>
      <c r="K2014" s="5">
        <v>44017</v>
      </c>
      <c r="L2014">
        <v>30</v>
      </c>
      <c r="M2014">
        <v>1</v>
      </c>
      <c r="N2014">
        <v>7</v>
      </c>
      <c r="O2014">
        <v>1</v>
      </c>
      <c r="P2014" t="s">
        <v>7</v>
      </c>
    </row>
    <row r="2015" spans="1:16" x14ac:dyDescent="0.35">
      <c r="A2015">
        <v>721</v>
      </c>
      <c r="B2015" t="s">
        <v>596</v>
      </c>
      <c r="C2015">
        <v>0</v>
      </c>
      <c r="E2015" t="s">
        <v>363</v>
      </c>
      <c r="F2015" t="s">
        <v>367</v>
      </c>
      <c r="G2015" t="s">
        <v>596</v>
      </c>
      <c r="H2015">
        <v>0.17</v>
      </c>
      <c r="J2015">
        <v>105945632</v>
      </c>
      <c r="K2015" s="5">
        <v>43679</v>
      </c>
      <c r="L2015">
        <v>30</v>
      </c>
      <c r="M2015">
        <v>2</v>
      </c>
      <c r="N2015">
        <v>7</v>
      </c>
      <c r="O2015">
        <v>1</v>
      </c>
      <c r="P2015" t="s">
        <v>7</v>
      </c>
    </row>
    <row r="2016" spans="1:16" x14ac:dyDescent="0.35">
      <c r="A2016">
        <v>721</v>
      </c>
      <c r="B2016" t="s">
        <v>596</v>
      </c>
      <c r="C2016">
        <v>0</v>
      </c>
      <c r="E2016" t="s">
        <v>363</v>
      </c>
      <c r="F2016" t="s">
        <v>367</v>
      </c>
      <c r="G2016" t="s">
        <v>596</v>
      </c>
      <c r="H2016">
        <v>0.17</v>
      </c>
      <c r="J2016">
        <v>106024657</v>
      </c>
      <c r="K2016" s="5">
        <v>43749</v>
      </c>
      <c r="L2016">
        <v>30</v>
      </c>
      <c r="M2016">
        <v>1</v>
      </c>
      <c r="N2016">
        <v>7</v>
      </c>
      <c r="O2016">
        <v>4</v>
      </c>
      <c r="P2016" t="s">
        <v>7</v>
      </c>
    </row>
    <row r="2017" spans="1:16" x14ac:dyDescent="0.35">
      <c r="A2017">
        <v>0</v>
      </c>
      <c r="B2017" t="s">
        <v>596</v>
      </c>
      <c r="C2017">
        <v>0</v>
      </c>
      <c r="E2017" t="s">
        <v>363</v>
      </c>
      <c r="F2017" t="s">
        <v>367</v>
      </c>
      <c r="G2017" t="s">
        <v>596</v>
      </c>
      <c r="H2017">
        <v>0.17</v>
      </c>
      <c r="J2017">
        <v>105753082</v>
      </c>
      <c r="K2017" s="5">
        <v>43488</v>
      </c>
      <c r="L2017">
        <v>30</v>
      </c>
      <c r="M2017">
        <v>1</v>
      </c>
      <c r="N2017">
        <v>7</v>
      </c>
      <c r="O2017">
        <v>1</v>
      </c>
      <c r="P2017" t="s">
        <v>7</v>
      </c>
    </row>
    <row r="2018" spans="1:16" x14ac:dyDescent="0.35">
      <c r="A2018">
        <v>721</v>
      </c>
      <c r="B2018" t="s">
        <v>596</v>
      </c>
      <c r="C2018">
        <v>0</v>
      </c>
      <c r="E2018" t="s">
        <v>363</v>
      </c>
      <c r="F2018" t="s">
        <v>367</v>
      </c>
      <c r="G2018" t="s">
        <v>596</v>
      </c>
      <c r="H2018">
        <v>0.17</v>
      </c>
      <c r="J2018">
        <v>105473413</v>
      </c>
      <c r="K2018" s="5">
        <v>43224</v>
      </c>
      <c r="L2018">
        <v>24</v>
      </c>
      <c r="M2018">
        <v>1</v>
      </c>
      <c r="N2018">
        <v>7</v>
      </c>
      <c r="O2018">
        <v>1</v>
      </c>
      <c r="P2018" t="s">
        <v>3</v>
      </c>
    </row>
    <row r="2019" spans="1:16" x14ac:dyDescent="0.35">
      <c r="A2019">
        <v>0</v>
      </c>
      <c r="B2019" t="s">
        <v>596</v>
      </c>
      <c r="C2019">
        <v>0</v>
      </c>
      <c r="E2019" t="s">
        <v>363</v>
      </c>
      <c r="F2019" t="s">
        <v>387</v>
      </c>
      <c r="G2019" t="s">
        <v>596</v>
      </c>
      <c r="H2019">
        <v>0.17</v>
      </c>
      <c r="J2019">
        <v>105573679</v>
      </c>
      <c r="K2019" s="5">
        <v>43328</v>
      </c>
      <c r="L2019">
        <v>30</v>
      </c>
      <c r="M2019">
        <v>1</v>
      </c>
      <c r="N2019">
        <v>7</v>
      </c>
      <c r="O2019">
        <v>1</v>
      </c>
      <c r="P2019" t="s">
        <v>8</v>
      </c>
    </row>
    <row r="2020" spans="1:16" x14ac:dyDescent="0.35">
      <c r="A2020">
        <v>0</v>
      </c>
      <c r="B2020" t="s">
        <v>596</v>
      </c>
      <c r="C2020">
        <v>0</v>
      </c>
      <c r="E2020" t="s">
        <v>363</v>
      </c>
      <c r="F2020" t="s">
        <v>367</v>
      </c>
      <c r="G2020" t="s">
        <v>596</v>
      </c>
      <c r="H2020">
        <v>0.17</v>
      </c>
      <c r="J2020">
        <v>105382003</v>
      </c>
      <c r="K2020" s="5">
        <v>43142</v>
      </c>
      <c r="L2020">
        <v>30</v>
      </c>
      <c r="M2020">
        <v>2</v>
      </c>
      <c r="N2020">
        <v>7</v>
      </c>
      <c r="O2020">
        <v>1</v>
      </c>
      <c r="P2020" t="s">
        <v>7</v>
      </c>
    </row>
    <row r="2021" spans="1:16" x14ac:dyDescent="0.35">
      <c r="A2021">
        <v>721</v>
      </c>
      <c r="B2021" t="s">
        <v>596</v>
      </c>
      <c r="C2021">
        <v>0</v>
      </c>
      <c r="E2021" t="s">
        <v>363</v>
      </c>
      <c r="F2021" t="s">
        <v>367</v>
      </c>
      <c r="G2021" t="s">
        <v>596</v>
      </c>
      <c r="H2021">
        <v>0.17</v>
      </c>
      <c r="J2021">
        <v>104909979</v>
      </c>
      <c r="K2021" s="5">
        <v>42684</v>
      </c>
      <c r="L2021">
        <v>30</v>
      </c>
      <c r="M2021">
        <v>1</v>
      </c>
      <c r="N2021">
        <v>7</v>
      </c>
      <c r="O2021">
        <v>1</v>
      </c>
      <c r="P2021" t="s">
        <v>7</v>
      </c>
    </row>
    <row r="2022" spans="1:16" x14ac:dyDescent="0.35">
      <c r="A2022">
        <v>721</v>
      </c>
      <c r="B2022" t="s">
        <v>596</v>
      </c>
      <c r="C2022">
        <v>0</v>
      </c>
      <c r="E2022" t="s">
        <v>363</v>
      </c>
      <c r="F2022" t="s">
        <v>427</v>
      </c>
      <c r="G2022" t="s">
        <v>596</v>
      </c>
      <c r="H2022">
        <v>0.17</v>
      </c>
      <c r="J2022">
        <v>104955823</v>
      </c>
      <c r="K2022" s="5">
        <v>42725</v>
      </c>
      <c r="L2022">
        <v>30</v>
      </c>
      <c r="M2022">
        <v>1</v>
      </c>
      <c r="N2022">
        <v>7</v>
      </c>
      <c r="O2022">
        <v>1</v>
      </c>
      <c r="P2022" t="s">
        <v>7</v>
      </c>
    </row>
    <row r="2023" spans="1:16" x14ac:dyDescent="0.35">
      <c r="A2023">
        <v>0</v>
      </c>
      <c r="B2023" t="s">
        <v>596</v>
      </c>
      <c r="C2023">
        <v>0</v>
      </c>
      <c r="E2023" t="s">
        <v>363</v>
      </c>
      <c r="F2023" t="s">
        <v>367</v>
      </c>
      <c r="G2023" t="s">
        <v>596</v>
      </c>
      <c r="H2023">
        <v>0.17</v>
      </c>
      <c r="J2023">
        <v>104577175</v>
      </c>
      <c r="K2023" s="5">
        <v>42345</v>
      </c>
      <c r="L2023">
        <v>30</v>
      </c>
      <c r="M2023">
        <v>2</v>
      </c>
      <c r="N2023">
        <v>7</v>
      </c>
      <c r="O2023">
        <v>1</v>
      </c>
      <c r="P2023" t="s">
        <v>7</v>
      </c>
    </row>
    <row r="2024" spans="1:16" x14ac:dyDescent="0.35">
      <c r="A2024">
        <v>0</v>
      </c>
      <c r="B2024" t="s">
        <v>596</v>
      </c>
      <c r="C2024">
        <v>0</v>
      </c>
      <c r="E2024" t="s">
        <v>363</v>
      </c>
      <c r="F2024" t="s">
        <v>387</v>
      </c>
      <c r="G2024" t="s">
        <v>596</v>
      </c>
      <c r="H2024">
        <v>0.17</v>
      </c>
      <c r="J2024">
        <v>104060174</v>
      </c>
      <c r="K2024" s="5">
        <v>41775</v>
      </c>
      <c r="L2024">
        <v>19</v>
      </c>
      <c r="M2024">
        <v>1</v>
      </c>
      <c r="N2024">
        <v>7</v>
      </c>
      <c r="O2024">
        <v>4</v>
      </c>
      <c r="P2024" t="s">
        <v>7</v>
      </c>
    </row>
    <row r="2025" spans="1:16" x14ac:dyDescent="0.35">
      <c r="B2025" t="s">
        <v>596</v>
      </c>
      <c r="C2025">
        <v>0</v>
      </c>
      <c r="E2025" t="s">
        <v>363</v>
      </c>
      <c r="F2025" t="s">
        <v>387</v>
      </c>
      <c r="G2025" t="s">
        <v>596</v>
      </c>
      <c r="H2025">
        <v>0.17</v>
      </c>
      <c r="J2025">
        <v>107948352</v>
      </c>
      <c r="K2025" s="5">
        <v>45632</v>
      </c>
      <c r="L2025">
        <v>30</v>
      </c>
      <c r="M2025">
        <v>1</v>
      </c>
      <c r="N2025">
        <v>7</v>
      </c>
      <c r="O2025">
        <v>4</v>
      </c>
      <c r="P2025" t="s">
        <v>3</v>
      </c>
    </row>
    <row r="2026" spans="1:16" x14ac:dyDescent="0.35">
      <c r="A2026">
        <v>0</v>
      </c>
      <c r="B2026" t="s">
        <v>624</v>
      </c>
      <c r="C2026">
        <v>0</v>
      </c>
      <c r="E2026" t="s">
        <v>344</v>
      </c>
      <c r="F2026" t="s">
        <v>363</v>
      </c>
      <c r="G2026" t="s">
        <v>624</v>
      </c>
      <c r="H2026">
        <v>999.99900000000002</v>
      </c>
      <c r="J2026">
        <v>104404336</v>
      </c>
      <c r="K2026" s="5">
        <v>42166</v>
      </c>
      <c r="L2026">
        <v>21</v>
      </c>
      <c r="M2026">
        <v>1</v>
      </c>
      <c r="N2026">
        <v>8</v>
      </c>
      <c r="O2026">
        <v>1</v>
      </c>
      <c r="P2026" t="s">
        <v>7</v>
      </c>
    </row>
    <row r="2027" spans="1:16" x14ac:dyDescent="0.35">
      <c r="A2027">
        <v>0</v>
      </c>
      <c r="B2027" t="s">
        <v>624</v>
      </c>
      <c r="C2027">
        <v>0</v>
      </c>
      <c r="E2027" t="s">
        <v>344</v>
      </c>
      <c r="F2027" t="s">
        <v>363</v>
      </c>
      <c r="G2027" t="s">
        <v>624</v>
      </c>
      <c r="H2027">
        <v>999.99900000000002</v>
      </c>
      <c r="J2027">
        <v>108262076</v>
      </c>
      <c r="K2027" s="5">
        <v>45940</v>
      </c>
      <c r="L2027">
        <v>24</v>
      </c>
      <c r="M2027">
        <v>1</v>
      </c>
      <c r="N2027">
        <v>8</v>
      </c>
      <c r="O2027">
        <v>1</v>
      </c>
      <c r="P2027" t="s">
        <v>7</v>
      </c>
    </row>
    <row r="2028" spans="1:16" x14ac:dyDescent="0.35">
      <c r="A2028">
        <v>0</v>
      </c>
      <c r="B2028" t="s">
        <v>624</v>
      </c>
      <c r="C2028">
        <v>0</v>
      </c>
      <c r="E2028" t="s">
        <v>344</v>
      </c>
      <c r="F2028" t="s">
        <v>425</v>
      </c>
      <c r="G2028" t="s">
        <v>624</v>
      </c>
      <c r="H2028">
        <v>999.99900000000002</v>
      </c>
      <c r="J2028">
        <v>107376834</v>
      </c>
      <c r="K2028" s="5">
        <v>45101</v>
      </c>
      <c r="L2028">
        <v>21</v>
      </c>
      <c r="M2028">
        <v>1</v>
      </c>
      <c r="N2028">
        <v>8</v>
      </c>
      <c r="O2028">
        <v>1</v>
      </c>
      <c r="P2028" t="s">
        <v>7</v>
      </c>
    </row>
    <row r="2029" spans="1:16" x14ac:dyDescent="0.35">
      <c r="A2029">
        <v>0</v>
      </c>
      <c r="B2029" t="s">
        <v>344</v>
      </c>
      <c r="C2029">
        <v>0</v>
      </c>
      <c r="E2029" t="s">
        <v>416</v>
      </c>
      <c r="F2029" t="s">
        <v>422</v>
      </c>
      <c r="G2029" t="s">
        <v>344</v>
      </c>
      <c r="H2029">
        <v>0</v>
      </c>
      <c r="J2029">
        <v>106622665</v>
      </c>
      <c r="K2029" s="5">
        <v>44377</v>
      </c>
      <c r="L2029">
        <v>32</v>
      </c>
      <c r="M2029">
        <v>1</v>
      </c>
      <c r="N2029">
        <v>8</v>
      </c>
      <c r="O2029">
        <v>1</v>
      </c>
      <c r="P2029" t="s">
        <v>7</v>
      </c>
    </row>
    <row r="2030" spans="1:16" x14ac:dyDescent="0.35">
      <c r="A2030">
        <v>0</v>
      </c>
      <c r="B2030" t="s">
        <v>344</v>
      </c>
      <c r="C2030">
        <v>0</v>
      </c>
      <c r="E2030" t="s">
        <v>416</v>
      </c>
      <c r="F2030" t="s">
        <v>422</v>
      </c>
      <c r="G2030" t="s">
        <v>344</v>
      </c>
      <c r="H2030">
        <v>0</v>
      </c>
      <c r="J2030">
        <v>108182852</v>
      </c>
      <c r="K2030" s="5">
        <v>45864</v>
      </c>
      <c r="L2030">
        <v>26</v>
      </c>
      <c r="M2030">
        <v>1</v>
      </c>
      <c r="N2030">
        <v>8</v>
      </c>
      <c r="O2030">
        <v>1</v>
      </c>
      <c r="P2030" t="s">
        <v>7</v>
      </c>
    </row>
    <row r="2031" spans="1:16" x14ac:dyDescent="0.35">
      <c r="A2031">
        <v>0</v>
      </c>
      <c r="B2031" t="s">
        <v>344</v>
      </c>
      <c r="C2031">
        <v>2</v>
      </c>
      <c r="D2031" t="s">
        <v>6</v>
      </c>
      <c r="E2031" t="s">
        <v>416</v>
      </c>
      <c r="F2031" t="s">
        <v>363</v>
      </c>
      <c r="G2031" t="s">
        <v>344</v>
      </c>
      <c r="H2031">
        <v>0</v>
      </c>
      <c r="J2031">
        <v>104271018</v>
      </c>
      <c r="K2031" s="5">
        <v>42019</v>
      </c>
      <c r="L2031">
        <v>17</v>
      </c>
      <c r="M2031">
        <v>1</v>
      </c>
      <c r="N2031">
        <v>0</v>
      </c>
      <c r="O2031">
        <v>5</v>
      </c>
      <c r="P2031" t="s">
        <v>7</v>
      </c>
    </row>
    <row r="2032" spans="1:16" x14ac:dyDescent="0.35">
      <c r="A2032">
        <v>0</v>
      </c>
      <c r="B2032" t="s">
        <v>344</v>
      </c>
      <c r="C2032">
        <v>9</v>
      </c>
      <c r="D2032" t="s">
        <v>399</v>
      </c>
      <c r="E2032" t="s">
        <v>685</v>
      </c>
      <c r="F2032" t="s">
        <v>416</v>
      </c>
      <c r="G2032" t="s">
        <v>344</v>
      </c>
      <c r="H2032">
        <v>0</v>
      </c>
      <c r="J2032">
        <v>108254727</v>
      </c>
      <c r="K2032" s="5">
        <v>45935</v>
      </c>
      <c r="L2032">
        <v>31</v>
      </c>
      <c r="M2032">
        <v>1</v>
      </c>
      <c r="N2032">
        <v>0</v>
      </c>
      <c r="O2032">
        <v>1</v>
      </c>
      <c r="P2032" t="s">
        <v>7</v>
      </c>
    </row>
    <row r="2033" spans="1:16" x14ac:dyDescent="0.35">
      <c r="A2033">
        <v>0</v>
      </c>
      <c r="B2033" t="s">
        <v>344</v>
      </c>
      <c r="C2033">
        <v>0.1</v>
      </c>
      <c r="D2033" t="s">
        <v>385</v>
      </c>
      <c r="E2033" t="s">
        <v>416</v>
      </c>
      <c r="F2033" t="s">
        <v>427</v>
      </c>
      <c r="G2033" t="s">
        <v>344</v>
      </c>
      <c r="H2033">
        <v>0.1</v>
      </c>
      <c r="J2033">
        <v>107831434</v>
      </c>
      <c r="K2033" s="5">
        <v>45530</v>
      </c>
      <c r="L2033">
        <v>29</v>
      </c>
      <c r="M2033">
        <v>1</v>
      </c>
      <c r="N2033">
        <v>0</v>
      </c>
      <c r="O2033">
        <v>5</v>
      </c>
      <c r="P2033" t="s">
        <v>7</v>
      </c>
    </row>
    <row r="2034" spans="1:16" x14ac:dyDescent="0.35">
      <c r="A2034">
        <v>0</v>
      </c>
      <c r="B2034" t="s">
        <v>344</v>
      </c>
      <c r="C2034">
        <v>0.18</v>
      </c>
      <c r="D2034" t="s">
        <v>385</v>
      </c>
      <c r="E2034" t="s">
        <v>416</v>
      </c>
      <c r="F2034" t="s">
        <v>685</v>
      </c>
      <c r="G2034" t="s">
        <v>344</v>
      </c>
      <c r="H2034">
        <v>0.18</v>
      </c>
      <c r="J2034">
        <v>107732282</v>
      </c>
      <c r="K2034" s="5">
        <v>45432</v>
      </c>
      <c r="L2034">
        <v>20</v>
      </c>
      <c r="M2034">
        <v>1</v>
      </c>
      <c r="N2034">
        <v>0</v>
      </c>
      <c r="O2034">
        <v>1</v>
      </c>
      <c r="P2034" t="s">
        <v>7</v>
      </c>
    </row>
    <row r="2035" spans="1:16" x14ac:dyDescent="0.35">
      <c r="A2035">
        <v>0</v>
      </c>
      <c r="B2035" t="s">
        <v>344</v>
      </c>
      <c r="C2035">
        <v>0.4</v>
      </c>
      <c r="D2035" t="s">
        <v>385</v>
      </c>
      <c r="E2035" t="s">
        <v>416</v>
      </c>
      <c r="F2035" t="s">
        <v>685</v>
      </c>
      <c r="G2035" t="s">
        <v>344</v>
      </c>
      <c r="H2035">
        <v>0.4</v>
      </c>
      <c r="J2035">
        <v>106533782</v>
      </c>
      <c r="K2035" s="5">
        <v>44288</v>
      </c>
      <c r="L2035">
        <v>17</v>
      </c>
      <c r="M2035">
        <v>1</v>
      </c>
      <c r="N2035">
        <v>0</v>
      </c>
      <c r="O2035">
        <v>5</v>
      </c>
      <c r="P2035" t="s">
        <v>7</v>
      </c>
    </row>
    <row r="2036" spans="1:16" x14ac:dyDescent="0.35">
      <c r="A2036">
        <v>0</v>
      </c>
      <c r="B2036" t="s">
        <v>344</v>
      </c>
      <c r="C2036">
        <v>0.5</v>
      </c>
      <c r="D2036" t="s">
        <v>385</v>
      </c>
      <c r="E2036" t="s">
        <v>416</v>
      </c>
      <c r="F2036" t="s">
        <v>686</v>
      </c>
      <c r="G2036" t="s">
        <v>344</v>
      </c>
      <c r="H2036">
        <v>0.5</v>
      </c>
      <c r="J2036">
        <v>108430340</v>
      </c>
      <c r="K2036" s="5">
        <v>46094</v>
      </c>
      <c r="L2036">
        <v>21</v>
      </c>
      <c r="M2036">
        <v>1</v>
      </c>
      <c r="N2036">
        <v>0</v>
      </c>
      <c r="O2036">
        <v>1</v>
      </c>
      <c r="P2036" t="s">
        <v>7</v>
      </c>
    </row>
    <row r="2037" spans="1:16" x14ac:dyDescent="0.35">
      <c r="A2037">
        <v>0</v>
      </c>
      <c r="B2037" t="s">
        <v>344</v>
      </c>
      <c r="C2037">
        <v>0.51</v>
      </c>
      <c r="D2037" t="s">
        <v>385</v>
      </c>
      <c r="E2037" t="s">
        <v>416</v>
      </c>
      <c r="F2037" t="s">
        <v>427</v>
      </c>
      <c r="G2037" t="s">
        <v>344</v>
      </c>
      <c r="H2037">
        <v>0.51</v>
      </c>
      <c r="J2037">
        <v>106696753</v>
      </c>
      <c r="K2037" s="5">
        <v>44453</v>
      </c>
      <c r="L2037">
        <v>29</v>
      </c>
      <c r="M2037">
        <v>1</v>
      </c>
      <c r="N2037">
        <v>0</v>
      </c>
      <c r="O2037">
        <v>1</v>
      </c>
      <c r="P2037" t="s">
        <v>7</v>
      </c>
    </row>
    <row r="2038" spans="1:16" x14ac:dyDescent="0.35">
      <c r="A2038">
        <v>0</v>
      </c>
      <c r="B2038" t="s">
        <v>344</v>
      </c>
      <c r="C2038">
        <v>0.55000000000000004</v>
      </c>
      <c r="D2038" t="s">
        <v>385</v>
      </c>
      <c r="E2038" t="s">
        <v>416</v>
      </c>
      <c r="F2038" t="s">
        <v>687</v>
      </c>
      <c r="G2038" t="s">
        <v>344</v>
      </c>
      <c r="H2038">
        <v>0.55000000000000004</v>
      </c>
      <c r="J2038">
        <v>107900871</v>
      </c>
      <c r="K2038" s="5">
        <v>45593</v>
      </c>
      <c r="L2038">
        <v>17</v>
      </c>
      <c r="M2038">
        <v>1</v>
      </c>
      <c r="N2038">
        <v>0</v>
      </c>
      <c r="O2038">
        <v>1</v>
      </c>
      <c r="P2038" t="s">
        <v>7</v>
      </c>
    </row>
    <row r="2039" spans="1:16" x14ac:dyDescent="0.35">
      <c r="A2039" s="5">
        <v>46217</v>
      </c>
      <c r="B2039" t="s">
        <v>688</v>
      </c>
    </row>
    <row r="2040" spans="1:16" ht="43.5" x14ac:dyDescent="0.35">
      <c r="A2040" s="1" t="s">
        <v>370</v>
      </c>
      <c r="B2040" t="s">
        <v>371</v>
      </c>
      <c r="C2040" s="1" t="s">
        <v>372</v>
      </c>
      <c r="D2040" t="s">
        <v>373</v>
      </c>
      <c r="E2040" t="s">
        <v>374</v>
      </c>
      <c r="F2040" t="s">
        <v>375</v>
      </c>
      <c r="G2040" t="s">
        <v>376</v>
      </c>
      <c r="H2040" t="s">
        <v>377</v>
      </c>
      <c r="I2040" t="s">
        <v>0</v>
      </c>
      <c r="J2040" t="s">
        <v>1</v>
      </c>
      <c r="K2040" t="s">
        <v>2</v>
      </c>
      <c r="L2040" t="s">
        <v>3</v>
      </c>
      <c r="M2040" t="s">
        <v>4</v>
      </c>
      <c r="N2040" t="s">
        <v>5</v>
      </c>
      <c r="O2040" t="s">
        <v>6</v>
      </c>
    </row>
    <row r="2041" spans="1:16" x14ac:dyDescent="0.35">
      <c r="A2041">
        <v>0</v>
      </c>
      <c r="B2041" t="s">
        <v>344</v>
      </c>
      <c r="C2041">
        <v>0.64</v>
      </c>
      <c r="D2041" t="s">
        <v>385</v>
      </c>
      <c r="E2041" t="s">
        <v>416</v>
      </c>
      <c r="F2041" t="s">
        <v>687</v>
      </c>
      <c r="G2041" t="s">
        <v>344</v>
      </c>
      <c r="H2041">
        <v>0.64</v>
      </c>
      <c r="J2041">
        <v>104795783</v>
      </c>
      <c r="K2041" s="5">
        <v>42561</v>
      </c>
      <c r="L2041">
        <v>19</v>
      </c>
      <c r="M2041">
        <v>1</v>
      </c>
      <c r="N2041">
        <v>0</v>
      </c>
      <c r="O2041">
        <v>5</v>
      </c>
      <c r="P2041" t="s">
        <v>8</v>
      </c>
    </row>
    <row r="2042" spans="1:16" x14ac:dyDescent="0.35">
      <c r="A2042">
        <v>0</v>
      </c>
      <c r="B2042" t="s">
        <v>344</v>
      </c>
      <c r="C2042">
        <v>0.5</v>
      </c>
      <c r="D2042" t="s">
        <v>399</v>
      </c>
      <c r="E2042" t="s">
        <v>685</v>
      </c>
      <c r="F2042" t="s">
        <v>416</v>
      </c>
      <c r="G2042" t="s">
        <v>344</v>
      </c>
      <c r="H2042">
        <v>0.64</v>
      </c>
      <c r="J2042">
        <v>103959081</v>
      </c>
      <c r="K2042" s="5">
        <v>41658</v>
      </c>
      <c r="L2042">
        <v>17</v>
      </c>
      <c r="M2042">
        <v>1</v>
      </c>
      <c r="N2042">
        <v>0</v>
      </c>
      <c r="O2042">
        <v>5</v>
      </c>
      <c r="P2042" t="s">
        <v>7</v>
      </c>
    </row>
    <row r="2043" spans="1:16" x14ac:dyDescent="0.35">
      <c r="A2043">
        <v>0</v>
      </c>
      <c r="B2043" t="s">
        <v>344</v>
      </c>
      <c r="C2043">
        <v>0.7</v>
      </c>
      <c r="D2043" t="s">
        <v>385</v>
      </c>
      <c r="E2043" t="s">
        <v>416</v>
      </c>
      <c r="F2043" t="s">
        <v>685</v>
      </c>
      <c r="G2043" t="s">
        <v>344</v>
      </c>
      <c r="H2043">
        <v>0.7</v>
      </c>
      <c r="J2043">
        <v>108128553</v>
      </c>
      <c r="K2043" s="5">
        <v>45807</v>
      </c>
      <c r="L2043">
        <v>29</v>
      </c>
      <c r="M2043">
        <v>2</v>
      </c>
      <c r="N2043">
        <v>0</v>
      </c>
      <c r="O2043">
        <v>1</v>
      </c>
      <c r="P2043" t="s">
        <v>8</v>
      </c>
    </row>
    <row r="2044" spans="1:16" x14ac:dyDescent="0.35">
      <c r="A2044">
        <v>0</v>
      </c>
      <c r="B2044" t="s">
        <v>344</v>
      </c>
      <c r="C2044">
        <v>0.5</v>
      </c>
      <c r="D2044" t="s">
        <v>399</v>
      </c>
      <c r="E2044" t="s">
        <v>687</v>
      </c>
      <c r="F2044" t="s">
        <v>685</v>
      </c>
      <c r="G2044" t="s">
        <v>344</v>
      </c>
      <c r="H2044">
        <v>1.1000000000000001</v>
      </c>
      <c r="J2044">
        <v>107052275</v>
      </c>
      <c r="K2044" s="5">
        <v>44792</v>
      </c>
      <c r="L2044">
        <v>24</v>
      </c>
      <c r="M2044">
        <v>1</v>
      </c>
      <c r="N2044">
        <v>5</v>
      </c>
      <c r="O2044">
        <v>1</v>
      </c>
      <c r="P2044" t="s">
        <v>7</v>
      </c>
    </row>
    <row r="2045" spans="1:16" x14ac:dyDescent="0.35">
      <c r="A2045">
        <v>0</v>
      </c>
      <c r="B2045" t="s">
        <v>344</v>
      </c>
      <c r="C2045">
        <v>0.5</v>
      </c>
      <c r="D2045" t="s">
        <v>399</v>
      </c>
      <c r="E2045" t="s">
        <v>687</v>
      </c>
      <c r="F2045" t="s">
        <v>685</v>
      </c>
      <c r="G2045" t="s">
        <v>344</v>
      </c>
      <c r="H2045">
        <v>1.1000000000000001</v>
      </c>
      <c r="J2045">
        <v>106189601</v>
      </c>
      <c r="K2045" s="5">
        <v>43909</v>
      </c>
      <c r="L2045">
        <v>17</v>
      </c>
      <c r="M2045">
        <v>1</v>
      </c>
      <c r="N2045">
        <v>0</v>
      </c>
      <c r="O2045">
        <v>5</v>
      </c>
      <c r="P2045" t="s">
        <v>7</v>
      </c>
    </row>
    <row r="2046" spans="1:16" x14ac:dyDescent="0.35">
      <c r="A2046">
        <v>0</v>
      </c>
      <c r="B2046" t="s">
        <v>344</v>
      </c>
      <c r="C2046">
        <v>0.5</v>
      </c>
      <c r="D2046" t="s">
        <v>399</v>
      </c>
      <c r="E2046" t="s">
        <v>687</v>
      </c>
      <c r="F2046" t="s">
        <v>685</v>
      </c>
      <c r="G2046" t="s">
        <v>344</v>
      </c>
      <c r="H2046">
        <v>1.1000000000000001</v>
      </c>
      <c r="J2046">
        <v>108128454</v>
      </c>
      <c r="K2046" s="5">
        <v>45808</v>
      </c>
      <c r="L2046">
        <v>19</v>
      </c>
      <c r="M2046">
        <v>2</v>
      </c>
      <c r="N2046">
        <v>0</v>
      </c>
      <c r="O2046">
        <v>1</v>
      </c>
      <c r="P2046" t="s">
        <v>8</v>
      </c>
    </row>
    <row r="2047" spans="1:16" x14ac:dyDescent="0.35">
      <c r="A2047">
        <v>0</v>
      </c>
      <c r="B2047" t="s">
        <v>344</v>
      </c>
      <c r="C2047">
        <v>0</v>
      </c>
      <c r="E2047" t="s">
        <v>685</v>
      </c>
      <c r="F2047" t="s">
        <v>687</v>
      </c>
      <c r="G2047" t="s">
        <v>344</v>
      </c>
      <c r="H2047">
        <v>1.1399999999999999</v>
      </c>
      <c r="J2047">
        <v>106508237</v>
      </c>
      <c r="K2047" s="5">
        <v>44260</v>
      </c>
      <c r="L2047">
        <v>23</v>
      </c>
      <c r="M2047">
        <v>1</v>
      </c>
      <c r="N2047">
        <v>7</v>
      </c>
      <c r="O2047">
        <v>1</v>
      </c>
      <c r="P2047" t="s">
        <v>7</v>
      </c>
    </row>
    <row r="2048" spans="1:16" x14ac:dyDescent="0.35">
      <c r="A2048">
        <v>0</v>
      </c>
      <c r="B2048" t="s">
        <v>344</v>
      </c>
      <c r="C2048">
        <v>0.1</v>
      </c>
      <c r="D2048" t="s">
        <v>385</v>
      </c>
      <c r="E2048" t="s">
        <v>685</v>
      </c>
      <c r="F2048" t="s">
        <v>687</v>
      </c>
      <c r="G2048" t="s">
        <v>344</v>
      </c>
      <c r="H2048">
        <v>1.24</v>
      </c>
      <c r="J2048">
        <v>104497168</v>
      </c>
      <c r="K2048" s="5">
        <v>42270</v>
      </c>
      <c r="L2048">
        <v>19</v>
      </c>
      <c r="M2048">
        <v>1</v>
      </c>
      <c r="N2048">
        <v>0</v>
      </c>
      <c r="O2048">
        <v>5</v>
      </c>
      <c r="P2048" t="s">
        <v>7</v>
      </c>
    </row>
    <row r="2049" spans="1:16" x14ac:dyDescent="0.35">
      <c r="A2049">
        <v>0</v>
      </c>
      <c r="B2049" t="s">
        <v>344</v>
      </c>
      <c r="C2049">
        <v>0.3</v>
      </c>
      <c r="D2049" t="s">
        <v>399</v>
      </c>
      <c r="E2049" t="s">
        <v>687</v>
      </c>
      <c r="F2049" t="s">
        <v>685</v>
      </c>
      <c r="G2049" t="s">
        <v>344</v>
      </c>
      <c r="H2049">
        <v>1.3</v>
      </c>
      <c r="J2049">
        <v>108299374</v>
      </c>
      <c r="K2049" s="5">
        <v>45969</v>
      </c>
      <c r="L2049">
        <v>19</v>
      </c>
      <c r="M2049">
        <v>1</v>
      </c>
      <c r="N2049">
        <v>0</v>
      </c>
      <c r="O2049">
        <v>5</v>
      </c>
      <c r="P2049" t="s">
        <v>10</v>
      </c>
    </row>
    <row r="2050" spans="1:16" x14ac:dyDescent="0.35">
      <c r="A2050">
        <v>0</v>
      </c>
      <c r="B2050" t="s">
        <v>344</v>
      </c>
      <c r="C2050">
        <v>0.2</v>
      </c>
      <c r="D2050" t="s">
        <v>6</v>
      </c>
      <c r="E2050" t="s">
        <v>685</v>
      </c>
      <c r="F2050" t="s">
        <v>687</v>
      </c>
      <c r="G2050" t="s">
        <v>344</v>
      </c>
      <c r="H2050">
        <v>1.34</v>
      </c>
      <c r="J2050">
        <v>105356393</v>
      </c>
      <c r="K2050" s="5">
        <v>43117</v>
      </c>
      <c r="L2050">
        <v>1</v>
      </c>
      <c r="M2050">
        <v>5</v>
      </c>
      <c r="N2050">
        <v>0</v>
      </c>
      <c r="O2050">
        <v>1</v>
      </c>
      <c r="P2050" t="s">
        <v>7</v>
      </c>
    </row>
    <row r="2051" spans="1:16" x14ac:dyDescent="0.35">
      <c r="A2051">
        <v>0</v>
      </c>
      <c r="B2051" t="s">
        <v>344</v>
      </c>
      <c r="C2051">
        <v>0.2</v>
      </c>
      <c r="D2051" t="s">
        <v>385</v>
      </c>
      <c r="E2051" t="s">
        <v>685</v>
      </c>
      <c r="F2051" t="s">
        <v>687</v>
      </c>
      <c r="G2051" t="s">
        <v>344</v>
      </c>
      <c r="H2051">
        <v>1.34</v>
      </c>
      <c r="J2051">
        <v>105244197</v>
      </c>
      <c r="K2051" s="5">
        <v>43012</v>
      </c>
      <c r="L2051">
        <v>5</v>
      </c>
      <c r="M2051">
        <v>1</v>
      </c>
      <c r="N2051">
        <v>0</v>
      </c>
      <c r="O2051">
        <v>1</v>
      </c>
      <c r="P2051" t="s">
        <v>3</v>
      </c>
    </row>
    <row r="2052" spans="1:16" x14ac:dyDescent="0.35">
      <c r="A2052">
        <v>0</v>
      </c>
      <c r="B2052" t="s">
        <v>344</v>
      </c>
      <c r="C2052">
        <v>0.2</v>
      </c>
      <c r="D2052" t="s">
        <v>399</v>
      </c>
      <c r="E2052" t="s">
        <v>687</v>
      </c>
      <c r="F2052" t="s">
        <v>427</v>
      </c>
      <c r="G2052" t="s">
        <v>344</v>
      </c>
      <c r="H2052">
        <v>1.4</v>
      </c>
      <c r="J2052">
        <v>106536022</v>
      </c>
      <c r="K2052" s="5">
        <v>44291</v>
      </c>
      <c r="L2052">
        <v>19</v>
      </c>
      <c r="M2052">
        <v>1</v>
      </c>
      <c r="N2052">
        <v>0</v>
      </c>
      <c r="O2052">
        <v>1</v>
      </c>
      <c r="P2052" t="s">
        <v>3</v>
      </c>
    </row>
    <row r="2053" spans="1:16" x14ac:dyDescent="0.35">
      <c r="A2053">
        <v>0</v>
      </c>
      <c r="B2053" t="s">
        <v>344</v>
      </c>
      <c r="C2053">
        <v>0.2</v>
      </c>
      <c r="D2053" t="s">
        <v>399</v>
      </c>
      <c r="E2053" t="s">
        <v>687</v>
      </c>
      <c r="F2053" t="s">
        <v>685</v>
      </c>
      <c r="G2053" t="s">
        <v>344</v>
      </c>
      <c r="H2053">
        <v>1.4</v>
      </c>
      <c r="J2053">
        <v>104962598</v>
      </c>
      <c r="K2053" s="5">
        <v>42730</v>
      </c>
      <c r="L2053">
        <v>19</v>
      </c>
      <c r="M2053">
        <v>2</v>
      </c>
      <c r="N2053">
        <v>0</v>
      </c>
      <c r="O2053">
        <v>5</v>
      </c>
      <c r="P2053" t="s">
        <v>7</v>
      </c>
    </row>
    <row r="2054" spans="1:16" x14ac:dyDescent="0.35">
      <c r="A2054">
        <v>0</v>
      </c>
      <c r="B2054" t="s">
        <v>344</v>
      </c>
      <c r="C2054">
        <v>0.7</v>
      </c>
      <c r="D2054" t="s">
        <v>399</v>
      </c>
      <c r="E2054" t="s">
        <v>427</v>
      </c>
      <c r="F2054" t="s">
        <v>685</v>
      </c>
      <c r="G2054" t="s">
        <v>344</v>
      </c>
      <c r="H2054">
        <v>1.41</v>
      </c>
      <c r="J2054">
        <v>106106810</v>
      </c>
      <c r="K2054" s="5">
        <v>43823</v>
      </c>
      <c r="L2054">
        <v>29</v>
      </c>
      <c r="M2054">
        <v>1</v>
      </c>
      <c r="N2054">
        <v>0</v>
      </c>
      <c r="O2054">
        <v>5</v>
      </c>
      <c r="P2054" t="s">
        <v>8</v>
      </c>
    </row>
    <row r="2055" spans="1:16" x14ac:dyDescent="0.35">
      <c r="A2055">
        <v>0</v>
      </c>
      <c r="B2055" t="s">
        <v>344</v>
      </c>
      <c r="C2055">
        <v>0.3</v>
      </c>
      <c r="D2055" t="s">
        <v>385</v>
      </c>
      <c r="E2055" t="s">
        <v>685</v>
      </c>
      <c r="F2055" t="s">
        <v>427</v>
      </c>
      <c r="G2055" t="s">
        <v>344</v>
      </c>
      <c r="H2055">
        <v>1.44</v>
      </c>
      <c r="J2055">
        <v>107427219</v>
      </c>
      <c r="K2055" s="5">
        <v>45153</v>
      </c>
      <c r="L2055">
        <v>29</v>
      </c>
      <c r="M2055">
        <v>1</v>
      </c>
      <c r="N2055">
        <v>0</v>
      </c>
      <c r="O2055">
        <v>1</v>
      </c>
      <c r="P2055" t="s">
        <v>7</v>
      </c>
    </row>
    <row r="2056" spans="1:16" x14ac:dyDescent="0.35">
      <c r="A2056">
        <v>0</v>
      </c>
      <c r="B2056" t="s">
        <v>344</v>
      </c>
      <c r="C2056">
        <v>0.3</v>
      </c>
      <c r="D2056" t="s">
        <v>385</v>
      </c>
      <c r="E2056" t="s">
        <v>685</v>
      </c>
      <c r="F2056" t="s">
        <v>687</v>
      </c>
      <c r="G2056" t="s">
        <v>344</v>
      </c>
      <c r="H2056">
        <v>1.44</v>
      </c>
      <c r="J2056">
        <v>105694525</v>
      </c>
      <c r="K2056" s="5">
        <v>43433</v>
      </c>
      <c r="L2056">
        <v>29</v>
      </c>
      <c r="M2056">
        <v>1</v>
      </c>
      <c r="N2056">
        <v>0</v>
      </c>
      <c r="O2056">
        <v>1</v>
      </c>
      <c r="P2056" t="s">
        <v>7</v>
      </c>
    </row>
    <row r="2057" spans="1:16" x14ac:dyDescent="0.35">
      <c r="A2057">
        <v>0</v>
      </c>
      <c r="B2057" t="s">
        <v>344</v>
      </c>
      <c r="C2057">
        <v>0.14000000000000001</v>
      </c>
      <c r="D2057" t="s">
        <v>399</v>
      </c>
      <c r="E2057" t="s">
        <v>687</v>
      </c>
      <c r="F2057" t="s">
        <v>685</v>
      </c>
      <c r="G2057" t="s">
        <v>344</v>
      </c>
      <c r="H2057">
        <v>1.46</v>
      </c>
      <c r="J2057">
        <v>107867061</v>
      </c>
      <c r="K2057" s="5">
        <v>45563</v>
      </c>
      <c r="L2057">
        <v>19</v>
      </c>
      <c r="M2057">
        <v>1</v>
      </c>
      <c r="N2057">
        <v>0</v>
      </c>
      <c r="O2057">
        <v>1</v>
      </c>
      <c r="P2057" t="s">
        <v>7</v>
      </c>
    </row>
    <row r="2058" spans="1:16" x14ac:dyDescent="0.35">
      <c r="A2058">
        <v>0</v>
      </c>
      <c r="B2058" t="s">
        <v>344</v>
      </c>
      <c r="C2058">
        <v>0.11</v>
      </c>
      <c r="D2058" t="s">
        <v>399</v>
      </c>
      <c r="E2058" t="s">
        <v>687</v>
      </c>
      <c r="F2058" t="s">
        <v>685</v>
      </c>
      <c r="G2058" t="s">
        <v>344</v>
      </c>
      <c r="H2058">
        <v>1.49</v>
      </c>
      <c r="J2058">
        <v>104873244</v>
      </c>
      <c r="K2058" s="5">
        <v>42641</v>
      </c>
      <c r="L2058">
        <v>19</v>
      </c>
      <c r="M2058">
        <v>2</v>
      </c>
      <c r="N2058">
        <v>5</v>
      </c>
      <c r="O2058">
        <v>5</v>
      </c>
      <c r="P2058" t="s">
        <v>8</v>
      </c>
    </row>
    <row r="2059" spans="1:16" x14ac:dyDescent="0.35">
      <c r="A2059">
        <v>0</v>
      </c>
      <c r="B2059" t="s">
        <v>344</v>
      </c>
      <c r="C2059">
        <v>0.1</v>
      </c>
      <c r="D2059" t="s">
        <v>399</v>
      </c>
      <c r="E2059" t="s">
        <v>687</v>
      </c>
      <c r="F2059" t="s">
        <v>685</v>
      </c>
      <c r="G2059" t="s">
        <v>344</v>
      </c>
      <c r="H2059">
        <v>1.5</v>
      </c>
      <c r="J2059">
        <v>106797665</v>
      </c>
      <c r="K2059" s="5">
        <v>44537</v>
      </c>
      <c r="L2059">
        <v>29</v>
      </c>
      <c r="M2059">
        <v>1</v>
      </c>
      <c r="N2059">
        <v>0</v>
      </c>
      <c r="O2059">
        <v>1</v>
      </c>
      <c r="P2059" t="s">
        <v>7</v>
      </c>
    </row>
    <row r="2060" spans="1:16" x14ac:dyDescent="0.35">
      <c r="A2060">
        <v>0</v>
      </c>
      <c r="B2060" t="s">
        <v>344</v>
      </c>
      <c r="C2060">
        <v>0.1</v>
      </c>
      <c r="D2060" t="s">
        <v>399</v>
      </c>
      <c r="E2060" t="s">
        <v>687</v>
      </c>
      <c r="F2060" t="s">
        <v>685</v>
      </c>
      <c r="G2060" t="s">
        <v>344</v>
      </c>
      <c r="H2060">
        <v>1.5</v>
      </c>
      <c r="J2060">
        <v>106534876</v>
      </c>
      <c r="K2060" s="5">
        <v>44290</v>
      </c>
      <c r="L2060">
        <v>29</v>
      </c>
      <c r="M2060">
        <v>1</v>
      </c>
      <c r="N2060">
        <v>0</v>
      </c>
      <c r="O2060">
        <v>5</v>
      </c>
      <c r="P2060" t="s">
        <v>7</v>
      </c>
    </row>
    <row r="2061" spans="1:16" x14ac:dyDescent="0.35">
      <c r="A2061">
        <v>0</v>
      </c>
      <c r="B2061" t="s">
        <v>344</v>
      </c>
      <c r="C2061">
        <v>0.1</v>
      </c>
      <c r="D2061" t="s">
        <v>399</v>
      </c>
      <c r="E2061" t="s">
        <v>687</v>
      </c>
      <c r="F2061" t="s">
        <v>685</v>
      </c>
      <c r="G2061" t="s">
        <v>344</v>
      </c>
      <c r="H2061">
        <v>1.5</v>
      </c>
      <c r="J2061">
        <v>104942419</v>
      </c>
      <c r="K2061" s="5">
        <v>42712</v>
      </c>
      <c r="L2061">
        <v>19</v>
      </c>
      <c r="M2061">
        <v>1</v>
      </c>
      <c r="N2061">
        <v>0</v>
      </c>
      <c r="O2061">
        <v>5</v>
      </c>
      <c r="P2061" t="s">
        <v>7</v>
      </c>
    </row>
    <row r="2062" spans="1:16" x14ac:dyDescent="0.35">
      <c r="A2062">
        <v>0</v>
      </c>
      <c r="B2062" t="s">
        <v>344</v>
      </c>
      <c r="C2062">
        <v>0.1</v>
      </c>
      <c r="D2062" t="s">
        <v>399</v>
      </c>
      <c r="E2062" t="s">
        <v>687</v>
      </c>
      <c r="F2062" t="s">
        <v>685</v>
      </c>
      <c r="G2062" t="s">
        <v>344</v>
      </c>
      <c r="H2062">
        <v>1.5</v>
      </c>
      <c r="J2062">
        <v>104251044</v>
      </c>
      <c r="K2062" s="5">
        <v>41996</v>
      </c>
      <c r="L2062">
        <v>19</v>
      </c>
      <c r="M2062">
        <v>2</v>
      </c>
      <c r="N2062">
        <v>5</v>
      </c>
      <c r="O2062">
        <v>3</v>
      </c>
      <c r="P2062" t="s">
        <v>7</v>
      </c>
    </row>
    <row r="2063" spans="1:16" x14ac:dyDescent="0.35">
      <c r="A2063">
        <v>0</v>
      </c>
      <c r="B2063" t="s">
        <v>344</v>
      </c>
      <c r="C2063">
        <v>0.1</v>
      </c>
      <c r="D2063" t="s">
        <v>399</v>
      </c>
      <c r="E2063" t="s">
        <v>687</v>
      </c>
      <c r="F2063" t="s">
        <v>685</v>
      </c>
      <c r="G2063" t="s">
        <v>344</v>
      </c>
      <c r="H2063">
        <v>1.5</v>
      </c>
      <c r="J2063">
        <v>107350399</v>
      </c>
      <c r="K2063" s="5">
        <v>45072</v>
      </c>
      <c r="L2063">
        <v>29</v>
      </c>
      <c r="M2063">
        <v>1</v>
      </c>
      <c r="N2063">
        <v>0</v>
      </c>
      <c r="O2063">
        <v>1</v>
      </c>
      <c r="P2063" t="s">
        <v>8</v>
      </c>
    </row>
    <row r="2064" spans="1:16" x14ac:dyDescent="0.35">
      <c r="A2064">
        <v>0</v>
      </c>
      <c r="B2064" t="s">
        <v>344</v>
      </c>
      <c r="C2064">
        <v>0.4</v>
      </c>
      <c r="D2064" t="s">
        <v>385</v>
      </c>
      <c r="E2064" t="s">
        <v>685</v>
      </c>
      <c r="F2064" t="s">
        <v>687</v>
      </c>
      <c r="G2064" t="s">
        <v>344</v>
      </c>
      <c r="H2064">
        <v>1.54</v>
      </c>
      <c r="J2064">
        <v>106989319</v>
      </c>
      <c r="K2064" s="5">
        <v>44727</v>
      </c>
      <c r="L2064">
        <v>19</v>
      </c>
      <c r="M2064">
        <v>1</v>
      </c>
      <c r="N2064">
        <v>0</v>
      </c>
      <c r="O2064">
        <v>1</v>
      </c>
      <c r="P2064" t="s">
        <v>8</v>
      </c>
    </row>
    <row r="2065" spans="1:16" x14ac:dyDescent="0.35">
      <c r="A2065">
        <v>0</v>
      </c>
      <c r="B2065" t="s">
        <v>344</v>
      </c>
      <c r="C2065">
        <v>5.0999999999999997E-2</v>
      </c>
      <c r="D2065" t="s">
        <v>399</v>
      </c>
      <c r="E2065" t="s">
        <v>687</v>
      </c>
      <c r="F2065" t="s">
        <v>416</v>
      </c>
      <c r="G2065" t="s">
        <v>344</v>
      </c>
      <c r="H2065">
        <v>1.5489999999999999</v>
      </c>
      <c r="J2065">
        <v>106362792</v>
      </c>
      <c r="K2065" s="5">
        <v>44114</v>
      </c>
      <c r="L2065">
        <v>19</v>
      </c>
      <c r="M2065">
        <v>2</v>
      </c>
      <c r="N2065">
        <v>0</v>
      </c>
      <c r="O2065">
        <v>5</v>
      </c>
    </row>
    <row r="2066" spans="1:16" x14ac:dyDescent="0.35">
      <c r="A2066">
        <v>0</v>
      </c>
      <c r="B2066" t="s">
        <v>344</v>
      </c>
      <c r="C2066">
        <v>4.7E-2</v>
      </c>
      <c r="D2066" t="s">
        <v>399</v>
      </c>
      <c r="E2066" t="s">
        <v>687</v>
      </c>
      <c r="F2066" t="s">
        <v>685</v>
      </c>
      <c r="G2066" t="s">
        <v>344</v>
      </c>
      <c r="H2066">
        <v>1.5529999999999999</v>
      </c>
      <c r="J2066">
        <v>108487351</v>
      </c>
      <c r="K2066" s="5">
        <v>46120</v>
      </c>
      <c r="L2066">
        <v>28</v>
      </c>
      <c r="M2066">
        <v>1</v>
      </c>
      <c r="N2066">
        <v>0</v>
      </c>
      <c r="O2066">
        <v>1</v>
      </c>
      <c r="P2066" t="s">
        <v>3</v>
      </c>
    </row>
    <row r="2067" spans="1:16" x14ac:dyDescent="0.35">
      <c r="A2067">
        <v>0</v>
      </c>
      <c r="B2067" t="s">
        <v>344</v>
      </c>
      <c r="C2067">
        <v>3.7999999999999999E-2</v>
      </c>
      <c r="D2067" t="s">
        <v>399</v>
      </c>
      <c r="E2067" t="s">
        <v>687</v>
      </c>
      <c r="F2067" t="s">
        <v>685</v>
      </c>
      <c r="G2067" t="s">
        <v>344</v>
      </c>
      <c r="H2067">
        <v>1.5620000000000001</v>
      </c>
      <c r="J2067">
        <v>105707178</v>
      </c>
      <c r="K2067" s="5">
        <v>43437</v>
      </c>
      <c r="L2067">
        <v>19</v>
      </c>
      <c r="M2067">
        <v>1</v>
      </c>
      <c r="N2067">
        <v>5</v>
      </c>
      <c r="O2067">
        <v>5</v>
      </c>
    </row>
    <row r="2068" spans="1:16" x14ac:dyDescent="0.35">
      <c r="A2068">
        <v>0</v>
      </c>
      <c r="B2068" t="s">
        <v>344</v>
      </c>
      <c r="C2068">
        <v>2.4E-2</v>
      </c>
      <c r="D2068" t="s">
        <v>399</v>
      </c>
      <c r="E2068" t="s">
        <v>687</v>
      </c>
      <c r="F2068" t="s">
        <v>687</v>
      </c>
      <c r="G2068" t="s">
        <v>344</v>
      </c>
      <c r="H2068">
        <v>1.5760000000000001</v>
      </c>
      <c r="J2068">
        <v>105048042</v>
      </c>
      <c r="K2068" s="5">
        <v>42817</v>
      </c>
      <c r="L2068">
        <v>19</v>
      </c>
      <c r="M2068">
        <v>1</v>
      </c>
      <c r="N2068">
        <v>5</v>
      </c>
      <c r="O2068">
        <v>2</v>
      </c>
      <c r="P2068" t="s">
        <v>8</v>
      </c>
    </row>
    <row r="2069" spans="1:16" x14ac:dyDescent="0.35">
      <c r="A2069">
        <v>0</v>
      </c>
      <c r="B2069" t="s">
        <v>344</v>
      </c>
      <c r="C2069">
        <v>1.6E-2</v>
      </c>
      <c r="D2069" t="s">
        <v>399</v>
      </c>
      <c r="E2069" t="s">
        <v>687</v>
      </c>
      <c r="F2069" t="s">
        <v>685</v>
      </c>
      <c r="G2069" t="s">
        <v>344</v>
      </c>
      <c r="H2069">
        <v>1.5840000000000001</v>
      </c>
      <c r="J2069">
        <v>106596372</v>
      </c>
      <c r="K2069" s="5">
        <v>44354</v>
      </c>
      <c r="L2069">
        <v>19</v>
      </c>
      <c r="M2069">
        <v>1</v>
      </c>
      <c r="N2069">
        <v>0</v>
      </c>
      <c r="O2069">
        <v>1</v>
      </c>
      <c r="P2069" t="s">
        <v>7</v>
      </c>
    </row>
    <row r="2070" spans="1:16" x14ac:dyDescent="0.35">
      <c r="A2070">
        <v>0</v>
      </c>
      <c r="B2070" t="s">
        <v>344</v>
      </c>
      <c r="C2070">
        <v>6.0000000000000001E-3</v>
      </c>
      <c r="D2070" t="s">
        <v>399</v>
      </c>
      <c r="E2070" t="s">
        <v>687</v>
      </c>
      <c r="F2070" t="s">
        <v>685</v>
      </c>
      <c r="G2070" t="s">
        <v>344</v>
      </c>
      <c r="H2070">
        <v>1.5940000000000001</v>
      </c>
      <c r="J2070">
        <v>107071223</v>
      </c>
      <c r="K2070" s="5">
        <v>44807</v>
      </c>
      <c r="L2070">
        <v>19</v>
      </c>
      <c r="M2070">
        <v>1</v>
      </c>
      <c r="N2070">
        <v>0</v>
      </c>
      <c r="O2070">
        <v>5</v>
      </c>
      <c r="P2070" t="s">
        <v>7</v>
      </c>
    </row>
    <row r="2071" spans="1:16" x14ac:dyDescent="0.35">
      <c r="A2071">
        <v>0</v>
      </c>
      <c r="B2071" t="s">
        <v>344</v>
      </c>
      <c r="C2071">
        <v>3.7999999999999999E-2</v>
      </c>
      <c r="D2071" t="s">
        <v>385</v>
      </c>
      <c r="E2071" t="s">
        <v>687</v>
      </c>
      <c r="F2071" t="s">
        <v>427</v>
      </c>
      <c r="G2071" t="s">
        <v>344</v>
      </c>
      <c r="H2071">
        <v>1.6379999999999999</v>
      </c>
      <c r="J2071">
        <v>105541501</v>
      </c>
      <c r="K2071" s="5">
        <v>43295</v>
      </c>
      <c r="L2071">
        <v>19</v>
      </c>
      <c r="M2071">
        <v>1</v>
      </c>
      <c r="N2071">
        <v>0</v>
      </c>
      <c r="O2071">
        <v>5</v>
      </c>
    </row>
    <row r="2072" spans="1:16" x14ac:dyDescent="0.35">
      <c r="A2072">
        <v>0</v>
      </c>
      <c r="B2072" t="s">
        <v>344</v>
      </c>
      <c r="C2072">
        <v>3.7999999999999999E-2</v>
      </c>
      <c r="D2072" t="s">
        <v>385</v>
      </c>
      <c r="E2072" t="s">
        <v>687</v>
      </c>
      <c r="F2072" t="s">
        <v>427</v>
      </c>
      <c r="G2072" t="s">
        <v>344</v>
      </c>
      <c r="H2072">
        <v>1.6379999999999999</v>
      </c>
      <c r="J2072">
        <v>104767594</v>
      </c>
      <c r="K2072" s="5">
        <v>42538</v>
      </c>
      <c r="L2072">
        <v>19</v>
      </c>
      <c r="M2072">
        <v>1</v>
      </c>
      <c r="N2072">
        <v>0</v>
      </c>
      <c r="O2072">
        <v>1</v>
      </c>
      <c r="P2072" t="s">
        <v>7</v>
      </c>
    </row>
    <row r="2073" spans="1:16" x14ac:dyDescent="0.35">
      <c r="A2073" s="5">
        <v>46217</v>
      </c>
      <c r="B2073" t="s">
        <v>689</v>
      </c>
    </row>
    <row r="2074" spans="1:16" ht="43.5" x14ac:dyDescent="0.35">
      <c r="A2074" s="1" t="s">
        <v>370</v>
      </c>
      <c r="B2074" t="s">
        <v>371</v>
      </c>
      <c r="C2074" s="1" t="s">
        <v>372</v>
      </c>
      <c r="D2074" t="s">
        <v>373</v>
      </c>
      <c r="E2074" t="s">
        <v>374</v>
      </c>
      <c r="F2074" t="s">
        <v>375</v>
      </c>
      <c r="G2074" t="s">
        <v>376</v>
      </c>
      <c r="H2074" t="s">
        <v>377</v>
      </c>
      <c r="I2074" t="s">
        <v>0</v>
      </c>
      <c r="J2074" t="s">
        <v>1</v>
      </c>
      <c r="K2074" t="s">
        <v>2</v>
      </c>
      <c r="L2074" t="s">
        <v>3</v>
      </c>
      <c r="M2074" t="s">
        <v>4</v>
      </c>
      <c r="N2074" t="s">
        <v>5</v>
      </c>
      <c r="O2074" t="s">
        <v>6</v>
      </c>
    </row>
    <row r="2075" spans="1:16" x14ac:dyDescent="0.35">
      <c r="A2075">
        <v>0</v>
      </c>
      <c r="B2075" t="s">
        <v>344</v>
      </c>
      <c r="C2075">
        <v>0.1</v>
      </c>
      <c r="D2075" t="s">
        <v>385</v>
      </c>
      <c r="E2075" t="s">
        <v>687</v>
      </c>
      <c r="F2075" t="s">
        <v>427</v>
      </c>
      <c r="G2075" t="s">
        <v>344</v>
      </c>
      <c r="H2075">
        <v>1.7</v>
      </c>
      <c r="J2075">
        <v>104979561</v>
      </c>
      <c r="K2075" s="5">
        <v>42752</v>
      </c>
      <c r="L2075">
        <v>27</v>
      </c>
      <c r="M2075">
        <v>2</v>
      </c>
      <c r="N2075">
        <v>0</v>
      </c>
      <c r="O2075">
        <v>5</v>
      </c>
      <c r="P2075" t="s">
        <v>8</v>
      </c>
    </row>
    <row r="2076" spans="1:16" x14ac:dyDescent="0.35">
      <c r="A2076">
        <v>0</v>
      </c>
      <c r="B2076" t="s">
        <v>344</v>
      </c>
      <c r="C2076">
        <v>0.6</v>
      </c>
      <c r="D2076" t="s">
        <v>385</v>
      </c>
      <c r="E2076" t="s">
        <v>685</v>
      </c>
      <c r="F2076" t="s">
        <v>416</v>
      </c>
      <c r="G2076" t="s">
        <v>344</v>
      </c>
      <c r="H2076">
        <v>1.74</v>
      </c>
      <c r="J2076">
        <v>106965572</v>
      </c>
      <c r="K2076" s="5">
        <v>44684</v>
      </c>
      <c r="L2076">
        <v>29</v>
      </c>
      <c r="M2076">
        <v>1</v>
      </c>
      <c r="N2076">
        <v>0</v>
      </c>
      <c r="O2076">
        <v>1</v>
      </c>
      <c r="P2076" t="s">
        <v>7</v>
      </c>
    </row>
    <row r="2077" spans="1:16" x14ac:dyDescent="0.35">
      <c r="A2077">
        <v>0</v>
      </c>
      <c r="B2077" t="s">
        <v>344</v>
      </c>
      <c r="C2077">
        <v>0.18</v>
      </c>
      <c r="D2077" t="s">
        <v>385</v>
      </c>
      <c r="E2077" t="s">
        <v>687</v>
      </c>
      <c r="F2077" t="s">
        <v>685</v>
      </c>
      <c r="G2077" t="s">
        <v>344</v>
      </c>
      <c r="H2077">
        <v>1.78</v>
      </c>
      <c r="J2077">
        <v>107829376</v>
      </c>
      <c r="K2077" s="5">
        <v>45530</v>
      </c>
      <c r="L2077">
        <v>19</v>
      </c>
      <c r="M2077">
        <v>1</v>
      </c>
      <c r="N2077">
        <v>0</v>
      </c>
      <c r="O2077">
        <v>5</v>
      </c>
    </row>
    <row r="2078" spans="1:16" x14ac:dyDescent="0.35">
      <c r="A2078">
        <v>0</v>
      </c>
      <c r="B2078" t="s">
        <v>344</v>
      </c>
      <c r="C2078">
        <v>0.25</v>
      </c>
      <c r="D2078" t="s">
        <v>399</v>
      </c>
      <c r="E2078" t="s">
        <v>427</v>
      </c>
      <c r="F2078" t="s">
        <v>687</v>
      </c>
      <c r="G2078" t="s">
        <v>344</v>
      </c>
      <c r="H2078">
        <v>1.86</v>
      </c>
      <c r="J2078">
        <v>106748406</v>
      </c>
      <c r="K2078" s="5">
        <v>44499</v>
      </c>
      <c r="L2078">
        <v>19</v>
      </c>
      <c r="M2078">
        <v>1</v>
      </c>
      <c r="N2078">
        <v>0</v>
      </c>
      <c r="O2078">
        <v>5</v>
      </c>
      <c r="P2078" t="s">
        <v>7</v>
      </c>
    </row>
    <row r="2079" spans="1:16" x14ac:dyDescent="0.35">
      <c r="A2079">
        <v>0</v>
      </c>
      <c r="B2079" t="s">
        <v>344</v>
      </c>
      <c r="C2079">
        <v>0.2</v>
      </c>
      <c r="D2079" t="s">
        <v>399</v>
      </c>
      <c r="E2079" t="s">
        <v>427</v>
      </c>
      <c r="F2079" t="s">
        <v>687</v>
      </c>
      <c r="G2079" t="s">
        <v>344</v>
      </c>
      <c r="H2079">
        <v>1.91</v>
      </c>
      <c r="J2079">
        <v>107064494</v>
      </c>
      <c r="K2079" s="5">
        <v>44802</v>
      </c>
      <c r="L2079">
        <v>29</v>
      </c>
      <c r="M2079">
        <v>1</v>
      </c>
      <c r="N2079">
        <v>0</v>
      </c>
      <c r="O2079">
        <v>1</v>
      </c>
      <c r="P2079" t="s">
        <v>7</v>
      </c>
    </row>
    <row r="2080" spans="1:16" x14ac:dyDescent="0.35">
      <c r="A2080">
        <v>0</v>
      </c>
      <c r="B2080" t="s">
        <v>344</v>
      </c>
      <c r="C2080">
        <v>0.1</v>
      </c>
      <c r="D2080" t="s">
        <v>399</v>
      </c>
      <c r="E2080" t="s">
        <v>427</v>
      </c>
      <c r="F2080" t="s">
        <v>687</v>
      </c>
      <c r="G2080" t="s">
        <v>344</v>
      </c>
      <c r="H2080">
        <v>2.0099999999999998</v>
      </c>
      <c r="J2080">
        <v>107178688</v>
      </c>
      <c r="K2080" s="5">
        <v>44901</v>
      </c>
      <c r="L2080">
        <v>29</v>
      </c>
      <c r="M2080">
        <v>1</v>
      </c>
      <c r="N2080">
        <v>0</v>
      </c>
      <c r="O2080">
        <v>1</v>
      </c>
      <c r="P2080" t="s">
        <v>7</v>
      </c>
    </row>
    <row r="2081" spans="1:16" x14ac:dyDescent="0.35">
      <c r="A2081">
        <v>0</v>
      </c>
      <c r="B2081" t="s">
        <v>344</v>
      </c>
      <c r="C2081">
        <v>0.1</v>
      </c>
      <c r="D2081" t="s">
        <v>399</v>
      </c>
      <c r="E2081" t="s">
        <v>427</v>
      </c>
      <c r="F2081" t="s">
        <v>690</v>
      </c>
      <c r="G2081" t="s">
        <v>344</v>
      </c>
      <c r="H2081">
        <v>2.0099999999999998</v>
      </c>
      <c r="J2081">
        <v>106878855</v>
      </c>
      <c r="K2081" s="5">
        <v>44622</v>
      </c>
      <c r="L2081">
        <v>23</v>
      </c>
      <c r="M2081">
        <v>1</v>
      </c>
      <c r="N2081">
        <v>0</v>
      </c>
      <c r="O2081">
        <v>1</v>
      </c>
      <c r="P2081" t="s">
        <v>7</v>
      </c>
    </row>
    <row r="2082" spans="1:16" x14ac:dyDescent="0.35">
      <c r="A2082">
        <v>0</v>
      </c>
      <c r="B2082" t="s">
        <v>344</v>
      </c>
      <c r="C2082">
        <v>0.1</v>
      </c>
      <c r="D2082" t="s">
        <v>399</v>
      </c>
      <c r="E2082" t="s">
        <v>427</v>
      </c>
      <c r="F2082" t="s">
        <v>687</v>
      </c>
      <c r="G2082" t="s">
        <v>344</v>
      </c>
      <c r="H2082">
        <v>2.0099999999999998</v>
      </c>
      <c r="J2082">
        <v>104407637</v>
      </c>
      <c r="K2082" s="5">
        <v>42168</v>
      </c>
      <c r="L2082">
        <v>21</v>
      </c>
      <c r="M2082">
        <v>1</v>
      </c>
      <c r="N2082">
        <v>0</v>
      </c>
      <c r="O2082">
        <v>1</v>
      </c>
      <c r="P2082" t="s">
        <v>7</v>
      </c>
    </row>
    <row r="2083" spans="1:16" x14ac:dyDescent="0.35">
      <c r="A2083">
        <v>0</v>
      </c>
      <c r="B2083" t="s">
        <v>344</v>
      </c>
      <c r="C2083">
        <v>0.1</v>
      </c>
      <c r="D2083" t="s">
        <v>399</v>
      </c>
      <c r="E2083" t="s">
        <v>427</v>
      </c>
      <c r="F2083" t="s">
        <v>687</v>
      </c>
      <c r="G2083" t="s">
        <v>344</v>
      </c>
      <c r="H2083">
        <v>2.0099999999999998</v>
      </c>
      <c r="J2083">
        <v>104360305</v>
      </c>
      <c r="K2083" s="5">
        <v>42115</v>
      </c>
      <c r="L2083">
        <v>17</v>
      </c>
      <c r="M2083">
        <v>1</v>
      </c>
      <c r="N2083">
        <v>0</v>
      </c>
      <c r="O2083">
        <v>1</v>
      </c>
      <c r="P2083" t="s">
        <v>7</v>
      </c>
    </row>
    <row r="2084" spans="1:16" x14ac:dyDescent="0.35">
      <c r="A2084">
        <v>0</v>
      </c>
      <c r="B2084" t="s">
        <v>344</v>
      </c>
      <c r="C2084">
        <v>0.1</v>
      </c>
      <c r="D2084" t="s">
        <v>399</v>
      </c>
      <c r="E2084" t="s">
        <v>427</v>
      </c>
      <c r="F2084" t="s">
        <v>687</v>
      </c>
      <c r="G2084" t="s">
        <v>344</v>
      </c>
      <c r="H2084">
        <v>2.0099999999999998</v>
      </c>
      <c r="J2084">
        <v>105946896</v>
      </c>
      <c r="K2084" s="5">
        <v>43666</v>
      </c>
      <c r="L2084">
        <v>21</v>
      </c>
      <c r="M2084">
        <v>1</v>
      </c>
      <c r="N2084">
        <v>0</v>
      </c>
      <c r="O2084">
        <v>1</v>
      </c>
      <c r="P2084" t="s">
        <v>10</v>
      </c>
    </row>
    <row r="2085" spans="1:16" x14ac:dyDescent="0.35">
      <c r="A2085">
        <v>0</v>
      </c>
      <c r="B2085" t="s">
        <v>344</v>
      </c>
      <c r="C2085">
        <v>5.0000000000000001E-3</v>
      </c>
      <c r="D2085" t="s">
        <v>399</v>
      </c>
      <c r="E2085" t="s">
        <v>427</v>
      </c>
      <c r="F2085" t="s">
        <v>687</v>
      </c>
      <c r="G2085" t="s">
        <v>344</v>
      </c>
      <c r="H2085">
        <v>2.105</v>
      </c>
      <c r="J2085">
        <v>106469761</v>
      </c>
      <c r="K2085" s="5">
        <v>44216</v>
      </c>
      <c r="L2085">
        <v>31</v>
      </c>
      <c r="M2085">
        <v>1</v>
      </c>
      <c r="N2085">
        <v>7</v>
      </c>
      <c r="O2085">
        <v>1</v>
      </c>
      <c r="P2085" t="s">
        <v>7</v>
      </c>
    </row>
    <row r="2086" spans="1:16" x14ac:dyDescent="0.35">
      <c r="A2086">
        <v>0</v>
      </c>
      <c r="B2086" t="s">
        <v>344</v>
      </c>
      <c r="C2086">
        <v>3.0000000000000001E-3</v>
      </c>
      <c r="D2086" t="s">
        <v>468</v>
      </c>
      <c r="E2086" t="s">
        <v>427</v>
      </c>
      <c r="F2086" t="s">
        <v>687</v>
      </c>
      <c r="G2086" t="s">
        <v>344</v>
      </c>
      <c r="H2086">
        <v>2.1070000000000002</v>
      </c>
      <c r="J2086">
        <v>105497811</v>
      </c>
      <c r="K2086" s="5">
        <v>43251</v>
      </c>
      <c r="L2086">
        <v>19</v>
      </c>
      <c r="M2086">
        <v>1</v>
      </c>
      <c r="N2086">
        <v>7</v>
      </c>
      <c r="O2086">
        <v>5</v>
      </c>
    </row>
    <row r="2087" spans="1:16" x14ac:dyDescent="0.35">
      <c r="A2087">
        <v>0</v>
      </c>
      <c r="B2087" t="s">
        <v>344</v>
      </c>
      <c r="C2087">
        <v>0</v>
      </c>
      <c r="E2087" t="s">
        <v>427</v>
      </c>
      <c r="F2087" t="s">
        <v>671</v>
      </c>
      <c r="G2087" t="s">
        <v>344</v>
      </c>
      <c r="H2087">
        <v>2.11</v>
      </c>
      <c r="J2087">
        <v>106950851</v>
      </c>
      <c r="K2087" s="5">
        <v>44690</v>
      </c>
      <c r="L2087">
        <v>30</v>
      </c>
      <c r="M2087">
        <v>1</v>
      </c>
      <c r="N2087">
        <v>7</v>
      </c>
      <c r="O2087">
        <v>1</v>
      </c>
      <c r="P2087" t="s">
        <v>7</v>
      </c>
    </row>
    <row r="2088" spans="1:16" x14ac:dyDescent="0.35">
      <c r="A2088">
        <v>0</v>
      </c>
      <c r="B2088" t="s">
        <v>344</v>
      </c>
      <c r="C2088">
        <v>0</v>
      </c>
      <c r="E2088" t="s">
        <v>427</v>
      </c>
      <c r="F2088" t="s">
        <v>690</v>
      </c>
      <c r="G2088" t="s">
        <v>344</v>
      </c>
      <c r="H2088">
        <v>2.11</v>
      </c>
      <c r="J2088">
        <v>106915443</v>
      </c>
      <c r="K2088" s="5">
        <v>44659</v>
      </c>
      <c r="L2088">
        <v>30</v>
      </c>
      <c r="M2088">
        <v>2</v>
      </c>
      <c r="N2088">
        <v>7</v>
      </c>
      <c r="O2088">
        <v>1</v>
      </c>
      <c r="P2088" t="s">
        <v>3</v>
      </c>
    </row>
    <row r="2089" spans="1:16" x14ac:dyDescent="0.35">
      <c r="A2089">
        <v>0</v>
      </c>
      <c r="B2089" t="s">
        <v>344</v>
      </c>
      <c r="C2089">
        <v>0</v>
      </c>
      <c r="E2089" t="s">
        <v>427</v>
      </c>
      <c r="F2089" t="s">
        <v>671</v>
      </c>
      <c r="G2089" t="s">
        <v>344</v>
      </c>
      <c r="H2089">
        <v>2.11</v>
      </c>
      <c r="J2089">
        <v>106901271</v>
      </c>
      <c r="K2089" s="5">
        <v>44641</v>
      </c>
      <c r="L2089">
        <v>30</v>
      </c>
      <c r="M2089">
        <v>1</v>
      </c>
      <c r="N2089">
        <v>0</v>
      </c>
      <c r="O2089">
        <v>1</v>
      </c>
      <c r="P2089" t="s">
        <v>7</v>
      </c>
    </row>
    <row r="2090" spans="1:16" x14ac:dyDescent="0.35">
      <c r="A2090">
        <v>0</v>
      </c>
      <c r="B2090" t="s">
        <v>344</v>
      </c>
      <c r="C2090">
        <v>0</v>
      </c>
      <c r="E2090" t="s">
        <v>427</v>
      </c>
      <c r="F2090" t="s">
        <v>687</v>
      </c>
      <c r="G2090" t="s">
        <v>344</v>
      </c>
      <c r="H2090">
        <v>2.11</v>
      </c>
      <c r="J2090">
        <v>106712356</v>
      </c>
      <c r="K2090" s="5">
        <v>44466</v>
      </c>
      <c r="L2090">
        <v>21</v>
      </c>
      <c r="M2090">
        <v>1</v>
      </c>
      <c r="N2090">
        <v>0</v>
      </c>
      <c r="O2090">
        <v>1</v>
      </c>
      <c r="P2090" t="s">
        <v>7</v>
      </c>
    </row>
    <row r="2091" spans="1:16" x14ac:dyDescent="0.35">
      <c r="A2091">
        <v>0</v>
      </c>
      <c r="B2091" t="s">
        <v>344</v>
      </c>
      <c r="C2091">
        <v>0</v>
      </c>
      <c r="E2091" t="s">
        <v>427</v>
      </c>
      <c r="F2091" t="s">
        <v>644</v>
      </c>
      <c r="G2091" t="s">
        <v>344</v>
      </c>
      <c r="H2091">
        <v>2.11</v>
      </c>
      <c r="J2091">
        <v>106294690</v>
      </c>
      <c r="K2091" s="5">
        <v>44045</v>
      </c>
      <c r="L2091">
        <v>30</v>
      </c>
      <c r="M2091">
        <v>1</v>
      </c>
      <c r="N2091">
        <v>7</v>
      </c>
      <c r="O2091">
        <v>1</v>
      </c>
      <c r="P2091" t="s">
        <v>7</v>
      </c>
    </row>
    <row r="2092" spans="1:16" x14ac:dyDescent="0.35">
      <c r="A2092">
        <v>0</v>
      </c>
      <c r="B2092" t="s">
        <v>344</v>
      </c>
      <c r="C2092">
        <v>0</v>
      </c>
      <c r="E2092" t="s">
        <v>427</v>
      </c>
      <c r="G2092" t="s">
        <v>344</v>
      </c>
      <c r="H2092">
        <v>2.11</v>
      </c>
      <c r="J2092">
        <v>105835073</v>
      </c>
      <c r="K2092" s="5">
        <v>43571</v>
      </c>
      <c r="L2092">
        <v>24</v>
      </c>
      <c r="M2092">
        <v>1</v>
      </c>
      <c r="N2092">
        <v>7</v>
      </c>
      <c r="O2092">
        <v>1</v>
      </c>
      <c r="P2092" t="s">
        <v>7</v>
      </c>
    </row>
    <row r="2093" spans="1:16" x14ac:dyDescent="0.35">
      <c r="A2093">
        <v>0</v>
      </c>
      <c r="B2093" t="s">
        <v>344</v>
      </c>
      <c r="C2093">
        <v>0</v>
      </c>
      <c r="E2093" t="s">
        <v>427</v>
      </c>
      <c r="F2093" t="s">
        <v>644</v>
      </c>
      <c r="G2093" t="s">
        <v>344</v>
      </c>
      <c r="H2093">
        <v>2.11</v>
      </c>
      <c r="J2093">
        <v>105723249</v>
      </c>
      <c r="K2093" s="5">
        <v>43460</v>
      </c>
      <c r="L2093">
        <v>19</v>
      </c>
      <c r="M2093">
        <v>1</v>
      </c>
      <c r="N2093">
        <v>7</v>
      </c>
      <c r="O2093">
        <v>1</v>
      </c>
      <c r="P2093" t="s">
        <v>7</v>
      </c>
    </row>
    <row r="2094" spans="1:16" x14ac:dyDescent="0.35">
      <c r="A2094">
        <v>0</v>
      </c>
      <c r="B2094" t="s">
        <v>344</v>
      </c>
      <c r="C2094">
        <v>0</v>
      </c>
      <c r="E2094" t="s">
        <v>427</v>
      </c>
      <c r="F2094" t="s">
        <v>387</v>
      </c>
      <c r="G2094" t="s">
        <v>344</v>
      </c>
      <c r="H2094">
        <v>2.11</v>
      </c>
      <c r="J2094">
        <v>105781636</v>
      </c>
      <c r="K2094" s="5">
        <v>43518</v>
      </c>
      <c r="L2094">
        <v>23</v>
      </c>
      <c r="M2094">
        <v>2</v>
      </c>
      <c r="N2094">
        <v>7</v>
      </c>
      <c r="O2094">
        <v>1</v>
      </c>
      <c r="P2094" t="s">
        <v>7</v>
      </c>
    </row>
    <row r="2095" spans="1:16" x14ac:dyDescent="0.35">
      <c r="A2095">
        <v>0</v>
      </c>
      <c r="B2095" t="s">
        <v>344</v>
      </c>
      <c r="C2095">
        <v>0</v>
      </c>
      <c r="E2095" t="s">
        <v>427</v>
      </c>
      <c r="F2095" t="s">
        <v>367</v>
      </c>
      <c r="G2095" t="s">
        <v>344</v>
      </c>
      <c r="H2095">
        <v>2.11</v>
      </c>
      <c r="J2095">
        <v>105736642</v>
      </c>
      <c r="K2095" s="5">
        <v>43473</v>
      </c>
      <c r="L2095">
        <v>23</v>
      </c>
      <c r="M2095">
        <v>1</v>
      </c>
      <c r="N2095">
        <v>7</v>
      </c>
      <c r="O2095">
        <v>1</v>
      </c>
      <c r="P2095" t="s">
        <v>7</v>
      </c>
    </row>
    <row r="2096" spans="1:16" x14ac:dyDescent="0.35">
      <c r="A2096">
        <v>0</v>
      </c>
      <c r="B2096" t="s">
        <v>344</v>
      </c>
      <c r="C2096">
        <v>0</v>
      </c>
      <c r="E2096" t="s">
        <v>427</v>
      </c>
      <c r="F2096" t="s">
        <v>690</v>
      </c>
      <c r="G2096" t="s">
        <v>344</v>
      </c>
      <c r="H2096">
        <v>2.11</v>
      </c>
      <c r="J2096">
        <v>105745260</v>
      </c>
      <c r="K2096" s="5">
        <v>43481</v>
      </c>
      <c r="L2096">
        <v>24</v>
      </c>
      <c r="M2096">
        <v>1</v>
      </c>
      <c r="N2096">
        <v>7</v>
      </c>
      <c r="O2096">
        <v>1</v>
      </c>
      <c r="P2096" t="s">
        <v>7</v>
      </c>
    </row>
    <row r="2097" spans="1:16" x14ac:dyDescent="0.35">
      <c r="A2097">
        <v>0</v>
      </c>
      <c r="B2097" t="s">
        <v>344</v>
      </c>
      <c r="C2097">
        <v>0</v>
      </c>
      <c r="E2097" t="s">
        <v>427</v>
      </c>
      <c r="F2097" t="s">
        <v>690</v>
      </c>
      <c r="G2097" t="s">
        <v>344</v>
      </c>
      <c r="H2097">
        <v>2.11</v>
      </c>
      <c r="J2097">
        <v>105664982</v>
      </c>
      <c r="K2097" s="5">
        <v>43409</v>
      </c>
      <c r="L2097">
        <v>30</v>
      </c>
      <c r="M2097">
        <v>1</v>
      </c>
      <c r="N2097">
        <v>7</v>
      </c>
      <c r="O2097">
        <v>1</v>
      </c>
      <c r="P2097" t="s">
        <v>3</v>
      </c>
    </row>
    <row r="2098" spans="1:16" x14ac:dyDescent="0.35">
      <c r="A2098">
        <v>0</v>
      </c>
      <c r="B2098" t="s">
        <v>344</v>
      </c>
      <c r="C2098">
        <v>0</v>
      </c>
      <c r="E2098" t="s">
        <v>427</v>
      </c>
      <c r="F2098" t="s">
        <v>367</v>
      </c>
      <c r="G2098" t="s">
        <v>344</v>
      </c>
      <c r="H2098">
        <v>2.11</v>
      </c>
      <c r="J2098">
        <v>105498245</v>
      </c>
      <c r="K2098" s="5">
        <v>43253</v>
      </c>
      <c r="L2098">
        <v>29</v>
      </c>
      <c r="M2098">
        <v>1</v>
      </c>
      <c r="N2098">
        <v>7</v>
      </c>
      <c r="O2098">
        <v>1</v>
      </c>
      <c r="P2098" t="s">
        <v>3</v>
      </c>
    </row>
    <row r="2099" spans="1:16" x14ac:dyDescent="0.35">
      <c r="A2099">
        <v>0</v>
      </c>
      <c r="B2099" t="s">
        <v>344</v>
      </c>
      <c r="C2099">
        <v>0</v>
      </c>
      <c r="E2099" t="s">
        <v>427</v>
      </c>
      <c r="F2099" t="s">
        <v>367</v>
      </c>
      <c r="G2099" t="s">
        <v>344</v>
      </c>
      <c r="H2099">
        <v>2.11</v>
      </c>
      <c r="J2099">
        <v>105247438</v>
      </c>
      <c r="K2099" s="5">
        <v>43008</v>
      </c>
      <c r="L2099">
        <v>5</v>
      </c>
      <c r="M2099">
        <v>1</v>
      </c>
      <c r="N2099">
        <v>7</v>
      </c>
      <c r="O2099">
        <v>1</v>
      </c>
      <c r="P2099" t="s">
        <v>10</v>
      </c>
    </row>
    <row r="2100" spans="1:16" x14ac:dyDescent="0.35">
      <c r="A2100">
        <v>0</v>
      </c>
      <c r="B2100" t="s">
        <v>344</v>
      </c>
      <c r="C2100">
        <v>0</v>
      </c>
      <c r="E2100" t="s">
        <v>427</v>
      </c>
      <c r="F2100" t="s">
        <v>423</v>
      </c>
      <c r="G2100" t="s">
        <v>344</v>
      </c>
      <c r="H2100">
        <v>2.11</v>
      </c>
      <c r="J2100">
        <v>104988199</v>
      </c>
      <c r="K2100" s="5">
        <v>42761</v>
      </c>
      <c r="L2100">
        <v>19</v>
      </c>
      <c r="M2100">
        <v>1</v>
      </c>
      <c r="N2100">
        <v>0</v>
      </c>
      <c r="O2100">
        <v>5</v>
      </c>
      <c r="P2100" t="s">
        <v>7</v>
      </c>
    </row>
    <row r="2101" spans="1:16" x14ac:dyDescent="0.35">
      <c r="A2101">
        <v>0</v>
      </c>
      <c r="B2101" t="s">
        <v>344</v>
      </c>
      <c r="C2101">
        <v>0</v>
      </c>
      <c r="E2101" t="s">
        <v>427</v>
      </c>
      <c r="F2101" t="s">
        <v>690</v>
      </c>
      <c r="G2101" t="s">
        <v>344</v>
      </c>
      <c r="H2101">
        <v>2.11</v>
      </c>
      <c r="J2101">
        <v>104736526</v>
      </c>
      <c r="K2101" s="5">
        <v>42508</v>
      </c>
      <c r="L2101">
        <v>30</v>
      </c>
      <c r="M2101">
        <v>2</v>
      </c>
      <c r="N2101">
        <v>7</v>
      </c>
      <c r="O2101">
        <v>1</v>
      </c>
      <c r="P2101" t="s">
        <v>3</v>
      </c>
    </row>
    <row r="2102" spans="1:16" x14ac:dyDescent="0.35">
      <c r="A2102">
        <v>0</v>
      </c>
      <c r="B2102" t="s">
        <v>344</v>
      </c>
      <c r="C2102">
        <v>0</v>
      </c>
      <c r="E2102" t="s">
        <v>427</v>
      </c>
      <c r="F2102" t="s">
        <v>687</v>
      </c>
      <c r="G2102" t="s">
        <v>344</v>
      </c>
      <c r="H2102">
        <v>2.11</v>
      </c>
      <c r="J2102">
        <v>104357382</v>
      </c>
      <c r="K2102" s="5">
        <v>42111</v>
      </c>
      <c r="L2102">
        <v>21</v>
      </c>
      <c r="M2102">
        <v>2</v>
      </c>
      <c r="N2102">
        <v>0</v>
      </c>
      <c r="O2102">
        <v>1</v>
      </c>
      <c r="P2102" t="s">
        <v>7</v>
      </c>
    </row>
    <row r="2103" spans="1:16" x14ac:dyDescent="0.35">
      <c r="A2103">
        <v>0</v>
      </c>
      <c r="B2103" t="s">
        <v>344</v>
      </c>
      <c r="C2103">
        <v>0</v>
      </c>
      <c r="E2103" t="s">
        <v>427</v>
      </c>
      <c r="F2103" t="s">
        <v>422</v>
      </c>
      <c r="G2103" t="s">
        <v>344</v>
      </c>
      <c r="H2103">
        <v>2.11</v>
      </c>
      <c r="J2103">
        <v>103991414</v>
      </c>
      <c r="K2103" s="5">
        <v>41697</v>
      </c>
      <c r="L2103">
        <v>19</v>
      </c>
      <c r="M2103">
        <v>1</v>
      </c>
      <c r="N2103">
        <v>7</v>
      </c>
      <c r="O2103">
        <v>1</v>
      </c>
      <c r="P2103" t="s">
        <v>7</v>
      </c>
    </row>
    <row r="2104" spans="1:16" x14ac:dyDescent="0.35">
      <c r="A2104">
        <v>0</v>
      </c>
      <c r="B2104" t="s">
        <v>344</v>
      </c>
      <c r="C2104">
        <v>0</v>
      </c>
      <c r="E2104" t="s">
        <v>427</v>
      </c>
      <c r="F2104" t="s">
        <v>671</v>
      </c>
      <c r="G2104" t="s">
        <v>344</v>
      </c>
      <c r="H2104">
        <v>2.11</v>
      </c>
      <c r="J2104">
        <v>108369623</v>
      </c>
      <c r="K2104" s="5">
        <v>46032</v>
      </c>
      <c r="L2104">
        <v>30</v>
      </c>
      <c r="M2104">
        <v>1</v>
      </c>
      <c r="N2104">
        <v>7</v>
      </c>
      <c r="O2104">
        <v>1</v>
      </c>
      <c r="P2104" t="s">
        <v>7</v>
      </c>
    </row>
    <row r="2105" spans="1:16" x14ac:dyDescent="0.35">
      <c r="A2105">
        <v>0</v>
      </c>
      <c r="B2105" t="s">
        <v>344</v>
      </c>
      <c r="C2105">
        <v>0</v>
      </c>
      <c r="E2105" t="s">
        <v>427</v>
      </c>
      <c r="F2105" t="s">
        <v>644</v>
      </c>
      <c r="G2105" t="s">
        <v>344</v>
      </c>
      <c r="H2105">
        <v>2.11</v>
      </c>
      <c r="J2105">
        <v>107685069</v>
      </c>
      <c r="K2105" s="5">
        <v>45392</v>
      </c>
      <c r="L2105">
        <v>30</v>
      </c>
      <c r="M2105">
        <v>1</v>
      </c>
      <c r="N2105">
        <v>7</v>
      </c>
      <c r="O2105">
        <v>1</v>
      </c>
      <c r="P2105" t="s">
        <v>7</v>
      </c>
    </row>
    <row r="2106" spans="1:16" x14ac:dyDescent="0.35">
      <c r="A2106">
        <v>0</v>
      </c>
      <c r="B2106" t="s">
        <v>344</v>
      </c>
      <c r="C2106">
        <v>0</v>
      </c>
      <c r="E2106" t="s">
        <v>427</v>
      </c>
      <c r="F2106" t="s">
        <v>690</v>
      </c>
      <c r="G2106" t="s">
        <v>344</v>
      </c>
      <c r="H2106">
        <v>2.11</v>
      </c>
      <c r="J2106">
        <v>107580462</v>
      </c>
      <c r="K2106" s="5">
        <v>45289</v>
      </c>
      <c r="L2106">
        <v>30</v>
      </c>
      <c r="M2106">
        <v>1</v>
      </c>
      <c r="N2106">
        <v>7</v>
      </c>
      <c r="O2106">
        <v>5</v>
      </c>
      <c r="P2106" t="s">
        <v>8</v>
      </c>
    </row>
    <row r="2107" spans="1:16" x14ac:dyDescent="0.35">
      <c r="A2107" s="5">
        <v>46217</v>
      </c>
      <c r="B2107" t="s">
        <v>691</v>
      </c>
    </row>
    <row r="2108" spans="1:16" ht="43.5" x14ac:dyDescent="0.35">
      <c r="A2108" s="1" t="s">
        <v>370</v>
      </c>
      <c r="B2108" t="s">
        <v>371</v>
      </c>
      <c r="C2108" s="1" t="s">
        <v>372</v>
      </c>
      <c r="D2108" t="s">
        <v>373</v>
      </c>
      <c r="E2108" t="s">
        <v>374</v>
      </c>
      <c r="F2108" t="s">
        <v>375</v>
      </c>
      <c r="G2108" t="s">
        <v>376</v>
      </c>
      <c r="H2108" t="s">
        <v>377</v>
      </c>
      <c r="I2108" t="s">
        <v>0</v>
      </c>
      <c r="J2108" t="s">
        <v>1</v>
      </c>
      <c r="K2108" t="s">
        <v>2</v>
      </c>
      <c r="L2108" t="s">
        <v>3</v>
      </c>
      <c r="M2108" t="s">
        <v>4</v>
      </c>
      <c r="N2108" t="s">
        <v>5</v>
      </c>
      <c r="O2108" t="s">
        <v>6</v>
      </c>
    </row>
    <row r="2109" spans="1:16" x14ac:dyDescent="0.35">
      <c r="A2109">
        <v>0</v>
      </c>
      <c r="B2109" t="s">
        <v>344</v>
      </c>
      <c r="C2109">
        <v>0</v>
      </c>
      <c r="E2109" t="s">
        <v>427</v>
      </c>
      <c r="F2109" t="s">
        <v>687</v>
      </c>
      <c r="G2109" t="s">
        <v>344</v>
      </c>
      <c r="H2109">
        <v>2.11</v>
      </c>
      <c r="J2109">
        <v>107490292</v>
      </c>
      <c r="K2109" s="5">
        <v>45211</v>
      </c>
      <c r="L2109">
        <v>24</v>
      </c>
      <c r="M2109">
        <v>1</v>
      </c>
      <c r="N2109">
        <v>7</v>
      </c>
      <c r="O2109">
        <v>1</v>
      </c>
      <c r="P2109" t="s">
        <v>8</v>
      </c>
    </row>
    <row r="2110" spans="1:16" x14ac:dyDescent="0.35">
      <c r="A2110">
        <v>0</v>
      </c>
      <c r="B2110" t="s">
        <v>344</v>
      </c>
      <c r="C2110">
        <v>0</v>
      </c>
      <c r="E2110" t="s">
        <v>427</v>
      </c>
      <c r="F2110" t="s">
        <v>690</v>
      </c>
      <c r="G2110" t="s">
        <v>344</v>
      </c>
      <c r="H2110">
        <v>2.11</v>
      </c>
      <c r="J2110">
        <v>107435259</v>
      </c>
      <c r="K2110" s="5">
        <v>45161</v>
      </c>
      <c r="L2110">
        <v>30</v>
      </c>
      <c r="M2110">
        <v>1</v>
      </c>
      <c r="N2110">
        <v>7</v>
      </c>
      <c r="O2110">
        <v>1</v>
      </c>
      <c r="P2110" t="s">
        <v>7</v>
      </c>
    </row>
    <row r="2111" spans="1:16" x14ac:dyDescent="0.35">
      <c r="A2111">
        <v>0</v>
      </c>
      <c r="B2111" t="s">
        <v>344</v>
      </c>
      <c r="C2111">
        <v>0</v>
      </c>
      <c r="E2111" t="s">
        <v>427</v>
      </c>
      <c r="F2111" t="s">
        <v>687</v>
      </c>
      <c r="G2111" t="s">
        <v>344</v>
      </c>
      <c r="H2111">
        <v>2.11</v>
      </c>
      <c r="J2111">
        <v>107727536</v>
      </c>
      <c r="K2111" s="5">
        <v>45433</v>
      </c>
      <c r="L2111">
        <v>30</v>
      </c>
      <c r="M2111">
        <v>1</v>
      </c>
      <c r="N2111">
        <v>7</v>
      </c>
      <c r="O2111">
        <v>1</v>
      </c>
      <c r="P2111" t="s">
        <v>7</v>
      </c>
    </row>
    <row r="2112" spans="1:16" x14ac:dyDescent="0.35">
      <c r="A2112">
        <v>0</v>
      </c>
      <c r="B2112" t="s">
        <v>344</v>
      </c>
      <c r="C2112">
        <v>0</v>
      </c>
      <c r="E2112" t="s">
        <v>427</v>
      </c>
      <c r="F2112" t="s">
        <v>690</v>
      </c>
      <c r="G2112" t="s">
        <v>344</v>
      </c>
      <c r="H2112">
        <v>2.11</v>
      </c>
      <c r="J2112">
        <v>107928987</v>
      </c>
      <c r="K2112" s="5">
        <v>45615</v>
      </c>
      <c r="L2112">
        <v>26</v>
      </c>
      <c r="M2112">
        <v>1</v>
      </c>
      <c r="N2112">
        <v>0</v>
      </c>
      <c r="O2112">
        <v>1</v>
      </c>
      <c r="P2112" t="s">
        <v>10</v>
      </c>
    </row>
    <row r="2113" spans="1:16" x14ac:dyDescent="0.35">
      <c r="A2113">
        <v>0</v>
      </c>
      <c r="B2113" t="s">
        <v>344</v>
      </c>
      <c r="C2113">
        <v>0</v>
      </c>
      <c r="E2113" t="s">
        <v>427</v>
      </c>
      <c r="F2113" t="s">
        <v>671</v>
      </c>
      <c r="G2113" t="s">
        <v>344</v>
      </c>
      <c r="H2113">
        <v>2.11</v>
      </c>
      <c r="J2113">
        <v>108323620</v>
      </c>
      <c r="K2113" s="5">
        <v>45989</v>
      </c>
      <c r="L2113">
        <v>19</v>
      </c>
      <c r="M2113">
        <v>1</v>
      </c>
      <c r="N2113">
        <v>7</v>
      </c>
      <c r="O2113">
        <v>5</v>
      </c>
      <c r="P2113" t="s">
        <v>8</v>
      </c>
    </row>
    <row r="2114" spans="1:16" x14ac:dyDescent="0.35">
      <c r="A2114">
        <v>0</v>
      </c>
      <c r="B2114" t="s">
        <v>344</v>
      </c>
      <c r="C2114">
        <v>0</v>
      </c>
      <c r="E2114" t="s">
        <v>427</v>
      </c>
      <c r="F2114" t="s">
        <v>671</v>
      </c>
      <c r="G2114" t="s">
        <v>344</v>
      </c>
      <c r="H2114">
        <v>2.11</v>
      </c>
      <c r="J2114">
        <v>108483774</v>
      </c>
      <c r="K2114" s="5">
        <v>46143</v>
      </c>
      <c r="L2114">
        <v>24</v>
      </c>
      <c r="M2114">
        <v>1</v>
      </c>
      <c r="N2114">
        <v>7</v>
      </c>
      <c r="O2114">
        <v>1</v>
      </c>
      <c r="P2114" t="s">
        <v>8</v>
      </c>
    </row>
    <row r="2115" spans="1:16" x14ac:dyDescent="0.35">
      <c r="A2115">
        <v>0</v>
      </c>
      <c r="B2115" t="s">
        <v>344</v>
      </c>
      <c r="C2115">
        <v>0.01</v>
      </c>
      <c r="D2115" t="s">
        <v>385</v>
      </c>
      <c r="E2115" t="s">
        <v>427</v>
      </c>
      <c r="F2115" t="s">
        <v>644</v>
      </c>
      <c r="G2115" t="s">
        <v>344</v>
      </c>
      <c r="H2115">
        <v>2.12</v>
      </c>
      <c r="J2115">
        <v>107928985</v>
      </c>
      <c r="K2115" s="5">
        <v>45615</v>
      </c>
      <c r="L2115">
        <v>21</v>
      </c>
      <c r="M2115">
        <v>1</v>
      </c>
      <c r="N2115">
        <v>0</v>
      </c>
      <c r="O2115">
        <v>1</v>
      </c>
      <c r="P2115" t="s">
        <v>7</v>
      </c>
    </row>
    <row r="2116" spans="1:16" x14ac:dyDescent="0.35">
      <c r="A2116">
        <v>0</v>
      </c>
      <c r="B2116" t="s">
        <v>344</v>
      </c>
      <c r="C2116">
        <v>0.52</v>
      </c>
      <c r="D2116" t="s">
        <v>411</v>
      </c>
      <c r="E2116" t="s">
        <v>644</v>
      </c>
      <c r="F2116" t="s">
        <v>427</v>
      </c>
      <c r="G2116" t="s">
        <v>344</v>
      </c>
      <c r="H2116">
        <v>2.2200000000000002</v>
      </c>
      <c r="J2116">
        <v>108365570</v>
      </c>
      <c r="K2116" s="5">
        <v>46029</v>
      </c>
      <c r="L2116">
        <v>29</v>
      </c>
      <c r="M2116">
        <v>1</v>
      </c>
      <c r="N2116">
        <v>0</v>
      </c>
      <c r="O2116">
        <v>5</v>
      </c>
      <c r="P2116" t="s">
        <v>7</v>
      </c>
    </row>
    <row r="2117" spans="1:16" x14ac:dyDescent="0.35">
      <c r="A2117">
        <v>0</v>
      </c>
      <c r="B2117" t="s">
        <v>344</v>
      </c>
      <c r="C2117">
        <v>0.19</v>
      </c>
      <c r="D2117" t="s">
        <v>385</v>
      </c>
      <c r="E2117" t="s">
        <v>427</v>
      </c>
      <c r="F2117" t="s">
        <v>644</v>
      </c>
      <c r="G2117" t="s">
        <v>344</v>
      </c>
      <c r="H2117">
        <v>2.2999999999999998</v>
      </c>
      <c r="J2117">
        <v>107689762</v>
      </c>
      <c r="K2117" s="5">
        <v>45390</v>
      </c>
      <c r="L2117">
        <v>21</v>
      </c>
      <c r="M2117">
        <v>1</v>
      </c>
      <c r="N2117">
        <v>0</v>
      </c>
      <c r="O2117">
        <v>1</v>
      </c>
      <c r="P2117" t="s">
        <v>3</v>
      </c>
    </row>
    <row r="2118" spans="1:16" x14ac:dyDescent="0.35">
      <c r="A2118">
        <v>0</v>
      </c>
      <c r="B2118" t="s">
        <v>344</v>
      </c>
      <c r="C2118">
        <v>0.2</v>
      </c>
      <c r="D2118" t="s">
        <v>385</v>
      </c>
      <c r="E2118" t="s">
        <v>427</v>
      </c>
      <c r="F2118" t="s">
        <v>644</v>
      </c>
      <c r="G2118" t="s">
        <v>344</v>
      </c>
      <c r="H2118">
        <v>2.31</v>
      </c>
      <c r="J2118">
        <v>106770414</v>
      </c>
      <c r="K2118" s="5">
        <v>44516</v>
      </c>
      <c r="L2118">
        <v>21</v>
      </c>
      <c r="M2118">
        <v>1</v>
      </c>
      <c r="N2118">
        <v>4</v>
      </c>
      <c r="O2118">
        <v>1</v>
      </c>
      <c r="P2118" t="s">
        <v>7</v>
      </c>
    </row>
    <row r="2119" spans="1:16" x14ac:dyDescent="0.35">
      <c r="A2119">
        <v>0</v>
      </c>
      <c r="B2119" t="s">
        <v>344</v>
      </c>
      <c r="C2119">
        <v>0.2</v>
      </c>
      <c r="D2119" t="s">
        <v>385</v>
      </c>
      <c r="E2119" t="s">
        <v>427</v>
      </c>
      <c r="F2119" t="s">
        <v>644</v>
      </c>
      <c r="G2119" t="s">
        <v>344</v>
      </c>
      <c r="H2119">
        <v>2.31</v>
      </c>
      <c r="J2119">
        <v>104701860</v>
      </c>
      <c r="K2119" s="5">
        <v>42473</v>
      </c>
      <c r="L2119">
        <v>21</v>
      </c>
      <c r="M2119">
        <v>1</v>
      </c>
      <c r="N2119">
        <v>0</v>
      </c>
      <c r="O2119">
        <v>1</v>
      </c>
      <c r="P2119" t="s">
        <v>3</v>
      </c>
    </row>
    <row r="2120" spans="1:16" x14ac:dyDescent="0.35">
      <c r="A2120">
        <v>0</v>
      </c>
      <c r="B2120" t="s">
        <v>344</v>
      </c>
      <c r="C2120">
        <v>0.2</v>
      </c>
      <c r="D2120" t="s">
        <v>385</v>
      </c>
      <c r="E2120" t="s">
        <v>427</v>
      </c>
      <c r="F2120" t="s">
        <v>644</v>
      </c>
      <c r="G2120" t="s">
        <v>344</v>
      </c>
      <c r="H2120">
        <v>2.31</v>
      </c>
      <c r="J2120">
        <v>104318929</v>
      </c>
      <c r="K2120" s="5">
        <v>42058</v>
      </c>
      <c r="L2120">
        <v>24</v>
      </c>
      <c r="M2120">
        <v>2</v>
      </c>
      <c r="N2120">
        <v>5</v>
      </c>
      <c r="O2120">
        <v>1</v>
      </c>
      <c r="P2120" t="s">
        <v>3</v>
      </c>
    </row>
    <row r="2121" spans="1:16" x14ac:dyDescent="0.35">
      <c r="A2121">
        <v>0</v>
      </c>
      <c r="B2121" t="s">
        <v>344</v>
      </c>
      <c r="C2121">
        <v>0.3</v>
      </c>
      <c r="D2121" t="s">
        <v>399</v>
      </c>
      <c r="E2121" t="s">
        <v>644</v>
      </c>
      <c r="F2121" t="s">
        <v>427</v>
      </c>
      <c r="G2121" t="s">
        <v>344</v>
      </c>
      <c r="H2121">
        <v>2.44</v>
      </c>
      <c r="J2121">
        <v>104500228</v>
      </c>
      <c r="K2121" s="5">
        <v>42272</v>
      </c>
      <c r="L2121">
        <v>19</v>
      </c>
      <c r="M2121">
        <v>2</v>
      </c>
      <c r="N2121">
        <v>0</v>
      </c>
      <c r="O2121">
        <v>1</v>
      </c>
      <c r="P2121" t="s">
        <v>7</v>
      </c>
    </row>
    <row r="2122" spans="1:16" x14ac:dyDescent="0.35">
      <c r="A2122">
        <v>0</v>
      </c>
      <c r="B2122" t="s">
        <v>344</v>
      </c>
      <c r="C2122">
        <v>0.4</v>
      </c>
      <c r="D2122" t="s">
        <v>385</v>
      </c>
      <c r="E2122" t="s">
        <v>427</v>
      </c>
      <c r="F2122" t="s">
        <v>644</v>
      </c>
      <c r="G2122" t="s">
        <v>344</v>
      </c>
      <c r="H2122">
        <v>2.5099999999999998</v>
      </c>
      <c r="J2122">
        <v>104232327</v>
      </c>
      <c r="K2122" s="5">
        <v>41975</v>
      </c>
      <c r="L2122">
        <v>29</v>
      </c>
      <c r="M2122">
        <v>1</v>
      </c>
      <c r="N2122">
        <v>0</v>
      </c>
      <c r="O2122">
        <v>1</v>
      </c>
      <c r="P2122" t="s">
        <v>7</v>
      </c>
    </row>
    <row r="2123" spans="1:16" x14ac:dyDescent="0.35">
      <c r="A2123">
        <v>0</v>
      </c>
      <c r="B2123" t="s">
        <v>344</v>
      </c>
      <c r="C2123">
        <v>0.4</v>
      </c>
      <c r="D2123" t="s">
        <v>385</v>
      </c>
      <c r="E2123" t="s">
        <v>427</v>
      </c>
      <c r="F2123" t="s">
        <v>644</v>
      </c>
      <c r="G2123" t="s">
        <v>344</v>
      </c>
      <c r="H2123">
        <v>2.5099999999999998</v>
      </c>
      <c r="J2123">
        <v>107815303</v>
      </c>
      <c r="K2123" s="5">
        <v>45515</v>
      </c>
      <c r="L2123">
        <v>19</v>
      </c>
      <c r="M2123">
        <v>2</v>
      </c>
      <c r="N2123">
        <v>0</v>
      </c>
      <c r="O2123">
        <v>5</v>
      </c>
      <c r="P2123" t="s">
        <v>7</v>
      </c>
    </row>
    <row r="2124" spans="1:16" x14ac:dyDescent="0.35">
      <c r="A2124">
        <v>0</v>
      </c>
      <c r="B2124" t="s">
        <v>344</v>
      </c>
      <c r="C2124">
        <v>0.2</v>
      </c>
      <c r="D2124" t="s">
        <v>399</v>
      </c>
      <c r="E2124" t="s">
        <v>644</v>
      </c>
      <c r="F2124" t="s">
        <v>427</v>
      </c>
      <c r="G2124" t="s">
        <v>344</v>
      </c>
      <c r="H2124">
        <v>2.54</v>
      </c>
      <c r="J2124">
        <v>108427009</v>
      </c>
      <c r="K2124" s="5">
        <v>46090</v>
      </c>
      <c r="L2124">
        <v>19</v>
      </c>
      <c r="M2124">
        <v>1</v>
      </c>
      <c r="N2124">
        <v>0</v>
      </c>
      <c r="O2124">
        <v>1</v>
      </c>
      <c r="P2124" t="s">
        <v>3</v>
      </c>
    </row>
    <row r="2125" spans="1:16" x14ac:dyDescent="0.35">
      <c r="A2125">
        <v>0</v>
      </c>
      <c r="B2125" t="s">
        <v>344</v>
      </c>
      <c r="C2125">
        <v>0.5</v>
      </c>
      <c r="D2125" t="s">
        <v>385</v>
      </c>
      <c r="E2125" t="s">
        <v>427</v>
      </c>
      <c r="F2125" t="s">
        <v>644</v>
      </c>
      <c r="G2125" t="s">
        <v>344</v>
      </c>
      <c r="H2125">
        <v>2.61</v>
      </c>
      <c r="J2125">
        <v>107918421</v>
      </c>
      <c r="K2125" s="5">
        <v>45608</v>
      </c>
      <c r="L2125">
        <v>17</v>
      </c>
      <c r="M2125">
        <v>1</v>
      </c>
      <c r="N2125">
        <v>0</v>
      </c>
      <c r="O2125">
        <v>5</v>
      </c>
      <c r="P2125" t="s">
        <v>7</v>
      </c>
    </row>
    <row r="2126" spans="1:16" x14ac:dyDescent="0.35">
      <c r="A2126">
        <v>0</v>
      </c>
      <c r="B2126" t="s">
        <v>344</v>
      </c>
      <c r="C2126">
        <v>0.1</v>
      </c>
      <c r="D2126" t="s">
        <v>399</v>
      </c>
      <c r="E2126" t="s">
        <v>644</v>
      </c>
      <c r="F2126" t="s">
        <v>427</v>
      </c>
      <c r="G2126" t="s">
        <v>344</v>
      </c>
      <c r="H2126">
        <v>2.64</v>
      </c>
      <c r="J2126">
        <v>105242746</v>
      </c>
      <c r="K2126" s="5">
        <v>43007</v>
      </c>
      <c r="L2126">
        <v>19</v>
      </c>
      <c r="M2126">
        <v>1</v>
      </c>
      <c r="N2126">
        <v>0</v>
      </c>
      <c r="O2126">
        <v>1</v>
      </c>
      <c r="P2126" t="s">
        <v>3</v>
      </c>
    </row>
    <row r="2127" spans="1:16" x14ac:dyDescent="0.35">
      <c r="A2127">
        <v>0</v>
      </c>
      <c r="B2127" t="s">
        <v>344</v>
      </c>
      <c r="C2127">
        <v>0.4</v>
      </c>
      <c r="D2127" t="s">
        <v>399</v>
      </c>
      <c r="E2127" t="s">
        <v>671</v>
      </c>
      <c r="F2127" t="s">
        <v>644</v>
      </c>
      <c r="G2127" t="s">
        <v>344</v>
      </c>
      <c r="H2127">
        <v>2.74</v>
      </c>
      <c r="J2127">
        <v>104287399</v>
      </c>
      <c r="K2127" s="5">
        <v>42038</v>
      </c>
      <c r="L2127">
        <v>17</v>
      </c>
      <c r="M2127">
        <v>1</v>
      </c>
      <c r="N2127">
        <v>0</v>
      </c>
      <c r="O2127">
        <v>5</v>
      </c>
      <c r="P2127" t="s">
        <v>7</v>
      </c>
    </row>
    <row r="2128" spans="1:16" x14ac:dyDescent="0.35">
      <c r="A2128">
        <v>0</v>
      </c>
      <c r="B2128" t="s">
        <v>344</v>
      </c>
      <c r="C2128">
        <v>0.4</v>
      </c>
      <c r="D2128" t="s">
        <v>399</v>
      </c>
      <c r="E2128" t="s">
        <v>671</v>
      </c>
      <c r="F2128" t="s">
        <v>644</v>
      </c>
      <c r="G2128" t="s">
        <v>344</v>
      </c>
      <c r="H2128">
        <v>2.74</v>
      </c>
      <c r="J2128">
        <v>107895576</v>
      </c>
      <c r="K2128" s="5">
        <v>45588</v>
      </c>
      <c r="L2128">
        <v>29</v>
      </c>
      <c r="M2128">
        <v>1</v>
      </c>
      <c r="N2128">
        <v>0</v>
      </c>
      <c r="O2128">
        <v>1</v>
      </c>
      <c r="P2128" t="s">
        <v>7</v>
      </c>
    </row>
    <row r="2129" spans="1:16" x14ac:dyDescent="0.35">
      <c r="A2129">
        <v>0</v>
      </c>
      <c r="B2129" t="s">
        <v>344</v>
      </c>
      <c r="C2129">
        <v>0</v>
      </c>
      <c r="E2129" t="s">
        <v>644</v>
      </c>
      <c r="F2129" t="s">
        <v>427</v>
      </c>
      <c r="G2129" t="s">
        <v>344</v>
      </c>
      <c r="H2129">
        <v>2.74</v>
      </c>
      <c r="J2129">
        <v>104556206</v>
      </c>
      <c r="K2129" s="5">
        <v>42323</v>
      </c>
      <c r="L2129">
        <v>19</v>
      </c>
      <c r="M2129">
        <v>1</v>
      </c>
      <c r="N2129">
        <v>0</v>
      </c>
      <c r="O2129">
        <v>1</v>
      </c>
      <c r="P2129" t="s">
        <v>9</v>
      </c>
    </row>
    <row r="2130" spans="1:16" x14ac:dyDescent="0.35">
      <c r="A2130">
        <v>0</v>
      </c>
      <c r="B2130" t="s">
        <v>344</v>
      </c>
      <c r="C2130">
        <v>0</v>
      </c>
      <c r="E2130" t="s">
        <v>644</v>
      </c>
      <c r="F2130" t="s">
        <v>427</v>
      </c>
      <c r="G2130" t="s">
        <v>344</v>
      </c>
      <c r="H2130">
        <v>2.74</v>
      </c>
      <c r="J2130">
        <v>107640192</v>
      </c>
      <c r="K2130" s="5">
        <v>45344</v>
      </c>
      <c r="L2130">
        <v>23</v>
      </c>
      <c r="M2130">
        <v>1</v>
      </c>
      <c r="N2130">
        <v>9</v>
      </c>
      <c r="O2130">
        <v>1</v>
      </c>
      <c r="P2130" t="s">
        <v>3</v>
      </c>
    </row>
    <row r="2131" spans="1:16" x14ac:dyDescent="0.35">
      <c r="A2131">
        <v>0</v>
      </c>
      <c r="B2131" t="s">
        <v>344</v>
      </c>
      <c r="C2131">
        <v>0.1</v>
      </c>
      <c r="E2131" t="s">
        <v>644</v>
      </c>
      <c r="F2131" t="s">
        <v>367</v>
      </c>
      <c r="G2131" t="s">
        <v>344</v>
      </c>
      <c r="H2131">
        <v>2.84</v>
      </c>
      <c r="I2131" t="s">
        <v>68</v>
      </c>
      <c r="J2131">
        <v>104001051</v>
      </c>
      <c r="K2131" s="5">
        <v>41702</v>
      </c>
      <c r="L2131">
        <v>2</v>
      </c>
      <c r="M2131">
        <v>4</v>
      </c>
      <c r="N2131">
        <v>0</v>
      </c>
      <c r="O2131">
        <v>1</v>
      </c>
      <c r="P2131" t="s">
        <v>7</v>
      </c>
    </row>
    <row r="2132" spans="1:16" x14ac:dyDescent="0.35">
      <c r="A2132">
        <v>0</v>
      </c>
      <c r="B2132" t="s">
        <v>344</v>
      </c>
      <c r="C2132">
        <v>0.1</v>
      </c>
      <c r="D2132" t="s">
        <v>385</v>
      </c>
      <c r="E2132" t="s">
        <v>644</v>
      </c>
      <c r="F2132" t="s">
        <v>367</v>
      </c>
      <c r="G2132" t="s">
        <v>344</v>
      </c>
      <c r="H2132">
        <v>2.84</v>
      </c>
      <c r="J2132">
        <v>106136935</v>
      </c>
      <c r="K2132" s="5">
        <v>43854</v>
      </c>
      <c r="L2132">
        <v>29</v>
      </c>
      <c r="M2132">
        <v>1</v>
      </c>
      <c r="N2132">
        <v>0</v>
      </c>
      <c r="O2132">
        <v>1</v>
      </c>
      <c r="P2132" t="s">
        <v>7</v>
      </c>
    </row>
    <row r="2133" spans="1:16" x14ac:dyDescent="0.35">
      <c r="A2133">
        <v>0</v>
      </c>
      <c r="B2133" t="s">
        <v>344</v>
      </c>
      <c r="C2133">
        <v>0.1</v>
      </c>
      <c r="D2133" t="s">
        <v>385</v>
      </c>
      <c r="E2133" t="s">
        <v>644</v>
      </c>
      <c r="F2133" t="s">
        <v>367</v>
      </c>
      <c r="G2133" t="s">
        <v>344</v>
      </c>
      <c r="H2133">
        <v>2.84</v>
      </c>
      <c r="J2133">
        <v>104492449</v>
      </c>
      <c r="K2133" s="5">
        <v>42265</v>
      </c>
      <c r="L2133">
        <v>19</v>
      </c>
      <c r="M2133">
        <v>1</v>
      </c>
      <c r="N2133">
        <v>0</v>
      </c>
      <c r="O2133">
        <v>5</v>
      </c>
      <c r="P2133" t="s">
        <v>7</v>
      </c>
    </row>
    <row r="2134" spans="1:16" x14ac:dyDescent="0.35">
      <c r="A2134">
        <v>0</v>
      </c>
      <c r="B2134" t="s">
        <v>344</v>
      </c>
      <c r="C2134">
        <v>0.28000000000000003</v>
      </c>
      <c r="D2134" t="s">
        <v>503</v>
      </c>
      <c r="E2134" t="s">
        <v>367</v>
      </c>
      <c r="F2134" t="s">
        <v>363</v>
      </c>
      <c r="G2134" t="s">
        <v>344</v>
      </c>
      <c r="H2134">
        <v>2.94</v>
      </c>
      <c r="J2134">
        <v>107099147</v>
      </c>
      <c r="K2134" s="5">
        <v>44833</v>
      </c>
      <c r="L2134">
        <v>17</v>
      </c>
      <c r="M2134">
        <v>1</v>
      </c>
      <c r="N2134">
        <v>0</v>
      </c>
      <c r="O2134">
        <v>1</v>
      </c>
      <c r="P2134" t="s">
        <v>7</v>
      </c>
    </row>
    <row r="2135" spans="1:16" x14ac:dyDescent="0.35">
      <c r="A2135">
        <v>0</v>
      </c>
      <c r="B2135" t="s">
        <v>344</v>
      </c>
      <c r="C2135">
        <v>0.2</v>
      </c>
      <c r="D2135" t="s">
        <v>399</v>
      </c>
      <c r="E2135" t="s">
        <v>367</v>
      </c>
      <c r="F2135" t="s">
        <v>644</v>
      </c>
      <c r="G2135" t="s">
        <v>344</v>
      </c>
      <c r="H2135">
        <v>3.02</v>
      </c>
      <c r="J2135">
        <v>104182052</v>
      </c>
      <c r="K2135" s="5">
        <v>41927</v>
      </c>
      <c r="L2135">
        <v>19</v>
      </c>
      <c r="M2135">
        <v>3</v>
      </c>
      <c r="N2135">
        <v>0</v>
      </c>
      <c r="O2135">
        <v>5</v>
      </c>
      <c r="P2135" t="s">
        <v>3</v>
      </c>
    </row>
    <row r="2136" spans="1:16" x14ac:dyDescent="0.35">
      <c r="A2136">
        <v>0</v>
      </c>
      <c r="B2136" t="s">
        <v>344</v>
      </c>
      <c r="C2136">
        <v>9.5000000000000001E-2</v>
      </c>
      <c r="D2136" t="s">
        <v>399</v>
      </c>
      <c r="E2136" t="s">
        <v>671</v>
      </c>
      <c r="F2136" t="s">
        <v>644</v>
      </c>
      <c r="G2136" t="s">
        <v>344</v>
      </c>
      <c r="H2136">
        <v>3.0449999999999999</v>
      </c>
      <c r="J2136">
        <v>107797470</v>
      </c>
      <c r="K2136" s="5">
        <v>45499</v>
      </c>
      <c r="L2136">
        <v>19</v>
      </c>
      <c r="M2136">
        <v>1</v>
      </c>
      <c r="N2136">
        <v>0</v>
      </c>
      <c r="O2136">
        <v>1</v>
      </c>
      <c r="P2136" t="s">
        <v>7</v>
      </c>
    </row>
    <row r="2137" spans="1:16" x14ac:dyDescent="0.35">
      <c r="A2137">
        <v>0</v>
      </c>
      <c r="B2137" t="s">
        <v>344</v>
      </c>
      <c r="C2137">
        <v>0</v>
      </c>
      <c r="E2137" t="s">
        <v>671</v>
      </c>
      <c r="F2137" t="s">
        <v>367</v>
      </c>
      <c r="G2137" t="s">
        <v>344</v>
      </c>
      <c r="H2137">
        <v>3.14</v>
      </c>
      <c r="J2137">
        <v>105083971</v>
      </c>
      <c r="K2137" s="5">
        <v>42857</v>
      </c>
      <c r="L2137">
        <v>24</v>
      </c>
      <c r="M2137">
        <v>1</v>
      </c>
      <c r="N2137">
        <v>8</v>
      </c>
      <c r="O2137">
        <v>1</v>
      </c>
      <c r="P2137" t="s">
        <v>7</v>
      </c>
    </row>
    <row r="2138" spans="1:16" x14ac:dyDescent="0.35">
      <c r="A2138">
        <v>0</v>
      </c>
      <c r="B2138" t="s">
        <v>344</v>
      </c>
      <c r="C2138">
        <v>2E-3</v>
      </c>
      <c r="D2138" t="s">
        <v>385</v>
      </c>
      <c r="E2138" t="s">
        <v>671</v>
      </c>
      <c r="F2138" t="s">
        <v>367</v>
      </c>
      <c r="G2138" t="s">
        <v>344</v>
      </c>
      <c r="H2138">
        <v>3.1419999999999999</v>
      </c>
      <c r="J2138">
        <v>107735256</v>
      </c>
      <c r="K2138" s="5">
        <v>45441</v>
      </c>
      <c r="L2138">
        <v>21</v>
      </c>
      <c r="M2138">
        <v>1</v>
      </c>
      <c r="N2138">
        <v>0</v>
      </c>
      <c r="O2138">
        <v>1</v>
      </c>
      <c r="P2138" t="s">
        <v>7</v>
      </c>
    </row>
    <row r="2139" spans="1:16" x14ac:dyDescent="0.35">
      <c r="A2139">
        <v>0</v>
      </c>
      <c r="B2139" t="s">
        <v>344</v>
      </c>
      <c r="C2139">
        <v>7.0000000000000001E-3</v>
      </c>
      <c r="D2139" t="s">
        <v>385</v>
      </c>
      <c r="E2139" t="s">
        <v>671</v>
      </c>
      <c r="F2139" t="s">
        <v>367</v>
      </c>
      <c r="G2139" t="s">
        <v>344</v>
      </c>
      <c r="H2139">
        <v>3.1469999999999998</v>
      </c>
      <c r="J2139">
        <v>105772912</v>
      </c>
      <c r="K2139" s="5">
        <v>43509</v>
      </c>
      <c r="L2139">
        <v>24</v>
      </c>
      <c r="M2139">
        <v>1</v>
      </c>
      <c r="N2139">
        <v>8</v>
      </c>
      <c r="O2139">
        <v>3</v>
      </c>
      <c r="P2139" t="s">
        <v>7</v>
      </c>
    </row>
    <row r="2140" spans="1:16" x14ac:dyDescent="0.35">
      <c r="A2140">
        <v>0</v>
      </c>
      <c r="B2140" t="s">
        <v>344</v>
      </c>
      <c r="C2140">
        <v>1.4999999999999999E-2</v>
      </c>
      <c r="D2140" t="s">
        <v>385</v>
      </c>
      <c r="E2140" t="s">
        <v>671</v>
      </c>
      <c r="F2140" t="s">
        <v>367</v>
      </c>
      <c r="G2140" t="s">
        <v>344</v>
      </c>
      <c r="H2140">
        <v>3.1549999999999998</v>
      </c>
      <c r="J2140">
        <v>105202963</v>
      </c>
      <c r="K2140" s="5">
        <v>42973</v>
      </c>
      <c r="L2140">
        <v>19</v>
      </c>
      <c r="M2140">
        <v>1</v>
      </c>
      <c r="N2140">
        <v>0</v>
      </c>
      <c r="O2140">
        <v>5</v>
      </c>
      <c r="P2140" t="s">
        <v>8</v>
      </c>
    </row>
    <row r="2141" spans="1:16" x14ac:dyDescent="0.35">
      <c r="A2141" s="5">
        <v>46217</v>
      </c>
      <c r="B2141" t="s">
        <v>692</v>
      </c>
    </row>
    <row r="2142" spans="1:16" ht="43.5" x14ac:dyDescent="0.35">
      <c r="A2142" s="1" t="s">
        <v>370</v>
      </c>
      <c r="B2142" t="s">
        <v>371</v>
      </c>
      <c r="C2142" s="1" t="s">
        <v>372</v>
      </c>
      <c r="D2142" t="s">
        <v>373</v>
      </c>
      <c r="E2142" t="s">
        <v>374</v>
      </c>
      <c r="F2142" t="s">
        <v>375</v>
      </c>
      <c r="G2142" t="s">
        <v>376</v>
      </c>
      <c r="H2142" t="s">
        <v>377</v>
      </c>
      <c r="I2142" t="s">
        <v>0</v>
      </c>
      <c r="J2142" t="s">
        <v>1</v>
      </c>
      <c r="K2142" t="s">
        <v>2</v>
      </c>
      <c r="L2142" t="s">
        <v>3</v>
      </c>
      <c r="M2142" t="s">
        <v>4</v>
      </c>
      <c r="N2142" t="s">
        <v>5</v>
      </c>
      <c r="O2142" t="s">
        <v>6</v>
      </c>
    </row>
    <row r="2143" spans="1:16" x14ac:dyDescent="0.35">
      <c r="A2143">
        <v>0</v>
      </c>
      <c r="B2143" t="s">
        <v>344</v>
      </c>
      <c r="C2143">
        <v>1.7000000000000001E-2</v>
      </c>
      <c r="D2143" t="s">
        <v>399</v>
      </c>
      <c r="E2143" t="s">
        <v>367</v>
      </c>
      <c r="F2143" t="s">
        <v>671</v>
      </c>
      <c r="G2143" t="s">
        <v>344</v>
      </c>
      <c r="H2143">
        <v>3.2029999999999998</v>
      </c>
      <c r="J2143">
        <v>105596759</v>
      </c>
      <c r="K2143" s="5">
        <v>43349</v>
      </c>
      <c r="L2143">
        <v>19</v>
      </c>
      <c r="M2143">
        <v>1</v>
      </c>
      <c r="N2143">
        <v>0</v>
      </c>
      <c r="O2143">
        <v>5</v>
      </c>
      <c r="P2143" t="s">
        <v>7</v>
      </c>
    </row>
    <row r="2144" spans="1:16" x14ac:dyDescent="0.35">
      <c r="A2144">
        <v>0</v>
      </c>
      <c r="B2144" t="s">
        <v>344</v>
      </c>
      <c r="C2144">
        <v>3.0000000000000001E-3</v>
      </c>
      <c r="D2144" t="s">
        <v>399</v>
      </c>
      <c r="E2144" t="s">
        <v>367</v>
      </c>
      <c r="F2144" t="s">
        <v>671</v>
      </c>
      <c r="G2144" t="s">
        <v>344</v>
      </c>
      <c r="H2144">
        <v>3.2170000000000001</v>
      </c>
      <c r="J2144">
        <v>104158687</v>
      </c>
      <c r="K2144" s="5">
        <v>41900</v>
      </c>
      <c r="L2144">
        <v>23</v>
      </c>
      <c r="M2144">
        <v>1</v>
      </c>
      <c r="N2144">
        <v>7</v>
      </c>
      <c r="O2144">
        <v>1</v>
      </c>
      <c r="P2144" t="s">
        <v>7</v>
      </c>
    </row>
    <row r="2145" spans="1:16" x14ac:dyDescent="0.35">
      <c r="A2145">
        <v>0</v>
      </c>
      <c r="B2145" t="s">
        <v>344</v>
      </c>
      <c r="C2145">
        <v>0</v>
      </c>
      <c r="E2145" t="s">
        <v>367</v>
      </c>
      <c r="F2145" t="s">
        <v>671</v>
      </c>
      <c r="G2145" t="s">
        <v>344</v>
      </c>
      <c r="H2145">
        <v>3.22</v>
      </c>
      <c r="J2145">
        <v>107134257</v>
      </c>
      <c r="K2145" s="5">
        <v>44866</v>
      </c>
      <c r="L2145">
        <v>30</v>
      </c>
      <c r="M2145">
        <v>1</v>
      </c>
      <c r="N2145">
        <v>7</v>
      </c>
      <c r="O2145">
        <v>5</v>
      </c>
      <c r="P2145" t="s">
        <v>7</v>
      </c>
    </row>
    <row r="2146" spans="1:16" x14ac:dyDescent="0.35">
      <c r="A2146">
        <v>0</v>
      </c>
      <c r="B2146" t="s">
        <v>344</v>
      </c>
      <c r="C2146">
        <v>0</v>
      </c>
      <c r="E2146" t="s">
        <v>367</v>
      </c>
      <c r="F2146" t="s">
        <v>644</v>
      </c>
      <c r="G2146" t="s">
        <v>344</v>
      </c>
      <c r="H2146">
        <v>3.22</v>
      </c>
      <c r="J2146">
        <v>107126204</v>
      </c>
      <c r="K2146" s="5">
        <v>44859</v>
      </c>
      <c r="L2146">
        <v>30</v>
      </c>
      <c r="M2146">
        <v>2</v>
      </c>
      <c r="N2146">
        <v>7</v>
      </c>
      <c r="O2146">
        <v>1</v>
      </c>
      <c r="P2146" t="s">
        <v>7</v>
      </c>
    </row>
    <row r="2147" spans="1:16" x14ac:dyDescent="0.35">
      <c r="A2147">
        <v>0</v>
      </c>
      <c r="B2147" t="s">
        <v>344</v>
      </c>
      <c r="C2147">
        <v>0</v>
      </c>
      <c r="E2147" t="s">
        <v>367</v>
      </c>
      <c r="F2147" t="s">
        <v>644</v>
      </c>
      <c r="G2147" t="s">
        <v>344</v>
      </c>
      <c r="H2147">
        <v>3.22</v>
      </c>
      <c r="J2147">
        <v>106792874</v>
      </c>
      <c r="K2147" s="5">
        <v>44536</v>
      </c>
      <c r="L2147">
        <v>24</v>
      </c>
      <c r="M2147">
        <v>1</v>
      </c>
      <c r="N2147">
        <v>7</v>
      </c>
      <c r="O2147">
        <v>3</v>
      </c>
      <c r="P2147" t="s">
        <v>7</v>
      </c>
    </row>
    <row r="2148" spans="1:16" x14ac:dyDescent="0.35">
      <c r="A2148">
        <v>0</v>
      </c>
      <c r="B2148" t="s">
        <v>344</v>
      </c>
      <c r="C2148">
        <v>0</v>
      </c>
      <c r="E2148" t="s">
        <v>367</v>
      </c>
      <c r="F2148" t="s">
        <v>671</v>
      </c>
      <c r="G2148" t="s">
        <v>344</v>
      </c>
      <c r="H2148">
        <v>3.22</v>
      </c>
      <c r="J2148">
        <v>106475093</v>
      </c>
      <c r="K2148" s="5">
        <v>44223</v>
      </c>
      <c r="L2148">
        <v>30</v>
      </c>
      <c r="M2148">
        <v>2</v>
      </c>
      <c r="N2148">
        <v>7</v>
      </c>
      <c r="O2148">
        <v>3</v>
      </c>
      <c r="P2148" t="s">
        <v>7</v>
      </c>
    </row>
    <row r="2149" spans="1:16" x14ac:dyDescent="0.35">
      <c r="A2149">
        <v>0</v>
      </c>
      <c r="B2149" t="s">
        <v>344</v>
      </c>
      <c r="C2149">
        <v>0</v>
      </c>
      <c r="E2149" t="s">
        <v>367</v>
      </c>
      <c r="F2149" t="s">
        <v>422</v>
      </c>
      <c r="G2149" t="s">
        <v>344</v>
      </c>
      <c r="H2149">
        <v>3.22</v>
      </c>
      <c r="J2149">
        <v>104502637</v>
      </c>
      <c r="K2149" s="5">
        <v>42265</v>
      </c>
      <c r="L2149">
        <v>28</v>
      </c>
      <c r="M2149">
        <v>1</v>
      </c>
      <c r="N2149">
        <v>7</v>
      </c>
      <c r="O2149">
        <v>5</v>
      </c>
      <c r="P2149" t="s">
        <v>3</v>
      </c>
    </row>
    <row r="2150" spans="1:16" x14ac:dyDescent="0.35">
      <c r="A2150">
        <v>0</v>
      </c>
      <c r="B2150" t="s">
        <v>344</v>
      </c>
      <c r="C2150">
        <v>0</v>
      </c>
      <c r="E2150" t="s">
        <v>367</v>
      </c>
      <c r="F2150" t="s">
        <v>644</v>
      </c>
      <c r="G2150" t="s">
        <v>344</v>
      </c>
      <c r="H2150">
        <v>3.22</v>
      </c>
      <c r="J2150">
        <v>103962709</v>
      </c>
      <c r="K2150" s="5">
        <v>41667</v>
      </c>
      <c r="L2150">
        <v>30</v>
      </c>
      <c r="M2150">
        <v>1</v>
      </c>
      <c r="N2150">
        <v>7</v>
      </c>
      <c r="O2150">
        <v>1</v>
      </c>
      <c r="P2150" t="s">
        <v>7</v>
      </c>
    </row>
    <row r="2151" spans="1:16" x14ac:dyDescent="0.35">
      <c r="A2151">
        <v>0</v>
      </c>
      <c r="B2151" t="s">
        <v>344</v>
      </c>
      <c r="C2151">
        <v>0</v>
      </c>
      <c r="E2151" t="s">
        <v>367</v>
      </c>
      <c r="F2151" t="s">
        <v>382</v>
      </c>
      <c r="G2151" t="s">
        <v>344</v>
      </c>
      <c r="H2151">
        <v>3.22</v>
      </c>
      <c r="J2151">
        <v>107921025</v>
      </c>
      <c r="K2151" s="5">
        <v>45609</v>
      </c>
      <c r="L2151">
        <v>30</v>
      </c>
      <c r="M2151">
        <v>1</v>
      </c>
      <c r="N2151">
        <v>7</v>
      </c>
      <c r="O2151">
        <v>1</v>
      </c>
      <c r="P2151" t="s">
        <v>3</v>
      </c>
    </row>
    <row r="2152" spans="1:16" x14ac:dyDescent="0.35">
      <c r="A2152">
        <v>0</v>
      </c>
      <c r="B2152" t="s">
        <v>344</v>
      </c>
      <c r="C2152">
        <v>0</v>
      </c>
      <c r="E2152" t="s">
        <v>367</v>
      </c>
      <c r="F2152" t="s">
        <v>644</v>
      </c>
      <c r="G2152" t="s">
        <v>344</v>
      </c>
      <c r="H2152">
        <v>3.22</v>
      </c>
      <c r="J2152">
        <v>107401196</v>
      </c>
      <c r="K2152" s="5">
        <v>45118</v>
      </c>
      <c r="L2152">
        <v>30</v>
      </c>
      <c r="M2152">
        <v>1</v>
      </c>
      <c r="N2152">
        <v>7</v>
      </c>
      <c r="O2152">
        <v>1</v>
      </c>
      <c r="P2152" t="s">
        <v>8</v>
      </c>
    </row>
    <row r="2153" spans="1:16" x14ac:dyDescent="0.35">
      <c r="A2153">
        <v>0</v>
      </c>
      <c r="B2153" t="s">
        <v>344</v>
      </c>
      <c r="C2153">
        <v>0</v>
      </c>
      <c r="E2153" t="s">
        <v>367</v>
      </c>
      <c r="F2153" t="s">
        <v>363</v>
      </c>
      <c r="G2153" t="s">
        <v>344</v>
      </c>
      <c r="H2153">
        <v>3.22</v>
      </c>
      <c r="J2153">
        <v>107531082</v>
      </c>
      <c r="K2153" s="5">
        <v>45243</v>
      </c>
      <c r="L2153">
        <v>24</v>
      </c>
      <c r="M2153">
        <v>1</v>
      </c>
      <c r="N2153">
        <v>7</v>
      </c>
      <c r="O2153">
        <v>1</v>
      </c>
      <c r="P2153" t="s">
        <v>7</v>
      </c>
    </row>
    <row r="2154" spans="1:16" x14ac:dyDescent="0.35">
      <c r="A2154">
        <v>0</v>
      </c>
      <c r="B2154" t="s">
        <v>344</v>
      </c>
      <c r="C2154">
        <v>0.1</v>
      </c>
      <c r="D2154" t="s">
        <v>385</v>
      </c>
      <c r="E2154" t="s">
        <v>671</v>
      </c>
      <c r="F2154" t="s">
        <v>363</v>
      </c>
      <c r="G2154" t="s">
        <v>344</v>
      </c>
      <c r="H2154">
        <v>3.24</v>
      </c>
      <c r="J2154">
        <v>107466922</v>
      </c>
      <c r="K2154" s="5">
        <v>45190</v>
      </c>
      <c r="L2154">
        <v>19</v>
      </c>
      <c r="M2154">
        <v>1</v>
      </c>
      <c r="N2154">
        <v>0</v>
      </c>
      <c r="O2154">
        <v>1</v>
      </c>
      <c r="P2154" t="s">
        <v>7</v>
      </c>
    </row>
    <row r="2155" spans="1:16" x14ac:dyDescent="0.35">
      <c r="A2155">
        <v>0</v>
      </c>
      <c r="B2155" t="s">
        <v>344</v>
      </c>
      <c r="C2155">
        <v>0.1</v>
      </c>
      <c r="D2155" t="s">
        <v>385</v>
      </c>
      <c r="E2155" t="s">
        <v>367</v>
      </c>
      <c r="F2155" t="s">
        <v>596</v>
      </c>
      <c r="G2155" t="s">
        <v>344</v>
      </c>
      <c r="H2155">
        <v>3.32</v>
      </c>
      <c r="J2155">
        <v>106545627</v>
      </c>
      <c r="K2155" s="5">
        <v>44299</v>
      </c>
      <c r="L2155">
        <v>19</v>
      </c>
      <c r="M2155">
        <v>1</v>
      </c>
      <c r="N2155">
        <v>0</v>
      </c>
      <c r="O2155">
        <v>1</v>
      </c>
      <c r="P2155" t="s">
        <v>7</v>
      </c>
    </row>
    <row r="2156" spans="1:16" x14ac:dyDescent="0.35">
      <c r="A2156">
        <v>0</v>
      </c>
      <c r="B2156" t="s">
        <v>344</v>
      </c>
      <c r="C2156">
        <v>0.1</v>
      </c>
      <c r="D2156" t="s">
        <v>385</v>
      </c>
      <c r="E2156" t="s">
        <v>367</v>
      </c>
      <c r="F2156" t="s">
        <v>382</v>
      </c>
      <c r="G2156" t="s">
        <v>344</v>
      </c>
      <c r="H2156">
        <v>3.32</v>
      </c>
      <c r="J2156">
        <v>106456758</v>
      </c>
      <c r="K2156" s="5">
        <v>44202</v>
      </c>
      <c r="L2156">
        <v>19</v>
      </c>
      <c r="M2156">
        <v>1</v>
      </c>
      <c r="N2156">
        <v>0</v>
      </c>
      <c r="O2156">
        <v>1</v>
      </c>
      <c r="P2156" t="s">
        <v>8</v>
      </c>
    </row>
    <row r="2157" spans="1:16" x14ac:dyDescent="0.35">
      <c r="A2157">
        <v>0</v>
      </c>
      <c r="B2157" t="s">
        <v>344</v>
      </c>
      <c r="C2157">
        <v>0.1</v>
      </c>
      <c r="D2157" t="s">
        <v>385</v>
      </c>
      <c r="E2157" t="s">
        <v>367</v>
      </c>
      <c r="F2157" t="s">
        <v>382</v>
      </c>
      <c r="G2157" t="s">
        <v>344</v>
      </c>
      <c r="H2157">
        <v>3.32</v>
      </c>
      <c r="J2157">
        <v>108393433</v>
      </c>
      <c r="K2157" s="5">
        <v>46058</v>
      </c>
      <c r="L2157">
        <v>21</v>
      </c>
      <c r="M2157">
        <v>4</v>
      </c>
      <c r="N2157">
        <v>0</v>
      </c>
      <c r="O2157">
        <v>3</v>
      </c>
      <c r="P2157" t="s">
        <v>7</v>
      </c>
    </row>
    <row r="2158" spans="1:16" x14ac:dyDescent="0.35">
      <c r="A2158">
        <v>0</v>
      </c>
      <c r="B2158" t="s">
        <v>344</v>
      </c>
      <c r="C2158">
        <v>0.1</v>
      </c>
      <c r="D2158" t="s">
        <v>385</v>
      </c>
      <c r="E2158" t="s">
        <v>367</v>
      </c>
      <c r="F2158" t="s">
        <v>382</v>
      </c>
      <c r="G2158" t="s">
        <v>344</v>
      </c>
      <c r="H2158">
        <v>3.32</v>
      </c>
      <c r="J2158">
        <v>108393528</v>
      </c>
      <c r="K2158" s="5">
        <v>46058</v>
      </c>
      <c r="L2158">
        <v>19</v>
      </c>
      <c r="M2158">
        <v>4</v>
      </c>
      <c r="N2158">
        <v>0</v>
      </c>
      <c r="O2158">
        <v>3</v>
      </c>
      <c r="P2158" t="s">
        <v>7</v>
      </c>
    </row>
    <row r="2159" spans="1:16" x14ac:dyDescent="0.35">
      <c r="A2159">
        <v>0</v>
      </c>
      <c r="B2159" t="s">
        <v>344</v>
      </c>
      <c r="C2159">
        <v>0.2</v>
      </c>
      <c r="D2159" t="s">
        <v>385</v>
      </c>
      <c r="E2159" t="s">
        <v>367</v>
      </c>
      <c r="F2159" t="s">
        <v>363</v>
      </c>
      <c r="G2159" t="s">
        <v>344</v>
      </c>
      <c r="H2159">
        <v>3.42</v>
      </c>
      <c r="J2159">
        <v>107367252</v>
      </c>
      <c r="K2159" s="5">
        <v>45092</v>
      </c>
      <c r="L2159">
        <v>19</v>
      </c>
      <c r="M2159">
        <v>1</v>
      </c>
      <c r="N2159">
        <v>0</v>
      </c>
      <c r="O2159">
        <v>5</v>
      </c>
      <c r="P2159" t="s">
        <v>7</v>
      </c>
    </row>
    <row r="2160" spans="1:16" x14ac:dyDescent="0.35">
      <c r="A2160">
        <v>0</v>
      </c>
      <c r="B2160" t="s">
        <v>344</v>
      </c>
      <c r="C2160">
        <v>0.23</v>
      </c>
      <c r="D2160" t="s">
        <v>385</v>
      </c>
      <c r="E2160" t="s">
        <v>367</v>
      </c>
      <c r="F2160" t="s">
        <v>382</v>
      </c>
      <c r="G2160" t="s">
        <v>344</v>
      </c>
      <c r="H2160">
        <v>3.45</v>
      </c>
      <c r="J2160">
        <v>107847981</v>
      </c>
      <c r="K2160" s="5">
        <v>45547</v>
      </c>
      <c r="L2160">
        <v>17</v>
      </c>
      <c r="M2160">
        <v>1</v>
      </c>
      <c r="N2160">
        <v>0</v>
      </c>
      <c r="O2160">
        <v>3</v>
      </c>
      <c r="P2160" t="s">
        <v>7</v>
      </c>
    </row>
    <row r="2161" spans="1:16" x14ac:dyDescent="0.35">
      <c r="A2161">
        <v>0</v>
      </c>
      <c r="B2161" t="s">
        <v>344</v>
      </c>
      <c r="C2161">
        <v>0.8</v>
      </c>
      <c r="D2161" t="s">
        <v>399</v>
      </c>
      <c r="E2161" t="s">
        <v>382</v>
      </c>
      <c r="F2161" t="s">
        <v>367</v>
      </c>
      <c r="G2161" t="s">
        <v>344</v>
      </c>
      <c r="H2161">
        <v>3.4780000000000002</v>
      </c>
      <c r="J2161">
        <v>104366365</v>
      </c>
      <c r="K2161" s="5">
        <v>42125</v>
      </c>
      <c r="L2161">
        <v>19</v>
      </c>
      <c r="M2161">
        <v>2</v>
      </c>
      <c r="N2161">
        <v>0</v>
      </c>
      <c r="O2161">
        <v>4</v>
      </c>
    </row>
    <row r="2162" spans="1:16" x14ac:dyDescent="0.35">
      <c r="A2162">
        <v>0</v>
      </c>
      <c r="B2162" t="s">
        <v>344</v>
      </c>
      <c r="C2162">
        <v>0.3</v>
      </c>
      <c r="D2162" t="s">
        <v>385</v>
      </c>
      <c r="E2162" t="s">
        <v>367</v>
      </c>
      <c r="F2162" t="s">
        <v>382</v>
      </c>
      <c r="G2162" t="s">
        <v>344</v>
      </c>
      <c r="H2162">
        <v>3.52</v>
      </c>
      <c r="J2162">
        <v>106162679</v>
      </c>
      <c r="K2162" s="5">
        <v>43881</v>
      </c>
      <c r="L2162">
        <v>19</v>
      </c>
      <c r="M2162">
        <v>6</v>
      </c>
      <c r="N2162">
        <v>0</v>
      </c>
      <c r="O2162">
        <v>2</v>
      </c>
      <c r="P2162" t="s">
        <v>3</v>
      </c>
    </row>
    <row r="2163" spans="1:16" x14ac:dyDescent="0.35">
      <c r="A2163">
        <v>0</v>
      </c>
      <c r="B2163" t="s">
        <v>344</v>
      </c>
      <c r="C2163">
        <v>0.3</v>
      </c>
      <c r="D2163" t="s">
        <v>385</v>
      </c>
      <c r="E2163" t="s">
        <v>367</v>
      </c>
      <c r="F2163" t="s">
        <v>382</v>
      </c>
      <c r="G2163" t="s">
        <v>344</v>
      </c>
      <c r="H2163">
        <v>3.52</v>
      </c>
      <c r="J2163">
        <v>105780947</v>
      </c>
      <c r="K2163" s="5">
        <v>43515</v>
      </c>
      <c r="L2163">
        <v>19</v>
      </c>
      <c r="M2163">
        <v>2</v>
      </c>
      <c r="N2163">
        <v>0</v>
      </c>
      <c r="O2163">
        <v>5</v>
      </c>
      <c r="P2163" t="s">
        <v>8</v>
      </c>
    </row>
    <row r="2164" spans="1:16" x14ac:dyDescent="0.35">
      <c r="A2164">
        <v>0</v>
      </c>
      <c r="B2164" t="s">
        <v>344</v>
      </c>
      <c r="C2164">
        <v>0.6</v>
      </c>
      <c r="D2164" t="s">
        <v>399</v>
      </c>
      <c r="E2164" t="s">
        <v>382</v>
      </c>
      <c r="F2164" t="s">
        <v>367</v>
      </c>
      <c r="G2164" t="s">
        <v>344</v>
      </c>
      <c r="H2164">
        <v>3.6779999999999999</v>
      </c>
      <c r="J2164">
        <v>107982475</v>
      </c>
      <c r="K2164" s="5">
        <v>45663</v>
      </c>
      <c r="L2164">
        <v>19</v>
      </c>
      <c r="M2164">
        <v>1</v>
      </c>
      <c r="N2164">
        <v>0</v>
      </c>
      <c r="O2164">
        <v>5</v>
      </c>
      <c r="P2164" t="s">
        <v>7</v>
      </c>
    </row>
    <row r="2165" spans="1:16" x14ac:dyDescent="0.35">
      <c r="A2165">
        <v>0</v>
      </c>
      <c r="B2165" t="s">
        <v>344</v>
      </c>
      <c r="C2165">
        <v>0.5</v>
      </c>
      <c r="D2165" t="s">
        <v>385</v>
      </c>
      <c r="E2165" t="s">
        <v>367</v>
      </c>
      <c r="F2165" t="s">
        <v>363</v>
      </c>
      <c r="G2165" t="s">
        <v>344</v>
      </c>
      <c r="H2165">
        <v>3.72</v>
      </c>
      <c r="J2165">
        <v>106865826</v>
      </c>
      <c r="K2165" s="5">
        <v>44609</v>
      </c>
      <c r="L2165">
        <v>17</v>
      </c>
      <c r="M2165">
        <v>1</v>
      </c>
      <c r="N2165">
        <v>0</v>
      </c>
      <c r="O2165">
        <v>1</v>
      </c>
      <c r="P2165" t="s">
        <v>7</v>
      </c>
    </row>
    <row r="2166" spans="1:16" x14ac:dyDescent="0.35">
      <c r="A2166">
        <v>0</v>
      </c>
      <c r="B2166" t="s">
        <v>344</v>
      </c>
      <c r="C2166">
        <v>0.5</v>
      </c>
      <c r="D2166" t="s">
        <v>385</v>
      </c>
      <c r="E2166" t="s">
        <v>367</v>
      </c>
      <c r="F2166" t="s">
        <v>382</v>
      </c>
      <c r="G2166" t="s">
        <v>344</v>
      </c>
      <c r="H2166">
        <v>3.72</v>
      </c>
      <c r="J2166">
        <v>105245187</v>
      </c>
      <c r="K2166" s="5">
        <v>43012</v>
      </c>
      <c r="L2166">
        <v>18</v>
      </c>
      <c r="M2166">
        <v>1</v>
      </c>
      <c r="N2166">
        <v>0</v>
      </c>
      <c r="O2166">
        <v>5</v>
      </c>
      <c r="P2166" t="s">
        <v>7</v>
      </c>
    </row>
    <row r="2167" spans="1:16" x14ac:dyDescent="0.35">
      <c r="A2167">
        <v>0</v>
      </c>
      <c r="B2167" t="s">
        <v>344</v>
      </c>
      <c r="C2167">
        <v>0.5</v>
      </c>
      <c r="D2167" t="s">
        <v>385</v>
      </c>
      <c r="E2167" t="s">
        <v>367</v>
      </c>
      <c r="F2167" t="s">
        <v>382</v>
      </c>
      <c r="G2167" t="s">
        <v>344</v>
      </c>
      <c r="H2167">
        <v>3.72</v>
      </c>
      <c r="J2167">
        <v>105098709</v>
      </c>
      <c r="K2167" s="5">
        <v>42868</v>
      </c>
      <c r="L2167">
        <v>19</v>
      </c>
      <c r="M2167">
        <v>1</v>
      </c>
      <c r="N2167">
        <v>0</v>
      </c>
      <c r="O2167">
        <v>1</v>
      </c>
      <c r="P2167" t="s">
        <v>7</v>
      </c>
    </row>
    <row r="2168" spans="1:16" x14ac:dyDescent="0.35">
      <c r="A2168">
        <v>0</v>
      </c>
      <c r="B2168" t="s">
        <v>344</v>
      </c>
      <c r="C2168">
        <v>0.5</v>
      </c>
      <c r="D2168" t="s">
        <v>385</v>
      </c>
      <c r="E2168" t="s">
        <v>367</v>
      </c>
      <c r="F2168" t="s">
        <v>382</v>
      </c>
      <c r="G2168" t="s">
        <v>344</v>
      </c>
      <c r="H2168">
        <v>3.72</v>
      </c>
      <c r="J2168">
        <v>104623601</v>
      </c>
      <c r="K2168" s="5">
        <v>42392</v>
      </c>
      <c r="L2168">
        <v>19</v>
      </c>
      <c r="M2168">
        <v>2</v>
      </c>
      <c r="N2168">
        <v>1</v>
      </c>
      <c r="O2168">
        <v>1</v>
      </c>
      <c r="P2168" t="s">
        <v>3</v>
      </c>
    </row>
    <row r="2169" spans="1:16" x14ac:dyDescent="0.35">
      <c r="A2169">
        <v>0</v>
      </c>
      <c r="B2169" t="s">
        <v>344</v>
      </c>
      <c r="C2169">
        <v>0.5</v>
      </c>
      <c r="D2169" t="s">
        <v>385</v>
      </c>
      <c r="E2169" t="s">
        <v>367</v>
      </c>
      <c r="F2169" t="s">
        <v>363</v>
      </c>
      <c r="G2169" t="s">
        <v>344</v>
      </c>
      <c r="H2169">
        <v>3.72</v>
      </c>
      <c r="J2169">
        <v>107876371</v>
      </c>
      <c r="K2169" s="5">
        <v>45572</v>
      </c>
      <c r="L2169">
        <v>19</v>
      </c>
      <c r="M2169">
        <v>1</v>
      </c>
      <c r="N2169">
        <v>0</v>
      </c>
      <c r="O2169">
        <v>1</v>
      </c>
      <c r="P2169" t="s">
        <v>8</v>
      </c>
    </row>
    <row r="2170" spans="1:16" x14ac:dyDescent="0.35">
      <c r="A2170">
        <v>0</v>
      </c>
      <c r="B2170" t="s">
        <v>344</v>
      </c>
      <c r="C2170">
        <v>0.5</v>
      </c>
      <c r="D2170" t="s">
        <v>399</v>
      </c>
      <c r="E2170" t="s">
        <v>382</v>
      </c>
      <c r="F2170" t="s">
        <v>363</v>
      </c>
      <c r="G2170" t="s">
        <v>344</v>
      </c>
      <c r="H2170">
        <v>3.778</v>
      </c>
      <c r="J2170">
        <v>106741090</v>
      </c>
      <c r="K2170" s="5">
        <v>44493</v>
      </c>
      <c r="L2170">
        <v>19</v>
      </c>
      <c r="M2170">
        <v>1</v>
      </c>
      <c r="N2170">
        <v>2</v>
      </c>
      <c r="O2170">
        <v>5</v>
      </c>
      <c r="P2170" t="s">
        <v>7</v>
      </c>
    </row>
    <row r="2171" spans="1:16" x14ac:dyDescent="0.35">
      <c r="A2171">
        <v>0</v>
      </c>
      <c r="B2171" t="s">
        <v>344</v>
      </c>
      <c r="C2171">
        <v>0.5</v>
      </c>
      <c r="D2171" t="s">
        <v>399</v>
      </c>
      <c r="E2171" t="s">
        <v>382</v>
      </c>
      <c r="F2171" t="s">
        <v>367</v>
      </c>
      <c r="G2171" t="s">
        <v>344</v>
      </c>
      <c r="H2171">
        <v>3.778</v>
      </c>
      <c r="J2171">
        <v>106847791</v>
      </c>
      <c r="K2171" s="5">
        <v>44585</v>
      </c>
      <c r="L2171">
        <v>29</v>
      </c>
      <c r="M2171">
        <v>4</v>
      </c>
      <c r="N2171">
        <v>0</v>
      </c>
      <c r="O2171">
        <v>1</v>
      </c>
      <c r="P2171" t="s">
        <v>8</v>
      </c>
    </row>
    <row r="2172" spans="1:16" x14ac:dyDescent="0.35">
      <c r="A2172">
        <v>0</v>
      </c>
      <c r="B2172" t="s">
        <v>344</v>
      </c>
      <c r="C2172">
        <v>0.5</v>
      </c>
      <c r="D2172" t="s">
        <v>399</v>
      </c>
      <c r="E2172" t="s">
        <v>382</v>
      </c>
      <c r="F2172" t="s">
        <v>367</v>
      </c>
      <c r="G2172" t="s">
        <v>344</v>
      </c>
      <c r="H2172">
        <v>3.778</v>
      </c>
      <c r="J2172">
        <v>108230607</v>
      </c>
      <c r="K2172" s="5">
        <v>45910</v>
      </c>
      <c r="L2172">
        <v>29</v>
      </c>
      <c r="M2172">
        <v>1</v>
      </c>
      <c r="N2172">
        <v>0</v>
      </c>
      <c r="O2172">
        <v>1</v>
      </c>
      <c r="P2172" t="s">
        <v>7</v>
      </c>
    </row>
    <row r="2173" spans="1:16" x14ac:dyDescent="0.35">
      <c r="A2173">
        <v>0</v>
      </c>
      <c r="B2173" t="s">
        <v>344</v>
      </c>
      <c r="C2173">
        <v>0.6</v>
      </c>
      <c r="D2173" t="s">
        <v>385</v>
      </c>
      <c r="E2173" t="s">
        <v>367</v>
      </c>
      <c r="F2173" t="s">
        <v>382</v>
      </c>
      <c r="G2173" t="s">
        <v>344</v>
      </c>
      <c r="H2173">
        <v>3.82</v>
      </c>
      <c r="J2173">
        <v>106402464</v>
      </c>
      <c r="K2173" s="5">
        <v>44146</v>
      </c>
      <c r="L2173">
        <v>19</v>
      </c>
      <c r="M2173">
        <v>2</v>
      </c>
      <c r="N2173">
        <v>0</v>
      </c>
      <c r="O2173">
        <v>5</v>
      </c>
      <c r="P2173" t="s">
        <v>8</v>
      </c>
    </row>
    <row r="2174" spans="1:16" x14ac:dyDescent="0.35">
      <c r="A2174">
        <v>0</v>
      </c>
      <c r="B2174" t="s">
        <v>344</v>
      </c>
      <c r="C2174">
        <v>0.66</v>
      </c>
      <c r="D2174" t="s">
        <v>385</v>
      </c>
      <c r="E2174" t="s">
        <v>367</v>
      </c>
      <c r="F2174" t="s">
        <v>363</v>
      </c>
      <c r="G2174" t="s">
        <v>344</v>
      </c>
      <c r="H2174">
        <v>3.88</v>
      </c>
      <c r="J2174">
        <v>107473693</v>
      </c>
      <c r="K2174" s="5">
        <v>45199</v>
      </c>
      <c r="L2174">
        <v>19</v>
      </c>
      <c r="M2174">
        <v>1</v>
      </c>
      <c r="N2174">
        <v>0</v>
      </c>
      <c r="O2174">
        <v>1</v>
      </c>
      <c r="P2174" t="s">
        <v>7</v>
      </c>
    </row>
    <row r="2175" spans="1:16" x14ac:dyDescent="0.35">
      <c r="A2175" s="5">
        <v>46217</v>
      </c>
      <c r="B2175" t="s">
        <v>693</v>
      </c>
    </row>
    <row r="2176" spans="1:16" ht="43.5" x14ac:dyDescent="0.35">
      <c r="A2176" s="1" t="s">
        <v>370</v>
      </c>
      <c r="B2176" t="s">
        <v>371</v>
      </c>
      <c r="C2176" s="1" t="s">
        <v>372</v>
      </c>
      <c r="D2176" t="s">
        <v>373</v>
      </c>
      <c r="E2176" t="s">
        <v>374</v>
      </c>
      <c r="F2176" t="s">
        <v>375</v>
      </c>
      <c r="G2176" t="s">
        <v>376</v>
      </c>
      <c r="H2176" t="s">
        <v>377</v>
      </c>
      <c r="I2176" t="s">
        <v>0</v>
      </c>
      <c r="J2176" t="s">
        <v>1</v>
      </c>
      <c r="K2176" t="s">
        <v>2</v>
      </c>
      <c r="L2176" t="s">
        <v>3</v>
      </c>
      <c r="M2176" t="s">
        <v>4</v>
      </c>
      <c r="N2176" t="s">
        <v>5</v>
      </c>
      <c r="O2176" t="s">
        <v>6</v>
      </c>
    </row>
    <row r="2177" spans="1:16" x14ac:dyDescent="0.35">
      <c r="A2177">
        <v>0</v>
      </c>
      <c r="B2177" t="s">
        <v>344</v>
      </c>
      <c r="C2177">
        <v>0.3</v>
      </c>
      <c r="D2177" t="s">
        <v>399</v>
      </c>
      <c r="E2177" t="s">
        <v>382</v>
      </c>
      <c r="F2177" t="s">
        <v>367</v>
      </c>
      <c r="G2177" t="s">
        <v>344</v>
      </c>
      <c r="H2177">
        <v>3.9780000000000002</v>
      </c>
      <c r="J2177">
        <v>105561474</v>
      </c>
      <c r="K2177" s="5">
        <v>43314</v>
      </c>
      <c r="L2177">
        <v>19</v>
      </c>
      <c r="M2177">
        <v>2</v>
      </c>
      <c r="N2177">
        <v>0</v>
      </c>
      <c r="O2177">
        <v>1</v>
      </c>
      <c r="P2177" t="s">
        <v>7</v>
      </c>
    </row>
    <row r="2178" spans="1:16" x14ac:dyDescent="0.35">
      <c r="A2178">
        <v>0</v>
      </c>
      <c r="B2178" t="s">
        <v>344</v>
      </c>
      <c r="C2178">
        <v>0.3</v>
      </c>
      <c r="D2178" t="s">
        <v>399</v>
      </c>
      <c r="E2178" t="s">
        <v>382</v>
      </c>
      <c r="F2178" t="s">
        <v>367</v>
      </c>
      <c r="G2178" t="s">
        <v>344</v>
      </c>
      <c r="H2178">
        <v>3.9780000000000002</v>
      </c>
      <c r="J2178">
        <v>104682341</v>
      </c>
      <c r="K2178" s="5">
        <v>42452</v>
      </c>
      <c r="L2178">
        <v>29</v>
      </c>
      <c r="M2178">
        <v>1</v>
      </c>
      <c r="N2178">
        <v>0</v>
      </c>
      <c r="O2178">
        <v>3</v>
      </c>
      <c r="P2178" t="s">
        <v>3</v>
      </c>
    </row>
    <row r="2179" spans="1:16" x14ac:dyDescent="0.35">
      <c r="A2179">
        <v>0</v>
      </c>
      <c r="B2179" t="s">
        <v>344</v>
      </c>
      <c r="C2179">
        <v>0.3</v>
      </c>
      <c r="D2179" t="s">
        <v>399</v>
      </c>
      <c r="E2179" t="s">
        <v>382</v>
      </c>
      <c r="F2179" t="s">
        <v>367</v>
      </c>
      <c r="G2179" t="s">
        <v>344</v>
      </c>
      <c r="H2179">
        <v>3.9780000000000002</v>
      </c>
      <c r="J2179">
        <v>108267978</v>
      </c>
      <c r="K2179" s="5">
        <v>45945</v>
      </c>
      <c r="L2179">
        <v>19</v>
      </c>
      <c r="M2179">
        <v>1</v>
      </c>
      <c r="N2179">
        <v>0</v>
      </c>
      <c r="O2179">
        <v>5</v>
      </c>
      <c r="P2179" t="s">
        <v>8</v>
      </c>
    </row>
    <row r="2180" spans="1:16" x14ac:dyDescent="0.35">
      <c r="A2180">
        <v>0</v>
      </c>
      <c r="B2180" t="s">
        <v>344</v>
      </c>
      <c r="C2180">
        <v>0.2</v>
      </c>
      <c r="D2180" t="s">
        <v>399</v>
      </c>
      <c r="E2180" t="s">
        <v>382</v>
      </c>
      <c r="F2180" t="s">
        <v>367</v>
      </c>
      <c r="G2180" t="s">
        <v>344</v>
      </c>
      <c r="H2180">
        <v>4.0780000000000003</v>
      </c>
      <c r="J2180">
        <v>106071840</v>
      </c>
      <c r="K2180" s="5">
        <v>43791</v>
      </c>
      <c r="L2180">
        <v>19</v>
      </c>
      <c r="M2180">
        <v>1</v>
      </c>
      <c r="N2180">
        <v>0</v>
      </c>
      <c r="O2180">
        <v>1</v>
      </c>
      <c r="P2180" t="s">
        <v>7</v>
      </c>
    </row>
    <row r="2181" spans="1:16" x14ac:dyDescent="0.35">
      <c r="A2181">
        <v>0</v>
      </c>
      <c r="B2181" t="s">
        <v>344</v>
      </c>
      <c r="C2181">
        <v>0.2</v>
      </c>
      <c r="D2181" t="s">
        <v>399</v>
      </c>
      <c r="E2181" t="s">
        <v>382</v>
      </c>
      <c r="F2181" t="s">
        <v>367</v>
      </c>
      <c r="G2181" t="s">
        <v>344</v>
      </c>
      <c r="H2181">
        <v>4.0780000000000003</v>
      </c>
      <c r="J2181">
        <v>105667289</v>
      </c>
      <c r="K2181" s="5">
        <v>43411</v>
      </c>
      <c r="L2181">
        <v>21</v>
      </c>
      <c r="M2181">
        <v>1</v>
      </c>
      <c r="N2181">
        <v>5</v>
      </c>
      <c r="O2181">
        <v>1</v>
      </c>
      <c r="P2181" t="s">
        <v>8</v>
      </c>
    </row>
    <row r="2182" spans="1:16" x14ac:dyDescent="0.35">
      <c r="A2182">
        <v>0</v>
      </c>
      <c r="B2182" t="s">
        <v>344</v>
      </c>
      <c r="C2182">
        <v>0.2</v>
      </c>
      <c r="D2182" t="s">
        <v>399</v>
      </c>
      <c r="E2182" t="s">
        <v>382</v>
      </c>
      <c r="F2182" t="s">
        <v>367</v>
      </c>
      <c r="G2182" t="s">
        <v>344</v>
      </c>
      <c r="H2182">
        <v>4.0780000000000003</v>
      </c>
      <c r="J2182">
        <v>104616708</v>
      </c>
      <c r="K2182" s="5">
        <v>42384</v>
      </c>
      <c r="L2182">
        <v>17</v>
      </c>
      <c r="M2182">
        <v>1</v>
      </c>
      <c r="N2182">
        <v>0</v>
      </c>
      <c r="O2182">
        <v>1</v>
      </c>
      <c r="P2182" t="s">
        <v>7</v>
      </c>
    </row>
    <row r="2183" spans="1:16" x14ac:dyDescent="0.35">
      <c r="A2183">
        <v>0</v>
      </c>
      <c r="B2183" t="s">
        <v>344</v>
      </c>
      <c r="C2183">
        <v>0.2</v>
      </c>
      <c r="D2183" t="s">
        <v>399</v>
      </c>
      <c r="E2183" t="s">
        <v>382</v>
      </c>
      <c r="F2183" t="s">
        <v>367</v>
      </c>
      <c r="G2183" t="s">
        <v>344</v>
      </c>
      <c r="H2183">
        <v>4.0780000000000003</v>
      </c>
      <c r="J2183">
        <v>104001048</v>
      </c>
      <c r="K2183" s="5">
        <v>41702</v>
      </c>
      <c r="L2183">
        <v>2</v>
      </c>
      <c r="M2183">
        <v>4</v>
      </c>
      <c r="O2183">
        <v>1</v>
      </c>
      <c r="P2183" t="s">
        <v>7</v>
      </c>
    </row>
    <row r="2184" spans="1:16" x14ac:dyDescent="0.35">
      <c r="A2184">
        <v>0</v>
      </c>
      <c r="B2184" t="s">
        <v>344</v>
      </c>
      <c r="C2184">
        <v>0.9</v>
      </c>
      <c r="D2184" t="s">
        <v>385</v>
      </c>
      <c r="E2184" t="s">
        <v>367</v>
      </c>
      <c r="F2184" t="s">
        <v>382</v>
      </c>
      <c r="G2184" t="s">
        <v>344</v>
      </c>
      <c r="H2184">
        <v>4.12</v>
      </c>
      <c r="J2184">
        <v>108261296</v>
      </c>
      <c r="K2184" s="5">
        <v>45939</v>
      </c>
      <c r="L2184">
        <v>17</v>
      </c>
      <c r="M2184">
        <v>1</v>
      </c>
      <c r="N2184">
        <v>0</v>
      </c>
      <c r="O2184">
        <v>1</v>
      </c>
      <c r="P2184" t="s">
        <v>7</v>
      </c>
    </row>
    <row r="2185" spans="1:16" x14ac:dyDescent="0.35">
      <c r="A2185">
        <v>0</v>
      </c>
      <c r="B2185" t="s">
        <v>344</v>
      </c>
      <c r="C2185">
        <v>0.15</v>
      </c>
      <c r="D2185" t="s">
        <v>399</v>
      </c>
      <c r="E2185" t="s">
        <v>382</v>
      </c>
      <c r="F2185" t="s">
        <v>694</v>
      </c>
      <c r="G2185" t="s">
        <v>344</v>
      </c>
      <c r="H2185">
        <v>4.1280000000000001</v>
      </c>
      <c r="J2185">
        <v>108049404</v>
      </c>
      <c r="K2185" s="5">
        <v>45731</v>
      </c>
      <c r="L2185">
        <v>19</v>
      </c>
      <c r="M2185">
        <v>1</v>
      </c>
      <c r="N2185">
        <v>0</v>
      </c>
      <c r="O2185">
        <v>1</v>
      </c>
      <c r="P2185" t="s">
        <v>7</v>
      </c>
    </row>
    <row r="2186" spans="1:16" x14ac:dyDescent="0.35">
      <c r="A2186">
        <v>0</v>
      </c>
      <c r="B2186" t="s">
        <v>344</v>
      </c>
      <c r="C2186">
        <v>0.1</v>
      </c>
      <c r="D2186" t="s">
        <v>399</v>
      </c>
      <c r="E2186" t="s">
        <v>382</v>
      </c>
      <c r="F2186" t="s">
        <v>367</v>
      </c>
      <c r="G2186" t="s">
        <v>344</v>
      </c>
      <c r="H2186">
        <v>4.1779999999999999</v>
      </c>
      <c r="J2186">
        <v>106866593</v>
      </c>
      <c r="K2186" s="5">
        <v>44610</v>
      </c>
      <c r="L2186">
        <v>19</v>
      </c>
      <c r="M2186">
        <v>2</v>
      </c>
      <c r="N2186">
        <v>0</v>
      </c>
      <c r="O2186">
        <v>1</v>
      </c>
      <c r="P2186" t="s">
        <v>7</v>
      </c>
    </row>
    <row r="2187" spans="1:16" x14ac:dyDescent="0.35">
      <c r="A2187">
        <v>0</v>
      </c>
      <c r="B2187" t="s">
        <v>344</v>
      </c>
      <c r="C2187">
        <v>0.1</v>
      </c>
      <c r="D2187" t="s">
        <v>399</v>
      </c>
      <c r="E2187" t="s">
        <v>382</v>
      </c>
      <c r="F2187" t="s">
        <v>367</v>
      </c>
      <c r="G2187" t="s">
        <v>344</v>
      </c>
      <c r="H2187">
        <v>4.1779999999999999</v>
      </c>
      <c r="J2187">
        <v>106094293</v>
      </c>
      <c r="K2187" s="5">
        <v>43812</v>
      </c>
      <c r="L2187">
        <v>21</v>
      </c>
      <c r="M2187">
        <v>2</v>
      </c>
      <c r="N2187">
        <v>0</v>
      </c>
      <c r="O2187">
        <v>5</v>
      </c>
      <c r="P2187" t="s">
        <v>7</v>
      </c>
    </row>
    <row r="2188" spans="1:16" x14ac:dyDescent="0.35">
      <c r="A2188">
        <v>0</v>
      </c>
      <c r="B2188" t="s">
        <v>344</v>
      </c>
      <c r="C2188">
        <v>0.1</v>
      </c>
      <c r="D2188" t="s">
        <v>399</v>
      </c>
      <c r="E2188" t="s">
        <v>382</v>
      </c>
      <c r="F2188" t="s">
        <v>367</v>
      </c>
      <c r="G2188" t="s">
        <v>344</v>
      </c>
      <c r="H2188">
        <v>4.1779999999999999</v>
      </c>
      <c r="J2188">
        <v>108393432</v>
      </c>
      <c r="K2188" s="5">
        <v>46058</v>
      </c>
      <c r="L2188">
        <v>29</v>
      </c>
      <c r="M2188">
        <v>4</v>
      </c>
      <c r="N2188">
        <v>0</v>
      </c>
      <c r="O2188">
        <v>3</v>
      </c>
      <c r="P2188" t="s">
        <v>7</v>
      </c>
    </row>
    <row r="2189" spans="1:16" x14ac:dyDescent="0.35">
      <c r="A2189">
        <v>0</v>
      </c>
      <c r="B2189" t="s">
        <v>344</v>
      </c>
      <c r="C2189">
        <v>1.0999999999999999E-2</v>
      </c>
      <c r="D2189" t="s">
        <v>399</v>
      </c>
      <c r="E2189" t="s">
        <v>382</v>
      </c>
      <c r="F2189" t="s">
        <v>367</v>
      </c>
      <c r="G2189" t="s">
        <v>344</v>
      </c>
      <c r="H2189">
        <v>4.2670000000000003</v>
      </c>
      <c r="J2189">
        <v>105867347</v>
      </c>
      <c r="K2189" s="5">
        <v>43602</v>
      </c>
      <c r="L2189">
        <v>23</v>
      </c>
      <c r="M2189">
        <v>1</v>
      </c>
      <c r="N2189">
        <v>5</v>
      </c>
      <c r="O2189">
        <v>1</v>
      </c>
      <c r="P2189" t="s">
        <v>7</v>
      </c>
    </row>
    <row r="2190" spans="1:16" x14ac:dyDescent="0.35">
      <c r="A2190">
        <v>0</v>
      </c>
      <c r="B2190" t="s">
        <v>344</v>
      </c>
      <c r="C2190">
        <v>2E-3</v>
      </c>
      <c r="D2190" t="s">
        <v>399</v>
      </c>
      <c r="E2190" t="s">
        <v>382</v>
      </c>
      <c r="F2190" t="s">
        <v>363</v>
      </c>
      <c r="G2190" t="s">
        <v>344</v>
      </c>
      <c r="H2190">
        <v>4.2759999999999998</v>
      </c>
      <c r="J2190">
        <v>107684938</v>
      </c>
      <c r="K2190" s="5">
        <v>45393</v>
      </c>
      <c r="L2190">
        <v>21</v>
      </c>
      <c r="M2190">
        <v>1</v>
      </c>
      <c r="N2190">
        <v>8</v>
      </c>
      <c r="O2190">
        <v>1</v>
      </c>
      <c r="P2190" t="s">
        <v>7</v>
      </c>
    </row>
    <row r="2191" spans="1:16" x14ac:dyDescent="0.35">
      <c r="A2191">
        <v>0</v>
      </c>
      <c r="B2191" t="s">
        <v>344</v>
      </c>
      <c r="C2191">
        <v>0</v>
      </c>
      <c r="E2191" t="s">
        <v>382</v>
      </c>
      <c r="F2191" t="s">
        <v>367</v>
      </c>
      <c r="G2191" t="s">
        <v>344</v>
      </c>
      <c r="H2191">
        <v>4.2779999999999996</v>
      </c>
      <c r="J2191">
        <v>106131475</v>
      </c>
      <c r="K2191" s="5">
        <v>43844</v>
      </c>
      <c r="L2191">
        <v>27</v>
      </c>
      <c r="M2191">
        <v>1</v>
      </c>
      <c r="N2191">
        <v>8</v>
      </c>
      <c r="O2191">
        <v>1</v>
      </c>
      <c r="P2191" t="s">
        <v>3</v>
      </c>
    </row>
    <row r="2192" spans="1:16" x14ac:dyDescent="0.35">
      <c r="A2192">
        <v>0</v>
      </c>
      <c r="B2192" t="s">
        <v>344</v>
      </c>
      <c r="C2192">
        <v>0</v>
      </c>
      <c r="E2192" t="s">
        <v>382</v>
      </c>
      <c r="F2192" t="s">
        <v>363</v>
      </c>
      <c r="G2192" t="s">
        <v>344</v>
      </c>
      <c r="H2192">
        <v>4.2779999999999996</v>
      </c>
      <c r="J2192">
        <v>107531138</v>
      </c>
      <c r="K2192" s="5">
        <v>45246</v>
      </c>
      <c r="L2192">
        <v>22</v>
      </c>
      <c r="M2192">
        <v>1</v>
      </c>
      <c r="N2192">
        <v>0</v>
      </c>
      <c r="O2192">
        <v>1</v>
      </c>
      <c r="P2192" t="s">
        <v>3</v>
      </c>
    </row>
    <row r="2193" spans="1:16" x14ac:dyDescent="0.35">
      <c r="A2193">
        <v>0</v>
      </c>
      <c r="B2193" t="s">
        <v>344</v>
      </c>
      <c r="C2193">
        <v>0</v>
      </c>
      <c r="D2193" t="s">
        <v>385</v>
      </c>
      <c r="E2193" t="s">
        <v>382</v>
      </c>
      <c r="F2193" t="s">
        <v>363</v>
      </c>
      <c r="G2193" t="s">
        <v>344</v>
      </c>
      <c r="H2193">
        <v>4.2779999999999996</v>
      </c>
      <c r="J2193">
        <v>108267289</v>
      </c>
      <c r="K2193" s="5">
        <v>45943</v>
      </c>
      <c r="L2193">
        <v>24</v>
      </c>
      <c r="M2193">
        <v>1</v>
      </c>
      <c r="N2193">
        <v>8</v>
      </c>
      <c r="O2193">
        <v>1</v>
      </c>
      <c r="P2193" t="s">
        <v>7</v>
      </c>
    </row>
    <row r="2194" spans="1:16" x14ac:dyDescent="0.35">
      <c r="A2194">
        <v>0</v>
      </c>
      <c r="B2194" t="s">
        <v>344</v>
      </c>
      <c r="C2194">
        <v>2.8000000000000001E-2</v>
      </c>
      <c r="D2194" t="s">
        <v>385</v>
      </c>
      <c r="E2194" t="s">
        <v>382</v>
      </c>
      <c r="F2194" t="s">
        <v>363</v>
      </c>
      <c r="G2194" t="s">
        <v>344</v>
      </c>
      <c r="H2194">
        <v>4.306</v>
      </c>
      <c r="J2194">
        <v>107538923</v>
      </c>
      <c r="K2194" s="5">
        <v>45253</v>
      </c>
      <c r="L2194">
        <v>19</v>
      </c>
      <c r="M2194">
        <v>1</v>
      </c>
      <c r="N2194">
        <v>8</v>
      </c>
      <c r="O2194">
        <v>1</v>
      </c>
      <c r="P2194" t="s">
        <v>7</v>
      </c>
    </row>
    <row r="2195" spans="1:16" x14ac:dyDescent="0.35">
      <c r="A2195">
        <v>0</v>
      </c>
      <c r="B2195" t="s">
        <v>344</v>
      </c>
      <c r="C2195">
        <v>1</v>
      </c>
      <c r="D2195" t="s">
        <v>399</v>
      </c>
      <c r="E2195" t="s">
        <v>363</v>
      </c>
      <c r="F2195" t="s">
        <v>367</v>
      </c>
      <c r="G2195" t="s">
        <v>344</v>
      </c>
      <c r="H2195">
        <v>4.3579999999999997</v>
      </c>
      <c r="I2195" t="s">
        <v>68</v>
      </c>
      <c r="J2195">
        <v>106653473</v>
      </c>
      <c r="K2195" s="5">
        <v>44410</v>
      </c>
      <c r="L2195">
        <v>24</v>
      </c>
      <c r="M2195">
        <v>1</v>
      </c>
      <c r="N2195">
        <v>8</v>
      </c>
      <c r="O2195">
        <v>1</v>
      </c>
      <c r="P2195" t="s">
        <v>7</v>
      </c>
    </row>
    <row r="2196" spans="1:16" x14ac:dyDescent="0.35">
      <c r="A2196">
        <v>0</v>
      </c>
      <c r="B2196" t="s">
        <v>344</v>
      </c>
      <c r="C2196">
        <v>0.1</v>
      </c>
      <c r="D2196" t="s">
        <v>385</v>
      </c>
      <c r="E2196" t="s">
        <v>382</v>
      </c>
      <c r="F2196" t="s">
        <v>363</v>
      </c>
      <c r="G2196" t="s">
        <v>344</v>
      </c>
      <c r="H2196">
        <v>4.3780000000000001</v>
      </c>
      <c r="J2196">
        <v>106314480</v>
      </c>
      <c r="K2196" s="5">
        <v>44066</v>
      </c>
      <c r="L2196">
        <v>23</v>
      </c>
      <c r="M2196">
        <v>1</v>
      </c>
      <c r="N2196">
        <v>0</v>
      </c>
      <c r="O2196">
        <v>1</v>
      </c>
      <c r="P2196" t="s">
        <v>3</v>
      </c>
    </row>
    <row r="2197" spans="1:16" x14ac:dyDescent="0.35">
      <c r="A2197">
        <v>0</v>
      </c>
      <c r="B2197" t="s">
        <v>344</v>
      </c>
      <c r="C2197">
        <v>0.13</v>
      </c>
      <c r="D2197" t="s">
        <v>385</v>
      </c>
      <c r="E2197" t="s">
        <v>382</v>
      </c>
      <c r="F2197" t="s">
        <v>363</v>
      </c>
      <c r="G2197" t="s">
        <v>344</v>
      </c>
      <c r="H2197">
        <v>4.4080000000000004</v>
      </c>
      <c r="J2197">
        <v>105464296</v>
      </c>
      <c r="K2197" s="5">
        <v>43213</v>
      </c>
      <c r="L2197">
        <v>17</v>
      </c>
      <c r="M2197">
        <v>1</v>
      </c>
      <c r="O2197">
        <v>5</v>
      </c>
      <c r="P2197" t="s">
        <v>7</v>
      </c>
    </row>
    <row r="2198" spans="1:16" x14ac:dyDescent="0.35">
      <c r="A2198">
        <v>0</v>
      </c>
      <c r="B2198" t="s">
        <v>344</v>
      </c>
      <c r="C2198">
        <v>0.2</v>
      </c>
      <c r="D2198" t="s">
        <v>385</v>
      </c>
      <c r="E2198" t="s">
        <v>382</v>
      </c>
      <c r="F2198" t="s">
        <v>363</v>
      </c>
      <c r="G2198" t="s">
        <v>344</v>
      </c>
      <c r="H2198">
        <v>4.4779999999999998</v>
      </c>
      <c r="J2198">
        <v>107141382</v>
      </c>
      <c r="K2198" s="5">
        <v>44874</v>
      </c>
      <c r="L2198">
        <v>17</v>
      </c>
      <c r="M2198">
        <v>1</v>
      </c>
      <c r="N2198">
        <v>0</v>
      </c>
      <c r="O2198">
        <v>5</v>
      </c>
      <c r="P2198" t="s">
        <v>7</v>
      </c>
    </row>
    <row r="2199" spans="1:16" x14ac:dyDescent="0.35">
      <c r="A2199">
        <v>0</v>
      </c>
      <c r="B2199" t="s">
        <v>344</v>
      </c>
      <c r="C2199">
        <v>0.2</v>
      </c>
      <c r="D2199" t="s">
        <v>385</v>
      </c>
      <c r="E2199" t="s">
        <v>382</v>
      </c>
      <c r="F2199" t="s">
        <v>363</v>
      </c>
      <c r="G2199" t="s">
        <v>344</v>
      </c>
      <c r="H2199">
        <v>4.4779999999999998</v>
      </c>
      <c r="J2199">
        <v>106442148</v>
      </c>
      <c r="K2199" s="5">
        <v>44184</v>
      </c>
      <c r="L2199">
        <v>19</v>
      </c>
      <c r="M2199">
        <v>1</v>
      </c>
      <c r="N2199">
        <v>0</v>
      </c>
      <c r="O2199">
        <v>1</v>
      </c>
      <c r="P2199" t="s">
        <v>7</v>
      </c>
    </row>
    <row r="2200" spans="1:16" x14ac:dyDescent="0.35">
      <c r="A2200">
        <v>0</v>
      </c>
      <c r="B2200" t="s">
        <v>344</v>
      </c>
      <c r="C2200">
        <v>0.2</v>
      </c>
      <c r="D2200" t="s">
        <v>385</v>
      </c>
      <c r="E2200" t="s">
        <v>382</v>
      </c>
      <c r="F2200" t="s">
        <v>363</v>
      </c>
      <c r="G2200" t="s">
        <v>344</v>
      </c>
      <c r="H2200">
        <v>4.4779999999999998</v>
      </c>
      <c r="J2200">
        <v>106162496</v>
      </c>
      <c r="K2200" s="5">
        <v>43881</v>
      </c>
      <c r="L2200">
        <v>17</v>
      </c>
      <c r="M2200">
        <v>1</v>
      </c>
      <c r="N2200">
        <v>0</v>
      </c>
      <c r="O2200">
        <v>1</v>
      </c>
      <c r="P2200" t="s">
        <v>7</v>
      </c>
    </row>
    <row r="2201" spans="1:16" x14ac:dyDescent="0.35">
      <c r="A2201">
        <v>0</v>
      </c>
      <c r="B2201" t="s">
        <v>344</v>
      </c>
      <c r="C2201">
        <v>0.2</v>
      </c>
      <c r="D2201" t="s">
        <v>385</v>
      </c>
      <c r="E2201" t="s">
        <v>382</v>
      </c>
      <c r="F2201" t="s">
        <v>363</v>
      </c>
      <c r="G2201" t="s">
        <v>344</v>
      </c>
      <c r="H2201">
        <v>4.4779999999999998</v>
      </c>
      <c r="J2201">
        <v>108219309</v>
      </c>
      <c r="K2201" s="5">
        <v>45898</v>
      </c>
      <c r="L2201">
        <v>21</v>
      </c>
      <c r="M2201">
        <v>1</v>
      </c>
      <c r="N2201">
        <v>0</v>
      </c>
      <c r="O2201">
        <v>1</v>
      </c>
      <c r="P2201" t="s">
        <v>7</v>
      </c>
    </row>
    <row r="2202" spans="1:16" x14ac:dyDescent="0.35">
      <c r="A2202">
        <v>0</v>
      </c>
      <c r="B2202" t="s">
        <v>344</v>
      </c>
      <c r="C2202">
        <v>0.8</v>
      </c>
      <c r="D2202" t="s">
        <v>399</v>
      </c>
      <c r="E2202" t="s">
        <v>363</v>
      </c>
      <c r="F2202" t="s">
        <v>382</v>
      </c>
      <c r="G2202" t="s">
        <v>344</v>
      </c>
      <c r="H2202">
        <v>4.5579999999999998</v>
      </c>
      <c r="I2202" t="s">
        <v>68</v>
      </c>
      <c r="J2202">
        <v>107653974</v>
      </c>
      <c r="K2202" s="5">
        <v>45362</v>
      </c>
      <c r="L2202">
        <v>17</v>
      </c>
      <c r="M2202">
        <v>1</v>
      </c>
      <c r="N2202">
        <v>0</v>
      </c>
      <c r="O2202">
        <v>1</v>
      </c>
      <c r="P2202" t="s">
        <v>7</v>
      </c>
    </row>
    <row r="2203" spans="1:16" x14ac:dyDescent="0.35">
      <c r="A2203">
        <v>0</v>
      </c>
      <c r="B2203" t="s">
        <v>344</v>
      </c>
      <c r="C2203">
        <v>0.3</v>
      </c>
      <c r="D2203" t="s">
        <v>385</v>
      </c>
      <c r="E2203" t="s">
        <v>382</v>
      </c>
      <c r="F2203" t="s">
        <v>363</v>
      </c>
      <c r="G2203" t="s">
        <v>344</v>
      </c>
      <c r="H2203">
        <v>4.5780000000000003</v>
      </c>
      <c r="J2203">
        <v>107684101</v>
      </c>
      <c r="K2203" s="5">
        <v>45393</v>
      </c>
      <c r="L2203">
        <v>24</v>
      </c>
      <c r="M2203">
        <v>1</v>
      </c>
      <c r="N2203">
        <v>5</v>
      </c>
      <c r="O2203">
        <v>1</v>
      </c>
      <c r="P2203" t="s">
        <v>7</v>
      </c>
    </row>
    <row r="2204" spans="1:16" x14ac:dyDescent="0.35">
      <c r="A2204">
        <v>0</v>
      </c>
      <c r="B2204" t="s">
        <v>344</v>
      </c>
      <c r="C2204">
        <v>0.4</v>
      </c>
      <c r="D2204" t="s">
        <v>411</v>
      </c>
      <c r="E2204" t="s">
        <v>382</v>
      </c>
      <c r="F2204" t="s">
        <v>367</v>
      </c>
      <c r="G2204" t="s">
        <v>344</v>
      </c>
      <c r="H2204">
        <v>4.6779999999999999</v>
      </c>
      <c r="J2204">
        <v>105471288</v>
      </c>
      <c r="K2204" s="5">
        <v>43225</v>
      </c>
      <c r="L2204">
        <v>19</v>
      </c>
      <c r="M2204">
        <v>1</v>
      </c>
      <c r="N2204">
        <v>0</v>
      </c>
      <c r="O2204">
        <v>1</v>
      </c>
      <c r="P2204" t="s">
        <v>7</v>
      </c>
    </row>
    <row r="2205" spans="1:16" x14ac:dyDescent="0.35">
      <c r="A2205">
        <v>0</v>
      </c>
      <c r="B2205" t="s">
        <v>344</v>
      </c>
      <c r="C2205">
        <v>0.4</v>
      </c>
      <c r="D2205" t="s">
        <v>385</v>
      </c>
      <c r="E2205" t="s">
        <v>382</v>
      </c>
      <c r="F2205" t="s">
        <v>363</v>
      </c>
      <c r="G2205" t="s">
        <v>344</v>
      </c>
      <c r="H2205">
        <v>4.6779999999999999</v>
      </c>
      <c r="J2205">
        <v>106512455</v>
      </c>
      <c r="K2205" s="5">
        <v>44262</v>
      </c>
      <c r="L2205">
        <v>19</v>
      </c>
      <c r="M2205">
        <v>1</v>
      </c>
      <c r="N2205">
        <v>5</v>
      </c>
      <c r="O2205">
        <v>5</v>
      </c>
      <c r="P2205" t="s">
        <v>3</v>
      </c>
    </row>
    <row r="2206" spans="1:16" x14ac:dyDescent="0.35">
      <c r="A2206">
        <v>0</v>
      </c>
      <c r="B2206" t="s">
        <v>344</v>
      </c>
      <c r="C2206">
        <v>0.4</v>
      </c>
      <c r="D2206" t="s">
        <v>385</v>
      </c>
      <c r="E2206" t="s">
        <v>382</v>
      </c>
      <c r="F2206" t="s">
        <v>363</v>
      </c>
      <c r="G2206" t="s">
        <v>344</v>
      </c>
      <c r="H2206">
        <v>4.6779999999999999</v>
      </c>
      <c r="J2206">
        <v>107654889</v>
      </c>
      <c r="K2206" s="5">
        <v>45362</v>
      </c>
      <c r="L2206">
        <v>17</v>
      </c>
      <c r="M2206">
        <v>1</v>
      </c>
      <c r="N2206">
        <v>0</v>
      </c>
      <c r="O2206">
        <v>1</v>
      </c>
      <c r="P2206" t="s">
        <v>7</v>
      </c>
    </row>
    <row r="2207" spans="1:16" x14ac:dyDescent="0.35">
      <c r="A2207">
        <v>0</v>
      </c>
      <c r="B2207" t="s">
        <v>344</v>
      </c>
      <c r="C2207">
        <v>0.45</v>
      </c>
      <c r="D2207" t="s">
        <v>385</v>
      </c>
      <c r="E2207" t="s">
        <v>382</v>
      </c>
      <c r="F2207" t="s">
        <v>363</v>
      </c>
      <c r="G2207" t="s">
        <v>344</v>
      </c>
      <c r="H2207">
        <v>4.7279999999999998</v>
      </c>
      <c r="J2207">
        <v>105503479</v>
      </c>
      <c r="K2207" s="5">
        <v>43238</v>
      </c>
      <c r="L2207">
        <v>19</v>
      </c>
      <c r="M2207">
        <v>2</v>
      </c>
      <c r="N2207">
        <v>0</v>
      </c>
      <c r="O2207">
        <v>5</v>
      </c>
    </row>
    <row r="2208" spans="1:16" x14ac:dyDescent="0.35">
      <c r="A2208">
        <v>0</v>
      </c>
      <c r="B2208" t="s">
        <v>344</v>
      </c>
      <c r="C2208">
        <v>0.48</v>
      </c>
      <c r="D2208" t="s">
        <v>385</v>
      </c>
      <c r="E2208" t="s">
        <v>382</v>
      </c>
      <c r="F2208" t="s">
        <v>363</v>
      </c>
      <c r="G2208" t="s">
        <v>344</v>
      </c>
      <c r="H2208">
        <v>4.758</v>
      </c>
      <c r="J2208">
        <v>107152079</v>
      </c>
      <c r="K2208" s="5">
        <v>44884</v>
      </c>
      <c r="L2208">
        <v>19</v>
      </c>
      <c r="M2208">
        <v>1</v>
      </c>
      <c r="N2208">
        <v>0</v>
      </c>
      <c r="O2208">
        <v>1</v>
      </c>
      <c r="P2208" t="s">
        <v>8</v>
      </c>
    </row>
    <row r="2209" spans="1:16" x14ac:dyDescent="0.35">
      <c r="A2209" s="5">
        <v>46217</v>
      </c>
      <c r="B2209" t="s">
        <v>695</v>
      </c>
    </row>
    <row r="2210" spans="1:16" ht="43.5" x14ac:dyDescent="0.35">
      <c r="A2210" s="1" t="s">
        <v>370</v>
      </c>
      <c r="B2210" t="s">
        <v>371</v>
      </c>
      <c r="C2210" s="1" t="s">
        <v>372</v>
      </c>
      <c r="D2210" t="s">
        <v>373</v>
      </c>
      <c r="E2210" t="s">
        <v>374</v>
      </c>
      <c r="F2210" t="s">
        <v>375</v>
      </c>
      <c r="G2210" t="s">
        <v>376</v>
      </c>
      <c r="H2210" t="s">
        <v>377</v>
      </c>
      <c r="I2210" t="s">
        <v>0</v>
      </c>
      <c r="J2210" t="s">
        <v>1</v>
      </c>
      <c r="K2210" t="s">
        <v>2</v>
      </c>
      <c r="L2210" t="s">
        <v>3</v>
      </c>
      <c r="M2210" t="s">
        <v>4</v>
      </c>
      <c r="N2210" t="s">
        <v>5</v>
      </c>
      <c r="O2210" t="s">
        <v>6</v>
      </c>
    </row>
    <row r="2211" spans="1:16" x14ac:dyDescent="0.35">
      <c r="A2211">
        <v>0</v>
      </c>
      <c r="B2211" t="s">
        <v>344</v>
      </c>
      <c r="C2211">
        <v>0.5</v>
      </c>
      <c r="D2211" t="s">
        <v>411</v>
      </c>
      <c r="E2211" t="s">
        <v>382</v>
      </c>
      <c r="F2211" t="s">
        <v>367</v>
      </c>
      <c r="G2211" t="s">
        <v>344</v>
      </c>
      <c r="H2211">
        <v>4.7779999999999996</v>
      </c>
      <c r="J2211">
        <v>104905885</v>
      </c>
      <c r="K2211" s="5">
        <v>42681</v>
      </c>
      <c r="L2211">
        <v>5</v>
      </c>
      <c r="M2211">
        <v>1</v>
      </c>
      <c r="N2211">
        <v>0</v>
      </c>
      <c r="O2211">
        <v>1</v>
      </c>
      <c r="P2211" t="s">
        <v>3</v>
      </c>
    </row>
    <row r="2212" spans="1:16" x14ac:dyDescent="0.35">
      <c r="A2212">
        <v>0</v>
      </c>
      <c r="B2212" t="s">
        <v>344</v>
      </c>
      <c r="C2212">
        <v>0.5</v>
      </c>
      <c r="D2212" t="s">
        <v>399</v>
      </c>
      <c r="E2212" t="s">
        <v>363</v>
      </c>
      <c r="F2212" t="s">
        <v>367</v>
      </c>
      <c r="G2212" t="s">
        <v>344</v>
      </c>
      <c r="H2212">
        <v>4.8579999999999997</v>
      </c>
      <c r="I2212" t="s">
        <v>68</v>
      </c>
      <c r="J2212">
        <v>104848000</v>
      </c>
      <c r="K2212" s="5">
        <v>42621</v>
      </c>
      <c r="L2212">
        <v>19</v>
      </c>
      <c r="M2212">
        <v>1</v>
      </c>
      <c r="N2212">
        <v>0</v>
      </c>
      <c r="O2212">
        <v>5</v>
      </c>
      <c r="P2212" t="s">
        <v>7</v>
      </c>
    </row>
    <row r="2213" spans="1:16" x14ac:dyDescent="0.35">
      <c r="A2213">
        <v>0</v>
      </c>
      <c r="B2213" t="s">
        <v>344</v>
      </c>
      <c r="C2213">
        <v>0.5</v>
      </c>
      <c r="D2213" t="s">
        <v>399</v>
      </c>
      <c r="E2213" t="s">
        <v>363</v>
      </c>
      <c r="F2213" t="s">
        <v>382</v>
      </c>
      <c r="G2213" t="s">
        <v>344</v>
      </c>
      <c r="H2213">
        <v>4.8579999999999997</v>
      </c>
      <c r="I2213" t="s">
        <v>68</v>
      </c>
      <c r="J2213">
        <v>103939039</v>
      </c>
      <c r="K2213" s="5">
        <v>41636</v>
      </c>
      <c r="L2213">
        <v>19</v>
      </c>
      <c r="M2213">
        <v>1</v>
      </c>
      <c r="N2213">
        <v>5</v>
      </c>
      <c r="O2213">
        <v>5</v>
      </c>
    </row>
    <row r="2214" spans="1:16" x14ac:dyDescent="0.35">
      <c r="A2214">
        <v>0</v>
      </c>
      <c r="B2214" t="s">
        <v>344</v>
      </c>
      <c r="C2214">
        <v>0.47</v>
      </c>
      <c r="D2214" t="s">
        <v>399</v>
      </c>
      <c r="E2214" t="s">
        <v>363</v>
      </c>
      <c r="F2214" t="s">
        <v>382</v>
      </c>
      <c r="G2214" t="s">
        <v>344</v>
      </c>
      <c r="H2214">
        <v>4.8879999999999999</v>
      </c>
      <c r="I2214" t="s">
        <v>68</v>
      </c>
      <c r="J2214">
        <v>107174091</v>
      </c>
      <c r="K2214" s="5">
        <v>44895</v>
      </c>
      <c r="L2214">
        <v>21</v>
      </c>
      <c r="M2214">
        <v>2</v>
      </c>
      <c r="N2214">
        <v>0</v>
      </c>
      <c r="O2214">
        <v>3</v>
      </c>
      <c r="P2214" t="s">
        <v>3</v>
      </c>
    </row>
    <row r="2215" spans="1:16" x14ac:dyDescent="0.35">
      <c r="A2215">
        <v>0</v>
      </c>
      <c r="B2215" t="s">
        <v>344</v>
      </c>
      <c r="C2215">
        <v>0.4</v>
      </c>
      <c r="D2215" t="s">
        <v>399</v>
      </c>
      <c r="E2215" t="s">
        <v>363</v>
      </c>
      <c r="F2215" t="s">
        <v>382</v>
      </c>
      <c r="G2215" t="s">
        <v>344</v>
      </c>
      <c r="H2215">
        <v>4.9580000000000002</v>
      </c>
      <c r="I2215" t="s">
        <v>68</v>
      </c>
      <c r="J2215">
        <v>106834112</v>
      </c>
      <c r="K2215" s="5">
        <v>44577</v>
      </c>
      <c r="L2215">
        <v>19</v>
      </c>
      <c r="M2215">
        <v>6</v>
      </c>
      <c r="N2215">
        <v>0</v>
      </c>
      <c r="O2215">
        <v>1</v>
      </c>
      <c r="P2215" t="s">
        <v>8</v>
      </c>
    </row>
    <row r="2216" spans="1:16" x14ac:dyDescent="0.35">
      <c r="A2216">
        <v>0</v>
      </c>
      <c r="B2216" t="s">
        <v>344</v>
      </c>
      <c r="C2216">
        <v>0.35</v>
      </c>
      <c r="D2216" t="s">
        <v>399</v>
      </c>
      <c r="E2216" t="s">
        <v>363</v>
      </c>
      <c r="F2216" t="s">
        <v>382</v>
      </c>
      <c r="G2216" t="s">
        <v>344</v>
      </c>
      <c r="H2216">
        <v>5.008</v>
      </c>
      <c r="I2216" t="s">
        <v>68</v>
      </c>
      <c r="J2216">
        <v>106579895</v>
      </c>
      <c r="K2216" s="5">
        <v>44334</v>
      </c>
      <c r="L2216">
        <v>21</v>
      </c>
      <c r="M2216">
        <v>1</v>
      </c>
      <c r="N2216">
        <v>0</v>
      </c>
      <c r="O2216">
        <v>1</v>
      </c>
      <c r="P2216" t="s">
        <v>7</v>
      </c>
    </row>
    <row r="2217" spans="1:16" x14ac:dyDescent="0.35">
      <c r="A2217">
        <v>0</v>
      </c>
      <c r="B2217" t="s">
        <v>344</v>
      </c>
      <c r="C2217">
        <v>0.3</v>
      </c>
      <c r="D2217" t="s">
        <v>399</v>
      </c>
      <c r="E2217" t="s">
        <v>363</v>
      </c>
      <c r="F2217" t="s">
        <v>382</v>
      </c>
      <c r="G2217" t="s">
        <v>344</v>
      </c>
      <c r="H2217">
        <v>5.0579999999999998</v>
      </c>
      <c r="I2217" t="s">
        <v>68</v>
      </c>
      <c r="J2217">
        <v>106251858</v>
      </c>
      <c r="K2217" s="5">
        <v>43997</v>
      </c>
      <c r="L2217">
        <v>23</v>
      </c>
      <c r="M2217">
        <v>2</v>
      </c>
      <c r="N2217">
        <v>0</v>
      </c>
      <c r="O2217">
        <v>1</v>
      </c>
      <c r="P2217" t="s">
        <v>7</v>
      </c>
    </row>
    <row r="2218" spans="1:16" x14ac:dyDescent="0.35">
      <c r="A2218">
        <v>0</v>
      </c>
      <c r="B2218" t="s">
        <v>344</v>
      </c>
      <c r="C2218">
        <v>0.3</v>
      </c>
      <c r="D2218" t="s">
        <v>399</v>
      </c>
      <c r="E2218" t="s">
        <v>363</v>
      </c>
      <c r="F2218" t="s">
        <v>382</v>
      </c>
      <c r="G2218" t="s">
        <v>344</v>
      </c>
      <c r="H2218">
        <v>5.0579999999999998</v>
      </c>
      <c r="I2218" t="s">
        <v>68</v>
      </c>
      <c r="J2218">
        <v>105326420</v>
      </c>
      <c r="K2218" s="5">
        <v>43086</v>
      </c>
      <c r="L2218">
        <v>19</v>
      </c>
      <c r="M2218">
        <v>1</v>
      </c>
      <c r="N2218">
        <v>0</v>
      </c>
      <c r="O2218">
        <v>3</v>
      </c>
      <c r="P2218" t="s">
        <v>7</v>
      </c>
    </row>
    <row r="2219" spans="1:16" x14ac:dyDescent="0.35">
      <c r="A2219">
        <v>0</v>
      </c>
      <c r="B2219" t="s">
        <v>344</v>
      </c>
      <c r="C2219">
        <v>0.3</v>
      </c>
      <c r="D2219" t="s">
        <v>399</v>
      </c>
      <c r="E2219" t="s">
        <v>363</v>
      </c>
      <c r="F2219" t="s">
        <v>367</v>
      </c>
      <c r="G2219" t="s">
        <v>344</v>
      </c>
      <c r="H2219">
        <v>5.0579999999999998</v>
      </c>
      <c r="I2219" t="s">
        <v>68</v>
      </c>
      <c r="J2219">
        <v>108014044</v>
      </c>
      <c r="K2219" s="5">
        <v>45695</v>
      </c>
      <c r="L2219">
        <v>30</v>
      </c>
      <c r="M2219">
        <v>1</v>
      </c>
      <c r="N2219">
        <v>0</v>
      </c>
      <c r="O2219">
        <v>1</v>
      </c>
      <c r="P2219" t="s">
        <v>7</v>
      </c>
    </row>
    <row r="2220" spans="1:16" x14ac:dyDescent="0.35">
      <c r="A2220">
        <v>0</v>
      </c>
      <c r="B2220" t="s">
        <v>344</v>
      </c>
      <c r="C2220">
        <v>0.25</v>
      </c>
      <c r="D2220" t="s">
        <v>399</v>
      </c>
      <c r="E2220" t="s">
        <v>363</v>
      </c>
      <c r="F2220" t="s">
        <v>382</v>
      </c>
      <c r="G2220" t="s">
        <v>344</v>
      </c>
      <c r="H2220">
        <v>5.1079999999999997</v>
      </c>
      <c r="I2220" t="s">
        <v>68</v>
      </c>
      <c r="J2220">
        <v>107641410</v>
      </c>
      <c r="K2220" s="5">
        <v>45352</v>
      </c>
      <c r="L2220">
        <v>31</v>
      </c>
      <c r="M2220">
        <v>2</v>
      </c>
      <c r="N2220">
        <v>5</v>
      </c>
      <c r="O2220">
        <v>1</v>
      </c>
      <c r="P2220" t="s">
        <v>7</v>
      </c>
    </row>
    <row r="2221" spans="1:16" x14ac:dyDescent="0.35">
      <c r="A2221">
        <v>0</v>
      </c>
      <c r="B2221" t="s">
        <v>344</v>
      </c>
      <c r="C2221">
        <v>0.25</v>
      </c>
      <c r="D2221" t="s">
        <v>399</v>
      </c>
      <c r="E2221" t="s">
        <v>363</v>
      </c>
      <c r="F2221" t="s">
        <v>382</v>
      </c>
      <c r="G2221" t="s">
        <v>344</v>
      </c>
      <c r="H2221">
        <v>5.1079999999999997</v>
      </c>
      <c r="I2221" t="s">
        <v>68</v>
      </c>
      <c r="J2221">
        <v>107728924</v>
      </c>
      <c r="K2221" s="5">
        <v>45434</v>
      </c>
      <c r="L2221">
        <v>19</v>
      </c>
      <c r="M2221">
        <v>1</v>
      </c>
      <c r="N2221">
        <v>0</v>
      </c>
      <c r="O2221">
        <v>1</v>
      </c>
      <c r="P2221" t="s">
        <v>7</v>
      </c>
    </row>
    <row r="2222" spans="1:16" x14ac:dyDescent="0.35">
      <c r="A2222">
        <v>0</v>
      </c>
      <c r="B2222" t="s">
        <v>344</v>
      </c>
      <c r="C2222">
        <v>0.2</v>
      </c>
      <c r="D2222" t="s">
        <v>399</v>
      </c>
      <c r="E2222" t="s">
        <v>363</v>
      </c>
      <c r="F2222" t="s">
        <v>382</v>
      </c>
      <c r="G2222" t="s">
        <v>344</v>
      </c>
      <c r="H2222">
        <v>5.1580000000000004</v>
      </c>
      <c r="I2222" t="s">
        <v>68</v>
      </c>
      <c r="J2222">
        <v>106816418</v>
      </c>
      <c r="K2222" s="5">
        <v>44557</v>
      </c>
      <c r="L2222">
        <v>19</v>
      </c>
      <c r="M2222">
        <v>1</v>
      </c>
      <c r="N2222">
        <v>5</v>
      </c>
      <c r="O2222">
        <v>5</v>
      </c>
      <c r="P2222" t="s">
        <v>7</v>
      </c>
    </row>
    <row r="2223" spans="1:16" x14ac:dyDescent="0.35">
      <c r="A2223">
        <v>0</v>
      </c>
      <c r="B2223" t="s">
        <v>344</v>
      </c>
      <c r="C2223">
        <v>0.2</v>
      </c>
      <c r="D2223" t="s">
        <v>399</v>
      </c>
      <c r="E2223" t="s">
        <v>363</v>
      </c>
      <c r="F2223" t="s">
        <v>382</v>
      </c>
      <c r="G2223" t="s">
        <v>344</v>
      </c>
      <c r="H2223">
        <v>5.1580000000000004</v>
      </c>
      <c r="I2223" t="s">
        <v>68</v>
      </c>
      <c r="J2223">
        <v>104300107</v>
      </c>
      <c r="K2223" s="5">
        <v>42055</v>
      </c>
      <c r="L2223">
        <v>19</v>
      </c>
      <c r="M2223">
        <v>4</v>
      </c>
      <c r="N2223">
        <v>0</v>
      </c>
      <c r="O2223">
        <v>1</v>
      </c>
      <c r="P2223" t="s">
        <v>7</v>
      </c>
    </row>
    <row r="2224" spans="1:16" x14ac:dyDescent="0.35">
      <c r="A2224">
        <v>0</v>
      </c>
      <c r="B2224" t="s">
        <v>344</v>
      </c>
      <c r="C2224">
        <v>8.0000000000000002E-3</v>
      </c>
      <c r="D2224" t="s">
        <v>399</v>
      </c>
      <c r="E2224" t="s">
        <v>363</v>
      </c>
      <c r="F2224" t="s">
        <v>367</v>
      </c>
      <c r="G2224" t="s">
        <v>344</v>
      </c>
      <c r="H2224">
        <v>5.35</v>
      </c>
      <c r="I2224" t="s">
        <v>68</v>
      </c>
      <c r="J2224">
        <v>107067131</v>
      </c>
      <c r="K2224" s="5">
        <v>44803</v>
      </c>
      <c r="L2224">
        <v>31</v>
      </c>
      <c r="M2224">
        <v>1</v>
      </c>
      <c r="N2224">
        <v>0</v>
      </c>
      <c r="O2224">
        <v>1</v>
      </c>
      <c r="P2224" t="s">
        <v>7</v>
      </c>
    </row>
    <row r="2225" spans="1:16" x14ac:dyDescent="0.35">
      <c r="A2225">
        <v>0</v>
      </c>
      <c r="B2225" t="s">
        <v>344</v>
      </c>
      <c r="C2225">
        <v>6.0000000000000001E-3</v>
      </c>
      <c r="D2225" t="s">
        <v>399</v>
      </c>
      <c r="E2225" t="s">
        <v>363</v>
      </c>
      <c r="F2225" t="s">
        <v>382</v>
      </c>
      <c r="G2225" t="s">
        <v>344</v>
      </c>
      <c r="H2225">
        <v>5.3520000000000003</v>
      </c>
      <c r="I2225" t="s">
        <v>68</v>
      </c>
      <c r="J2225">
        <v>105623835</v>
      </c>
      <c r="K2225" s="5">
        <v>43371</v>
      </c>
      <c r="L2225">
        <v>21</v>
      </c>
      <c r="M2225">
        <v>1</v>
      </c>
      <c r="N2225">
        <v>8</v>
      </c>
      <c r="O2225">
        <v>5</v>
      </c>
      <c r="P2225" t="s">
        <v>7</v>
      </c>
    </row>
    <row r="2226" spans="1:16" x14ac:dyDescent="0.35">
      <c r="A2226">
        <v>0</v>
      </c>
      <c r="B2226" t="s">
        <v>344</v>
      </c>
      <c r="C2226">
        <v>5.0000000000000001E-3</v>
      </c>
      <c r="D2226" t="s">
        <v>399</v>
      </c>
      <c r="E2226" t="s">
        <v>363</v>
      </c>
      <c r="F2226" t="s">
        <v>382</v>
      </c>
      <c r="G2226" t="s">
        <v>344</v>
      </c>
      <c r="H2226">
        <v>5.3529999999999998</v>
      </c>
      <c r="I2226" t="s">
        <v>68</v>
      </c>
      <c r="J2226">
        <v>106150633</v>
      </c>
      <c r="K2226" s="5">
        <v>43869</v>
      </c>
      <c r="L2226">
        <v>21</v>
      </c>
      <c r="M2226">
        <v>1</v>
      </c>
      <c r="N2226">
        <v>0</v>
      </c>
      <c r="O2226">
        <v>1</v>
      </c>
      <c r="P2226" t="s">
        <v>7</v>
      </c>
    </row>
    <row r="2227" spans="1:16" x14ac:dyDescent="0.35">
      <c r="A2227">
        <v>0</v>
      </c>
      <c r="B2227" t="s">
        <v>344</v>
      </c>
      <c r="C2227">
        <v>5.0000000000000001E-3</v>
      </c>
      <c r="D2227" t="s">
        <v>399</v>
      </c>
      <c r="E2227" t="s">
        <v>363</v>
      </c>
      <c r="F2227" t="s">
        <v>382</v>
      </c>
      <c r="G2227" t="s">
        <v>344</v>
      </c>
      <c r="H2227">
        <v>5.3529999999999998</v>
      </c>
      <c r="I2227" t="s">
        <v>68</v>
      </c>
      <c r="J2227">
        <v>104060433</v>
      </c>
      <c r="K2227" s="5">
        <v>41778</v>
      </c>
      <c r="L2227">
        <v>21</v>
      </c>
      <c r="M2227">
        <v>1</v>
      </c>
      <c r="N2227">
        <v>0</v>
      </c>
      <c r="O2227">
        <v>1</v>
      </c>
      <c r="P2227" t="s">
        <v>3</v>
      </c>
    </row>
    <row r="2228" spans="1:16" x14ac:dyDescent="0.35">
      <c r="A2228">
        <v>0</v>
      </c>
      <c r="B2228" t="s">
        <v>344</v>
      </c>
      <c r="C2228">
        <v>5.0000000000000001E-3</v>
      </c>
      <c r="D2228" t="s">
        <v>399</v>
      </c>
      <c r="E2228" t="s">
        <v>363</v>
      </c>
      <c r="F2228" t="s">
        <v>427</v>
      </c>
      <c r="G2228" t="s">
        <v>344</v>
      </c>
      <c r="H2228">
        <v>5.3529999999999998</v>
      </c>
      <c r="I2228" t="s">
        <v>68</v>
      </c>
      <c r="J2228">
        <v>107744796</v>
      </c>
      <c r="K2228" s="5">
        <v>45450</v>
      </c>
      <c r="L2228">
        <v>21</v>
      </c>
      <c r="M2228">
        <v>1</v>
      </c>
      <c r="N2228">
        <v>0</v>
      </c>
      <c r="O2228">
        <v>1</v>
      </c>
      <c r="P2228" t="s">
        <v>3</v>
      </c>
    </row>
    <row r="2229" spans="1:16" x14ac:dyDescent="0.35">
      <c r="A2229">
        <v>0</v>
      </c>
      <c r="B2229" t="s">
        <v>344</v>
      </c>
      <c r="C2229">
        <v>5.0000000000000001E-3</v>
      </c>
      <c r="D2229" t="s">
        <v>399</v>
      </c>
      <c r="E2229" t="s">
        <v>363</v>
      </c>
      <c r="F2229" t="s">
        <v>382</v>
      </c>
      <c r="G2229" t="s">
        <v>344</v>
      </c>
      <c r="H2229">
        <v>5.3529999999999998</v>
      </c>
      <c r="I2229" t="s">
        <v>68</v>
      </c>
      <c r="J2229">
        <v>107257508</v>
      </c>
      <c r="K2229" s="5">
        <v>44979</v>
      </c>
      <c r="L2229">
        <v>21</v>
      </c>
      <c r="M2229">
        <v>1</v>
      </c>
      <c r="N2229">
        <v>0</v>
      </c>
      <c r="O2229">
        <v>1</v>
      </c>
      <c r="P2229" t="s">
        <v>8</v>
      </c>
    </row>
    <row r="2230" spans="1:16" x14ac:dyDescent="0.35">
      <c r="A2230">
        <v>0</v>
      </c>
      <c r="B2230" t="s">
        <v>344</v>
      </c>
      <c r="C2230">
        <v>4.0000000000000001E-3</v>
      </c>
      <c r="D2230" t="s">
        <v>399</v>
      </c>
      <c r="E2230" t="s">
        <v>363</v>
      </c>
      <c r="F2230" t="s">
        <v>382</v>
      </c>
      <c r="G2230" t="s">
        <v>344</v>
      </c>
      <c r="H2230">
        <v>5.3540000000000001</v>
      </c>
      <c r="I2230" t="s">
        <v>68</v>
      </c>
      <c r="J2230">
        <v>107752378</v>
      </c>
      <c r="K2230" s="5">
        <v>45454</v>
      </c>
      <c r="L2230">
        <v>21</v>
      </c>
      <c r="M2230">
        <v>1</v>
      </c>
      <c r="N2230">
        <v>0</v>
      </c>
      <c r="O2230">
        <v>5</v>
      </c>
      <c r="P2230" t="s">
        <v>7</v>
      </c>
    </row>
    <row r="2231" spans="1:16" x14ac:dyDescent="0.35">
      <c r="A2231">
        <v>0</v>
      </c>
      <c r="B2231" t="s">
        <v>344</v>
      </c>
      <c r="C2231">
        <v>4.0000000000000001E-3</v>
      </c>
      <c r="D2231" t="s">
        <v>399</v>
      </c>
      <c r="E2231" t="s">
        <v>363</v>
      </c>
      <c r="F2231" t="s">
        <v>382</v>
      </c>
      <c r="G2231" t="s">
        <v>344</v>
      </c>
      <c r="H2231">
        <v>5.3540000000000001</v>
      </c>
      <c r="I2231" t="s">
        <v>68</v>
      </c>
      <c r="J2231">
        <v>107410003</v>
      </c>
      <c r="K2231" s="5">
        <v>45134</v>
      </c>
      <c r="L2231">
        <v>21</v>
      </c>
      <c r="M2231">
        <v>1</v>
      </c>
      <c r="N2231">
        <v>8</v>
      </c>
      <c r="O2231">
        <v>1</v>
      </c>
      <c r="P2231" t="s">
        <v>7</v>
      </c>
    </row>
    <row r="2232" spans="1:16" x14ac:dyDescent="0.35">
      <c r="A2232">
        <v>0</v>
      </c>
      <c r="B2232" t="s">
        <v>344</v>
      </c>
      <c r="C2232">
        <v>0</v>
      </c>
      <c r="E2232" t="s">
        <v>363</v>
      </c>
      <c r="F2232" t="s">
        <v>382</v>
      </c>
      <c r="G2232" t="s">
        <v>344</v>
      </c>
      <c r="H2232">
        <v>5.3579999999999997</v>
      </c>
      <c r="I2232" t="s">
        <v>68</v>
      </c>
      <c r="J2232">
        <v>104935400</v>
      </c>
      <c r="K2232" s="5">
        <v>42706</v>
      </c>
      <c r="L2232">
        <v>21</v>
      </c>
      <c r="M2232">
        <v>1</v>
      </c>
      <c r="N2232">
        <v>8</v>
      </c>
      <c r="O2232">
        <v>1</v>
      </c>
      <c r="P2232" t="s">
        <v>7</v>
      </c>
    </row>
    <row r="2233" spans="1:16" x14ac:dyDescent="0.35">
      <c r="A2233">
        <v>0</v>
      </c>
      <c r="B2233" t="s">
        <v>344</v>
      </c>
      <c r="C2233">
        <v>0.1</v>
      </c>
      <c r="D2233" t="s">
        <v>411</v>
      </c>
      <c r="E2233" t="s">
        <v>363</v>
      </c>
      <c r="F2233" t="s">
        <v>382</v>
      </c>
      <c r="G2233" t="s">
        <v>344</v>
      </c>
      <c r="H2233">
        <v>5.3579999999999997</v>
      </c>
      <c r="I2233" t="s">
        <v>68</v>
      </c>
      <c r="J2233">
        <v>107283684</v>
      </c>
      <c r="K2233" s="5">
        <v>45011</v>
      </c>
      <c r="L2233">
        <v>17</v>
      </c>
      <c r="M2233">
        <v>1</v>
      </c>
      <c r="N2233">
        <v>0</v>
      </c>
      <c r="O2233">
        <v>5</v>
      </c>
      <c r="P2233" t="s">
        <v>7</v>
      </c>
    </row>
    <row r="2234" spans="1:16" x14ac:dyDescent="0.35">
      <c r="A2234">
        <v>0</v>
      </c>
      <c r="B2234" t="s">
        <v>344</v>
      </c>
      <c r="C2234">
        <v>0.3</v>
      </c>
      <c r="D2234" t="s">
        <v>411</v>
      </c>
      <c r="E2234" t="s">
        <v>363</v>
      </c>
      <c r="F2234" t="s">
        <v>382</v>
      </c>
      <c r="G2234" t="s">
        <v>344</v>
      </c>
      <c r="H2234">
        <v>5.3579999999999997</v>
      </c>
      <c r="I2234" t="s">
        <v>68</v>
      </c>
      <c r="J2234">
        <v>107710405</v>
      </c>
      <c r="K2234" s="5">
        <v>45418</v>
      </c>
      <c r="L2234">
        <v>23</v>
      </c>
      <c r="M2234">
        <v>1</v>
      </c>
      <c r="N2234">
        <v>0</v>
      </c>
      <c r="O2234">
        <v>1</v>
      </c>
      <c r="P2234" t="s">
        <v>7</v>
      </c>
    </row>
    <row r="2235" spans="1:16" x14ac:dyDescent="0.35">
      <c r="A2235">
        <v>0</v>
      </c>
      <c r="B2235" t="s">
        <v>696</v>
      </c>
      <c r="C2235">
        <v>0</v>
      </c>
      <c r="E2235" t="s">
        <v>344</v>
      </c>
      <c r="F2235" t="s">
        <v>416</v>
      </c>
      <c r="G2235" t="s">
        <v>344</v>
      </c>
      <c r="H2235">
        <v>999.99900000000002</v>
      </c>
      <c r="J2235">
        <v>106921302</v>
      </c>
      <c r="K2235" s="5">
        <v>44659</v>
      </c>
      <c r="L2235">
        <v>19</v>
      </c>
      <c r="M2235">
        <v>1</v>
      </c>
      <c r="N2235">
        <v>0</v>
      </c>
      <c r="O2235">
        <v>1</v>
      </c>
      <c r="P2235" t="s">
        <v>10</v>
      </c>
    </row>
    <row r="2236" spans="1:16" x14ac:dyDescent="0.35">
      <c r="A2236">
        <v>0</v>
      </c>
      <c r="B2236" t="s">
        <v>344</v>
      </c>
      <c r="C2236">
        <v>0</v>
      </c>
      <c r="E2236" t="s">
        <v>363</v>
      </c>
      <c r="F2236" t="s">
        <v>344</v>
      </c>
      <c r="G2236" t="s">
        <v>344</v>
      </c>
      <c r="H2236">
        <v>999.99900000000002</v>
      </c>
      <c r="J2236">
        <v>105723251</v>
      </c>
      <c r="K2236" s="5">
        <v>43460</v>
      </c>
      <c r="L2236">
        <v>19</v>
      </c>
      <c r="M2236">
        <v>1</v>
      </c>
      <c r="N2236">
        <v>8</v>
      </c>
      <c r="O2236">
        <v>5</v>
      </c>
      <c r="P2236" t="s">
        <v>8</v>
      </c>
    </row>
    <row r="2237" spans="1:16" x14ac:dyDescent="0.35">
      <c r="A2237">
        <v>0</v>
      </c>
      <c r="B2237" t="s">
        <v>344</v>
      </c>
      <c r="C2237">
        <v>0</v>
      </c>
      <c r="E2237" t="s">
        <v>363</v>
      </c>
      <c r="F2237" t="s">
        <v>390</v>
      </c>
      <c r="G2237" t="s">
        <v>344</v>
      </c>
      <c r="H2237">
        <v>999.99900000000002</v>
      </c>
      <c r="J2237">
        <v>106910876</v>
      </c>
      <c r="K2237" s="5">
        <v>44655</v>
      </c>
      <c r="L2237">
        <v>21</v>
      </c>
      <c r="M2237">
        <v>1</v>
      </c>
      <c r="N2237">
        <v>8</v>
      </c>
      <c r="O2237">
        <v>1</v>
      </c>
      <c r="P2237" t="s">
        <v>7</v>
      </c>
    </row>
    <row r="2238" spans="1:16" x14ac:dyDescent="0.35">
      <c r="A2238">
        <v>0</v>
      </c>
      <c r="B2238" t="s">
        <v>344</v>
      </c>
      <c r="C2238">
        <v>0</v>
      </c>
      <c r="E2238" t="s">
        <v>363</v>
      </c>
      <c r="F2238" t="s">
        <v>344</v>
      </c>
      <c r="G2238" t="s">
        <v>344</v>
      </c>
      <c r="H2238">
        <v>999.99900000000002</v>
      </c>
      <c r="J2238">
        <v>106291335</v>
      </c>
      <c r="K2238" s="5">
        <v>44041</v>
      </c>
      <c r="L2238">
        <v>21</v>
      </c>
      <c r="M2238">
        <v>1</v>
      </c>
      <c r="N2238">
        <v>8</v>
      </c>
      <c r="O2238">
        <v>1</v>
      </c>
      <c r="P2238" t="s">
        <v>7</v>
      </c>
    </row>
    <row r="2239" spans="1:16" x14ac:dyDescent="0.35">
      <c r="A2239">
        <v>0</v>
      </c>
      <c r="B2239" t="s">
        <v>344</v>
      </c>
      <c r="C2239">
        <v>0</v>
      </c>
      <c r="E2239" t="s">
        <v>363</v>
      </c>
      <c r="F2239" t="s">
        <v>344</v>
      </c>
      <c r="G2239" t="s">
        <v>344</v>
      </c>
      <c r="H2239">
        <v>999.99900000000002</v>
      </c>
      <c r="J2239">
        <v>104194817</v>
      </c>
      <c r="K2239" s="5">
        <v>41936</v>
      </c>
      <c r="L2239">
        <v>19</v>
      </c>
      <c r="M2239">
        <v>1</v>
      </c>
      <c r="N2239">
        <v>8</v>
      </c>
      <c r="O2239">
        <v>1</v>
      </c>
      <c r="P2239" t="s">
        <v>7</v>
      </c>
    </row>
    <row r="2240" spans="1:16" x14ac:dyDescent="0.35">
      <c r="A2240">
        <v>0</v>
      </c>
      <c r="B2240" t="s">
        <v>344</v>
      </c>
      <c r="C2240">
        <v>0</v>
      </c>
      <c r="E2240" t="s">
        <v>363</v>
      </c>
      <c r="F2240" t="s">
        <v>401</v>
      </c>
      <c r="G2240" t="s">
        <v>344</v>
      </c>
      <c r="H2240">
        <v>999.99900000000002</v>
      </c>
      <c r="J2240">
        <v>106966487</v>
      </c>
      <c r="K2240" s="5">
        <v>44703</v>
      </c>
      <c r="L2240">
        <v>19</v>
      </c>
      <c r="M2240">
        <v>1</v>
      </c>
      <c r="N2240">
        <v>8</v>
      </c>
      <c r="O2240">
        <v>5</v>
      </c>
      <c r="P2240" t="s">
        <v>8</v>
      </c>
    </row>
    <row r="2241" spans="1:16" x14ac:dyDescent="0.35">
      <c r="A2241">
        <v>0</v>
      </c>
      <c r="B2241" t="s">
        <v>344</v>
      </c>
      <c r="C2241">
        <v>0</v>
      </c>
      <c r="E2241" t="s">
        <v>363</v>
      </c>
      <c r="F2241" t="s">
        <v>344</v>
      </c>
      <c r="G2241" t="s">
        <v>344</v>
      </c>
      <c r="H2241">
        <v>999.99900000000002</v>
      </c>
      <c r="J2241">
        <v>106255603</v>
      </c>
      <c r="K2241" s="5">
        <v>43999</v>
      </c>
      <c r="L2241">
        <v>21</v>
      </c>
      <c r="M2241">
        <v>1</v>
      </c>
      <c r="N2241">
        <v>8</v>
      </c>
      <c r="O2241">
        <v>1</v>
      </c>
      <c r="P2241" t="s">
        <v>7</v>
      </c>
    </row>
    <row r="2242" spans="1:16" x14ac:dyDescent="0.35">
      <c r="A2242">
        <v>0</v>
      </c>
      <c r="B2242" t="s">
        <v>344</v>
      </c>
      <c r="C2242">
        <v>0</v>
      </c>
      <c r="E2242" t="s">
        <v>363</v>
      </c>
      <c r="F2242" t="s">
        <v>606</v>
      </c>
      <c r="G2242" t="s">
        <v>344</v>
      </c>
      <c r="H2242">
        <v>999.99900000000002</v>
      </c>
      <c r="J2242">
        <v>106141911</v>
      </c>
      <c r="K2242" s="5">
        <v>43858</v>
      </c>
      <c r="L2242">
        <v>21</v>
      </c>
      <c r="M2242">
        <v>1</v>
      </c>
      <c r="N2242">
        <v>8</v>
      </c>
      <c r="O2242">
        <v>1</v>
      </c>
      <c r="P2242" t="s">
        <v>7</v>
      </c>
    </row>
    <row r="2243" spans="1:16" x14ac:dyDescent="0.35">
      <c r="A2243" s="5">
        <v>46217</v>
      </c>
      <c r="B2243" t="s">
        <v>697</v>
      </c>
    </row>
    <row r="2244" spans="1:16" ht="43.5" x14ac:dyDescent="0.35">
      <c r="A2244" s="1" t="s">
        <v>370</v>
      </c>
      <c r="B2244" t="s">
        <v>371</v>
      </c>
      <c r="C2244" s="1" t="s">
        <v>372</v>
      </c>
      <c r="D2244" t="s">
        <v>373</v>
      </c>
      <c r="E2244" t="s">
        <v>374</v>
      </c>
      <c r="F2244" t="s">
        <v>375</v>
      </c>
      <c r="G2244" t="s">
        <v>376</v>
      </c>
      <c r="H2244" t="s">
        <v>377</v>
      </c>
      <c r="I2244" t="s">
        <v>0</v>
      </c>
      <c r="J2244" t="s">
        <v>1</v>
      </c>
      <c r="K2244" t="s">
        <v>2</v>
      </c>
      <c r="L2244" t="s">
        <v>3</v>
      </c>
      <c r="M2244" t="s">
        <v>4</v>
      </c>
      <c r="N2244" t="s">
        <v>5</v>
      </c>
      <c r="O2244" t="s">
        <v>6</v>
      </c>
    </row>
    <row r="2245" spans="1:16" x14ac:dyDescent="0.35">
      <c r="A2245">
        <v>0</v>
      </c>
      <c r="B2245" t="s">
        <v>344</v>
      </c>
      <c r="C2245">
        <v>0</v>
      </c>
      <c r="E2245" t="s">
        <v>363</v>
      </c>
      <c r="F2245" t="s">
        <v>344</v>
      </c>
      <c r="G2245" t="s">
        <v>344</v>
      </c>
      <c r="H2245">
        <v>999.99900000000002</v>
      </c>
      <c r="J2245">
        <v>104830578</v>
      </c>
      <c r="K2245" s="5">
        <v>42608</v>
      </c>
      <c r="L2245">
        <v>19</v>
      </c>
      <c r="M2245">
        <v>1</v>
      </c>
      <c r="N2245">
        <v>8</v>
      </c>
      <c r="O2245">
        <v>5</v>
      </c>
      <c r="P2245" t="s">
        <v>7</v>
      </c>
    </row>
    <row r="2246" spans="1:16" x14ac:dyDescent="0.35">
      <c r="A2246">
        <v>0</v>
      </c>
      <c r="B2246" t="s">
        <v>344</v>
      </c>
      <c r="C2246">
        <v>0</v>
      </c>
      <c r="E2246" t="s">
        <v>363</v>
      </c>
      <c r="F2246" t="s">
        <v>398</v>
      </c>
      <c r="G2246" t="s">
        <v>344</v>
      </c>
      <c r="H2246">
        <v>999.99900000000002</v>
      </c>
      <c r="J2246">
        <v>104509841</v>
      </c>
      <c r="K2246" s="5">
        <v>42276</v>
      </c>
      <c r="L2246">
        <v>19</v>
      </c>
      <c r="M2246">
        <v>2</v>
      </c>
      <c r="N2246">
        <v>0</v>
      </c>
      <c r="O2246">
        <v>5</v>
      </c>
      <c r="P2246" t="s">
        <v>7</v>
      </c>
    </row>
    <row r="2247" spans="1:16" x14ac:dyDescent="0.35">
      <c r="A2247">
        <v>0</v>
      </c>
      <c r="B2247" t="s">
        <v>344</v>
      </c>
      <c r="C2247">
        <v>0</v>
      </c>
      <c r="E2247" t="s">
        <v>363</v>
      </c>
      <c r="F2247" t="s">
        <v>606</v>
      </c>
      <c r="G2247" t="s">
        <v>344</v>
      </c>
      <c r="H2247">
        <v>999.99900000000002</v>
      </c>
      <c r="J2247">
        <v>104866057</v>
      </c>
      <c r="K2247" s="5">
        <v>42636</v>
      </c>
      <c r="L2247">
        <v>24</v>
      </c>
      <c r="M2247">
        <v>1</v>
      </c>
      <c r="N2247">
        <v>9</v>
      </c>
      <c r="O2247">
        <v>1</v>
      </c>
      <c r="P2247" t="s">
        <v>7</v>
      </c>
    </row>
    <row r="2248" spans="1:16" x14ac:dyDescent="0.35">
      <c r="A2248">
        <v>0</v>
      </c>
      <c r="B2248" t="s">
        <v>344</v>
      </c>
      <c r="C2248">
        <v>0</v>
      </c>
      <c r="E2248" t="s">
        <v>363</v>
      </c>
      <c r="F2248" t="s">
        <v>492</v>
      </c>
      <c r="G2248" t="s">
        <v>344</v>
      </c>
      <c r="H2248">
        <v>999.99900000000002</v>
      </c>
      <c r="J2248">
        <v>107954933</v>
      </c>
      <c r="K2248" s="5">
        <v>45637</v>
      </c>
      <c r="L2248">
        <v>19</v>
      </c>
      <c r="M2248">
        <v>2</v>
      </c>
      <c r="N2248">
        <v>8</v>
      </c>
      <c r="O2248">
        <v>5</v>
      </c>
      <c r="P2248" t="s">
        <v>7</v>
      </c>
    </row>
    <row r="2249" spans="1:16" x14ac:dyDescent="0.35">
      <c r="A2249">
        <v>0</v>
      </c>
      <c r="B2249" t="s">
        <v>344</v>
      </c>
      <c r="C2249">
        <v>0</v>
      </c>
      <c r="E2249" t="s">
        <v>363</v>
      </c>
      <c r="F2249" t="s">
        <v>492</v>
      </c>
      <c r="G2249" t="s">
        <v>344</v>
      </c>
      <c r="H2249">
        <v>999.99900000000002</v>
      </c>
      <c r="J2249">
        <v>107628588</v>
      </c>
      <c r="K2249" s="5">
        <v>45340</v>
      </c>
      <c r="L2249">
        <v>19</v>
      </c>
      <c r="M2249">
        <v>1</v>
      </c>
      <c r="N2249">
        <v>8</v>
      </c>
      <c r="O2249">
        <v>5</v>
      </c>
      <c r="P2249" t="s">
        <v>3</v>
      </c>
    </row>
    <row r="2250" spans="1:16" x14ac:dyDescent="0.35">
      <c r="A2250">
        <v>0</v>
      </c>
      <c r="B2250" t="s">
        <v>344</v>
      </c>
      <c r="C2250">
        <v>0</v>
      </c>
      <c r="E2250" t="s">
        <v>363</v>
      </c>
      <c r="F2250" t="s">
        <v>344</v>
      </c>
      <c r="G2250" t="s">
        <v>344</v>
      </c>
      <c r="H2250">
        <v>999.99900000000002</v>
      </c>
      <c r="J2250">
        <v>107178771</v>
      </c>
      <c r="K2250" s="5">
        <v>44903</v>
      </c>
      <c r="L2250">
        <v>21</v>
      </c>
      <c r="M2250">
        <v>1</v>
      </c>
      <c r="N2250">
        <v>8</v>
      </c>
      <c r="O2250">
        <v>1</v>
      </c>
      <c r="P2250" t="s">
        <v>7</v>
      </c>
    </row>
    <row r="2251" spans="1:16" x14ac:dyDescent="0.35">
      <c r="A2251">
        <v>0</v>
      </c>
      <c r="B2251" t="s">
        <v>344</v>
      </c>
      <c r="C2251">
        <v>0</v>
      </c>
      <c r="E2251" t="s">
        <v>363</v>
      </c>
      <c r="F2251" t="s">
        <v>606</v>
      </c>
      <c r="G2251" t="s">
        <v>344</v>
      </c>
      <c r="H2251">
        <v>999.99900000000002</v>
      </c>
      <c r="J2251">
        <v>107896873</v>
      </c>
      <c r="K2251" s="5">
        <v>45582</v>
      </c>
      <c r="L2251">
        <v>26</v>
      </c>
      <c r="M2251">
        <v>1</v>
      </c>
      <c r="N2251">
        <v>8</v>
      </c>
      <c r="O2251">
        <v>5</v>
      </c>
      <c r="P2251" t="s">
        <v>7</v>
      </c>
    </row>
    <row r="2252" spans="1:16" x14ac:dyDescent="0.35">
      <c r="A2252">
        <v>0</v>
      </c>
      <c r="B2252" t="s">
        <v>344</v>
      </c>
      <c r="C2252">
        <v>0</v>
      </c>
      <c r="E2252" t="s">
        <v>363</v>
      </c>
      <c r="F2252" t="s">
        <v>615</v>
      </c>
      <c r="G2252" t="s">
        <v>344</v>
      </c>
      <c r="H2252">
        <v>999.99900000000002</v>
      </c>
      <c r="J2252">
        <v>107494050</v>
      </c>
      <c r="K2252" s="5">
        <v>45217</v>
      </c>
      <c r="L2252">
        <v>21</v>
      </c>
      <c r="M2252">
        <v>1</v>
      </c>
      <c r="N2252">
        <v>8</v>
      </c>
      <c r="O2252">
        <v>1</v>
      </c>
      <c r="P2252" t="s">
        <v>7</v>
      </c>
    </row>
    <row r="2253" spans="1:16" x14ac:dyDescent="0.35">
      <c r="A2253">
        <v>0</v>
      </c>
      <c r="B2253" t="s">
        <v>344</v>
      </c>
      <c r="C2253">
        <v>2E-3</v>
      </c>
      <c r="D2253" t="s">
        <v>399</v>
      </c>
      <c r="E2253" t="s">
        <v>363</v>
      </c>
      <c r="F2253" t="s">
        <v>606</v>
      </c>
      <c r="G2253" t="s">
        <v>344</v>
      </c>
      <c r="H2253">
        <v>999.99900000000002</v>
      </c>
      <c r="J2253">
        <v>105115981</v>
      </c>
      <c r="K2253" s="5">
        <v>42885</v>
      </c>
      <c r="L2253">
        <v>21</v>
      </c>
      <c r="M2253">
        <v>1</v>
      </c>
      <c r="N2253">
        <v>8</v>
      </c>
      <c r="O2253">
        <v>1</v>
      </c>
      <c r="P2253" t="s">
        <v>3</v>
      </c>
    </row>
    <row r="2254" spans="1:16" x14ac:dyDescent="0.35">
      <c r="A2254">
        <v>0</v>
      </c>
      <c r="B2254" t="s">
        <v>344</v>
      </c>
      <c r="C2254">
        <v>0.1</v>
      </c>
      <c r="D2254" t="s">
        <v>399</v>
      </c>
      <c r="E2254" t="s">
        <v>363</v>
      </c>
      <c r="F2254" t="s">
        <v>698</v>
      </c>
      <c r="G2254" t="s">
        <v>344</v>
      </c>
      <c r="H2254">
        <v>999.99900000000002</v>
      </c>
      <c r="J2254">
        <v>107809636</v>
      </c>
      <c r="K2254" s="5">
        <v>45507</v>
      </c>
      <c r="L2254">
        <v>23</v>
      </c>
      <c r="M2254">
        <v>1</v>
      </c>
      <c r="N2254">
        <v>0</v>
      </c>
      <c r="O2254">
        <v>1</v>
      </c>
      <c r="P2254" t="s">
        <v>8</v>
      </c>
    </row>
    <row r="2255" spans="1:16" x14ac:dyDescent="0.35">
      <c r="A2255">
        <v>0</v>
      </c>
      <c r="B2255" t="s">
        <v>344</v>
      </c>
      <c r="C2255">
        <v>0.5</v>
      </c>
      <c r="D2255" t="s">
        <v>385</v>
      </c>
      <c r="E2255" t="s">
        <v>363</v>
      </c>
      <c r="F2255" t="s">
        <v>344</v>
      </c>
      <c r="G2255" t="s">
        <v>344</v>
      </c>
      <c r="H2255">
        <v>999.99900000000002</v>
      </c>
      <c r="J2255">
        <v>105780731</v>
      </c>
      <c r="K2255" s="5">
        <v>43512</v>
      </c>
      <c r="L2255">
        <v>19</v>
      </c>
      <c r="M2255">
        <v>2</v>
      </c>
      <c r="N2255">
        <v>0</v>
      </c>
      <c r="O2255">
        <v>1</v>
      </c>
      <c r="P2255" t="s">
        <v>7</v>
      </c>
    </row>
    <row r="2256" spans="1:16" x14ac:dyDescent="0.35">
      <c r="A2256">
        <v>0</v>
      </c>
      <c r="B2256" t="s">
        <v>344</v>
      </c>
      <c r="C2256">
        <v>0</v>
      </c>
      <c r="E2256" t="s">
        <v>699</v>
      </c>
      <c r="F2256" t="s">
        <v>694</v>
      </c>
      <c r="G2256" t="s">
        <v>344</v>
      </c>
      <c r="H2256">
        <v>999.99900000000002</v>
      </c>
      <c r="J2256">
        <v>108319538</v>
      </c>
      <c r="K2256" s="5">
        <v>45985</v>
      </c>
      <c r="L2256">
        <v>19</v>
      </c>
      <c r="M2256">
        <v>1</v>
      </c>
      <c r="N2256">
        <v>8</v>
      </c>
      <c r="O2256">
        <v>1</v>
      </c>
      <c r="P2256" t="s">
        <v>7</v>
      </c>
    </row>
    <row r="2257" spans="1:16" x14ac:dyDescent="0.35">
      <c r="A2257">
        <v>0</v>
      </c>
      <c r="B2257" t="s">
        <v>344</v>
      </c>
      <c r="C2257">
        <v>0.2</v>
      </c>
      <c r="D2257" t="s">
        <v>399</v>
      </c>
      <c r="E2257" t="s">
        <v>604</v>
      </c>
      <c r="F2257" t="s">
        <v>427</v>
      </c>
      <c r="G2257" t="s">
        <v>344</v>
      </c>
      <c r="H2257">
        <v>999.99900000000002</v>
      </c>
      <c r="J2257">
        <v>104892982</v>
      </c>
      <c r="K2257" s="5">
        <v>42669</v>
      </c>
      <c r="L2257">
        <v>29</v>
      </c>
      <c r="M2257">
        <v>1</v>
      </c>
      <c r="N2257">
        <v>0</v>
      </c>
      <c r="O2257">
        <v>5</v>
      </c>
      <c r="P2257" t="s">
        <v>7</v>
      </c>
    </row>
    <row r="2258" spans="1:16" x14ac:dyDescent="0.35">
      <c r="A2258">
        <v>0</v>
      </c>
      <c r="B2258" t="s">
        <v>344</v>
      </c>
      <c r="C2258">
        <v>0.2</v>
      </c>
      <c r="D2258" t="s">
        <v>385</v>
      </c>
      <c r="E2258" t="s">
        <v>344</v>
      </c>
      <c r="F2258" t="s">
        <v>655</v>
      </c>
      <c r="G2258" t="s">
        <v>344</v>
      </c>
      <c r="H2258">
        <v>999.99900000000002</v>
      </c>
      <c r="J2258">
        <v>105251039</v>
      </c>
      <c r="K2258" s="5">
        <v>43020</v>
      </c>
      <c r="L2258">
        <v>23</v>
      </c>
      <c r="M2258">
        <v>1</v>
      </c>
      <c r="N2258">
        <v>0</v>
      </c>
      <c r="O2258">
        <v>1</v>
      </c>
      <c r="P2258" t="s">
        <v>3</v>
      </c>
    </row>
    <row r="2259" spans="1:16" x14ac:dyDescent="0.35">
      <c r="A2259">
        <v>0</v>
      </c>
      <c r="B2259" t="s">
        <v>344</v>
      </c>
      <c r="C2259">
        <v>1.2</v>
      </c>
      <c r="D2259" t="s">
        <v>385</v>
      </c>
      <c r="E2259" t="s">
        <v>344</v>
      </c>
      <c r="F2259" t="s">
        <v>425</v>
      </c>
      <c r="G2259" t="s">
        <v>344</v>
      </c>
      <c r="H2259">
        <v>999.99900000000002</v>
      </c>
      <c r="J2259">
        <v>106924864</v>
      </c>
      <c r="K2259" s="5">
        <v>44666</v>
      </c>
      <c r="L2259">
        <v>19</v>
      </c>
      <c r="M2259">
        <v>1</v>
      </c>
      <c r="N2259">
        <v>0</v>
      </c>
      <c r="O2259">
        <v>1</v>
      </c>
      <c r="P2259" t="s">
        <v>3</v>
      </c>
    </row>
    <row r="2260" spans="1:16" x14ac:dyDescent="0.35">
      <c r="A2260">
        <v>721</v>
      </c>
      <c r="B2260" t="s">
        <v>344</v>
      </c>
      <c r="C2260">
        <v>4.0000000000000001E-3</v>
      </c>
      <c r="D2260" t="s">
        <v>385</v>
      </c>
      <c r="E2260" t="s">
        <v>700</v>
      </c>
      <c r="F2260" t="s">
        <v>701</v>
      </c>
      <c r="G2260" t="s">
        <v>344</v>
      </c>
      <c r="H2260">
        <v>999.99900000000002</v>
      </c>
      <c r="J2260">
        <v>107428145</v>
      </c>
      <c r="K2260" s="5">
        <v>45155</v>
      </c>
      <c r="L2260">
        <v>29</v>
      </c>
      <c r="M2260">
        <v>1</v>
      </c>
      <c r="N2260">
        <v>0</v>
      </c>
      <c r="O2260">
        <v>1</v>
      </c>
      <c r="P2260" t="s">
        <v>3</v>
      </c>
    </row>
    <row r="2261" spans="1:16" x14ac:dyDescent="0.35">
      <c r="A2261">
        <v>0</v>
      </c>
      <c r="B2261" t="s">
        <v>344</v>
      </c>
      <c r="C2261">
        <v>0.1</v>
      </c>
      <c r="D2261" t="s">
        <v>399</v>
      </c>
      <c r="E2261" t="s">
        <v>702</v>
      </c>
      <c r="F2261" t="s">
        <v>427</v>
      </c>
      <c r="G2261" t="s">
        <v>344</v>
      </c>
      <c r="H2261">
        <v>999.99900000000002</v>
      </c>
      <c r="J2261">
        <v>105724789</v>
      </c>
      <c r="K2261" s="5">
        <v>43456</v>
      </c>
      <c r="L2261">
        <v>23</v>
      </c>
      <c r="M2261">
        <v>1</v>
      </c>
      <c r="N2261">
        <v>5</v>
      </c>
      <c r="O2261">
        <v>1</v>
      </c>
      <c r="P2261" t="s">
        <v>3</v>
      </c>
    </row>
    <row r="2262" spans="1:16" x14ac:dyDescent="0.35">
      <c r="A2262">
        <v>0</v>
      </c>
      <c r="B2262" t="s">
        <v>344</v>
      </c>
      <c r="C2262">
        <v>0</v>
      </c>
      <c r="E2262" t="s">
        <v>703</v>
      </c>
      <c r="F2262" t="s">
        <v>427</v>
      </c>
      <c r="G2262" t="s">
        <v>344</v>
      </c>
      <c r="H2262">
        <v>999.99900000000002</v>
      </c>
      <c r="J2262">
        <v>107183535</v>
      </c>
      <c r="K2262" s="5">
        <v>44909</v>
      </c>
      <c r="L2262">
        <v>24</v>
      </c>
      <c r="M2262">
        <v>1</v>
      </c>
      <c r="N2262">
        <v>8</v>
      </c>
      <c r="O2262">
        <v>1</v>
      </c>
      <c r="P2262" t="s">
        <v>7</v>
      </c>
    </row>
    <row r="2263" spans="1:16" x14ac:dyDescent="0.35">
      <c r="A2263">
        <v>0</v>
      </c>
      <c r="B2263" t="s">
        <v>344</v>
      </c>
      <c r="C2263">
        <v>0.8</v>
      </c>
      <c r="D2263" t="s">
        <v>385</v>
      </c>
      <c r="E2263" t="s">
        <v>704</v>
      </c>
      <c r="F2263" t="s">
        <v>685</v>
      </c>
      <c r="G2263" t="s">
        <v>344</v>
      </c>
      <c r="H2263">
        <v>999.99900000000002</v>
      </c>
      <c r="J2263">
        <v>105520496</v>
      </c>
      <c r="K2263" s="5">
        <v>43274</v>
      </c>
      <c r="L2263">
        <v>17</v>
      </c>
      <c r="M2263">
        <v>1</v>
      </c>
      <c r="N2263">
        <v>0</v>
      </c>
      <c r="O2263">
        <v>3</v>
      </c>
      <c r="P2263" t="s">
        <v>7</v>
      </c>
    </row>
    <row r="2264" spans="1:16" x14ac:dyDescent="0.35">
      <c r="A2264">
        <v>0</v>
      </c>
      <c r="B2264" t="s">
        <v>705</v>
      </c>
      <c r="C2264">
        <v>0</v>
      </c>
      <c r="E2264" t="s">
        <v>344</v>
      </c>
      <c r="F2264" t="s">
        <v>416</v>
      </c>
      <c r="G2264" t="s">
        <v>344</v>
      </c>
      <c r="H2264">
        <v>999.99900000000002</v>
      </c>
      <c r="J2264">
        <v>107473573</v>
      </c>
      <c r="K2264" s="5">
        <v>45196</v>
      </c>
      <c r="L2264">
        <v>32</v>
      </c>
      <c r="M2264">
        <v>1</v>
      </c>
      <c r="N2264">
        <v>0</v>
      </c>
      <c r="O2264">
        <v>5</v>
      </c>
      <c r="P2264" t="s">
        <v>10</v>
      </c>
    </row>
    <row r="2265" spans="1:16" x14ac:dyDescent="0.35">
      <c r="A2265">
        <v>0</v>
      </c>
      <c r="B2265" t="s">
        <v>606</v>
      </c>
      <c r="C2265">
        <v>0</v>
      </c>
      <c r="E2265" t="s">
        <v>363</v>
      </c>
      <c r="F2265" t="s">
        <v>344</v>
      </c>
      <c r="G2265" t="s">
        <v>606</v>
      </c>
      <c r="H2265">
        <v>0.73799999999999999</v>
      </c>
      <c r="J2265">
        <v>107667488</v>
      </c>
      <c r="K2265" s="5">
        <v>45351</v>
      </c>
      <c r="L2265">
        <v>30</v>
      </c>
      <c r="M2265">
        <v>1</v>
      </c>
      <c r="N2265">
        <v>7</v>
      </c>
      <c r="O2265">
        <v>1</v>
      </c>
      <c r="P2265" t="s">
        <v>8</v>
      </c>
    </row>
    <row r="2266" spans="1:16" x14ac:dyDescent="0.35">
      <c r="A2266">
        <v>0</v>
      </c>
      <c r="B2266" t="s">
        <v>606</v>
      </c>
      <c r="C2266">
        <v>0</v>
      </c>
      <c r="E2266" t="s">
        <v>363</v>
      </c>
      <c r="F2266" t="s">
        <v>398</v>
      </c>
      <c r="G2266" t="s">
        <v>606</v>
      </c>
      <c r="H2266">
        <v>0.73799999999999999</v>
      </c>
      <c r="J2266">
        <v>107634642</v>
      </c>
      <c r="K2266" s="5">
        <v>45345</v>
      </c>
      <c r="L2266">
        <v>30</v>
      </c>
      <c r="M2266">
        <v>2</v>
      </c>
      <c r="N2266">
        <v>7</v>
      </c>
      <c r="O2266">
        <v>1</v>
      </c>
      <c r="P2266" t="s">
        <v>3</v>
      </c>
    </row>
    <row r="2267" spans="1:16" x14ac:dyDescent="0.35">
      <c r="A2267">
        <v>0</v>
      </c>
      <c r="B2267" t="s">
        <v>606</v>
      </c>
      <c r="C2267">
        <v>0</v>
      </c>
      <c r="E2267" t="s">
        <v>363</v>
      </c>
      <c r="F2267" t="s">
        <v>425</v>
      </c>
      <c r="G2267" t="s">
        <v>606</v>
      </c>
      <c r="H2267">
        <v>0.73799999999999999</v>
      </c>
      <c r="J2267">
        <v>108234504</v>
      </c>
      <c r="K2267" s="5">
        <v>45914</v>
      </c>
      <c r="L2267">
        <v>30</v>
      </c>
      <c r="M2267">
        <v>1</v>
      </c>
      <c r="N2267">
        <v>7</v>
      </c>
      <c r="O2267">
        <v>1</v>
      </c>
      <c r="P2267" t="s">
        <v>3</v>
      </c>
    </row>
    <row r="2268" spans="1:16" x14ac:dyDescent="0.35">
      <c r="A2268">
        <v>0</v>
      </c>
      <c r="B2268" t="s">
        <v>606</v>
      </c>
      <c r="C2268">
        <v>0</v>
      </c>
      <c r="E2268" t="s">
        <v>363</v>
      </c>
      <c r="F2268" t="s">
        <v>606</v>
      </c>
      <c r="G2268" t="s">
        <v>606</v>
      </c>
      <c r="H2268">
        <v>0.73799999999999999</v>
      </c>
      <c r="J2268">
        <v>108043792</v>
      </c>
      <c r="K2268" s="5">
        <v>45726</v>
      </c>
      <c r="L2268">
        <v>30</v>
      </c>
      <c r="M2268">
        <v>2</v>
      </c>
      <c r="N2268">
        <v>7</v>
      </c>
      <c r="O2268">
        <v>1</v>
      </c>
      <c r="P2268" t="s">
        <v>7</v>
      </c>
    </row>
    <row r="2269" spans="1:16" x14ac:dyDescent="0.35">
      <c r="A2269">
        <v>0</v>
      </c>
      <c r="B2269" t="s">
        <v>427</v>
      </c>
      <c r="C2269">
        <v>0</v>
      </c>
      <c r="E2269" t="s">
        <v>344</v>
      </c>
      <c r="F2269" t="s">
        <v>690</v>
      </c>
      <c r="G2269" t="s">
        <v>427</v>
      </c>
      <c r="H2269">
        <v>2.992</v>
      </c>
      <c r="J2269">
        <v>106961100</v>
      </c>
      <c r="K2269" s="5">
        <v>44699</v>
      </c>
      <c r="L2269">
        <v>30</v>
      </c>
      <c r="M2269">
        <v>1</v>
      </c>
      <c r="N2269">
        <v>7</v>
      </c>
      <c r="O2269">
        <v>1</v>
      </c>
      <c r="P2269" t="s">
        <v>7</v>
      </c>
    </row>
    <row r="2270" spans="1:16" x14ac:dyDescent="0.35">
      <c r="A2270">
        <v>0</v>
      </c>
      <c r="B2270" t="s">
        <v>427</v>
      </c>
      <c r="C2270">
        <v>0</v>
      </c>
      <c r="E2270" t="s">
        <v>344</v>
      </c>
      <c r="F2270" t="s">
        <v>422</v>
      </c>
      <c r="G2270" t="s">
        <v>427</v>
      </c>
      <c r="H2270">
        <v>2.992</v>
      </c>
      <c r="J2270">
        <v>106313605</v>
      </c>
      <c r="K2270" s="5">
        <v>44060</v>
      </c>
      <c r="L2270">
        <v>19</v>
      </c>
      <c r="M2270">
        <v>1</v>
      </c>
      <c r="N2270">
        <v>7</v>
      </c>
      <c r="O2270">
        <v>1</v>
      </c>
      <c r="P2270" t="s">
        <v>7</v>
      </c>
    </row>
    <row r="2271" spans="1:16" x14ac:dyDescent="0.35">
      <c r="A2271">
        <v>0</v>
      </c>
      <c r="B2271" t="s">
        <v>427</v>
      </c>
      <c r="C2271">
        <v>0</v>
      </c>
      <c r="E2271" t="s">
        <v>344</v>
      </c>
      <c r="F2271" t="s">
        <v>671</v>
      </c>
      <c r="G2271" t="s">
        <v>427</v>
      </c>
      <c r="H2271">
        <v>2.992</v>
      </c>
      <c r="J2271">
        <v>105045896</v>
      </c>
      <c r="K2271" s="5">
        <v>42815</v>
      </c>
      <c r="L2271">
        <v>30</v>
      </c>
      <c r="M2271">
        <v>1</v>
      </c>
      <c r="N2271">
        <v>7</v>
      </c>
      <c r="O2271">
        <v>1</v>
      </c>
      <c r="P2271" t="s">
        <v>7</v>
      </c>
    </row>
    <row r="2272" spans="1:16" x14ac:dyDescent="0.35">
      <c r="A2272">
        <v>0</v>
      </c>
      <c r="B2272" t="s">
        <v>427</v>
      </c>
      <c r="C2272">
        <v>0</v>
      </c>
      <c r="E2272" t="s">
        <v>344</v>
      </c>
      <c r="F2272" t="s">
        <v>367</v>
      </c>
      <c r="G2272" t="s">
        <v>427</v>
      </c>
      <c r="H2272">
        <v>2.992</v>
      </c>
      <c r="J2272">
        <v>104989477</v>
      </c>
      <c r="K2272" s="5">
        <v>42761</v>
      </c>
      <c r="L2272">
        <v>17</v>
      </c>
      <c r="M2272">
        <v>1</v>
      </c>
      <c r="N2272">
        <v>0</v>
      </c>
      <c r="O2272">
        <v>5</v>
      </c>
      <c r="P2272" t="s">
        <v>7</v>
      </c>
    </row>
    <row r="2273" spans="1:16" x14ac:dyDescent="0.35">
      <c r="A2273">
        <v>0</v>
      </c>
      <c r="B2273" t="s">
        <v>427</v>
      </c>
      <c r="C2273">
        <v>0</v>
      </c>
      <c r="E2273" t="s">
        <v>344</v>
      </c>
      <c r="F2273" t="s">
        <v>671</v>
      </c>
      <c r="G2273" t="s">
        <v>427</v>
      </c>
      <c r="H2273">
        <v>2.992</v>
      </c>
      <c r="J2273">
        <v>104553052</v>
      </c>
      <c r="K2273" s="5">
        <v>42317</v>
      </c>
      <c r="L2273">
        <v>30</v>
      </c>
      <c r="M2273">
        <v>2</v>
      </c>
      <c r="N2273">
        <v>7</v>
      </c>
      <c r="O2273">
        <v>1</v>
      </c>
      <c r="P2273" t="s">
        <v>3</v>
      </c>
    </row>
    <row r="2274" spans="1:16" x14ac:dyDescent="0.35">
      <c r="A2274">
        <v>0</v>
      </c>
      <c r="B2274" t="s">
        <v>427</v>
      </c>
      <c r="C2274">
        <v>0</v>
      </c>
      <c r="E2274" t="s">
        <v>344</v>
      </c>
      <c r="F2274" t="s">
        <v>671</v>
      </c>
      <c r="G2274" t="s">
        <v>427</v>
      </c>
      <c r="H2274">
        <v>2.992</v>
      </c>
      <c r="J2274">
        <v>108444932</v>
      </c>
      <c r="K2274" s="5">
        <v>46104</v>
      </c>
      <c r="L2274">
        <v>30</v>
      </c>
      <c r="M2274">
        <v>1</v>
      </c>
      <c r="N2274">
        <v>7</v>
      </c>
      <c r="O2274">
        <v>1</v>
      </c>
      <c r="P2274" t="s">
        <v>7</v>
      </c>
    </row>
    <row r="2275" spans="1:16" x14ac:dyDescent="0.35">
      <c r="A2275">
        <v>0</v>
      </c>
      <c r="B2275" t="s">
        <v>427</v>
      </c>
      <c r="C2275">
        <v>0</v>
      </c>
      <c r="E2275" t="s">
        <v>344</v>
      </c>
      <c r="F2275" t="s">
        <v>690</v>
      </c>
      <c r="G2275" t="s">
        <v>427</v>
      </c>
      <c r="H2275">
        <v>2.992</v>
      </c>
      <c r="J2275">
        <v>108424850</v>
      </c>
      <c r="K2275" s="5">
        <v>46088</v>
      </c>
      <c r="L2275">
        <v>30</v>
      </c>
      <c r="M2275">
        <v>1</v>
      </c>
      <c r="N2275">
        <v>7</v>
      </c>
      <c r="O2275">
        <v>5</v>
      </c>
      <c r="P2275" t="s">
        <v>8</v>
      </c>
    </row>
    <row r="2276" spans="1:16" x14ac:dyDescent="0.35">
      <c r="A2276" s="5">
        <v>46217</v>
      </c>
      <c r="B2276" t="s">
        <v>706</v>
      </c>
    </row>
    <row r="2277" spans="1:16" ht="43.5" x14ac:dyDescent="0.35">
      <c r="A2277" s="1" t="s">
        <v>370</v>
      </c>
      <c r="B2277" t="s">
        <v>371</v>
      </c>
      <c r="C2277" s="1" t="s">
        <v>372</v>
      </c>
      <c r="D2277" t="s">
        <v>373</v>
      </c>
      <c r="E2277" t="s">
        <v>374</v>
      </c>
      <c r="F2277" t="s">
        <v>375</v>
      </c>
      <c r="G2277" t="s">
        <v>376</v>
      </c>
      <c r="H2277" t="s">
        <v>377</v>
      </c>
      <c r="I2277" t="s">
        <v>0</v>
      </c>
      <c r="J2277" t="s">
        <v>1</v>
      </c>
      <c r="K2277" t="s">
        <v>2</v>
      </c>
      <c r="L2277" t="s">
        <v>3</v>
      </c>
      <c r="M2277" t="s">
        <v>4</v>
      </c>
      <c r="N2277" t="s">
        <v>5</v>
      </c>
      <c r="O2277" t="s">
        <v>6</v>
      </c>
    </row>
    <row r="2278" spans="1:16" x14ac:dyDescent="0.35">
      <c r="A2278">
        <v>0</v>
      </c>
      <c r="B2278" t="s">
        <v>427</v>
      </c>
      <c r="C2278">
        <v>0</v>
      </c>
      <c r="E2278" t="s">
        <v>344</v>
      </c>
      <c r="F2278" t="s">
        <v>687</v>
      </c>
      <c r="G2278" t="s">
        <v>427</v>
      </c>
      <c r="H2278">
        <v>2.992</v>
      </c>
      <c r="J2278">
        <v>108237729</v>
      </c>
      <c r="K2278" s="5">
        <v>45920</v>
      </c>
      <c r="L2278">
        <v>23</v>
      </c>
      <c r="M2278">
        <v>1</v>
      </c>
      <c r="N2278">
        <v>7</v>
      </c>
      <c r="O2278">
        <v>1</v>
      </c>
      <c r="P2278" t="s">
        <v>7</v>
      </c>
    </row>
    <row r="2279" spans="1:16" x14ac:dyDescent="0.35">
      <c r="A2279">
        <v>0</v>
      </c>
      <c r="B2279" t="s">
        <v>427</v>
      </c>
      <c r="C2279">
        <v>0</v>
      </c>
      <c r="E2279" t="s">
        <v>344</v>
      </c>
      <c r="F2279" t="s">
        <v>671</v>
      </c>
      <c r="G2279" t="s">
        <v>427</v>
      </c>
      <c r="H2279">
        <v>2.992</v>
      </c>
      <c r="J2279">
        <v>108360348</v>
      </c>
      <c r="K2279" s="5">
        <v>46025</v>
      </c>
      <c r="L2279">
        <v>30</v>
      </c>
      <c r="M2279">
        <v>2</v>
      </c>
      <c r="N2279">
        <v>7</v>
      </c>
      <c r="O2279">
        <v>1</v>
      </c>
      <c r="P2279" t="s">
        <v>7</v>
      </c>
    </row>
    <row r="2280" spans="1:16" x14ac:dyDescent="0.35">
      <c r="A2280">
        <v>0</v>
      </c>
      <c r="B2280" t="s">
        <v>427</v>
      </c>
      <c r="C2280">
        <v>0</v>
      </c>
      <c r="E2280" t="s">
        <v>344</v>
      </c>
      <c r="F2280" t="s">
        <v>690</v>
      </c>
      <c r="G2280" t="s">
        <v>427</v>
      </c>
      <c r="H2280">
        <v>2.992</v>
      </c>
      <c r="J2280">
        <v>108248202</v>
      </c>
      <c r="K2280" s="5">
        <v>45924</v>
      </c>
      <c r="L2280">
        <v>28</v>
      </c>
      <c r="M2280">
        <v>1</v>
      </c>
      <c r="N2280">
        <v>7</v>
      </c>
      <c r="O2280">
        <v>1</v>
      </c>
      <c r="P2280" t="s">
        <v>7</v>
      </c>
    </row>
    <row r="2281" spans="1:16" x14ac:dyDescent="0.35">
      <c r="A2281">
        <v>0</v>
      </c>
      <c r="B2281" t="s">
        <v>427</v>
      </c>
      <c r="C2281">
        <v>0</v>
      </c>
      <c r="E2281" t="s">
        <v>344</v>
      </c>
      <c r="F2281" t="s">
        <v>647</v>
      </c>
      <c r="G2281" t="s">
        <v>427</v>
      </c>
      <c r="H2281">
        <v>2.992</v>
      </c>
      <c r="J2281">
        <v>108063949</v>
      </c>
      <c r="K2281" s="5">
        <v>45743</v>
      </c>
      <c r="L2281">
        <v>24</v>
      </c>
      <c r="M2281">
        <v>1</v>
      </c>
      <c r="N2281">
        <v>7</v>
      </c>
      <c r="O2281">
        <v>1</v>
      </c>
      <c r="P2281" t="s">
        <v>7</v>
      </c>
    </row>
    <row r="2282" spans="1:16" x14ac:dyDescent="0.35">
      <c r="A2282">
        <v>0</v>
      </c>
      <c r="B2282" t="s">
        <v>427</v>
      </c>
      <c r="C2282">
        <v>0</v>
      </c>
      <c r="E2282" t="s">
        <v>344</v>
      </c>
      <c r="F2282" t="s">
        <v>690</v>
      </c>
      <c r="G2282" t="s">
        <v>427</v>
      </c>
      <c r="H2282">
        <v>2.992</v>
      </c>
      <c r="J2282">
        <v>108161774</v>
      </c>
      <c r="K2282" s="5">
        <v>45842</v>
      </c>
      <c r="L2282">
        <v>30</v>
      </c>
      <c r="M2282">
        <v>1</v>
      </c>
      <c r="N2282">
        <v>7</v>
      </c>
      <c r="O2282">
        <v>1</v>
      </c>
      <c r="P2282" t="s">
        <v>7</v>
      </c>
    </row>
    <row r="2283" spans="1:16" x14ac:dyDescent="0.35">
      <c r="A2283">
        <v>0</v>
      </c>
      <c r="B2283" t="s">
        <v>427</v>
      </c>
      <c r="C2283">
        <v>0</v>
      </c>
      <c r="E2283" t="s">
        <v>344</v>
      </c>
      <c r="F2283" t="s">
        <v>690</v>
      </c>
      <c r="G2283" t="s">
        <v>427</v>
      </c>
      <c r="H2283">
        <v>2.992</v>
      </c>
      <c r="J2283">
        <v>108066642</v>
      </c>
      <c r="K2283" s="5">
        <v>45748</v>
      </c>
      <c r="L2283">
        <v>30</v>
      </c>
      <c r="M2283">
        <v>1</v>
      </c>
      <c r="N2283">
        <v>7</v>
      </c>
      <c r="O2283">
        <v>1</v>
      </c>
      <c r="P2283" t="s">
        <v>7</v>
      </c>
    </row>
    <row r="2284" spans="1:16" x14ac:dyDescent="0.35">
      <c r="A2284">
        <v>0</v>
      </c>
      <c r="B2284" t="s">
        <v>427</v>
      </c>
      <c r="C2284">
        <v>0</v>
      </c>
      <c r="E2284" t="s">
        <v>344</v>
      </c>
      <c r="F2284" t="s">
        <v>363</v>
      </c>
      <c r="G2284" t="s">
        <v>427</v>
      </c>
      <c r="H2284">
        <v>2.992</v>
      </c>
      <c r="J2284">
        <v>108172728</v>
      </c>
      <c r="K2284" s="5">
        <v>45851</v>
      </c>
      <c r="L2284">
        <v>30</v>
      </c>
      <c r="M2284">
        <v>1</v>
      </c>
      <c r="N2284">
        <v>7</v>
      </c>
      <c r="O2284">
        <v>1</v>
      </c>
      <c r="P2284" t="s">
        <v>8</v>
      </c>
    </row>
    <row r="2285" spans="1:16" x14ac:dyDescent="0.35">
      <c r="A2285">
        <v>0</v>
      </c>
      <c r="B2285" t="s">
        <v>427</v>
      </c>
      <c r="C2285">
        <v>0</v>
      </c>
      <c r="E2285" t="s">
        <v>344</v>
      </c>
      <c r="F2285" t="s">
        <v>422</v>
      </c>
      <c r="G2285" t="s">
        <v>427</v>
      </c>
      <c r="H2285">
        <v>2.992</v>
      </c>
      <c r="J2285">
        <v>107996416</v>
      </c>
      <c r="K2285" s="5">
        <v>45677</v>
      </c>
      <c r="L2285">
        <v>30</v>
      </c>
      <c r="M2285">
        <v>1</v>
      </c>
      <c r="N2285">
        <v>9</v>
      </c>
      <c r="O2285">
        <v>1</v>
      </c>
      <c r="P2285" t="s">
        <v>8</v>
      </c>
    </row>
    <row r="2286" spans="1:16" x14ac:dyDescent="0.35">
      <c r="A2286">
        <v>0</v>
      </c>
      <c r="B2286" t="s">
        <v>427</v>
      </c>
      <c r="C2286">
        <v>0</v>
      </c>
      <c r="E2286" t="s">
        <v>344</v>
      </c>
      <c r="F2286" t="s">
        <v>671</v>
      </c>
      <c r="G2286" t="s">
        <v>427</v>
      </c>
      <c r="H2286">
        <v>2.992</v>
      </c>
      <c r="J2286">
        <v>107990344</v>
      </c>
      <c r="K2286" s="5">
        <v>45670</v>
      </c>
      <c r="L2286">
        <v>23</v>
      </c>
      <c r="M2286">
        <v>1</v>
      </c>
      <c r="N2286">
        <v>7</v>
      </c>
      <c r="O2286">
        <v>1</v>
      </c>
      <c r="P2286" t="s">
        <v>7</v>
      </c>
    </row>
    <row r="2287" spans="1:16" x14ac:dyDescent="0.35">
      <c r="A2287">
        <v>0</v>
      </c>
      <c r="B2287" t="s">
        <v>427</v>
      </c>
      <c r="C2287">
        <v>0</v>
      </c>
      <c r="E2287" t="s">
        <v>344</v>
      </c>
      <c r="F2287" t="s">
        <v>690</v>
      </c>
      <c r="G2287" t="s">
        <v>427</v>
      </c>
      <c r="H2287">
        <v>2.992</v>
      </c>
      <c r="J2287">
        <v>107654068</v>
      </c>
      <c r="K2287" s="5">
        <v>45361</v>
      </c>
      <c r="L2287">
        <v>19</v>
      </c>
      <c r="M2287">
        <v>2</v>
      </c>
      <c r="N2287">
        <v>7</v>
      </c>
      <c r="O2287">
        <v>5</v>
      </c>
    </row>
    <row r="2288" spans="1:16" x14ac:dyDescent="0.35">
      <c r="A2288">
        <v>0</v>
      </c>
      <c r="B2288" t="s">
        <v>427</v>
      </c>
      <c r="C2288">
        <v>0</v>
      </c>
      <c r="E2288" t="s">
        <v>344</v>
      </c>
      <c r="F2288" t="s">
        <v>671</v>
      </c>
      <c r="G2288" t="s">
        <v>427</v>
      </c>
      <c r="H2288">
        <v>2.992</v>
      </c>
      <c r="J2288">
        <v>107206531</v>
      </c>
      <c r="K2288" s="5">
        <v>44932</v>
      </c>
      <c r="L2288">
        <v>24</v>
      </c>
      <c r="M2288">
        <v>1</v>
      </c>
      <c r="N2288">
        <v>7</v>
      </c>
      <c r="O2288">
        <v>1</v>
      </c>
      <c r="P2288" t="s">
        <v>7</v>
      </c>
    </row>
    <row r="2289" spans="1:16" x14ac:dyDescent="0.35">
      <c r="A2289">
        <v>0</v>
      </c>
      <c r="B2289" t="s">
        <v>427</v>
      </c>
      <c r="C2289">
        <v>0</v>
      </c>
      <c r="E2289" t="s">
        <v>344</v>
      </c>
      <c r="F2289" t="s">
        <v>690</v>
      </c>
      <c r="G2289" t="s">
        <v>427</v>
      </c>
      <c r="H2289">
        <v>2.992</v>
      </c>
      <c r="J2289">
        <v>107666490</v>
      </c>
      <c r="K2289" s="5">
        <v>45359</v>
      </c>
      <c r="L2289">
        <v>30</v>
      </c>
      <c r="M2289">
        <v>1</v>
      </c>
      <c r="N2289">
        <v>7</v>
      </c>
      <c r="O2289">
        <v>2</v>
      </c>
      <c r="P2289" t="s">
        <v>3</v>
      </c>
    </row>
    <row r="2290" spans="1:16" x14ac:dyDescent="0.35">
      <c r="A2290">
        <v>0</v>
      </c>
      <c r="B2290" t="s">
        <v>427</v>
      </c>
      <c r="C2290">
        <v>0</v>
      </c>
      <c r="E2290" t="s">
        <v>344</v>
      </c>
      <c r="F2290" t="s">
        <v>690</v>
      </c>
      <c r="G2290" t="s">
        <v>427</v>
      </c>
      <c r="H2290">
        <v>2.992</v>
      </c>
      <c r="J2290">
        <v>107714074</v>
      </c>
      <c r="K2290" s="5">
        <v>45421</v>
      </c>
      <c r="L2290">
        <v>30</v>
      </c>
      <c r="M2290">
        <v>1</v>
      </c>
      <c r="N2290">
        <v>7</v>
      </c>
      <c r="O2290">
        <v>1</v>
      </c>
      <c r="P2290" t="s">
        <v>7</v>
      </c>
    </row>
    <row r="2291" spans="1:16" x14ac:dyDescent="0.35">
      <c r="A2291">
        <v>0</v>
      </c>
      <c r="B2291" t="s">
        <v>427</v>
      </c>
      <c r="C2291">
        <v>0</v>
      </c>
      <c r="E2291" t="s">
        <v>344</v>
      </c>
      <c r="F2291" t="s">
        <v>690</v>
      </c>
      <c r="G2291" t="s">
        <v>427</v>
      </c>
      <c r="H2291">
        <v>2.992</v>
      </c>
      <c r="J2291">
        <v>107423944</v>
      </c>
      <c r="K2291" s="5">
        <v>45149</v>
      </c>
      <c r="L2291">
        <v>30</v>
      </c>
      <c r="M2291">
        <v>1</v>
      </c>
      <c r="N2291">
        <v>7</v>
      </c>
      <c r="O2291">
        <v>1</v>
      </c>
      <c r="P2291" t="s">
        <v>3</v>
      </c>
    </row>
    <row r="2292" spans="1:16" x14ac:dyDescent="0.35">
      <c r="A2292">
        <v>0</v>
      </c>
      <c r="B2292" t="s">
        <v>428</v>
      </c>
      <c r="C2292">
        <v>0</v>
      </c>
      <c r="E2292" t="s">
        <v>344</v>
      </c>
      <c r="F2292" t="s">
        <v>690</v>
      </c>
      <c r="G2292" t="s">
        <v>428</v>
      </c>
      <c r="H2292">
        <v>999.99900000000002</v>
      </c>
      <c r="J2292">
        <v>107475211</v>
      </c>
      <c r="K2292" s="5">
        <v>45192</v>
      </c>
      <c r="L2292">
        <v>30</v>
      </c>
      <c r="M2292">
        <v>2</v>
      </c>
      <c r="N2292">
        <v>7</v>
      </c>
      <c r="O2292">
        <v>1</v>
      </c>
      <c r="P2292" t="s">
        <v>7</v>
      </c>
    </row>
    <row r="2293" spans="1:16" x14ac:dyDescent="0.35">
      <c r="A2293">
        <v>0</v>
      </c>
      <c r="B2293" t="s">
        <v>404</v>
      </c>
      <c r="C2293">
        <v>0</v>
      </c>
      <c r="E2293" t="s">
        <v>363</v>
      </c>
      <c r="F2293" t="s">
        <v>384</v>
      </c>
      <c r="G2293" t="s">
        <v>404</v>
      </c>
      <c r="H2293">
        <v>0</v>
      </c>
      <c r="J2293">
        <v>106824299</v>
      </c>
      <c r="K2293" s="5">
        <v>44564</v>
      </c>
      <c r="L2293">
        <v>21</v>
      </c>
      <c r="M2293">
        <v>1</v>
      </c>
      <c r="N2293">
        <v>7</v>
      </c>
      <c r="O2293">
        <v>2</v>
      </c>
      <c r="P2293" t="s">
        <v>7</v>
      </c>
    </row>
    <row r="2294" spans="1:16" x14ac:dyDescent="0.35">
      <c r="A2294">
        <v>0</v>
      </c>
      <c r="B2294" t="s">
        <v>404</v>
      </c>
      <c r="C2294">
        <v>0</v>
      </c>
      <c r="E2294" t="s">
        <v>363</v>
      </c>
      <c r="F2294" t="s">
        <v>384</v>
      </c>
      <c r="G2294" t="s">
        <v>404</v>
      </c>
      <c r="H2294">
        <v>0</v>
      </c>
      <c r="J2294">
        <v>105911537</v>
      </c>
      <c r="K2294" s="5">
        <v>43645</v>
      </c>
      <c r="L2294">
        <v>24</v>
      </c>
      <c r="M2294">
        <v>1</v>
      </c>
      <c r="N2294">
        <v>7</v>
      </c>
      <c r="O2294">
        <v>1</v>
      </c>
      <c r="P2294" t="s">
        <v>7</v>
      </c>
    </row>
    <row r="2295" spans="1:16" x14ac:dyDescent="0.35">
      <c r="A2295">
        <v>0</v>
      </c>
      <c r="B2295" t="s">
        <v>671</v>
      </c>
      <c r="C2295">
        <v>0</v>
      </c>
      <c r="E2295" t="s">
        <v>344</v>
      </c>
      <c r="F2295" t="s">
        <v>644</v>
      </c>
      <c r="G2295" t="s">
        <v>671</v>
      </c>
      <c r="H2295">
        <v>0</v>
      </c>
      <c r="J2295">
        <v>108257641</v>
      </c>
      <c r="K2295" s="5">
        <v>45936</v>
      </c>
      <c r="L2295">
        <v>30</v>
      </c>
      <c r="M2295">
        <v>1</v>
      </c>
      <c r="N2295">
        <v>8</v>
      </c>
      <c r="O2295">
        <v>1</v>
      </c>
      <c r="P2295" t="s">
        <v>7</v>
      </c>
    </row>
    <row r="2296" spans="1:16" x14ac:dyDescent="0.35">
      <c r="A2296">
        <v>0</v>
      </c>
      <c r="B2296" t="s">
        <v>671</v>
      </c>
      <c r="C2296">
        <v>0</v>
      </c>
      <c r="E2296" t="s">
        <v>344</v>
      </c>
      <c r="F2296" t="s">
        <v>644</v>
      </c>
      <c r="G2296" t="s">
        <v>671</v>
      </c>
      <c r="H2296">
        <v>0</v>
      </c>
      <c r="J2296">
        <v>108412305</v>
      </c>
      <c r="K2296" s="5">
        <v>46078</v>
      </c>
      <c r="L2296">
        <v>24</v>
      </c>
      <c r="M2296">
        <v>1</v>
      </c>
      <c r="N2296">
        <v>8</v>
      </c>
      <c r="O2296">
        <v>1</v>
      </c>
      <c r="P2296" t="s">
        <v>7</v>
      </c>
    </row>
    <row r="2297" spans="1:16" x14ac:dyDescent="0.35">
      <c r="A2297">
        <v>721</v>
      </c>
      <c r="B2297" t="s">
        <v>603</v>
      </c>
      <c r="C2297">
        <v>0</v>
      </c>
      <c r="E2297" t="s">
        <v>363</v>
      </c>
      <c r="F2297" t="s">
        <v>603</v>
      </c>
      <c r="G2297" t="s">
        <v>603</v>
      </c>
      <c r="H2297">
        <v>999.99900000000002</v>
      </c>
      <c r="J2297">
        <v>105514027</v>
      </c>
      <c r="K2297" s="5">
        <v>43265</v>
      </c>
      <c r="L2297">
        <v>24</v>
      </c>
      <c r="M2297">
        <v>1</v>
      </c>
      <c r="N2297">
        <v>8</v>
      </c>
      <c r="O2297">
        <v>1</v>
      </c>
      <c r="P2297" t="s">
        <v>7</v>
      </c>
    </row>
    <row r="2298" spans="1:16" x14ac:dyDescent="0.35">
      <c r="A2298">
        <v>0</v>
      </c>
      <c r="B2298" t="s">
        <v>382</v>
      </c>
      <c r="C2298">
        <v>0</v>
      </c>
      <c r="E2298" t="s">
        <v>344</v>
      </c>
      <c r="F2298" t="s">
        <v>363</v>
      </c>
      <c r="G2298" t="s">
        <v>382</v>
      </c>
      <c r="H2298">
        <v>0</v>
      </c>
      <c r="J2298">
        <v>105488570</v>
      </c>
      <c r="K2298" s="5">
        <v>43240</v>
      </c>
      <c r="L2298">
        <v>19</v>
      </c>
      <c r="M2298">
        <v>1</v>
      </c>
      <c r="N2298">
        <v>8</v>
      </c>
      <c r="O2298">
        <v>5</v>
      </c>
      <c r="P2298" t="s">
        <v>3</v>
      </c>
    </row>
    <row r="2299" spans="1:16" x14ac:dyDescent="0.35">
      <c r="A2299">
        <v>0</v>
      </c>
      <c r="B2299" t="s">
        <v>382</v>
      </c>
      <c r="C2299">
        <v>0</v>
      </c>
      <c r="E2299" t="s">
        <v>344</v>
      </c>
      <c r="F2299" t="s">
        <v>367</v>
      </c>
      <c r="G2299" t="s">
        <v>382</v>
      </c>
      <c r="H2299">
        <v>0</v>
      </c>
      <c r="J2299">
        <v>104098364</v>
      </c>
      <c r="K2299" s="5">
        <v>41820</v>
      </c>
      <c r="L2299">
        <v>19</v>
      </c>
      <c r="M2299">
        <v>1</v>
      </c>
      <c r="N2299">
        <v>8</v>
      </c>
      <c r="O2299">
        <v>5</v>
      </c>
      <c r="P2299" t="s">
        <v>7</v>
      </c>
    </row>
    <row r="2300" spans="1:16" x14ac:dyDescent="0.35">
      <c r="A2300">
        <v>0</v>
      </c>
      <c r="B2300" t="s">
        <v>382</v>
      </c>
      <c r="C2300">
        <v>0</v>
      </c>
      <c r="E2300" t="s">
        <v>344</v>
      </c>
      <c r="F2300" t="s">
        <v>660</v>
      </c>
      <c r="G2300" t="s">
        <v>382</v>
      </c>
      <c r="H2300">
        <v>0</v>
      </c>
      <c r="J2300">
        <v>108398767</v>
      </c>
      <c r="K2300" s="5">
        <v>46062</v>
      </c>
      <c r="L2300">
        <v>24</v>
      </c>
      <c r="M2300">
        <v>1</v>
      </c>
      <c r="N2300">
        <v>8</v>
      </c>
      <c r="O2300">
        <v>5</v>
      </c>
      <c r="P2300" t="s">
        <v>8</v>
      </c>
    </row>
    <row r="2301" spans="1:16" x14ac:dyDescent="0.35">
      <c r="A2301">
        <v>0</v>
      </c>
      <c r="B2301" t="s">
        <v>382</v>
      </c>
      <c r="C2301">
        <v>0</v>
      </c>
      <c r="E2301" t="s">
        <v>344</v>
      </c>
      <c r="F2301" t="s">
        <v>707</v>
      </c>
      <c r="G2301" t="s">
        <v>382</v>
      </c>
      <c r="H2301">
        <v>0</v>
      </c>
      <c r="J2301">
        <v>108110851</v>
      </c>
      <c r="K2301" s="5">
        <v>45790</v>
      </c>
      <c r="L2301">
        <v>19</v>
      </c>
      <c r="M2301">
        <v>1</v>
      </c>
      <c r="N2301">
        <v>8</v>
      </c>
      <c r="O2301">
        <v>5</v>
      </c>
      <c r="P2301" t="s">
        <v>7</v>
      </c>
    </row>
    <row r="2302" spans="1:16" x14ac:dyDescent="0.35">
      <c r="A2302">
        <v>0</v>
      </c>
      <c r="B2302" t="s">
        <v>382</v>
      </c>
      <c r="C2302">
        <v>0</v>
      </c>
      <c r="E2302" t="s">
        <v>367</v>
      </c>
      <c r="F2302" t="s">
        <v>660</v>
      </c>
      <c r="G2302" t="s">
        <v>382</v>
      </c>
      <c r="H2302">
        <v>1.5</v>
      </c>
      <c r="J2302">
        <v>108437013</v>
      </c>
      <c r="K2302" s="5">
        <v>46100</v>
      </c>
      <c r="L2302">
        <v>26</v>
      </c>
      <c r="M2302">
        <v>1</v>
      </c>
      <c r="N2302">
        <v>7</v>
      </c>
      <c r="O2302">
        <v>1</v>
      </c>
      <c r="P2302" t="s">
        <v>3</v>
      </c>
    </row>
    <row r="2303" spans="1:16" x14ac:dyDescent="0.35">
      <c r="A2303">
        <v>0</v>
      </c>
      <c r="B2303" t="s">
        <v>394</v>
      </c>
      <c r="C2303">
        <v>0</v>
      </c>
      <c r="E2303" t="s">
        <v>363</v>
      </c>
      <c r="F2303" t="s">
        <v>523</v>
      </c>
      <c r="G2303" t="s">
        <v>394</v>
      </c>
      <c r="H2303">
        <v>0</v>
      </c>
      <c r="J2303">
        <v>107378608</v>
      </c>
      <c r="K2303" s="5">
        <v>45102</v>
      </c>
      <c r="L2303">
        <v>24</v>
      </c>
      <c r="M2303">
        <v>1</v>
      </c>
      <c r="N2303">
        <v>8</v>
      </c>
      <c r="O2303">
        <v>1</v>
      </c>
      <c r="P2303" t="s">
        <v>7</v>
      </c>
    </row>
    <row r="2304" spans="1:16" x14ac:dyDescent="0.35">
      <c r="A2304">
        <v>0</v>
      </c>
      <c r="B2304" t="s">
        <v>394</v>
      </c>
      <c r="C2304">
        <v>0</v>
      </c>
      <c r="E2304" t="s">
        <v>363</v>
      </c>
      <c r="F2304" t="s">
        <v>384</v>
      </c>
      <c r="G2304" t="s">
        <v>394</v>
      </c>
      <c r="H2304">
        <v>0</v>
      </c>
      <c r="J2304">
        <v>106437344</v>
      </c>
      <c r="K2304" s="5">
        <v>44180</v>
      </c>
      <c r="L2304">
        <v>26</v>
      </c>
      <c r="M2304">
        <v>1</v>
      </c>
      <c r="N2304">
        <v>8</v>
      </c>
      <c r="O2304">
        <v>1</v>
      </c>
      <c r="P2304" t="s">
        <v>8</v>
      </c>
    </row>
    <row r="2305" spans="1:16" x14ac:dyDescent="0.35">
      <c r="A2305">
        <v>0</v>
      </c>
      <c r="B2305" t="s">
        <v>394</v>
      </c>
      <c r="C2305">
        <v>0</v>
      </c>
      <c r="E2305" t="s">
        <v>363</v>
      </c>
      <c r="F2305" t="s">
        <v>436</v>
      </c>
      <c r="G2305" t="s">
        <v>394</v>
      </c>
      <c r="H2305">
        <v>0</v>
      </c>
      <c r="J2305">
        <v>106360401</v>
      </c>
      <c r="K2305" s="5">
        <v>44111</v>
      </c>
      <c r="L2305">
        <v>30</v>
      </c>
      <c r="M2305">
        <v>1</v>
      </c>
      <c r="N2305">
        <v>8</v>
      </c>
      <c r="O2305">
        <v>5</v>
      </c>
      <c r="P2305" t="s">
        <v>7</v>
      </c>
    </row>
    <row r="2306" spans="1:16" x14ac:dyDescent="0.35">
      <c r="A2306">
        <v>0</v>
      </c>
      <c r="B2306" t="s">
        <v>394</v>
      </c>
      <c r="C2306">
        <v>0</v>
      </c>
      <c r="E2306" t="s">
        <v>363</v>
      </c>
      <c r="F2306" t="s">
        <v>436</v>
      </c>
      <c r="G2306" t="s">
        <v>394</v>
      </c>
      <c r="H2306">
        <v>0</v>
      </c>
      <c r="J2306">
        <v>106191387</v>
      </c>
      <c r="K2306" s="5">
        <v>43912</v>
      </c>
      <c r="L2306">
        <v>19</v>
      </c>
      <c r="M2306">
        <v>1</v>
      </c>
      <c r="N2306">
        <v>8</v>
      </c>
      <c r="O2306">
        <v>1</v>
      </c>
      <c r="P2306" t="s">
        <v>7</v>
      </c>
    </row>
    <row r="2307" spans="1:16" x14ac:dyDescent="0.35">
      <c r="A2307">
        <v>0</v>
      </c>
      <c r="B2307" t="s">
        <v>394</v>
      </c>
      <c r="C2307">
        <v>0</v>
      </c>
      <c r="E2307" t="s">
        <v>363</v>
      </c>
      <c r="F2307" t="s">
        <v>384</v>
      </c>
      <c r="G2307" t="s">
        <v>394</v>
      </c>
      <c r="H2307">
        <v>0</v>
      </c>
      <c r="J2307">
        <v>106105392</v>
      </c>
      <c r="K2307" s="5">
        <v>43820</v>
      </c>
      <c r="L2307">
        <v>24</v>
      </c>
      <c r="M2307">
        <v>1</v>
      </c>
      <c r="N2307">
        <v>8</v>
      </c>
      <c r="O2307">
        <v>1</v>
      </c>
      <c r="P2307" t="s">
        <v>3</v>
      </c>
    </row>
    <row r="2308" spans="1:16" x14ac:dyDescent="0.35">
      <c r="A2308">
        <v>0</v>
      </c>
      <c r="B2308" t="s">
        <v>394</v>
      </c>
      <c r="C2308">
        <v>0</v>
      </c>
      <c r="E2308" t="s">
        <v>363</v>
      </c>
      <c r="F2308" t="s">
        <v>384</v>
      </c>
      <c r="G2308" t="s">
        <v>394</v>
      </c>
      <c r="H2308">
        <v>0</v>
      </c>
      <c r="J2308">
        <v>105676492</v>
      </c>
      <c r="K2308" s="5">
        <v>43414</v>
      </c>
      <c r="L2308">
        <v>24</v>
      </c>
      <c r="M2308">
        <v>1</v>
      </c>
      <c r="N2308">
        <v>8</v>
      </c>
      <c r="O2308">
        <v>1</v>
      </c>
      <c r="P2308" t="s">
        <v>7</v>
      </c>
    </row>
    <row r="2309" spans="1:16" x14ac:dyDescent="0.35">
      <c r="A2309">
        <v>0</v>
      </c>
      <c r="B2309" t="s">
        <v>394</v>
      </c>
      <c r="C2309">
        <v>0</v>
      </c>
      <c r="E2309" t="s">
        <v>363</v>
      </c>
      <c r="F2309" t="s">
        <v>708</v>
      </c>
      <c r="G2309" t="s">
        <v>394</v>
      </c>
      <c r="H2309">
        <v>0</v>
      </c>
      <c r="J2309">
        <v>105541519</v>
      </c>
      <c r="K2309" s="5">
        <v>43294</v>
      </c>
      <c r="L2309">
        <v>24</v>
      </c>
      <c r="M2309">
        <v>1</v>
      </c>
      <c r="N2309">
        <v>8</v>
      </c>
      <c r="O2309">
        <v>1</v>
      </c>
      <c r="P2309" t="s">
        <v>8</v>
      </c>
    </row>
    <row r="2310" spans="1:16" x14ac:dyDescent="0.35">
      <c r="A2310" s="5">
        <v>46217</v>
      </c>
      <c r="B2310" t="s">
        <v>709</v>
      </c>
    </row>
    <row r="2311" spans="1:16" ht="43.5" x14ac:dyDescent="0.35">
      <c r="A2311" s="1" t="s">
        <v>370</v>
      </c>
      <c r="B2311" t="s">
        <v>371</v>
      </c>
      <c r="C2311" s="1" t="s">
        <v>372</v>
      </c>
      <c r="D2311" t="s">
        <v>373</v>
      </c>
      <c r="E2311" t="s">
        <v>374</v>
      </c>
      <c r="F2311" t="s">
        <v>375</v>
      </c>
      <c r="G2311" t="s">
        <v>376</v>
      </c>
      <c r="H2311" t="s">
        <v>377</v>
      </c>
      <c r="I2311" t="s">
        <v>0</v>
      </c>
      <c r="J2311" t="s">
        <v>1</v>
      </c>
      <c r="K2311" t="s">
        <v>2</v>
      </c>
      <c r="L2311" t="s">
        <v>3</v>
      </c>
      <c r="M2311" t="s">
        <v>4</v>
      </c>
      <c r="N2311" t="s">
        <v>5</v>
      </c>
      <c r="O2311" t="s">
        <v>6</v>
      </c>
    </row>
    <row r="2312" spans="1:16" x14ac:dyDescent="0.35">
      <c r="A2312">
        <v>0</v>
      </c>
      <c r="B2312" t="s">
        <v>394</v>
      </c>
      <c r="C2312">
        <v>0</v>
      </c>
      <c r="E2312" t="s">
        <v>363</v>
      </c>
      <c r="F2312" t="s">
        <v>437</v>
      </c>
      <c r="G2312" t="s">
        <v>394</v>
      </c>
      <c r="H2312">
        <v>0</v>
      </c>
      <c r="J2312">
        <v>104913473</v>
      </c>
      <c r="K2312" s="5">
        <v>42685</v>
      </c>
      <c r="L2312">
        <v>24</v>
      </c>
      <c r="M2312">
        <v>1</v>
      </c>
      <c r="N2312">
        <v>8</v>
      </c>
      <c r="O2312">
        <v>1</v>
      </c>
      <c r="P2312" t="s">
        <v>7</v>
      </c>
    </row>
    <row r="2313" spans="1:16" x14ac:dyDescent="0.35">
      <c r="A2313">
        <v>0</v>
      </c>
      <c r="B2313" t="s">
        <v>394</v>
      </c>
      <c r="C2313">
        <v>0</v>
      </c>
      <c r="E2313" t="s">
        <v>363</v>
      </c>
      <c r="F2313" t="s">
        <v>436</v>
      </c>
      <c r="G2313" t="s">
        <v>394</v>
      </c>
      <c r="H2313">
        <v>0</v>
      </c>
      <c r="J2313">
        <v>104198832</v>
      </c>
      <c r="K2313" s="5">
        <v>41942</v>
      </c>
      <c r="L2313">
        <v>24</v>
      </c>
      <c r="M2313">
        <v>1</v>
      </c>
      <c r="N2313">
        <v>0</v>
      </c>
      <c r="O2313">
        <v>1</v>
      </c>
      <c r="P2313" t="s">
        <v>7</v>
      </c>
    </row>
    <row r="2314" spans="1:16" x14ac:dyDescent="0.35">
      <c r="A2314">
        <v>0</v>
      </c>
      <c r="B2314" t="s">
        <v>394</v>
      </c>
      <c r="C2314">
        <v>0</v>
      </c>
      <c r="E2314" t="s">
        <v>363</v>
      </c>
      <c r="F2314" t="s">
        <v>384</v>
      </c>
      <c r="G2314" t="s">
        <v>394</v>
      </c>
      <c r="H2314">
        <v>0</v>
      </c>
      <c r="J2314">
        <v>107705170</v>
      </c>
      <c r="K2314" s="5">
        <v>45412</v>
      </c>
      <c r="L2314">
        <v>23</v>
      </c>
      <c r="M2314">
        <v>1</v>
      </c>
      <c r="N2314">
        <v>8</v>
      </c>
      <c r="O2314">
        <v>1</v>
      </c>
      <c r="P2314" t="s">
        <v>8</v>
      </c>
    </row>
    <row r="2315" spans="1:16" x14ac:dyDescent="0.35">
      <c r="A2315">
        <v>502</v>
      </c>
      <c r="B2315" t="s">
        <v>447</v>
      </c>
      <c r="C2315">
        <v>0</v>
      </c>
      <c r="E2315" t="s">
        <v>364</v>
      </c>
      <c r="G2315" t="s">
        <v>454</v>
      </c>
      <c r="H2315">
        <v>0.65400000000000003</v>
      </c>
      <c r="J2315">
        <v>105734365</v>
      </c>
      <c r="K2315" s="5">
        <v>43452</v>
      </c>
      <c r="L2315">
        <v>30</v>
      </c>
      <c r="M2315">
        <v>1</v>
      </c>
      <c r="N2315">
        <v>7</v>
      </c>
      <c r="O2315">
        <v>4</v>
      </c>
      <c r="P2315" t="s">
        <v>7</v>
      </c>
    </row>
    <row r="2316" spans="1:16" x14ac:dyDescent="0.35">
      <c r="A2316">
        <v>502</v>
      </c>
      <c r="B2316" t="s">
        <v>447</v>
      </c>
      <c r="C2316">
        <v>0</v>
      </c>
      <c r="E2316" t="s">
        <v>364</v>
      </c>
      <c r="F2316" t="s">
        <v>449</v>
      </c>
      <c r="G2316" t="s">
        <v>454</v>
      </c>
      <c r="H2316">
        <v>0.65400000000000003</v>
      </c>
      <c r="J2316">
        <v>104330104</v>
      </c>
      <c r="K2316" s="5">
        <v>42082</v>
      </c>
      <c r="L2316">
        <v>21</v>
      </c>
      <c r="M2316">
        <v>1</v>
      </c>
      <c r="O2316">
        <v>1</v>
      </c>
      <c r="P2316" t="s">
        <v>7</v>
      </c>
    </row>
    <row r="2317" spans="1:16" x14ac:dyDescent="0.35">
      <c r="A2317">
        <v>502</v>
      </c>
      <c r="B2317" t="s">
        <v>447</v>
      </c>
      <c r="C2317">
        <v>0</v>
      </c>
      <c r="E2317" t="s">
        <v>363</v>
      </c>
      <c r="G2317" t="s">
        <v>454</v>
      </c>
      <c r="H2317">
        <v>0.65400000000000003</v>
      </c>
      <c r="J2317">
        <v>108498807</v>
      </c>
      <c r="K2317" s="5">
        <v>46157</v>
      </c>
      <c r="L2317">
        <v>24</v>
      </c>
      <c r="M2317">
        <v>1</v>
      </c>
      <c r="N2317">
        <v>0</v>
      </c>
      <c r="O2317">
        <v>1</v>
      </c>
      <c r="P2317" t="s">
        <v>7</v>
      </c>
    </row>
    <row r="2318" spans="1:16" x14ac:dyDescent="0.35">
      <c r="A2318">
        <v>502</v>
      </c>
      <c r="B2318" t="s">
        <v>421</v>
      </c>
      <c r="C2318">
        <v>0</v>
      </c>
      <c r="E2318" t="s">
        <v>363</v>
      </c>
      <c r="G2318" t="s">
        <v>446</v>
      </c>
      <c r="H2318">
        <v>2.169</v>
      </c>
      <c r="J2318">
        <v>107502095</v>
      </c>
      <c r="K2318" s="5">
        <v>45201</v>
      </c>
      <c r="L2318">
        <v>30</v>
      </c>
      <c r="M2318">
        <v>1</v>
      </c>
      <c r="N2318">
        <v>7</v>
      </c>
      <c r="O2318">
        <v>1</v>
      </c>
      <c r="P2318" t="s">
        <v>8</v>
      </c>
    </row>
    <row r="2319" spans="1:16" x14ac:dyDescent="0.35">
      <c r="A2319">
        <v>502</v>
      </c>
      <c r="B2319" t="s">
        <v>446</v>
      </c>
      <c r="C2319">
        <v>0</v>
      </c>
      <c r="E2319" t="s">
        <v>363</v>
      </c>
      <c r="G2319" t="s">
        <v>446</v>
      </c>
      <c r="H2319">
        <v>2.169</v>
      </c>
      <c r="J2319">
        <v>108413942</v>
      </c>
      <c r="K2319" s="5">
        <v>46073</v>
      </c>
      <c r="L2319">
        <v>30</v>
      </c>
      <c r="M2319">
        <v>1</v>
      </c>
      <c r="N2319">
        <v>7</v>
      </c>
      <c r="O2319">
        <v>4</v>
      </c>
      <c r="P2319" t="s">
        <v>10</v>
      </c>
    </row>
    <row r="2320" spans="1:16" x14ac:dyDescent="0.35">
      <c r="A2320">
        <v>502</v>
      </c>
      <c r="B2320" t="s">
        <v>446</v>
      </c>
      <c r="C2320">
        <v>0</v>
      </c>
      <c r="E2320" t="s">
        <v>363</v>
      </c>
      <c r="F2320" t="s">
        <v>461</v>
      </c>
      <c r="G2320" t="s">
        <v>446</v>
      </c>
      <c r="H2320">
        <v>2.169</v>
      </c>
      <c r="J2320">
        <v>108303888</v>
      </c>
      <c r="K2320" s="5">
        <v>45958</v>
      </c>
      <c r="L2320">
        <v>25</v>
      </c>
      <c r="M2320">
        <v>2</v>
      </c>
      <c r="N2320">
        <v>7</v>
      </c>
      <c r="O2320">
        <v>3</v>
      </c>
      <c r="P2320" t="s">
        <v>7</v>
      </c>
    </row>
    <row r="2321" spans="1:16" x14ac:dyDescent="0.35">
      <c r="A2321">
        <v>502</v>
      </c>
      <c r="B2321" t="s">
        <v>446</v>
      </c>
      <c r="C2321">
        <v>0</v>
      </c>
      <c r="E2321" t="s">
        <v>363</v>
      </c>
      <c r="F2321" t="s">
        <v>460</v>
      </c>
      <c r="G2321" t="s">
        <v>446</v>
      </c>
      <c r="H2321">
        <v>2.169</v>
      </c>
      <c r="J2321">
        <v>107831776</v>
      </c>
      <c r="K2321" s="5">
        <v>45516</v>
      </c>
      <c r="L2321">
        <v>21</v>
      </c>
      <c r="M2321">
        <v>2</v>
      </c>
      <c r="O2321">
        <v>1</v>
      </c>
      <c r="P2321" t="s">
        <v>7</v>
      </c>
    </row>
    <row r="2322" spans="1:16" x14ac:dyDescent="0.35">
      <c r="A2322">
        <v>502</v>
      </c>
      <c r="B2322" t="s">
        <v>446</v>
      </c>
      <c r="C2322">
        <v>0</v>
      </c>
      <c r="E2322" t="s">
        <v>363</v>
      </c>
      <c r="F2322" t="s">
        <v>460</v>
      </c>
      <c r="G2322" t="s">
        <v>446</v>
      </c>
      <c r="H2322">
        <v>2.169</v>
      </c>
      <c r="J2322">
        <v>108360767</v>
      </c>
      <c r="K2322" s="5">
        <v>45993</v>
      </c>
      <c r="L2322">
        <v>30</v>
      </c>
      <c r="M2322">
        <v>1</v>
      </c>
      <c r="O2322">
        <v>5</v>
      </c>
      <c r="P2322" t="s">
        <v>3</v>
      </c>
    </row>
    <row r="2323" spans="1:16" x14ac:dyDescent="0.35">
      <c r="A2323">
        <v>502</v>
      </c>
      <c r="B2323" t="s">
        <v>446</v>
      </c>
      <c r="C2323">
        <v>0</v>
      </c>
      <c r="E2323" t="s">
        <v>363</v>
      </c>
      <c r="G2323" t="s">
        <v>446</v>
      </c>
      <c r="H2323">
        <v>2.169</v>
      </c>
      <c r="J2323">
        <v>107413319</v>
      </c>
      <c r="K2323" s="5">
        <v>45121</v>
      </c>
      <c r="L2323">
        <v>28</v>
      </c>
      <c r="M2323">
        <v>1</v>
      </c>
      <c r="N2323">
        <v>7</v>
      </c>
      <c r="O2323">
        <v>3</v>
      </c>
      <c r="P2323" t="s">
        <v>7</v>
      </c>
    </row>
    <row r="2324" spans="1:16" x14ac:dyDescent="0.35">
      <c r="A2324">
        <v>502</v>
      </c>
      <c r="B2324" t="s">
        <v>446</v>
      </c>
      <c r="C2324">
        <v>0</v>
      </c>
      <c r="E2324" t="s">
        <v>363</v>
      </c>
      <c r="F2324" t="s">
        <v>460</v>
      </c>
      <c r="G2324" t="s">
        <v>446</v>
      </c>
      <c r="H2324">
        <v>2.169</v>
      </c>
      <c r="J2324">
        <v>107447815</v>
      </c>
      <c r="K2324" s="5">
        <v>45152</v>
      </c>
      <c r="L2324">
        <v>23</v>
      </c>
      <c r="M2324">
        <v>1</v>
      </c>
      <c r="N2324">
        <v>7</v>
      </c>
      <c r="O2324">
        <v>1</v>
      </c>
      <c r="P2324" t="s">
        <v>3</v>
      </c>
    </row>
    <row r="2325" spans="1:16" x14ac:dyDescent="0.35">
      <c r="A2325">
        <v>502</v>
      </c>
      <c r="B2325" t="s">
        <v>446</v>
      </c>
      <c r="C2325">
        <v>0</v>
      </c>
      <c r="E2325" t="s">
        <v>363</v>
      </c>
      <c r="F2325" t="s">
        <v>531</v>
      </c>
      <c r="G2325" t="s">
        <v>446</v>
      </c>
      <c r="H2325">
        <v>2.169</v>
      </c>
      <c r="J2325">
        <v>107213795</v>
      </c>
      <c r="K2325" s="5">
        <v>44926</v>
      </c>
      <c r="L2325">
        <v>29</v>
      </c>
      <c r="M2325">
        <v>2</v>
      </c>
      <c r="N2325">
        <v>7</v>
      </c>
      <c r="O2325">
        <v>1</v>
      </c>
      <c r="P2325" t="s">
        <v>7</v>
      </c>
    </row>
    <row r="2326" spans="1:16" x14ac:dyDescent="0.35">
      <c r="A2326">
        <v>502</v>
      </c>
      <c r="B2326" t="s">
        <v>446</v>
      </c>
      <c r="C2326">
        <v>0</v>
      </c>
      <c r="E2326" t="s">
        <v>363</v>
      </c>
      <c r="F2326" t="s">
        <v>460</v>
      </c>
      <c r="G2326" t="s">
        <v>446</v>
      </c>
      <c r="H2326">
        <v>2.169</v>
      </c>
      <c r="J2326">
        <v>107241930</v>
      </c>
      <c r="K2326" s="5">
        <v>44959</v>
      </c>
      <c r="L2326">
        <v>21</v>
      </c>
      <c r="M2326">
        <v>2</v>
      </c>
      <c r="N2326">
        <v>7</v>
      </c>
      <c r="O2326">
        <v>1</v>
      </c>
      <c r="P2326" t="s">
        <v>7</v>
      </c>
    </row>
    <row r="2327" spans="1:16" x14ac:dyDescent="0.35">
      <c r="A2327">
        <v>502</v>
      </c>
      <c r="B2327" t="s">
        <v>446</v>
      </c>
      <c r="C2327">
        <v>0</v>
      </c>
      <c r="E2327" t="s">
        <v>363</v>
      </c>
      <c r="G2327" t="s">
        <v>446</v>
      </c>
      <c r="H2327">
        <v>2.169</v>
      </c>
      <c r="J2327">
        <v>106629607</v>
      </c>
      <c r="K2327" s="5">
        <v>44330</v>
      </c>
      <c r="L2327">
        <v>30</v>
      </c>
      <c r="M2327">
        <v>1</v>
      </c>
      <c r="O2327">
        <v>1</v>
      </c>
      <c r="P2327" t="s">
        <v>8</v>
      </c>
    </row>
    <row r="2328" spans="1:16" x14ac:dyDescent="0.35">
      <c r="A2328">
        <v>502</v>
      </c>
      <c r="B2328" t="s">
        <v>446</v>
      </c>
      <c r="C2328">
        <v>0</v>
      </c>
      <c r="E2328" t="s">
        <v>363</v>
      </c>
      <c r="F2328" t="s">
        <v>461</v>
      </c>
      <c r="G2328" t="s">
        <v>446</v>
      </c>
      <c r="H2328">
        <v>2.169</v>
      </c>
      <c r="J2328">
        <v>106545789</v>
      </c>
      <c r="K2328" s="5">
        <v>44270</v>
      </c>
      <c r="L2328">
        <v>30</v>
      </c>
      <c r="M2328">
        <v>1</v>
      </c>
      <c r="N2328">
        <v>7</v>
      </c>
      <c r="O2328">
        <v>1</v>
      </c>
      <c r="P2328" t="s">
        <v>3</v>
      </c>
    </row>
    <row r="2329" spans="1:16" x14ac:dyDescent="0.35">
      <c r="A2329">
        <v>502</v>
      </c>
      <c r="B2329" t="s">
        <v>446</v>
      </c>
      <c r="C2329">
        <v>0</v>
      </c>
      <c r="E2329" t="s">
        <v>363</v>
      </c>
      <c r="G2329" t="s">
        <v>446</v>
      </c>
      <c r="H2329">
        <v>2.169</v>
      </c>
      <c r="J2329">
        <v>106503419</v>
      </c>
      <c r="K2329" s="5">
        <v>44212</v>
      </c>
      <c r="L2329">
        <v>28</v>
      </c>
      <c r="M2329">
        <v>1</v>
      </c>
      <c r="N2329">
        <v>7</v>
      </c>
      <c r="O2329">
        <v>1</v>
      </c>
      <c r="P2329" t="s">
        <v>7</v>
      </c>
    </row>
    <row r="2330" spans="1:16" x14ac:dyDescent="0.35">
      <c r="A2330">
        <v>502</v>
      </c>
      <c r="B2330" t="s">
        <v>446</v>
      </c>
      <c r="C2330">
        <v>0</v>
      </c>
      <c r="E2330" t="s">
        <v>363</v>
      </c>
      <c r="G2330" t="s">
        <v>446</v>
      </c>
      <c r="H2330">
        <v>2.169</v>
      </c>
      <c r="J2330">
        <v>105812186</v>
      </c>
      <c r="K2330" s="5">
        <v>43543</v>
      </c>
      <c r="L2330">
        <v>21</v>
      </c>
      <c r="M2330">
        <v>1</v>
      </c>
      <c r="N2330">
        <v>7</v>
      </c>
      <c r="O2330">
        <v>1</v>
      </c>
      <c r="P2330" t="s">
        <v>7</v>
      </c>
    </row>
    <row r="2331" spans="1:16" x14ac:dyDescent="0.35">
      <c r="A2331">
        <v>502</v>
      </c>
      <c r="B2331" t="s">
        <v>446</v>
      </c>
      <c r="C2331">
        <v>0</v>
      </c>
      <c r="E2331" t="s">
        <v>363</v>
      </c>
      <c r="F2331" t="s">
        <v>460</v>
      </c>
      <c r="G2331" t="s">
        <v>446</v>
      </c>
      <c r="H2331">
        <v>2.169</v>
      </c>
      <c r="J2331">
        <v>105673438</v>
      </c>
      <c r="K2331" s="5">
        <v>43406</v>
      </c>
      <c r="L2331">
        <v>24</v>
      </c>
      <c r="M2331">
        <v>1</v>
      </c>
      <c r="N2331">
        <v>7</v>
      </c>
      <c r="O2331">
        <v>1</v>
      </c>
      <c r="P2331" t="s">
        <v>7</v>
      </c>
    </row>
    <row r="2332" spans="1:16" x14ac:dyDescent="0.35">
      <c r="A2332">
        <v>502</v>
      </c>
      <c r="B2332" t="s">
        <v>446</v>
      </c>
      <c r="C2332">
        <v>0</v>
      </c>
      <c r="E2332" t="s">
        <v>363</v>
      </c>
      <c r="F2332" t="s">
        <v>460</v>
      </c>
      <c r="G2332" t="s">
        <v>446</v>
      </c>
      <c r="H2332">
        <v>2.169</v>
      </c>
      <c r="J2332">
        <v>105372305</v>
      </c>
      <c r="K2332" s="5">
        <v>43119</v>
      </c>
      <c r="L2332">
        <v>21</v>
      </c>
      <c r="M2332">
        <v>1</v>
      </c>
      <c r="N2332">
        <v>7</v>
      </c>
      <c r="O2332">
        <v>4</v>
      </c>
      <c r="P2332" t="s">
        <v>7</v>
      </c>
    </row>
    <row r="2333" spans="1:16" x14ac:dyDescent="0.35">
      <c r="A2333">
        <v>502</v>
      </c>
      <c r="B2333" t="s">
        <v>446</v>
      </c>
      <c r="C2333">
        <v>0</v>
      </c>
      <c r="E2333" t="s">
        <v>363</v>
      </c>
      <c r="G2333" t="s">
        <v>446</v>
      </c>
      <c r="H2333">
        <v>2.169</v>
      </c>
      <c r="J2333">
        <v>105302147</v>
      </c>
      <c r="K2333" s="5">
        <v>43056</v>
      </c>
      <c r="L2333">
        <v>21</v>
      </c>
      <c r="M2333">
        <v>1</v>
      </c>
      <c r="N2333">
        <v>7</v>
      </c>
      <c r="O2333">
        <v>1</v>
      </c>
      <c r="P2333" t="s">
        <v>7</v>
      </c>
    </row>
    <row r="2334" spans="1:16" x14ac:dyDescent="0.35">
      <c r="A2334">
        <v>502</v>
      </c>
      <c r="B2334" t="s">
        <v>446</v>
      </c>
      <c r="C2334">
        <v>0</v>
      </c>
      <c r="E2334" t="s">
        <v>363</v>
      </c>
      <c r="F2334" t="s">
        <v>460</v>
      </c>
      <c r="G2334" t="s">
        <v>446</v>
      </c>
      <c r="H2334">
        <v>2.169</v>
      </c>
      <c r="J2334">
        <v>108138631</v>
      </c>
      <c r="K2334" s="5">
        <v>45798</v>
      </c>
      <c r="L2334">
        <v>24</v>
      </c>
      <c r="M2334">
        <v>1</v>
      </c>
      <c r="N2334">
        <v>7</v>
      </c>
      <c r="O2334">
        <v>1</v>
      </c>
      <c r="P2334" t="s">
        <v>8</v>
      </c>
    </row>
    <row r="2335" spans="1:16" x14ac:dyDescent="0.35">
      <c r="A2335">
        <v>0</v>
      </c>
      <c r="B2335" t="s">
        <v>446</v>
      </c>
      <c r="C2335">
        <v>0</v>
      </c>
      <c r="E2335" t="s">
        <v>363</v>
      </c>
      <c r="G2335" t="s">
        <v>446</v>
      </c>
      <c r="H2335">
        <v>2.169</v>
      </c>
      <c r="J2335">
        <v>104776651</v>
      </c>
      <c r="K2335" s="5">
        <v>42534</v>
      </c>
      <c r="L2335">
        <v>21</v>
      </c>
      <c r="M2335">
        <v>1</v>
      </c>
      <c r="N2335">
        <v>7</v>
      </c>
      <c r="O2335">
        <v>1</v>
      </c>
      <c r="P2335" t="s">
        <v>3</v>
      </c>
    </row>
    <row r="2336" spans="1:16" x14ac:dyDescent="0.35">
      <c r="A2336">
        <v>502</v>
      </c>
      <c r="B2336" t="s">
        <v>446</v>
      </c>
      <c r="C2336">
        <v>0</v>
      </c>
      <c r="E2336" t="s">
        <v>363</v>
      </c>
      <c r="F2336" t="s">
        <v>421</v>
      </c>
      <c r="G2336" t="s">
        <v>446</v>
      </c>
      <c r="H2336">
        <v>2.169</v>
      </c>
      <c r="J2336">
        <v>104193193</v>
      </c>
      <c r="K2336" s="5">
        <v>41926</v>
      </c>
      <c r="L2336">
        <v>30</v>
      </c>
      <c r="M2336">
        <v>2</v>
      </c>
      <c r="N2336">
        <v>7</v>
      </c>
      <c r="O2336">
        <v>1</v>
      </c>
      <c r="P2336" t="s">
        <v>8</v>
      </c>
    </row>
    <row r="2337" spans="1:16" x14ac:dyDescent="0.35">
      <c r="A2337">
        <v>502</v>
      </c>
      <c r="B2337" t="s">
        <v>446</v>
      </c>
      <c r="C2337">
        <v>0</v>
      </c>
      <c r="E2337" t="s">
        <v>363</v>
      </c>
      <c r="G2337" t="s">
        <v>446</v>
      </c>
      <c r="H2337">
        <v>2.169</v>
      </c>
      <c r="J2337">
        <v>104120184</v>
      </c>
      <c r="K2337" s="5">
        <v>41819</v>
      </c>
      <c r="L2337">
        <v>30</v>
      </c>
      <c r="M2337">
        <v>1</v>
      </c>
      <c r="N2337">
        <v>0</v>
      </c>
      <c r="O2337">
        <v>1</v>
      </c>
      <c r="P2337" t="s">
        <v>7</v>
      </c>
    </row>
    <row r="2338" spans="1:16" x14ac:dyDescent="0.35">
      <c r="A2338">
        <v>502</v>
      </c>
      <c r="B2338" t="s">
        <v>446</v>
      </c>
      <c r="C2338">
        <v>0</v>
      </c>
      <c r="E2338" t="s">
        <v>363</v>
      </c>
      <c r="F2338" t="s">
        <v>531</v>
      </c>
      <c r="G2338" t="s">
        <v>446</v>
      </c>
      <c r="H2338">
        <v>2.169</v>
      </c>
      <c r="J2338">
        <v>107791683</v>
      </c>
      <c r="K2338" s="5">
        <v>45483</v>
      </c>
      <c r="L2338">
        <v>30</v>
      </c>
      <c r="M2338">
        <v>1</v>
      </c>
      <c r="N2338">
        <v>7</v>
      </c>
      <c r="O2338">
        <v>1</v>
      </c>
      <c r="P2338" t="s">
        <v>8</v>
      </c>
    </row>
    <row r="2339" spans="1:16" x14ac:dyDescent="0.35">
      <c r="A2339">
        <v>502</v>
      </c>
      <c r="B2339" t="s">
        <v>446</v>
      </c>
      <c r="C2339">
        <v>0</v>
      </c>
      <c r="E2339" t="s">
        <v>363</v>
      </c>
      <c r="G2339" t="s">
        <v>446</v>
      </c>
      <c r="H2339">
        <v>2.169</v>
      </c>
      <c r="J2339">
        <v>108487128</v>
      </c>
      <c r="K2339" s="5">
        <v>46147</v>
      </c>
      <c r="L2339">
        <v>23</v>
      </c>
      <c r="M2339">
        <v>1</v>
      </c>
      <c r="N2339">
        <v>7</v>
      </c>
      <c r="O2339">
        <v>1</v>
      </c>
      <c r="P2339" t="s">
        <v>3</v>
      </c>
    </row>
    <row r="2340" spans="1:16" x14ac:dyDescent="0.35">
      <c r="A2340">
        <v>502</v>
      </c>
      <c r="B2340" t="s">
        <v>446</v>
      </c>
      <c r="C2340">
        <v>0</v>
      </c>
      <c r="D2340" t="s">
        <v>385</v>
      </c>
      <c r="E2340" t="s">
        <v>363</v>
      </c>
      <c r="F2340" t="s">
        <v>531</v>
      </c>
      <c r="G2340" t="s">
        <v>446</v>
      </c>
      <c r="H2340">
        <v>2.169</v>
      </c>
      <c r="J2340">
        <v>106895637</v>
      </c>
      <c r="K2340" s="5">
        <v>44583</v>
      </c>
      <c r="L2340">
        <v>32</v>
      </c>
      <c r="M2340">
        <v>4</v>
      </c>
      <c r="N2340">
        <v>0</v>
      </c>
      <c r="O2340">
        <v>5</v>
      </c>
      <c r="P2340" t="s">
        <v>7</v>
      </c>
    </row>
    <row r="2341" spans="1:16" x14ac:dyDescent="0.35">
      <c r="A2341">
        <v>491</v>
      </c>
      <c r="B2341" t="s">
        <v>494</v>
      </c>
      <c r="C2341">
        <v>0</v>
      </c>
      <c r="E2341" t="s">
        <v>364</v>
      </c>
      <c r="F2341" t="s">
        <v>380</v>
      </c>
      <c r="G2341" t="s">
        <v>484</v>
      </c>
      <c r="H2341">
        <v>1.125</v>
      </c>
      <c r="J2341">
        <v>106563528</v>
      </c>
      <c r="K2341" s="5">
        <v>44318</v>
      </c>
      <c r="L2341">
        <v>24</v>
      </c>
      <c r="M2341">
        <v>1</v>
      </c>
      <c r="N2341">
        <v>9</v>
      </c>
      <c r="O2341">
        <v>5</v>
      </c>
      <c r="P2341" t="s">
        <v>7</v>
      </c>
    </row>
    <row r="2342" spans="1:16" x14ac:dyDescent="0.35">
      <c r="A2342">
        <v>491</v>
      </c>
      <c r="B2342" t="s">
        <v>494</v>
      </c>
      <c r="C2342">
        <v>0</v>
      </c>
      <c r="E2342" t="s">
        <v>364</v>
      </c>
      <c r="G2342" t="s">
        <v>484</v>
      </c>
      <c r="H2342">
        <v>1.125</v>
      </c>
      <c r="J2342">
        <v>108437453</v>
      </c>
      <c r="K2342" s="5">
        <v>46100</v>
      </c>
      <c r="L2342">
        <v>21</v>
      </c>
      <c r="M2342">
        <v>1</v>
      </c>
      <c r="N2342">
        <v>0</v>
      </c>
      <c r="O2342">
        <v>2</v>
      </c>
      <c r="P2342" t="s">
        <v>7</v>
      </c>
    </row>
    <row r="2343" spans="1:16" x14ac:dyDescent="0.35">
      <c r="A2343">
        <v>491</v>
      </c>
      <c r="B2343" t="s">
        <v>494</v>
      </c>
      <c r="C2343">
        <v>0</v>
      </c>
      <c r="E2343" t="s">
        <v>364</v>
      </c>
      <c r="F2343" t="s">
        <v>442</v>
      </c>
      <c r="G2343" t="s">
        <v>484</v>
      </c>
      <c r="H2343">
        <v>1.125</v>
      </c>
      <c r="J2343">
        <v>108472450</v>
      </c>
      <c r="K2343" s="5">
        <v>46132</v>
      </c>
      <c r="L2343">
        <v>29</v>
      </c>
      <c r="M2343">
        <v>1</v>
      </c>
      <c r="N2343">
        <v>8</v>
      </c>
      <c r="O2343">
        <v>1</v>
      </c>
      <c r="P2343" t="s">
        <v>7</v>
      </c>
    </row>
    <row r="2344" spans="1:16" x14ac:dyDescent="0.35">
      <c r="A2344" s="5">
        <v>46217</v>
      </c>
      <c r="B2344" t="s">
        <v>710</v>
      </c>
    </row>
    <row r="2345" spans="1:16" ht="43.5" x14ac:dyDescent="0.35">
      <c r="A2345" s="1" t="s">
        <v>370</v>
      </c>
      <c r="B2345" t="s">
        <v>371</v>
      </c>
      <c r="C2345" s="1" t="s">
        <v>372</v>
      </c>
      <c r="D2345" t="s">
        <v>373</v>
      </c>
      <c r="E2345" t="s">
        <v>374</v>
      </c>
      <c r="F2345" t="s">
        <v>375</v>
      </c>
      <c r="G2345" t="s">
        <v>376</v>
      </c>
      <c r="H2345" t="s">
        <v>377</v>
      </c>
      <c r="I2345" t="s">
        <v>0</v>
      </c>
      <c r="J2345" t="s">
        <v>1</v>
      </c>
      <c r="K2345" t="s">
        <v>2</v>
      </c>
      <c r="L2345" t="s">
        <v>3</v>
      </c>
      <c r="M2345" t="s">
        <v>4</v>
      </c>
      <c r="N2345" t="s">
        <v>5</v>
      </c>
      <c r="O2345" t="s">
        <v>6</v>
      </c>
    </row>
    <row r="2346" spans="1:16" x14ac:dyDescent="0.35">
      <c r="A2346">
        <v>0</v>
      </c>
      <c r="B2346" t="s">
        <v>475</v>
      </c>
      <c r="C2346">
        <v>0</v>
      </c>
      <c r="E2346" t="s">
        <v>363</v>
      </c>
      <c r="F2346" t="s">
        <v>488</v>
      </c>
      <c r="G2346" t="s">
        <v>475</v>
      </c>
      <c r="H2346">
        <v>13.83</v>
      </c>
      <c r="J2346">
        <v>105447820</v>
      </c>
      <c r="K2346" s="5">
        <v>43203</v>
      </c>
      <c r="L2346">
        <v>19</v>
      </c>
      <c r="M2346">
        <v>1</v>
      </c>
      <c r="N2346">
        <v>8</v>
      </c>
      <c r="O2346">
        <v>1</v>
      </c>
      <c r="P2346" t="s">
        <v>7</v>
      </c>
    </row>
    <row r="2347" spans="1:16" x14ac:dyDescent="0.35">
      <c r="A2347">
        <v>0</v>
      </c>
      <c r="B2347" t="s">
        <v>475</v>
      </c>
      <c r="C2347">
        <v>0</v>
      </c>
      <c r="E2347" t="s">
        <v>363</v>
      </c>
      <c r="F2347" t="s">
        <v>438</v>
      </c>
      <c r="G2347" t="s">
        <v>475</v>
      </c>
      <c r="H2347">
        <v>13.83</v>
      </c>
      <c r="J2347">
        <v>105354723</v>
      </c>
      <c r="K2347" s="5">
        <v>43115</v>
      </c>
      <c r="L2347">
        <v>19</v>
      </c>
      <c r="M2347">
        <v>1</v>
      </c>
      <c r="N2347">
        <v>8</v>
      </c>
      <c r="O2347">
        <v>5</v>
      </c>
      <c r="P2347" t="s">
        <v>7</v>
      </c>
    </row>
    <row r="2348" spans="1:16" x14ac:dyDescent="0.35">
      <c r="A2348">
        <v>0</v>
      </c>
      <c r="B2348" t="s">
        <v>475</v>
      </c>
      <c r="C2348">
        <v>0</v>
      </c>
      <c r="E2348" t="s">
        <v>363</v>
      </c>
      <c r="F2348" t="s">
        <v>438</v>
      </c>
      <c r="G2348" t="s">
        <v>475</v>
      </c>
      <c r="H2348">
        <v>13.83</v>
      </c>
      <c r="J2348">
        <v>107641546</v>
      </c>
      <c r="K2348" s="5">
        <v>45353</v>
      </c>
      <c r="L2348">
        <v>19</v>
      </c>
      <c r="M2348">
        <v>2</v>
      </c>
      <c r="N2348">
        <v>8</v>
      </c>
      <c r="O2348">
        <v>5</v>
      </c>
    </row>
    <row r="2349" spans="1:16" x14ac:dyDescent="0.35">
      <c r="A2349">
        <v>0</v>
      </c>
      <c r="B2349" t="s">
        <v>475</v>
      </c>
      <c r="C2349">
        <v>0</v>
      </c>
      <c r="E2349" t="s">
        <v>363</v>
      </c>
      <c r="F2349" t="s">
        <v>489</v>
      </c>
      <c r="G2349" t="s">
        <v>475</v>
      </c>
      <c r="H2349">
        <v>13.83</v>
      </c>
      <c r="J2349">
        <v>107922212</v>
      </c>
      <c r="K2349" s="5">
        <v>45611</v>
      </c>
      <c r="L2349">
        <v>21</v>
      </c>
      <c r="M2349">
        <v>1</v>
      </c>
      <c r="N2349">
        <v>8</v>
      </c>
      <c r="O2349">
        <v>5</v>
      </c>
      <c r="P2349" t="s">
        <v>7</v>
      </c>
    </row>
    <row r="2350" spans="1:16" x14ac:dyDescent="0.35">
      <c r="A2350">
        <v>0</v>
      </c>
      <c r="B2350" t="s">
        <v>475</v>
      </c>
      <c r="C2350">
        <v>0</v>
      </c>
      <c r="E2350" t="s">
        <v>363</v>
      </c>
      <c r="F2350" t="s">
        <v>488</v>
      </c>
      <c r="G2350" t="s">
        <v>475</v>
      </c>
      <c r="H2350">
        <v>13.83</v>
      </c>
      <c r="J2350">
        <v>108073765</v>
      </c>
      <c r="K2350" s="5">
        <v>45754</v>
      </c>
      <c r="L2350">
        <v>19</v>
      </c>
      <c r="M2350">
        <v>2</v>
      </c>
      <c r="N2350">
        <v>8</v>
      </c>
      <c r="O2350">
        <v>5</v>
      </c>
      <c r="P2350" t="s">
        <v>7</v>
      </c>
    </row>
    <row r="2351" spans="1:16" x14ac:dyDescent="0.35">
      <c r="A2351">
        <v>0</v>
      </c>
      <c r="B2351" t="s">
        <v>475</v>
      </c>
      <c r="C2351">
        <v>0</v>
      </c>
      <c r="E2351" t="s">
        <v>363</v>
      </c>
      <c r="F2351" t="s">
        <v>486</v>
      </c>
      <c r="G2351" t="s">
        <v>475</v>
      </c>
      <c r="H2351">
        <v>13.83</v>
      </c>
      <c r="J2351">
        <v>108087123</v>
      </c>
      <c r="K2351" s="5">
        <v>45769</v>
      </c>
      <c r="L2351">
        <v>24</v>
      </c>
      <c r="M2351">
        <v>1</v>
      </c>
      <c r="N2351">
        <v>8</v>
      </c>
      <c r="O2351">
        <v>5</v>
      </c>
      <c r="P2351" t="s">
        <v>7</v>
      </c>
    </row>
    <row r="2352" spans="1:16" x14ac:dyDescent="0.35">
      <c r="A2352">
        <v>0</v>
      </c>
      <c r="B2352" t="s">
        <v>507</v>
      </c>
      <c r="C2352">
        <v>0</v>
      </c>
      <c r="E2352" t="s">
        <v>363</v>
      </c>
      <c r="F2352" t="s">
        <v>394</v>
      </c>
      <c r="G2352" t="s">
        <v>507</v>
      </c>
      <c r="H2352">
        <v>0</v>
      </c>
      <c r="J2352">
        <v>107448376</v>
      </c>
      <c r="K2352" s="5">
        <v>45172</v>
      </c>
      <c r="L2352">
        <v>21</v>
      </c>
      <c r="M2352">
        <v>1</v>
      </c>
      <c r="N2352">
        <v>8</v>
      </c>
      <c r="O2352">
        <v>1</v>
      </c>
      <c r="P2352" t="s">
        <v>7</v>
      </c>
    </row>
    <row r="2353" spans="1:16" x14ac:dyDescent="0.35">
      <c r="A2353">
        <v>0</v>
      </c>
      <c r="B2353" t="s">
        <v>488</v>
      </c>
      <c r="C2353">
        <v>0</v>
      </c>
      <c r="E2353" t="s">
        <v>363</v>
      </c>
      <c r="F2353" t="s">
        <v>475</v>
      </c>
      <c r="G2353" t="s">
        <v>488</v>
      </c>
      <c r="H2353">
        <v>0</v>
      </c>
      <c r="J2353">
        <v>105459205</v>
      </c>
      <c r="K2353" s="5">
        <v>43204</v>
      </c>
      <c r="L2353">
        <v>24</v>
      </c>
      <c r="M2353">
        <v>1</v>
      </c>
      <c r="N2353">
        <v>8</v>
      </c>
      <c r="O2353">
        <v>1</v>
      </c>
      <c r="P2353" t="s">
        <v>7</v>
      </c>
    </row>
    <row r="2354" spans="1:16" x14ac:dyDescent="0.35">
      <c r="A2354">
        <v>0</v>
      </c>
      <c r="B2354" t="s">
        <v>488</v>
      </c>
      <c r="C2354">
        <v>0</v>
      </c>
      <c r="E2354" t="s">
        <v>363</v>
      </c>
      <c r="F2354" t="s">
        <v>475</v>
      </c>
      <c r="G2354" t="s">
        <v>488</v>
      </c>
      <c r="H2354">
        <v>0</v>
      </c>
      <c r="J2354">
        <v>104596227</v>
      </c>
      <c r="K2354" s="5">
        <v>42361</v>
      </c>
      <c r="L2354">
        <v>19</v>
      </c>
      <c r="M2354">
        <v>2</v>
      </c>
      <c r="N2354">
        <v>8</v>
      </c>
      <c r="O2354">
        <v>5</v>
      </c>
      <c r="P2354" t="s">
        <v>7</v>
      </c>
    </row>
    <row r="2355" spans="1:16" x14ac:dyDescent="0.35">
      <c r="A2355">
        <v>0</v>
      </c>
      <c r="B2355" t="s">
        <v>488</v>
      </c>
      <c r="C2355">
        <v>0</v>
      </c>
      <c r="E2355" t="s">
        <v>363</v>
      </c>
      <c r="F2355" t="s">
        <v>475</v>
      </c>
      <c r="G2355" t="s">
        <v>488</v>
      </c>
      <c r="H2355">
        <v>0</v>
      </c>
      <c r="J2355">
        <v>104780579</v>
      </c>
      <c r="K2355" s="5">
        <v>42546</v>
      </c>
      <c r="L2355">
        <v>19</v>
      </c>
      <c r="M2355">
        <v>1</v>
      </c>
      <c r="N2355">
        <v>8</v>
      </c>
      <c r="O2355">
        <v>5</v>
      </c>
    </row>
    <row r="2356" spans="1:16" x14ac:dyDescent="0.35">
      <c r="A2356">
        <v>0</v>
      </c>
      <c r="B2356" t="s">
        <v>488</v>
      </c>
      <c r="C2356">
        <v>0</v>
      </c>
      <c r="E2356" t="s">
        <v>363</v>
      </c>
      <c r="F2356" t="s">
        <v>711</v>
      </c>
      <c r="G2356" t="s">
        <v>488</v>
      </c>
      <c r="H2356">
        <v>0</v>
      </c>
      <c r="J2356">
        <v>107522239</v>
      </c>
      <c r="K2356" s="5">
        <v>45239</v>
      </c>
      <c r="L2356">
        <v>24</v>
      </c>
      <c r="M2356">
        <v>1</v>
      </c>
      <c r="N2356">
        <v>8</v>
      </c>
      <c r="O2356">
        <v>1</v>
      </c>
      <c r="P2356" t="s">
        <v>3</v>
      </c>
    </row>
    <row r="2357" spans="1:16" x14ac:dyDescent="0.35">
      <c r="A2357">
        <v>0</v>
      </c>
      <c r="B2357" t="s">
        <v>502</v>
      </c>
      <c r="C2357">
        <v>0</v>
      </c>
      <c r="E2357" t="s">
        <v>363</v>
      </c>
      <c r="F2357" t="s">
        <v>488</v>
      </c>
      <c r="G2357" t="s">
        <v>502</v>
      </c>
      <c r="H2357">
        <v>0</v>
      </c>
      <c r="J2357">
        <v>106469693</v>
      </c>
      <c r="K2357" s="5">
        <v>44216</v>
      </c>
      <c r="L2357">
        <v>19</v>
      </c>
      <c r="M2357">
        <v>1</v>
      </c>
      <c r="N2357">
        <v>8</v>
      </c>
      <c r="O2357">
        <v>5</v>
      </c>
      <c r="P2357" t="s">
        <v>3</v>
      </c>
    </row>
    <row r="2358" spans="1:16" x14ac:dyDescent="0.35">
      <c r="A2358">
        <v>0</v>
      </c>
      <c r="B2358" t="s">
        <v>502</v>
      </c>
      <c r="C2358">
        <v>0</v>
      </c>
      <c r="E2358" t="s">
        <v>363</v>
      </c>
      <c r="F2358" t="s">
        <v>507</v>
      </c>
      <c r="G2358" t="s">
        <v>502</v>
      </c>
      <c r="H2358">
        <v>0</v>
      </c>
      <c r="J2358">
        <v>104125185</v>
      </c>
      <c r="K2358" s="5">
        <v>41860</v>
      </c>
      <c r="L2358">
        <v>19</v>
      </c>
      <c r="M2358">
        <v>2</v>
      </c>
      <c r="N2358">
        <v>8</v>
      </c>
      <c r="O2358">
        <v>5</v>
      </c>
      <c r="P2358" t="s">
        <v>3</v>
      </c>
    </row>
    <row r="2359" spans="1:16" x14ac:dyDescent="0.35">
      <c r="A2359">
        <v>0</v>
      </c>
      <c r="B2359" t="s">
        <v>436</v>
      </c>
      <c r="C2359">
        <v>0</v>
      </c>
      <c r="E2359" t="s">
        <v>363</v>
      </c>
      <c r="F2359" t="s">
        <v>394</v>
      </c>
      <c r="G2359" t="s">
        <v>436</v>
      </c>
      <c r="H2359">
        <v>0</v>
      </c>
      <c r="J2359">
        <v>107868697</v>
      </c>
      <c r="K2359" s="5">
        <v>45565</v>
      </c>
      <c r="L2359">
        <v>24</v>
      </c>
      <c r="M2359">
        <v>1</v>
      </c>
      <c r="N2359">
        <v>8</v>
      </c>
      <c r="O2359">
        <v>1</v>
      </c>
      <c r="P2359" t="s">
        <v>7</v>
      </c>
    </row>
    <row r="2360" spans="1:16" x14ac:dyDescent="0.35">
      <c r="A2360">
        <v>0</v>
      </c>
      <c r="B2360" t="s">
        <v>515</v>
      </c>
      <c r="C2360">
        <v>0</v>
      </c>
      <c r="E2360" t="s">
        <v>363</v>
      </c>
      <c r="F2360" t="s">
        <v>387</v>
      </c>
      <c r="G2360" t="s">
        <v>515</v>
      </c>
      <c r="H2360">
        <v>0</v>
      </c>
      <c r="J2360">
        <v>107628552</v>
      </c>
      <c r="K2360" s="5">
        <v>45339</v>
      </c>
      <c r="L2360">
        <v>24</v>
      </c>
      <c r="M2360">
        <v>1</v>
      </c>
      <c r="N2360">
        <v>8</v>
      </c>
      <c r="O2360">
        <v>5</v>
      </c>
      <c r="P2360" t="s">
        <v>8</v>
      </c>
    </row>
    <row r="2361" spans="1:16" x14ac:dyDescent="0.35">
      <c r="A2361">
        <v>0</v>
      </c>
      <c r="B2361" t="s">
        <v>344</v>
      </c>
      <c r="C2361">
        <v>8.9999999999999993E-3</v>
      </c>
      <c r="D2361" t="s">
        <v>399</v>
      </c>
      <c r="E2361" t="s">
        <v>425</v>
      </c>
      <c r="F2361" t="s">
        <v>367</v>
      </c>
      <c r="G2361" t="s">
        <v>345</v>
      </c>
      <c r="H2361">
        <v>8.9999999999999993E-3</v>
      </c>
      <c r="J2361">
        <v>105792509</v>
      </c>
      <c r="K2361" s="5">
        <v>43528</v>
      </c>
      <c r="L2361">
        <v>17</v>
      </c>
      <c r="M2361">
        <v>2</v>
      </c>
      <c r="N2361">
        <v>0</v>
      </c>
      <c r="O2361">
        <v>5</v>
      </c>
      <c r="P2361" t="s">
        <v>7</v>
      </c>
    </row>
    <row r="2362" spans="1:16" x14ac:dyDescent="0.35">
      <c r="A2362">
        <v>0</v>
      </c>
      <c r="B2362" t="s">
        <v>344</v>
      </c>
      <c r="C2362">
        <v>1.3</v>
      </c>
      <c r="D2362" t="s">
        <v>385</v>
      </c>
      <c r="E2362" t="s">
        <v>624</v>
      </c>
      <c r="F2362" t="s">
        <v>425</v>
      </c>
      <c r="G2362" t="s">
        <v>345</v>
      </c>
      <c r="H2362">
        <v>0.04</v>
      </c>
      <c r="J2362">
        <v>107848929</v>
      </c>
      <c r="K2362" s="5">
        <v>45546</v>
      </c>
      <c r="L2362">
        <v>19</v>
      </c>
      <c r="M2362">
        <v>1</v>
      </c>
      <c r="N2362">
        <v>0</v>
      </c>
      <c r="O2362">
        <v>1</v>
      </c>
      <c r="P2362" t="s">
        <v>7</v>
      </c>
    </row>
    <row r="2363" spans="1:16" x14ac:dyDescent="0.35">
      <c r="A2363">
        <v>0</v>
      </c>
      <c r="B2363" t="s">
        <v>344</v>
      </c>
      <c r="C2363">
        <v>5.0999999999999997E-2</v>
      </c>
      <c r="D2363" t="s">
        <v>399</v>
      </c>
      <c r="E2363" t="s">
        <v>425</v>
      </c>
      <c r="F2363" t="s">
        <v>624</v>
      </c>
      <c r="G2363" t="s">
        <v>345</v>
      </c>
      <c r="H2363">
        <v>5.0999999999999997E-2</v>
      </c>
      <c r="J2363">
        <v>106219103</v>
      </c>
      <c r="K2363" s="5">
        <v>43953</v>
      </c>
      <c r="L2363">
        <v>27</v>
      </c>
      <c r="M2363">
        <v>1</v>
      </c>
      <c r="N2363">
        <v>0</v>
      </c>
      <c r="O2363">
        <v>1</v>
      </c>
      <c r="P2363" t="s">
        <v>9</v>
      </c>
    </row>
    <row r="2364" spans="1:16" x14ac:dyDescent="0.35">
      <c r="A2364">
        <v>0</v>
      </c>
      <c r="B2364" t="s">
        <v>344</v>
      </c>
      <c r="C2364">
        <v>0.1</v>
      </c>
      <c r="D2364" t="s">
        <v>399</v>
      </c>
      <c r="E2364" t="s">
        <v>425</v>
      </c>
      <c r="F2364" t="s">
        <v>624</v>
      </c>
      <c r="G2364" t="s">
        <v>345</v>
      </c>
      <c r="H2364">
        <v>0.1</v>
      </c>
      <c r="J2364">
        <v>106866596</v>
      </c>
      <c r="K2364" s="5">
        <v>44610</v>
      </c>
      <c r="L2364">
        <v>21</v>
      </c>
      <c r="M2364">
        <v>1</v>
      </c>
      <c r="N2364">
        <v>0</v>
      </c>
      <c r="O2364">
        <v>1</v>
      </c>
      <c r="P2364" t="s">
        <v>3</v>
      </c>
    </row>
    <row r="2365" spans="1:16" x14ac:dyDescent="0.35">
      <c r="A2365">
        <v>0</v>
      </c>
      <c r="B2365" t="s">
        <v>344</v>
      </c>
      <c r="C2365">
        <v>0.1</v>
      </c>
      <c r="D2365" t="s">
        <v>399</v>
      </c>
      <c r="E2365" t="s">
        <v>425</v>
      </c>
      <c r="F2365" t="s">
        <v>624</v>
      </c>
      <c r="G2365" t="s">
        <v>345</v>
      </c>
      <c r="H2365">
        <v>0.1</v>
      </c>
      <c r="J2365">
        <v>105868932</v>
      </c>
      <c r="K2365" s="5">
        <v>43604</v>
      </c>
      <c r="L2365">
        <v>17</v>
      </c>
      <c r="M2365">
        <v>1</v>
      </c>
      <c r="N2365">
        <v>0</v>
      </c>
      <c r="O2365">
        <v>5</v>
      </c>
      <c r="P2365" t="s">
        <v>7</v>
      </c>
    </row>
    <row r="2366" spans="1:16" x14ac:dyDescent="0.35">
      <c r="A2366">
        <v>0</v>
      </c>
      <c r="B2366" t="s">
        <v>345</v>
      </c>
      <c r="C2366">
        <v>0.1</v>
      </c>
      <c r="D2366" t="s">
        <v>399</v>
      </c>
      <c r="E2366" t="s">
        <v>425</v>
      </c>
      <c r="F2366" t="s">
        <v>344</v>
      </c>
      <c r="G2366" t="s">
        <v>345</v>
      </c>
      <c r="H2366">
        <v>0.1</v>
      </c>
      <c r="J2366">
        <v>107485749</v>
      </c>
      <c r="K2366" s="5">
        <v>45204</v>
      </c>
      <c r="L2366">
        <v>29</v>
      </c>
      <c r="M2366">
        <v>1</v>
      </c>
      <c r="N2366">
        <v>0</v>
      </c>
      <c r="O2366">
        <v>1</v>
      </c>
      <c r="P2366" t="s">
        <v>7</v>
      </c>
    </row>
    <row r="2367" spans="1:16" x14ac:dyDescent="0.35">
      <c r="A2367">
        <v>0</v>
      </c>
      <c r="B2367" t="s">
        <v>344</v>
      </c>
      <c r="C2367">
        <v>0.2</v>
      </c>
      <c r="D2367" t="s">
        <v>399</v>
      </c>
      <c r="E2367" t="s">
        <v>425</v>
      </c>
      <c r="F2367" t="s">
        <v>363</v>
      </c>
      <c r="G2367" t="s">
        <v>345</v>
      </c>
      <c r="H2367">
        <v>0.2</v>
      </c>
      <c r="J2367">
        <v>104215021</v>
      </c>
      <c r="K2367" s="5">
        <v>41959</v>
      </c>
      <c r="L2367">
        <v>19</v>
      </c>
      <c r="M2367">
        <v>2</v>
      </c>
      <c r="N2367">
        <v>0</v>
      </c>
      <c r="O2367">
        <v>5</v>
      </c>
      <c r="P2367" t="s">
        <v>3</v>
      </c>
    </row>
    <row r="2368" spans="1:16" x14ac:dyDescent="0.35">
      <c r="A2368">
        <v>0</v>
      </c>
      <c r="B2368" t="s">
        <v>344</v>
      </c>
      <c r="C2368">
        <v>0.3</v>
      </c>
      <c r="D2368" t="s">
        <v>399</v>
      </c>
      <c r="E2368" t="s">
        <v>425</v>
      </c>
      <c r="F2368" t="s">
        <v>624</v>
      </c>
      <c r="G2368" t="s">
        <v>345</v>
      </c>
      <c r="H2368">
        <v>0.3</v>
      </c>
      <c r="J2368">
        <v>104315980</v>
      </c>
      <c r="K2368" s="5">
        <v>42072</v>
      </c>
      <c r="L2368">
        <v>22</v>
      </c>
      <c r="M2368">
        <v>1</v>
      </c>
      <c r="N2368">
        <v>5</v>
      </c>
      <c r="O2368">
        <v>1</v>
      </c>
      <c r="P2368" t="s">
        <v>3</v>
      </c>
    </row>
    <row r="2369" spans="1:16" x14ac:dyDescent="0.35">
      <c r="A2369">
        <v>0</v>
      </c>
      <c r="B2369" t="s">
        <v>345</v>
      </c>
      <c r="C2369">
        <v>1.04</v>
      </c>
      <c r="D2369" t="s">
        <v>385</v>
      </c>
      <c r="E2369" t="s">
        <v>624</v>
      </c>
      <c r="F2369" t="s">
        <v>604</v>
      </c>
      <c r="G2369" t="s">
        <v>345</v>
      </c>
      <c r="H2369">
        <v>0.3</v>
      </c>
      <c r="J2369">
        <v>106929520</v>
      </c>
      <c r="K2369" s="5">
        <v>44667</v>
      </c>
      <c r="L2369">
        <v>23</v>
      </c>
      <c r="M2369">
        <v>1</v>
      </c>
      <c r="N2369">
        <v>5</v>
      </c>
      <c r="O2369">
        <v>1</v>
      </c>
      <c r="P2369" t="s">
        <v>3</v>
      </c>
    </row>
    <row r="2370" spans="1:16" x14ac:dyDescent="0.35">
      <c r="A2370">
        <v>0</v>
      </c>
      <c r="B2370" t="s">
        <v>344</v>
      </c>
      <c r="C2370">
        <v>1</v>
      </c>
      <c r="D2370" t="s">
        <v>385</v>
      </c>
      <c r="E2370" t="s">
        <v>624</v>
      </c>
      <c r="F2370" t="s">
        <v>425</v>
      </c>
      <c r="G2370" t="s">
        <v>345</v>
      </c>
      <c r="H2370">
        <v>0.34</v>
      </c>
      <c r="J2370">
        <v>106425694</v>
      </c>
      <c r="K2370" s="5">
        <v>44168</v>
      </c>
      <c r="L2370">
        <v>31</v>
      </c>
      <c r="M2370">
        <v>1</v>
      </c>
      <c r="N2370">
        <v>0</v>
      </c>
      <c r="O2370">
        <v>1</v>
      </c>
      <c r="P2370" t="s">
        <v>7</v>
      </c>
    </row>
    <row r="2371" spans="1:16" x14ac:dyDescent="0.35">
      <c r="A2371">
        <v>0</v>
      </c>
      <c r="B2371" t="s">
        <v>344</v>
      </c>
      <c r="C2371">
        <v>0.36</v>
      </c>
      <c r="D2371" t="s">
        <v>399</v>
      </c>
      <c r="E2371" t="s">
        <v>425</v>
      </c>
      <c r="F2371" t="s">
        <v>363</v>
      </c>
      <c r="G2371" t="s">
        <v>345</v>
      </c>
      <c r="H2371">
        <v>0.36</v>
      </c>
      <c r="J2371">
        <v>108301760</v>
      </c>
      <c r="K2371" s="5">
        <v>45972</v>
      </c>
      <c r="L2371">
        <v>17</v>
      </c>
      <c r="M2371">
        <v>1</v>
      </c>
      <c r="N2371">
        <v>0</v>
      </c>
      <c r="O2371">
        <v>5</v>
      </c>
      <c r="P2371" t="s">
        <v>7</v>
      </c>
    </row>
    <row r="2372" spans="1:16" x14ac:dyDescent="0.35">
      <c r="A2372">
        <v>0</v>
      </c>
      <c r="B2372" t="s">
        <v>344</v>
      </c>
      <c r="C2372">
        <v>0.9</v>
      </c>
      <c r="D2372" t="s">
        <v>385</v>
      </c>
      <c r="E2372" t="s">
        <v>624</v>
      </c>
      <c r="F2372" t="s">
        <v>425</v>
      </c>
      <c r="G2372" t="s">
        <v>345</v>
      </c>
      <c r="H2372">
        <v>0.44</v>
      </c>
      <c r="J2372">
        <v>106150482</v>
      </c>
      <c r="K2372" s="5">
        <v>43864</v>
      </c>
      <c r="L2372">
        <v>29</v>
      </c>
      <c r="M2372">
        <v>1</v>
      </c>
      <c r="N2372">
        <v>0</v>
      </c>
      <c r="O2372">
        <v>5</v>
      </c>
      <c r="P2372" t="s">
        <v>7</v>
      </c>
    </row>
    <row r="2373" spans="1:16" x14ac:dyDescent="0.35">
      <c r="A2373">
        <v>0</v>
      </c>
      <c r="B2373" t="s">
        <v>344</v>
      </c>
      <c r="C2373">
        <v>0.45</v>
      </c>
      <c r="D2373" t="s">
        <v>399</v>
      </c>
      <c r="E2373" t="s">
        <v>425</v>
      </c>
      <c r="F2373" t="s">
        <v>624</v>
      </c>
      <c r="G2373" t="s">
        <v>345</v>
      </c>
      <c r="H2373">
        <v>0.45</v>
      </c>
      <c r="J2373">
        <v>106261287</v>
      </c>
      <c r="K2373" s="5">
        <v>43999</v>
      </c>
      <c r="L2373">
        <v>29</v>
      </c>
      <c r="M2373">
        <v>1</v>
      </c>
      <c r="N2373">
        <v>0</v>
      </c>
      <c r="O2373">
        <v>1</v>
      </c>
      <c r="P2373" t="s">
        <v>7</v>
      </c>
    </row>
    <row r="2374" spans="1:16" x14ac:dyDescent="0.35">
      <c r="A2374">
        <v>0</v>
      </c>
      <c r="B2374" t="s">
        <v>344</v>
      </c>
      <c r="C2374">
        <v>0.8</v>
      </c>
      <c r="D2374" t="s">
        <v>385</v>
      </c>
      <c r="E2374" t="s">
        <v>624</v>
      </c>
      <c r="F2374" t="s">
        <v>712</v>
      </c>
      <c r="G2374" t="s">
        <v>345</v>
      </c>
      <c r="H2374">
        <v>0.54</v>
      </c>
      <c r="J2374">
        <v>105288031</v>
      </c>
      <c r="K2374" s="5">
        <v>43052</v>
      </c>
      <c r="L2374">
        <v>19</v>
      </c>
      <c r="M2374">
        <v>2</v>
      </c>
      <c r="N2374">
        <v>5</v>
      </c>
      <c r="O2374">
        <v>5</v>
      </c>
      <c r="P2374" t="s">
        <v>7</v>
      </c>
    </row>
    <row r="2375" spans="1:16" x14ac:dyDescent="0.35">
      <c r="A2375">
        <v>0</v>
      </c>
      <c r="B2375" t="s">
        <v>344</v>
      </c>
      <c r="C2375">
        <v>0.7</v>
      </c>
      <c r="D2375" t="s">
        <v>385</v>
      </c>
      <c r="E2375" t="s">
        <v>624</v>
      </c>
      <c r="F2375" t="s">
        <v>425</v>
      </c>
      <c r="G2375" t="s">
        <v>345</v>
      </c>
      <c r="H2375">
        <v>0.64</v>
      </c>
      <c r="J2375">
        <v>107940212</v>
      </c>
      <c r="K2375" s="5">
        <v>45626</v>
      </c>
      <c r="L2375">
        <v>19</v>
      </c>
      <c r="M2375">
        <v>1</v>
      </c>
      <c r="N2375">
        <v>0</v>
      </c>
      <c r="O2375">
        <v>5</v>
      </c>
    </row>
    <row r="2376" spans="1:16" x14ac:dyDescent="0.35">
      <c r="A2376">
        <v>0</v>
      </c>
      <c r="B2376" t="s">
        <v>344</v>
      </c>
      <c r="C2376">
        <v>0.68</v>
      </c>
      <c r="D2376" t="s">
        <v>385</v>
      </c>
      <c r="E2376" t="s">
        <v>624</v>
      </c>
      <c r="F2376" t="s">
        <v>713</v>
      </c>
      <c r="G2376" t="s">
        <v>345</v>
      </c>
      <c r="H2376">
        <v>0.66</v>
      </c>
      <c r="J2376">
        <v>106473372</v>
      </c>
      <c r="K2376" s="5">
        <v>44222</v>
      </c>
      <c r="L2376">
        <v>19</v>
      </c>
      <c r="M2376">
        <v>2</v>
      </c>
      <c r="N2376">
        <v>0</v>
      </c>
      <c r="O2376">
        <v>1</v>
      </c>
      <c r="P2376" t="s">
        <v>8</v>
      </c>
    </row>
    <row r="2377" spans="1:16" x14ac:dyDescent="0.35">
      <c r="A2377">
        <v>0</v>
      </c>
      <c r="B2377" t="s">
        <v>345</v>
      </c>
      <c r="C2377">
        <v>0.6</v>
      </c>
      <c r="D2377" t="s">
        <v>385</v>
      </c>
      <c r="E2377" t="s">
        <v>624</v>
      </c>
      <c r="F2377" t="s">
        <v>425</v>
      </c>
      <c r="G2377" t="s">
        <v>345</v>
      </c>
      <c r="H2377">
        <v>0.74</v>
      </c>
      <c r="J2377">
        <v>107273223</v>
      </c>
      <c r="K2377" s="5">
        <v>44990</v>
      </c>
      <c r="L2377">
        <v>29</v>
      </c>
      <c r="M2377">
        <v>1</v>
      </c>
      <c r="N2377">
        <v>0</v>
      </c>
      <c r="O2377">
        <v>1</v>
      </c>
      <c r="P2377" t="s">
        <v>9</v>
      </c>
    </row>
    <row r="2378" spans="1:16" x14ac:dyDescent="0.35">
      <c r="A2378" s="5">
        <v>46217</v>
      </c>
      <c r="B2378" t="s">
        <v>714</v>
      </c>
    </row>
    <row r="2379" spans="1:16" ht="43.5" x14ac:dyDescent="0.35">
      <c r="A2379" s="1" t="s">
        <v>370</v>
      </c>
      <c r="B2379" t="s">
        <v>371</v>
      </c>
      <c r="C2379" s="1" t="s">
        <v>372</v>
      </c>
      <c r="D2379" t="s">
        <v>373</v>
      </c>
      <c r="E2379" t="s">
        <v>374</v>
      </c>
      <c r="F2379" t="s">
        <v>375</v>
      </c>
      <c r="G2379" t="s">
        <v>376</v>
      </c>
      <c r="H2379" t="s">
        <v>377</v>
      </c>
      <c r="I2379" t="s">
        <v>0</v>
      </c>
      <c r="J2379" t="s">
        <v>1</v>
      </c>
      <c r="K2379" t="s">
        <v>2</v>
      </c>
      <c r="L2379" t="s">
        <v>3</v>
      </c>
      <c r="M2379" t="s">
        <v>4</v>
      </c>
      <c r="N2379" t="s">
        <v>5</v>
      </c>
      <c r="O2379" t="s">
        <v>6</v>
      </c>
    </row>
    <row r="2380" spans="1:16" x14ac:dyDescent="0.35">
      <c r="A2380">
        <v>0</v>
      </c>
      <c r="B2380" t="s">
        <v>344</v>
      </c>
      <c r="C2380">
        <v>0.5</v>
      </c>
      <c r="D2380" t="s">
        <v>385</v>
      </c>
      <c r="E2380" t="s">
        <v>624</v>
      </c>
      <c r="F2380" t="s">
        <v>425</v>
      </c>
      <c r="G2380" t="s">
        <v>345</v>
      </c>
      <c r="H2380">
        <v>0.84</v>
      </c>
      <c r="J2380">
        <v>107451472</v>
      </c>
      <c r="K2380" s="5">
        <v>45176</v>
      </c>
      <c r="L2380">
        <v>29</v>
      </c>
      <c r="M2380">
        <v>1</v>
      </c>
      <c r="N2380">
        <v>0</v>
      </c>
      <c r="O2380">
        <v>3</v>
      </c>
      <c r="P2380" t="s">
        <v>7</v>
      </c>
    </row>
    <row r="2381" spans="1:16" x14ac:dyDescent="0.35">
      <c r="A2381">
        <v>0</v>
      </c>
      <c r="B2381" t="s">
        <v>344</v>
      </c>
      <c r="C2381">
        <v>0.5</v>
      </c>
      <c r="D2381" t="s">
        <v>385</v>
      </c>
      <c r="E2381" t="s">
        <v>624</v>
      </c>
      <c r="F2381" t="s">
        <v>425</v>
      </c>
      <c r="G2381" t="s">
        <v>345</v>
      </c>
      <c r="H2381">
        <v>0.84</v>
      </c>
      <c r="J2381">
        <v>104636343</v>
      </c>
      <c r="K2381" s="5">
        <v>42406</v>
      </c>
      <c r="L2381">
        <v>13</v>
      </c>
      <c r="M2381">
        <v>1</v>
      </c>
      <c r="N2381">
        <v>0</v>
      </c>
      <c r="O2381">
        <v>1</v>
      </c>
      <c r="P2381" t="s">
        <v>7</v>
      </c>
    </row>
    <row r="2382" spans="1:16" x14ac:dyDescent="0.35">
      <c r="A2382">
        <v>0</v>
      </c>
      <c r="B2382" t="s">
        <v>345</v>
      </c>
      <c r="C2382">
        <v>0.5</v>
      </c>
      <c r="D2382" t="s">
        <v>385</v>
      </c>
      <c r="E2382" t="s">
        <v>624</v>
      </c>
      <c r="F2382" t="s">
        <v>425</v>
      </c>
      <c r="G2382" t="s">
        <v>345</v>
      </c>
      <c r="H2382">
        <v>0.84</v>
      </c>
      <c r="J2382">
        <v>108434849</v>
      </c>
      <c r="K2382" s="5">
        <v>46097</v>
      </c>
      <c r="L2382">
        <v>19</v>
      </c>
      <c r="M2382">
        <v>2</v>
      </c>
      <c r="N2382">
        <v>0</v>
      </c>
      <c r="O2382">
        <v>5</v>
      </c>
      <c r="P2382" t="s">
        <v>3</v>
      </c>
    </row>
    <row r="2383" spans="1:16" x14ac:dyDescent="0.35">
      <c r="A2383">
        <v>0</v>
      </c>
      <c r="B2383" t="s">
        <v>344</v>
      </c>
      <c r="C2383">
        <v>0.5</v>
      </c>
      <c r="D2383" t="s">
        <v>385</v>
      </c>
      <c r="E2383" t="s">
        <v>363</v>
      </c>
      <c r="F2383" t="s">
        <v>425</v>
      </c>
      <c r="G2383" t="s">
        <v>345</v>
      </c>
      <c r="H2383">
        <v>0.94</v>
      </c>
      <c r="I2383" t="s">
        <v>68</v>
      </c>
      <c r="J2383">
        <v>106003206</v>
      </c>
      <c r="K2383" s="5">
        <v>43732</v>
      </c>
      <c r="L2383">
        <v>17</v>
      </c>
      <c r="M2383">
        <v>1</v>
      </c>
      <c r="N2383">
        <v>0</v>
      </c>
      <c r="O2383">
        <v>1</v>
      </c>
      <c r="P2383" t="s">
        <v>7</v>
      </c>
    </row>
    <row r="2384" spans="1:16" x14ac:dyDescent="0.35">
      <c r="A2384">
        <v>0</v>
      </c>
      <c r="B2384" t="s">
        <v>344</v>
      </c>
      <c r="C2384">
        <v>0.35</v>
      </c>
      <c r="D2384" t="s">
        <v>385</v>
      </c>
      <c r="E2384" t="s">
        <v>624</v>
      </c>
      <c r="F2384" t="s">
        <v>425</v>
      </c>
      <c r="G2384" t="s">
        <v>345</v>
      </c>
      <c r="H2384">
        <v>0.99</v>
      </c>
      <c r="J2384">
        <v>105524593</v>
      </c>
      <c r="K2384" s="5">
        <v>43274</v>
      </c>
      <c r="L2384">
        <v>5</v>
      </c>
      <c r="M2384">
        <v>1</v>
      </c>
      <c r="N2384">
        <v>0</v>
      </c>
      <c r="O2384">
        <v>1</v>
      </c>
      <c r="P2384" t="s">
        <v>3</v>
      </c>
    </row>
    <row r="2385" spans="1:16" x14ac:dyDescent="0.35">
      <c r="A2385">
        <v>0</v>
      </c>
      <c r="B2385" t="s">
        <v>344</v>
      </c>
      <c r="C2385">
        <v>1</v>
      </c>
      <c r="D2385" t="s">
        <v>399</v>
      </c>
      <c r="E2385" t="s">
        <v>425</v>
      </c>
      <c r="F2385" t="s">
        <v>624</v>
      </c>
      <c r="G2385" t="s">
        <v>345</v>
      </c>
      <c r="H2385">
        <v>1</v>
      </c>
      <c r="J2385">
        <v>106852069</v>
      </c>
      <c r="K2385" s="5">
        <v>44596</v>
      </c>
      <c r="L2385">
        <v>19</v>
      </c>
      <c r="M2385">
        <v>1</v>
      </c>
      <c r="N2385">
        <v>0</v>
      </c>
      <c r="O2385">
        <v>1</v>
      </c>
      <c r="P2385" t="s">
        <v>10</v>
      </c>
    </row>
    <row r="2386" spans="1:16" x14ac:dyDescent="0.35">
      <c r="A2386">
        <v>0</v>
      </c>
      <c r="B2386" t="s">
        <v>344</v>
      </c>
      <c r="C2386">
        <v>1</v>
      </c>
      <c r="D2386" t="s">
        <v>411</v>
      </c>
      <c r="E2386" t="s">
        <v>425</v>
      </c>
      <c r="F2386" t="s">
        <v>624</v>
      </c>
      <c r="G2386" t="s">
        <v>345</v>
      </c>
      <c r="H2386">
        <v>1</v>
      </c>
      <c r="J2386">
        <v>107335407</v>
      </c>
      <c r="K2386" s="5">
        <v>45060</v>
      </c>
      <c r="L2386">
        <v>19</v>
      </c>
      <c r="M2386">
        <v>1</v>
      </c>
      <c r="N2386">
        <v>0</v>
      </c>
      <c r="O2386">
        <v>1</v>
      </c>
      <c r="P2386" t="s">
        <v>7</v>
      </c>
    </row>
    <row r="2387" spans="1:16" x14ac:dyDescent="0.35">
      <c r="A2387">
        <v>0</v>
      </c>
      <c r="B2387" t="s">
        <v>344</v>
      </c>
      <c r="C2387">
        <v>0.3</v>
      </c>
      <c r="D2387" t="s">
        <v>385</v>
      </c>
      <c r="E2387" t="s">
        <v>624</v>
      </c>
      <c r="F2387" t="s">
        <v>425</v>
      </c>
      <c r="G2387" t="s">
        <v>345</v>
      </c>
      <c r="H2387">
        <v>1.04</v>
      </c>
      <c r="J2387">
        <v>105979314</v>
      </c>
      <c r="K2387" s="5">
        <v>43709</v>
      </c>
      <c r="L2387">
        <v>19</v>
      </c>
      <c r="M2387">
        <v>1</v>
      </c>
      <c r="N2387">
        <v>0</v>
      </c>
      <c r="O2387">
        <v>5</v>
      </c>
      <c r="P2387" t="s">
        <v>8</v>
      </c>
    </row>
    <row r="2388" spans="1:16" x14ac:dyDescent="0.35">
      <c r="A2388">
        <v>0</v>
      </c>
      <c r="B2388" t="s">
        <v>344</v>
      </c>
      <c r="C2388">
        <v>0.3</v>
      </c>
      <c r="D2388" t="s">
        <v>385</v>
      </c>
      <c r="E2388" t="s">
        <v>624</v>
      </c>
      <c r="F2388" t="s">
        <v>425</v>
      </c>
      <c r="G2388" t="s">
        <v>345</v>
      </c>
      <c r="H2388">
        <v>1.04</v>
      </c>
      <c r="J2388">
        <v>105244017</v>
      </c>
      <c r="K2388" s="5">
        <v>43010</v>
      </c>
      <c r="L2388">
        <v>19</v>
      </c>
      <c r="M2388">
        <v>1</v>
      </c>
      <c r="N2388">
        <v>0</v>
      </c>
      <c r="O2388">
        <v>5</v>
      </c>
      <c r="P2388" t="s">
        <v>7</v>
      </c>
    </row>
    <row r="2389" spans="1:16" x14ac:dyDescent="0.35">
      <c r="A2389">
        <v>0</v>
      </c>
      <c r="B2389" t="s">
        <v>344</v>
      </c>
      <c r="C2389">
        <v>0.3</v>
      </c>
      <c r="D2389" t="s">
        <v>385</v>
      </c>
      <c r="E2389" t="s">
        <v>363</v>
      </c>
      <c r="F2389" t="s">
        <v>425</v>
      </c>
      <c r="G2389" t="s">
        <v>345</v>
      </c>
      <c r="H2389">
        <v>1.1399999999999999</v>
      </c>
      <c r="I2389" t="s">
        <v>68</v>
      </c>
      <c r="J2389">
        <v>108390104</v>
      </c>
      <c r="K2389" s="5">
        <v>46055</v>
      </c>
      <c r="L2389">
        <v>5</v>
      </c>
      <c r="M2389">
        <v>5</v>
      </c>
      <c r="N2389">
        <v>0</v>
      </c>
      <c r="O2389">
        <v>5</v>
      </c>
      <c r="P2389" t="s">
        <v>7</v>
      </c>
    </row>
    <row r="2390" spans="1:16" x14ac:dyDescent="0.35">
      <c r="A2390">
        <v>0</v>
      </c>
      <c r="B2390" t="s">
        <v>344</v>
      </c>
      <c r="C2390">
        <v>0.2</v>
      </c>
      <c r="D2390" t="s">
        <v>385</v>
      </c>
      <c r="E2390" t="s">
        <v>624</v>
      </c>
      <c r="F2390" t="s">
        <v>425</v>
      </c>
      <c r="G2390" t="s">
        <v>345</v>
      </c>
      <c r="H2390">
        <v>1.1399999999999999</v>
      </c>
      <c r="J2390">
        <v>107123820</v>
      </c>
      <c r="K2390" s="5">
        <v>44858</v>
      </c>
      <c r="L2390">
        <v>19</v>
      </c>
      <c r="M2390">
        <v>1</v>
      </c>
      <c r="N2390">
        <v>0</v>
      </c>
      <c r="O2390">
        <v>1</v>
      </c>
      <c r="P2390" t="s">
        <v>7</v>
      </c>
    </row>
    <row r="2391" spans="1:16" x14ac:dyDescent="0.35">
      <c r="A2391">
        <v>0</v>
      </c>
      <c r="B2391" t="s">
        <v>344</v>
      </c>
      <c r="C2391">
        <v>0.2</v>
      </c>
      <c r="D2391" t="s">
        <v>385</v>
      </c>
      <c r="E2391" t="s">
        <v>624</v>
      </c>
      <c r="F2391" t="s">
        <v>425</v>
      </c>
      <c r="G2391" t="s">
        <v>345</v>
      </c>
      <c r="H2391">
        <v>1.1399999999999999</v>
      </c>
      <c r="J2391">
        <v>105798994</v>
      </c>
      <c r="K2391" s="5">
        <v>43533</v>
      </c>
      <c r="L2391">
        <v>19</v>
      </c>
      <c r="M2391">
        <v>2</v>
      </c>
      <c r="N2391">
        <v>0</v>
      </c>
      <c r="O2391">
        <v>1</v>
      </c>
      <c r="P2391" t="s">
        <v>7</v>
      </c>
    </row>
    <row r="2392" spans="1:16" x14ac:dyDescent="0.35">
      <c r="A2392">
        <v>0</v>
      </c>
      <c r="B2392" t="s">
        <v>344</v>
      </c>
      <c r="C2392">
        <v>0.2</v>
      </c>
      <c r="D2392" t="s">
        <v>385</v>
      </c>
      <c r="E2392" t="s">
        <v>624</v>
      </c>
      <c r="F2392" t="s">
        <v>425</v>
      </c>
      <c r="G2392" t="s">
        <v>345</v>
      </c>
      <c r="H2392">
        <v>1.1399999999999999</v>
      </c>
      <c r="J2392">
        <v>105411361</v>
      </c>
      <c r="K2392" s="5">
        <v>43171</v>
      </c>
      <c r="L2392">
        <v>19</v>
      </c>
      <c r="M2392">
        <v>6</v>
      </c>
      <c r="N2392">
        <v>0</v>
      </c>
      <c r="O2392">
        <v>1</v>
      </c>
    </row>
    <row r="2393" spans="1:16" x14ac:dyDescent="0.35">
      <c r="A2393">
        <v>0</v>
      </c>
      <c r="B2393" t="s">
        <v>344</v>
      </c>
      <c r="C2393">
        <v>0.1</v>
      </c>
      <c r="D2393" t="s">
        <v>385</v>
      </c>
      <c r="E2393" t="s">
        <v>624</v>
      </c>
      <c r="F2393" t="s">
        <v>425</v>
      </c>
      <c r="G2393" t="s">
        <v>345</v>
      </c>
      <c r="H2393">
        <v>1.24</v>
      </c>
      <c r="J2393">
        <v>106501064</v>
      </c>
      <c r="K2393" s="5">
        <v>44252</v>
      </c>
      <c r="L2393">
        <v>19</v>
      </c>
      <c r="M2393">
        <v>1</v>
      </c>
      <c r="N2393">
        <v>0</v>
      </c>
      <c r="O2393">
        <v>1</v>
      </c>
      <c r="P2393" t="s">
        <v>7</v>
      </c>
    </row>
    <row r="2394" spans="1:16" x14ac:dyDescent="0.35">
      <c r="A2394">
        <v>0</v>
      </c>
      <c r="B2394" t="s">
        <v>344</v>
      </c>
      <c r="C2394">
        <v>0.1</v>
      </c>
      <c r="D2394" t="s">
        <v>385</v>
      </c>
      <c r="E2394" t="s">
        <v>624</v>
      </c>
      <c r="F2394" t="s">
        <v>425</v>
      </c>
      <c r="G2394" t="s">
        <v>345</v>
      </c>
      <c r="H2394">
        <v>1.24</v>
      </c>
      <c r="J2394">
        <v>106092507</v>
      </c>
      <c r="K2394" s="5">
        <v>43811</v>
      </c>
      <c r="L2394">
        <v>17</v>
      </c>
      <c r="M2394">
        <v>1</v>
      </c>
      <c r="N2394">
        <v>0</v>
      </c>
      <c r="O2394">
        <v>5</v>
      </c>
      <c r="P2394" t="s">
        <v>7</v>
      </c>
    </row>
    <row r="2395" spans="1:16" x14ac:dyDescent="0.35">
      <c r="A2395">
        <v>0</v>
      </c>
      <c r="B2395" t="s">
        <v>344</v>
      </c>
      <c r="C2395">
        <v>0.1</v>
      </c>
      <c r="D2395" t="s">
        <v>385</v>
      </c>
      <c r="E2395" t="s">
        <v>624</v>
      </c>
      <c r="F2395" t="s">
        <v>425</v>
      </c>
      <c r="G2395" t="s">
        <v>345</v>
      </c>
      <c r="H2395">
        <v>1.24</v>
      </c>
      <c r="J2395">
        <v>106146951</v>
      </c>
      <c r="K2395" s="5">
        <v>43865</v>
      </c>
      <c r="L2395">
        <v>17</v>
      </c>
      <c r="M2395">
        <v>1</v>
      </c>
      <c r="N2395">
        <v>0</v>
      </c>
      <c r="O2395">
        <v>5</v>
      </c>
      <c r="P2395" t="s">
        <v>7</v>
      </c>
    </row>
    <row r="2396" spans="1:16" x14ac:dyDescent="0.35">
      <c r="A2396">
        <v>0</v>
      </c>
      <c r="B2396" t="s">
        <v>344</v>
      </c>
      <c r="C2396">
        <v>0.1</v>
      </c>
      <c r="D2396" t="s">
        <v>385</v>
      </c>
      <c r="E2396" t="s">
        <v>624</v>
      </c>
      <c r="F2396" t="s">
        <v>425</v>
      </c>
      <c r="G2396" t="s">
        <v>345</v>
      </c>
      <c r="H2396">
        <v>1.24</v>
      </c>
      <c r="J2396">
        <v>106821016</v>
      </c>
      <c r="K2396" s="5">
        <v>44564</v>
      </c>
      <c r="L2396">
        <v>19</v>
      </c>
      <c r="M2396">
        <v>2</v>
      </c>
      <c r="N2396">
        <v>0</v>
      </c>
      <c r="O2396">
        <v>1</v>
      </c>
      <c r="P2396" t="s">
        <v>7</v>
      </c>
    </row>
    <row r="2397" spans="1:16" x14ac:dyDescent="0.35">
      <c r="A2397">
        <v>0</v>
      </c>
      <c r="B2397" t="s">
        <v>344</v>
      </c>
      <c r="C2397">
        <v>0.1</v>
      </c>
      <c r="D2397" t="s">
        <v>385</v>
      </c>
      <c r="E2397" t="s">
        <v>624</v>
      </c>
      <c r="F2397" t="s">
        <v>425</v>
      </c>
      <c r="G2397" t="s">
        <v>345</v>
      </c>
      <c r="H2397">
        <v>1.24</v>
      </c>
      <c r="J2397">
        <v>107235372</v>
      </c>
      <c r="K2397" s="5">
        <v>44957</v>
      </c>
      <c r="L2397">
        <v>19</v>
      </c>
      <c r="M2397">
        <v>1</v>
      </c>
      <c r="N2397">
        <v>0</v>
      </c>
      <c r="O2397">
        <v>5</v>
      </c>
      <c r="P2397" t="s">
        <v>7</v>
      </c>
    </row>
    <row r="2398" spans="1:16" x14ac:dyDescent="0.35">
      <c r="A2398">
        <v>0</v>
      </c>
      <c r="B2398" t="s">
        <v>344</v>
      </c>
      <c r="C2398">
        <v>3.7999999999999999E-2</v>
      </c>
      <c r="D2398" t="s">
        <v>385</v>
      </c>
      <c r="E2398" t="s">
        <v>624</v>
      </c>
      <c r="F2398" t="s">
        <v>425</v>
      </c>
      <c r="G2398" t="s">
        <v>345</v>
      </c>
      <c r="H2398">
        <v>1.302</v>
      </c>
      <c r="J2398">
        <v>107095281</v>
      </c>
      <c r="K2398" s="5">
        <v>44833</v>
      </c>
      <c r="L2398">
        <v>29</v>
      </c>
      <c r="M2398">
        <v>1</v>
      </c>
      <c r="N2398">
        <v>0</v>
      </c>
      <c r="O2398">
        <v>1</v>
      </c>
      <c r="P2398" t="s">
        <v>7</v>
      </c>
    </row>
    <row r="2399" spans="1:16" x14ac:dyDescent="0.35">
      <c r="A2399">
        <v>0</v>
      </c>
      <c r="B2399" t="s">
        <v>344</v>
      </c>
      <c r="C2399">
        <v>5.0000000000000001E-3</v>
      </c>
      <c r="D2399" t="s">
        <v>490</v>
      </c>
      <c r="E2399" t="s">
        <v>624</v>
      </c>
      <c r="F2399" t="s">
        <v>425</v>
      </c>
      <c r="G2399" t="s">
        <v>345</v>
      </c>
      <c r="H2399">
        <v>1.335</v>
      </c>
      <c r="J2399">
        <v>106473113</v>
      </c>
      <c r="K2399" s="5">
        <v>44216</v>
      </c>
      <c r="L2399">
        <v>19</v>
      </c>
      <c r="M2399">
        <v>1</v>
      </c>
      <c r="N2399">
        <v>8</v>
      </c>
      <c r="O2399">
        <v>1</v>
      </c>
      <c r="P2399" t="s">
        <v>8</v>
      </c>
    </row>
    <row r="2400" spans="1:16" x14ac:dyDescent="0.35">
      <c r="A2400">
        <v>0</v>
      </c>
      <c r="B2400" t="s">
        <v>344</v>
      </c>
      <c r="C2400">
        <v>0</v>
      </c>
      <c r="E2400" t="s">
        <v>624</v>
      </c>
      <c r="F2400" t="s">
        <v>387</v>
      </c>
      <c r="G2400" t="s">
        <v>345</v>
      </c>
      <c r="H2400">
        <v>1.34</v>
      </c>
      <c r="J2400">
        <v>105577035</v>
      </c>
      <c r="K2400" s="5">
        <v>43332</v>
      </c>
      <c r="L2400">
        <v>26</v>
      </c>
      <c r="M2400">
        <v>1</v>
      </c>
      <c r="N2400">
        <v>8</v>
      </c>
      <c r="O2400">
        <v>1</v>
      </c>
      <c r="P2400" t="s">
        <v>7</v>
      </c>
    </row>
    <row r="2401" spans="1:16" x14ac:dyDescent="0.35">
      <c r="A2401">
        <v>0</v>
      </c>
      <c r="B2401" t="s">
        <v>344</v>
      </c>
      <c r="C2401">
        <v>0</v>
      </c>
      <c r="E2401" t="s">
        <v>624</v>
      </c>
      <c r="F2401" t="s">
        <v>363</v>
      </c>
      <c r="G2401" t="s">
        <v>345</v>
      </c>
      <c r="H2401">
        <v>1.34</v>
      </c>
      <c r="J2401">
        <v>105827027</v>
      </c>
      <c r="K2401" s="5">
        <v>43559</v>
      </c>
      <c r="L2401">
        <v>23</v>
      </c>
      <c r="M2401">
        <v>1</v>
      </c>
      <c r="N2401">
        <v>8</v>
      </c>
      <c r="O2401">
        <v>5</v>
      </c>
      <c r="P2401" t="s">
        <v>9</v>
      </c>
    </row>
    <row r="2402" spans="1:16" x14ac:dyDescent="0.35">
      <c r="A2402">
        <v>0</v>
      </c>
      <c r="B2402" t="s">
        <v>345</v>
      </c>
      <c r="C2402">
        <v>3.0000000000000001E-3</v>
      </c>
      <c r="D2402" t="s">
        <v>411</v>
      </c>
      <c r="E2402" t="s">
        <v>624</v>
      </c>
      <c r="F2402" t="s">
        <v>363</v>
      </c>
      <c r="G2402" t="s">
        <v>345</v>
      </c>
      <c r="H2402">
        <v>1.343</v>
      </c>
      <c r="J2402">
        <v>107692989</v>
      </c>
      <c r="K2402" s="5">
        <v>45400</v>
      </c>
      <c r="L2402">
        <v>21</v>
      </c>
      <c r="M2402">
        <v>1</v>
      </c>
      <c r="N2402">
        <v>0</v>
      </c>
      <c r="O2402">
        <v>1</v>
      </c>
      <c r="P2402" t="s">
        <v>7</v>
      </c>
    </row>
    <row r="2403" spans="1:16" x14ac:dyDescent="0.35">
      <c r="A2403">
        <v>0</v>
      </c>
      <c r="B2403" t="s">
        <v>344</v>
      </c>
      <c r="C2403">
        <v>1.9E-2</v>
      </c>
      <c r="D2403" t="s">
        <v>385</v>
      </c>
      <c r="E2403" t="s">
        <v>363</v>
      </c>
      <c r="F2403" t="s">
        <v>624</v>
      </c>
      <c r="G2403" t="s">
        <v>345</v>
      </c>
      <c r="H2403">
        <v>1.421</v>
      </c>
      <c r="I2403" t="s">
        <v>68</v>
      </c>
      <c r="J2403">
        <v>106210793</v>
      </c>
      <c r="K2403" s="5">
        <v>43941</v>
      </c>
      <c r="L2403">
        <v>19</v>
      </c>
      <c r="M2403">
        <v>1</v>
      </c>
      <c r="N2403">
        <v>0</v>
      </c>
      <c r="O2403">
        <v>1</v>
      </c>
      <c r="P2403" t="s">
        <v>7</v>
      </c>
    </row>
    <row r="2404" spans="1:16" x14ac:dyDescent="0.35">
      <c r="A2404">
        <v>0</v>
      </c>
      <c r="B2404" t="s">
        <v>344</v>
      </c>
      <c r="C2404">
        <v>1.9E-2</v>
      </c>
      <c r="D2404" t="s">
        <v>385</v>
      </c>
      <c r="E2404" t="s">
        <v>363</v>
      </c>
      <c r="F2404" t="s">
        <v>624</v>
      </c>
      <c r="G2404" t="s">
        <v>345</v>
      </c>
      <c r="H2404">
        <v>1.421</v>
      </c>
      <c r="I2404" t="s">
        <v>68</v>
      </c>
      <c r="J2404">
        <v>107250977</v>
      </c>
      <c r="K2404" s="5">
        <v>44977</v>
      </c>
      <c r="L2404">
        <v>31</v>
      </c>
      <c r="M2404">
        <v>1</v>
      </c>
      <c r="N2404">
        <v>0</v>
      </c>
      <c r="O2404">
        <v>1</v>
      </c>
      <c r="P2404" t="s">
        <v>7</v>
      </c>
    </row>
    <row r="2405" spans="1:16" x14ac:dyDescent="0.35">
      <c r="A2405">
        <v>0</v>
      </c>
      <c r="B2405" t="s">
        <v>344</v>
      </c>
      <c r="C2405">
        <v>8.9999999999999993E-3</v>
      </c>
      <c r="D2405" t="s">
        <v>385</v>
      </c>
      <c r="E2405" t="s">
        <v>363</v>
      </c>
      <c r="F2405" t="s">
        <v>624</v>
      </c>
      <c r="G2405" t="s">
        <v>345</v>
      </c>
      <c r="H2405">
        <v>1.431</v>
      </c>
      <c r="I2405" t="s">
        <v>68</v>
      </c>
      <c r="J2405">
        <v>105860217</v>
      </c>
      <c r="K2405" s="5">
        <v>43595</v>
      </c>
      <c r="L2405">
        <v>21</v>
      </c>
      <c r="M2405">
        <v>1</v>
      </c>
      <c r="N2405">
        <v>8</v>
      </c>
      <c r="O2405">
        <v>1</v>
      </c>
      <c r="P2405" t="s">
        <v>7</v>
      </c>
    </row>
    <row r="2406" spans="1:16" x14ac:dyDescent="0.35">
      <c r="A2406">
        <v>0</v>
      </c>
      <c r="B2406" t="s">
        <v>344</v>
      </c>
      <c r="C2406">
        <v>8.9999999999999993E-3</v>
      </c>
      <c r="D2406" t="s">
        <v>385</v>
      </c>
      <c r="E2406" t="s">
        <v>363</v>
      </c>
      <c r="F2406" t="s">
        <v>624</v>
      </c>
      <c r="G2406" t="s">
        <v>345</v>
      </c>
      <c r="H2406">
        <v>1.431</v>
      </c>
      <c r="I2406" t="s">
        <v>68</v>
      </c>
      <c r="J2406">
        <v>105286496</v>
      </c>
      <c r="K2406" s="5">
        <v>43047</v>
      </c>
      <c r="L2406">
        <v>19</v>
      </c>
      <c r="M2406">
        <v>2</v>
      </c>
      <c r="N2406">
        <v>8</v>
      </c>
      <c r="O2406">
        <v>1</v>
      </c>
      <c r="P2406" t="s">
        <v>7</v>
      </c>
    </row>
    <row r="2407" spans="1:16" x14ac:dyDescent="0.35">
      <c r="A2407">
        <v>0</v>
      </c>
      <c r="B2407" t="s">
        <v>344</v>
      </c>
      <c r="C2407">
        <v>6.0000000000000001E-3</v>
      </c>
      <c r="D2407" t="s">
        <v>385</v>
      </c>
      <c r="E2407" t="s">
        <v>363</v>
      </c>
      <c r="F2407" t="s">
        <v>624</v>
      </c>
      <c r="G2407" t="s">
        <v>345</v>
      </c>
      <c r="H2407">
        <v>1.4339999999999999</v>
      </c>
      <c r="I2407" t="s">
        <v>68</v>
      </c>
      <c r="J2407">
        <v>106175277</v>
      </c>
      <c r="K2407" s="5">
        <v>43891</v>
      </c>
      <c r="L2407">
        <v>23</v>
      </c>
      <c r="M2407">
        <v>1</v>
      </c>
      <c r="N2407">
        <v>9</v>
      </c>
      <c r="O2407">
        <v>1</v>
      </c>
      <c r="P2407" t="s">
        <v>3</v>
      </c>
    </row>
    <row r="2408" spans="1:16" x14ac:dyDescent="0.35">
      <c r="A2408">
        <v>0</v>
      </c>
      <c r="B2408" t="s">
        <v>344</v>
      </c>
      <c r="C2408">
        <v>6.0000000000000001E-3</v>
      </c>
      <c r="D2408" t="s">
        <v>385</v>
      </c>
      <c r="E2408" t="s">
        <v>363</v>
      </c>
      <c r="F2408" t="s">
        <v>624</v>
      </c>
      <c r="G2408" t="s">
        <v>345</v>
      </c>
      <c r="H2408">
        <v>1.4339999999999999</v>
      </c>
      <c r="I2408" t="s">
        <v>68</v>
      </c>
      <c r="J2408">
        <v>104445256</v>
      </c>
      <c r="K2408" s="5">
        <v>42213</v>
      </c>
      <c r="L2408">
        <v>21</v>
      </c>
      <c r="M2408">
        <v>1</v>
      </c>
      <c r="N2408">
        <v>0</v>
      </c>
      <c r="O2408">
        <v>1</v>
      </c>
      <c r="P2408" t="s">
        <v>3</v>
      </c>
    </row>
    <row r="2409" spans="1:16" x14ac:dyDescent="0.35">
      <c r="A2409">
        <v>0</v>
      </c>
      <c r="B2409" t="s">
        <v>344</v>
      </c>
      <c r="C2409">
        <v>5.0000000000000001E-3</v>
      </c>
      <c r="D2409" t="s">
        <v>385</v>
      </c>
      <c r="E2409" t="s">
        <v>363</v>
      </c>
      <c r="F2409" t="s">
        <v>624</v>
      </c>
      <c r="G2409" t="s">
        <v>345</v>
      </c>
      <c r="H2409">
        <v>1.4350000000000001</v>
      </c>
      <c r="I2409" t="s">
        <v>68</v>
      </c>
      <c r="J2409">
        <v>104962834</v>
      </c>
      <c r="K2409" s="5">
        <v>42731</v>
      </c>
      <c r="L2409">
        <v>21</v>
      </c>
      <c r="M2409">
        <v>1</v>
      </c>
      <c r="N2409">
        <v>8</v>
      </c>
      <c r="O2409">
        <v>1</v>
      </c>
      <c r="P2409" t="s">
        <v>7</v>
      </c>
    </row>
    <row r="2410" spans="1:16" x14ac:dyDescent="0.35">
      <c r="A2410">
        <v>0</v>
      </c>
      <c r="B2410" t="s">
        <v>344</v>
      </c>
      <c r="C2410">
        <v>5.0000000000000001E-3</v>
      </c>
      <c r="D2410" t="s">
        <v>385</v>
      </c>
      <c r="E2410" t="s">
        <v>363</v>
      </c>
      <c r="F2410" t="s">
        <v>624</v>
      </c>
      <c r="G2410" t="s">
        <v>345</v>
      </c>
      <c r="H2410">
        <v>1.4350000000000001</v>
      </c>
      <c r="I2410" t="s">
        <v>68</v>
      </c>
      <c r="J2410">
        <v>108132824</v>
      </c>
      <c r="K2410" s="5">
        <v>45813</v>
      </c>
      <c r="L2410">
        <v>21</v>
      </c>
      <c r="M2410">
        <v>3</v>
      </c>
      <c r="N2410">
        <v>8</v>
      </c>
      <c r="O2410">
        <v>1</v>
      </c>
      <c r="P2410" t="s">
        <v>7</v>
      </c>
    </row>
    <row r="2411" spans="1:16" x14ac:dyDescent="0.35">
      <c r="A2411">
        <v>0</v>
      </c>
      <c r="B2411" t="s">
        <v>344</v>
      </c>
      <c r="C2411">
        <v>5.0000000000000001E-3</v>
      </c>
      <c r="D2411" t="s">
        <v>385</v>
      </c>
      <c r="E2411" t="s">
        <v>363</v>
      </c>
      <c r="F2411" t="s">
        <v>624</v>
      </c>
      <c r="G2411" t="s">
        <v>345</v>
      </c>
      <c r="H2411">
        <v>1.4350000000000001</v>
      </c>
      <c r="I2411" t="s">
        <v>68</v>
      </c>
      <c r="J2411">
        <v>108476232</v>
      </c>
      <c r="K2411" s="5">
        <v>46134</v>
      </c>
      <c r="L2411">
        <v>21</v>
      </c>
      <c r="M2411">
        <v>1</v>
      </c>
      <c r="N2411">
        <v>8</v>
      </c>
      <c r="O2411">
        <v>1</v>
      </c>
      <c r="P2411" t="s">
        <v>7</v>
      </c>
    </row>
    <row r="2412" spans="1:16" x14ac:dyDescent="0.35">
      <c r="A2412" s="5">
        <v>46217</v>
      </c>
      <c r="B2412" t="s">
        <v>715</v>
      </c>
    </row>
    <row r="2413" spans="1:16" ht="43.5" x14ac:dyDescent="0.35">
      <c r="A2413" s="1" t="s">
        <v>370</v>
      </c>
      <c r="B2413" t="s">
        <v>371</v>
      </c>
      <c r="C2413" s="1" t="s">
        <v>372</v>
      </c>
      <c r="D2413" t="s">
        <v>373</v>
      </c>
      <c r="E2413" t="s">
        <v>374</v>
      </c>
      <c r="F2413" t="s">
        <v>375</v>
      </c>
      <c r="G2413" t="s">
        <v>376</v>
      </c>
      <c r="H2413" t="s">
        <v>377</v>
      </c>
      <c r="I2413" t="s">
        <v>0</v>
      </c>
      <c r="J2413" t="s">
        <v>1</v>
      </c>
      <c r="K2413" t="s">
        <v>2</v>
      </c>
      <c r="L2413" t="s">
        <v>3</v>
      </c>
      <c r="M2413" t="s">
        <v>4</v>
      </c>
      <c r="N2413" t="s">
        <v>5</v>
      </c>
      <c r="O2413" t="s">
        <v>6</v>
      </c>
    </row>
    <row r="2414" spans="1:16" x14ac:dyDescent="0.35">
      <c r="A2414">
        <v>0</v>
      </c>
      <c r="B2414" t="s">
        <v>345</v>
      </c>
      <c r="C2414">
        <v>5.0000000000000001E-3</v>
      </c>
      <c r="D2414" t="s">
        <v>385</v>
      </c>
      <c r="E2414" t="s">
        <v>363</v>
      </c>
      <c r="F2414" t="s">
        <v>624</v>
      </c>
      <c r="G2414" t="s">
        <v>345</v>
      </c>
      <c r="H2414">
        <v>1.4350000000000001</v>
      </c>
      <c r="J2414">
        <v>104033000</v>
      </c>
      <c r="K2414" s="5">
        <v>41722</v>
      </c>
      <c r="L2414">
        <v>21</v>
      </c>
      <c r="M2414">
        <v>1</v>
      </c>
      <c r="N2414">
        <v>9</v>
      </c>
      <c r="O2414">
        <v>1</v>
      </c>
      <c r="P2414" t="s">
        <v>7</v>
      </c>
    </row>
    <row r="2415" spans="1:16" x14ac:dyDescent="0.35">
      <c r="A2415">
        <v>0</v>
      </c>
      <c r="B2415" t="s">
        <v>344</v>
      </c>
      <c r="C2415">
        <v>4.0000000000000001E-3</v>
      </c>
      <c r="D2415" t="s">
        <v>385</v>
      </c>
      <c r="E2415" t="s">
        <v>363</v>
      </c>
      <c r="F2415" t="s">
        <v>624</v>
      </c>
      <c r="G2415" t="s">
        <v>345</v>
      </c>
      <c r="H2415">
        <v>1.4359999999999999</v>
      </c>
      <c r="I2415" t="s">
        <v>68</v>
      </c>
      <c r="J2415">
        <v>106326223</v>
      </c>
      <c r="K2415" s="5">
        <v>44077</v>
      </c>
      <c r="L2415">
        <v>21</v>
      </c>
      <c r="M2415">
        <v>1</v>
      </c>
      <c r="N2415">
        <v>8</v>
      </c>
      <c r="O2415">
        <v>1</v>
      </c>
      <c r="P2415" t="s">
        <v>7</v>
      </c>
    </row>
    <row r="2416" spans="1:16" x14ac:dyDescent="0.35">
      <c r="A2416">
        <v>0</v>
      </c>
      <c r="B2416" t="s">
        <v>344</v>
      </c>
      <c r="C2416">
        <v>4.0000000000000001E-3</v>
      </c>
      <c r="D2416" t="s">
        <v>385</v>
      </c>
      <c r="E2416" t="s">
        <v>363</v>
      </c>
      <c r="F2416" t="s">
        <v>624</v>
      </c>
      <c r="G2416" t="s">
        <v>345</v>
      </c>
      <c r="H2416">
        <v>1.4359999999999999</v>
      </c>
      <c r="I2416" t="s">
        <v>68</v>
      </c>
      <c r="J2416">
        <v>106059170</v>
      </c>
      <c r="K2416" s="5">
        <v>43781</v>
      </c>
      <c r="L2416">
        <v>21</v>
      </c>
      <c r="M2416">
        <v>2</v>
      </c>
      <c r="N2416">
        <v>8</v>
      </c>
      <c r="O2416">
        <v>1</v>
      </c>
      <c r="P2416" t="s">
        <v>7</v>
      </c>
    </row>
    <row r="2417" spans="1:16" x14ac:dyDescent="0.35">
      <c r="A2417">
        <v>0</v>
      </c>
      <c r="B2417" t="s">
        <v>344</v>
      </c>
      <c r="C2417">
        <v>4.0000000000000001E-3</v>
      </c>
      <c r="D2417" t="s">
        <v>385</v>
      </c>
      <c r="E2417" t="s">
        <v>363</v>
      </c>
      <c r="F2417" t="s">
        <v>624</v>
      </c>
      <c r="G2417" t="s">
        <v>345</v>
      </c>
      <c r="H2417">
        <v>1.4359999999999999</v>
      </c>
      <c r="I2417" t="s">
        <v>68</v>
      </c>
      <c r="J2417">
        <v>105903106</v>
      </c>
      <c r="K2417" s="5">
        <v>43637</v>
      </c>
      <c r="L2417">
        <v>21</v>
      </c>
      <c r="M2417">
        <v>1</v>
      </c>
      <c r="N2417">
        <v>8</v>
      </c>
      <c r="O2417">
        <v>1</v>
      </c>
      <c r="P2417" t="s">
        <v>7</v>
      </c>
    </row>
    <row r="2418" spans="1:16" x14ac:dyDescent="0.35">
      <c r="A2418">
        <v>0</v>
      </c>
      <c r="B2418" t="s">
        <v>344</v>
      </c>
      <c r="C2418">
        <v>4.0000000000000001E-3</v>
      </c>
      <c r="D2418" t="s">
        <v>385</v>
      </c>
      <c r="E2418" t="s">
        <v>363</v>
      </c>
      <c r="F2418" t="s">
        <v>624</v>
      </c>
      <c r="G2418" t="s">
        <v>345</v>
      </c>
      <c r="H2418">
        <v>1.4359999999999999</v>
      </c>
      <c r="I2418" t="s">
        <v>68</v>
      </c>
      <c r="J2418">
        <v>105910992</v>
      </c>
      <c r="K2418" s="5">
        <v>43643</v>
      </c>
      <c r="L2418">
        <v>21</v>
      </c>
      <c r="M2418">
        <v>1</v>
      </c>
      <c r="N2418">
        <v>8</v>
      </c>
      <c r="O2418">
        <v>1</v>
      </c>
      <c r="P2418" t="s">
        <v>7</v>
      </c>
    </row>
    <row r="2419" spans="1:16" x14ac:dyDescent="0.35">
      <c r="A2419">
        <v>0</v>
      </c>
      <c r="B2419" t="s">
        <v>344</v>
      </c>
      <c r="C2419">
        <v>3.0000000000000001E-3</v>
      </c>
      <c r="D2419" t="s">
        <v>385</v>
      </c>
      <c r="E2419" t="s">
        <v>363</v>
      </c>
      <c r="F2419" t="s">
        <v>624</v>
      </c>
      <c r="G2419" t="s">
        <v>345</v>
      </c>
      <c r="H2419">
        <v>1.4370000000000001</v>
      </c>
      <c r="I2419" t="s">
        <v>68</v>
      </c>
      <c r="J2419">
        <v>106112879</v>
      </c>
      <c r="K2419" s="5">
        <v>43829</v>
      </c>
      <c r="L2419">
        <v>21</v>
      </c>
      <c r="M2419">
        <v>1</v>
      </c>
      <c r="N2419">
        <v>0</v>
      </c>
      <c r="O2419">
        <v>5</v>
      </c>
      <c r="P2419" t="s">
        <v>7</v>
      </c>
    </row>
    <row r="2420" spans="1:16" x14ac:dyDescent="0.35">
      <c r="A2420">
        <v>0</v>
      </c>
      <c r="B2420" t="s">
        <v>345</v>
      </c>
      <c r="C2420">
        <v>2E-3</v>
      </c>
      <c r="D2420" t="s">
        <v>385</v>
      </c>
      <c r="E2420" t="s">
        <v>363</v>
      </c>
      <c r="F2420" t="s">
        <v>344</v>
      </c>
      <c r="G2420" t="s">
        <v>345</v>
      </c>
      <c r="H2420">
        <v>1.4379999999999999</v>
      </c>
      <c r="J2420">
        <v>104241554</v>
      </c>
      <c r="K2420" s="5">
        <v>41985</v>
      </c>
      <c r="L2420">
        <v>26</v>
      </c>
      <c r="M2420">
        <v>1</v>
      </c>
      <c r="N2420">
        <v>8</v>
      </c>
      <c r="O2420">
        <v>5</v>
      </c>
      <c r="P2420" t="s">
        <v>7</v>
      </c>
    </row>
    <row r="2421" spans="1:16" x14ac:dyDescent="0.35">
      <c r="A2421">
        <v>0</v>
      </c>
      <c r="B2421" t="s">
        <v>344</v>
      </c>
      <c r="C2421">
        <v>0</v>
      </c>
      <c r="E2421" t="s">
        <v>363</v>
      </c>
      <c r="F2421" t="s">
        <v>624</v>
      </c>
      <c r="G2421" t="s">
        <v>345</v>
      </c>
      <c r="H2421">
        <v>1.44</v>
      </c>
      <c r="I2421" t="s">
        <v>68</v>
      </c>
      <c r="J2421">
        <v>106904460</v>
      </c>
      <c r="K2421" s="5">
        <v>44648</v>
      </c>
      <c r="L2421">
        <v>21</v>
      </c>
      <c r="M2421">
        <v>1</v>
      </c>
      <c r="N2421">
        <v>8</v>
      </c>
      <c r="O2421">
        <v>1</v>
      </c>
      <c r="P2421" t="s">
        <v>3</v>
      </c>
    </row>
    <row r="2422" spans="1:16" x14ac:dyDescent="0.35">
      <c r="A2422">
        <v>0</v>
      </c>
      <c r="B2422" t="s">
        <v>344</v>
      </c>
      <c r="C2422">
        <v>0</v>
      </c>
      <c r="E2422" t="s">
        <v>363</v>
      </c>
      <c r="F2422" t="s">
        <v>624</v>
      </c>
      <c r="G2422" t="s">
        <v>345</v>
      </c>
      <c r="H2422">
        <v>1.44</v>
      </c>
      <c r="I2422" t="s">
        <v>68</v>
      </c>
      <c r="J2422">
        <v>105974758</v>
      </c>
      <c r="K2422" s="5">
        <v>43704</v>
      </c>
      <c r="L2422">
        <v>21</v>
      </c>
      <c r="M2422">
        <v>1</v>
      </c>
      <c r="N2422">
        <v>0</v>
      </c>
      <c r="O2422">
        <v>1</v>
      </c>
      <c r="P2422" t="s">
        <v>3</v>
      </c>
    </row>
    <row r="2423" spans="1:16" x14ac:dyDescent="0.35">
      <c r="A2423">
        <v>0</v>
      </c>
      <c r="B2423" t="s">
        <v>344</v>
      </c>
      <c r="C2423">
        <v>0</v>
      </c>
      <c r="E2423" t="s">
        <v>363</v>
      </c>
      <c r="F2423" t="s">
        <v>624</v>
      </c>
      <c r="G2423" t="s">
        <v>345</v>
      </c>
      <c r="H2423">
        <v>1.44</v>
      </c>
      <c r="I2423" t="s">
        <v>68</v>
      </c>
      <c r="J2423">
        <v>104781542</v>
      </c>
      <c r="K2423" s="5">
        <v>42556</v>
      </c>
      <c r="L2423">
        <v>19</v>
      </c>
      <c r="M2423">
        <v>1</v>
      </c>
      <c r="N2423">
        <v>8</v>
      </c>
      <c r="O2423">
        <v>5</v>
      </c>
    </row>
    <row r="2424" spans="1:16" x14ac:dyDescent="0.35">
      <c r="A2424">
        <v>0</v>
      </c>
      <c r="B2424" t="s">
        <v>344</v>
      </c>
      <c r="C2424">
        <v>0</v>
      </c>
      <c r="E2424" t="s">
        <v>363</v>
      </c>
      <c r="F2424" t="s">
        <v>624</v>
      </c>
      <c r="G2424" t="s">
        <v>345</v>
      </c>
      <c r="H2424">
        <v>1.44</v>
      </c>
      <c r="I2424" t="s">
        <v>68</v>
      </c>
      <c r="J2424">
        <v>107951252</v>
      </c>
      <c r="K2424" s="5">
        <v>45633</v>
      </c>
      <c r="L2424">
        <v>21</v>
      </c>
      <c r="M2424">
        <v>1</v>
      </c>
      <c r="N2424">
        <v>9</v>
      </c>
      <c r="O2424">
        <v>1</v>
      </c>
      <c r="P2424" t="s">
        <v>7</v>
      </c>
    </row>
    <row r="2425" spans="1:16" x14ac:dyDescent="0.35">
      <c r="A2425">
        <v>0</v>
      </c>
      <c r="B2425" t="s">
        <v>344</v>
      </c>
      <c r="C2425">
        <v>0</v>
      </c>
      <c r="E2425" t="s">
        <v>363</v>
      </c>
      <c r="F2425" t="s">
        <v>425</v>
      </c>
      <c r="G2425" t="s">
        <v>345</v>
      </c>
      <c r="H2425">
        <v>1.44</v>
      </c>
      <c r="I2425" t="s">
        <v>68</v>
      </c>
      <c r="J2425">
        <v>107899978</v>
      </c>
      <c r="K2425" s="5">
        <v>45592</v>
      </c>
      <c r="L2425">
        <v>19</v>
      </c>
      <c r="M2425">
        <v>2</v>
      </c>
      <c r="N2425">
        <v>8</v>
      </c>
      <c r="O2425">
        <v>5</v>
      </c>
      <c r="P2425" t="s">
        <v>7</v>
      </c>
    </row>
    <row r="2426" spans="1:16" x14ac:dyDescent="0.35">
      <c r="A2426">
        <v>0</v>
      </c>
      <c r="B2426" t="s">
        <v>344</v>
      </c>
      <c r="C2426">
        <v>3.0000000000000001E-3</v>
      </c>
      <c r="D2426" t="s">
        <v>6</v>
      </c>
      <c r="E2426" t="s">
        <v>363</v>
      </c>
      <c r="F2426" t="s">
        <v>624</v>
      </c>
      <c r="G2426" t="s">
        <v>345</v>
      </c>
      <c r="H2426">
        <v>1.44</v>
      </c>
      <c r="I2426" t="s">
        <v>68</v>
      </c>
      <c r="J2426">
        <v>105916835</v>
      </c>
      <c r="K2426" s="5">
        <v>43651</v>
      </c>
      <c r="L2426">
        <v>21</v>
      </c>
      <c r="M2426">
        <v>1</v>
      </c>
      <c r="N2426">
        <v>8</v>
      </c>
      <c r="O2426">
        <v>1</v>
      </c>
      <c r="P2426" t="s">
        <v>7</v>
      </c>
    </row>
    <row r="2427" spans="1:16" x14ac:dyDescent="0.35">
      <c r="A2427">
        <v>0</v>
      </c>
      <c r="B2427" t="s">
        <v>344</v>
      </c>
      <c r="C2427">
        <v>0.4</v>
      </c>
      <c r="D2427" t="s">
        <v>399</v>
      </c>
      <c r="E2427" t="s">
        <v>624</v>
      </c>
      <c r="F2427" t="s">
        <v>363</v>
      </c>
      <c r="G2427" t="s">
        <v>345</v>
      </c>
      <c r="H2427">
        <v>1.44</v>
      </c>
      <c r="J2427">
        <v>107469143</v>
      </c>
      <c r="K2427" s="5">
        <v>45192</v>
      </c>
      <c r="L2427">
        <v>19</v>
      </c>
      <c r="M2427">
        <v>2</v>
      </c>
      <c r="N2427">
        <v>0</v>
      </c>
      <c r="O2427">
        <v>1</v>
      </c>
      <c r="P2427" t="s">
        <v>7</v>
      </c>
    </row>
    <row r="2428" spans="1:16" x14ac:dyDescent="0.35">
      <c r="A2428">
        <v>0</v>
      </c>
      <c r="B2428" t="s">
        <v>344</v>
      </c>
      <c r="C2428">
        <v>1</v>
      </c>
      <c r="D2428" t="s">
        <v>399</v>
      </c>
      <c r="E2428" t="s">
        <v>624</v>
      </c>
      <c r="F2428" t="s">
        <v>344</v>
      </c>
      <c r="G2428" t="s">
        <v>345</v>
      </c>
      <c r="H2428">
        <v>1.44</v>
      </c>
      <c r="J2428">
        <v>108504401</v>
      </c>
      <c r="K2428" s="5">
        <v>46161</v>
      </c>
      <c r="L2428">
        <v>22</v>
      </c>
      <c r="M2428">
        <v>1</v>
      </c>
      <c r="N2428">
        <v>8</v>
      </c>
      <c r="O2428">
        <v>1</v>
      </c>
      <c r="P2428" t="s">
        <v>7</v>
      </c>
    </row>
    <row r="2429" spans="1:16" x14ac:dyDescent="0.35">
      <c r="A2429">
        <v>0</v>
      </c>
      <c r="B2429" t="s">
        <v>344</v>
      </c>
      <c r="C2429">
        <v>1.1000000000000001</v>
      </c>
      <c r="D2429" t="s">
        <v>399</v>
      </c>
      <c r="E2429" t="s">
        <v>624</v>
      </c>
      <c r="F2429" t="s">
        <v>713</v>
      </c>
      <c r="G2429" t="s">
        <v>345</v>
      </c>
      <c r="H2429">
        <v>1.44</v>
      </c>
      <c r="J2429">
        <v>108111670</v>
      </c>
      <c r="K2429" s="5">
        <v>45793</v>
      </c>
      <c r="L2429">
        <v>28</v>
      </c>
      <c r="M2429">
        <v>1</v>
      </c>
      <c r="N2429">
        <v>0</v>
      </c>
      <c r="O2429">
        <v>1</v>
      </c>
      <c r="P2429" t="s">
        <v>7</v>
      </c>
    </row>
    <row r="2430" spans="1:16" x14ac:dyDescent="0.35">
      <c r="A2430">
        <v>0</v>
      </c>
      <c r="B2430" t="s">
        <v>345</v>
      </c>
      <c r="C2430">
        <v>0</v>
      </c>
      <c r="E2430" t="s">
        <v>363</v>
      </c>
      <c r="F2430" t="s">
        <v>492</v>
      </c>
      <c r="G2430" t="s">
        <v>345</v>
      </c>
      <c r="H2430">
        <v>1.44</v>
      </c>
      <c r="J2430">
        <v>107867161</v>
      </c>
      <c r="K2430" s="5">
        <v>45564</v>
      </c>
      <c r="L2430">
        <v>30</v>
      </c>
      <c r="M2430">
        <v>1</v>
      </c>
      <c r="N2430">
        <v>8</v>
      </c>
      <c r="O2430">
        <v>5</v>
      </c>
      <c r="P2430" t="s">
        <v>3</v>
      </c>
    </row>
    <row r="2431" spans="1:16" x14ac:dyDescent="0.35">
      <c r="A2431">
        <v>0</v>
      </c>
      <c r="B2431" t="s">
        <v>345</v>
      </c>
      <c r="C2431">
        <v>0</v>
      </c>
      <c r="E2431" t="s">
        <v>363</v>
      </c>
      <c r="F2431" t="s">
        <v>344</v>
      </c>
      <c r="G2431" t="s">
        <v>345</v>
      </c>
      <c r="H2431">
        <v>1.44</v>
      </c>
      <c r="J2431">
        <v>107693756</v>
      </c>
      <c r="K2431" s="5">
        <v>45403</v>
      </c>
      <c r="L2431">
        <v>19</v>
      </c>
      <c r="M2431">
        <v>1</v>
      </c>
      <c r="N2431">
        <v>8</v>
      </c>
      <c r="O2431">
        <v>5</v>
      </c>
      <c r="P2431" t="s">
        <v>7</v>
      </c>
    </row>
    <row r="2432" spans="1:16" x14ac:dyDescent="0.35">
      <c r="A2432">
        <v>0</v>
      </c>
      <c r="B2432" t="s">
        <v>662</v>
      </c>
      <c r="C2432">
        <v>0</v>
      </c>
      <c r="E2432" t="s">
        <v>367</v>
      </c>
      <c r="F2432" t="s">
        <v>363</v>
      </c>
      <c r="G2432" t="s">
        <v>662</v>
      </c>
      <c r="H2432">
        <v>0</v>
      </c>
      <c r="J2432">
        <v>106914503</v>
      </c>
      <c r="K2432" s="5">
        <v>44657</v>
      </c>
      <c r="L2432">
        <v>24</v>
      </c>
      <c r="M2432">
        <v>1</v>
      </c>
      <c r="N2432">
        <v>7</v>
      </c>
      <c r="O2432">
        <v>1</v>
      </c>
      <c r="P2432" t="s">
        <v>3</v>
      </c>
    </row>
    <row r="2433" spans="1:16" x14ac:dyDescent="0.35">
      <c r="A2433">
        <v>502</v>
      </c>
      <c r="B2433" t="s">
        <v>487</v>
      </c>
      <c r="C2433">
        <v>0</v>
      </c>
      <c r="D2433" t="s">
        <v>6</v>
      </c>
      <c r="E2433" t="s">
        <v>363</v>
      </c>
      <c r="F2433" t="s">
        <v>716</v>
      </c>
      <c r="G2433" t="s">
        <v>487</v>
      </c>
      <c r="H2433">
        <v>999.99900000000002</v>
      </c>
      <c r="J2433">
        <v>108142224</v>
      </c>
      <c r="K2433" s="5">
        <v>45801</v>
      </c>
      <c r="L2433">
        <v>24</v>
      </c>
      <c r="M2433">
        <v>1</v>
      </c>
      <c r="N2433">
        <v>8</v>
      </c>
      <c r="O2433">
        <v>1</v>
      </c>
      <c r="P2433" t="s">
        <v>7</v>
      </c>
    </row>
    <row r="2434" spans="1:16" x14ac:dyDescent="0.35">
      <c r="A2434">
        <v>491</v>
      </c>
      <c r="B2434" t="s">
        <v>438</v>
      </c>
      <c r="C2434">
        <v>0</v>
      </c>
      <c r="E2434" t="s">
        <v>364</v>
      </c>
      <c r="G2434" t="s">
        <v>438</v>
      </c>
      <c r="H2434">
        <v>15.004</v>
      </c>
      <c r="J2434">
        <v>108469201</v>
      </c>
      <c r="K2434" s="5">
        <v>46119</v>
      </c>
      <c r="L2434">
        <v>21</v>
      </c>
      <c r="M2434">
        <v>1</v>
      </c>
      <c r="N2434">
        <v>16</v>
      </c>
      <c r="O2434">
        <v>1</v>
      </c>
      <c r="P2434" t="s">
        <v>7</v>
      </c>
    </row>
    <row r="2435" spans="1:16" x14ac:dyDescent="0.35">
      <c r="A2435">
        <v>491</v>
      </c>
      <c r="B2435" t="s">
        <v>438</v>
      </c>
      <c r="C2435">
        <v>0</v>
      </c>
      <c r="E2435" t="s">
        <v>364</v>
      </c>
      <c r="G2435" t="s">
        <v>438</v>
      </c>
      <c r="H2435">
        <v>15.004</v>
      </c>
      <c r="J2435">
        <v>104484880</v>
      </c>
      <c r="K2435" s="5">
        <v>42246</v>
      </c>
      <c r="L2435">
        <v>21</v>
      </c>
      <c r="M2435">
        <v>1</v>
      </c>
      <c r="N2435">
        <v>16</v>
      </c>
      <c r="O2435">
        <v>1</v>
      </c>
      <c r="P2435" t="s">
        <v>7</v>
      </c>
    </row>
    <row r="2436" spans="1:16" x14ac:dyDescent="0.35">
      <c r="A2436">
        <v>603</v>
      </c>
      <c r="B2436" t="s">
        <v>438</v>
      </c>
      <c r="C2436">
        <v>0</v>
      </c>
      <c r="E2436" t="s">
        <v>364</v>
      </c>
      <c r="F2436" t="s">
        <v>717</v>
      </c>
      <c r="G2436" t="s">
        <v>438</v>
      </c>
      <c r="H2436">
        <v>15.004</v>
      </c>
      <c r="J2436">
        <v>107813699</v>
      </c>
      <c r="K2436" s="5">
        <v>45508</v>
      </c>
      <c r="L2436">
        <v>32</v>
      </c>
      <c r="M2436">
        <v>1</v>
      </c>
      <c r="N2436">
        <v>0</v>
      </c>
      <c r="O2436">
        <v>1</v>
      </c>
      <c r="P2436" t="s">
        <v>7</v>
      </c>
    </row>
    <row r="2437" spans="1:16" x14ac:dyDescent="0.35">
      <c r="A2437">
        <v>491</v>
      </c>
      <c r="B2437" t="s">
        <v>438</v>
      </c>
      <c r="C2437">
        <v>0</v>
      </c>
      <c r="E2437" t="s">
        <v>363</v>
      </c>
      <c r="F2437" t="s">
        <v>474</v>
      </c>
      <c r="G2437" t="s">
        <v>438</v>
      </c>
      <c r="H2437">
        <v>15.004</v>
      </c>
      <c r="J2437">
        <v>106813315</v>
      </c>
      <c r="K2437" s="5">
        <v>44552</v>
      </c>
      <c r="L2437">
        <v>21</v>
      </c>
      <c r="M2437">
        <v>1</v>
      </c>
      <c r="N2437">
        <v>16</v>
      </c>
      <c r="O2437">
        <v>1</v>
      </c>
      <c r="P2437" t="s">
        <v>3</v>
      </c>
    </row>
    <row r="2438" spans="1:16" x14ac:dyDescent="0.35">
      <c r="A2438">
        <v>0</v>
      </c>
      <c r="B2438" t="s">
        <v>438</v>
      </c>
      <c r="C2438">
        <v>0</v>
      </c>
      <c r="E2438" t="s">
        <v>363</v>
      </c>
      <c r="F2438" t="s">
        <v>474</v>
      </c>
      <c r="G2438" t="s">
        <v>438</v>
      </c>
      <c r="H2438">
        <v>15.004</v>
      </c>
      <c r="J2438">
        <v>105678924</v>
      </c>
      <c r="K2438" s="5">
        <v>43419</v>
      </c>
      <c r="L2438">
        <v>21</v>
      </c>
      <c r="M2438">
        <v>2</v>
      </c>
      <c r="N2438">
        <v>16</v>
      </c>
      <c r="O2438">
        <v>1</v>
      </c>
      <c r="P2438" t="s">
        <v>3</v>
      </c>
    </row>
    <row r="2439" spans="1:16" x14ac:dyDescent="0.35">
      <c r="A2439">
        <v>0</v>
      </c>
      <c r="B2439" t="s">
        <v>438</v>
      </c>
      <c r="C2439">
        <v>0</v>
      </c>
      <c r="E2439" t="s">
        <v>363</v>
      </c>
      <c r="F2439" t="s">
        <v>483</v>
      </c>
      <c r="G2439" t="s">
        <v>438</v>
      </c>
      <c r="H2439">
        <v>15.004</v>
      </c>
      <c r="J2439">
        <v>104978631</v>
      </c>
      <c r="K2439" s="5">
        <v>42748</v>
      </c>
      <c r="L2439">
        <v>21</v>
      </c>
      <c r="M2439">
        <v>1</v>
      </c>
      <c r="N2439">
        <v>8</v>
      </c>
      <c r="O2439">
        <v>5</v>
      </c>
      <c r="P2439" t="s">
        <v>7</v>
      </c>
    </row>
    <row r="2440" spans="1:16" x14ac:dyDescent="0.35">
      <c r="A2440">
        <v>0</v>
      </c>
      <c r="B2440" t="s">
        <v>438</v>
      </c>
      <c r="C2440">
        <v>0</v>
      </c>
      <c r="E2440" t="s">
        <v>363</v>
      </c>
      <c r="F2440" t="s">
        <v>483</v>
      </c>
      <c r="G2440" t="s">
        <v>438</v>
      </c>
      <c r="H2440">
        <v>15.004</v>
      </c>
      <c r="J2440">
        <v>106975951</v>
      </c>
      <c r="K2440" s="5">
        <v>44700</v>
      </c>
      <c r="L2440">
        <v>21</v>
      </c>
      <c r="M2440">
        <v>1</v>
      </c>
      <c r="N2440">
        <v>17</v>
      </c>
      <c r="O2440">
        <v>1</v>
      </c>
      <c r="P2440" t="s">
        <v>7</v>
      </c>
    </row>
    <row r="2441" spans="1:16" x14ac:dyDescent="0.35">
      <c r="A2441">
        <v>0</v>
      </c>
      <c r="B2441" t="s">
        <v>438</v>
      </c>
      <c r="C2441">
        <v>0</v>
      </c>
      <c r="E2441" t="s">
        <v>363</v>
      </c>
      <c r="F2441" t="s">
        <v>483</v>
      </c>
      <c r="G2441" t="s">
        <v>438</v>
      </c>
      <c r="H2441">
        <v>15.004</v>
      </c>
      <c r="J2441">
        <v>105507507</v>
      </c>
      <c r="K2441" s="5">
        <v>43254</v>
      </c>
      <c r="L2441">
        <v>21</v>
      </c>
      <c r="M2441">
        <v>1</v>
      </c>
      <c r="N2441">
        <v>7</v>
      </c>
      <c r="O2441">
        <v>1</v>
      </c>
      <c r="P2441" t="s">
        <v>7</v>
      </c>
    </row>
    <row r="2442" spans="1:16" x14ac:dyDescent="0.35">
      <c r="A2442">
        <v>0</v>
      </c>
      <c r="B2442" t="s">
        <v>438</v>
      </c>
      <c r="C2442">
        <v>0</v>
      </c>
      <c r="E2442" t="s">
        <v>363</v>
      </c>
      <c r="F2442" t="s">
        <v>475</v>
      </c>
      <c r="G2442" t="s">
        <v>438</v>
      </c>
      <c r="H2442">
        <v>15.004</v>
      </c>
      <c r="J2442">
        <v>104890687</v>
      </c>
      <c r="K2442" s="5">
        <v>42665</v>
      </c>
      <c r="L2442">
        <v>21</v>
      </c>
      <c r="M2442">
        <v>1</v>
      </c>
      <c r="N2442">
        <v>16</v>
      </c>
      <c r="O2442">
        <v>5</v>
      </c>
      <c r="P2442" t="s">
        <v>7</v>
      </c>
    </row>
    <row r="2443" spans="1:16" x14ac:dyDescent="0.35">
      <c r="A2443">
        <v>0</v>
      </c>
      <c r="B2443" t="s">
        <v>438</v>
      </c>
      <c r="C2443">
        <v>0</v>
      </c>
      <c r="E2443" t="s">
        <v>363</v>
      </c>
      <c r="F2443" t="s">
        <v>718</v>
      </c>
      <c r="G2443" t="s">
        <v>438</v>
      </c>
      <c r="H2443">
        <v>15.004</v>
      </c>
      <c r="J2443">
        <v>104590110</v>
      </c>
      <c r="K2443" s="5">
        <v>42354</v>
      </c>
      <c r="L2443">
        <v>19</v>
      </c>
      <c r="M2443">
        <v>2</v>
      </c>
      <c r="N2443">
        <v>0</v>
      </c>
      <c r="O2443">
        <v>5</v>
      </c>
      <c r="P2443" t="s">
        <v>3</v>
      </c>
    </row>
    <row r="2444" spans="1:16" x14ac:dyDescent="0.35">
      <c r="A2444">
        <v>0</v>
      </c>
      <c r="B2444" t="s">
        <v>438</v>
      </c>
      <c r="C2444">
        <v>0</v>
      </c>
      <c r="E2444" t="s">
        <v>363</v>
      </c>
      <c r="F2444" t="s">
        <v>719</v>
      </c>
      <c r="G2444" t="s">
        <v>438</v>
      </c>
      <c r="H2444">
        <v>15.004</v>
      </c>
      <c r="J2444">
        <v>105646796</v>
      </c>
      <c r="K2444" s="5">
        <v>43392</v>
      </c>
      <c r="L2444">
        <v>21</v>
      </c>
      <c r="M2444">
        <v>1</v>
      </c>
      <c r="N2444">
        <v>16</v>
      </c>
      <c r="O2444">
        <v>1</v>
      </c>
      <c r="P2444" t="s">
        <v>7</v>
      </c>
    </row>
    <row r="2445" spans="1:16" x14ac:dyDescent="0.35">
      <c r="A2445">
        <v>0</v>
      </c>
      <c r="B2445" t="s">
        <v>438</v>
      </c>
      <c r="C2445">
        <v>0</v>
      </c>
      <c r="E2445" t="s">
        <v>363</v>
      </c>
      <c r="F2445" t="s">
        <v>446</v>
      </c>
      <c r="G2445" t="s">
        <v>438</v>
      </c>
      <c r="H2445">
        <v>15.004</v>
      </c>
      <c r="J2445">
        <v>104852718</v>
      </c>
      <c r="K2445" s="5">
        <v>42627</v>
      </c>
      <c r="L2445">
        <v>21</v>
      </c>
      <c r="M2445">
        <v>1</v>
      </c>
      <c r="N2445">
        <v>16</v>
      </c>
      <c r="O2445">
        <v>1</v>
      </c>
      <c r="P2445" t="s">
        <v>7</v>
      </c>
    </row>
    <row r="2446" spans="1:16" x14ac:dyDescent="0.35">
      <c r="A2446" s="5">
        <v>46217</v>
      </c>
      <c r="B2446" t="s">
        <v>720</v>
      </c>
    </row>
    <row r="2447" spans="1:16" ht="43.5" x14ac:dyDescent="0.35">
      <c r="A2447" s="1" t="s">
        <v>370</v>
      </c>
      <c r="B2447" t="s">
        <v>371</v>
      </c>
      <c r="C2447" s="1" t="s">
        <v>372</v>
      </c>
      <c r="D2447" t="s">
        <v>373</v>
      </c>
      <c r="E2447" t="s">
        <v>374</v>
      </c>
      <c r="F2447" t="s">
        <v>375</v>
      </c>
      <c r="G2447" t="s">
        <v>376</v>
      </c>
      <c r="H2447" t="s">
        <v>377</v>
      </c>
      <c r="I2447" t="s">
        <v>0</v>
      </c>
      <c r="J2447" t="s">
        <v>1</v>
      </c>
      <c r="K2447" t="s">
        <v>2</v>
      </c>
      <c r="L2447" t="s">
        <v>3</v>
      </c>
      <c r="M2447" t="s">
        <v>4</v>
      </c>
      <c r="N2447" t="s">
        <v>5</v>
      </c>
      <c r="O2447" t="s">
        <v>6</v>
      </c>
    </row>
    <row r="2448" spans="1:16" x14ac:dyDescent="0.35">
      <c r="A2448">
        <v>0</v>
      </c>
      <c r="B2448" t="s">
        <v>438</v>
      </c>
      <c r="C2448">
        <v>0</v>
      </c>
      <c r="E2448" t="s">
        <v>363</v>
      </c>
      <c r="F2448" t="s">
        <v>483</v>
      </c>
      <c r="G2448" t="s">
        <v>438</v>
      </c>
      <c r="H2448">
        <v>15.004</v>
      </c>
      <c r="J2448">
        <v>106445345</v>
      </c>
      <c r="K2448" s="5">
        <v>44188</v>
      </c>
      <c r="L2448">
        <v>21</v>
      </c>
      <c r="M2448">
        <v>1</v>
      </c>
      <c r="N2448">
        <v>8</v>
      </c>
      <c r="O2448">
        <v>1</v>
      </c>
      <c r="P2448" t="s">
        <v>7</v>
      </c>
    </row>
    <row r="2449" spans="1:16" x14ac:dyDescent="0.35">
      <c r="A2449">
        <v>0</v>
      </c>
      <c r="B2449" t="s">
        <v>438</v>
      </c>
      <c r="C2449">
        <v>0</v>
      </c>
      <c r="E2449" t="s">
        <v>363</v>
      </c>
      <c r="F2449" t="s">
        <v>721</v>
      </c>
      <c r="G2449" t="s">
        <v>438</v>
      </c>
      <c r="H2449">
        <v>15.004</v>
      </c>
      <c r="J2449">
        <v>106313622</v>
      </c>
      <c r="K2449" s="5">
        <v>44060</v>
      </c>
      <c r="L2449">
        <v>21</v>
      </c>
      <c r="M2449">
        <v>1</v>
      </c>
      <c r="N2449">
        <v>17</v>
      </c>
      <c r="O2449">
        <v>1</v>
      </c>
      <c r="P2449" t="s">
        <v>7</v>
      </c>
    </row>
    <row r="2450" spans="1:16" x14ac:dyDescent="0.35">
      <c r="A2450">
        <v>0</v>
      </c>
      <c r="B2450" t="s">
        <v>438</v>
      </c>
      <c r="C2450">
        <v>0</v>
      </c>
      <c r="E2450" t="s">
        <v>363</v>
      </c>
      <c r="F2450" t="s">
        <v>438</v>
      </c>
      <c r="G2450" t="s">
        <v>438</v>
      </c>
      <c r="H2450">
        <v>15.004</v>
      </c>
      <c r="J2450">
        <v>104661447</v>
      </c>
      <c r="K2450" s="5">
        <v>42429</v>
      </c>
      <c r="L2450">
        <v>21</v>
      </c>
      <c r="M2450">
        <v>1</v>
      </c>
      <c r="N2450">
        <v>8</v>
      </c>
      <c r="O2450">
        <v>1</v>
      </c>
      <c r="P2450" t="s">
        <v>7</v>
      </c>
    </row>
    <row r="2451" spans="1:16" x14ac:dyDescent="0.35">
      <c r="A2451">
        <v>0</v>
      </c>
      <c r="B2451" t="s">
        <v>438</v>
      </c>
      <c r="C2451">
        <v>0</v>
      </c>
      <c r="E2451" t="s">
        <v>363</v>
      </c>
      <c r="F2451" t="s">
        <v>645</v>
      </c>
      <c r="G2451" t="s">
        <v>438</v>
      </c>
      <c r="H2451">
        <v>15.004</v>
      </c>
      <c r="J2451">
        <v>104447255</v>
      </c>
      <c r="K2451" s="5">
        <v>42214</v>
      </c>
      <c r="L2451">
        <v>21</v>
      </c>
      <c r="M2451">
        <v>1</v>
      </c>
      <c r="N2451">
        <v>8</v>
      </c>
      <c r="O2451">
        <v>1</v>
      </c>
      <c r="P2451" t="s">
        <v>7</v>
      </c>
    </row>
    <row r="2452" spans="1:16" x14ac:dyDescent="0.35">
      <c r="A2452">
        <v>0</v>
      </c>
      <c r="B2452" t="s">
        <v>438</v>
      </c>
      <c r="C2452">
        <v>0</v>
      </c>
      <c r="E2452" t="s">
        <v>363</v>
      </c>
      <c r="F2452" t="s">
        <v>446</v>
      </c>
      <c r="G2452" t="s">
        <v>438</v>
      </c>
      <c r="H2452">
        <v>15.004</v>
      </c>
      <c r="J2452">
        <v>107191975</v>
      </c>
      <c r="K2452" s="5">
        <v>44917</v>
      </c>
      <c r="L2452">
        <v>18</v>
      </c>
      <c r="M2452">
        <v>2</v>
      </c>
      <c r="N2452">
        <v>19</v>
      </c>
      <c r="O2452">
        <v>5</v>
      </c>
      <c r="P2452" t="s">
        <v>7</v>
      </c>
    </row>
    <row r="2453" spans="1:16" x14ac:dyDescent="0.35">
      <c r="A2453">
        <v>0</v>
      </c>
      <c r="B2453" t="s">
        <v>438</v>
      </c>
      <c r="C2453">
        <v>0</v>
      </c>
      <c r="E2453" t="s">
        <v>363</v>
      </c>
      <c r="F2453" t="s">
        <v>484</v>
      </c>
      <c r="G2453" t="s">
        <v>438</v>
      </c>
      <c r="H2453">
        <v>15.004</v>
      </c>
      <c r="J2453">
        <v>106727228</v>
      </c>
      <c r="K2453" s="5">
        <v>44477</v>
      </c>
      <c r="L2453">
        <v>21</v>
      </c>
      <c r="M2453">
        <v>1</v>
      </c>
      <c r="N2453">
        <v>17</v>
      </c>
      <c r="O2453">
        <v>1</v>
      </c>
      <c r="P2453" t="s">
        <v>7</v>
      </c>
    </row>
    <row r="2454" spans="1:16" x14ac:dyDescent="0.35">
      <c r="A2454">
        <v>0</v>
      </c>
      <c r="B2454" t="s">
        <v>438</v>
      </c>
      <c r="C2454">
        <v>0</v>
      </c>
      <c r="E2454" t="s">
        <v>363</v>
      </c>
      <c r="F2454" t="s">
        <v>483</v>
      </c>
      <c r="G2454" t="s">
        <v>438</v>
      </c>
      <c r="H2454">
        <v>15.004</v>
      </c>
      <c r="J2454">
        <v>105915461</v>
      </c>
      <c r="K2454" s="5">
        <v>43649</v>
      </c>
      <c r="L2454">
        <v>21</v>
      </c>
      <c r="M2454">
        <v>1</v>
      </c>
      <c r="N2454">
        <v>17</v>
      </c>
      <c r="O2454">
        <v>1</v>
      </c>
      <c r="P2454" t="s">
        <v>7</v>
      </c>
    </row>
    <row r="2455" spans="1:16" x14ac:dyDescent="0.35">
      <c r="A2455">
        <v>0</v>
      </c>
      <c r="B2455" t="s">
        <v>438</v>
      </c>
      <c r="C2455">
        <v>0</v>
      </c>
      <c r="E2455" t="s">
        <v>363</v>
      </c>
      <c r="F2455" t="s">
        <v>475</v>
      </c>
      <c r="G2455" t="s">
        <v>438</v>
      </c>
      <c r="H2455">
        <v>15.004</v>
      </c>
      <c r="J2455">
        <v>104061132</v>
      </c>
      <c r="K2455" s="5">
        <v>41774</v>
      </c>
      <c r="L2455">
        <v>21</v>
      </c>
      <c r="M2455">
        <v>2</v>
      </c>
      <c r="N2455">
        <v>7</v>
      </c>
      <c r="O2455">
        <v>1</v>
      </c>
      <c r="P2455" t="s">
        <v>7</v>
      </c>
    </row>
    <row r="2456" spans="1:16" x14ac:dyDescent="0.35">
      <c r="A2456">
        <v>0</v>
      </c>
      <c r="B2456" t="s">
        <v>438</v>
      </c>
      <c r="C2456">
        <v>0</v>
      </c>
      <c r="E2456" t="s">
        <v>363</v>
      </c>
      <c r="F2456" t="s">
        <v>483</v>
      </c>
      <c r="G2456" t="s">
        <v>438</v>
      </c>
      <c r="H2456">
        <v>15.004</v>
      </c>
      <c r="J2456">
        <v>106797678</v>
      </c>
      <c r="K2456" s="5">
        <v>44537</v>
      </c>
      <c r="L2456">
        <v>28</v>
      </c>
      <c r="M2456">
        <v>1</v>
      </c>
      <c r="N2456">
        <v>16</v>
      </c>
      <c r="O2456">
        <v>1</v>
      </c>
      <c r="P2456" t="s">
        <v>7</v>
      </c>
    </row>
    <row r="2457" spans="1:16" x14ac:dyDescent="0.35">
      <c r="A2457">
        <v>0</v>
      </c>
      <c r="B2457" t="s">
        <v>438</v>
      </c>
      <c r="C2457">
        <v>0</v>
      </c>
      <c r="E2457" t="s">
        <v>363</v>
      </c>
      <c r="F2457" t="s">
        <v>483</v>
      </c>
      <c r="G2457" t="s">
        <v>438</v>
      </c>
      <c r="H2457">
        <v>15.004</v>
      </c>
      <c r="J2457">
        <v>106777681</v>
      </c>
      <c r="K2457" s="5">
        <v>44522</v>
      </c>
      <c r="L2457">
        <v>21</v>
      </c>
      <c r="M2457">
        <v>1</v>
      </c>
      <c r="N2457">
        <v>21</v>
      </c>
      <c r="O2457">
        <v>5</v>
      </c>
      <c r="P2457" t="s">
        <v>7</v>
      </c>
    </row>
    <row r="2458" spans="1:16" x14ac:dyDescent="0.35">
      <c r="A2458">
        <v>0</v>
      </c>
      <c r="B2458" t="s">
        <v>438</v>
      </c>
      <c r="C2458">
        <v>0</v>
      </c>
      <c r="E2458" t="s">
        <v>363</v>
      </c>
      <c r="F2458" t="s">
        <v>446</v>
      </c>
      <c r="G2458" t="s">
        <v>438</v>
      </c>
      <c r="H2458">
        <v>15.004</v>
      </c>
      <c r="J2458">
        <v>106433425</v>
      </c>
      <c r="K2458" s="5">
        <v>44175</v>
      </c>
      <c r="L2458">
        <v>21</v>
      </c>
      <c r="M2458">
        <v>1</v>
      </c>
      <c r="N2458">
        <v>17</v>
      </c>
      <c r="O2458">
        <v>1</v>
      </c>
      <c r="P2458" t="s">
        <v>7</v>
      </c>
    </row>
    <row r="2459" spans="1:16" x14ac:dyDescent="0.35">
      <c r="A2459">
        <v>0</v>
      </c>
      <c r="B2459" t="s">
        <v>438</v>
      </c>
      <c r="C2459">
        <v>0</v>
      </c>
      <c r="E2459" t="s">
        <v>363</v>
      </c>
      <c r="F2459" t="s">
        <v>486</v>
      </c>
      <c r="G2459" t="s">
        <v>438</v>
      </c>
      <c r="H2459">
        <v>15.004</v>
      </c>
      <c r="J2459">
        <v>106403831</v>
      </c>
      <c r="K2459" s="5">
        <v>44145</v>
      </c>
      <c r="L2459">
        <v>21</v>
      </c>
      <c r="M2459">
        <v>1</v>
      </c>
      <c r="N2459">
        <v>16</v>
      </c>
      <c r="O2459">
        <v>1</v>
      </c>
      <c r="P2459" t="s">
        <v>7</v>
      </c>
    </row>
    <row r="2460" spans="1:16" x14ac:dyDescent="0.35">
      <c r="A2460">
        <v>0</v>
      </c>
      <c r="B2460" t="s">
        <v>438</v>
      </c>
      <c r="C2460">
        <v>0</v>
      </c>
      <c r="E2460" t="s">
        <v>363</v>
      </c>
      <c r="F2460" t="s">
        <v>645</v>
      </c>
      <c r="G2460" t="s">
        <v>438</v>
      </c>
      <c r="H2460">
        <v>15.004</v>
      </c>
      <c r="J2460">
        <v>105950571</v>
      </c>
      <c r="K2460" s="5">
        <v>43678</v>
      </c>
      <c r="L2460">
        <v>21</v>
      </c>
      <c r="M2460">
        <v>1</v>
      </c>
      <c r="N2460">
        <v>17</v>
      </c>
      <c r="O2460">
        <v>1</v>
      </c>
      <c r="P2460" t="s">
        <v>7</v>
      </c>
    </row>
    <row r="2461" spans="1:16" x14ac:dyDescent="0.35">
      <c r="A2461">
        <v>502</v>
      </c>
      <c r="B2461" t="s">
        <v>438</v>
      </c>
      <c r="C2461">
        <v>0</v>
      </c>
      <c r="E2461" t="s">
        <v>363</v>
      </c>
      <c r="F2461" t="s">
        <v>487</v>
      </c>
      <c r="G2461" t="s">
        <v>438</v>
      </c>
      <c r="H2461">
        <v>15.004</v>
      </c>
      <c r="J2461">
        <v>107006540</v>
      </c>
      <c r="K2461" s="5">
        <v>44745</v>
      </c>
      <c r="L2461">
        <v>30</v>
      </c>
      <c r="M2461">
        <v>1</v>
      </c>
      <c r="N2461">
        <v>7</v>
      </c>
      <c r="O2461">
        <v>4</v>
      </c>
      <c r="P2461" t="s">
        <v>7</v>
      </c>
    </row>
    <row r="2462" spans="1:16" x14ac:dyDescent="0.35">
      <c r="A2462">
        <v>0</v>
      </c>
      <c r="B2462" t="s">
        <v>438</v>
      </c>
      <c r="C2462">
        <v>0</v>
      </c>
      <c r="E2462" t="s">
        <v>363</v>
      </c>
      <c r="F2462" t="s">
        <v>486</v>
      </c>
      <c r="G2462" t="s">
        <v>438</v>
      </c>
      <c r="H2462">
        <v>15.004</v>
      </c>
      <c r="J2462">
        <v>106154465</v>
      </c>
      <c r="K2462" s="5">
        <v>43873</v>
      </c>
      <c r="L2462">
        <v>24</v>
      </c>
      <c r="M2462">
        <v>1</v>
      </c>
      <c r="N2462">
        <v>7</v>
      </c>
      <c r="O2462">
        <v>1</v>
      </c>
      <c r="P2462" t="s">
        <v>3</v>
      </c>
    </row>
    <row r="2463" spans="1:16" x14ac:dyDescent="0.35">
      <c r="A2463">
        <v>0</v>
      </c>
      <c r="B2463" t="s">
        <v>438</v>
      </c>
      <c r="C2463">
        <v>0</v>
      </c>
      <c r="E2463" t="s">
        <v>363</v>
      </c>
      <c r="F2463" t="s">
        <v>483</v>
      </c>
      <c r="G2463" t="s">
        <v>438</v>
      </c>
      <c r="H2463">
        <v>15.004</v>
      </c>
      <c r="J2463">
        <v>105717328</v>
      </c>
      <c r="K2463" s="5">
        <v>43452</v>
      </c>
      <c r="L2463">
        <v>21</v>
      </c>
      <c r="M2463">
        <v>1</v>
      </c>
      <c r="N2463">
        <v>16</v>
      </c>
      <c r="O2463">
        <v>1</v>
      </c>
      <c r="P2463" t="s">
        <v>7</v>
      </c>
    </row>
    <row r="2464" spans="1:16" x14ac:dyDescent="0.35">
      <c r="A2464">
        <v>0</v>
      </c>
      <c r="B2464" t="s">
        <v>438</v>
      </c>
      <c r="C2464">
        <v>0</v>
      </c>
      <c r="E2464" t="s">
        <v>363</v>
      </c>
      <c r="F2464" t="s">
        <v>438</v>
      </c>
      <c r="G2464" t="s">
        <v>438</v>
      </c>
      <c r="H2464">
        <v>15.004</v>
      </c>
      <c r="J2464">
        <v>104925224</v>
      </c>
      <c r="K2464" s="5">
        <v>42691</v>
      </c>
      <c r="L2464">
        <v>24</v>
      </c>
      <c r="M2464">
        <v>1</v>
      </c>
      <c r="N2464">
        <v>8</v>
      </c>
      <c r="O2464">
        <v>1</v>
      </c>
      <c r="P2464" t="s">
        <v>7</v>
      </c>
    </row>
    <row r="2465" spans="1:16" x14ac:dyDescent="0.35">
      <c r="A2465">
        <v>0</v>
      </c>
      <c r="B2465" t="s">
        <v>438</v>
      </c>
      <c r="C2465">
        <v>0</v>
      </c>
      <c r="E2465" t="s">
        <v>363</v>
      </c>
      <c r="F2465" t="s">
        <v>487</v>
      </c>
      <c r="G2465" t="s">
        <v>438</v>
      </c>
      <c r="H2465">
        <v>15.004</v>
      </c>
      <c r="J2465">
        <v>104596842</v>
      </c>
      <c r="K2465" s="5">
        <v>42364</v>
      </c>
      <c r="L2465">
        <v>19</v>
      </c>
      <c r="M2465">
        <v>2</v>
      </c>
      <c r="N2465">
        <v>0</v>
      </c>
      <c r="O2465">
        <v>5</v>
      </c>
      <c r="P2465" t="s">
        <v>7</v>
      </c>
    </row>
    <row r="2466" spans="1:16" x14ac:dyDescent="0.35">
      <c r="A2466">
        <v>0</v>
      </c>
      <c r="B2466" t="s">
        <v>438</v>
      </c>
      <c r="C2466">
        <v>0</v>
      </c>
      <c r="E2466" t="s">
        <v>363</v>
      </c>
      <c r="F2466" t="s">
        <v>474</v>
      </c>
      <c r="G2466" t="s">
        <v>438</v>
      </c>
      <c r="H2466">
        <v>15.004</v>
      </c>
      <c r="J2466">
        <v>107640061</v>
      </c>
      <c r="K2466" s="5">
        <v>45350</v>
      </c>
      <c r="L2466">
        <v>21</v>
      </c>
      <c r="M2466">
        <v>1</v>
      </c>
      <c r="N2466">
        <v>15</v>
      </c>
      <c r="O2466">
        <v>1</v>
      </c>
      <c r="P2466" t="s">
        <v>7</v>
      </c>
    </row>
    <row r="2467" spans="1:16" x14ac:dyDescent="0.35">
      <c r="A2467">
        <v>0</v>
      </c>
      <c r="B2467" t="s">
        <v>438</v>
      </c>
      <c r="C2467">
        <v>0</v>
      </c>
      <c r="E2467" t="s">
        <v>363</v>
      </c>
      <c r="F2467" t="s">
        <v>446</v>
      </c>
      <c r="G2467" t="s">
        <v>438</v>
      </c>
      <c r="H2467">
        <v>15.004</v>
      </c>
      <c r="J2467">
        <v>107238437</v>
      </c>
      <c r="K2467" s="5">
        <v>44963</v>
      </c>
      <c r="L2467">
        <v>21</v>
      </c>
      <c r="M2467">
        <v>1</v>
      </c>
      <c r="N2467">
        <v>9</v>
      </c>
      <c r="O2467">
        <v>5</v>
      </c>
      <c r="P2467" t="s">
        <v>7</v>
      </c>
    </row>
    <row r="2468" spans="1:16" x14ac:dyDescent="0.35">
      <c r="A2468">
        <v>0</v>
      </c>
      <c r="B2468" t="s">
        <v>438</v>
      </c>
      <c r="C2468">
        <v>0</v>
      </c>
      <c r="E2468" t="s">
        <v>363</v>
      </c>
      <c r="F2468" t="s">
        <v>474</v>
      </c>
      <c r="G2468" t="s">
        <v>438</v>
      </c>
      <c r="H2468">
        <v>15.004</v>
      </c>
      <c r="J2468">
        <v>108237027</v>
      </c>
      <c r="K2468" s="5">
        <v>45919</v>
      </c>
      <c r="L2468">
        <v>21</v>
      </c>
      <c r="M2468">
        <v>1</v>
      </c>
      <c r="N2468">
        <v>0</v>
      </c>
      <c r="O2468">
        <v>1</v>
      </c>
      <c r="P2468" t="s">
        <v>7</v>
      </c>
    </row>
    <row r="2469" spans="1:16" x14ac:dyDescent="0.35">
      <c r="A2469">
        <v>0</v>
      </c>
      <c r="B2469" t="s">
        <v>438</v>
      </c>
      <c r="C2469">
        <v>0</v>
      </c>
      <c r="E2469" t="s">
        <v>363</v>
      </c>
      <c r="F2469" t="s">
        <v>483</v>
      </c>
      <c r="G2469" t="s">
        <v>438</v>
      </c>
      <c r="H2469">
        <v>15.004</v>
      </c>
      <c r="J2469">
        <v>107921118</v>
      </c>
      <c r="K2469" s="5">
        <v>45609</v>
      </c>
      <c r="L2469">
        <v>21</v>
      </c>
      <c r="M2469">
        <v>1</v>
      </c>
      <c r="N2469">
        <v>16</v>
      </c>
      <c r="O2469">
        <v>5</v>
      </c>
      <c r="P2469" t="s">
        <v>7</v>
      </c>
    </row>
    <row r="2470" spans="1:16" x14ac:dyDescent="0.35">
      <c r="A2470">
        <v>0</v>
      </c>
      <c r="B2470" t="s">
        <v>438</v>
      </c>
      <c r="C2470">
        <v>0</v>
      </c>
      <c r="E2470" t="s">
        <v>363</v>
      </c>
      <c r="F2470" t="s">
        <v>486</v>
      </c>
      <c r="G2470" t="s">
        <v>438</v>
      </c>
      <c r="H2470">
        <v>15.004</v>
      </c>
      <c r="J2470">
        <v>108038237</v>
      </c>
      <c r="K2470" s="5">
        <v>45720</v>
      </c>
      <c r="L2470">
        <v>21</v>
      </c>
      <c r="M2470">
        <v>1</v>
      </c>
      <c r="N2470">
        <v>17</v>
      </c>
      <c r="O2470">
        <v>5</v>
      </c>
      <c r="P2470" t="s">
        <v>7</v>
      </c>
    </row>
    <row r="2471" spans="1:16" x14ac:dyDescent="0.35">
      <c r="A2471">
        <v>0</v>
      </c>
      <c r="B2471" t="s">
        <v>438</v>
      </c>
      <c r="C2471">
        <v>0</v>
      </c>
      <c r="E2471" t="s">
        <v>363</v>
      </c>
      <c r="F2471" t="s">
        <v>483</v>
      </c>
      <c r="G2471" t="s">
        <v>438</v>
      </c>
      <c r="H2471">
        <v>15.004</v>
      </c>
      <c r="J2471">
        <v>108062306</v>
      </c>
      <c r="K2471" s="5">
        <v>45744</v>
      </c>
      <c r="L2471">
        <v>21</v>
      </c>
      <c r="M2471">
        <v>1</v>
      </c>
      <c r="N2471">
        <v>16</v>
      </c>
      <c r="O2471">
        <v>1</v>
      </c>
      <c r="P2471" t="s">
        <v>7</v>
      </c>
    </row>
    <row r="2472" spans="1:16" x14ac:dyDescent="0.35">
      <c r="A2472">
        <v>0</v>
      </c>
      <c r="B2472" t="s">
        <v>438</v>
      </c>
      <c r="C2472">
        <v>0</v>
      </c>
      <c r="E2472" t="s">
        <v>363</v>
      </c>
      <c r="F2472" t="s">
        <v>722</v>
      </c>
      <c r="G2472" t="s">
        <v>438</v>
      </c>
      <c r="H2472">
        <v>15.004</v>
      </c>
      <c r="J2472">
        <v>107582448</v>
      </c>
      <c r="K2472" s="5">
        <v>45293</v>
      </c>
      <c r="L2472">
        <v>21</v>
      </c>
      <c r="M2472">
        <v>1</v>
      </c>
      <c r="N2472">
        <v>0</v>
      </c>
      <c r="O2472">
        <v>5</v>
      </c>
      <c r="P2472" t="s">
        <v>3</v>
      </c>
    </row>
    <row r="2473" spans="1:16" x14ac:dyDescent="0.35">
      <c r="A2473">
        <v>0</v>
      </c>
      <c r="B2473" t="s">
        <v>438</v>
      </c>
      <c r="C2473">
        <v>0</v>
      </c>
      <c r="E2473" t="s">
        <v>363</v>
      </c>
      <c r="F2473" t="s">
        <v>531</v>
      </c>
      <c r="G2473" t="s">
        <v>438</v>
      </c>
      <c r="H2473">
        <v>15.004</v>
      </c>
      <c r="J2473">
        <v>108094977</v>
      </c>
      <c r="K2473" s="5">
        <v>45773</v>
      </c>
      <c r="L2473">
        <v>21</v>
      </c>
      <c r="M2473">
        <v>1</v>
      </c>
      <c r="N2473">
        <v>16</v>
      </c>
      <c r="O2473">
        <v>1</v>
      </c>
      <c r="P2473" t="s">
        <v>7</v>
      </c>
    </row>
    <row r="2474" spans="1:16" x14ac:dyDescent="0.35">
      <c r="A2474">
        <v>0</v>
      </c>
      <c r="B2474" t="s">
        <v>438</v>
      </c>
      <c r="C2474">
        <v>0</v>
      </c>
      <c r="E2474" t="s">
        <v>363</v>
      </c>
      <c r="F2474" t="s">
        <v>486</v>
      </c>
      <c r="G2474" t="s">
        <v>438</v>
      </c>
      <c r="H2474">
        <v>15.004</v>
      </c>
      <c r="J2474">
        <v>108508965</v>
      </c>
      <c r="K2474" s="5">
        <v>46167</v>
      </c>
      <c r="L2474">
        <v>21</v>
      </c>
      <c r="M2474">
        <v>2</v>
      </c>
      <c r="N2474">
        <v>17</v>
      </c>
      <c r="O2474">
        <v>1</v>
      </c>
      <c r="P2474" t="s">
        <v>7</v>
      </c>
    </row>
    <row r="2475" spans="1:16" ht="217.5" x14ac:dyDescent="0.35">
      <c r="A2475" t="s">
        <v>723</v>
      </c>
      <c r="B2475" s="1" t="s">
        <v>724</v>
      </c>
      <c r="C2475" s="1" t="s">
        <v>725</v>
      </c>
    </row>
    <row r="2476" spans="1:16" x14ac:dyDescent="0.35">
      <c r="A2476" s="5">
        <v>46217</v>
      </c>
      <c r="B2476" t="s">
        <v>726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FFA3-743A-4F52-9A47-4DF00B4A95C9}">
  <dimension ref="A1:S2469"/>
  <sheetViews>
    <sheetView topLeftCell="A316" workbookViewId="0">
      <selection activeCell="A354" sqref="A354"/>
    </sheetView>
  </sheetViews>
  <sheetFormatPr defaultRowHeight="14.5" x14ac:dyDescent="0.35"/>
  <cols>
    <col min="2" max="2" width="24.36328125" bestFit="1" customWidth="1"/>
    <col min="5" max="5" width="26.54296875" bestFit="1" customWidth="1"/>
    <col min="6" max="6" width="22.26953125" bestFit="1" customWidth="1"/>
    <col min="7" max="7" width="12.90625" bestFit="1" customWidth="1"/>
    <col min="10" max="10" width="8.7265625" style="638"/>
    <col min="12" max="12" width="9.81640625" bestFit="1" customWidth="1"/>
    <col min="13" max="13" width="10.453125" bestFit="1" customWidth="1"/>
    <col min="14" max="16" width="2.81640625" bestFit="1" customWidth="1"/>
    <col min="17" max="17" width="1.81640625" bestFit="1" customWidth="1"/>
    <col min="18" max="18" width="2.1796875" bestFit="1" customWidth="1"/>
    <col min="19" max="19" width="36.36328125" customWidth="1"/>
  </cols>
  <sheetData>
    <row r="1" spans="1:19" ht="29" x14ac:dyDescent="0.35">
      <c r="A1" s="1" t="s">
        <v>370</v>
      </c>
      <c r="B1" t="s">
        <v>371</v>
      </c>
      <c r="C1" s="1" t="s">
        <v>727</v>
      </c>
      <c r="D1" t="s">
        <v>728</v>
      </c>
      <c r="E1" t="s">
        <v>373</v>
      </c>
      <c r="F1" t="s">
        <v>374</v>
      </c>
      <c r="G1" t="s">
        <v>375</v>
      </c>
      <c r="H1" t="s">
        <v>376</v>
      </c>
      <c r="I1" t="s">
        <v>729</v>
      </c>
      <c r="J1" s="638" t="s">
        <v>730</v>
      </c>
      <c r="K1" t="s">
        <v>377</v>
      </c>
      <c r="L1" t="s">
        <v>0</v>
      </c>
      <c r="M1" t="s">
        <v>1</v>
      </c>
      <c r="N1" t="s">
        <v>2</v>
      </c>
      <c r="O1" t="s">
        <v>3</v>
      </c>
      <c r="P1" t="s">
        <v>4</v>
      </c>
      <c r="Q1" t="s">
        <v>5</v>
      </c>
      <c r="R1" t="s">
        <v>6</v>
      </c>
      <c r="S1" t="s">
        <v>731</v>
      </c>
    </row>
    <row r="2" spans="1:19" x14ac:dyDescent="0.35">
      <c r="A2" s="639" t="s">
        <v>732</v>
      </c>
      <c r="B2" s="639"/>
      <c r="C2" s="639"/>
      <c r="D2" s="639"/>
      <c r="E2" s="639"/>
      <c r="F2" s="639"/>
      <c r="G2" s="639"/>
      <c r="H2" s="639"/>
      <c r="I2" s="639"/>
      <c r="J2" s="639"/>
      <c r="K2" s="639"/>
      <c r="L2" s="639"/>
      <c r="M2" s="639"/>
      <c r="N2" s="639"/>
      <c r="O2" s="639"/>
      <c r="P2" s="639"/>
      <c r="Q2" s="639"/>
      <c r="R2" s="639"/>
      <c r="S2" s="639"/>
    </row>
    <row r="3" spans="1:19" x14ac:dyDescent="0.35">
      <c r="A3">
        <v>721</v>
      </c>
      <c r="B3" t="s">
        <v>363</v>
      </c>
      <c r="C3">
        <v>0</v>
      </c>
      <c r="E3" s="640" t="s">
        <v>596</v>
      </c>
      <c r="F3" t="s">
        <v>367</v>
      </c>
      <c r="G3" t="s">
        <v>363</v>
      </c>
      <c r="H3">
        <v>15.154</v>
      </c>
      <c r="I3" t="s">
        <v>729</v>
      </c>
      <c r="L3">
        <v>105084916</v>
      </c>
      <c r="M3" s="5">
        <v>42841</v>
      </c>
      <c r="N3">
        <v>30</v>
      </c>
      <c r="O3">
        <v>1</v>
      </c>
      <c r="P3">
        <v>7</v>
      </c>
      <c r="Q3">
        <v>2</v>
      </c>
      <c r="R3" t="s">
        <v>3</v>
      </c>
      <c r="S3" t="s">
        <v>733</v>
      </c>
    </row>
    <row r="4" spans="1:19" x14ac:dyDescent="0.35">
      <c r="A4">
        <v>0</v>
      </c>
      <c r="B4" t="s">
        <v>363</v>
      </c>
      <c r="C4">
        <v>0</v>
      </c>
      <c r="E4" s="640" t="s">
        <v>596</v>
      </c>
      <c r="F4" t="s">
        <v>363</v>
      </c>
      <c r="G4" t="s">
        <v>363</v>
      </c>
      <c r="H4">
        <v>15.154</v>
      </c>
      <c r="I4" t="s">
        <v>729</v>
      </c>
      <c r="L4">
        <v>104510364</v>
      </c>
      <c r="M4" s="5">
        <v>42282</v>
      </c>
      <c r="N4">
        <v>30</v>
      </c>
      <c r="O4">
        <v>2</v>
      </c>
      <c r="P4">
        <v>7</v>
      </c>
      <c r="Q4">
        <v>1</v>
      </c>
      <c r="R4" t="s">
        <v>3</v>
      </c>
      <c r="S4" t="s">
        <v>734</v>
      </c>
    </row>
    <row r="5" spans="1:19" x14ac:dyDescent="0.35">
      <c r="A5">
        <v>721</v>
      </c>
      <c r="B5" t="s">
        <v>363</v>
      </c>
      <c r="C5">
        <v>0</v>
      </c>
      <c r="E5" s="640" t="s">
        <v>596</v>
      </c>
      <c r="F5" t="s">
        <v>367</v>
      </c>
      <c r="G5" t="s">
        <v>363</v>
      </c>
      <c r="H5">
        <v>15.154</v>
      </c>
      <c r="I5" t="s">
        <v>729</v>
      </c>
      <c r="L5">
        <v>106669379</v>
      </c>
      <c r="M5" s="5">
        <v>44433</v>
      </c>
      <c r="N5">
        <v>30</v>
      </c>
      <c r="O5">
        <v>1</v>
      </c>
      <c r="P5">
        <v>7</v>
      </c>
      <c r="Q5">
        <v>1</v>
      </c>
      <c r="R5" t="s">
        <v>7</v>
      </c>
      <c r="S5" t="s">
        <v>735</v>
      </c>
    </row>
    <row r="6" spans="1:19" x14ac:dyDescent="0.35">
      <c r="A6">
        <v>721</v>
      </c>
      <c r="B6" t="s">
        <v>363</v>
      </c>
      <c r="C6">
        <v>0</v>
      </c>
      <c r="E6" s="640" t="s">
        <v>596</v>
      </c>
      <c r="F6" t="s">
        <v>367</v>
      </c>
      <c r="G6" t="s">
        <v>363</v>
      </c>
      <c r="H6">
        <v>15.154</v>
      </c>
      <c r="I6" t="s">
        <v>729</v>
      </c>
      <c r="L6">
        <v>105977989</v>
      </c>
      <c r="M6" s="5">
        <v>43707</v>
      </c>
      <c r="N6">
        <v>30</v>
      </c>
      <c r="O6">
        <v>1</v>
      </c>
      <c r="P6">
        <v>7</v>
      </c>
      <c r="Q6">
        <v>1</v>
      </c>
      <c r="R6" t="s">
        <v>3</v>
      </c>
      <c r="S6" t="s">
        <v>736</v>
      </c>
    </row>
    <row r="7" spans="1:19" x14ac:dyDescent="0.35">
      <c r="A7">
        <v>721</v>
      </c>
      <c r="B7" t="s">
        <v>363</v>
      </c>
      <c r="C7">
        <v>0</v>
      </c>
      <c r="E7" s="640" t="s">
        <v>596</v>
      </c>
      <c r="F7" t="s">
        <v>387</v>
      </c>
      <c r="G7" t="s">
        <v>363</v>
      </c>
      <c r="H7">
        <v>15.154</v>
      </c>
      <c r="I7" t="s">
        <v>729</v>
      </c>
      <c r="L7">
        <v>106651431</v>
      </c>
      <c r="M7" s="5">
        <v>44413</v>
      </c>
      <c r="N7">
        <v>24</v>
      </c>
      <c r="O7">
        <v>1</v>
      </c>
      <c r="P7">
        <v>7</v>
      </c>
      <c r="Q7">
        <v>1</v>
      </c>
      <c r="R7" t="s">
        <v>8</v>
      </c>
      <c r="S7" t="s">
        <v>737</v>
      </c>
    </row>
    <row r="8" spans="1:19" x14ac:dyDescent="0.35">
      <c r="A8">
        <v>721</v>
      </c>
      <c r="B8" t="s">
        <v>363</v>
      </c>
      <c r="C8">
        <v>0</v>
      </c>
      <c r="E8" s="640" t="s">
        <v>596</v>
      </c>
      <c r="F8" t="s">
        <v>367</v>
      </c>
      <c r="G8" t="s">
        <v>363</v>
      </c>
      <c r="H8">
        <v>15.154</v>
      </c>
      <c r="I8" t="s">
        <v>729</v>
      </c>
      <c r="L8">
        <v>106879035</v>
      </c>
      <c r="M8" s="5">
        <v>44622</v>
      </c>
      <c r="N8">
        <v>30</v>
      </c>
      <c r="O8">
        <v>1</v>
      </c>
      <c r="P8">
        <v>7</v>
      </c>
      <c r="Q8">
        <v>4</v>
      </c>
      <c r="R8" t="s">
        <v>7</v>
      </c>
      <c r="S8" t="s">
        <v>738</v>
      </c>
    </row>
    <row r="9" spans="1:19" x14ac:dyDescent="0.35">
      <c r="A9">
        <v>0</v>
      </c>
      <c r="B9" t="s">
        <v>363</v>
      </c>
      <c r="C9">
        <v>0</v>
      </c>
      <c r="E9" s="640" t="s">
        <v>596</v>
      </c>
      <c r="F9" t="s">
        <v>387</v>
      </c>
      <c r="G9" t="s">
        <v>363</v>
      </c>
      <c r="H9">
        <v>15.154</v>
      </c>
      <c r="I9" t="s">
        <v>729</v>
      </c>
      <c r="L9">
        <v>104017975</v>
      </c>
      <c r="M9" s="5">
        <v>41723</v>
      </c>
      <c r="N9">
        <v>30</v>
      </c>
      <c r="O9">
        <v>2</v>
      </c>
      <c r="P9">
        <v>7</v>
      </c>
      <c r="Q9">
        <v>1</v>
      </c>
      <c r="R9" t="s">
        <v>3</v>
      </c>
      <c r="S9" t="s">
        <v>739</v>
      </c>
    </row>
    <row r="10" spans="1:19" x14ac:dyDescent="0.35">
      <c r="A10">
        <v>0</v>
      </c>
      <c r="B10" t="s">
        <v>363</v>
      </c>
      <c r="C10">
        <v>0</v>
      </c>
      <c r="E10" s="640" t="s">
        <v>596</v>
      </c>
      <c r="G10" t="s">
        <v>363</v>
      </c>
      <c r="H10">
        <v>15.154</v>
      </c>
      <c r="I10" t="s">
        <v>729</v>
      </c>
      <c r="L10">
        <v>104480315</v>
      </c>
      <c r="M10" s="5">
        <v>42249</v>
      </c>
      <c r="N10">
        <v>30</v>
      </c>
      <c r="O10">
        <v>1</v>
      </c>
      <c r="P10">
        <v>7</v>
      </c>
      <c r="Q10">
        <v>1</v>
      </c>
      <c r="R10" t="s">
        <v>7</v>
      </c>
      <c r="S10" t="s">
        <v>740</v>
      </c>
    </row>
    <row r="11" spans="1:19" x14ac:dyDescent="0.35">
      <c r="A11">
        <v>0</v>
      </c>
      <c r="B11" t="s">
        <v>363</v>
      </c>
      <c r="C11">
        <v>0</v>
      </c>
      <c r="E11" s="640" t="s">
        <v>596</v>
      </c>
      <c r="F11" t="s">
        <v>387</v>
      </c>
      <c r="G11" t="s">
        <v>363</v>
      </c>
      <c r="H11">
        <v>15.154</v>
      </c>
      <c r="I11" t="s">
        <v>729</v>
      </c>
      <c r="L11">
        <v>105954288</v>
      </c>
      <c r="M11" s="5">
        <v>43686</v>
      </c>
      <c r="N11">
        <v>30</v>
      </c>
      <c r="O11">
        <v>1</v>
      </c>
      <c r="P11">
        <v>7</v>
      </c>
      <c r="Q11">
        <v>1</v>
      </c>
      <c r="R11" t="s">
        <v>3</v>
      </c>
      <c r="S11" t="s">
        <v>736</v>
      </c>
    </row>
    <row r="12" spans="1:19" x14ac:dyDescent="0.35">
      <c r="A12">
        <v>0</v>
      </c>
      <c r="B12" t="s">
        <v>363</v>
      </c>
      <c r="C12">
        <v>0</v>
      </c>
      <c r="E12" s="640" t="s">
        <v>596</v>
      </c>
      <c r="F12" t="s">
        <v>554</v>
      </c>
      <c r="G12" t="s">
        <v>363</v>
      </c>
      <c r="H12">
        <v>15.154</v>
      </c>
      <c r="I12" t="s">
        <v>729</v>
      </c>
      <c r="L12">
        <v>105013146</v>
      </c>
      <c r="M12" s="5">
        <v>42783</v>
      </c>
      <c r="N12">
        <v>30</v>
      </c>
      <c r="O12">
        <v>1</v>
      </c>
      <c r="P12">
        <v>7</v>
      </c>
      <c r="Q12">
        <v>1</v>
      </c>
      <c r="R12" t="s">
        <v>3</v>
      </c>
      <c r="S12" t="s">
        <v>735</v>
      </c>
    </row>
    <row r="13" spans="1:19" x14ac:dyDescent="0.35">
      <c r="A13">
        <v>721</v>
      </c>
      <c r="B13" t="s">
        <v>363</v>
      </c>
      <c r="C13">
        <v>0</v>
      </c>
      <c r="E13" s="640" t="s">
        <v>596</v>
      </c>
      <c r="F13" t="s">
        <v>387</v>
      </c>
      <c r="G13" t="s">
        <v>363</v>
      </c>
      <c r="H13">
        <v>15.154</v>
      </c>
      <c r="I13" t="s">
        <v>729</v>
      </c>
      <c r="L13">
        <v>105628937</v>
      </c>
      <c r="M13" s="5">
        <v>43379</v>
      </c>
      <c r="N13">
        <v>30</v>
      </c>
      <c r="O13">
        <v>1</v>
      </c>
      <c r="P13">
        <v>7</v>
      </c>
      <c r="Q13">
        <v>4</v>
      </c>
      <c r="R13" t="s">
        <v>3</v>
      </c>
      <c r="S13" t="s">
        <v>736</v>
      </c>
    </row>
    <row r="14" spans="1:19" x14ac:dyDescent="0.35">
      <c r="A14">
        <v>721</v>
      </c>
      <c r="B14" t="s">
        <v>363</v>
      </c>
      <c r="C14">
        <v>0</v>
      </c>
      <c r="E14" s="640" t="s">
        <v>596</v>
      </c>
      <c r="F14" t="s">
        <v>367</v>
      </c>
      <c r="G14" t="s">
        <v>363</v>
      </c>
      <c r="H14">
        <v>15.154</v>
      </c>
      <c r="I14" t="s">
        <v>729</v>
      </c>
      <c r="L14">
        <v>106587177</v>
      </c>
      <c r="M14" s="5">
        <v>44343</v>
      </c>
      <c r="N14">
        <v>30</v>
      </c>
      <c r="O14">
        <v>1</v>
      </c>
      <c r="P14">
        <v>7</v>
      </c>
      <c r="Q14">
        <v>1</v>
      </c>
      <c r="R14" t="s">
        <v>7</v>
      </c>
      <c r="S14" t="s">
        <v>741</v>
      </c>
    </row>
    <row r="15" spans="1:19" x14ac:dyDescent="0.35">
      <c r="A15">
        <v>721</v>
      </c>
      <c r="B15" t="s">
        <v>363</v>
      </c>
      <c r="C15">
        <v>0</v>
      </c>
      <c r="E15" s="640" t="s">
        <v>596</v>
      </c>
      <c r="F15" s="640" t="s">
        <v>390</v>
      </c>
      <c r="G15" t="s">
        <v>363</v>
      </c>
      <c r="H15">
        <v>15.154</v>
      </c>
      <c r="I15" t="s">
        <v>729</v>
      </c>
      <c r="L15">
        <v>106736743</v>
      </c>
      <c r="M15" s="5">
        <v>44489</v>
      </c>
      <c r="N15">
        <v>23</v>
      </c>
      <c r="O15">
        <v>1</v>
      </c>
      <c r="P15">
        <v>7</v>
      </c>
      <c r="Q15">
        <v>1</v>
      </c>
      <c r="R15" t="s">
        <v>7</v>
      </c>
      <c r="S15" t="s">
        <v>742</v>
      </c>
    </row>
    <row r="16" spans="1:19" x14ac:dyDescent="0.35">
      <c r="A16">
        <v>721</v>
      </c>
      <c r="B16" t="s">
        <v>363</v>
      </c>
      <c r="C16">
        <v>0</v>
      </c>
      <c r="E16" s="640" t="s">
        <v>596</v>
      </c>
      <c r="F16" t="s">
        <v>367</v>
      </c>
      <c r="G16" t="s">
        <v>363</v>
      </c>
      <c r="H16">
        <v>15.154</v>
      </c>
      <c r="I16" t="s">
        <v>729</v>
      </c>
      <c r="L16">
        <v>105565522</v>
      </c>
      <c r="M16" s="5">
        <v>43316</v>
      </c>
      <c r="N16">
        <v>30</v>
      </c>
      <c r="O16">
        <v>1</v>
      </c>
      <c r="P16">
        <v>7</v>
      </c>
      <c r="Q16">
        <v>1</v>
      </c>
      <c r="R16" t="s">
        <v>8</v>
      </c>
      <c r="S16" t="s">
        <v>739</v>
      </c>
    </row>
    <row r="17" spans="1:19" x14ac:dyDescent="0.35">
      <c r="A17">
        <v>721</v>
      </c>
      <c r="B17" t="s">
        <v>363</v>
      </c>
      <c r="C17">
        <v>0</v>
      </c>
      <c r="E17" s="640" t="s">
        <v>596</v>
      </c>
      <c r="F17" s="640" t="s">
        <v>596</v>
      </c>
      <c r="G17" t="s">
        <v>363</v>
      </c>
      <c r="H17">
        <v>15.154</v>
      </c>
      <c r="I17" t="s">
        <v>729</v>
      </c>
      <c r="L17">
        <v>106271226</v>
      </c>
      <c r="M17" s="5">
        <v>44019</v>
      </c>
      <c r="N17">
        <v>30</v>
      </c>
      <c r="O17">
        <v>1</v>
      </c>
      <c r="P17">
        <v>7</v>
      </c>
      <c r="Q17">
        <v>1</v>
      </c>
      <c r="R17" t="s">
        <v>7</v>
      </c>
      <c r="S17" t="s">
        <v>735</v>
      </c>
    </row>
    <row r="18" spans="1:19" x14ac:dyDescent="0.35">
      <c r="A18">
        <v>0</v>
      </c>
      <c r="B18" t="s">
        <v>363</v>
      </c>
      <c r="C18">
        <v>0</v>
      </c>
      <c r="E18" s="640" t="s">
        <v>596</v>
      </c>
      <c r="F18" t="s">
        <v>387</v>
      </c>
      <c r="G18" t="s">
        <v>363</v>
      </c>
      <c r="H18">
        <v>15.154</v>
      </c>
      <c r="I18" t="s">
        <v>729</v>
      </c>
      <c r="L18">
        <v>104978168</v>
      </c>
      <c r="M18" s="5">
        <v>42748</v>
      </c>
      <c r="N18">
        <v>24</v>
      </c>
      <c r="O18">
        <v>1</v>
      </c>
      <c r="P18">
        <v>8</v>
      </c>
      <c r="Q18">
        <v>1</v>
      </c>
      <c r="R18" t="s">
        <v>3</v>
      </c>
      <c r="S18" t="s">
        <v>743</v>
      </c>
    </row>
    <row r="19" spans="1:19" x14ac:dyDescent="0.35">
      <c r="A19">
        <v>721</v>
      </c>
      <c r="B19" t="s">
        <v>363</v>
      </c>
      <c r="C19">
        <v>0</v>
      </c>
      <c r="E19" s="640" t="s">
        <v>596</v>
      </c>
      <c r="F19" t="s">
        <v>387</v>
      </c>
      <c r="G19" t="s">
        <v>363</v>
      </c>
      <c r="H19">
        <v>15.154</v>
      </c>
      <c r="I19" t="s">
        <v>729</v>
      </c>
      <c r="L19">
        <v>104852963</v>
      </c>
      <c r="M19" s="5">
        <v>42628</v>
      </c>
      <c r="N19">
        <v>30</v>
      </c>
      <c r="O19">
        <v>1</v>
      </c>
      <c r="P19">
        <v>0</v>
      </c>
      <c r="Q19">
        <v>1</v>
      </c>
      <c r="R19" t="s">
        <v>3</v>
      </c>
      <c r="S19" t="s">
        <v>733</v>
      </c>
    </row>
    <row r="20" spans="1:19" x14ac:dyDescent="0.35">
      <c r="A20">
        <v>721</v>
      </c>
      <c r="B20" t="s">
        <v>363</v>
      </c>
      <c r="C20">
        <v>0</v>
      </c>
      <c r="E20" s="640" t="s">
        <v>596</v>
      </c>
      <c r="F20" t="s">
        <v>367</v>
      </c>
      <c r="G20" t="s">
        <v>363</v>
      </c>
      <c r="H20">
        <v>15.154</v>
      </c>
      <c r="I20" t="s">
        <v>729</v>
      </c>
      <c r="L20">
        <v>106384474</v>
      </c>
      <c r="M20" s="5">
        <v>44130</v>
      </c>
      <c r="N20">
        <v>5</v>
      </c>
      <c r="O20">
        <v>1</v>
      </c>
      <c r="P20">
        <v>7</v>
      </c>
      <c r="Q20">
        <v>1</v>
      </c>
      <c r="R20" t="s">
        <v>8</v>
      </c>
      <c r="S20" t="s">
        <v>744</v>
      </c>
    </row>
    <row r="21" spans="1:19" x14ac:dyDescent="0.35">
      <c r="B21" t="s">
        <v>363</v>
      </c>
      <c r="C21">
        <v>0</v>
      </c>
      <c r="E21" s="640" t="s">
        <v>596</v>
      </c>
      <c r="F21" s="640" t="s">
        <v>390</v>
      </c>
      <c r="G21" t="s">
        <v>363</v>
      </c>
      <c r="H21">
        <v>15.154</v>
      </c>
      <c r="I21" t="s">
        <v>729</v>
      </c>
      <c r="L21">
        <v>108354952</v>
      </c>
      <c r="M21" s="5">
        <v>46018</v>
      </c>
      <c r="N21">
        <v>30</v>
      </c>
      <c r="O21">
        <v>1</v>
      </c>
      <c r="P21">
        <v>7</v>
      </c>
      <c r="Q21">
        <v>1</v>
      </c>
      <c r="R21" t="s">
        <v>8</v>
      </c>
      <c r="S21" t="s">
        <v>745</v>
      </c>
    </row>
    <row r="22" spans="1:19" x14ac:dyDescent="0.35">
      <c r="A22">
        <v>0</v>
      </c>
      <c r="B22" t="s">
        <v>363</v>
      </c>
      <c r="C22">
        <v>0</v>
      </c>
      <c r="E22" s="640" t="s">
        <v>596</v>
      </c>
      <c r="F22" s="640" t="s">
        <v>390</v>
      </c>
      <c r="G22" t="s">
        <v>363</v>
      </c>
      <c r="H22">
        <v>15.154</v>
      </c>
      <c r="I22" t="s">
        <v>729</v>
      </c>
      <c r="L22">
        <v>108053908</v>
      </c>
      <c r="M22" s="5">
        <v>45734</v>
      </c>
      <c r="N22">
        <v>30</v>
      </c>
      <c r="O22">
        <v>1</v>
      </c>
      <c r="P22">
        <v>7</v>
      </c>
      <c r="Q22">
        <v>4</v>
      </c>
      <c r="R22" t="s">
        <v>7</v>
      </c>
      <c r="S22" t="s">
        <v>746</v>
      </c>
    </row>
    <row r="23" spans="1:19" x14ac:dyDescent="0.35">
      <c r="A23">
        <v>0</v>
      </c>
      <c r="B23" t="s">
        <v>363</v>
      </c>
      <c r="C23">
        <v>0</v>
      </c>
      <c r="E23" s="640" t="s">
        <v>596</v>
      </c>
      <c r="F23" t="s">
        <v>387</v>
      </c>
      <c r="G23" t="s">
        <v>363</v>
      </c>
      <c r="H23">
        <v>15.154</v>
      </c>
      <c r="I23" t="s">
        <v>729</v>
      </c>
      <c r="L23">
        <v>108068543</v>
      </c>
      <c r="M23" s="5">
        <v>45749</v>
      </c>
      <c r="N23">
        <v>30</v>
      </c>
      <c r="O23">
        <v>1</v>
      </c>
      <c r="P23">
        <v>7</v>
      </c>
      <c r="Q23">
        <v>4</v>
      </c>
      <c r="R23" t="s">
        <v>7</v>
      </c>
      <c r="S23" t="s">
        <v>738</v>
      </c>
    </row>
    <row r="24" spans="1:19" x14ac:dyDescent="0.35">
      <c r="A24">
        <v>0</v>
      </c>
      <c r="B24" t="s">
        <v>363</v>
      </c>
      <c r="C24">
        <v>0</v>
      </c>
      <c r="E24" s="640" t="s">
        <v>596</v>
      </c>
      <c r="F24" t="s">
        <v>387</v>
      </c>
      <c r="G24" t="s">
        <v>363</v>
      </c>
      <c r="H24">
        <v>15.154</v>
      </c>
      <c r="I24" t="s">
        <v>729</v>
      </c>
      <c r="L24">
        <v>107922235</v>
      </c>
      <c r="M24" s="5">
        <v>45611</v>
      </c>
      <c r="N24">
        <v>30</v>
      </c>
      <c r="O24">
        <v>1</v>
      </c>
      <c r="P24">
        <v>7</v>
      </c>
      <c r="Q24">
        <v>4</v>
      </c>
      <c r="R24" t="s">
        <v>7</v>
      </c>
      <c r="S24" t="s">
        <v>746</v>
      </c>
    </row>
    <row r="25" spans="1:19" x14ac:dyDescent="0.35">
      <c r="A25">
        <v>0</v>
      </c>
      <c r="B25" t="s">
        <v>363</v>
      </c>
      <c r="C25">
        <v>0</v>
      </c>
      <c r="E25" s="640" t="s">
        <v>596</v>
      </c>
      <c r="F25" s="640" t="s">
        <v>390</v>
      </c>
      <c r="G25" t="s">
        <v>363</v>
      </c>
      <c r="H25">
        <v>15.154</v>
      </c>
      <c r="I25" t="s">
        <v>729</v>
      </c>
      <c r="L25">
        <v>107781158</v>
      </c>
      <c r="M25" s="5">
        <v>45485</v>
      </c>
      <c r="N25">
        <v>30</v>
      </c>
      <c r="O25">
        <v>2</v>
      </c>
      <c r="P25">
        <v>7</v>
      </c>
      <c r="Q25">
        <v>1</v>
      </c>
      <c r="R25" t="s">
        <v>8</v>
      </c>
      <c r="S25" t="s">
        <v>735</v>
      </c>
    </row>
    <row r="26" spans="1:19" x14ac:dyDescent="0.35">
      <c r="B26" t="s">
        <v>363</v>
      </c>
      <c r="C26">
        <v>0</v>
      </c>
      <c r="E26" s="640" t="s">
        <v>596</v>
      </c>
      <c r="F26" t="s">
        <v>367</v>
      </c>
      <c r="G26" t="s">
        <v>363</v>
      </c>
      <c r="H26">
        <v>15.154</v>
      </c>
      <c r="I26" t="s">
        <v>729</v>
      </c>
      <c r="L26">
        <v>107423856</v>
      </c>
      <c r="M26" s="5">
        <v>45148</v>
      </c>
      <c r="N26">
        <v>30</v>
      </c>
      <c r="O26">
        <v>1</v>
      </c>
      <c r="P26">
        <v>7</v>
      </c>
      <c r="Q26">
        <v>1</v>
      </c>
      <c r="R26" t="s">
        <v>8</v>
      </c>
      <c r="S26" t="s">
        <v>740</v>
      </c>
    </row>
    <row r="27" spans="1:19" x14ac:dyDescent="0.35">
      <c r="A27">
        <v>721</v>
      </c>
      <c r="B27" t="s">
        <v>363</v>
      </c>
      <c r="C27">
        <v>8.0000000000000002E-3</v>
      </c>
      <c r="D27" t="s">
        <v>411</v>
      </c>
      <c r="E27" s="640" t="s">
        <v>596</v>
      </c>
      <c r="F27" t="s">
        <v>608</v>
      </c>
      <c r="G27" t="s">
        <v>363</v>
      </c>
      <c r="H27">
        <v>15.162000000000001</v>
      </c>
      <c r="I27" t="s">
        <v>729</v>
      </c>
      <c r="L27">
        <v>108148651</v>
      </c>
      <c r="M27" s="5">
        <v>45829</v>
      </c>
      <c r="N27">
        <v>17</v>
      </c>
      <c r="O27">
        <v>1</v>
      </c>
      <c r="P27">
        <v>0</v>
      </c>
      <c r="Q27">
        <v>5</v>
      </c>
      <c r="R27" t="s">
        <v>7</v>
      </c>
      <c r="S27" t="s">
        <v>747</v>
      </c>
    </row>
    <row r="28" spans="1:19" x14ac:dyDescent="0.35">
      <c r="A28">
        <v>0</v>
      </c>
      <c r="B28" t="s">
        <v>363</v>
      </c>
      <c r="C28">
        <v>8.9999999999999993E-3</v>
      </c>
      <c r="D28" t="s">
        <v>385</v>
      </c>
      <c r="E28" s="640" t="s">
        <v>596</v>
      </c>
      <c r="F28" s="640" t="s">
        <v>390</v>
      </c>
      <c r="G28" t="s">
        <v>363</v>
      </c>
      <c r="H28">
        <v>15.163</v>
      </c>
      <c r="I28" t="s">
        <v>729</v>
      </c>
      <c r="L28">
        <v>107113927</v>
      </c>
      <c r="M28" s="5">
        <v>44848</v>
      </c>
      <c r="N28">
        <v>21</v>
      </c>
      <c r="O28">
        <v>1</v>
      </c>
      <c r="P28">
        <v>0</v>
      </c>
      <c r="Q28">
        <v>1</v>
      </c>
      <c r="R28" t="s">
        <v>7</v>
      </c>
      <c r="S28" t="s">
        <v>748</v>
      </c>
    </row>
    <row r="29" spans="1:19" x14ac:dyDescent="0.35">
      <c r="A29">
        <v>721</v>
      </c>
      <c r="B29" t="s">
        <v>363</v>
      </c>
      <c r="C29">
        <v>0.2</v>
      </c>
      <c r="D29" t="s">
        <v>411</v>
      </c>
      <c r="E29" t="s">
        <v>367</v>
      </c>
      <c r="F29" s="640" t="s">
        <v>596</v>
      </c>
      <c r="G29" t="s">
        <v>363</v>
      </c>
      <c r="H29">
        <v>15.226000000000001</v>
      </c>
      <c r="I29" t="s">
        <v>729</v>
      </c>
      <c r="L29">
        <v>107137613</v>
      </c>
      <c r="M29" s="5">
        <v>44847</v>
      </c>
      <c r="N29">
        <v>21</v>
      </c>
      <c r="O29">
        <v>2</v>
      </c>
      <c r="P29">
        <v>0</v>
      </c>
      <c r="Q29">
        <v>3</v>
      </c>
      <c r="R29" t="s">
        <v>3</v>
      </c>
      <c r="S29" t="s">
        <v>749</v>
      </c>
    </row>
    <row r="30" spans="1:19" x14ac:dyDescent="0.35">
      <c r="A30">
        <v>721</v>
      </c>
      <c r="B30" t="s">
        <v>363</v>
      </c>
      <c r="C30">
        <v>0.1</v>
      </c>
      <c r="D30" t="s">
        <v>411</v>
      </c>
      <c r="E30" s="640" t="s">
        <v>596</v>
      </c>
      <c r="F30" s="640" t="s">
        <v>390</v>
      </c>
      <c r="G30" t="s">
        <v>363</v>
      </c>
      <c r="H30">
        <v>15.254</v>
      </c>
      <c r="I30" t="s">
        <v>729</v>
      </c>
      <c r="L30">
        <v>105340880</v>
      </c>
      <c r="M30" s="5">
        <v>43104</v>
      </c>
      <c r="N30">
        <v>2</v>
      </c>
      <c r="O30">
        <v>5</v>
      </c>
      <c r="P30">
        <v>0</v>
      </c>
      <c r="Q30">
        <v>1</v>
      </c>
      <c r="R30" t="s">
        <v>3</v>
      </c>
      <c r="S30" t="s">
        <v>750</v>
      </c>
    </row>
    <row r="31" spans="1:19" x14ac:dyDescent="0.35">
      <c r="A31">
        <v>0</v>
      </c>
      <c r="B31" t="s">
        <v>363</v>
      </c>
      <c r="C31">
        <v>0.1</v>
      </c>
      <c r="D31" t="s">
        <v>411</v>
      </c>
      <c r="E31" s="640" t="s">
        <v>596</v>
      </c>
      <c r="F31" s="640" t="s">
        <v>390</v>
      </c>
      <c r="G31" t="s">
        <v>363</v>
      </c>
      <c r="H31">
        <v>15.254</v>
      </c>
      <c r="I31" t="s">
        <v>729</v>
      </c>
      <c r="L31">
        <v>106801086</v>
      </c>
      <c r="M31" s="5">
        <v>44543</v>
      </c>
      <c r="N31">
        <v>19</v>
      </c>
      <c r="O31">
        <v>1</v>
      </c>
      <c r="P31">
        <v>0</v>
      </c>
      <c r="Q31">
        <v>1</v>
      </c>
      <c r="R31" t="s">
        <v>7</v>
      </c>
      <c r="S31" t="s">
        <v>751</v>
      </c>
    </row>
    <row r="32" spans="1:19" x14ac:dyDescent="0.35">
      <c r="A32">
        <v>721</v>
      </c>
      <c r="B32" t="s">
        <v>363</v>
      </c>
      <c r="C32">
        <v>0.3</v>
      </c>
      <c r="D32" t="s">
        <v>411</v>
      </c>
      <c r="E32" t="s">
        <v>367</v>
      </c>
      <c r="F32" s="640" t="s">
        <v>390</v>
      </c>
      <c r="G32" t="s">
        <v>363</v>
      </c>
      <c r="H32">
        <v>15.326000000000001</v>
      </c>
      <c r="I32" t="s">
        <v>729</v>
      </c>
      <c r="L32">
        <v>104011474</v>
      </c>
      <c r="M32" s="5">
        <v>41717</v>
      </c>
      <c r="N32">
        <v>23</v>
      </c>
      <c r="O32">
        <v>2</v>
      </c>
      <c r="P32">
        <v>5</v>
      </c>
      <c r="Q32">
        <v>1</v>
      </c>
      <c r="R32" t="s">
        <v>7</v>
      </c>
      <c r="S32" t="s">
        <v>752</v>
      </c>
    </row>
    <row r="33" spans="1:19" x14ac:dyDescent="0.35">
      <c r="A33">
        <v>721</v>
      </c>
      <c r="B33" t="s">
        <v>363</v>
      </c>
      <c r="C33">
        <v>0.2</v>
      </c>
      <c r="D33" t="s">
        <v>411</v>
      </c>
      <c r="E33" s="640" t="s">
        <v>596</v>
      </c>
      <c r="F33" s="640" t="s">
        <v>390</v>
      </c>
      <c r="G33" t="s">
        <v>363</v>
      </c>
      <c r="H33">
        <v>15.353999999999999</v>
      </c>
      <c r="I33" t="s">
        <v>729</v>
      </c>
      <c r="L33">
        <v>106619579</v>
      </c>
      <c r="M33" s="5">
        <v>44367</v>
      </c>
      <c r="N33">
        <v>19</v>
      </c>
      <c r="O33">
        <v>1</v>
      </c>
      <c r="P33">
        <v>0</v>
      </c>
      <c r="Q33">
        <v>1</v>
      </c>
      <c r="R33" t="s">
        <v>7</v>
      </c>
      <c r="S33" t="s">
        <v>751</v>
      </c>
    </row>
    <row r="34" spans="1:19" x14ac:dyDescent="0.35">
      <c r="A34">
        <v>0</v>
      </c>
      <c r="B34" t="s">
        <v>363</v>
      </c>
      <c r="C34">
        <v>0.2</v>
      </c>
      <c r="D34" t="s">
        <v>411</v>
      </c>
      <c r="E34" s="640" t="s">
        <v>596</v>
      </c>
      <c r="F34" s="640" t="s">
        <v>390</v>
      </c>
      <c r="G34" t="s">
        <v>363</v>
      </c>
      <c r="H34">
        <v>15.353999999999999</v>
      </c>
      <c r="I34" t="s">
        <v>729</v>
      </c>
      <c r="L34">
        <v>105711314</v>
      </c>
      <c r="M34" s="5">
        <v>43448</v>
      </c>
      <c r="N34">
        <v>19</v>
      </c>
      <c r="O34">
        <v>2</v>
      </c>
      <c r="P34">
        <v>0</v>
      </c>
      <c r="Q34">
        <v>1</v>
      </c>
      <c r="R34" t="s">
        <v>7</v>
      </c>
      <c r="S34" t="s">
        <v>753</v>
      </c>
    </row>
    <row r="35" spans="1:19" x14ac:dyDescent="0.35">
      <c r="A35">
        <v>721</v>
      </c>
      <c r="B35" t="s">
        <v>363</v>
      </c>
      <c r="C35">
        <v>0.2</v>
      </c>
      <c r="D35" t="s">
        <v>411</v>
      </c>
      <c r="E35" s="640" t="s">
        <v>596</v>
      </c>
      <c r="F35" s="640" t="s">
        <v>390</v>
      </c>
      <c r="G35" t="s">
        <v>363</v>
      </c>
      <c r="H35">
        <v>15.353999999999999</v>
      </c>
      <c r="I35" t="s">
        <v>729</v>
      </c>
      <c r="L35">
        <v>106397767</v>
      </c>
      <c r="M35" s="5">
        <v>44142</v>
      </c>
      <c r="N35">
        <v>29</v>
      </c>
      <c r="O35">
        <v>1</v>
      </c>
      <c r="P35">
        <v>0</v>
      </c>
      <c r="Q35">
        <v>1</v>
      </c>
      <c r="R35" t="s">
        <v>8</v>
      </c>
      <c r="S35" t="s">
        <v>754</v>
      </c>
    </row>
    <row r="36" spans="1:19" x14ac:dyDescent="0.35">
      <c r="A36">
        <v>721</v>
      </c>
      <c r="B36" t="s">
        <v>363</v>
      </c>
      <c r="C36">
        <v>0.23</v>
      </c>
      <c r="D36" t="s">
        <v>411</v>
      </c>
      <c r="E36" s="640" t="s">
        <v>596</v>
      </c>
      <c r="F36" s="640" t="s">
        <v>344</v>
      </c>
      <c r="G36" t="s">
        <v>363</v>
      </c>
      <c r="H36">
        <v>15.384</v>
      </c>
      <c r="I36" t="s">
        <v>729</v>
      </c>
      <c r="L36">
        <v>105055163</v>
      </c>
      <c r="M36" s="5">
        <v>42822</v>
      </c>
      <c r="N36">
        <v>19</v>
      </c>
      <c r="O36">
        <v>2</v>
      </c>
      <c r="P36">
        <v>0</v>
      </c>
      <c r="Q36">
        <v>1</v>
      </c>
      <c r="R36" t="s">
        <v>3</v>
      </c>
      <c r="S36" t="s">
        <v>755</v>
      </c>
    </row>
    <row r="37" spans="1:19" x14ac:dyDescent="0.35">
      <c r="B37" t="s">
        <v>363</v>
      </c>
      <c r="C37">
        <v>0.27</v>
      </c>
      <c r="D37" t="s">
        <v>490</v>
      </c>
      <c r="E37" s="640" t="s">
        <v>596</v>
      </c>
      <c r="F37" s="640" t="s">
        <v>390</v>
      </c>
      <c r="G37" t="s">
        <v>363</v>
      </c>
      <c r="H37">
        <v>15.423999999999999</v>
      </c>
      <c r="I37" t="s">
        <v>729</v>
      </c>
      <c r="L37">
        <v>106433774</v>
      </c>
      <c r="M37" s="5">
        <v>44177</v>
      </c>
      <c r="N37">
        <v>19</v>
      </c>
      <c r="O37">
        <v>1</v>
      </c>
      <c r="P37">
        <v>0</v>
      </c>
      <c r="Q37">
        <v>1</v>
      </c>
      <c r="R37" t="s">
        <v>7</v>
      </c>
      <c r="S37" t="s">
        <v>755</v>
      </c>
    </row>
    <row r="38" spans="1:19" x14ac:dyDescent="0.35">
      <c r="B38" t="s">
        <v>363</v>
      </c>
      <c r="C38">
        <v>0.4</v>
      </c>
      <c r="D38" t="s">
        <v>385</v>
      </c>
      <c r="E38" t="s">
        <v>367</v>
      </c>
      <c r="F38" s="640" t="s">
        <v>344</v>
      </c>
      <c r="G38" t="s">
        <v>363</v>
      </c>
      <c r="H38">
        <v>15.426</v>
      </c>
      <c r="I38" t="s">
        <v>729</v>
      </c>
      <c r="L38">
        <v>105664891</v>
      </c>
      <c r="M38" s="5">
        <v>43407</v>
      </c>
      <c r="N38">
        <v>19</v>
      </c>
      <c r="O38">
        <v>1</v>
      </c>
      <c r="P38">
        <v>0</v>
      </c>
      <c r="Q38">
        <v>1</v>
      </c>
      <c r="R38" t="s">
        <v>7</v>
      </c>
      <c r="S38" t="s">
        <v>756</v>
      </c>
    </row>
    <row r="39" spans="1:19" x14ac:dyDescent="0.35">
      <c r="A39">
        <v>0</v>
      </c>
      <c r="B39" t="s">
        <v>363</v>
      </c>
      <c r="C39">
        <v>0.3</v>
      </c>
      <c r="D39" t="s">
        <v>411</v>
      </c>
      <c r="E39" s="640" t="s">
        <v>596</v>
      </c>
      <c r="F39" s="640" t="s">
        <v>344</v>
      </c>
      <c r="G39" t="s">
        <v>363</v>
      </c>
      <c r="H39">
        <v>15.454000000000001</v>
      </c>
      <c r="I39" t="s">
        <v>729</v>
      </c>
      <c r="L39">
        <v>104581173</v>
      </c>
      <c r="M39" s="5">
        <v>42345</v>
      </c>
      <c r="N39">
        <v>19</v>
      </c>
      <c r="O39">
        <v>2</v>
      </c>
      <c r="P39">
        <v>0</v>
      </c>
      <c r="Q39">
        <v>1</v>
      </c>
      <c r="R39" t="s">
        <v>7</v>
      </c>
      <c r="S39" t="s">
        <v>753</v>
      </c>
    </row>
    <row r="40" spans="1:19" x14ac:dyDescent="0.35">
      <c r="A40">
        <v>721</v>
      </c>
      <c r="B40" t="s">
        <v>363</v>
      </c>
      <c r="C40">
        <v>0.3</v>
      </c>
      <c r="D40" t="s">
        <v>411</v>
      </c>
      <c r="E40" s="640" t="s">
        <v>596</v>
      </c>
      <c r="F40" s="640" t="s">
        <v>390</v>
      </c>
      <c r="G40" t="s">
        <v>363</v>
      </c>
      <c r="H40">
        <v>15.454000000000001</v>
      </c>
      <c r="I40" t="s">
        <v>729</v>
      </c>
      <c r="L40">
        <v>107607426</v>
      </c>
      <c r="M40" s="5">
        <v>45319</v>
      </c>
      <c r="N40">
        <v>19</v>
      </c>
      <c r="O40">
        <v>2</v>
      </c>
      <c r="P40">
        <v>0</v>
      </c>
      <c r="Q40">
        <v>1</v>
      </c>
      <c r="R40" t="s">
        <v>8</v>
      </c>
      <c r="S40" t="s">
        <v>753</v>
      </c>
    </row>
    <row r="41" spans="1:19" x14ac:dyDescent="0.35">
      <c r="A41">
        <v>0</v>
      </c>
      <c r="B41" t="s">
        <v>363</v>
      </c>
      <c r="C41">
        <v>0.3</v>
      </c>
      <c r="D41" t="s">
        <v>411</v>
      </c>
      <c r="E41" s="640" t="s">
        <v>596</v>
      </c>
      <c r="F41" s="640" t="s">
        <v>390</v>
      </c>
      <c r="G41" t="s">
        <v>363</v>
      </c>
      <c r="H41">
        <v>15.454000000000001</v>
      </c>
      <c r="I41" t="s">
        <v>729</v>
      </c>
      <c r="L41">
        <v>108364616</v>
      </c>
      <c r="M41" s="5">
        <v>46029</v>
      </c>
      <c r="N41">
        <v>17</v>
      </c>
      <c r="O41">
        <v>1</v>
      </c>
      <c r="P41">
        <v>0</v>
      </c>
      <c r="Q41">
        <v>5</v>
      </c>
      <c r="R41" t="s">
        <v>7</v>
      </c>
      <c r="S41" t="s">
        <v>757</v>
      </c>
    </row>
    <row r="42" spans="1:19" x14ac:dyDescent="0.35">
      <c r="B42" t="s">
        <v>363</v>
      </c>
      <c r="C42">
        <v>0.4</v>
      </c>
      <c r="D42" t="s">
        <v>411</v>
      </c>
      <c r="E42" s="640" t="s">
        <v>596</v>
      </c>
      <c r="F42" s="640" t="s">
        <v>344</v>
      </c>
      <c r="G42" t="s">
        <v>363</v>
      </c>
      <c r="H42">
        <v>15.554</v>
      </c>
      <c r="I42" t="s">
        <v>729</v>
      </c>
      <c r="L42">
        <v>106687717</v>
      </c>
      <c r="M42" s="5">
        <v>44443</v>
      </c>
      <c r="N42">
        <v>21</v>
      </c>
      <c r="O42">
        <v>1</v>
      </c>
      <c r="P42">
        <v>5</v>
      </c>
      <c r="Q42">
        <v>1</v>
      </c>
      <c r="R42" t="s">
        <v>8</v>
      </c>
      <c r="S42" t="s">
        <v>749</v>
      </c>
    </row>
    <row r="43" spans="1:19" x14ac:dyDescent="0.35">
      <c r="B43" t="s">
        <v>363</v>
      </c>
      <c r="C43">
        <v>0.4</v>
      </c>
      <c r="D43" t="s">
        <v>411</v>
      </c>
      <c r="E43" s="640" t="s">
        <v>596</v>
      </c>
      <c r="F43" s="640" t="s">
        <v>344</v>
      </c>
      <c r="G43" t="s">
        <v>363</v>
      </c>
      <c r="H43">
        <v>15.554</v>
      </c>
      <c r="I43" t="s">
        <v>729</v>
      </c>
      <c r="L43">
        <v>106180685</v>
      </c>
      <c r="M43" s="5">
        <v>43900</v>
      </c>
      <c r="N43">
        <v>23</v>
      </c>
      <c r="O43">
        <v>1</v>
      </c>
      <c r="P43">
        <v>5</v>
      </c>
      <c r="Q43">
        <v>1</v>
      </c>
      <c r="R43" t="s">
        <v>7</v>
      </c>
      <c r="S43" t="s">
        <v>758</v>
      </c>
    </row>
    <row r="44" spans="1:19" x14ac:dyDescent="0.35">
      <c r="A44">
        <v>721</v>
      </c>
      <c r="B44" t="s">
        <v>363</v>
      </c>
      <c r="C44">
        <v>0.4</v>
      </c>
      <c r="D44" t="s">
        <v>411</v>
      </c>
      <c r="E44" s="640" t="s">
        <v>596</v>
      </c>
      <c r="F44" s="640" t="s">
        <v>390</v>
      </c>
      <c r="G44" t="s">
        <v>363</v>
      </c>
      <c r="H44">
        <v>15.554</v>
      </c>
      <c r="I44" t="s">
        <v>729</v>
      </c>
      <c r="L44">
        <v>106546551</v>
      </c>
      <c r="M44" s="5">
        <v>44301</v>
      </c>
      <c r="N44">
        <v>19</v>
      </c>
      <c r="O44">
        <v>1</v>
      </c>
      <c r="P44">
        <v>0</v>
      </c>
      <c r="Q44">
        <v>1</v>
      </c>
      <c r="R44" t="s">
        <v>7</v>
      </c>
      <c r="S44" t="s">
        <v>751</v>
      </c>
    </row>
    <row r="45" spans="1:19" x14ac:dyDescent="0.35">
      <c r="B45" t="s">
        <v>363</v>
      </c>
      <c r="C45">
        <v>0.4</v>
      </c>
      <c r="D45" t="s">
        <v>411</v>
      </c>
      <c r="E45" s="640" t="s">
        <v>596</v>
      </c>
      <c r="F45" s="640" t="s">
        <v>390</v>
      </c>
      <c r="G45" t="s">
        <v>363</v>
      </c>
      <c r="H45">
        <v>15.554</v>
      </c>
      <c r="I45" t="s">
        <v>729</v>
      </c>
      <c r="L45">
        <v>107619070</v>
      </c>
      <c r="M45" s="5">
        <v>45330</v>
      </c>
      <c r="N45">
        <v>21</v>
      </c>
      <c r="O45">
        <v>1</v>
      </c>
      <c r="P45">
        <v>5</v>
      </c>
      <c r="Q45">
        <v>1</v>
      </c>
      <c r="R45" t="s">
        <v>7</v>
      </c>
      <c r="S45" t="s">
        <v>749</v>
      </c>
    </row>
    <row r="46" spans="1:19" x14ac:dyDescent="0.35">
      <c r="A46">
        <v>0</v>
      </c>
      <c r="B46" t="s">
        <v>363</v>
      </c>
      <c r="C46">
        <v>0.5</v>
      </c>
      <c r="D46" t="s">
        <v>411</v>
      </c>
      <c r="E46" s="640" t="s">
        <v>596</v>
      </c>
      <c r="F46" s="640" t="s">
        <v>344</v>
      </c>
      <c r="G46" t="s">
        <v>363</v>
      </c>
      <c r="H46">
        <v>15.654</v>
      </c>
      <c r="I46" t="s">
        <v>729</v>
      </c>
      <c r="L46">
        <v>105535673</v>
      </c>
      <c r="M46" s="5">
        <v>43289</v>
      </c>
      <c r="N46">
        <v>19</v>
      </c>
      <c r="O46">
        <v>1</v>
      </c>
      <c r="P46">
        <v>0</v>
      </c>
      <c r="Q46">
        <v>1</v>
      </c>
      <c r="R46" t="s">
        <v>8</v>
      </c>
      <c r="S46" t="s">
        <v>751</v>
      </c>
    </row>
    <row r="47" spans="1:19" x14ac:dyDescent="0.35">
      <c r="A47">
        <v>0</v>
      </c>
      <c r="B47" t="s">
        <v>363</v>
      </c>
      <c r="C47">
        <v>0.6</v>
      </c>
      <c r="D47" t="s">
        <v>411</v>
      </c>
      <c r="E47" s="640" t="s">
        <v>596</v>
      </c>
      <c r="F47" s="640" t="s">
        <v>390</v>
      </c>
      <c r="G47" t="s">
        <v>363</v>
      </c>
      <c r="H47">
        <v>15.754</v>
      </c>
      <c r="I47" t="s">
        <v>729</v>
      </c>
      <c r="L47">
        <v>105652430</v>
      </c>
      <c r="M47" s="5">
        <v>43398</v>
      </c>
      <c r="N47">
        <v>19</v>
      </c>
      <c r="O47">
        <v>1</v>
      </c>
      <c r="P47">
        <v>0</v>
      </c>
      <c r="Q47">
        <v>1</v>
      </c>
      <c r="R47" t="s">
        <v>9</v>
      </c>
      <c r="S47" t="s">
        <v>759</v>
      </c>
    </row>
    <row r="48" spans="1:19" x14ac:dyDescent="0.35">
      <c r="A48">
        <v>0</v>
      </c>
      <c r="B48" t="s">
        <v>363</v>
      </c>
      <c r="C48">
        <v>0.75</v>
      </c>
      <c r="D48" t="s">
        <v>411</v>
      </c>
      <c r="E48" t="s">
        <v>367</v>
      </c>
      <c r="F48" s="640" t="s">
        <v>344</v>
      </c>
      <c r="G48" t="s">
        <v>363</v>
      </c>
      <c r="H48">
        <v>15.776</v>
      </c>
      <c r="I48" t="s">
        <v>729</v>
      </c>
      <c r="L48">
        <v>106860708</v>
      </c>
      <c r="M48" s="5">
        <v>44604</v>
      </c>
      <c r="N48">
        <v>19</v>
      </c>
      <c r="O48">
        <v>1</v>
      </c>
      <c r="P48">
        <v>0</v>
      </c>
      <c r="Q48">
        <v>5</v>
      </c>
      <c r="S48" t="s">
        <v>751</v>
      </c>
    </row>
    <row r="49" spans="1:19" x14ac:dyDescent="0.35">
      <c r="A49">
        <v>0</v>
      </c>
      <c r="B49" t="s">
        <v>363</v>
      </c>
      <c r="C49">
        <v>0.68</v>
      </c>
      <c r="D49" t="s">
        <v>411</v>
      </c>
      <c r="E49" s="640" t="s">
        <v>596</v>
      </c>
      <c r="F49" s="640" t="s">
        <v>606</v>
      </c>
      <c r="G49" t="s">
        <v>363</v>
      </c>
      <c r="H49">
        <v>15.834</v>
      </c>
      <c r="I49" t="s">
        <v>729</v>
      </c>
      <c r="L49">
        <v>107444969</v>
      </c>
      <c r="M49" s="5">
        <v>45171</v>
      </c>
      <c r="N49">
        <v>19</v>
      </c>
      <c r="O49">
        <v>1</v>
      </c>
      <c r="Q49">
        <v>5</v>
      </c>
      <c r="R49" t="s">
        <v>7</v>
      </c>
      <c r="S49" t="s">
        <v>753</v>
      </c>
    </row>
    <row r="50" spans="1:19" x14ac:dyDescent="0.35">
      <c r="A50">
        <v>0</v>
      </c>
      <c r="B50" t="s">
        <v>363</v>
      </c>
      <c r="C50">
        <v>0.7</v>
      </c>
      <c r="D50" t="s">
        <v>411</v>
      </c>
      <c r="E50" s="640" t="s">
        <v>596</v>
      </c>
      <c r="F50" s="640" t="s">
        <v>390</v>
      </c>
      <c r="G50" t="s">
        <v>363</v>
      </c>
      <c r="H50">
        <v>15.853999999999999</v>
      </c>
      <c r="I50" t="s">
        <v>729</v>
      </c>
      <c r="L50">
        <v>106520511</v>
      </c>
      <c r="M50" s="5">
        <v>44274</v>
      </c>
      <c r="N50">
        <v>19</v>
      </c>
      <c r="O50">
        <v>1</v>
      </c>
      <c r="P50">
        <v>0</v>
      </c>
      <c r="Q50">
        <v>1</v>
      </c>
      <c r="R50" t="s">
        <v>8</v>
      </c>
      <c r="S50" t="s">
        <v>753</v>
      </c>
    </row>
    <row r="51" spans="1:19" x14ac:dyDescent="0.35">
      <c r="A51">
        <v>0</v>
      </c>
      <c r="B51" t="s">
        <v>363</v>
      </c>
      <c r="C51">
        <v>0.7</v>
      </c>
      <c r="D51" t="s">
        <v>411</v>
      </c>
      <c r="E51" s="640" t="s">
        <v>596</v>
      </c>
      <c r="F51" s="640" t="s">
        <v>390</v>
      </c>
      <c r="G51" t="s">
        <v>363</v>
      </c>
      <c r="H51">
        <v>15.853999999999999</v>
      </c>
      <c r="I51" t="s">
        <v>729</v>
      </c>
      <c r="L51">
        <v>104067155</v>
      </c>
      <c r="M51" s="5">
        <v>41776</v>
      </c>
      <c r="N51">
        <v>21</v>
      </c>
      <c r="O51">
        <v>1</v>
      </c>
      <c r="P51">
        <v>5</v>
      </c>
      <c r="Q51">
        <v>1</v>
      </c>
      <c r="R51" t="s">
        <v>7</v>
      </c>
      <c r="S51" t="s">
        <v>749</v>
      </c>
    </row>
    <row r="52" spans="1:19" x14ac:dyDescent="0.35">
      <c r="A52">
        <v>0</v>
      </c>
      <c r="B52" t="s">
        <v>363</v>
      </c>
      <c r="C52">
        <v>0.66</v>
      </c>
      <c r="D52" t="s">
        <v>399</v>
      </c>
      <c r="E52" s="640" t="s">
        <v>390</v>
      </c>
      <c r="F52" s="640" t="s">
        <v>596</v>
      </c>
      <c r="G52" t="s">
        <v>363</v>
      </c>
      <c r="H52">
        <v>15.904999999999999</v>
      </c>
      <c r="I52" t="s">
        <v>729</v>
      </c>
      <c r="L52">
        <v>108430843</v>
      </c>
      <c r="M52" s="5">
        <v>46086</v>
      </c>
      <c r="N52">
        <v>5</v>
      </c>
      <c r="O52">
        <v>1</v>
      </c>
      <c r="P52">
        <v>0</v>
      </c>
      <c r="Q52">
        <v>5</v>
      </c>
      <c r="R52" t="s">
        <v>3</v>
      </c>
      <c r="S52" t="s">
        <v>760</v>
      </c>
    </row>
    <row r="53" spans="1:19" x14ac:dyDescent="0.35">
      <c r="A53">
        <v>721</v>
      </c>
      <c r="B53" t="s">
        <v>363</v>
      </c>
      <c r="C53">
        <v>0.8</v>
      </c>
      <c r="D53" t="s">
        <v>411</v>
      </c>
      <c r="E53" s="640" t="s">
        <v>596</v>
      </c>
      <c r="F53" s="640" t="s">
        <v>390</v>
      </c>
      <c r="G53" t="s">
        <v>363</v>
      </c>
      <c r="H53">
        <v>15.954000000000001</v>
      </c>
      <c r="I53" t="s">
        <v>729</v>
      </c>
      <c r="L53">
        <v>106102317</v>
      </c>
      <c r="M53" s="5">
        <v>43818</v>
      </c>
      <c r="N53">
        <v>17</v>
      </c>
      <c r="O53">
        <v>1</v>
      </c>
      <c r="P53">
        <v>0</v>
      </c>
      <c r="Q53">
        <v>5</v>
      </c>
      <c r="R53" t="s">
        <v>7</v>
      </c>
      <c r="S53" t="s">
        <v>747</v>
      </c>
    </row>
    <row r="54" spans="1:19" x14ac:dyDescent="0.35">
      <c r="A54">
        <v>0</v>
      </c>
      <c r="B54" t="s">
        <v>363</v>
      </c>
      <c r="C54">
        <v>0.8</v>
      </c>
      <c r="D54" t="s">
        <v>411</v>
      </c>
      <c r="E54" s="640" t="s">
        <v>596</v>
      </c>
      <c r="F54" s="640" t="s">
        <v>390</v>
      </c>
      <c r="G54" t="s">
        <v>363</v>
      </c>
      <c r="H54">
        <v>15.954000000000001</v>
      </c>
      <c r="I54" t="s">
        <v>729</v>
      </c>
      <c r="L54">
        <v>107640861</v>
      </c>
      <c r="M54" s="5">
        <v>45350</v>
      </c>
      <c r="N54">
        <v>19</v>
      </c>
      <c r="O54">
        <v>2</v>
      </c>
      <c r="P54">
        <v>0</v>
      </c>
      <c r="Q54">
        <v>5</v>
      </c>
      <c r="R54" t="s">
        <v>7</v>
      </c>
      <c r="S54" t="s">
        <v>751</v>
      </c>
    </row>
    <row r="55" spans="1:19" x14ac:dyDescent="0.35">
      <c r="A55">
        <v>0</v>
      </c>
      <c r="B55" t="s">
        <v>363</v>
      </c>
      <c r="C55">
        <v>0.6</v>
      </c>
      <c r="D55" t="s">
        <v>6</v>
      </c>
      <c r="E55" s="640" t="s">
        <v>390</v>
      </c>
      <c r="F55" s="640" t="s">
        <v>596</v>
      </c>
      <c r="G55" t="s">
        <v>363</v>
      </c>
      <c r="H55">
        <v>15.965</v>
      </c>
      <c r="I55" t="s">
        <v>729</v>
      </c>
      <c r="L55">
        <v>104362573</v>
      </c>
      <c r="M55" s="5">
        <v>42121</v>
      </c>
      <c r="N55">
        <v>19</v>
      </c>
      <c r="O55">
        <v>1</v>
      </c>
      <c r="P55">
        <v>0</v>
      </c>
      <c r="Q55">
        <v>1</v>
      </c>
      <c r="R55" t="s">
        <v>7</v>
      </c>
      <c r="S55" t="s">
        <v>751</v>
      </c>
    </row>
    <row r="56" spans="1:19" x14ac:dyDescent="0.35">
      <c r="B56" t="s">
        <v>363</v>
      </c>
      <c r="C56">
        <v>0.6</v>
      </c>
      <c r="D56" t="s">
        <v>6</v>
      </c>
      <c r="E56" s="640" t="s">
        <v>390</v>
      </c>
      <c r="F56" s="640" t="s">
        <v>344</v>
      </c>
      <c r="G56" t="s">
        <v>363</v>
      </c>
      <c r="H56">
        <v>15.965</v>
      </c>
      <c r="I56" t="s">
        <v>729</v>
      </c>
      <c r="L56">
        <v>107122747</v>
      </c>
      <c r="M56" s="5">
        <v>44856</v>
      </c>
      <c r="N56">
        <v>17</v>
      </c>
      <c r="O56">
        <v>1</v>
      </c>
      <c r="P56">
        <v>0</v>
      </c>
      <c r="Q56">
        <v>1</v>
      </c>
      <c r="R56" t="s">
        <v>7</v>
      </c>
      <c r="S56" t="s">
        <v>757</v>
      </c>
    </row>
    <row r="57" spans="1:19" x14ac:dyDescent="0.35">
      <c r="A57">
        <v>0</v>
      </c>
      <c r="B57" t="s">
        <v>363</v>
      </c>
      <c r="C57">
        <v>1</v>
      </c>
      <c r="D57" t="s">
        <v>411</v>
      </c>
      <c r="E57" t="s">
        <v>367</v>
      </c>
      <c r="F57" s="640" t="s">
        <v>344</v>
      </c>
      <c r="G57" t="s">
        <v>363</v>
      </c>
      <c r="H57">
        <v>16.026</v>
      </c>
      <c r="I57" t="s">
        <v>729</v>
      </c>
      <c r="L57">
        <v>106797687</v>
      </c>
      <c r="M57" s="5">
        <v>44539</v>
      </c>
      <c r="N57">
        <v>29</v>
      </c>
      <c r="O57">
        <v>1</v>
      </c>
      <c r="P57">
        <v>0</v>
      </c>
      <c r="Q57">
        <v>5</v>
      </c>
      <c r="R57" t="s">
        <v>7</v>
      </c>
      <c r="S57" t="s">
        <v>754</v>
      </c>
    </row>
    <row r="58" spans="1:19" x14ac:dyDescent="0.35">
      <c r="A58">
        <v>721</v>
      </c>
      <c r="B58" t="s">
        <v>363</v>
      </c>
      <c r="C58">
        <v>0.9</v>
      </c>
      <c r="D58" t="s">
        <v>411</v>
      </c>
      <c r="E58" s="640" t="s">
        <v>596</v>
      </c>
      <c r="F58" s="640" t="s">
        <v>344</v>
      </c>
      <c r="G58" t="s">
        <v>363</v>
      </c>
      <c r="H58">
        <v>16.053999999999998</v>
      </c>
      <c r="I58" t="s">
        <v>729</v>
      </c>
      <c r="L58">
        <v>104340129</v>
      </c>
      <c r="M58" s="5">
        <v>42100</v>
      </c>
      <c r="N58">
        <v>19</v>
      </c>
      <c r="O58">
        <v>1</v>
      </c>
      <c r="P58">
        <v>0</v>
      </c>
      <c r="Q58">
        <v>5</v>
      </c>
      <c r="R58" t="s">
        <v>7</v>
      </c>
      <c r="S58" t="s">
        <v>751</v>
      </c>
    </row>
    <row r="59" spans="1:19" x14ac:dyDescent="0.35">
      <c r="A59">
        <v>0</v>
      </c>
      <c r="B59" t="s">
        <v>363</v>
      </c>
      <c r="C59">
        <v>0.5</v>
      </c>
      <c r="D59" t="s">
        <v>6</v>
      </c>
      <c r="E59" s="640" t="s">
        <v>390</v>
      </c>
      <c r="F59" s="640" t="s">
        <v>596</v>
      </c>
      <c r="G59" t="s">
        <v>363</v>
      </c>
      <c r="H59">
        <v>16.065000000000001</v>
      </c>
      <c r="I59" t="s">
        <v>729</v>
      </c>
      <c r="L59">
        <v>106688199</v>
      </c>
      <c r="M59" s="5">
        <v>44442</v>
      </c>
      <c r="N59">
        <v>19</v>
      </c>
      <c r="O59">
        <v>1</v>
      </c>
      <c r="P59">
        <v>0</v>
      </c>
      <c r="Q59">
        <v>1</v>
      </c>
      <c r="R59" t="s">
        <v>7</v>
      </c>
      <c r="S59" t="s">
        <v>751</v>
      </c>
    </row>
    <row r="60" spans="1:19" x14ac:dyDescent="0.35">
      <c r="A60">
        <v>0</v>
      </c>
      <c r="B60" t="s">
        <v>363</v>
      </c>
      <c r="C60">
        <v>0.5</v>
      </c>
      <c r="D60" t="s">
        <v>6</v>
      </c>
      <c r="E60" s="640" t="s">
        <v>390</v>
      </c>
      <c r="F60" s="640" t="s">
        <v>596</v>
      </c>
      <c r="G60" t="s">
        <v>363</v>
      </c>
      <c r="H60">
        <v>16.065000000000001</v>
      </c>
      <c r="I60" t="s">
        <v>729</v>
      </c>
      <c r="L60">
        <v>107948467</v>
      </c>
      <c r="M60" s="5">
        <v>45633</v>
      </c>
      <c r="N60">
        <v>29</v>
      </c>
      <c r="O60">
        <v>1</v>
      </c>
      <c r="P60">
        <v>0</v>
      </c>
      <c r="Q60">
        <v>1</v>
      </c>
      <c r="R60" t="s">
        <v>7</v>
      </c>
      <c r="S60" t="s">
        <v>761</v>
      </c>
    </row>
    <row r="61" spans="1:19" x14ac:dyDescent="0.35">
      <c r="A61">
        <v>721</v>
      </c>
      <c r="B61" t="s">
        <v>363</v>
      </c>
      <c r="C61">
        <v>0.45</v>
      </c>
      <c r="D61" t="s">
        <v>6</v>
      </c>
      <c r="E61" s="640" t="s">
        <v>390</v>
      </c>
      <c r="F61" t="s">
        <v>387</v>
      </c>
      <c r="G61" t="s">
        <v>363</v>
      </c>
      <c r="H61">
        <v>16.114999999999998</v>
      </c>
      <c r="I61" t="s">
        <v>729</v>
      </c>
      <c r="L61">
        <v>105201759</v>
      </c>
      <c r="M61" s="5">
        <v>42958</v>
      </c>
      <c r="N61">
        <v>27</v>
      </c>
      <c r="O61">
        <v>1</v>
      </c>
      <c r="P61">
        <v>0</v>
      </c>
      <c r="Q61">
        <v>1</v>
      </c>
      <c r="R61" t="s">
        <v>10</v>
      </c>
      <c r="S61" t="s">
        <v>762</v>
      </c>
    </row>
    <row r="62" spans="1:19" x14ac:dyDescent="0.35">
      <c r="A62">
        <v>0</v>
      </c>
      <c r="B62" t="s">
        <v>363</v>
      </c>
      <c r="C62">
        <v>0.4</v>
      </c>
      <c r="D62" t="s">
        <v>6</v>
      </c>
      <c r="E62" s="640" t="s">
        <v>390</v>
      </c>
      <c r="F62" s="640" t="s">
        <v>596</v>
      </c>
      <c r="G62" t="s">
        <v>363</v>
      </c>
      <c r="H62">
        <v>16.164999999999999</v>
      </c>
      <c r="I62" t="s">
        <v>729</v>
      </c>
      <c r="L62">
        <v>104267703</v>
      </c>
      <c r="M62" s="5">
        <v>42013</v>
      </c>
      <c r="N62">
        <v>19</v>
      </c>
      <c r="O62">
        <v>1</v>
      </c>
      <c r="P62">
        <v>0</v>
      </c>
      <c r="Q62">
        <v>5</v>
      </c>
      <c r="R62" t="s">
        <v>8</v>
      </c>
      <c r="S62" t="s">
        <v>763</v>
      </c>
    </row>
    <row r="63" spans="1:19" x14ac:dyDescent="0.35">
      <c r="A63">
        <v>0</v>
      </c>
      <c r="B63" t="s">
        <v>363</v>
      </c>
      <c r="C63">
        <v>0.4</v>
      </c>
      <c r="D63" t="s">
        <v>6</v>
      </c>
      <c r="E63" s="640" t="s">
        <v>390</v>
      </c>
      <c r="F63" s="640" t="s">
        <v>596</v>
      </c>
      <c r="G63" t="s">
        <v>363</v>
      </c>
      <c r="H63">
        <v>16.164999999999999</v>
      </c>
      <c r="I63" t="s">
        <v>729</v>
      </c>
      <c r="L63">
        <v>106349490</v>
      </c>
      <c r="M63" s="5">
        <v>44100</v>
      </c>
      <c r="N63">
        <v>29</v>
      </c>
      <c r="O63">
        <v>1</v>
      </c>
      <c r="P63">
        <v>0</v>
      </c>
      <c r="Q63">
        <v>1</v>
      </c>
      <c r="R63" t="s">
        <v>8</v>
      </c>
      <c r="S63" t="s">
        <v>761</v>
      </c>
    </row>
    <row r="64" spans="1:19" x14ac:dyDescent="0.35">
      <c r="A64">
        <v>721</v>
      </c>
      <c r="B64" t="s">
        <v>363</v>
      </c>
      <c r="C64">
        <v>0.4</v>
      </c>
      <c r="D64" t="s">
        <v>6</v>
      </c>
      <c r="E64" s="640" t="s">
        <v>390</v>
      </c>
      <c r="F64" t="s">
        <v>367</v>
      </c>
      <c r="G64" t="s">
        <v>363</v>
      </c>
      <c r="H64">
        <v>16.164999999999999</v>
      </c>
      <c r="I64" t="s">
        <v>729</v>
      </c>
      <c r="L64">
        <v>105389533</v>
      </c>
      <c r="M64" s="5">
        <v>42935</v>
      </c>
      <c r="N64">
        <v>29</v>
      </c>
      <c r="O64">
        <v>1</v>
      </c>
      <c r="P64">
        <v>0</v>
      </c>
      <c r="Q64">
        <v>1</v>
      </c>
      <c r="R64" t="s">
        <v>7</v>
      </c>
      <c r="S64" t="s">
        <v>764</v>
      </c>
    </row>
    <row r="65" spans="1:19" x14ac:dyDescent="0.35">
      <c r="A65">
        <v>0</v>
      </c>
      <c r="B65" t="s">
        <v>363</v>
      </c>
      <c r="C65">
        <v>0.38</v>
      </c>
      <c r="D65" t="s">
        <v>6</v>
      </c>
      <c r="E65" s="640" t="s">
        <v>390</v>
      </c>
      <c r="F65" t="s">
        <v>387</v>
      </c>
      <c r="G65" t="s">
        <v>363</v>
      </c>
      <c r="H65">
        <v>16.184999999999999</v>
      </c>
      <c r="I65" t="s">
        <v>729</v>
      </c>
      <c r="L65">
        <v>105453850</v>
      </c>
      <c r="M65" s="5">
        <v>43199</v>
      </c>
      <c r="N65">
        <v>5</v>
      </c>
      <c r="O65">
        <v>2</v>
      </c>
      <c r="P65">
        <v>0</v>
      </c>
      <c r="Q65">
        <v>5</v>
      </c>
      <c r="R65" t="s">
        <v>7</v>
      </c>
      <c r="S65" t="s">
        <v>751</v>
      </c>
    </row>
    <row r="66" spans="1:19" x14ac:dyDescent="0.35">
      <c r="A66">
        <v>721</v>
      </c>
      <c r="B66" t="s">
        <v>363</v>
      </c>
      <c r="C66">
        <v>1.1000000000000001</v>
      </c>
      <c r="D66" t="s">
        <v>490</v>
      </c>
      <c r="E66" s="640" t="s">
        <v>596</v>
      </c>
      <c r="F66" s="640" t="s">
        <v>390</v>
      </c>
      <c r="G66" t="s">
        <v>363</v>
      </c>
      <c r="H66">
        <v>16.254000000000001</v>
      </c>
      <c r="I66" t="s">
        <v>729</v>
      </c>
      <c r="L66">
        <v>105775859</v>
      </c>
      <c r="M66" s="5">
        <v>43510</v>
      </c>
      <c r="N66">
        <v>19</v>
      </c>
      <c r="O66">
        <v>1</v>
      </c>
      <c r="P66">
        <v>5</v>
      </c>
      <c r="Q66">
        <v>1</v>
      </c>
      <c r="R66" t="s">
        <v>10</v>
      </c>
      <c r="S66" t="s">
        <v>765</v>
      </c>
    </row>
    <row r="67" spans="1:19" x14ac:dyDescent="0.35">
      <c r="A67">
        <v>0</v>
      </c>
      <c r="B67" t="s">
        <v>363</v>
      </c>
      <c r="C67">
        <v>0.25</v>
      </c>
      <c r="D67" t="s">
        <v>6</v>
      </c>
      <c r="E67" s="640" t="s">
        <v>390</v>
      </c>
      <c r="F67" s="640" t="s">
        <v>596</v>
      </c>
      <c r="G67" t="s">
        <v>363</v>
      </c>
      <c r="H67">
        <v>16.315000000000001</v>
      </c>
      <c r="I67" t="s">
        <v>729</v>
      </c>
      <c r="L67">
        <v>107685867</v>
      </c>
      <c r="M67" s="5">
        <v>45392</v>
      </c>
      <c r="N67">
        <v>17</v>
      </c>
      <c r="O67">
        <v>1</v>
      </c>
      <c r="P67">
        <v>0</v>
      </c>
      <c r="Q67">
        <v>5</v>
      </c>
      <c r="R67" t="s">
        <v>7</v>
      </c>
      <c r="S67" t="s">
        <v>757</v>
      </c>
    </row>
    <row r="68" spans="1:19" x14ac:dyDescent="0.35">
      <c r="A68">
        <v>0</v>
      </c>
      <c r="B68" t="s">
        <v>363</v>
      </c>
      <c r="C68">
        <v>1.2</v>
      </c>
      <c r="D68" t="s">
        <v>411</v>
      </c>
      <c r="E68" s="640" t="s">
        <v>596</v>
      </c>
      <c r="F68" s="640" t="s">
        <v>390</v>
      </c>
      <c r="G68" t="s">
        <v>363</v>
      </c>
      <c r="H68">
        <v>16.353999999999999</v>
      </c>
      <c r="I68" t="s">
        <v>729</v>
      </c>
      <c r="L68">
        <v>108225037</v>
      </c>
      <c r="M68" s="5">
        <v>45906</v>
      </c>
      <c r="N68">
        <v>19</v>
      </c>
      <c r="O68">
        <v>2</v>
      </c>
      <c r="P68">
        <v>0</v>
      </c>
      <c r="Q68">
        <v>5</v>
      </c>
      <c r="S68" t="s">
        <v>753</v>
      </c>
    </row>
    <row r="69" spans="1:19" x14ac:dyDescent="0.35">
      <c r="A69">
        <v>0</v>
      </c>
      <c r="B69" t="s">
        <v>363</v>
      </c>
      <c r="C69">
        <v>0.2</v>
      </c>
      <c r="D69" t="s">
        <v>6</v>
      </c>
      <c r="E69" s="640" t="s">
        <v>390</v>
      </c>
      <c r="F69" t="s">
        <v>367</v>
      </c>
      <c r="G69" t="s">
        <v>363</v>
      </c>
      <c r="H69">
        <v>16.364999999999998</v>
      </c>
      <c r="I69" t="s">
        <v>729</v>
      </c>
      <c r="L69">
        <v>106217776</v>
      </c>
      <c r="M69" s="5">
        <v>43952</v>
      </c>
      <c r="N69">
        <v>19</v>
      </c>
      <c r="O69">
        <v>1</v>
      </c>
      <c r="P69">
        <v>0</v>
      </c>
      <c r="Q69">
        <v>1</v>
      </c>
      <c r="R69" t="s">
        <v>7</v>
      </c>
      <c r="S69" t="s">
        <v>753</v>
      </c>
    </row>
    <row r="70" spans="1:19" x14ac:dyDescent="0.35">
      <c r="A70">
        <v>0</v>
      </c>
      <c r="B70" t="s">
        <v>363</v>
      </c>
      <c r="C70">
        <v>0.2</v>
      </c>
      <c r="D70" t="s">
        <v>6</v>
      </c>
      <c r="E70" s="640" t="s">
        <v>390</v>
      </c>
      <c r="F70" t="s">
        <v>611</v>
      </c>
      <c r="G70" t="s">
        <v>363</v>
      </c>
      <c r="H70">
        <v>16.364999999999998</v>
      </c>
      <c r="I70" t="s">
        <v>729</v>
      </c>
      <c r="L70">
        <v>105019105</v>
      </c>
      <c r="M70" s="5">
        <v>42783</v>
      </c>
      <c r="N70">
        <v>5</v>
      </c>
      <c r="O70">
        <v>1</v>
      </c>
      <c r="P70">
        <v>0</v>
      </c>
      <c r="Q70">
        <v>1</v>
      </c>
      <c r="R70" t="s">
        <v>7</v>
      </c>
      <c r="S70" t="s">
        <v>753</v>
      </c>
    </row>
    <row r="71" spans="1:19" x14ac:dyDescent="0.35">
      <c r="A71">
        <v>0</v>
      </c>
      <c r="B71" t="s">
        <v>363</v>
      </c>
      <c r="C71">
        <v>0.2</v>
      </c>
      <c r="D71" t="s">
        <v>6</v>
      </c>
      <c r="E71" s="640" t="s">
        <v>390</v>
      </c>
      <c r="F71" t="s">
        <v>367</v>
      </c>
      <c r="G71" t="s">
        <v>363</v>
      </c>
      <c r="H71">
        <v>16.364999999999998</v>
      </c>
      <c r="I71" t="s">
        <v>729</v>
      </c>
      <c r="L71">
        <v>107675564</v>
      </c>
      <c r="M71" s="5">
        <v>45384</v>
      </c>
      <c r="N71">
        <v>19</v>
      </c>
      <c r="O71">
        <v>1</v>
      </c>
      <c r="P71">
        <v>0</v>
      </c>
      <c r="Q71">
        <v>1</v>
      </c>
      <c r="R71" t="s">
        <v>7</v>
      </c>
      <c r="S71" t="s">
        <v>760</v>
      </c>
    </row>
    <row r="72" spans="1:19" x14ac:dyDescent="0.35">
      <c r="A72">
        <v>0</v>
      </c>
      <c r="B72" t="s">
        <v>363</v>
      </c>
      <c r="C72">
        <v>1.3</v>
      </c>
      <c r="D72" t="s">
        <v>6</v>
      </c>
      <c r="E72" s="640" t="s">
        <v>344</v>
      </c>
      <c r="F72" s="640" t="s">
        <v>596</v>
      </c>
      <c r="G72" t="s">
        <v>363</v>
      </c>
      <c r="H72">
        <v>16.390999999999998</v>
      </c>
      <c r="I72" t="s">
        <v>729</v>
      </c>
      <c r="L72">
        <v>107080417</v>
      </c>
      <c r="M72" s="5">
        <v>44812</v>
      </c>
      <c r="N72">
        <v>19</v>
      </c>
      <c r="O72">
        <v>1</v>
      </c>
      <c r="P72">
        <v>0</v>
      </c>
      <c r="Q72">
        <v>1</v>
      </c>
      <c r="R72" t="s">
        <v>8</v>
      </c>
      <c r="S72" t="s">
        <v>751</v>
      </c>
    </row>
    <row r="73" spans="1:19" x14ac:dyDescent="0.35">
      <c r="A73">
        <v>0</v>
      </c>
      <c r="B73" t="s">
        <v>363</v>
      </c>
      <c r="C73">
        <v>0.1</v>
      </c>
      <c r="D73" t="s">
        <v>6</v>
      </c>
      <c r="E73" s="640" t="s">
        <v>390</v>
      </c>
      <c r="F73" t="s">
        <v>367</v>
      </c>
      <c r="G73" t="s">
        <v>363</v>
      </c>
      <c r="H73">
        <v>16.465</v>
      </c>
      <c r="I73" t="s">
        <v>729</v>
      </c>
      <c r="L73">
        <v>105033820</v>
      </c>
      <c r="M73" s="5">
        <v>42803</v>
      </c>
      <c r="N73">
        <v>21</v>
      </c>
      <c r="O73">
        <v>1</v>
      </c>
      <c r="P73">
        <v>0</v>
      </c>
      <c r="Q73">
        <v>1</v>
      </c>
      <c r="R73" t="s">
        <v>3</v>
      </c>
      <c r="S73" t="s">
        <v>748</v>
      </c>
    </row>
    <row r="74" spans="1:19" x14ac:dyDescent="0.35">
      <c r="A74">
        <v>0</v>
      </c>
      <c r="B74" t="s">
        <v>363</v>
      </c>
      <c r="C74">
        <v>0.1</v>
      </c>
      <c r="D74" t="s">
        <v>6</v>
      </c>
      <c r="E74" s="640" t="s">
        <v>390</v>
      </c>
      <c r="F74" s="640" t="s">
        <v>596</v>
      </c>
      <c r="G74" t="s">
        <v>363</v>
      </c>
      <c r="H74">
        <v>16.465</v>
      </c>
      <c r="I74" t="s">
        <v>729</v>
      </c>
      <c r="L74">
        <v>106376633</v>
      </c>
      <c r="M74" s="5">
        <v>44127</v>
      </c>
      <c r="N74">
        <v>17</v>
      </c>
      <c r="O74">
        <v>1</v>
      </c>
      <c r="P74">
        <v>0</v>
      </c>
      <c r="Q74">
        <v>1</v>
      </c>
      <c r="R74" t="s">
        <v>7</v>
      </c>
      <c r="S74" t="s">
        <v>747</v>
      </c>
    </row>
    <row r="75" spans="1:19" x14ac:dyDescent="0.35">
      <c r="A75">
        <v>0</v>
      </c>
      <c r="B75" t="s">
        <v>363</v>
      </c>
      <c r="C75">
        <v>0.1</v>
      </c>
      <c r="D75" t="s">
        <v>6</v>
      </c>
      <c r="E75" s="640" t="s">
        <v>390</v>
      </c>
      <c r="F75" s="640" t="s">
        <v>596</v>
      </c>
      <c r="G75" t="s">
        <v>363</v>
      </c>
      <c r="H75">
        <v>16.465</v>
      </c>
      <c r="I75" t="s">
        <v>729</v>
      </c>
      <c r="L75">
        <v>107249049</v>
      </c>
      <c r="M75" s="5">
        <v>44971</v>
      </c>
      <c r="N75">
        <v>21</v>
      </c>
      <c r="O75">
        <v>1</v>
      </c>
      <c r="P75">
        <v>0</v>
      </c>
      <c r="Q75">
        <v>1</v>
      </c>
      <c r="R75" t="s">
        <v>7</v>
      </c>
      <c r="S75" t="s">
        <v>749</v>
      </c>
    </row>
    <row r="76" spans="1:19" x14ac:dyDescent="0.35">
      <c r="A76">
        <v>0</v>
      </c>
      <c r="B76" t="s">
        <v>363</v>
      </c>
      <c r="C76">
        <v>0.06</v>
      </c>
      <c r="D76" t="s">
        <v>6</v>
      </c>
      <c r="E76" s="640" t="s">
        <v>390</v>
      </c>
      <c r="F76" s="640" t="s">
        <v>596</v>
      </c>
      <c r="G76" t="s">
        <v>363</v>
      </c>
      <c r="H76">
        <v>16.504999999999999</v>
      </c>
      <c r="I76" t="s">
        <v>729</v>
      </c>
      <c r="L76">
        <v>108049386</v>
      </c>
      <c r="M76" s="5">
        <v>45731</v>
      </c>
      <c r="N76">
        <v>5</v>
      </c>
      <c r="O76">
        <v>1</v>
      </c>
      <c r="P76">
        <v>0</v>
      </c>
      <c r="Q76">
        <v>1</v>
      </c>
      <c r="R76" t="s">
        <v>8</v>
      </c>
      <c r="S76" t="s">
        <v>766</v>
      </c>
    </row>
    <row r="77" spans="1:19" x14ac:dyDescent="0.35">
      <c r="A77">
        <v>0</v>
      </c>
      <c r="B77" t="s">
        <v>363</v>
      </c>
      <c r="C77">
        <v>1.5</v>
      </c>
      <c r="D77" t="s">
        <v>411</v>
      </c>
      <c r="E77" t="s">
        <v>367</v>
      </c>
      <c r="F77" s="640" t="s">
        <v>344</v>
      </c>
      <c r="G77" t="s">
        <v>363</v>
      </c>
      <c r="H77">
        <v>16.526</v>
      </c>
      <c r="I77" t="s">
        <v>729</v>
      </c>
      <c r="L77">
        <v>106096926</v>
      </c>
      <c r="M77" s="5">
        <v>43814</v>
      </c>
      <c r="N77">
        <v>17</v>
      </c>
      <c r="O77">
        <v>1</v>
      </c>
      <c r="P77">
        <v>0</v>
      </c>
      <c r="Q77">
        <v>5</v>
      </c>
      <c r="R77" t="s">
        <v>7</v>
      </c>
      <c r="S77" t="s">
        <v>757</v>
      </c>
    </row>
    <row r="78" spans="1:19" x14ac:dyDescent="0.35">
      <c r="A78">
        <v>0</v>
      </c>
      <c r="B78" t="s">
        <v>363</v>
      </c>
      <c r="C78">
        <v>2.8000000000000001E-2</v>
      </c>
      <c r="D78" t="s">
        <v>6</v>
      </c>
      <c r="E78" s="640" t="s">
        <v>390</v>
      </c>
      <c r="F78" s="640" t="s">
        <v>596</v>
      </c>
      <c r="G78" t="s">
        <v>363</v>
      </c>
      <c r="H78">
        <v>16.536999999999999</v>
      </c>
      <c r="I78" t="s">
        <v>729</v>
      </c>
      <c r="L78">
        <v>107576053</v>
      </c>
      <c r="M78" s="5">
        <v>45281</v>
      </c>
      <c r="N78">
        <v>19</v>
      </c>
      <c r="O78">
        <v>1</v>
      </c>
      <c r="P78">
        <v>0</v>
      </c>
      <c r="Q78">
        <v>1</v>
      </c>
      <c r="R78" t="s">
        <v>7</v>
      </c>
      <c r="S78" t="s">
        <v>751</v>
      </c>
    </row>
    <row r="79" spans="1:19" x14ac:dyDescent="0.35">
      <c r="A79">
        <v>0</v>
      </c>
      <c r="B79" t="s">
        <v>363</v>
      </c>
      <c r="C79">
        <v>0</v>
      </c>
      <c r="E79" s="640" t="s">
        <v>613</v>
      </c>
      <c r="F79" t="s">
        <v>367</v>
      </c>
      <c r="G79" t="s">
        <v>363</v>
      </c>
      <c r="H79">
        <v>16.565000000000001</v>
      </c>
      <c r="I79" t="s">
        <v>729</v>
      </c>
      <c r="L79">
        <v>105885511</v>
      </c>
      <c r="M79" s="5">
        <v>43622</v>
      </c>
      <c r="N79">
        <v>17</v>
      </c>
      <c r="O79">
        <v>1</v>
      </c>
      <c r="P79">
        <v>0</v>
      </c>
      <c r="Q79">
        <v>5</v>
      </c>
      <c r="R79" t="s">
        <v>7</v>
      </c>
      <c r="S79" t="s">
        <v>757</v>
      </c>
    </row>
    <row r="80" spans="1:19" x14ac:dyDescent="0.35">
      <c r="A80">
        <v>0</v>
      </c>
      <c r="B80" t="s">
        <v>363</v>
      </c>
      <c r="C80">
        <v>0</v>
      </c>
      <c r="E80" s="640" t="s">
        <v>390</v>
      </c>
      <c r="F80" s="640" t="s">
        <v>596</v>
      </c>
      <c r="G80" t="s">
        <v>363</v>
      </c>
      <c r="H80">
        <v>16.565000000000001</v>
      </c>
      <c r="I80" t="s">
        <v>729</v>
      </c>
      <c r="L80">
        <v>106507858</v>
      </c>
      <c r="M80" s="5">
        <v>44258</v>
      </c>
      <c r="N80">
        <v>28</v>
      </c>
      <c r="O80">
        <v>1</v>
      </c>
      <c r="P80">
        <v>0</v>
      </c>
      <c r="Q80">
        <v>1</v>
      </c>
      <c r="R80" t="s">
        <v>7</v>
      </c>
      <c r="S80" t="s">
        <v>764</v>
      </c>
    </row>
    <row r="81" spans="1:19" x14ac:dyDescent="0.35">
      <c r="A81">
        <v>0</v>
      </c>
      <c r="B81" t="s">
        <v>363</v>
      </c>
      <c r="C81">
        <v>8.9999999999999993E-3</v>
      </c>
      <c r="D81" t="s">
        <v>411</v>
      </c>
      <c r="E81" s="640" t="s">
        <v>390</v>
      </c>
      <c r="F81" s="640" t="s">
        <v>344</v>
      </c>
      <c r="G81" t="s">
        <v>363</v>
      </c>
      <c r="H81">
        <v>16.574000000000002</v>
      </c>
      <c r="I81" t="s">
        <v>729</v>
      </c>
      <c r="L81">
        <v>106950839</v>
      </c>
      <c r="M81" s="5">
        <v>44690</v>
      </c>
      <c r="N81">
        <v>18</v>
      </c>
      <c r="O81">
        <v>1</v>
      </c>
      <c r="P81">
        <v>0</v>
      </c>
      <c r="Q81">
        <v>1</v>
      </c>
      <c r="R81" t="s">
        <v>7</v>
      </c>
      <c r="S81" t="s">
        <v>767</v>
      </c>
    </row>
    <row r="82" spans="1:19" x14ac:dyDescent="0.35">
      <c r="A82">
        <v>0</v>
      </c>
      <c r="B82" t="s">
        <v>363</v>
      </c>
      <c r="C82">
        <v>1.7999999999999999E-2</v>
      </c>
      <c r="D82" t="s">
        <v>411</v>
      </c>
      <c r="E82" s="640" t="s">
        <v>390</v>
      </c>
      <c r="F82" s="640" t="s">
        <v>344</v>
      </c>
      <c r="G82" t="s">
        <v>363</v>
      </c>
      <c r="H82">
        <v>16.582999999999998</v>
      </c>
      <c r="I82" t="s">
        <v>729</v>
      </c>
      <c r="L82">
        <v>106493081</v>
      </c>
      <c r="M82" s="5">
        <v>44245</v>
      </c>
      <c r="N82">
        <v>19</v>
      </c>
      <c r="O82">
        <v>2</v>
      </c>
      <c r="P82">
        <v>0</v>
      </c>
      <c r="Q82">
        <v>1</v>
      </c>
      <c r="R82" t="s">
        <v>7</v>
      </c>
      <c r="S82" t="s">
        <v>753</v>
      </c>
    </row>
    <row r="83" spans="1:19" x14ac:dyDescent="0.35">
      <c r="A83">
        <v>0</v>
      </c>
      <c r="B83" t="s">
        <v>363</v>
      </c>
      <c r="C83">
        <v>5.7000000000000002E-2</v>
      </c>
      <c r="D83" t="s">
        <v>411</v>
      </c>
      <c r="E83" s="640" t="s">
        <v>390</v>
      </c>
      <c r="F83" s="640" t="s">
        <v>344</v>
      </c>
      <c r="G83" t="s">
        <v>363</v>
      </c>
      <c r="H83">
        <v>16.622</v>
      </c>
      <c r="I83" t="s">
        <v>729</v>
      </c>
      <c r="L83">
        <v>104812149</v>
      </c>
      <c r="M83" s="5">
        <v>42588</v>
      </c>
      <c r="N83">
        <v>19</v>
      </c>
      <c r="O83">
        <v>1</v>
      </c>
      <c r="P83">
        <v>0</v>
      </c>
      <c r="Q83">
        <v>5</v>
      </c>
      <c r="R83" t="s">
        <v>7</v>
      </c>
      <c r="S83" t="s">
        <v>760</v>
      </c>
    </row>
    <row r="84" spans="1:19" x14ac:dyDescent="0.35">
      <c r="A84">
        <v>721</v>
      </c>
      <c r="B84" t="s">
        <v>363</v>
      </c>
      <c r="C84">
        <v>0.1</v>
      </c>
      <c r="D84" t="s">
        <v>411</v>
      </c>
      <c r="E84" s="640" t="s">
        <v>390</v>
      </c>
      <c r="F84" s="640" t="s">
        <v>344</v>
      </c>
      <c r="G84" t="s">
        <v>363</v>
      </c>
      <c r="H84">
        <v>16.664999999999999</v>
      </c>
      <c r="I84" t="s">
        <v>729</v>
      </c>
      <c r="L84">
        <v>104659610</v>
      </c>
      <c r="M84" s="5">
        <v>42427</v>
      </c>
      <c r="N84">
        <v>19</v>
      </c>
      <c r="O84">
        <v>1</v>
      </c>
      <c r="P84">
        <v>0</v>
      </c>
      <c r="Q84">
        <v>1</v>
      </c>
      <c r="R84" t="s">
        <v>8</v>
      </c>
      <c r="S84" t="s">
        <v>753</v>
      </c>
    </row>
    <row r="85" spans="1:19" x14ac:dyDescent="0.35">
      <c r="A85">
        <v>0</v>
      </c>
      <c r="B85" t="s">
        <v>363</v>
      </c>
      <c r="C85">
        <v>0.1</v>
      </c>
      <c r="D85" t="s">
        <v>411</v>
      </c>
      <c r="E85" s="640" t="s">
        <v>390</v>
      </c>
      <c r="F85" s="640" t="s">
        <v>344</v>
      </c>
      <c r="G85" t="s">
        <v>363</v>
      </c>
      <c r="H85">
        <v>16.664999999999999</v>
      </c>
      <c r="I85" t="s">
        <v>729</v>
      </c>
      <c r="L85">
        <v>107270207</v>
      </c>
      <c r="M85" s="5">
        <v>44995</v>
      </c>
      <c r="N85">
        <v>29</v>
      </c>
      <c r="O85">
        <v>2</v>
      </c>
      <c r="P85">
        <v>0</v>
      </c>
      <c r="Q85">
        <v>1</v>
      </c>
      <c r="R85" t="s">
        <v>3</v>
      </c>
      <c r="S85" t="s">
        <v>768</v>
      </c>
    </row>
    <row r="86" spans="1:19" x14ac:dyDescent="0.35">
      <c r="A86">
        <v>0</v>
      </c>
      <c r="B86" t="s">
        <v>363</v>
      </c>
      <c r="C86">
        <v>0.1</v>
      </c>
      <c r="D86" t="s">
        <v>411</v>
      </c>
      <c r="E86" s="640" t="s">
        <v>390</v>
      </c>
      <c r="F86" s="640" t="s">
        <v>344</v>
      </c>
      <c r="G86" t="s">
        <v>363</v>
      </c>
      <c r="H86">
        <v>16.664999999999999</v>
      </c>
      <c r="I86" t="s">
        <v>729</v>
      </c>
      <c r="L86">
        <v>106445814</v>
      </c>
      <c r="M86" s="5">
        <v>44190</v>
      </c>
      <c r="N86">
        <v>19</v>
      </c>
      <c r="O86">
        <v>2</v>
      </c>
      <c r="P86">
        <v>0</v>
      </c>
      <c r="Q86">
        <v>5</v>
      </c>
      <c r="R86" t="s">
        <v>7</v>
      </c>
      <c r="S86" t="s">
        <v>755</v>
      </c>
    </row>
    <row r="87" spans="1:19" x14ac:dyDescent="0.35">
      <c r="A87">
        <v>0</v>
      </c>
      <c r="B87" t="s">
        <v>363</v>
      </c>
      <c r="C87">
        <v>0.1</v>
      </c>
      <c r="D87" t="s">
        <v>411</v>
      </c>
      <c r="E87" s="640" t="s">
        <v>390</v>
      </c>
      <c r="F87" s="640" t="s">
        <v>344</v>
      </c>
      <c r="G87" t="s">
        <v>363</v>
      </c>
      <c r="H87">
        <v>16.664999999999999</v>
      </c>
      <c r="I87" t="s">
        <v>729</v>
      </c>
      <c r="L87">
        <v>106016055</v>
      </c>
      <c r="M87" s="5">
        <v>43743</v>
      </c>
      <c r="N87">
        <v>21</v>
      </c>
      <c r="O87">
        <v>1</v>
      </c>
      <c r="P87">
        <v>0</v>
      </c>
      <c r="Q87">
        <v>1</v>
      </c>
      <c r="R87" t="s">
        <v>7</v>
      </c>
      <c r="S87" t="s">
        <v>748</v>
      </c>
    </row>
    <row r="88" spans="1:19" x14ac:dyDescent="0.35">
      <c r="A88">
        <v>0</v>
      </c>
      <c r="B88" t="s">
        <v>363</v>
      </c>
      <c r="C88">
        <v>0.1</v>
      </c>
      <c r="D88" t="s">
        <v>411</v>
      </c>
      <c r="E88" s="640" t="s">
        <v>390</v>
      </c>
      <c r="F88" s="640" t="s">
        <v>344</v>
      </c>
      <c r="G88" t="s">
        <v>363</v>
      </c>
      <c r="H88">
        <v>16.664999999999999</v>
      </c>
      <c r="I88" t="s">
        <v>729</v>
      </c>
      <c r="L88">
        <v>107270251</v>
      </c>
      <c r="M88" s="5">
        <v>44995</v>
      </c>
      <c r="N88">
        <v>19</v>
      </c>
      <c r="O88">
        <v>2</v>
      </c>
      <c r="P88">
        <v>5</v>
      </c>
      <c r="Q88">
        <v>1</v>
      </c>
      <c r="R88" t="s">
        <v>7</v>
      </c>
      <c r="S88" t="s">
        <v>769</v>
      </c>
    </row>
    <row r="89" spans="1:19" x14ac:dyDescent="0.35">
      <c r="A89">
        <v>0</v>
      </c>
      <c r="B89" t="s">
        <v>363</v>
      </c>
      <c r="C89">
        <v>0.1</v>
      </c>
      <c r="D89" t="s">
        <v>411</v>
      </c>
      <c r="E89" s="640" t="s">
        <v>390</v>
      </c>
      <c r="F89" t="s">
        <v>614</v>
      </c>
      <c r="G89" t="s">
        <v>363</v>
      </c>
      <c r="H89">
        <v>16.664999999999999</v>
      </c>
      <c r="I89" t="s">
        <v>729</v>
      </c>
      <c r="L89">
        <v>104260381</v>
      </c>
      <c r="M89" s="5">
        <v>42009</v>
      </c>
      <c r="N89">
        <v>5</v>
      </c>
      <c r="O89">
        <v>1</v>
      </c>
      <c r="P89">
        <v>0</v>
      </c>
      <c r="Q89">
        <v>1</v>
      </c>
      <c r="R89" t="s">
        <v>3</v>
      </c>
      <c r="S89" t="s">
        <v>770</v>
      </c>
    </row>
    <row r="90" spans="1:19" x14ac:dyDescent="0.35">
      <c r="A90">
        <v>0</v>
      </c>
      <c r="B90" t="s">
        <v>363</v>
      </c>
      <c r="C90">
        <v>0.1</v>
      </c>
      <c r="D90" t="s">
        <v>411</v>
      </c>
      <c r="E90" s="640" t="s">
        <v>390</v>
      </c>
      <c r="F90" s="640" t="s">
        <v>615</v>
      </c>
      <c r="G90" t="s">
        <v>363</v>
      </c>
      <c r="H90">
        <v>16.664999999999999</v>
      </c>
      <c r="I90" t="s">
        <v>729</v>
      </c>
      <c r="L90">
        <v>105368948</v>
      </c>
      <c r="M90" s="5">
        <v>43130</v>
      </c>
      <c r="N90">
        <v>19</v>
      </c>
      <c r="O90">
        <v>2</v>
      </c>
      <c r="P90">
        <v>5</v>
      </c>
      <c r="Q90">
        <v>5</v>
      </c>
      <c r="R90" t="s">
        <v>3</v>
      </c>
      <c r="S90" t="s">
        <v>771</v>
      </c>
    </row>
    <row r="91" spans="1:19" x14ac:dyDescent="0.35">
      <c r="A91">
        <v>0</v>
      </c>
      <c r="B91" t="s">
        <v>363</v>
      </c>
      <c r="C91">
        <v>0.1</v>
      </c>
      <c r="D91" t="s">
        <v>411</v>
      </c>
      <c r="E91" s="640" t="s">
        <v>390</v>
      </c>
      <c r="F91" s="640" t="s">
        <v>616</v>
      </c>
      <c r="G91" t="s">
        <v>363</v>
      </c>
      <c r="H91">
        <v>16.664999999999999</v>
      </c>
      <c r="I91" t="s">
        <v>729</v>
      </c>
      <c r="L91">
        <v>107730387</v>
      </c>
      <c r="M91" s="5">
        <v>45436</v>
      </c>
      <c r="N91">
        <v>19</v>
      </c>
      <c r="O91">
        <v>1</v>
      </c>
      <c r="P91">
        <v>0</v>
      </c>
      <c r="Q91">
        <v>1</v>
      </c>
      <c r="R91" t="s">
        <v>7</v>
      </c>
      <c r="S91" t="s">
        <v>751</v>
      </c>
    </row>
    <row r="92" spans="1:19" x14ac:dyDescent="0.35">
      <c r="A92">
        <v>0</v>
      </c>
      <c r="B92" t="s">
        <v>363</v>
      </c>
      <c r="C92">
        <v>0.1</v>
      </c>
      <c r="D92" t="s">
        <v>385</v>
      </c>
      <c r="E92" s="640" t="s">
        <v>390</v>
      </c>
      <c r="F92" s="640" t="s">
        <v>344</v>
      </c>
      <c r="G92" t="s">
        <v>363</v>
      </c>
      <c r="H92">
        <v>16.664999999999999</v>
      </c>
      <c r="I92" t="s">
        <v>729</v>
      </c>
      <c r="L92">
        <v>104580026</v>
      </c>
      <c r="M92" s="5">
        <v>42340</v>
      </c>
      <c r="N92">
        <v>19</v>
      </c>
      <c r="O92">
        <v>2</v>
      </c>
      <c r="P92">
        <v>0</v>
      </c>
      <c r="Q92">
        <v>1</v>
      </c>
      <c r="R92" t="s">
        <v>3</v>
      </c>
      <c r="S92" t="s">
        <v>753</v>
      </c>
    </row>
    <row r="93" spans="1:19" x14ac:dyDescent="0.35">
      <c r="A93">
        <v>0</v>
      </c>
      <c r="B93" t="s">
        <v>363</v>
      </c>
      <c r="C93">
        <v>0.35</v>
      </c>
      <c r="D93" t="s">
        <v>6</v>
      </c>
      <c r="E93" s="640" t="s">
        <v>617</v>
      </c>
      <c r="F93" s="640" t="s">
        <v>390</v>
      </c>
      <c r="G93" t="s">
        <v>363</v>
      </c>
      <c r="H93">
        <v>16.667999999999999</v>
      </c>
      <c r="I93" t="s">
        <v>729</v>
      </c>
      <c r="L93">
        <v>108492561</v>
      </c>
      <c r="M93" s="5">
        <v>46150</v>
      </c>
      <c r="N93">
        <v>28</v>
      </c>
      <c r="O93">
        <v>1</v>
      </c>
      <c r="P93">
        <v>0</v>
      </c>
      <c r="Q93">
        <v>1</v>
      </c>
      <c r="R93" t="s">
        <v>3</v>
      </c>
      <c r="S93" t="s">
        <v>752</v>
      </c>
    </row>
    <row r="94" spans="1:19" x14ac:dyDescent="0.35">
      <c r="B94" t="s">
        <v>363</v>
      </c>
      <c r="C94">
        <v>1</v>
      </c>
      <c r="D94" t="s">
        <v>6</v>
      </c>
      <c r="E94" s="640" t="s">
        <v>344</v>
      </c>
      <c r="F94" s="640" t="s">
        <v>390</v>
      </c>
      <c r="G94" t="s">
        <v>363</v>
      </c>
      <c r="H94">
        <v>16.690999999999999</v>
      </c>
      <c r="I94" t="s">
        <v>729</v>
      </c>
      <c r="L94">
        <v>108077755</v>
      </c>
      <c r="M94" s="5">
        <v>45760</v>
      </c>
      <c r="N94">
        <v>17</v>
      </c>
      <c r="O94">
        <v>1</v>
      </c>
      <c r="P94">
        <v>0</v>
      </c>
      <c r="Q94">
        <v>5</v>
      </c>
      <c r="R94" t="s">
        <v>7</v>
      </c>
      <c r="S94" t="s">
        <v>747</v>
      </c>
    </row>
    <row r="95" spans="1:19" x14ac:dyDescent="0.35">
      <c r="A95">
        <v>0</v>
      </c>
      <c r="B95" t="s">
        <v>363</v>
      </c>
      <c r="C95">
        <v>0.13</v>
      </c>
      <c r="D95" t="s">
        <v>411</v>
      </c>
      <c r="E95" s="640" t="s">
        <v>390</v>
      </c>
      <c r="F95" s="640" t="s">
        <v>344</v>
      </c>
      <c r="G95" t="s">
        <v>363</v>
      </c>
      <c r="H95">
        <v>16.695</v>
      </c>
      <c r="I95" t="s">
        <v>729</v>
      </c>
      <c r="L95">
        <v>107417559</v>
      </c>
      <c r="M95" s="5">
        <v>45139</v>
      </c>
      <c r="N95">
        <v>19</v>
      </c>
      <c r="O95">
        <v>1</v>
      </c>
      <c r="P95">
        <v>0</v>
      </c>
      <c r="Q95">
        <v>5</v>
      </c>
      <c r="R95" t="s">
        <v>7</v>
      </c>
      <c r="S95" t="s">
        <v>753</v>
      </c>
    </row>
    <row r="96" spans="1:19" x14ac:dyDescent="0.35">
      <c r="A96">
        <v>0</v>
      </c>
      <c r="B96" t="s">
        <v>363</v>
      </c>
      <c r="C96">
        <v>0.19</v>
      </c>
      <c r="D96" t="s">
        <v>411</v>
      </c>
      <c r="E96" s="640" t="s">
        <v>390</v>
      </c>
      <c r="F96" s="640" t="s">
        <v>345</v>
      </c>
      <c r="G96" t="s">
        <v>363</v>
      </c>
      <c r="H96">
        <v>16.754999999999999</v>
      </c>
      <c r="I96" t="s">
        <v>729</v>
      </c>
      <c r="L96">
        <v>108268106</v>
      </c>
      <c r="M96" s="5">
        <v>45945</v>
      </c>
      <c r="N96">
        <v>21</v>
      </c>
      <c r="O96">
        <v>1</v>
      </c>
      <c r="P96">
        <v>0</v>
      </c>
      <c r="Q96">
        <v>1</v>
      </c>
      <c r="R96" t="s">
        <v>7</v>
      </c>
      <c r="S96" t="s">
        <v>749</v>
      </c>
    </row>
    <row r="97" spans="1:19" x14ac:dyDescent="0.35">
      <c r="A97">
        <v>0</v>
      </c>
      <c r="B97" t="s">
        <v>363</v>
      </c>
      <c r="C97">
        <v>0.2</v>
      </c>
      <c r="D97" t="s">
        <v>411</v>
      </c>
      <c r="E97" s="640" t="s">
        <v>390</v>
      </c>
      <c r="G97" t="s">
        <v>363</v>
      </c>
      <c r="H97">
        <v>16.765000000000001</v>
      </c>
      <c r="I97" t="s">
        <v>729</v>
      </c>
      <c r="L97">
        <v>106629539</v>
      </c>
      <c r="M97" s="5">
        <v>44330</v>
      </c>
      <c r="N97">
        <v>29</v>
      </c>
      <c r="O97">
        <v>1</v>
      </c>
      <c r="P97">
        <v>0</v>
      </c>
      <c r="Q97">
        <v>1</v>
      </c>
      <c r="R97" t="s">
        <v>7</v>
      </c>
      <c r="S97" t="s">
        <v>772</v>
      </c>
    </row>
    <row r="98" spans="1:19" x14ac:dyDescent="0.35">
      <c r="A98">
        <v>0</v>
      </c>
      <c r="B98" t="s">
        <v>363</v>
      </c>
      <c r="C98">
        <v>0.8</v>
      </c>
      <c r="D98" t="s">
        <v>6</v>
      </c>
      <c r="E98" s="640" t="s">
        <v>344</v>
      </c>
      <c r="F98" s="640" t="s">
        <v>596</v>
      </c>
      <c r="G98" t="s">
        <v>363</v>
      </c>
      <c r="H98">
        <v>16.890999999999998</v>
      </c>
      <c r="I98" t="s">
        <v>729</v>
      </c>
      <c r="L98">
        <v>107872674</v>
      </c>
      <c r="M98" s="5">
        <v>45555</v>
      </c>
      <c r="N98">
        <v>23</v>
      </c>
      <c r="O98">
        <v>1</v>
      </c>
      <c r="P98">
        <v>4</v>
      </c>
      <c r="Q98">
        <v>1</v>
      </c>
      <c r="R98" t="s">
        <v>7</v>
      </c>
      <c r="S98" t="s">
        <v>773</v>
      </c>
    </row>
    <row r="99" spans="1:19" x14ac:dyDescent="0.35">
      <c r="A99">
        <v>0</v>
      </c>
      <c r="B99" t="s">
        <v>363</v>
      </c>
      <c r="C99">
        <v>0.7</v>
      </c>
      <c r="D99" t="s">
        <v>6</v>
      </c>
      <c r="E99" s="640" t="s">
        <v>344</v>
      </c>
      <c r="F99" t="s">
        <v>387</v>
      </c>
      <c r="G99" t="s">
        <v>363</v>
      </c>
      <c r="H99">
        <v>16.991</v>
      </c>
      <c r="I99" t="s">
        <v>729</v>
      </c>
      <c r="L99">
        <v>107697756</v>
      </c>
      <c r="M99" s="5">
        <v>45404</v>
      </c>
      <c r="N99">
        <v>5</v>
      </c>
      <c r="O99">
        <v>1</v>
      </c>
      <c r="P99">
        <v>0</v>
      </c>
      <c r="Q99">
        <v>1</v>
      </c>
      <c r="R99" t="s">
        <v>7</v>
      </c>
      <c r="S99" t="s">
        <v>774</v>
      </c>
    </row>
    <row r="100" spans="1:19" x14ac:dyDescent="0.35">
      <c r="A100">
        <v>0</v>
      </c>
      <c r="B100" t="s">
        <v>363</v>
      </c>
      <c r="C100">
        <v>0.2</v>
      </c>
      <c r="D100" t="s">
        <v>6</v>
      </c>
      <c r="E100" t="s">
        <v>618</v>
      </c>
      <c r="F100" t="s">
        <v>387</v>
      </c>
      <c r="G100" t="s">
        <v>363</v>
      </c>
      <c r="H100">
        <v>17.004000000000001</v>
      </c>
      <c r="I100" t="s">
        <v>729</v>
      </c>
      <c r="L100">
        <v>105772905</v>
      </c>
      <c r="M100" s="5">
        <v>43509</v>
      </c>
      <c r="N100">
        <v>17</v>
      </c>
      <c r="O100">
        <v>1</v>
      </c>
      <c r="P100">
        <v>0</v>
      </c>
      <c r="Q100">
        <v>1</v>
      </c>
      <c r="R100" t="s">
        <v>7</v>
      </c>
      <c r="S100" t="s">
        <v>747</v>
      </c>
    </row>
    <row r="101" spans="1:19" x14ac:dyDescent="0.35">
      <c r="A101">
        <v>0</v>
      </c>
      <c r="B101" t="s">
        <v>363</v>
      </c>
      <c r="C101">
        <v>8.9999999999999993E-3</v>
      </c>
      <c r="D101" t="s">
        <v>6</v>
      </c>
      <c r="E101" s="640" t="s">
        <v>617</v>
      </c>
      <c r="F101" s="640" t="s">
        <v>390</v>
      </c>
      <c r="G101" t="s">
        <v>363</v>
      </c>
      <c r="H101">
        <v>17.009</v>
      </c>
      <c r="I101" t="s">
        <v>729</v>
      </c>
      <c r="L101">
        <v>107879318</v>
      </c>
      <c r="M101" s="5">
        <v>45575</v>
      </c>
      <c r="N101">
        <v>21</v>
      </c>
      <c r="O101">
        <v>1</v>
      </c>
      <c r="P101">
        <v>0</v>
      </c>
      <c r="Q101">
        <v>1</v>
      </c>
      <c r="R101" t="s">
        <v>7</v>
      </c>
      <c r="S101" t="s">
        <v>748</v>
      </c>
    </row>
    <row r="102" spans="1:19" x14ac:dyDescent="0.35">
      <c r="A102">
        <v>0</v>
      </c>
      <c r="B102" t="s">
        <v>363</v>
      </c>
      <c r="C102">
        <v>0.65</v>
      </c>
      <c r="D102" t="s">
        <v>6</v>
      </c>
      <c r="E102" s="640" t="s">
        <v>344</v>
      </c>
      <c r="F102" s="640" t="s">
        <v>390</v>
      </c>
      <c r="G102" t="s">
        <v>363</v>
      </c>
      <c r="H102">
        <v>17.041</v>
      </c>
      <c r="I102" t="s">
        <v>729</v>
      </c>
      <c r="L102">
        <v>106273298</v>
      </c>
      <c r="M102" s="5">
        <v>44022</v>
      </c>
      <c r="N102">
        <v>19</v>
      </c>
      <c r="O102">
        <v>1</v>
      </c>
      <c r="P102">
        <v>0</v>
      </c>
      <c r="Q102">
        <v>1</v>
      </c>
      <c r="R102" t="s">
        <v>7</v>
      </c>
      <c r="S102" t="s">
        <v>751</v>
      </c>
    </row>
    <row r="103" spans="1:19" x14ac:dyDescent="0.35">
      <c r="A103">
        <v>0</v>
      </c>
      <c r="B103" t="s">
        <v>363</v>
      </c>
      <c r="C103">
        <v>0.5</v>
      </c>
      <c r="D103" t="s">
        <v>411</v>
      </c>
      <c r="E103" s="640" t="s">
        <v>390</v>
      </c>
      <c r="F103" s="640" t="s">
        <v>344</v>
      </c>
      <c r="G103" t="s">
        <v>363</v>
      </c>
      <c r="H103">
        <v>17.065000000000001</v>
      </c>
      <c r="I103" t="s">
        <v>729</v>
      </c>
      <c r="L103">
        <v>108410209</v>
      </c>
      <c r="M103" s="5">
        <v>46075</v>
      </c>
      <c r="N103">
        <v>19</v>
      </c>
      <c r="O103">
        <v>2</v>
      </c>
      <c r="P103">
        <v>0</v>
      </c>
      <c r="Q103">
        <v>5</v>
      </c>
      <c r="R103" t="s">
        <v>3</v>
      </c>
      <c r="S103" t="s">
        <v>775</v>
      </c>
    </row>
    <row r="104" spans="1:19" x14ac:dyDescent="0.35">
      <c r="A104">
        <v>721</v>
      </c>
      <c r="B104" t="s">
        <v>363</v>
      </c>
      <c r="C104">
        <v>0.6</v>
      </c>
      <c r="D104" t="s">
        <v>6</v>
      </c>
      <c r="E104" s="640" t="s">
        <v>344</v>
      </c>
      <c r="F104" t="s">
        <v>367</v>
      </c>
      <c r="G104" t="s">
        <v>363</v>
      </c>
      <c r="H104">
        <v>17.091000000000001</v>
      </c>
      <c r="I104" t="s">
        <v>729</v>
      </c>
      <c r="L104">
        <v>105554264</v>
      </c>
      <c r="M104" s="5">
        <v>43301</v>
      </c>
      <c r="N104">
        <v>27</v>
      </c>
      <c r="O104">
        <v>1</v>
      </c>
      <c r="P104">
        <v>0</v>
      </c>
      <c r="Q104">
        <v>5</v>
      </c>
      <c r="R104" t="s">
        <v>9</v>
      </c>
      <c r="S104" t="s">
        <v>776</v>
      </c>
    </row>
    <row r="105" spans="1:19" x14ac:dyDescent="0.35">
      <c r="A105">
        <v>0</v>
      </c>
      <c r="B105" t="s">
        <v>363</v>
      </c>
      <c r="C105">
        <v>0.6</v>
      </c>
      <c r="D105" t="s">
        <v>490</v>
      </c>
      <c r="E105" s="640" t="s">
        <v>390</v>
      </c>
      <c r="F105" s="640" t="s">
        <v>344</v>
      </c>
      <c r="G105" t="s">
        <v>363</v>
      </c>
      <c r="H105">
        <v>17.164999999999999</v>
      </c>
      <c r="I105" t="s">
        <v>729</v>
      </c>
      <c r="L105">
        <v>106191380</v>
      </c>
      <c r="M105" s="5">
        <v>43912</v>
      </c>
      <c r="N105">
        <v>19</v>
      </c>
      <c r="O105">
        <v>1</v>
      </c>
      <c r="P105">
        <v>5</v>
      </c>
      <c r="Q105">
        <v>1</v>
      </c>
      <c r="R105" t="s">
        <v>7</v>
      </c>
      <c r="S105" t="s">
        <v>753</v>
      </c>
    </row>
    <row r="106" spans="1:19" x14ac:dyDescent="0.35">
      <c r="A106">
        <v>0</v>
      </c>
      <c r="B106" t="s">
        <v>363</v>
      </c>
      <c r="C106">
        <v>0.5</v>
      </c>
      <c r="D106" t="s">
        <v>6</v>
      </c>
      <c r="E106" s="640" t="s">
        <v>344</v>
      </c>
      <c r="F106" s="640" t="s">
        <v>390</v>
      </c>
      <c r="G106" t="s">
        <v>363</v>
      </c>
      <c r="H106">
        <v>17.190999999999999</v>
      </c>
      <c r="I106" t="s">
        <v>729</v>
      </c>
      <c r="L106">
        <v>104307248</v>
      </c>
      <c r="M106" s="5">
        <v>42060</v>
      </c>
      <c r="N106">
        <v>19</v>
      </c>
      <c r="O106">
        <v>5</v>
      </c>
      <c r="P106">
        <v>0</v>
      </c>
      <c r="Q106">
        <v>5</v>
      </c>
      <c r="R106" t="s">
        <v>7</v>
      </c>
      <c r="S106" t="s">
        <v>777</v>
      </c>
    </row>
    <row r="107" spans="1:19" x14ac:dyDescent="0.35">
      <c r="A107">
        <v>0</v>
      </c>
      <c r="B107" t="s">
        <v>363</v>
      </c>
      <c r="C107">
        <v>0.5</v>
      </c>
      <c r="D107" t="s">
        <v>6</v>
      </c>
      <c r="E107" s="640" t="s">
        <v>344</v>
      </c>
      <c r="F107" s="640" t="s">
        <v>390</v>
      </c>
      <c r="G107" t="s">
        <v>363</v>
      </c>
      <c r="H107">
        <v>17.190999999999999</v>
      </c>
      <c r="I107" t="s">
        <v>729</v>
      </c>
      <c r="L107">
        <v>107715571</v>
      </c>
      <c r="M107" s="5">
        <v>45422</v>
      </c>
      <c r="N107">
        <v>19</v>
      </c>
      <c r="O107">
        <v>2</v>
      </c>
      <c r="P107">
        <v>0</v>
      </c>
      <c r="Q107">
        <v>1</v>
      </c>
      <c r="R107" t="s">
        <v>3</v>
      </c>
      <c r="S107" t="s">
        <v>751</v>
      </c>
    </row>
    <row r="108" spans="1:19" x14ac:dyDescent="0.35">
      <c r="A108">
        <v>0</v>
      </c>
      <c r="B108" t="s">
        <v>363</v>
      </c>
      <c r="C108">
        <v>0</v>
      </c>
      <c r="E108" s="640" t="s">
        <v>616</v>
      </c>
      <c r="F108" t="s">
        <v>387</v>
      </c>
      <c r="G108" t="s">
        <v>363</v>
      </c>
      <c r="H108">
        <v>17.204000000000001</v>
      </c>
      <c r="I108" t="s">
        <v>729</v>
      </c>
      <c r="L108">
        <v>107906529</v>
      </c>
      <c r="M108" s="5">
        <v>45597</v>
      </c>
      <c r="N108">
        <v>21</v>
      </c>
      <c r="O108">
        <v>1</v>
      </c>
      <c r="P108">
        <v>0</v>
      </c>
      <c r="Q108">
        <v>1</v>
      </c>
      <c r="R108" t="s">
        <v>8</v>
      </c>
      <c r="S108" t="s">
        <v>748</v>
      </c>
    </row>
    <row r="109" spans="1:19" x14ac:dyDescent="0.35">
      <c r="A109">
        <v>0</v>
      </c>
      <c r="B109" t="s">
        <v>363</v>
      </c>
      <c r="C109">
        <v>0</v>
      </c>
      <c r="E109" s="640" t="s">
        <v>616</v>
      </c>
      <c r="F109" s="640" t="s">
        <v>617</v>
      </c>
      <c r="G109" t="s">
        <v>363</v>
      </c>
      <c r="H109">
        <v>17.204000000000001</v>
      </c>
      <c r="I109" t="s">
        <v>729</v>
      </c>
      <c r="L109">
        <v>107439144</v>
      </c>
      <c r="M109" s="5">
        <v>45164</v>
      </c>
      <c r="N109">
        <v>19</v>
      </c>
      <c r="O109">
        <v>1</v>
      </c>
      <c r="P109">
        <v>0</v>
      </c>
      <c r="Q109">
        <v>5</v>
      </c>
      <c r="S109" t="s">
        <v>751</v>
      </c>
    </row>
    <row r="110" spans="1:19" x14ac:dyDescent="0.35">
      <c r="A110">
        <v>0</v>
      </c>
      <c r="B110" t="s">
        <v>363</v>
      </c>
      <c r="C110">
        <v>0</v>
      </c>
      <c r="E110" s="640" t="s">
        <v>616</v>
      </c>
      <c r="F110" s="640" t="s">
        <v>617</v>
      </c>
      <c r="G110" t="s">
        <v>363</v>
      </c>
      <c r="H110">
        <v>17.204000000000001</v>
      </c>
      <c r="I110" t="s">
        <v>729</v>
      </c>
      <c r="L110">
        <v>108262017</v>
      </c>
      <c r="M110" s="5">
        <v>45940</v>
      </c>
      <c r="N110">
        <v>21</v>
      </c>
      <c r="O110">
        <v>1</v>
      </c>
      <c r="P110">
        <v>8</v>
      </c>
      <c r="Q110">
        <v>1</v>
      </c>
      <c r="R110" t="s">
        <v>7</v>
      </c>
      <c r="S110" t="s">
        <v>748</v>
      </c>
    </row>
    <row r="111" spans="1:19" x14ac:dyDescent="0.35">
      <c r="A111">
        <v>0</v>
      </c>
      <c r="B111" t="s">
        <v>363</v>
      </c>
      <c r="C111">
        <v>0.4</v>
      </c>
      <c r="D111" t="s">
        <v>6</v>
      </c>
      <c r="E111" s="640" t="s">
        <v>344</v>
      </c>
      <c r="F111" s="640" t="s">
        <v>620</v>
      </c>
      <c r="G111" t="s">
        <v>363</v>
      </c>
      <c r="H111">
        <v>17.291</v>
      </c>
      <c r="I111" t="s">
        <v>729</v>
      </c>
      <c r="L111">
        <v>106381849</v>
      </c>
      <c r="M111" s="5">
        <v>44130</v>
      </c>
      <c r="N111">
        <v>17</v>
      </c>
      <c r="O111">
        <v>1</v>
      </c>
      <c r="P111">
        <v>0</v>
      </c>
      <c r="Q111">
        <v>5</v>
      </c>
      <c r="R111" t="s">
        <v>7</v>
      </c>
      <c r="S111" t="s">
        <v>757</v>
      </c>
    </row>
    <row r="112" spans="1:19" x14ac:dyDescent="0.35">
      <c r="A112">
        <v>0</v>
      </c>
      <c r="B112" t="s">
        <v>363</v>
      </c>
      <c r="C112">
        <v>0.3</v>
      </c>
      <c r="D112" t="s">
        <v>6</v>
      </c>
      <c r="E112" s="640" t="s">
        <v>344</v>
      </c>
      <c r="F112" s="640" t="s">
        <v>390</v>
      </c>
      <c r="G112" t="s">
        <v>363</v>
      </c>
      <c r="H112">
        <v>17.390999999999998</v>
      </c>
      <c r="I112" t="s">
        <v>729</v>
      </c>
      <c r="L112">
        <v>105147339</v>
      </c>
      <c r="M112" s="5">
        <v>42907</v>
      </c>
      <c r="N112">
        <v>17</v>
      </c>
      <c r="O112">
        <v>1</v>
      </c>
      <c r="P112">
        <v>0</v>
      </c>
      <c r="Q112">
        <v>5</v>
      </c>
      <c r="R112" t="s">
        <v>7</v>
      </c>
      <c r="S112" t="s">
        <v>757</v>
      </c>
    </row>
    <row r="113" spans="1:19" x14ac:dyDescent="0.35">
      <c r="A113">
        <v>0</v>
      </c>
      <c r="B113" t="s">
        <v>363</v>
      </c>
      <c r="C113">
        <v>0.3</v>
      </c>
      <c r="D113" t="s">
        <v>6</v>
      </c>
      <c r="E113" s="640" t="s">
        <v>344</v>
      </c>
      <c r="F113" s="640" t="s">
        <v>390</v>
      </c>
      <c r="G113" t="s">
        <v>363</v>
      </c>
      <c r="H113">
        <v>17.390999999999998</v>
      </c>
      <c r="I113" t="s">
        <v>729</v>
      </c>
      <c r="L113">
        <v>104584095</v>
      </c>
      <c r="M113" s="5">
        <v>42350</v>
      </c>
      <c r="N113">
        <v>19</v>
      </c>
      <c r="O113">
        <v>1</v>
      </c>
      <c r="P113">
        <v>0</v>
      </c>
      <c r="Q113">
        <v>1</v>
      </c>
      <c r="R113" t="s">
        <v>7</v>
      </c>
      <c r="S113" t="s">
        <v>778</v>
      </c>
    </row>
    <row r="114" spans="1:19" x14ac:dyDescent="0.35">
      <c r="A114">
        <v>0</v>
      </c>
      <c r="B114" t="s">
        <v>363</v>
      </c>
      <c r="C114">
        <v>0.3</v>
      </c>
      <c r="D114" t="s">
        <v>6</v>
      </c>
      <c r="E114" s="640" t="s">
        <v>344</v>
      </c>
      <c r="F114" s="640" t="s">
        <v>390</v>
      </c>
      <c r="G114" t="s">
        <v>363</v>
      </c>
      <c r="H114">
        <v>17.390999999999998</v>
      </c>
      <c r="I114" t="s">
        <v>729</v>
      </c>
      <c r="L114">
        <v>105351254</v>
      </c>
      <c r="M114" s="5">
        <v>43113</v>
      </c>
      <c r="N114">
        <v>17</v>
      </c>
      <c r="O114">
        <v>1</v>
      </c>
      <c r="P114">
        <v>0</v>
      </c>
      <c r="Q114">
        <v>1</v>
      </c>
      <c r="R114" t="s">
        <v>7</v>
      </c>
      <c r="S114" t="s">
        <v>757</v>
      </c>
    </row>
    <row r="115" spans="1:19" x14ac:dyDescent="0.35">
      <c r="A115">
        <v>0</v>
      </c>
      <c r="B115" t="s">
        <v>363</v>
      </c>
      <c r="C115">
        <v>0.9</v>
      </c>
      <c r="D115" t="s">
        <v>411</v>
      </c>
      <c r="E115" s="640" t="s">
        <v>390</v>
      </c>
      <c r="F115" s="640" t="s">
        <v>344</v>
      </c>
      <c r="G115" t="s">
        <v>363</v>
      </c>
      <c r="H115">
        <v>17.465</v>
      </c>
      <c r="I115" t="s">
        <v>729</v>
      </c>
      <c r="L115">
        <v>104178438</v>
      </c>
      <c r="M115" s="5">
        <v>41922</v>
      </c>
      <c r="N115">
        <v>17</v>
      </c>
      <c r="O115">
        <v>1</v>
      </c>
      <c r="P115">
        <v>0</v>
      </c>
      <c r="Q115">
        <v>5</v>
      </c>
      <c r="R115" t="s">
        <v>7</v>
      </c>
      <c r="S115" t="s">
        <v>757</v>
      </c>
    </row>
    <row r="116" spans="1:19" x14ac:dyDescent="0.35">
      <c r="A116">
        <v>0</v>
      </c>
      <c r="B116" t="s">
        <v>363</v>
      </c>
      <c r="C116">
        <v>0.2</v>
      </c>
      <c r="D116" t="s">
        <v>6</v>
      </c>
      <c r="E116" s="640" t="s">
        <v>344</v>
      </c>
      <c r="F116" t="s">
        <v>367</v>
      </c>
      <c r="G116" t="s">
        <v>363</v>
      </c>
      <c r="H116">
        <v>17.491</v>
      </c>
      <c r="I116" t="s">
        <v>729</v>
      </c>
      <c r="L116">
        <v>105963138</v>
      </c>
      <c r="M116" s="5">
        <v>43691</v>
      </c>
      <c r="N116">
        <v>19</v>
      </c>
      <c r="O116">
        <v>1</v>
      </c>
      <c r="P116">
        <v>5</v>
      </c>
      <c r="Q116">
        <v>1</v>
      </c>
      <c r="R116" t="s">
        <v>7</v>
      </c>
      <c r="S116" t="s">
        <v>777</v>
      </c>
    </row>
    <row r="117" spans="1:19" x14ac:dyDescent="0.35">
      <c r="A117">
        <v>0</v>
      </c>
      <c r="B117" t="s">
        <v>363</v>
      </c>
      <c r="C117">
        <v>0.2</v>
      </c>
      <c r="D117" t="s">
        <v>6</v>
      </c>
      <c r="E117" s="640" t="s">
        <v>344</v>
      </c>
      <c r="F117" s="640" t="s">
        <v>596</v>
      </c>
      <c r="G117" t="s">
        <v>363</v>
      </c>
      <c r="H117">
        <v>17.491</v>
      </c>
      <c r="I117" t="s">
        <v>729</v>
      </c>
      <c r="L117">
        <v>105371432</v>
      </c>
      <c r="M117" s="5">
        <v>43133</v>
      </c>
      <c r="N117">
        <v>29</v>
      </c>
      <c r="O117">
        <v>1</v>
      </c>
      <c r="P117">
        <v>0</v>
      </c>
      <c r="Q117">
        <v>1</v>
      </c>
      <c r="R117" t="s">
        <v>7</v>
      </c>
      <c r="S117" t="s">
        <v>772</v>
      </c>
    </row>
    <row r="118" spans="1:19" x14ac:dyDescent="0.35">
      <c r="A118">
        <v>0</v>
      </c>
      <c r="B118" t="s">
        <v>363</v>
      </c>
      <c r="C118">
        <v>0.25</v>
      </c>
      <c r="D118" t="s">
        <v>6</v>
      </c>
      <c r="E118" s="640" t="s">
        <v>345</v>
      </c>
      <c r="F118" s="640" t="s">
        <v>616</v>
      </c>
      <c r="G118" t="s">
        <v>363</v>
      </c>
      <c r="H118">
        <v>17.561</v>
      </c>
      <c r="I118" t="s">
        <v>729</v>
      </c>
      <c r="L118">
        <v>107238339</v>
      </c>
      <c r="M118" s="5">
        <v>44963</v>
      </c>
      <c r="N118">
        <v>19</v>
      </c>
      <c r="O118">
        <v>1</v>
      </c>
      <c r="P118">
        <v>5</v>
      </c>
      <c r="Q118">
        <v>2</v>
      </c>
      <c r="R118" t="s">
        <v>3</v>
      </c>
      <c r="S118" t="s">
        <v>771</v>
      </c>
    </row>
    <row r="119" spans="1:19" x14ac:dyDescent="0.35">
      <c r="A119">
        <v>0</v>
      </c>
      <c r="B119" t="s">
        <v>363</v>
      </c>
      <c r="C119">
        <v>0.1</v>
      </c>
      <c r="D119" t="s">
        <v>6</v>
      </c>
      <c r="E119" s="640" t="s">
        <v>344</v>
      </c>
      <c r="F119" s="640" t="s">
        <v>390</v>
      </c>
      <c r="G119" t="s">
        <v>363</v>
      </c>
      <c r="H119">
        <v>17.591000000000001</v>
      </c>
      <c r="I119" t="s">
        <v>729</v>
      </c>
      <c r="L119">
        <v>106694759</v>
      </c>
      <c r="M119" s="5">
        <v>44400</v>
      </c>
      <c r="N119">
        <v>13</v>
      </c>
      <c r="O119">
        <v>1</v>
      </c>
      <c r="Q119">
        <v>1</v>
      </c>
      <c r="S119" t="s">
        <v>767</v>
      </c>
    </row>
    <row r="120" spans="1:19" x14ac:dyDescent="0.35">
      <c r="A120">
        <v>0</v>
      </c>
      <c r="B120" t="s">
        <v>363</v>
      </c>
      <c r="C120">
        <v>0.1</v>
      </c>
      <c r="D120" t="s">
        <v>6</v>
      </c>
      <c r="E120" s="640" t="s">
        <v>344</v>
      </c>
      <c r="F120" s="640" t="s">
        <v>390</v>
      </c>
      <c r="G120" t="s">
        <v>363</v>
      </c>
      <c r="H120">
        <v>17.591000000000001</v>
      </c>
      <c r="I120" t="s">
        <v>729</v>
      </c>
      <c r="L120">
        <v>105688481</v>
      </c>
      <c r="M120" s="5">
        <v>43430</v>
      </c>
      <c r="N120">
        <v>13</v>
      </c>
      <c r="O120">
        <v>1</v>
      </c>
      <c r="P120">
        <v>0</v>
      </c>
      <c r="Q120">
        <v>1</v>
      </c>
      <c r="R120" t="s">
        <v>3</v>
      </c>
      <c r="S120" t="s">
        <v>779</v>
      </c>
    </row>
    <row r="121" spans="1:19" x14ac:dyDescent="0.35">
      <c r="A121">
        <v>0</v>
      </c>
      <c r="B121" t="s">
        <v>363</v>
      </c>
      <c r="C121">
        <v>0.1</v>
      </c>
      <c r="D121" t="s">
        <v>6</v>
      </c>
      <c r="E121" s="640" t="s">
        <v>344</v>
      </c>
      <c r="F121" s="640" t="s">
        <v>390</v>
      </c>
      <c r="G121" t="s">
        <v>363</v>
      </c>
      <c r="H121">
        <v>17.591000000000001</v>
      </c>
      <c r="I121" t="s">
        <v>729</v>
      </c>
      <c r="L121">
        <v>106063354</v>
      </c>
      <c r="M121" s="5">
        <v>43784</v>
      </c>
      <c r="N121">
        <v>29</v>
      </c>
      <c r="O121">
        <v>2</v>
      </c>
      <c r="P121">
        <v>0</v>
      </c>
      <c r="Q121">
        <v>1</v>
      </c>
      <c r="R121" t="s">
        <v>7</v>
      </c>
      <c r="S121" t="s">
        <v>754</v>
      </c>
    </row>
    <row r="122" spans="1:19" x14ac:dyDescent="0.35">
      <c r="A122">
        <v>0</v>
      </c>
      <c r="B122" t="s">
        <v>363</v>
      </c>
      <c r="C122">
        <v>0.1</v>
      </c>
      <c r="D122" t="s">
        <v>6</v>
      </c>
      <c r="E122" s="640" t="s">
        <v>344</v>
      </c>
      <c r="F122" s="640" t="s">
        <v>390</v>
      </c>
      <c r="G122" t="s">
        <v>363</v>
      </c>
      <c r="H122">
        <v>17.591000000000001</v>
      </c>
      <c r="I122" t="s">
        <v>729</v>
      </c>
      <c r="L122">
        <v>105561319</v>
      </c>
      <c r="M122" s="5">
        <v>43314</v>
      </c>
      <c r="N122">
        <v>19</v>
      </c>
      <c r="O122">
        <v>1</v>
      </c>
      <c r="P122">
        <v>0</v>
      </c>
      <c r="Q122">
        <v>5</v>
      </c>
      <c r="R122" t="s">
        <v>8</v>
      </c>
      <c r="S122" t="s">
        <v>780</v>
      </c>
    </row>
    <row r="123" spans="1:19" x14ac:dyDescent="0.35">
      <c r="A123">
        <v>0</v>
      </c>
      <c r="B123" t="s">
        <v>363</v>
      </c>
      <c r="C123">
        <v>0.1</v>
      </c>
      <c r="D123" t="s">
        <v>6</v>
      </c>
      <c r="E123" s="640" t="s">
        <v>344</v>
      </c>
      <c r="F123" t="s">
        <v>367</v>
      </c>
      <c r="G123" t="s">
        <v>363</v>
      </c>
      <c r="H123">
        <v>17.591000000000001</v>
      </c>
      <c r="I123" t="s">
        <v>729</v>
      </c>
      <c r="L123">
        <v>108378920</v>
      </c>
      <c r="M123" s="5">
        <v>46041</v>
      </c>
      <c r="N123">
        <v>19</v>
      </c>
      <c r="O123">
        <v>1</v>
      </c>
      <c r="P123">
        <v>0</v>
      </c>
      <c r="Q123">
        <v>5</v>
      </c>
      <c r="R123" t="s">
        <v>7</v>
      </c>
      <c r="S123" t="s">
        <v>781</v>
      </c>
    </row>
    <row r="124" spans="1:19" x14ac:dyDescent="0.35">
      <c r="A124">
        <v>0</v>
      </c>
      <c r="B124" t="s">
        <v>363</v>
      </c>
      <c r="C124">
        <v>0.1</v>
      </c>
      <c r="D124" t="s">
        <v>503</v>
      </c>
      <c r="E124" s="640" t="s">
        <v>344</v>
      </c>
      <c r="F124" s="640" t="s">
        <v>390</v>
      </c>
      <c r="G124" t="s">
        <v>363</v>
      </c>
      <c r="H124">
        <v>17.591000000000001</v>
      </c>
      <c r="I124" t="s">
        <v>729</v>
      </c>
      <c r="L124">
        <v>105570108</v>
      </c>
      <c r="M124" s="5">
        <v>43323</v>
      </c>
      <c r="N124">
        <v>23</v>
      </c>
      <c r="O124">
        <v>1</v>
      </c>
      <c r="P124">
        <v>5</v>
      </c>
      <c r="Q124">
        <v>1</v>
      </c>
      <c r="R124" t="s">
        <v>7</v>
      </c>
      <c r="S124" t="s">
        <v>782</v>
      </c>
    </row>
    <row r="125" spans="1:19" x14ac:dyDescent="0.35">
      <c r="A125">
        <v>0</v>
      </c>
      <c r="B125" t="s">
        <v>363</v>
      </c>
      <c r="C125">
        <v>8.5000000000000006E-2</v>
      </c>
      <c r="D125" t="s">
        <v>6</v>
      </c>
      <c r="E125" s="640" t="s">
        <v>344</v>
      </c>
      <c r="F125" t="s">
        <v>387</v>
      </c>
      <c r="G125" t="s">
        <v>363</v>
      </c>
      <c r="H125">
        <v>17.606000000000002</v>
      </c>
      <c r="I125" t="s">
        <v>729</v>
      </c>
      <c r="L125">
        <v>108080333</v>
      </c>
      <c r="M125" s="5">
        <v>45761</v>
      </c>
      <c r="N125">
        <v>19</v>
      </c>
      <c r="O125">
        <v>1</v>
      </c>
      <c r="P125">
        <v>0</v>
      </c>
      <c r="Q125">
        <v>1</v>
      </c>
      <c r="R125" t="s">
        <v>7</v>
      </c>
      <c r="S125" t="s">
        <v>783</v>
      </c>
    </row>
    <row r="126" spans="1:19" x14ac:dyDescent="0.35">
      <c r="A126">
        <v>0</v>
      </c>
      <c r="B126" t="s">
        <v>363</v>
      </c>
      <c r="C126">
        <v>7.5999999999999998E-2</v>
      </c>
      <c r="D126" t="s">
        <v>6</v>
      </c>
      <c r="E126" s="640" t="s">
        <v>344</v>
      </c>
      <c r="F126" s="640" t="s">
        <v>622</v>
      </c>
      <c r="G126" t="s">
        <v>363</v>
      </c>
      <c r="H126">
        <v>17.614999999999998</v>
      </c>
      <c r="I126" t="s">
        <v>729</v>
      </c>
      <c r="L126">
        <v>106231594</v>
      </c>
      <c r="M126" s="5">
        <v>43972</v>
      </c>
      <c r="N126">
        <v>19</v>
      </c>
      <c r="O126">
        <v>2</v>
      </c>
      <c r="P126">
        <v>0</v>
      </c>
      <c r="Q126">
        <v>1</v>
      </c>
      <c r="R126" t="s">
        <v>7</v>
      </c>
      <c r="S126" t="s">
        <v>784</v>
      </c>
    </row>
    <row r="127" spans="1:19" x14ac:dyDescent="0.35">
      <c r="A127">
        <v>0</v>
      </c>
      <c r="B127" t="s">
        <v>363</v>
      </c>
      <c r="C127">
        <v>0.05</v>
      </c>
      <c r="D127" t="s">
        <v>6</v>
      </c>
      <c r="E127" s="640" t="s">
        <v>344</v>
      </c>
      <c r="F127" s="640" t="s">
        <v>623</v>
      </c>
      <c r="G127" t="s">
        <v>363</v>
      </c>
      <c r="H127">
        <v>17.640999999999998</v>
      </c>
      <c r="I127" t="s">
        <v>729</v>
      </c>
      <c r="L127">
        <v>105671137</v>
      </c>
      <c r="M127" s="5">
        <v>43415</v>
      </c>
      <c r="N127">
        <v>19</v>
      </c>
      <c r="O127">
        <v>1</v>
      </c>
      <c r="P127">
        <v>0</v>
      </c>
      <c r="Q127">
        <v>1</v>
      </c>
      <c r="R127" t="s">
        <v>7</v>
      </c>
      <c r="S127" t="s">
        <v>753</v>
      </c>
    </row>
    <row r="128" spans="1:19" x14ac:dyDescent="0.35">
      <c r="A128">
        <v>0</v>
      </c>
      <c r="B128" t="s">
        <v>363</v>
      </c>
      <c r="C128">
        <v>2.5</v>
      </c>
      <c r="D128" t="s">
        <v>385</v>
      </c>
      <c r="E128" s="640" t="s">
        <v>596</v>
      </c>
      <c r="F128" s="640" t="s">
        <v>344</v>
      </c>
      <c r="G128" t="s">
        <v>363</v>
      </c>
      <c r="H128">
        <v>17.654</v>
      </c>
      <c r="I128" t="s">
        <v>729</v>
      </c>
      <c r="L128">
        <v>104202298</v>
      </c>
      <c r="M128" s="5">
        <v>41937</v>
      </c>
      <c r="N128">
        <v>29</v>
      </c>
      <c r="O128">
        <v>1</v>
      </c>
      <c r="P128">
        <v>0</v>
      </c>
      <c r="Q128">
        <v>5</v>
      </c>
      <c r="R128" t="s">
        <v>7</v>
      </c>
      <c r="S128" t="s">
        <v>772</v>
      </c>
    </row>
    <row r="129" spans="1:19" x14ac:dyDescent="0.35">
      <c r="A129">
        <v>0</v>
      </c>
      <c r="B129" t="s">
        <v>363</v>
      </c>
      <c r="C129">
        <v>0.02</v>
      </c>
      <c r="D129" t="s">
        <v>6</v>
      </c>
      <c r="E129" s="640" t="s">
        <v>344</v>
      </c>
      <c r="F129" s="640" t="s">
        <v>596</v>
      </c>
      <c r="G129" t="s">
        <v>363</v>
      </c>
      <c r="H129">
        <v>17.670999999999999</v>
      </c>
      <c r="I129" t="s">
        <v>729</v>
      </c>
      <c r="L129">
        <v>107339942</v>
      </c>
      <c r="M129" s="5">
        <v>45058</v>
      </c>
      <c r="N129">
        <v>17</v>
      </c>
      <c r="O129">
        <v>1</v>
      </c>
      <c r="P129">
        <v>0</v>
      </c>
      <c r="Q129">
        <v>5</v>
      </c>
      <c r="R129" t="s">
        <v>7</v>
      </c>
      <c r="S129" t="s">
        <v>747</v>
      </c>
    </row>
    <row r="130" spans="1:19" x14ac:dyDescent="0.35">
      <c r="A130">
        <v>0</v>
      </c>
      <c r="B130" t="s">
        <v>363</v>
      </c>
      <c r="C130">
        <v>8.0000000000000002E-3</v>
      </c>
      <c r="D130" t="s">
        <v>6</v>
      </c>
      <c r="E130" s="640" t="s">
        <v>344</v>
      </c>
      <c r="F130" s="640" t="s">
        <v>616</v>
      </c>
      <c r="G130" t="s">
        <v>363</v>
      </c>
      <c r="H130">
        <v>17.683</v>
      </c>
      <c r="I130" t="s">
        <v>729</v>
      </c>
      <c r="L130">
        <v>108194310</v>
      </c>
      <c r="M130" s="5">
        <v>45875</v>
      </c>
      <c r="N130">
        <v>22</v>
      </c>
      <c r="O130">
        <v>2</v>
      </c>
      <c r="P130">
        <v>0</v>
      </c>
      <c r="Q130">
        <v>1</v>
      </c>
      <c r="R130" t="s">
        <v>7</v>
      </c>
      <c r="S130" t="s">
        <v>785</v>
      </c>
    </row>
    <row r="131" spans="1:19" x14ac:dyDescent="0.35">
      <c r="A131">
        <v>0</v>
      </c>
      <c r="B131" t="s">
        <v>363</v>
      </c>
      <c r="C131">
        <v>0</v>
      </c>
      <c r="E131" s="640" t="s">
        <v>344</v>
      </c>
      <c r="F131" s="640" t="s">
        <v>615</v>
      </c>
      <c r="G131" t="s">
        <v>363</v>
      </c>
      <c r="H131">
        <v>17.690999999999999</v>
      </c>
      <c r="I131" t="s">
        <v>729</v>
      </c>
      <c r="L131">
        <v>105714555</v>
      </c>
      <c r="M131" s="5">
        <v>43449</v>
      </c>
      <c r="N131">
        <v>23</v>
      </c>
      <c r="O131">
        <v>2</v>
      </c>
      <c r="P131">
        <v>8</v>
      </c>
      <c r="Q131">
        <v>5</v>
      </c>
      <c r="R131" t="s">
        <v>10</v>
      </c>
      <c r="S131" t="s">
        <v>786</v>
      </c>
    </row>
    <row r="132" spans="1:19" x14ac:dyDescent="0.35">
      <c r="A132">
        <v>0</v>
      </c>
      <c r="B132" t="s">
        <v>363</v>
      </c>
      <c r="C132">
        <v>0</v>
      </c>
      <c r="E132" s="640" t="s">
        <v>344</v>
      </c>
      <c r="F132" s="640" t="s">
        <v>344</v>
      </c>
      <c r="G132" t="s">
        <v>363</v>
      </c>
      <c r="H132">
        <v>17.690999999999999</v>
      </c>
      <c r="I132" t="s">
        <v>729</v>
      </c>
      <c r="L132">
        <v>106116382</v>
      </c>
      <c r="M132" s="5">
        <v>43834</v>
      </c>
      <c r="N132">
        <v>24</v>
      </c>
      <c r="O132">
        <v>1</v>
      </c>
      <c r="P132">
        <v>8</v>
      </c>
      <c r="Q132">
        <v>1</v>
      </c>
      <c r="R132" t="s">
        <v>7</v>
      </c>
      <c r="S132" t="s">
        <v>787</v>
      </c>
    </row>
    <row r="133" spans="1:19" x14ac:dyDescent="0.35">
      <c r="A133">
        <v>0</v>
      </c>
      <c r="B133" t="s">
        <v>363</v>
      </c>
      <c r="C133">
        <v>0</v>
      </c>
      <c r="E133" s="640" t="s">
        <v>344</v>
      </c>
      <c r="F133" s="640" t="s">
        <v>344</v>
      </c>
      <c r="G133" t="s">
        <v>363</v>
      </c>
      <c r="H133">
        <v>17.690999999999999</v>
      </c>
      <c r="I133" t="s">
        <v>729</v>
      </c>
      <c r="L133">
        <v>106062228</v>
      </c>
      <c r="M133" s="5">
        <v>43783</v>
      </c>
      <c r="N133">
        <v>21</v>
      </c>
      <c r="O133">
        <v>1</v>
      </c>
      <c r="P133">
        <v>8</v>
      </c>
      <c r="Q133">
        <v>1</v>
      </c>
      <c r="R133" t="s">
        <v>8</v>
      </c>
      <c r="S133" t="s">
        <v>748</v>
      </c>
    </row>
    <row r="134" spans="1:19" x14ac:dyDescent="0.35">
      <c r="A134">
        <v>0</v>
      </c>
      <c r="B134" t="s">
        <v>363</v>
      </c>
      <c r="C134">
        <v>0</v>
      </c>
      <c r="E134" s="640" t="s">
        <v>344</v>
      </c>
      <c r="F134" s="640" t="s">
        <v>344</v>
      </c>
      <c r="G134" t="s">
        <v>363</v>
      </c>
      <c r="H134">
        <v>17.690999999999999</v>
      </c>
      <c r="I134" t="s">
        <v>729</v>
      </c>
      <c r="L134">
        <v>105342823</v>
      </c>
      <c r="M134" s="5">
        <v>43103</v>
      </c>
      <c r="N134">
        <v>29</v>
      </c>
      <c r="O134">
        <v>4</v>
      </c>
      <c r="P134">
        <v>0</v>
      </c>
      <c r="Q134">
        <v>5</v>
      </c>
      <c r="R134" t="s">
        <v>7</v>
      </c>
      <c r="S134" t="s">
        <v>754</v>
      </c>
    </row>
    <row r="135" spans="1:19" x14ac:dyDescent="0.35">
      <c r="A135">
        <v>0</v>
      </c>
      <c r="B135" t="s">
        <v>363</v>
      </c>
      <c r="C135">
        <v>0</v>
      </c>
      <c r="E135" s="640" t="s">
        <v>344</v>
      </c>
      <c r="F135" s="640" t="s">
        <v>344</v>
      </c>
      <c r="G135" t="s">
        <v>363</v>
      </c>
      <c r="H135">
        <v>17.690999999999999</v>
      </c>
      <c r="I135" t="s">
        <v>729</v>
      </c>
      <c r="L135">
        <v>106416494</v>
      </c>
      <c r="M135" s="5">
        <v>44158</v>
      </c>
      <c r="N135">
        <v>23</v>
      </c>
      <c r="O135">
        <v>1</v>
      </c>
      <c r="P135">
        <v>8</v>
      </c>
      <c r="Q135">
        <v>5</v>
      </c>
      <c r="R135" t="s">
        <v>7</v>
      </c>
      <c r="S135" t="s">
        <v>786</v>
      </c>
    </row>
    <row r="136" spans="1:19" x14ac:dyDescent="0.35">
      <c r="A136">
        <v>0</v>
      </c>
      <c r="B136" t="s">
        <v>363</v>
      </c>
      <c r="C136">
        <v>0</v>
      </c>
      <c r="E136" s="640" t="s">
        <v>344</v>
      </c>
      <c r="F136" t="s">
        <v>604</v>
      </c>
      <c r="G136" t="s">
        <v>363</v>
      </c>
      <c r="H136">
        <v>17.690999999999999</v>
      </c>
      <c r="I136" t="s">
        <v>729</v>
      </c>
      <c r="L136">
        <v>106060542</v>
      </c>
      <c r="M136" s="5">
        <v>43782</v>
      </c>
      <c r="N136">
        <v>21</v>
      </c>
      <c r="O136">
        <v>1</v>
      </c>
      <c r="P136">
        <v>8</v>
      </c>
      <c r="Q136">
        <v>1</v>
      </c>
      <c r="R136" t="s">
        <v>7</v>
      </c>
      <c r="S136" t="s">
        <v>748</v>
      </c>
    </row>
    <row r="137" spans="1:19" x14ac:dyDescent="0.35">
      <c r="A137">
        <v>0</v>
      </c>
      <c r="B137" t="s">
        <v>363</v>
      </c>
      <c r="C137">
        <v>0</v>
      </c>
      <c r="E137" s="640" t="s">
        <v>344</v>
      </c>
      <c r="F137" s="640" t="s">
        <v>390</v>
      </c>
      <c r="G137" t="s">
        <v>363</v>
      </c>
      <c r="H137">
        <v>17.690999999999999</v>
      </c>
      <c r="I137" t="s">
        <v>729</v>
      </c>
      <c r="L137">
        <v>105998918</v>
      </c>
      <c r="M137" s="5">
        <v>43713</v>
      </c>
      <c r="N137">
        <v>25</v>
      </c>
      <c r="O137">
        <v>2</v>
      </c>
      <c r="P137">
        <v>8</v>
      </c>
      <c r="Q137">
        <v>1</v>
      </c>
      <c r="R137" t="s">
        <v>7</v>
      </c>
      <c r="S137" t="s">
        <v>788</v>
      </c>
    </row>
    <row r="138" spans="1:19" x14ac:dyDescent="0.35">
      <c r="A138">
        <v>0</v>
      </c>
      <c r="B138" t="s">
        <v>363</v>
      </c>
      <c r="C138">
        <v>0</v>
      </c>
      <c r="E138" s="640" t="s">
        <v>344</v>
      </c>
      <c r="F138" s="640" t="s">
        <v>606</v>
      </c>
      <c r="G138" t="s">
        <v>363</v>
      </c>
      <c r="H138">
        <v>17.690999999999999</v>
      </c>
      <c r="I138" t="s">
        <v>729</v>
      </c>
      <c r="L138">
        <v>108385261</v>
      </c>
      <c r="M138" s="5">
        <v>46049</v>
      </c>
      <c r="N138">
        <v>24</v>
      </c>
      <c r="O138">
        <v>1</v>
      </c>
      <c r="P138">
        <v>8</v>
      </c>
      <c r="Q138">
        <v>5</v>
      </c>
      <c r="R138" t="s">
        <v>7</v>
      </c>
      <c r="S138" t="s">
        <v>786</v>
      </c>
    </row>
    <row r="139" spans="1:19" x14ac:dyDescent="0.35">
      <c r="A139">
        <v>0</v>
      </c>
      <c r="B139" t="s">
        <v>363</v>
      </c>
      <c r="C139">
        <v>8.9999999999999993E-3</v>
      </c>
      <c r="D139" t="s">
        <v>385</v>
      </c>
      <c r="E139" s="640" t="s">
        <v>344</v>
      </c>
      <c r="F139" t="s">
        <v>492</v>
      </c>
      <c r="G139" t="s">
        <v>363</v>
      </c>
      <c r="H139">
        <v>17.7</v>
      </c>
      <c r="I139" t="s">
        <v>729</v>
      </c>
      <c r="L139">
        <v>105559557</v>
      </c>
      <c r="M139" s="5">
        <v>43309</v>
      </c>
      <c r="N139">
        <v>19</v>
      </c>
      <c r="O139">
        <v>1</v>
      </c>
      <c r="P139">
        <v>8</v>
      </c>
      <c r="Q139">
        <v>1</v>
      </c>
      <c r="R139" t="s">
        <v>7</v>
      </c>
      <c r="S139" t="s">
        <v>789</v>
      </c>
    </row>
    <row r="140" spans="1:19" x14ac:dyDescent="0.35">
      <c r="A140">
        <v>0</v>
      </c>
      <c r="B140" t="s">
        <v>363</v>
      </c>
      <c r="C140">
        <v>2.8000000000000001E-2</v>
      </c>
      <c r="D140" t="s">
        <v>411</v>
      </c>
      <c r="E140" s="640" t="s">
        <v>344</v>
      </c>
      <c r="F140" s="640" t="s">
        <v>606</v>
      </c>
      <c r="G140" t="s">
        <v>363</v>
      </c>
      <c r="H140">
        <v>17.719000000000001</v>
      </c>
      <c r="I140" t="s">
        <v>729</v>
      </c>
      <c r="L140">
        <v>108305597</v>
      </c>
      <c r="M140" s="5">
        <v>45975</v>
      </c>
      <c r="N140">
        <v>17</v>
      </c>
      <c r="O140">
        <v>1</v>
      </c>
      <c r="P140">
        <v>0</v>
      </c>
      <c r="Q140">
        <v>5</v>
      </c>
      <c r="R140" t="s">
        <v>7</v>
      </c>
      <c r="S140" t="s">
        <v>757</v>
      </c>
    </row>
    <row r="141" spans="1:19" x14ac:dyDescent="0.35">
      <c r="A141">
        <v>0</v>
      </c>
      <c r="B141" t="s">
        <v>363</v>
      </c>
      <c r="C141">
        <v>5.7000000000000002E-2</v>
      </c>
      <c r="D141" t="s">
        <v>411</v>
      </c>
      <c r="E141" s="640" t="s">
        <v>344</v>
      </c>
      <c r="F141" s="640" t="s">
        <v>606</v>
      </c>
      <c r="G141" t="s">
        <v>363</v>
      </c>
      <c r="H141">
        <v>17.748000000000001</v>
      </c>
      <c r="I141" t="s">
        <v>729</v>
      </c>
      <c r="L141">
        <v>107194517</v>
      </c>
      <c r="M141" s="5">
        <v>44922</v>
      </c>
      <c r="N141">
        <v>21</v>
      </c>
      <c r="O141">
        <v>1</v>
      </c>
      <c r="P141">
        <v>5</v>
      </c>
      <c r="Q141">
        <v>1</v>
      </c>
      <c r="R141" t="s">
        <v>3</v>
      </c>
      <c r="S141" t="s">
        <v>749</v>
      </c>
    </row>
    <row r="142" spans="1:19" x14ac:dyDescent="0.35">
      <c r="A142">
        <v>0</v>
      </c>
      <c r="B142" t="s">
        <v>363</v>
      </c>
      <c r="C142">
        <v>0.1</v>
      </c>
      <c r="D142" t="s">
        <v>411</v>
      </c>
      <c r="E142" s="640" t="s">
        <v>344</v>
      </c>
      <c r="F142" s="640" t="s">
        <v>344</v>
      </c>
      <c r="G142" t="s">
        <v>363</v>
      </c>
      <c r="H142">
        <v>17.791</v>
      </c>
      <c r="I142" t="s">
        <v>729</v>
      </c>
      <c r="L142">
        <v>106338374</v>
      </c>
      <c r="M142" s="5">
        <v>44090</v>
      </c>
      <c r="N142">
        <v>19</v>
      </c>
      <c r="O142">
        <v>1</v>
      </c>
      <c r="P142">
        <v>0</v>
      </c>
      <c r="Q142">
        <v>5</v>
      </c>
      <c r="R142" t="s">
        <v>7</v>
      </c>
      <c r="S142" t="s">
        <v>777</v>
      </c>
    </row>
    <row r="143" spans="1:19" x14ac:dyDescent="0.35">
      <c r="A143">
        <v>0</v>
      </c>
      <c r="B143" t="s">
        <v>363</v>
      </c>
      <c r="C143">
        <v>0.1</v>
      </c>
      <c r="D143" t="s">
        <v>411</v>
      </c>
      <c r="E143" s="640" t="s">
        <v>344</v>
      </c>
      <c r="F143" s="640" t="s">
        <v>606</v>
      </c>
      <c r="G143" t="s">
        <v>363</v>
      </c>
      <c r="H143">
        <v>17.791</v>
      </c>
      <c r="I143" t="s">
        <v>729</v>
      </c>
      <c r="L143">
        <v>105381930</v>
      </c>
      <c r="M143" s="5">
        <v>42371</v>
      </c>
      <c r="N143">
        <v>17</v>
      </c>
      <c r="O143">
        <v>1</v>
      </c>
      <c r="P143">
        <v>0</v>
      </c>
      <c r="Q143">
        <v>5</v>
      </c>
      <c r="R143" t="s">
        <v>7</v>
      </c>
      <c r="S143" t="s">
        <v>757</v>
      </c>
    </row>
    <row r="144" spans="1:19" x14ac:dyDescent="0.35">
      <c r="A144">
        <v>0</v>
      </c>
      <c r="B144" t="s">
        <v>363</v>
      </c>
      <c r="C144">
        <v>2E-3</v>
      </c>
      <c r="D144" t="s">
        <v>399</v>
      </c>
      <c r="E144" s="640" t="s">
        <v>345</v>
      </c>
      <c r="F144" s="640" t="s">
        <v>344</v>
      </c>
      <c r="G144" t="s">
        <v>363</v>
      </c>
      <c r="H144">
        <v>17.809000000000001</v>
      </c>
      <c r="I144" t="s">
        <v>729</v>
      </c>
      <c r="L144">
        <v>104233621</v>
      </c>
      <c r="M144" s="5">
        <v>41978</v>
      </c>
      <c r="N144">
        <v>21</v>
      </c>
      <c r="O144">
        <v>1</v>
      </c>
      <c r="P144">
        <v>0</v>
      </c>
      <c r="Q144">
        <v>5</v>
      </c>
      <c r="R144" t="s">
        <v>7</v>
      </c>
      <c r="S144" t="s">
        <v>790</v>
      </c>
    </row>
    <row r="145" spans="1:19" x14ac:dyDescent="0.35">
      <c r="A145">
        <v>0</v>
      </c>
      <c r="B145" t="s">
        <v>363</v>
      </c>
      <c r="C145">
        <v>0</v>
      </c>
      <c r="E145" s="640" t="s">
        <v>345</v>
      </c>
      <c r="F145" s="640" t="s">
        <v>344</v>
      </c>
      <c r="G145" t="s">
        <v>363</v>
      </c>
      <c r="H145">
        <v>17.811</v>
      </c>
      <c r="I145" t="s">
        <v>729</v>
      </c>
      <c r="L145">
        <v>105002026</v>
      </c>
      <c r="M145" s="5">
        <v>42773</v>
      </c>
      <c r="N145">
        <v>24</v>
      </c>
      <c r="O145">
        <v>1</v>
      </c>
      <c r="P145">
        <v>8</v>
      </c>
      <c r="Q145">
        <v>1</v>
      </c>
      <c r="R145" t="s">
        <v>3</v>
      </c>
      <c r="S145" t="s">
        <v>791</v>
      </c>
    </row>
    <row r="146" spans="1:19" x14ac:dyDescent="0.35">
      <c r="A146">
        <v>0</v>
      </c>
      <c r="B146" t="s">
        <v>363</v>
      </c>
      <c r="C146">
        <v>0</v>
      </c>
      <c r="E146" s="640" t="s">
        <v>345</v>
      </c>
      <c r="F146" s="640" t="s">
        <v>344</v>
      </c>
      <c r="G146" t="s">
        <v>363</v>
      </c>
      <c r="H146">
        <v>17.811</v>
      </c>
      <c r="I146" t="s">
        <v>729</v>
      </c>
      <c r="L146">
        <v>106462820</v>
      </c>
      <c r="M146" s="5">
        <v>44209</v>
      </c>
      <c r="N146">
        <v>21</v>
      </c>
      <c r="O146">
        <v>1</v>
      </c>
      <c r="P146">
        <v>9</v>
      </c>
      <c r="Q146">
        <v>1</v>
      </c>
      <c r="R146" t="s">
        <v>8</v>
      </c>
      <c r="S146" t="s">
        <v>790</v>
      </c>
    </row>
    <row r="147" spans="1:19" x14ac:dyDescent="0.35">
      <c r="A147">
        <v>0</v>
      </c>
      <c r="B147" t="s">
        <v>363</v>
      </c>
      <c r="C147">
        <v>0.05</v>
      </c>
      <c r="D147" t="s">
        <v>411</v>
      </c>
      <c r="E147" s="640" t="s">
        <v>345</v>
      </c>
      <c r="F147" s="640" t="s">
        <v>606</v>
      </c>
      <c r="G147" t="s">
        <v>363</v>
      </c>
      <c r="H147">
        <v>17.861000000000001</v>
      </c>
      <c r="I147" t="s">
        <v>729</v>
      </c>
      <c r="L147">
        <v>108462161</v>
      </c>
      <c r="M147" s="5">
        <v>46122</v>
      </c>
      <c r="N147">
        <v>19</v>
      </c>
      <c r="O147">
        <v>1</v>
      </c>
      <c r="P147">
        <v>0</v>
      </c>
      <c r="Q147">
        <v>4</v>
      </c>
      <c r="R147" t="s">
        <v>7</v>
      </c>
      <c r="S147" t="s">
        <v>753</v>
      </c>
    </row>
    <row r="148" spans="1:19" x14ac:dyDescent="0.35">
      <c r="A148">
        <v>0</v>
      </c>
      <c r="B148" t="s">
        <v>363</v>
      </c>
      <c r="C148">
        <v>0.1</v>
      </c>
      <c r="D148" t="s">
        <v>411</v>
      </c>
      <c r="E148" s="640" t="s">
        <v>345</v>
      </c>
      <c r="F148" s="640" t="s">
        <v>606</v>
      </c>
      <c r="G148" t="s">
        <v>363</v>
      </c>
      <c r="H148">
        <v>17.911000000000001</v>
      </c>
      <c r="I148" t="s">
        <v>729</v>
      </c>
      <c r="L148">
        <v>104262857</v>
      </c>
      <c r="M148" s="5">
        <v>42008</v>
      </c>
      <c r="N148">
        <v>19</v>
      </c>
      <c r="O148">
        <v>2</v>
      </c>
      <c r="P148">
        <v>0</v>
      </c>
      <c r="Q148">
        <v>1</v>
      </c>
      <c r="R148" t="s">
        <v>7</v>
      </c>
      <c r="S148" t="s">
        <v>753</v>
      </c>
    </row>
    <row r="149" spans="1:19" x14ac:dyDescent="0.35">
      <c r="A149">
        <v>0</v>
      </c>
      <c r="B149" t="s">
        <v>363</v>
      </c>
      <c r="C149">
        <v>0.1</v>
      </c>
      <c r="D149" t="s">
        <v>411</v>
      </c>
      <c r="E149" s="640" t="s">
        <v>345</v>
      </c>
      <c r="F149" s="640" t="s">
        <v>606</v>
      </c>
      <c r="G149" t="s">
        <v>363</v>
      </c>
      <c r="H149">
        <v>17.911000000000001</v>
      </c>
      <c r="I149" t="s">
        <v>729</v>
      </c>
      <c r="L149">
        <v>108319644</v>
      </c>
      <c r="M149" s="5">
        <v>45986</v>
      </c>
      <c r="N149">
        <v>13</v>
      </c>
      <c r="O149">
        <v>1</v>
      </c>
      <c r="P149">
        <v>0</v>
      </c>
      <c r="Q149">
        <v>1</v>
      </c>
      <c r="R149" t="s">
        <v>7</v>
      </c>
      <c r="S149" t="s">
        <v>792</v>
      </c>
    </row>
    <row r="150" spans="1:19" x14ac:dyDescent="0.35">
      <c r="A150">
        <v>0</v>
      </c>
      <c r="B150" t="s">
        <v>363</v>
      </c>
      <c r="C150">
        <v>0.11</v>
      </c>
      <c r="D150" t="s">
        <v>411</v>
      </c>
      <c r="E150" s="640" t="s">
        <v>345</v>
      </c>
      <c r="F150" s="640" t="s">
        <v>606</v>
      </c>
      <c r="G150" t="s">
        <v>363</v>
      </c>
      <c r="H150">
        <v>17.920999999999999</v>
      </c>
      <c r="I150" t="s">
        <v>729</v>
      </c>
      <c r="L150">
        <v>108027516</v>
      </c>
      <c r="M150" s="5">
        <v>45707</v>
      </c>
      <c r="N150">
        <v>27</v>
      </c>
      <c r="O150">
        <v>4</v>
      </c>
      <c r="P150">
        <v>0</v>
      </c>
      <c r="Q150">
        <v>1</v>
      </c>
      <c r="R150" t="s">
        <v>7</v>
      </c>
      <c r="S150" t="s">
        <v>760</v>
      </c>
    </row>
    <row r="151" spans="1:19" x14ac:dyDescent="0.35">
      <c r="A151">
        <v>0</v>
      </c>
      <c r="B151" t="s">
        <v>363</v>
      </c>
      <c r="C151">
        <v>0.32</v>
      </c>
      <c r="D151" t="s">
        <v>411</v>
      </c>
      <c r="E151" s="640" t="s">
        <v>344</v>
      </c>
      <c r="F151" s="640" t="s">
        <v>606</v>
      </c>
      <c r="G151" t="s">
        <v>363</v>
      </c>
      <c r="H151">
        <v>18.010999999999999</v>
      </c>
      <c r="I151" t="s">
        <v>729</v>
      </c>
      <c r="L151">
        <v>108038136</v>
      </c>
      <c r="M151" s="5">
        <v>45719</v>
      </c>
      <c r="N151">
        <v>19</v>
      </c>
      <c r="O151">
        <v>1</v>
      </c>
      <c r="P151">
        <v>0</v>
      </c>
      <c r="Q151">
        <v>1</v>
      </c>
      <c r="R151" t="s">
        <v>7</v>
      </c>
      <c r="S151" t="s">
        <v>793</v>
      </c>
    </row>
    <row r="152" spans="1:19" x14ac:dyDescent="0.35">
      <c r="A152">
        <v>0</v>
      </c>
      <c r="B152" t="s">
        <v>363</v>
      </c>
      <c r="C152">
        <v>0.18</v>
      </c>
      <c r="D152" t="s">
        <v>6</v>
      </c>
      <c r="E152" s="640" t="s">
        <v>606</v>
      </c>
      <c r="F152" s="640" t="s">
        <v>344</v>
      </c>
      <c r="G152" t="s">
        <v>363</v>
      </c>
      <c r="H152">
        <v>18.242999999999999</v>
      </c>
      <c r="I152" t="s">
        <v>729</v>
      </c>
      <c r="L152">
        <v>104074480</v>
      </c>
      <c r="M152" s="5">
        <v>41795</v>
      </c>
      <c r="N152">
        <v>19</v>
      </c>
      <c r="O152">
        <v>1</v>
      </c>
      <c r="P152">
        <v>0</v>
      </c>
      <c r="Q152">
        <v>1</v>
      </c>
      <c r="R152" t="s">
        <v>9</v>
      </c>
      <c r="S152" t="s">
        <v>794</v>
      </c>
    </row>
    <row r="153" spans="1:19" x14ac:dyDescent="0.35">
      <c r="A153">
        <v>0</v>
      </c>
      <c r="B153" t="s">
        <v>363</v>
      </c>
      <c r="C153">
        <v>0.1</v>
      </c>
      <c r="D153" t="s">
        <v>6</v>
      </c>
      <c r="E153" s="640" t="s">
        <v>606</v>
      </c>
      <c r="F153" s="640" t="s">
        <v>344</v>
      </c>
      <c r="G153" t="s">
        <v>363</v>
      </c>
      <c r="H153">
        <v>18.323</v>
      </c>
      <c r="I153" t="s">
        <v>729</v>
      </c>
      <c r="L153">
        <v>106301275</v>
      </c>
      <c r="M153" s="5">
        <v>44051</v>
      </c>
      <c r="N153">
        <v>13</v>
      </c>
      <c r="O153">
        <v>1</v>
      </c>
      <c r="P153">
        <v>0</v>
      </c>
      <c r="Q153">
        <v>1</v>
      </c>
      <c r="R153" t="s">
        <v>7</v>
      </c>
      <c r="S153" t="s">
        <v>779</v>
      </c>
    </row>
    <row r="154" spans="1:19" x14ac:dyDescent="0.35">
      <c r="A154">
        <v>0</v>
      </c>
      <c r="B154" t="s">
        <v>363</v>
      </c>
      <c r="C154">
        <v>0.1</v>
      </c>
      <c r="D154" t="s">
        <v>6</v>
      </c>
      <c r="E154" s="640" t="s">
        <v>606</v>
      </c>
      <c r="F154" s="640" t="s">
        <v>344</v>
      </c>
      <c r="G154" t="s">
        <v>363</v>
      </c>
      <c r="H154">
        <v>18.323</v>
      </c>
      <c r="I154" t="s">
        <v>729</v>
      </c>
      <c r="L154">
        <v>106112880</v>
      </c>
      <c r="M154" s="5">
        <v>43829</v>
      </c>
      <c r="N154">
        <v>27</v>
      </c>
      <c r="O154">
        <v>1</v>
      </c>
      <c r="P154">
        <v>0</v>
      </c>
      <c r="Q154">
        <v>5</v>
      </c>
      <c r="R154" t="s">
        <v>7</v>
      </c>
      <c r="S154" t="s">
        <v>795</v>
      </c>
    </row>
    <row r="155" spans="1:19" x14ac:dyDescent="0.35">
      <c r="A155">
        <v>0</v>
      </c>
      <c r="B155" t="s">
        <v>363</v>
      </c>
      <c r="C155">
        <v>9.5000000000000001E-2</v>
      </c>
      <c r="D155" t="s">
        <v>6</v>
      </c>
      <c r="E155" s="640" t="s">
        <v>606</v>
      </c>
      <c r="F155" s="640" t="s">
        <v>345</v>
      </c>
      <c r="G155" t="s">
        <v>363</v>
      </c>
      <c r="H155">
        <v>18.327999999999999</v>
      </c>
      <c r="I155" t="s">
        <v>729</v>
      </c>
      <c r="L155">
        <v>106946096</v>
      </c>
      <c r="M155" s="5">
        <v>44683</v>
      </c>
      <c r="N155">
        <v>18</v>
      </c>
      <c r="O155">
        <v>1</v>
      </c>
      <c r="P155">
        <v>0</v>
      </c>
      <c r="Q155">
        <v>1</v>
      </c>
      <c r="R155" t="s">
        <v>7</v>
      </c>
      <c r="S155" t="s">
        <v>767</v>
      </c>
    </row>
    <row r="156" spans="1:19" x14ac:dyDescent="0.35">
      <c r="A156">
        <v>0</v>
      </c>
      <c r="B156" t="s">
        <v>363</v>
      </c>
      <c r="C156">
        <v>8.1000000000000003E-2</v>
      </c>
      <c r="D156" t="s">
        <v>6</v>
      </c>
      <c r="E156" s="640" t="s">
        <v>606</v>
      </c>
      <c r="F156" s="640" t="s">
        <v>344</v>
      </c>
      <c r="G156" t="s">
        <v>363</v>
      </c>
      <c r="H156">
        <v>18.341999999999999</v>
      </c>
      <c r="I156" t="s">
        <v>729</v>
      </c>
      <c r="L156">
        <v>106996032</v>
      </c>
      <c r="M156" s="5">
        <v>44731</v>
      </c>
      <c r="N156">
        <v>19</v>
      </c>
      <c r="O156">
        <v>1</v>
      </c>
      <c r="P156">
        <v>0</v>
      </c>
      <c r="Q156">
        <v>5</v>
      </c>
      <c r="R156" t="s">
        <v>3</v>
      </c>
      <c r="S156" t="s">
        <v>753</v>
      </c>
    </row>
    <row r="157" spans="1:19" x14ac:dyDescent="0.35">
      <c r="A157">
        <v>0</v>
      </c>
      <c r="B157" t="s">
        <v>363</v>
      </c>
      <c r="C157">
        <v>6.8000000000000005E-2</v>
      </c>
      <c r="D157" t="s">
        <v>6</v>
      </c>
      <c r="E157" s="640" t="s">
        <v>606</v>
      </c>
      <c r="F157" s="640" t="s">
        <v>345</v>
      </c>
      <c r="G157" t="s">
        <v>363</v>
      </c>
      <c r="H157">
        <v>18.355</v>
      </c>
      <c r="I157" t="s">
        <v>729</v>
      </c>
      <c r="L157">
        <v>108054168</v>
      </c>
      <c r="M157" s="5">
        <v>45736</v>
      </c>
      <c r="N157">
        <v>19</v>
      </c>
      <c r="O157">
        <v>1</v>
      </c>
      <c r="P157">
        <v>0</v>
      </c>
      <c r="Q157">
        <v>1</v>
      </c>
      <c r="R157" t="s">
        <v>3</v>
      </c>
      <c r="S157" t="s">
        <v>753</v>
      </c>
    </row>
    <row r="158" spans="1:19" x14ac:dyDescent="0.35">
      <c r="A158">
        <v>0</v>
      </c>
      <c r="B158" t="s">
        <v>363</v>
      </c>
      <c r="C158">
        <v>3.9E-2</v>
      </c>
      <c r="D158" t="s">
        <v>6</v>
      </c>
      <c r="E158" s="640" t="s">
        <v>606</v>
      </c>
      <c r="F158" s="640" t="s">
        <v>345</v>
      </c>
      <c r="G158" t="s">
        <v>363</v>
      </c>
      <c r="H158">
        <v>18.384</v>
      </c>
      <c r="I158" t="s">
        <v>729</v>
      </c>
      <c r="L158">
        <v>107918230</v>
      </c>
      <c r="M158" s="5">
        <v>45604</v>
      </c>
      <c r="N158">
        <v>18</v>
      </c>
      <c r="O158">
        <v>1</v>
      </c>
      <c r="P158">
        <v>0</v>
      </c>
      <c r="Q158">
        <v>1</v>
      </c>
      <c r="R158" t="s">
        <v>8</v>
      </c>
      <c r="S158" t="s">
        <v>796</v>
      </c>
    </row>
    <row r="159" spans="1:19" x14ac:dyDescent="0.35">
      <c r="A159">
        <v>0</v>
      </c>
      <c r="B159" t="s">
        <v>363</v>
      </c>
      <c r="C159">
        <v>1.0999999999999999E-2</v>
      </c>
      <c r="D159" t="s">
        <v>6</v>
      </c>
      <c r="E159" s="640" t="s">
        <v>606</v>
      </c>
      <c r="F159" s="640" t="s">
        <v>344</v>
      </c>
      <c r="G159" t="s">
        <v>363</v>
      </c>
      <c r="H159">
        <v>18.411999999999999</v>
      </c>
      <c r="I159" t="s">
        <v>729</v>
      </c>
      <c r="L159">
        <v>106621027</v>
      </c>
      <c r="M159" s="5">
        <v>44372</v>
      </c>
      <c r="N159">
        <v>21</v>
      </c>
      <c r="O159">
        <v>1</v>
      </c>
      <c r="P159">
        <v>0</v>
      </c>
      <c r="Q159">
        <v>1</v>
      </c>
      <c r="R159" t="s">
        <v>3</v>
      </c>
      <c r="S159" t="s">
        <v>749</v>
      </c>
    </row>
    <row r="160" spans="1:19" x14ac:dyDescent="0.35">
      <c r="A160">
        <v>0</v>
      </c>
      <c r="B160" t="s">
        <v>363</v>
      </c>
      <c r="C160">
        <v>1E-3</v>
      </c>
      <c r="D160" t="s">
        <v>6</v>
      </c>
      <c r="E160" s="640" t="s">
        <v>606</v>
      </c>
      <c r="F160" s="640" t="s">
        <v>344</v>
      </c>
      <c r="G160" t="s">
        <v>363</v>
      </c>
      <c r="H160">
        <v>18.422000000000001</v>
      </c>
      <c r="I160" t="s">
        <v>729</v>
      </c>
      <c r="L160">
        <v>105813376</v>
      </c>
      <c r="M160" s="5">
        <v>43546</v>
      </c>
      <c r="N160">
        <v>19</v>
      </c>
      <c r="O160">
        <v>1</v>
      </c>
      <c r="P160">
        <v>7</v>
      </c>
      <c r="Q160">
        <v>1</v>
      </c>
      <c r="R160" t="s">
        <v>7</v>
      </c>
      <c r="S160" t="s">
        <v>797</v>
      </c>
    </row>
    <row r="161" spans="1:19" x14ac:dyDescent="0.35">
      <c r="A161">
        <v>0</v>
      </c>
      <c r="B161" t="s">
        <v>363</v>
      </c>
      <c r="C161">
        <v>0</v>
      </c>
      <c r="E161" s="640" t="s">
        <v>606</v>
      </c>
      <c r="F161" s="640" t="s">
        <v>344</v>
      </c>
      <c r="G161" t="s">
        <v>363</v>
      </c>
      <c r="H161">
        <v>18.422999999999998</v>
      </c>
      <c r="I161" t="s">
        <v>729</v>
      </c>
      <c r="L161">
        <v>104180287</v>
      </c>
      <c r="M161" s="5">
        <v>41924</v>
      </c>
      <c r="N161">
        <v>24</v>
      </c>
      <c r="O161">
        <v>1</v>
      </c>
      <c r="P161">
        <v>7</v>
      </c>
      <c r="Q161">
        <v>5</v>
      </c>
      <c r="R161" t="s">
        <v>7</v>
      </c>
      <c r="S161" t="s">
        <v>798</v>
      </c>
    </row>
    <row r="162" spans="1:19" x14ac:dyDescent="0.35">
      <c r="A162">
        <v>0</v>
      </c>
      <c r="B162" t="s">
        <v>363</v>
      </c>
      <c r="C162">
        <v>0</v>
      </c>
      <c r="E162" s="640" t="s">
        <v>606</v>
      </c>
      <c r="F162" s="640" t="s">
        <v>398</v>
      </c>
      <c r="G162" t="s">
        <v>363</v>
      </c>
      <c r="H162">
        <v>18.422999999999998</v>
      </c>
      <c r="I162" t="s">
        <v>729</v>
      </c>
      <c r="L162">
        <v>107276811</v>
      </c>
      <c r="M162" s="5">
        <v>45005</v>
      </c>
      <c r="N162">
        <v>21</v>
      </c>
      <c r="O162">
        <v>1</v>
      </c>
      <c r="P162">
        <v>7</v>
      </c>
      <c r="Q162">
        <v>1</v>
      </c>
      <c r="R162" t="s">
        <v>7</v>
      </c>
      <c r="S162" t="s">
        <v>749</v>
      </c>
    </row>
    <row r="163" spans="1:19" x14ac:dyDescent="0.35">
      <c r="A163">
        <v>0</v>
      </c>
      <c r="B163" t="s">
        <v>363</v>
      </c>
      <c r="C163">
        <v>0</v>
      </c>
      <c r="E163" s="640" t="s">
        <v>606</v>
      </c>
      <c r="F163" s="640" t="s">
        <v>344</v>
      </c>
      <c r="G163" t="s">
        <v>363</v>
      </c>
      <c r="H163">
        <v>18.422999999999998</v>
      </c>
      <c r="I163" t="s">
        <v>729</v>
      </c>
      <c r="L163">
        <v>106717406</v>
      </c>
      <c r="M163" s="5">
        <v>44469</v>
      </c>
      <c r="N163">
        <v>30</v>
      </c>
      <c r="O163">
        <v>1</v>
      </c>
      <c r="P163">
        <v>7</v>
      </c>
      <c r="Q163">
        <v>5</v>
      </c>
      <c r="R163" t="s">
        <v>3</v>
      </c>
      <c r="S163" t="s">
        <v>733</v>
      </c>
    </row>
    <row r="164" spans="1:19" x14ac:dyDescent="0.35">
      <c r="A164">
        <v>0</v>
      </c>
      <c r="B164" t="s">
        <v>363</v>
      </c>
      <c r="C164">
        <v>0</v>
      </c>
      <c r="E164" s="640" t="s">
        <v>606</v>
      </c>
      <c r="F164" s="640" t="s">
        <v>425</v>
      </c>
      <c r="G164" t="s">
        <v>363</v>
      </c>
      <c r="H164">
        <v>18.422999999999998</v>
      </c>
      <c r="I164" t="s">
        <v>729</v>
      </c>
      <c r="L164">
        <v>107317466</v>
      </c>
      <c r="M164" s="5">
        <v>45035</v>
      </c>
      <c r="N164">
        <v>24</v>
      </c>
      <c r="O164">
        <v>1</v>
      </c>
      <c r="P164">
        <v>7</v>
      </c>
      <c r="Q164">
        <v>1</v>
      </c>
      <c r="R164" t="s">
        <v>3</v>
      </c>
      <c r="S164" t="s">
        <v>743</v>
      </c>
    </row>
    <row r="165" spans="1:19" x14ac:dyDescent="0.35">
      <c r="A165">
        <v>0</v>
      </c>
      <c r="B165" t="s">
        <v>363</v>
      </c>
      <c r="C165">
        <v>0</v>
      </c>
      <c r="E165" s="640" t="s">
        <v>606</v>
      </c>
      <c r="F165" s="640" t="s">
        <v>345</v>
      </c>
      <c r="G165" t="s">
        <v>363</v>
      </c>
      <c r="H165">
        <v>18.422999999999998</v>
      </c>
      <c r="I165" t="s">
        <v>729</v>
      </c>
      <c r="L165">
        <v>106716302</v>
      </c>
      <c r="M165" s="5">
        <v>44467</v>
      </c>
      <c r="N165">
        <v>23</v>
      </c>
      <c r="O165">
        <v>1</v>
      </c>
      <c r="P165">
        <v>7</v>
      </c>
      <c r="Q165">
        <v>1</v>
      </c>
      <c r="R165" t="s">
        <v>7</v>
      </c>
      <c r="S165" t="s">
        <v>786</v>
      </c>
    </row>
    <row r="166" spans="1:19" x14ac:dyDescent="0.35">
      <c r="A166">
        <v>0</v>
      </c>
      <c r="B166" t="s">
        <v>363</v>
      </c>
      <c r="C166">
        <v>0</v>
      </c>
      <c r="E166" s="640" t="s">
        <v>606</v>
      </c>
      <c r="F166" s="640" t="s">
        <v>398</v>
      </c>
      <c r="G166" t="s">
        <v>363</v>
      </c>
      <c r="H166">
        <v>18.422999999999998</v>
      </c>
      <c r="I166" t="s">
        <v>729</v>
      </c>
      <c r="L166">
        <v>106805459</v>
      </c>
      <c r="M166" s="5">
        <v>44546</v>
      </c>
      <c r="N166">
        <v>24</v>
      </c>
      <c r="O166">
        <v>1</v>
      </c>
      <c r="P166">
        <v>7</v>
      </c>
      <c r="Q166">
        <v>5</v>
      </c>
      <c r="R166" t="s">
        <v>7</v>
      </c>
      <c r="S166" t="s">
        <v>737</v>
      </c>
    </row>
    <row r="167" spans="1:19" x14ac:dyDescent="0.35">
      <c r="A167">
        <v>0</v>
      </c>
      <c r="B167" t="s">
        <v>363</v>
      </c>
      <c r="C167">
        <v>0</v>
      </c>
      <c r="E167" s="640" t="s">
        <v>606</v>
      </c>
      <c r="F167" t="s">
        <v>628</v>
      </c>
      <c r="G167" t="s">
        <v>363</v>
      </c>
      <c r="H167">
        <v>18.422999999999998</v>
      </c>
      <c r="I167" t="s">
        <v>729</v>
      </c>
      <c r="L167">
        <v>104828470</v>
      </c>
      <c r="M167" s="5">
        <v>42607</v>
      </c>
      <c r="N167">
        <v>30</v>
      </c>
      <c r="O167">
        <v>1</v>
      </c>
      <c r="P167">
        <v>7</v>
      </c>
      <c r="Q167">
        <v>1</v>
      </c>
      <c r="R167" t="s">
        <v>8</v>
      </c>
      <c r="S167" t="s">
        <v>791</v>
      </c>
    </row>
    <row r="168" spans="1:19" x14ac:dyDescent="0.35">
      <c r="A168">
        <v>0</v>
      </c>
      <c r="B168" t="s">
        <v>363</v>
      </c>
      <c r="C168">
        <v>0</v>
      </c>
      <c r="E168" s="640" t="s">
        <v>606</v>
      </c>
      <c r="F168" s="640" t="s">
        <v>398</v>
      </c>
      <c r="G168" t="s">
        <v>363</v>
      </c>
      <c r="H168">
        <v>18.422999999999998</v>
      </c>
      <c r="I168" t="s">
        <v>729</v>
      </c>
      <c r="L168">
        <v>104171220</v>
      </c>
      <c r="M168" s="5">
        <v>41916</v>
      </c>
      <c r="N168">
        <v>21</v>
      </c>
      <c r="O168">
        <v>1</v>
      </c>
      <c r="P168">
        <v>7</v>
      </c>
      <c r="Q168">
        <v>1</v>
      </c>
      <c r="R168" t="s">
        <v>3</v>
      </c>
      <c r="S168" t="s">
        <v>749</v>
      </c>
    </row>
    <row r="169" spans="1:19" x14ac:dyDescent="0.35">
      <c r="A169">
        <v>0</v>
      </c>
      <c r="B169" t="s">
        <v>363</v>
      </c>
      <c r="C169">
        <v>0</v>
      </c>
      <c r="E169" s="640" t="s">
        <v>606</v>
      </c>
      <c r="F169" s="640" t="s">
        <v>344</v>
      </c>
      <c r="G169" t="s">
        <v>363</v>
      </c>
      <c r="H169">
        <v>18.422999999999998</v>
      </c>
      <c r="I169" t="s">
        <v>729</v>
      </c>
      <c r="L169">
        <v>108311236</v>
      </c>
      <c r="M169" s="5">
        <v>45978</v>
      </c>
      <c r="N169">
        <v>23</v>
      </c>
      <c r="O169">
        <v>1</v>
      </c>
      <c r="P169">
        <v>7</v>
      </c>
      <c r="Q169">
        <v>5</v>
      </c>
      <c r="R169" t="s">
        <v>7</v>
      </c>
      <c r="S169" t="s">
        <v>791</v>
      </c>
    </row>
    <row r="170" spans="1:19" x14ac:dyDescent="0.35">
      <c r="A170">
        <v>0</v>
      </c>
      <c r="B170" t="s">
        <v>363</v>
      </c>
      <c r="C170">
        <v>0</v>
      </c>
      <c r="E170" s="640" t="s">
        <v>606</v>
      </c>
      <c r="F170" s="640" t="s">
        <v>425</v>
      </c>
      <c r="G170" t="s">
        <v>363</v>
      </c>
      <c r="H170">
        <v>18.422999999999998</v>
      </c>
      <c r="I170" t="s">
        <v>729</v>
      </c>
      <c r="L170">
        <v>108315203</v>
      </c>
      <c r="M170" s="5">
        <v>45977</v>
      </c>
      <c r="N170">
        <v>26</v>
      </c>
      <c r="O170">
        <v>1</v>
      </c>
      <c r="P170">
        <v>7</v>
      </c>
      <c r="Q170">
        <v>5</v>
      </c>
      <c r="R170" t="s">
        <v>3</v>
      </c>
      <c r="S170" t="s">
        <v>799</v>
      </c>
    </row>
    <row r="171" spans="1:19" x14ac:dyDescent="0.35">
      <c r="A171">
        <v>0</v>
      </c>
      <c r="B171" t="s">
        <v>363</v>
      </c>
      <c r="C171">
        <v>0</v>
      </c>
      <c r="E171" s="640" t="s">
        <v>606</v>
      </c>
      <c r="F171" s="640" t="s">
        <v>398</v>
      </c>
      <c r="G171" t="s">
        <v>363</v>
      </c>
      <c r="H171">
        <v>18.422999999999998</v>
      </c>
      <c r="I171" t="s">
        <v>729</v>
      </c>
      <c r="L171">
        <v>108288975</v>
      </c>
      <c r="M171" s="5">
        <v>45961</v>
      </c>
      <c r="N171">
        <v>30</v>
      </c>
      <c r="O171">
        <v>1</v>
      </c>
      <c r="P171">
        <v>7</v>
      </c>
      <c r="Q171">
        <v>4</v>
      </c>
      <c r="R171" t="s">
        <v>3</v>
      </c>
      <c r="S171" t="s">
        <v>734</v>
      </c>
    </row>
    <row r="172" spans="1:19" x14ac:dyDescent="0.35">
      <c r="A172">
        <v>0</v>
      </c>
      <c r="B172" t="s">
        <v>363</v>
      </c>
      <c r="C172">
        <v>0</v>
      </c>
      <c r="E172" s="640" t="s">
        <v>606</v>
      </c>
      <c r="F172" s="640" t="s">
        <v>345</v>
      </c>
      <c r="G172" t="s">
        <v>363</v>
      </c>
      <c r="H172">
        <v>18.422999999999998</v>
      </c>
      <c r="I172" t="s">
        <v>729</v>
      </c>
      <c r="L172">
        <v>108344794</v>
      </c>
      <c r="M172" s="5">
        <v>46004</v>
      </c>
      <c r="N172">
        <v>30</v>
      </c>
      <c r="O172">
        <v>1</v>
      </c>
      <c r="P172">
        <v>7</v>
      </c>
      <c r="Q172">
        <v>5</v>
      </c>
      <c r="R172" t="s">
        <v>3</v>
      </c>
      <c r="S172" t="s">
        <v>735</v>
      </c>
    </row>
    <row r="173" spans="1:19" x14ac:dyDescent="0.35">
      <c r="B173" t="s">
        <v>363</v>
      </c>
      <c r="C173">
        <v>0</v>
      </c>
      <c r="E173" s="640" t="s">
        <v>606</v>
      </c>
      <c r="F173" s="640" t="s">
        <v>344</v>
      </c>
      <c r="G173" t="s">
        <v>363</v>
      </c>
      <c r="H173">
        <v>18.422999999999998</v>
      </c>
      <c r="I173" t="s">
        <v>729</v>
      </c>
      <c r="L173">
        <v>108119744</v>
      </c>
      <c r="M173" s="5">
        <v>45800</v>
      </c>
      <c r="N173">
        <v>30</v>
      </c>
      <c r="O173">
        <v>1</v>
      </c>
      <c r="P173">
        <v>7</v>
      </c>
      <c r="Q173">
        <v>1</v>
      </c>
      <c r="R173" t="s">
        <v>7</v>
      </c>
      <c r="S173" t="s">
        <v>800</v>
      </c>
    </row>
    <row r="174" spans="1:19" x14ac:dyDescent="0.35">
      <c r="A174">
        <v>0</v>
      </c>
      <c r="B174" t="s">
        <v>363</v>
      </c>
      <c r="C174">
        <v>0</v>
      </c>
      <c r="E174" s="640" t="s">
        <v>606</v>
      </c>
      <c r="F174" s="640" t="s">
        <v>398</v>
      </c>
      <c r="G174" t="s">
        <v>363</v>
      </c>
      <c r="H174">
        <v>18.422999999999998</v>
      </c>
      <c r="I174" t="s">
        <v>729</v>
      </c>
      <c r="L174">
        <v>108075332</v>
      </c>
      <c r="M174" s="5">
        <v>45756</v>
      </c>
      <c r="N174">
        <v>30</v>
      </c>
      <c r="O174">
        <v>1</v>
      </c>
      <c r="P174">
        <v>7</v>
      </c>
      <c r="Q174">
        <v>1</v>
      </c>
      <c r="R174" t="s">
        <v>3</v>
      </c>
      <c r="S174" t="s">
        <v>733</v>
      </c>
    </row>
    <row r="175" spans="1:19" x14ac:dyDescent="0.35">
      <c r="A175">
        <v>0</v>
      </c>
      <c r="B175" t="s">
        <v>363</v>
      </c>
      <c r="C175">
        <v>0</v>
      </c>
      <c r="E175" s="640" t="s">
        <v>606</v>
      </c>
      <c r="F175" s="640" t="s">
        <v>398</v>
      </c>
      <c r="G175" t="s">
        <v>363</v>
      </c>
      <c r="H175">
        <v>18.422999999999998</v>
      </c>
      <c r="I175" t="s">
        <v>729</v>
      </c>
      <c r="L175">
        <v>107829357</v>
      </c>
      <c r="M175" s="5">
        <v>45528</v>
      </c>
      <c r="N175">
        <v>30</v>
      </c>
      <c r="O175">
        <v>1</v>
      </c>
      <c r="P175">
        <v>7</v>
      </c>
      <c r="Q175">
        <v>1</v>
      </c>
      <c r="R175" t="s">
        <v>10</v>
      </c>
      <c r="S175" t="s">
        <v>801</v>
      </c>
    </row>
    <row r="176" spans="1:19" x14ac:dyDescent="0.35">
      <c r="A176">
        <v>0</v>
      </c>
      <c r="B176" t="s">
        <v>363</v>
      </c>
      <c r="C176">
        <v>0</v>
      </c>
      <c r="E176" s="640" t="s">
        <v>606</v>
      </c>
      <c r="F176" t="s">
        <v>384</v>
      </c>
      <c r="G176" t="s">
        <v>363</v>
      </c>
      <c r="H176">
        <v>18.422999999999998</v>
      </c>
      <c r="I176" t="s">
        <v>729</v>
      </c>
      <c r="L176">
        <v>108200842</v>
      </c>
      <c r="M176" s="5">
        <v>45882</v>
      </c>
      <c r="N176">
        <v>30</v>
      </c>
      <c r="O176">
        <v>2</v>
      </c>
      <c r="P176">
        <v>7</v>
      </c>
      <c r="Q176">
        <v>1</v>
      </c>
      <c r="R176" t="s">
        <v>7</v>
      </c>
      <c r="S176" t="s">
        <v>743</v>
      </c>
    </row>
    <row r="177" spans="1:19" x14ac:dyDescent="0.35">
      <c r="A177">
        <v>0</v>
      </c>
      <c r="B177" t="s">
        <v>363</v>
      </c>
      <c r="C177">
        <v>0</v>
      </c>
      <c r="E177" s="640" t="s">
        <v>606</v>
      </c>
      <c r="F177" s="640" t="s">
        <v>344</v>
      </c>
      <c r="G177" t="s">
        <v>363</v>
      </c>
      <c r="H177">
        <v>18.422999999999998</v>
      </c>
      <c r="I177" t="s">
        <v>729</v>
      </c>
      <c r="L177">
        <v>107977925</v>
      </c>
      <c r="M177" s="5">
        <v>45638</v>
      </c>
      <c r="N177">
        <v>30</v>
      </c>
      <c r="O177">
        <v>1</v>
      </c>
      <c r="P177">
        <v>7</v>
      </c>
      <c r="Q177">
        <v>5</v>
      </c>
      <c r="R177" t="s">
        <v>8</v>
      </c>
      <c r="S177" t="s">
        <v>736</v>
      </c>
    </row>
    <row r="178" spans="1:19" x14ac:dyDescent="0.35">
      <c r="A178">
        <v>0</v>
      </c>
      <c r="B178" t="s">
        <v>363</v>
      </c>
      <c r="C178">
        <v>1E-3</v>
      </c>
      <c r="D178" t="s">
        <v>411</v>
      </c>
      <c r="E178" s="640" t="s">
        <v>606</v>
      </c>
      <c r="F178" s="640" t="s">
        <v>398</v>
      </c>
      <c r="G178" t="s">
        <v>363</v>
      </c>
      <c r="H178">
        <v>18.423999999999999</v>
      </c>
      <c r="I178" t="s">
        <v>729</v>
      </c>
      <c r="L178">
        <v>104180285</v>
      </c>
      <c r="M178" s="5">
        <v>41922</v>
      </c>
      <c r="N178">
        <v>19</v>
      </c>
      <c r="O178">
        <v>1</v>
      </c>
      <c r="P178">
        <v>7</v>
      </c>
      <c r="Q178">
        <v>5</v>
      </c>
      <c r="S178" t="s">
        <v>769</v>
      </c>
    </row>
    <row r="179" spans="1:19" x14ac:dyDescent="0.35">
      <c r="A179">
        <v>0</v>
      </c>
      <c r="B179" t="s">
        <v>363</v>
      </c>
      <c r="C179">
        <v>9.5000000000000001E-2</v>
      </c>
      <c r="D179" t="s">
        <v>411</v>
      </c>
      <c r="E179" s="640" t="s">
        <v>606</v>
      </c>
      <c r="F179" s="640" t="s">
        <v>398</v>
      </c>
      <c r="G179" t="s">
        <v>363</v>
      </c>
      <c r="H179">
        <v>18.518000000000001</v>
      </c>
      <c r="I179" t="s">
        <v>729</v>
      </c>
      <c r="L179">
        <v>105420932</v>
      </c>
      <c r="M179" s="5">
        <v>43181</v>
      </c>
      <c r="N179">
        <v>23</v>
      </c>
      <c r="O179">
        <v>1</v>
      </c>
      <c r="P179">
        <v>5</v>
      </c>
      <c r="Q179">
        <v>1</v>
      </c>
      <c r="R179" t="s">
        <v>7</v>
      </c>
      <c r="S179" t="s">
        <v>802</v>
      </c>
    </row>
    <row r="180" spans="1:19" x14ac:dyDescent="0.35">
      <c r="A180">
        <v>0</v>
      </c>
      <c r="B180" t="s">
        <v>363</v>
      </c>
      <c r="C180">
        <v>0.1</v>
      </c>
      <c r="D180" t="s">
        <v>411</v>
      </c>
      <c r="E180" s="640" t="s">
        <v>606</v>
      </c>
      <c r="F180" s="640" t="s">
        <v>425</v>
      </c>
      <c r="G180" t="s">
        <v>363</v>
      </c>
      <c r="H180">
        <v>18.523</v>
      </c>
      <c r="I180" t="s">
        <v>729</v>
      </c>
      <c r="L180">
        <v>106638714</v>
      </c>
      <c r="M180" s="5">
        <v>44383</v>
      </c>
      <c r="N180">
        <v>23</v>
      </c>
      <c r="O180">
        <v>1</v>
      </c>
      <c r="P180">
        <v>0</v>
      </c>
      <c r="Q180">
        <v>1</v>
      </c>
      <c r="R180" t="s">
        <v>10</v>
      </c>
      <c r="S180" t="s">
        <v>802</v>
      </c>
    </row>
    <row r="181" spans="1:19" x14ac:dyDescent="0.35">
      <c r="A181">
        <v>0</v>
      </c>
      <c r="B181" t="s">
        <v>363</v>
      </c>
      <c r="C181">
        <v>0.1</v>
      </c>
      <c r="D181" t="s">
        <v>411</v>
      </c>
      <c r="E181" s="640" t="s">
        <v>606</v>
      </c>
      <c r="F181" s="640" t="s">
        <v>398</v>
      </c>
      <c r="G181" t="s">
        <v>363</v>
      </c>
      <c r="H181">
        <v>18.523</v>
      </c>
      <c r="I181" t="s">
        <v>729</v>
      </c>
      <c r="L181">
        <v>107431559</v>
      </c>
      <c r="M181" s="5">
        <v>45159</v>
      </c>
      <c r="N181">
        <v>19</v>
      </c>
      <c r="O181">
        <v>1</v>
      </c>
      <c r="P181">
        <v>0</v>
      </c>
      <c r="Q181">
        <v>1</v>
      </c>
      <c r="R181" t="s">
        <v>8</v>
      </c>
      <c r="S181" t="s">
        <v>803</v>
      </c>
    </row>
    <row r="182" spans="1:19" x14ac:dyDescent="0.35">
      <c r="A182">
        <v>0</v>
      </c>
      <c r="B182" t="s">
        <v>363</v>
      </c>
      <c r="C182">
        <v>0.3</v>
      </c>
      <c r="D182" t="s">
        <v>6</v>
      </c>
      <c r="E182" s="640" t="s">
        <v>398</v>
      </c>
      <c r="F182" s="640" t="s">
        <v>606</v>
      </c>
      <c r="G182" t="s">
        <v>363</v>
      </c>
      <c r="H182">
        <v>18.581</v>
      </c>
      <c r="I182" t="s">
        <v>729</v>
      </c>
      <c r="L182">
        <v>105368798</v>
      </c>
      <c r="M182" s="5">
        <v>43127</v>
      </c>
      <c r="N182">
        <v>21</v>
      </c>
      <c r="O182">
        <v>1</v>
      </c>
      <c r="P182">
        <v>0</v>
      </c>
      <c r="Q182">
        <v>1</v>
      </c>
      <c r="R182" t="s">
        <v>7</v>
      </c>
      <c r="S182" t="s">
        <v>748</v>
      </c>
    </row>
    <row r="183" spans="1:19" x14ac:dyDescent="0.35">
      <c r="A183">
        <v>0</v>
      </c>
      <c r="B183" t="s">
        <v>363</v>
      </c>
      <c r="C183">
        <v>0.2</v>
      </c>
      <c r="D183" t="s">
        <v>411</v>
      </c>
      <c r="E183" s="640" t="s">
        <v>606</v>
      </c>
      <c r="F183" s="640" t="s">
        <v>425</v>
      </c>
      <c r="G183" t="s">
        <v>363</v>
      </c>
      <c r="H183">
        <v>18.623000000000001</v>
      </c>
      <c r="I183" t="s">
        <v>729</v>
      </c>
      <c r="L183">
        <v>106516078</v>
      </c>
      <c r="M183" s="5">
        <v>44265</v>
      </c>
      <c r="N183">
        <v>23</v>
      </c>
      <c r="O183">
        <v>1</v>
      </c>
      <c r="P183">
        <v>5</v>
      </c>
      <c r="Q183">
        <v>1</v>
      </c>
      <c r="R183" t="s">
        <v>8</v>
      </c>
      <c r="S183" t="s">
        <v>802</v>
      </c>
    </row>
    <row r="184" spans="1:19" x14ac:dyDescent="0.35">
      <c r="A184">
        <v>0</v>
      </c>
      <c r="B184" t="s">
        <v>363</v>
      </c>
      <c r="C184">
        <v>0.25</v>
      </c>
      <c r="D184" t="s">
        <v>411</v>
      </c>
      <c r="E184" s="640" t="s">
        <v>606</v>
      </c>
      <c r="F184" s="640" t="s">
        <v>425</v>
      </c>
      <c r="G184" t="s">
        <v>363</v>
      </c>
      <c r="H184">
        <v>18.672999999999998</v>
      </c>
      <c r="I184" t="s">
        <v>729</v>
      </c>
      <c r="L184">
        <v>104786352</v>
      </c>
      <c r="M184" s="5">
        <v>42561</v>
      </c>
      <c r="N184">
        <v>28</v>
      </c>
      <c r="O184">
        <v>1</v>
      </c>
      <c r="P184">
        <v>0</v>
      </c>
      <c r="Q184">
        <v>1</v>
      </c>
      <c r="R184" t="s">
        <v>7</v>
      </c>
      <c r="S184" t="s">
        <v>804</v>
      </c>
    </row>
    <row r="185" spans="1:19" x14ac:dyDescent="0.35">
      <c r="A185">
        <v>0</v>
      </c>
      <c r="B185" t="s">
        <v>363</v>
      </c>
      <c r="C185">
        <v>0.15</v>
      </c>
      <c r="D185" t="s">
        <v>6</v>
      </c>
      <c r="E185" s="640" t="s">
        <v>398</v>
      </c>
      <c r="F185" s="640" t="s">
        <v>606</v>
      </c>
      <c r="G185" t="s">
        <v>363</v>
      </c>
      <c r="H185">
        <v>18.731000000000002</v>
      </c>
      <c r="I185" t="s">
        <v>729</v>
      </c>
      <c r="L185">
        <v>107722871</v>
      </c>
      <c r="M185" s="5">
        <v>45430</v>
      </c>
      <c r="N185">
        <v>21</v>
      </c>
      <c r="O185">
        <v>1</v>
      </c>
      <c r="P185">
        <v>0</v>
      </c>
      <c r="Q185">
        <v>1</v>
      </c>
      <c r="R185" t="s">
        <v>7</v>
      </c>
      <c r="S185" t="s">
        <v>749</v>
      </c>
    </row>
    <row r="186" spans="1:19" x14ac:dyDescent="0.35">
      <c r="A186">
        <v>0</v>
      </c>
      <c r="B186" t="s">
        <v>363</v>
      </c>
      <c r="C186">
        <v>0.1</v>
      </c>
      <c r="D186" t="s">
        <v>6</v>
      </c>
      <c r="E186" s="640" t="s">
        <v>398</v>
      </c>
      <c r="F186" s="640" t="s">
        <v>606</v>
      </c>
      <c r="G186" t="s">
        <v>363</v>
      </c>
      <c r="H186">
        <v>18.780999999999999</v>
      </c>
      <c r="I186" t="s">
        <v>729</v>
      </c>
      <c r="L186">
        <v>104707326</v>
      </c>
      <c r="M186" s="5">
        <v>42474</v>
      </c>
      <c r="N186">
        <v>28</v>
      </c>
      <c r="O186">
        <v>1</v>
      </c>
      <c r="P186">
        <v>0</v>
      </c>
      <c r="Q186">
        <v>1</v>
      </c>
      <c r="R186" t="s">
        <v>7</v>
      </c>
      <c r="S186" t="s">
        <v>804</v>
      </c>
    </row>
    <row r="187" spans="1:19" x14ac:dyDescent="0.35">
      <c r="A187">
        <v>0</v>
      </c>
      <c r="B187" t="s">
        <v>363</v>
      </c>
      <c r="C187">
        <v>0.1</v>
      </c>
      <c r="D187" t="s">
        <v>6</v>
      </c>
      <c r="E187" s="640" t="s">
        <v>398</v>
      </c>
      <c r="F187" s="640" t="s">
        <v>606</v>
      </c>
      <c r="G187" t="s">
        <v>363</v>
      </c>
      <c r="H187">
        <v>18.780999999999999</v>
      </c>
      <c r="I187" t="s">
        <v>729</v>
      </c>
      <c r="L187">
        <v>108121864</v>
      </c>
      <c r="M187" s="5">
        <v>45802</v>
      </c>
      <c r="N187">
        <v>19</v>
      </c>
      <c r="O187">
        <v>1</v>
      </c>
      <c r="P187">
        <v>0</v>
      </c>
      <c r="Q187">
        <v>3</v>
      </c>
      <c r="R187" t="s">
        <v>7</v>
      </c>
      <c r="S187" t="s">
        <v>751</v>
      </c>
    </row>
    <row r="188" spans="1:19" x14ac:dyDescent="0.35">
      <c r="A188">
        <v>0</v>
      </c>
      <c r="B188" t="s">
        <v>363</v>
      </c>
      <c r="C188">
        <v>0</v>
      </c>
      <c r="E188" s="640" t="s">
        <v>398</v>
      </c>
      <c r="F188" t="s">
        <v>629</v>
      </c>
      <c r="G188" t="s">
        <v>363</v>
      </c>
      <c r="H188">
        <v>18.881</v>
      </c>
      <c r="I188" t="s">
        <v>729</v>
      </c>
      <c r="L188">
        <v>106255886</v>
      </c>
      <c r="M188" s="5">
        <v>43998</v>
      </c>
      <c r="N188">
        <v>21</v>
      </c>
      <c r="O188">
        <v>2</v>
      </c>
      <c r="P188">
        <v>0</v>
      </c>
      <c r="Q188">
        <v>1</v>
      </c>
      <c r="R188" t="s">
        <v>7</v>
      </c>
      <c r="S188" t="s">
        <v>748</v>
      </c>
    </row>
    <row r="189" spans="1:19" x14ac:dyDescent="0.35">
      <c r="A189">
        <v>0</v>
      </c>
      <c r="B189" t="s">
        <v>363</v>
      </c>
      <c r="C189">
        <v>0</v>
      </c>
      <c r="E189" s="640" t="s">
        <v>398</v>
      </c>
      <c r="F189" s="640" t="s">
        <v>344</v>
      </c>
      <c r="G189" t="s">
        <v>363</v>
      </c>
      <c r="H189">
        <v>18.881</v>
      </c>
      <c r="I189" t="s">
        <v>729</v>
      </c>
      <c r="L189">
        <v>105929118</v>
      </c>
      <c r="M189" s="5">
        <v>43662</v>
      </c>
      <c r="N189">
        <v>23</v>
      </c>
      <c r="O189">
        <v>2</v>
      </c>
      <c r="P189">
        <v>8</v>
      </c>
      <c r="Q189">
        <v>1</v>
      </c>
      <c r="R189" t="s">
        <v>7</v>
      </c>
      <c r="S189" t="s">
        <v>786</v>
      </c>
    </row>
    <row r="190" spans="1:19" x14ac:dyDescent="0.35">
      <c r="A190">
        <v>0</v>
      </c>
      <c r="B190" t="s">
        <v>363</v>
      </c>
      <c r="C190">
        <v>0</v>
      </c>
      <c r="E190" s="640" t="s">
        <v>398</v>
      </c>
      <c r="F190" s="640" t="s">
        <v>425</v>
      </c>
      <c r="G190" t="s">
        <v>363</v>
      </c>
      <c r="H190">
        <v>18.881</v>
      </c>
      <c r="I190" t="s">
        <v>729</v>
      </c>
      <c r="L190">
        <v>107691439</v>
      </c>
      <c r="M190" s="5">
        <v>45400</v>
      </c>
      <c r="N190">
        <v>24</v>
      </c>
      <c r="O190">
        <v>1</v>
      </c>
      <c r="P190">
        <v>8</v>
      </c>
      <c r="Q190">
        <v>5</v>
      </c>
      <c r="R190" t="s">
        <v>7</v>
      </c>
      <c r="S190" t="s">
        <v>787</v>
      </c>
    </row>
    <row r="191" spans="1:19" x14ac:dyDescent="0.35">
      <c r="A191">
        <v>0</v>
      </c>
      <c r="B191" t="s">
        <v>363</v>
      </c>
      <c r="C191">
        <v>8.9999999999999993E-3</v>
      </c>
      <c r="D191" t="s">
        <v>411</v>
      </c>
      <c r="E191" s="640" t="s">
        <v>398</v>
      </c>
      <c r="F191" t="s">
        <v>630</v>
      </c>
      <c r="G191" t="s">
        <v>363</v>
      </c>
      <c r="H191">
        <v>18.89</v>
      </c>
      <c r="I191" t="s">
        <v>729</v>
      </c>
      <c r="L191">
        <v>104675794</v>
      </c>
      <c r="M191" s="5">
        <v>42443</v>
      </c>
      <c r="N191">
        <v>21</v>
      </c>
      <c r="O191">
        <v>1</v>
      </c>
      <c r="P191">
        <v>0</v>
      </c>
      <c r="Q191">
        <v>1</v>
      </c>
      <c r="R191" t="s">
        <v>7</v>
      </c>
      <c r="S191" t="s">
        <v>748</v>
      </c>
    </row>
    <row r="192" spans="1:19" x14ac:dyDescent="0.35">
      <c r="A192">
        <v>0</v>
      </c>
      <c r="B192" t="s">
        <v>363</v>
      </c>
      <c r="C192">
        <v>2.8000000000000001E-2</v>
      </c>
      <c r="D192" t="s">
        <v>411</v>
      </c>
      <c r="E192" s="640" t="s">
        <v>398</v>
      </c>
      <c r="F192" s="640" t="s">
        <v>425</v>
      </c>
      <c r="G192" t="s">
        <v>363</v>
      </c>
      <c r="H192">
        <v>18.908999999999999</v>
      </c>
      <c r="I192" t="s">
        <v>729</v>
      </c>
      <c r="L192">
        <v>105646810</v>
      </c>
      <c r="M192" s="5">
        <v>43391</v>
      </c>
      <c r="N192">
        <v>27</v>
      </c>
      <c r="O192">
        <v>1</v>
      </c>
      <c r="P192">
        <v>0</v>
      </c>
      <c r="Q192">
        <v>5</v>
      </c>
      <c r="R192" t="s">
        <v>3</v>
      </c>
      <c r="S192" t="s">
        <v>776</v>
      </c>
    </row>
    <row r="193" spans="1:19" x14ac:dyDescent="0.35">
      <c r="A193">
        <v>0</v>
      </c>
      <c r="B193" t="s">
        <v>363</v>
      </c>
      <c r="C193">
        <v>0.03</v>
      </c>
      <c r="D193" t="s">
        <v>411</v>
      </c>
      <c r="E193" s="640" t="s">
        <v>398</v>
      </c>
      <c r="F193" t="s">
        <v>631</v>
      </c>
      <c r="G193" t="s">
        <v>363</v>
      </c>
      <c r="H193">
        <v>18.911000000000001</v>
      </c>
      <c r="I193" t="s">
        <v>729</v>
      </c>
      <c r="L193">
        <v>108275869</v>
      </c>
      <c r="M193" s="5">
        <v>45951</v>
      </c>
      <c r="N193">
        <v>19</v>
      </c>
      <c r="O193">
        <v>1</v>
      </c>
      <c r="P193">
        <v>0</v>
      </c>
      <c r="Q193">
        <v>1</v>
      </c>
      <c r="R193" t="s">
        <v>7</v>
      </c>
      <c r="S193" t="s">
        <v>805</v>
      </c>
    </row>
    <row r="194" spans="1:19" x14ac:dyDescent="0.35">
      <c r="A194">
        <v>0</v>
      </c>
      <c r="B194" t="s">
        <v>596</v>
      </c>
      <c r="C194">
        <v>0</v>
      </c>
      <c r="E194" t="s">
        <v>363</v>
      </c>
      <c r="F194" t="s">
        <v>367</v>
      </c>
      <c r="G194" t="s">
        <v>596</v>
      </c>
      <c r="H194">
        <v>0.17</v>
      </c>
      <c r="I194" t="s">
        <v>729</v>
      </c>
      <c r="J194" s="638">
        <v>15.154</v>
      </c>
      <c r="L194">
        <v>106459471</v>
      </c>
      <c r="M194" s="5">
        <v>44206</v>
      </c>
      <c r="N194">
        <v>30</v>
      </c>
      <c r="O194">
        <v>1</v>
      </c>
      <c r="P194">
        <v>7</v>
      </c>
      <c r="Q194">
        <v>1</v>
      </c>
      <c r="R194" t="s">
        <v>7</v>
      </c>
      <c r="S194" t="s">
        <v>736</v>
      </c>
    </row>
    <row r="195" spans="1:19" x14ac:dyDescent="0.35">
      <c r="A195">
        <v>0</v>
      </c>
      <c r="B195" t="s">
        <v>596</v>
      </c>
      <c r="C195">
        <v>0</v>
      </c>
      <c r="E195" t="s">
        <v>363</v>
      </c>
      <c r="F195" t="s">
        <v>667</v>
      </c>
      <c r="G195" t="s">
        <v>596</v>
      </c>
      <c r="H195">
        <v>0.17</v>
      </c>
      <c r="I195" t="s">
        <v>729</v>
      </c>
      <c r="J195" s="638">
        <v>15.154</v>
      </c>
      <c r="L195">
        <v>106687453</v>
      </c>
      <c r="M195" s="5">
        <v>44439</v>
      </c>
      <c r="N195">
        <v>30</v>
      </c>
      <c r="O195">
        <v>1</v>
      </c>
      <c r="P195">
        <v>0</v>
      </c>
      <c r="Q195">
        <v>1</v>
      </c>
      <c r="R195" t="s">
        <v>7</v>
      </c>
      <c r="S195" t="s">
        <v>735</v>
      </c>
    </row>
    <row r="196" spans="1:19" x14ac:dyDescent="0.35">
      <c r="A196">
        <v>721</v>
      </c>
      <c r="B196" t="s">
        <v>596</v>
      </c>
      <c r="C196">
        <v>0</v>
      </c>
      <c r="E196" t="s">
        <v>363</v>
      </c>
      <c r="F196" t="s">
        <v>387</v>
      </c>
      <c r="G196" t="s">
        <v>596</v>
      </c>
      <c r="H196">
        <v>0.17</v>
      </c>
      <c r="I196" t="s">
        <v>729</v>
      </c>
      <c r="J196" s="638">
        <v>15.154</v>
      </c>
      <c r="L196">
        <v>106518121</v>
      </c>
      <c r="M196" s="5">
        <v>44272</v>
      </c>
      <c r="N196">
        <v>30</v>
      </c>
      <c r="O196">
        <v>1</v>
      </c>
      <c r="P196">
        <v>7</v>
      </c>
      <c r="Q196">
        <v>4</v>
      </c>
      <c r="R196" t="s">
        <v>3</v>
      </c>
      <c r="S196" t="s">
        <v>735</v>
      </c>
    </row>
    <row r="197" spans="1:19" x14ac:dyDescent="0.35">
      <c r="A197">
        <v>0</v>
      </c>
      <c r="B197" t="s">
        <v>596</v>
      </c>
      <c r="C197">
        <v>0</v>
      </c>
      <c r="E197" t="s">
        <v>363</v>
      </c>
      <c r="F197" t="s">
        <v>367</v>
      </c>
      <c r="G197" t="s">
        <v>596</v>
      </c>
      <c r="H197">
        <v>0.17</v>
      </c>
      <c r="I197" t="s">
        <v>729</v>
      </c>
      <c r="J197" s="638">
        <v>15.154</v>
      </c>
      <c r="L197">
        <v>106492350</v>
      </c>
      <c r="M197" s="5">
        <v>44244</v>
      </c>
      <c r="N197">
        <v>30</v>
      </c>
      <c r="O197">
        <v>1</v>
      </c>
      <c r="P197">
        <v>7</v>
      </c>
      <c r="Q197">
        <v>1</v>
      </c>
      <c r="R197" t="s">
        <v>7</v>
      </c>
      <c r="S197" t="s">
        <v>801</v>
      </c>
    </row>
    <row r="198" spans="1:19" x14ac:dyDescent="0.35">
      <c r="A198">
        <v>721</v>
      </c>
      <c r="B198" t="s">
        <v>596</v>
      </c>
      <c r="C198">
        <v>0</v>
      </c>
      <c r="E198" t="s">
        <v>363</v>
      </c>
      <c r="F198" t="s">
        <v>367</v>
      </c>
      <c r="G198" t="s">
        <v>596</v>
      </c>
      <c r="H198">
        <v>0.17</v>
      </c>
      <c r="I198" t="s">
        <v>729</v>
      </c>
      <c r="J198" s="638">
        <v>15.154</v>
      </c>
      <c r="L198">
        <v>106492273</v>
      </c>
      <c r="M198" s="5">
        <v>44244</v>
      </c>
      <c r="N198">
        <v>30</v>
      </c>
      <c r="O198">
        <v>1</v>
      </c>
      <c r="P198">
        <v>7</v>
      </c>
      <c r="Q198">
        <v>1</v>
      </c>
      <c r="R198" t="s">
        <v>8</v>
      </c>
      <c r="S198" t="s">
        <v>734</v>
      </c>
    </row>
    <row r="199" spans="1:19" x14ac:dyDescent="0.35">
      <c r="A199">
        <v>0</v>
      </c>
      <c r="B199" t="s">
        <v>596</v>
      </c>
      <c r="C199">
        <v>0</v>
      </c>
      <c r="E199" t="s">
        <v>363</v>
      </c>
      <c r="F199" t="s">
        <v>367</v>
      </c>
      <c r="G199" t="s">
        <v>596</v>
      </c>
      <c r="H199">
        <v>0.17</v>
      </c>
      <c r="I199" t="s">
        <v>729</v>
      </c>
      <c r="J199" s="638">
        <v>15.154</v>
      </c>
      <c r="L199">
        <v>106269508</v>
      </c>
      <c r="M199" s="5">
        <v>44017</v>
      </c>
      <c r="N199">
        <v>30</v>
      </c>
      <c r="O199">
        <v>1</v>
      </c>
      <c r="P199">
        <v>7</v>
      </c>
      <c r="Q199">
        <v>1</v>
      </c>
      <c r="R199" t="s">
        <v>7</v>
      </c>
      <c r="S199" t="s">
        <v>801</v>
      </c>
    </row>
    <row r="200" spans="1:19" x14ac:dyDescent="0.35">
      <c r="A200">
        <v>721</v>
      </c>
      <c r="B200" t="s">
        <v>596</v>
      </c>
      <c r="C200">
        <v>0</v>
      </c>
      <c r="E200" t="s">
        <v>363</v>
      </c>
      <c r="F200" t="s">
        <v>367</v>
      </c>
      <c r="G200" t="s">
        <v>596</v>
      </c>
      <c r="H200">
        <v>0.17</v>
      </c>
      <c r="I200" t="s">
        <v>729</v>
      </c>
      <c r="J200" s="638">
        <v>15.154</v>
      </c>
      <c r="L200">
        <v>105945632</v>
      </c>
      <c r="M200" s="5">
        <v>43679</v>
      </c>
      <c r="N200">
        <v>30</v>
      </c>
      <c r="O200">
        <v>2</v>
      </c>
      <c r="P200">
        <v>7</v>
      </c>
      <c r="Q200">
        <v>1</v>
      </c>
      <c r="R200" t="s">
        <v>7</v>
      </c>
      <c r="S200" t="s">
        <v>800</v>
      </c>
    </row>
    <row r="201" spans="1:19" x14ac:dyDescent="0.35">
      <c r="A201">
        <v>721</v>
      </c>
      <c r="B201" t="s">
        <v>596</v>
      </c>
      <c r="C201">
        <v>0</v>
      </c>
      <c r="E201" t="s">
        <v>363</v>
      </c>
      <c r="F201" t="s">
        <v>367</v>
      </c>
      <c r="G201" t="s">
        <v>596</v>
      </c>
      <c r="H201">
        <v>0.17</v>
      </c>
      <c r="I201" t="s">
        <v>729</v>
      </c>
      <c r="J201" s="638">
        <v>15.154</v>
      </c>
      <c r="L201">
        <v>106024657</v>
      </c>
      <c r="M201" s="5">
        <v>43749</v>
      </c>
      <c r="N201">
        <v>30</v>
      </c>
      <c r="O201">
        <v>1</v>
      </c>
      <c r="P201">
        <v>7</v>
      </c>
      <c r="Q201">
        <v>4</v>
      </c>
      <c r="R201" t="s">
        <v>7</v>
      </c>
      <c r="S201" t="s">
        <v>735</v>
      </c>
    </row>
    <row r="202" spans="1:19" x14ac:dyDescent="0.35">
      <c r="A202">
        <v>0</v>
      </c>
      <c r="B202" t="s">
        <v>596</v>
      </c>
      <c r="C202">
        <v>0</v>
      </c>
      <c r="E202" t="s">
        <v>363</v>
      </c>
      <c r="F202" t="s">
        <v>367</v>
      </c>
      <c r="G202" t="s">
        <v>596</v>
      </c>
      <c r="H202">
        <v>0.17</v>
      </c>
      <c r="I202" t="s">
        <v>729</v>
      </c>
      <c r="J202" s="638">
        <v>15.154</v>
      </c>
      <c r="L202">
        <v>105753082</v>
      </c>
      <c r="M202" s="5">
        <v>43488</v>
      </c>
      <c r="N202">
        <v>30</v>
      </c>
      <c r="O202">
        <v>1</v>
      </c>
      <c r="P202">
        <v>7</v>
      </c>
      <c r="Q202">
        <v>1</v>
      </c>
      <c r="R202" t="s">
        <v>7</v>
      </c>
      <c r="S202" t="s">
        <v>740</v>
      </c>
    </row>
    <row r="203" spans="1:19" x14ac:dyDescent="0.35">
      <c r="A203">
        <v>721</v>
      </c>
      <c r="B203" t="s">
        <v>596</v>
      </c>
      <c r="C203">
        <v>0</v>
      </c>
      <c r="E203" t="s">
        <v>363</v>
      </c>
      <c r="F203" t="s">
        <v>367</v>
      </c>
      <c r="G203" t="s">
        <v>596</v>
      </c>
      <c r="H203">
        <v>0.17</v>
      </c>
      <c r="I203" t="s">
        <v>729</v>
      </c>
      <c r="J203" s="638">
        <v>15.154</v>
      </c>
      <c r="L203">
        <v>105473413</v>
      </c>
      <c r="M203" s="5">
        <v>43224</v>
      </c>
      <c r="N203">
        <v>24</v>
      </c>
      <c r="O203">
        <v>1</v>
      </c>
      <c r="P203">
        <v>7</v>
      </c>
      <c r="Q203">
        <v>1</v>
      </c>
      <c r="R203" t="s">
        <v>3</v>
      </c>
      <c r="S203" t="s">
        <v>806</v>
      </c>
    </row>
    <row r="204" spans="1:19" x14ac:dyDescent="0.35">
      <c r="A204">
        <v>0</v>
      </c>
      <c r="B204" t="s">
        <v>596</v>
      </c>
      <c r="C204">
        <v>0</v>
      </c>
      <c r="E204" t="s">
        <v>363</v>
      </c>
      <c r="F204" t="s">
        <v>387</v>
      </c>
      <c r="G204" t="s">
        <v>596</v>
      </c>
      <c r="H204">
        <v>0.17</v>
      </c>
      <c r="I204" t="s">
        <v>729</v>
      </c>
      <c r="J204" s="638">
        <v>15.154</v>
      </c>
      <c r="L204">
        <v>105573679</v>
      </c>
      <c r="M204" s="5">
        <v>43328</v>
      </c>
      <c r="N204">
        <v>30</v>
      </c>
      <c r="O204">
        <v>1</v>
      </c>
      <c r="P204">
        <v>7</v>
      </c>
      <c r="Q204">
        <v>1</v>
      </c>
      <c r="R204" t="s">
        <v>8</v>
      </c>
      <c r="S204" t="s">
        <v>739</v>
      </c>
    </row>
    <row r="205" spans="1:19" x14ac:dyDescent="0.35">
      <c r="A205">
        <v>0</v>
      </c>
      <c r="B205" t="s">
        <v>596</v>
      </c>
      <c r="C205">
        <v>0</v>
      </c>
      <c r="E205" t="s">
        <v>363</v>
      </c>
      <c r="F205" t="s">
        <v>367</v>
      </c>
      <c r="G205" t="s">
        <v>596</v>
      </c>
      <c r="H205">
        <v>0.17</v>
      </c>
      <c r="I205" t="s">
        <v>729</v>
      </c>
      <c r="J205" s="638">
        <v>15.154</v>
      </c>
      <c r="L205">
        <v>105382003</v>
      </c>
      <c r="M205" s="5">
        <v>43142</v>
      </c>
      <c r="N205">
        <v>30</v>
      </c>
      <c r="O205">
        <v>2</v>
      </c>
      <c r="P205">
        <v>7</v>
      </c>
      <c r="Q205">
        <v>1</v>
      </c>
      <c r="R205" t="s">
        <v>7</v>
      </c>
      <c r="S205" t="s">
        <v>734</v>
      </c>
    </row>
    <row r="206" spans="1:19" x14ac:dyDescent="0.35">
      <c r="A206">
        <v>721</v>
      </c>
      <c r="B206" t="s">
        <v>596</v>
      </c>
      <c r="C206">
        <v>0</v>
      </c>
      <c r="E206" t="s">
        <v>363</v>
      </c>
      <c r="F206" t="s">
        <v>367</v>
      </c>
      <c r="G206" t="s">
        <v>596</v>
      </c>
      <c r="H206">
        <v>0.17</v>
      </c>
      <c r="I206" t="s">
        <v>729</v>
      </c>
      <c r="J206" s="638">
        <v>15.154</v>
      </c>
      <c r="L206">
        <v>104909979</v>
      </c>
      <c r="M206" s="5">
        <v>42684</v>
      </c>
      <c r="N206">
        <v>30</v>
      </c>
      <c r="O206">
        <v>1</v>
      </c>
      <c r="P206">
        <v>7</v>
      </c>
      <c r="Q206">
        <v>1</v>
      </c>
      <c r="R206" t="s">
        <v>7</v>
      </c>
      <c r="S206" t="s">
        <v>733</v>
      </c>
    </row>
    <row r="207" spans="1:19" x14ac:dyDescent="0.35">
      <c r="A207">
        <v>721</v>
      </c>
      <c r="B207" t="s">
        <v>596</v>
      </c>
      <c r="C207">
        <v>0</v>
      </c>
      <c r="E207" t="s">
        <v>363</v>
      </c>
      <c r="F207" t="s">
        <v>427</v>
      </c>
      <c r="G207" t="s">
        <v>596</v>
      </c>
      <c r="H207">
        <v>0.17</v>
      </c>
      <c r="I207" t="s">
        <v>729</v>
      </c>
      <c r="J207" s="638">
        <v>15.154</v>
      </c>
      <c r="L207">
        <v>104955823</v>
      </c>
      <c r="M207" s="5">
        <v>42725</v>
      </c>
      <c r="N207">
        <v>30</v>
      </c>
      <c r="O207">
        <v>1</v>
      </c>
      <c r="P207">
        <v>7</v>
      </c>
      <c r="Q207">
        <v>1</v>
      </c>
      <c r="R207" t="s">
        <v>7</v>
      </c>
      <c r="S207" t="s">
        <v>736</v>
      </c>
    </row>
    <row r="208" spans="1:19" x14ac:dyDescent="0.35">
      <c r="A208">
        <v>0</v>
      </c>
      <c r="B208" t="s">
        <v>596</v>
      </c>
      <c r="C208">
        <v>0</v>
      </c>
      <c r="E208" t="s">
        <v>363</v>
      </c>
      <c r="F208" t="s">
        <v>367</v>
      </c>
      <c r="G208" t="s">
        <v>596</v>
      </c>
      <c r="H208">
        <v>0.17</v>
      </c>
      <c r="I208" t="s">
        <v>729</v>
      </c>
      <c r="J208" s="638">
        <v>15.154</v>
      </c>
      <c r="L208">
        <v>104577175</v>
      </c>
      <c r="M208" s="5">
        <v>42345</v>
      </c>
      <c r="N208">
        <v>30</v>
      </c>
      <c r="O208">
        <v>2</v>
      </c>
      <c r="P208">
        <v>7</v>
      </c>
      <c r="Q208">
        <v>1</v>
      </c>
      <c r="R208" t="s">
        <v>7</v>
      </c>
      <c r="S208" t="s">
        <v>801</v>
      </c>
    </row>
    <row r="209" spans="1:19" x14ac:dyDescent="0.35">
      <c r="A209">
        <v>0</v>
      </c>
      <c r="B209" t="s">
        <v>596</v>
      </c>
      <c r="C209">
        <v>0</v>
      </c>
      <c r="E209" t="s">
        <v>363</v>
      </c>
      <c r="F209" t="s">
        <v>387</v>
      </c>
      <c r="G209" t="s">
        <v>596</v>
      </c>
      <c r="H209">
        <v>0.17</v>
      </c>
      <c r="I209" t="s">
        <v>729</v>
      </c>
      <c r="J209" s="638">
        <v>15.154</v>
      </c>
      <c r="L209">
        <v>104060174</v>
      </c>
      <c r="M209" s="5">
        <v>41775</v>
      </c>
      <c r="N209">
        <v>19</v>
      </c>
      <c r="O209">
        <v>1</v>
      </c>
      <c r="P209">
        <v>7</v>
      </c>
      <c r="Q209">
        <v>4</v>
      </c>
      <c r="R209" t="s">
        <v>7</v>
      </c>
      <c r="S209" t="s">
        <v>807</v>
      </c>
    </row>
    <row r="210" spans="1:19" x14ac:dyDescent="0.35">
      <c r="B210" t="s">
        <v>596</v>
      </c>
      <c r="C210">
        <v>0</v>
      </c>
      <c r="E210" t="s">
        <v>363</v>
      </c>
      <c r="F210" t="s">
        <v>387</v>
      </c>
      <c r="G210" t="s">
        <v>596</v>
      </c>
      <c r="H210">
        <v>0.17</v>
      </c>
      <c r="I210" t="s">
        <v>729</v>
      </c>
      <c r="J210" s="638">
        <v>15.154</v>
      </c>
      <c r="L210">
        <v>107948352</v>
      </c>
      <c r="M210" s="5">
        <v>45632</v>
      </c>
      <c r="N210">
        <v>30</v>
      </c>
      <c r="O210">
        <v>1</v>
      </c>
      <c r="P210">
        <v>7</v>
      </c>
      <c r="Q210">
        <v>4</v>
      </c>
      <c r="R210" t="s">
        <v>3</v>
      </c>
      <c r="S210" t="s">
        <v>735</v>
      </c>
    </row>
    <row r="211" spans="1:19" x14ac:dyDescent="0.35">
      <c r="A211">
        <v>0</v>
      </c>
      <c r="B211" t="s">
        <v>606</v>
      </c>
      <c r="C211">
        <v>0</v>
      </c>
      <c r="E211" t="s">
        <v>363</v>
      </c>
      <c r="F211" s="640" t="s">
        <v>344</v>
      </c>
      <c r="G211" t="s">
        <v>606</v>
      </c>
      <c r="H211">
        <v>0.73799999999999999</v>
      </c>
      <c r="I211" t="s">
        <v>729</v>
      </c>
      <c r="J211" s="638">
        <v>18.422999999999998</v>
      </c>
      <c r="L211">
        <v>107667488</v>
      </c>
      <c r="M211" s="5">
        <v>45351</v>
      </c>
      <c r="N211">
        <v>30</v>
      </c>
      <c r="O211">
        <v>1</v>
      </c>
      <c r="P211">
        <v>7</v>
      </c>
      <c r="Q211">
        <v>1</v>
      </c>
      <c r="R211" t="s">
        <v>8</v>
      </c>
      <c r="S211" t="s">
        <v>736</v>
      </c>
    </row>
    <row r="212" spans="1:19" x14ac:dyDescent="0.35">
      <c r="A212">
        <v>0</v>
      </c>
      <c r="B212" t="s">
        <v>606</v>
      </c>
      <c r="C212">
        <v>0</v>
      </c>
      <c r="E212" t="s">
        <v>363</v>
      </c>
      <c r="F212" s="640" t="s">
        <v>398</v>
      </c>
      <c r="G212" t="s">
        <v>606</v>
      </c>
      <c r="H212">
        <v>0.73799999999999999</v>
      </c>
      <c r="I212" t="s">
        <v>729</v>
      </c>
      <c r="J212" s="638">
        <v>18.422999999999998</v>
      </c>
      <c r="L212">
        <v>107634642</v>
      </c>
      <c r="M212" s="5">
        <v>45345</v>
      </c>
      <c r="N212">
        <v>30</v>
      </c>
      <c r="O212">
        <v>2</v>
      </c>
      <c r="P212">
        <v>7</v>
      </c>
      <c r="Q212">
        <v>1</v>
      </c>
      <c r="R212" t="s">
        <v>3</v>
      </c>
      <c r="S212" t="s">
        <v>740</v>
      </c>
    </row>
    <row r="213" spans="1:19" x14ac:dyDescent="0.35">
      <c r="A213">
        <v>0</v>
      </c>
      <c r="B213" t="s">
        <v>606</v>
      </c>
      <c r="C213">
        <v>0</v>
      </c>
      <c r="E213" t="s">
        <v>363</v>
      </c>
      <c r="F213" s="640" t="s">
        <v>425</v>
      </c>
      <c r="G213" t="s">
        <v>606</v>
      </c>
      <c r="H213">
        <v>0.73799999999999999</v>
      </c>
      <c r="I213" t="s">
        <v>729</v>
      </c>
      <c r="J213" s="638">
        <v>18.422999999999998</v>
      </c>
      <c r="L213">
        <v>108234504</v>
      </c>
      <c r="M213" s="5">
        <v>45914</v>
      </c>
      <c r="N213">
        <v>30</v>
      </c>
      <c r="O213">
        <v>1</v>
      </c>
      <c r="P213">
        <v>7</v>
      </c>
      <c r="Q213">
        <v>1</v>
      </c>
      <c r="R213" t="s">
        <v>3</v>
      </c>
      <c r="S213" t="s">
        <v>735</v>
      </c>
    </row>
    <row r="214" spans="1:19" x14ac:dyDescent="0.35">
      <c r="A214">
        <v>0</v>
      </c>
      <c r="B214" t="s">
        <v>606</v>
      </c>
      <c r="C214">
        <v>0</v>
      </c>
      <c r="E214" t="s">
        <v>363</v>
      </c>
      <c r="F214" s="640" t="s">
        <v>606</v>
      </c>
      <c r="G214" t="s">
        <v>606</v>
      </c>
      <c r="H214">
        <v>0.73799999999999999</v>
      </c>
      <c r="I214" t="s">
        <v>729</v>
      </c>
      <c r="J214" s="638">
        <v>18.422999999999998</v>
      </c>
      <c r="L214">
        <v>108043792</v>
      </c>
      <c r="M214" s="5">
        <v>45726</v>
      </c>
      <c r="N214">
        <v>30</v>
      </c>
      <c r="O214">
        <v>2</v>
      </c>
      <c r="P214">
        <v>7</v>
      </c>
      <c r="Q214">
        <v>1</v>
      </c>
      <c r="R214" t="s">
        <v>7</v>
      </c>
      <c r="S214" t="s">
        <v>740</v>
      </c>
    </row>
    <row r="215" spans="1:19" x14ac:dyDescent="0.35">
      <c r="A215">
        <v>0</v>
      </c>
      <c r="B215" t="s">
        <v>344</v>
      </c>
      <c r="C215">
        <v>0</v>
      </c>
      <c r="E215" t="s">
        <v>363</v>
      </c>
      <c r="F215" s="640" t="s">
        <v>425</v>
      </c>
      <c r="G215" t="s">
        <v>345</v>
      </c>
      <c r="H215">
        <v>1.44</v>
      </c>
      <c r="I215" t="s">
        <v>729</v>
      </c>
      <c r="J215" s="638">
        <v>17.811</v>
      </c>
      <c r="K215" t="s">
        <v>68</v>
      </c>
      <c r="L215">
        <v>107899978</v>
      </c>
      <c r="M215" s="5">
        <v>45592</v>
      </c>
      <c r="N215">
        <v>19</v>
      </c>
      <c r="O215">
        <v>2</v>
      </c>
      <c r="P215">
        <v>8</v>
      </c>
      <c r="Q215">
        <v>5</v>
      </c>
      <c r="R215" t="s">
        <v>7</v>
      </c>
      <c r="S215" t="s">
        <v>808</v>
      </c>
    </row>
    <row r="216" spans="1:19" x14ac:dyDescent="0.35">
      <c r="A216">
        <v>0</v>
      </c>
      <c r="B216" t="s">
        <v>345</v>
      </c>
      <c r="C216">
        <v>0</v>
      </c>
      <c r="E216" t="s">
        <v>363</v>
      </c>
      <c r="F216" t="s">
        <v>492</v>
      </c>
      <c r="G216" t="s">
        <v>345</v>
      </c>
      <c r="H216">
        <v>1.44</v>
      </c>
      <c r="I216" t="s">
        <v>729</v>
      </c>
      <c r="J216" s="638">
        <v>17.811</v>
      </c>
      <c r="L216">
        <v>107867161</v>
      </c>
      <c r="M216" s="5">
        <v>45564</v>
      </c>
      <c r="N216">
        <v>30</v>
      </c>
      <c r="O216">
        <v>1</v>
      </c>
      <c r="P216">
        <v>8</v>
      </c>
      <c r="Q216">
        <v>5</v>
      </c>
      <c r="R216" t="s">
        <v>3</v>
      </c>
      <c r="S216" t="s">
        <v>743</v>
      </c>
    </row>
    <row r="217" spans="1:19" x14ac:dyDescent="0.35">
      <c r="A217">
        <v>0</v>
      </c>
      <c r="B217" t="s">
        <v>345</v>
      </c>
      <c r="C217">
        <v>0</v>
      </c>
      <c r="E217" t="s">
        <v>363</v>
      </c>
      <c r="F217" s="640" t="s">
        <v>344</v>
      </c>
      <c r="G217" t="s">
        <v>345</v>
      </c>
      <c r="H217">
        <v>1.44</v>
      </c>
      <c r="I217" t="s">
        <v>729</v>
      </c>
      <c r="J217" s="638">
        <v>17.811</v>
      </c>
      <c r="L217">
        <v>107693756</v>
      </c>
      <c r="M217" s="5">
        <v>45403</v>
      </c>
      <c r="N217">
        <v>19</v>
      </c>
      <c r="O217">
        <v>1</v>
      </c>
      <c r="P217">
        <v>8</v>
      </c>
      <c r="Q217">
        <v>5</v>
      </c>
      <c r="R217" t="s">
        <v>7</v>
      </c>
      <c r="S217" t="s">
        <v>808</v>
      </c>
    </row>
    <row r="218" spans="1:19" x14ac:dyDescent="0.35">
      <c r="A218" s="641" t="s">
        <v>809</v>
      </c>
      <c r="B218" s="641"/>
      <c r="C218" s="641"/>
      <c r="D218" s="641"/>
      <c r="E218" s="641"/>
      <c r="F218" s="641"/>
      <c r="G218" s="641"/>
      <c r="H218" s="641"/>
      <c r="I218" s="641"/>
      <c r="J218" s="641"/>
      <c r="K218" s="641"/>
      <c r="L218" s="641"/>
      <c r="M218" s="641"/>
      <c r="N218" s="641"/>
      <c r="O218" s="641"/>
      <c r="P218" s="641"/>
      <c r="Q218" s="641"/>
      <c r="R218" s="641"/>
      <c r="S218" s="641"/>
    </row>
    <row r="219" spans="1:19" x14ac:dyDescent="0.35">
      <c r="A219">
        <v>0</v>
      </c>
      <c r="B219" t="s">
        <v>363</v>
      </c>
      <c r="C219">
        <v>0.1</v>
      </c>
      <c r="D219" t="s">
        <v>411</v>
      </c>
      <c r="E219" s="640" t="s">
        <v>596</v>
      </c>
      <c r="F219" s="640" t="s">
        <v>390</v>
      </c>
      <c r="G219" t="s">
        <v>363</v>
      </c>
      <c r="H219">
        <v>15.254</v>
      </c>
      <c r="I219" t="s">
        <v>810</v>
      </c>
      <c r="J219" s="638">
        <v>15.855</v>
      </c>
      <c r="L219">
        <v>106669279</v>
      </c>
      <c r="M219" s="5">
        <v>44433</v>
      </c>
      <c r="N219">
        <v>19</v>
      </c>
      <c r="O219">
        <v>1</v>
      </c>
      <c r="P219">
        <v>0</v>
      </c>
      <c r="Q219">
        <v>1</v>
      </c>
      <c r="R219" t="s">
        <v>7</v>
      </c>
      <c r="S219" t="s">
        <v>811</v>
      </c>
    </row>
    <row r="220" spans="1:19" x14ac:dyDescent="0.35">
      <c r="A220">
        <v>0</v>
      </c>
      <c r="B220" t="s">
        <v>363</v>
      </c>
      <c r="C220">
        <v>0.2</v>
      </c>
      <c r="D220" t="s">
        <v>411</v>
      </c>
      <c r="E220" s="640" t="s">
        <v>596</v>
      </c>
      <c r="F220" s="640" t="s">
        <v>390</v>
      </c>
      <c r="G220" t="s">
        <v>363</v>
      </c>
      <c r="H220">
        <v>15.353999999999999</v>
      </c>
      <c r="I220" t="s">
        <v>810</v>
      </c>
      <c r="J220" s="638">
        <v>15.532999999999999</v>
      </c>
      <c r="L220">
        <v>104237849</v>
      </c>
      <c r="M220" s="5">
        <v>41982</v>
      </c>
      <c r="N220">
        <v>19</v>
      </c>
      <c r="O220">
        <v>2</v>
      </c>
      <c r="P220">
        <v>0</v>
      </c>
      <c r="Q220">
        <v>1</v>
      </c>
      <c r="R220" t="s">
        <v>7</v>
      </c>
      <c r="S220" t="s">
        <v>811</v>
      </c>
    </row>
    <row r="221" spans="1:19" x14ac:dyDescent="0.35">
      <c r="A221">
        <v>0</v>
      </c>
      <c r="B221" t="s">
        <v>363</v>
      </c>
      <c r="C221">
        <v>0.2</v>
      </c>
      <c r="D221" t="s">
        <v>411</v>
      </c>
      <c r="E221" s="640" t="s">
        <v>596</v>
      </c>
      <c r="F221" s="640" t="s">
        <v>344</v>
      </c>
      <c r="G221" t="s">
        <v>363</v>
      </c>
      <c r="H221">
        <v>15.353999999999999</v>
      </c>
      <c r="I221" t="s">
        <v>810</v>
      </c>
      <c r="J221" s="638">
        <v>15.532999999999999</v>
      </c>
      <c r="L221">
        <v>104925059</v>
      </c>
      <c r="M221" s="5">
        <v>42695</v>
      </c>
      <c r="N221">
        <v>5</v>
      </c>
      <c r="O221">
        <v>1</v>
      </c>
      <c r="P221">
        <v>0</v>
      </c>
      <c r="Q221">
        <v>1</v>
      </c>
      <c r="R221" t="s">
        <v>7</v>
      </c>
      <c r="S221" t="s">
        <v>812</v>
      </c>
    </row>
    <row r="222" spans="1:19" x14ac:dyDescent="0.35">
      <c r="B222" t="s">
        <v>363</v>
      </c>
      <c r="C222">
        <v>0.4</v>
      </c>
      <c r="D222" t="s">
        <v>411</v>
      </c>
      <c r="E222" t="s">
        <v>367</v>
      </c>
      <c r="F222" s="640" t="s">
        <v>390</v>
      </c>
      <c r="G222" t="s">
        <v>363</v>
      </c>
      <c r="H222">
        <v>15.426</v>
      </c>
      <c r="I222" t="s">
        <v>810</v>
      </c>
      <c r="J222" s="638">
        <v>16.006</v>
      </c>
      <c r="L222">
        <v>106891729</v>
      </c>
      <c r="M222" s="5">
        <v>44632</v>
      </c>
      <c r="N222">
        <v>19</v>
      </c>
      <c r="O222">
        <v>1</v>
      </c>
      <c r="P222">
        <v>5</v>
      </c>
      <c r="Q222">
        <v>1</v>
      </c>
      <c r="R222" t="s">
        <v>7</v>
      </c>
      <c r="S222" t="s">
        <v>811</v>
      </c>
    </row>
    <row r="223" spans="1:19" x14ac:dyDescent="0.35">
      <c r="B223" t="s">
        <v>363</v>
      </c>
      <c r="C223">
        <v>0.4</v>
      </c>
      <c r="D223" t="s">
        <v>411</v>
      </c>
      <c r="E223" s="640" t="s">
        <v>596</v>
      </c>
      <c r="F223" s="640" t="s">
        <v>390</v>
      </c>
      <c r="G223" t="s">
        <v>363</v>
      </c>
      <c r="H223">
        <v>15.554</v>
      </c>
      <c r="I223" t="s">
        <v>810</v>
      </c>
      <c r="J223" s="638">
        <v>16.006</v>
      </c>
      <c r="L223">
        <v>108207667</v>
      </c>
      <c r="M223" s="5">
        <v>45888</v>
      </c>
      <c r="N223">
        <v>19</v>
      </c>
      <c r="O223">
        <v>1</v>
      </c>
      <c r="P223">
        <v>5</v>
      </c>
      <c r="Q223">
        <v>1</v>
      </c>
      <c r="R223" t="s">
        <v>7</v>
      </c>
      <c r="S223" t="s">
        <v>813</v>
      </c>
    </row>
    <row r="224" spans="1:19" x14ac:dyDescent="0.35">
      <c r="A224">
        <v>0</v>
      </c>
      <c r="B224" t="s">
        <v>363</v>
      </c>
      <c r="C224">
        <v>1</v>
      </c>
      <c r="D224" t="s">
        <v>6</v>
      </c>
      <c r="E224" s="640" t="s">
        <v>390</v>
      </c>
      <c r="F224" t="s">
        <v>367</v>
      </c>
      <c r="G224" t="s">
        <v>363</v>
      </c>
      <c r="H224">
        <v>15.565</v>
      </c>
      <c r="I224" t="s">
        <v>810</v>
      </c>
      <c r="J224" s="638">
        <v>15.965</v>
      </c>
      <c r="L224">
        <v>108218394</v>
      </c>
      <c r="M224" s="5">
        <v>45898</v>
      </c>
      <c r="N224">
        <v>19</v>
      </c>
      <c r="O224">
        <v>1</v>
      </c>
      <c r="P224">
        <v>0</v>
      </c>
      <c r="Q224">
        <v>1</v>
      </c>
      <c r="R224" t="s">
        <v>7</v>
      </c>
      <c r="S224" t="s">
        <v>813</v>
      </c>
    </row>
    <row r="225" spans="1:19" x14ac:dyDescent="0.35">
      <c r="A225">
        <v>0</v>
      </c>
      <c r="B225" t="s">
        <v>363</v>
      </c>
      <c r="C225">
        <v>3.3</v>
      </c>
      <c r="D225" t="s">
        <v>6</v>
      </c>
      <c r="E225" s="640" t="s">
        <v>398</v>
      </c>
      <c r="F225" t="s">
        <v>367</v>
      </c>
      <c r="G225" t="s">
        <v>363</v>
      </c>
      <c r="H225">
        <v>15.581</v>
      </c>
      <c r="I225" t="s">
        <v>810</v>
      </c>
      <c r="J225" s="638">
        <v>16.640999999999998</v>
      </c>
      <c r="L225">
        <v>104162742</v>
      </c>
      <c r="M225" s="5">
        <v>41902</v>
      </c>
      <c r="N225">
        <v>19</v>
      </c>
      <c r="O225">
        <v>1</v>
      </c>
      <c r="P225">
        <v>0</v>
      </c>
      <c r="Q225">
        <v>1</v>
      </c>
      <c r="R225" t="s">
        <v>7</v>
      </c>
      <c r="S225" t="s">
        <v>811</v>
      </c>
    </row>
    <row r="226" spans="1:19" x14ac:dyDescent="0.35">
      <c r="A226">
        <v>0</v>
      </c>
      <c r="B226" t="s">
        <v>363</v>
      </c>
      <c r="C226">
        <v>0.5</v>
      </c>
      <c r="D226" t="s">
        <v>411</v>
      </c>
      <c r="E226" s="640" t="s">
        <v>596</v>
      </c>
      <c r="F226" s="640" t="s">
        <v>390</v>
      </c>
      <c r="G226" t="s">
        <v>363</v>
      </c>
      <c r="H226">
        <v>15.654</v>
      </c>
      <c r="I226" t="s">
        <v>810</v>
      </c>
      <c r="J226" s="638">
        <v>15.507999999999999</v>
      </c>
      <c r="L226">
        <v>104117949</v>
      </c>
      <c r="M226" s="5">
        <v>41853</v>
      </c>
      <c r="N226">
        <v>19</v>
      </c>
      <c r="O226">
        <v>2</v>
      </c>
      <c r="P226">
        <v>0</v>
      </c>
      <c r="Q226">
        <v>1</v>
      </c>
      <c r="R226" t="s">
        <v>7</v>
      </c>
      <c r="S226" t="s">
        <v>814</v>
      </c>
    </row>
    <row r="227" spans="1:19" x14ac:dyDescent="0.35">
      <c r="A227">
        <v>0</v>
      </c>
      <c r="B227" t="s">
        <v>363</v>
      </c>
      <c r="C227">
        <v>0.5</v>
      </c>
      <c r="D227" t="s">
        <v>411</v>
      </c>
      <c r="E227" s="640" t="s">
        <v>596</v>
      </c>
      <c r="G227" t="s">
        <v>363</v>
      </c>
      <c r="H227">
        <v>15.654</v>
      </c>
      <c r="I227" t="s">
        <v>810</v>
      </c>
      <c r="J227" s="638">
        <v>15.912000000000001</v>
      </c>
      <c r="L227">
        <v>106712119</v>
      </c>
      <c r="M227" s="5">
        <v>44463</v>
      </c>
      <c r="N227">
        <v>19</v>
      </c>
      <c r="O227">
        <v>1</v>
      </c>
      <c r="P227">
        <v>0</v>
      </c>
      <c r="Q227">
        <v>1</v>
      </c>
      <c r="R227" t="s">
        <v>7</v>
      </c>
      <c r="S227" t="s">
        <v>811</v>
      </c>
    </row>
    <row r="228" spans="1:19" x14ac:dyDescent="0.35">
      <c r="A228">
        <v>0</v>
      </c>
      <c r="B228" t="s">
        <v>363</v>
      </c>
      <c r="C228">
        <v>0.7</v>
      </c>
      <c r="D228" t="s">
        <v>411</v>
      </c>
      <c r="E228" t="s">
        <v>367</v>
      </c>
      <c r="F228" s="640" t="s">
        <v>344</v>
      </c>
      <c r="G228" t="s">
        <v>363</v>
      </c>
      <c r="H228">
        <v>15.726000000000001</v>
      </c>
      <c r="I228" t="s">
        <v>810</v>
      </c>
      <c r="J228" s="638">
        <v>15.91</v>
      </c>
      <c r="L228">
        <v>107557759</v>
      </c>
      <c r="M228" s="5">
        <v>45270</v>
      </c>
      <c r="N228">
        <v>19</v>
      </c>
      <c r="O228">
        <v>1</v>
      </c>
      <c r="P228">
        <v>0</v>
      </c>
      <c r="Q228">
        <v>5</v>
      </c>
      <c r="R228" t="s">
        <v>7</v>
      </c>
      <c r="S228" t="s">
        <v>813</v>
      </c>
    </row>
    <row r="229" spans="1:19" x14ac:dyDescent="0.35">
      <c r="A229">
        <v>0</v>
      </c>
      <c r="B229" t="s">
        <v>363</v>
      </c>
      <c r="C229">
        <v>0.6</v>
      </c>
      <c r="D229" t="s">
        <v>411</v>
      </c>
      <c r="E229" s="640" t="s">
        <v>596</v>
      </c>
      <c r="F229" s="640" t="s">
        <v>344</v>
      </c>
      <c r="G229" t="s">
        <v>363</v>
      </c>
      <c r="H229">
        <v>15.754</v>
      </c>
      <c r="I229" t="s">
        <v>810</v>
      </c>
      <c r="J229" s="638">
        <v>16.154</v>
      </c>
      <c r="L229">
        <v>108032651</v>
      </c>
      <c r="M229" s="5">
        <v>45709</v>
      </c>
      <c r="N229">
        <v>19</v>
      </c>
      <c r="O229">
        <v>4</v>
      </c>
      <c r="P229">
        <v>0</v>
      </c>
      <c r="Q229">
        <v>1</v>
      </c>
      <c r="R229" t="s">
        <v>7</v>
      </c>
      <c r="S229" t="s">
        <v>815</v>
      </c>
    </row>
    <row r="230" spans="1:19" x14ac:dyDescent="0.35">
      <c r="A230">
        <v>0</v>
      </c>
      <c r="B230" t="s">
        <v>363</v>
      </c>
      <c r="C230">
        <v>0.7</v>
      </c>
      <c r="D230" t="s">
        <v>411</v>
      </c>
      <c r="E230" s="640" t="s">
        <v>596</v>
      </c>
      <c r="F230" s="640" t="s">
        <v>390</v>
      </c>
      <c r="G230" t="s">
        <v>363</v>
      </c>
      <c r="H230">
        <v>15.853999999999999</v>
      </c>
      <c r="I230" t="s">
        <v>810</v>
      </c>
      <c r="J230" s="638">
        <v>15.894</v>
      </c>
      <c r="L230">
        <v>104566748</v>
      </c>
      <c r="M230" s="5">
        <v>42334</v>
      </c>
      <c r="N230">
        <v>19</v>
      </c>
      <c r="O230">
        <v>1</v>
      </c>
      <c r="P230">
        <v>0</v>
      </c>
      <c r="Q230">
        <v>1</v>
      </c>
      <c r="R230" t="s">
        <v>7</v>
      </c>
      <c r="S230" t="s">
        <v>813</v>
      </c>
    </row>
    <row r="231" spans="1:19" x14ac:dyDescent="0.35">
      <c r="A231">
        <v>721</v>
      </c>
      <c r="B231" t="s">
        <v>363</v>
      </c>
      <c r="C231">
        <v>0.7</v>
      </c>
      <c r="D231" t="s">
        <v>411</v>
      </c>
      <c r="E231" s="640" t="s">
        <v>596</v>
      </c>
      <c r="F231" s="640" t="s">
        <v>344</v>
      </c>
      <c r="G231" t="s">
        <v>363</v>
      </c>
      <c r="H231">
        <v>15.853999999999999</v>
      </c>
      <c r="I231" t="s">
        <v>810</v>
      </c>
      <c r="J231" s="638">
        <v>15.9</v>
      </c>
      <c r="L231">
        <v>105248411</v>
      </c>
      <c r="M231" s="5">
        <v>43017</v>
      </c>
      <c r="N231">
        <v>19</v>
      </c>
      <c r="O231">
        <v>1</v>
      </c>
      <c r="P231">
        <v>5</v>
      </c>
      <c r="Q231">
        <v>5</v>
      </c>
      <c r="S231" t="s">
        <v>816</v>
      </c>
    </row>
    <row r="232" spans="1:19" x14ac:dyDescent="0.35">
      <c r="A232">
        <v>0</v>
      </c>
      <c r="B232" t="s">
        <v>363</v>
      </c>
      <c r="C232">
        <v>0.9</v>
      </c>
      <c r="D232" t="s">
        <v>411</v>
      </c>
      <c r="E232" s="640" t="s">
        <v>596</v>
      </c>
      <c r="F232" s="640" t="s">
        <v>344</v>
      </c>
      <c r="G232" t="s">
        <v>363</v>
      </c>
      <c r="H232">
        <v>16.053999999999998</v>
      </c>
      <c r="I232" t="s">
        <v>810</v>
      </c>
      <c r="J232" s="638">
        <v>16.225000000000001</v>
      </c>
      <c r="L232">
        <v>104685072</v>
      </c>
      <c r="M232" s="5">
        <v>42452</v>
      </c>
      <c r="N232">
        <v>21</v>
      </c>
      <c r="O232">
        <v>1</v>
      </c>
      <c r="P232">
        <v>5</v>
      </c>
      <c r="Q232">
        <v>1</v>
      </c>
      <c r="R232" t="s">
        <v>3</v>
      </c>
      <c r="S232" t="s">
        <v>817</v>
      </c>
    </row>
    <row r="233" spans="1:19" x14ac:dyDescent="0.35">
      <c r="A233">
        <v>0</v>
      </c>
      <c r="B233" t="s">
        <v>363</v>
      </c>
      <c r="C233">
        <v>1</v>
      </c>
      <c r="D233" t="s">
        <v>411</v>
      </c>
      <c r="E233" s="640" t="s">
        <v>596</v>
      </c>
      <c r="F233" s="640" t="s">
        <v>390</v>
      </c>
      <c r="G233" t="s">
        <v>363</v>
      </c>
      <c r="H233">
        <v>16.154</v>
      </c>
      <c r="I233" t="s">
        <v>810</v>
      </c>
      <c r="J233" s="638">
        <v>16.234000000000002</v>
      </c>
      <c r="L233">
        <v>107796887</v>
      </c>
      <c r="M233" s="5">
        <v>45499</v>
      </c>
      <c r="N233">
        <v>19</v>
      </c>
      <c r="O233">
        <v>1</v>
      </c>
      <c r="P233">
        <v>5</v>
      </c>
      <c r="Q233">
        <v>1</v>
      </c>
      <c r="R233" t="s">
        <v>7</v>
      </c>
      <c r="S233" t="s">
        <v>818</v>
      </c>
    </row>
    <row r="234" spans="1:19" x14ac:dyDescent="0.35">
      <c r="A234">
        <v>0</v>
      </c>
      <c r="B234" t="s">
        <v>363</v>
      </c>
      <c r="C234">
        <v>1</v>
      </c>
      <c r="D234" t="s">
        <v>385</v>
      </c>
      <c r="E234" s="640" t="s">
        <v>596</v>
      </c>
      <c r="F234" s="640" t="s">
        <v>390</v>
      </c>
      <c r="G234" t="s">
        <v>363</v>
      </c>
      <c r="H234">
        <v>16.154</v>
      </c>
      <c r="I234" t="s">
        <v>810</v>
      </c>
      <c r="J234" s="638">
        <v>16.234000000000002</v>
      </c>
      <c r="L234">
        <v>105391974</v>
      </c>
      <c r="M234" s="5">
        <v>43150</v>
      </c>
      <c r="N234">
        <v>23</v>
      </c>
      <c r="O234">
        <v>1</v>
      </c>
      <c r="P234">
        <v>0</v>
      </c>
      <c r="Q234">
        <v>1</v>
      </c>
      <c r="R234" t="s">
        <v>7</v>
      </c>
      <c r="S234" t="s">
        <v>758</v>
      </c>
    </row>
    <row r="235" spans="1:19" x14ac:dyDescent="0.35">
      <c r="A235">
        <v>0</v>
      </c>
      <c r="B235" t="s">
        <v>363</v>
      </c>
      <c r="C235">
        <v>1.5</v>
      </c>
      <c r="D235" t="s">
        <v>6</v>
      </c>
      <c r="E235" s="640" t="s">
        <v>344</v>
      </c>
      <c r="F235" s="640" t="s">
        <v>596</v>
      </c>
      <c r="G235" t="s">
        <v>363</v>
      </c>
      <c r="H235">
        <v>16.190999999999999</v>
      </c>
      <c r="I235" t="s">
        <v>810</v>
      </c>
      <c r="J235" s="638">
        <v>15.968</v>
      </c>
      <c r="L235">
        <v>107140545</v>
      </c>
      <c r="M235" s="5">
        <v>44864</v>
      </c>
      <c r="N235">
        <v>19</v>
      </c>
      <c r="O235">
        <v>1</v>
      </c>
      <c r="P235">
        <v>0</v>
      </c>
      <c r="Q235">
        <v>1</v>
      </c>
      <c r="R235" t="s">
        <v>10</v>
      </c>
      <c r="S235" t="s">
        <v>819</v>
      </c>
    </row>
    <row r="236" spans="1:19" x14ac:dyDescent="0.35">
      <c r="A236">
        <v>0</v>
      </c>
      <c r="B236" t="s">
        <v>363</v>
      </c>
      <c r="C236">
        <v>1.22</v>
      </c>
      <c r="D236" t="s">
        <v>411</v>
      </c>
      <c r="E236" t="s">
        <v>367</v>
      </c>
      <c r="F236" s="640" t="s">
        <v>390</v>
      </c>
      <c r="G236" t="s">
        <v>363</v>
      </c>
      <c r="H236">
        <v>16.245999999999999</v>
      </c>
      <c r="I236" t="s">
        <v>810</v>
      </c>
      <c r="J236" s="638">
        <v>16.23</v>
      </c>
      <c r="L236">
        <v>107075436</v>
      </c>
      <c r="M236" s="5">
        <v>44814</v>
      </c>
      <c r="N236">
        <v>24</v>
      </c>
      <c r="O236">
        <v>1</v>
      </c>
      <c r="P236">
        <v>8</v>
      </c>
      <c r="Q236">
        <v>1</v>
      </c>
      <c r="R236" t="s">
        <v>7</v>
      </c>
      <c r="S236" t="s">
        <v>820</v>
      </c>
    </row>
    <row r="237" spans="1:19" x14ac:dyDescent="0.35">
      <c r="A237">
        <v>0</v>
      </c>
      <c r="B237" t="s">
        <v>363</v>
      </c>
      <c r="C237">
        <v>1.1000000000000001</v>
      </c>
      <c r="D237" t="s">
        <v>411</v>
      </c>
      <c r="E237" s="640" t="s">
        <v>596</v>
      </c>
      <c r="F237" s="640" t="s">
        <v>390</v>
      </c>
      <c r="G237" t="s">
        <v>363</v>
      </c>
      <c r="H237">
        <v>16.254000000000001</v>
      </c>
      <c r="I237" t="s">
        <v>810</v>
      </c>
      <c r="J237" s="638">
        <v>15.954000000000001</v>
      </c>
      <c r="L237">
        <v>105723243</v>
      </c>
      <c r="M237" s="5">
        <v>43459</v>
      </c>
      <c r="N237">
        <v>19</v>
      </c>
      <c r="O237">
        <v>1</v>
      </c>
      <c r="P237">
        <v>0</v>
      </c>
      <c r="Q237">
        <v>1</v>
      </c>
      <c r="R237" t="s">
        <v>7</v>
      </c>
      <c r="S237" t="s">
        <v>816</v>
      </c>
    </row>
    <row r="238" spans="1:19" x14ac:dyDescent="0.35">
      <c r="A238">
        <v>0</v>
      </c>
      <c r="B238" t="s">
        <v>363</v>
      </c>
      <c r="C238">
        <v>1.1000000000000001</v>
      </c>
      <c r="D238" t="s">
        <v>411</v>
      </c>
      <c r="E238" s="640" t="s">
        <v>596</v>
      </c>
      <c r="F238" s="640" t="s">
        <v>344</v>
      </c>
      <c r="G238" t="s">
        <v>363</v>
      </c>
      <c r="H238">
        <v>16.254000000000001</v>
      </c>
      <c r="I238" t="s">
        <v>810</v>
      </c>
      <c r="J238" s="638">
        <v>16.154</v>
      </c>
      <c r="L238">
        <v>106672097</v>
      </c>
      <c r="M238" s="5">
        <v>44435</v>
      </c>
      <c r="N238">
        <v>32</v>
      </c>
      <c r="O238">
        <v>1</v>
      </c>
      <c r="P238">
        <v>0</v>
      </c>
      <c r="Q238">
        <v>1</v>
      </c>
      <c r="R238" t="s">
        <v>7</v>
      </c>
      <c r="S238" t="s">
        <v>821</v>
      </c>
    </row>
    <row r="239" spans="1:19" x14ac:dyDescent="0.35">
      <c r="A239">
        <v>0</v>
      </c>
      <c r="B239" t="s">
        <v>363</v>
      </c>
      <c r="C239">
        <v>0.3</v>
      </c>
      <c r="D239" t="s">
        <v>6</v>
      </c>
      <c r="E239" s="640" t="s">
        <v>390</v>
      </c>
      <c r="F239" t="s">
        <v>367</v>
      </c>
      <c r="G239" t="s">
        <v>363</v>
      </c>
      <c r="H239">
        <v>16.265000000000001</v>
      </c>
      <c r="I239" t="s">
        <v>810</v>
      </c>
      <c r="J239" s="638">
        <v>16.154</v>
      </c>
      <c r="L239">
        <v>105016739</v>
      </c>
      <c r="M239" s="5">
        <v>42780</v>
      </c>
      <c r="N239">
        <v>29</v>
      </c>
      <c r="O239">
        <v>1</v>
      </c>
      <c r="P239">
        <v>0</v>
      </c>
      <c r="Q239">
        <v>2</v>
      </c>
      <c r="R239" t="s">
        <v>7</v>
      </c>
      <c r="S239" t="s">
        <v>822</v>
      </c>
    </row>
    <row r="240" spans="1:19" x14ac:dyDescent="0.35">
      <c r="A240">
        <v>0</v>
      </c>
      <c r="B240" t="s">
        <v>363</v>
      </c>
      <c r="C240">
        <v>0.3</v>
      </c>
      <c r="D240" t="s">
        <v>6</v>
      </c>
      <c r="E240" s="640" t="s">
        <v>390</v>
      </c>
      <c r="F240" s="640" t="s">
        <v>596</v>
      </c>
      <c r="G240" t="s">
        <v>363</v>
      </c>
      <c r="H240">
        <v>16.265000000000001</v>
      </c>
      <c r="I240" t="s">
        <v>810</v>
      </c>
      <c r="J240" s="638">
        <v>15.904</v>
      </c>
      <c r="L240">
        <v>106830764</v>
      </c>
      <c r="M240" s="5">
        <v>44573</v>
      </c>
      <c r="N240">
        <v>19</v>
      </c>
      <c r="O240">
        <v>1</v>
      </c>
      <c r="P240">
        <v>0</v>
      </c>
      <c r="Q240">
        <v>1</v>
      </c>
      <c r="R240" t="s">
        <v>7</v>
      </c>
      <c r="S240" t="s">
        <v>816</v>
      </c>
    </row>
    <row r="241" spans="1:19" x14ac:dyDescent="0.35">
      <c r="A241">
        <v>0</v>
      </c>
      <c r="B241" t="s">
        <v>363</v>
      </c>
      <c r="C241">
        <v>0.25</v>
      </c>
      <c r="D241" t="s">
        <v>6</v>
      </c>
      <c r="E241" s="640" t="s">
        <v>390</v>
      </c>
      <c r="F241" s="640" t="s">
        <v>596</v>
      </c>
      <c r="G241" t="s">
        <v>363</v>
      </c>
      <c r="H241">
        <v>16.315000000000001</v>
      </c>
      <c r="I241" t="s">
        <v>810</v>
      </c>
      <c r="J241" s="638">
        <v>16.154</v>
      </c>
      <c r="L241">
        <v>107174290</v>
      </c>
      <c r="M241" s="5">
        <v>44898</v>
      </c>
      <c r="N241">
        <v>19</v>
      </c>
      <c r="O241">
        <v>2</v>
      </c>
      <c r="P241">
        <v>0</v>
      </c>
      <c r="Q241">
        <v>5</v>
      </c>
      <c r="R241" t="s">
        <v>8</v>
      </c>
      <c r="S241" t="s">
        <v>813</v>
      </c>
    </row>
    <row r="242" spans="1:19" x14ac:dyDescent="0.35">
      <c r="A242">
        <v>0</v>
      </c>
      <c r="B242" t="s">
        <v>363</v>
      </c>
      <c r="C242">
        <v>0.2</v>
      </c>
      <c r="D242" t="s">
        <v>6</v>
      </c>
      <c r="E242" s="640" t="s">
        <v>390</v>
      </c>
      <c r="F242" s="640" t="s">
        <v>596</v>
      </c>
      <c r="G242" t="s">
        <v>363</v>
      </c>
      <c r="H242">
        <v>16.364999999999998</v>
      </c>
      <c r="I242" t="s">
        <v>810</v>
      </c>
      <c r="J242" s="638">
        <v>16.350000000000001</v>
      </c>
      <c r="L242">
        <v>107719029</v>
      </c>
      <c r="M242" s="5">
        <v>45426</v>
      </c>
      <c r="N242">
        <v>19</v>
      </c>
      <c r="O242">
        <v>2</v>
      </c>
      <c r="P242">
        <v>0</v>
      </c>
      <c r="Q242">
        <v>5</v>
      </c>
      <c r="R242" t="s">
        <v>7</v>
      </c>
      <c r="S242" t="s">
        <v>818</v>
      </c>
    </row>
    <row r="243" spans="1:19" x14ac:dyDescent="0.35">
      <c r="A243">
        <v>0</v>
      </c>
      <c r="B243" t="s">
        <v>363</v>
      </c>
      <c r="C243">
        <v>1.3</v>
      </c>
      <c r="D243" t="s">
        <v>411</v>
      </c>
      <c r="E243" s="640" t="s">
        <v>596</v>
      </c>
      <c r="F243" s="640" t="s">
        <v>390</v>
      </c>
      <c r="G243" t="s">
        <v>363</v>
      </c>
      <c r="H243">
        <v>16.454000000000001</v>
      </c>
      <c r="I243" t="s">
        <v>810</v>
      </c>
      <c r="J243" s="638">
        <v>16.225000000000001</v>
      </c>
      <c r="L243">
        <v>106874223</v>
      </c>
      <c r="M243" s="5">
        <v>44616</v>
      </c>
      <c r="N243">
        <v>21</v>
      </c>
      <c r="O243">
        <v>1</v>
      </c>
      <c r="P243">
        <v>5</v>
      </c>
      <c r="Q243">
        <v>1</v>
      </c>
      <c r="R243" t="s">
        <v>7</v>
      </c>
      <c r="S243" t="s">
        <v>817</v>
      </c>
    </row>
    <row r="244" spans="1:19" x14ac:dyDescent="0.35">
      <c r="A244">
        <v>0</v>
      </c>
      <c r="B244" t="s">
        <v>363</v>
      </c>
      <c r="C244">
        <v>1.3</v>
      </c>
      <c r="D244" t="s">
        <v>411</v>
      </c>
      <c r="E244" s="640" t="s">
        <v>596</v>
      </c>
      <c r="F244" s="640" t="s">
        <v>390</v>
      </c>
      <c r="G244" t="s">
        <v>363</v>
      </c>
      <c r="H244">
        <v>16.454000000000001</v>
      </c>
      <c r="I244" t="s">
        <v>810</v>
      </c>
      <c r="J244" s="638">
        <v>16.225000000000001</v>
      </c>
      <c r="L244">
        <v>107612602</v>
      </c>
      <c r="M244" s="5">
        <v>45322</v>
      </c>
      <c r="N244">
        <v>26</v>
      </c>
      <c r="O244">
        <v>1</v>
      </c>
      <c r="P244">
        <v>8</v>
      </c>
      <c r="Q244">
        <v>5</v>
      </c>
      <c r="R244" t="s">
        <v>8</v>
      </c>
      <c r="S244" t="s">
        <v>823</v>
      </c>
    </row>
    <row r="245" spans="1:19" x14ac:dyDescent="0.35">
      <c r="B245" t="s">
        <v>363</v>
      </c>
      <c r="C245">
        <v>0.1</v>
      </c>
      <c r="D245" t="s">
        <v>6</v>
      </c>
      <c r="E245" s="640" t="s">
        <v>390</v>
      </c>
      <c r="F245" t="s">
        <v>382</v>
      </c>
      <c r="G245" t="s">
        <v>363</v>
      </c>
      <c r="H245">
        <v>16.465</v>
      </c>
      <c r="I245" t="s">
        <v>810</v>
      </c>
      <c r="J245" s="638">
        <v>15.968393939393939</v>
      </c>
      <c r="L245">
        <v>107017689</v>
      </c>
      <c r="M245" s="5">
        <v>44748</v>
      </c>
      <c r="N245">
        <v>19</v>
      </c>
      <c r="O245">
        <v>1</v>
      </c>
      <c r="P245">
        <v>0</v>
      </c>
      <c r="Q245">
        <v>1</v>
      </c>
      <c r="R245" t="s">
        <v>7</v>
      </c>
      <c r="S245" t="s">
        <v>824</v>
      </c>
    </row>
    <row r="246" spans="1:19" x14ac:dyDescent="0.35">
      <c r="A246">
        <v>0</v>
      </c>
      <c r="B246" t="s">
        <v>363</v>
      </c>
      <c r="C246">
        <v>0.1</v>
      </c>
      <c r="D246" t="s">
        <v>6</v>
      </c>
      <c r="E246" s="640" t="s">
        <v>390</v>
      </c>
      <c r="F246" s="640" t="s">
        <v>596</v>
      </c>
      <c r="G246" t="s">
        <v>363</v>
      </c>
      <c r="H246">
        <v>16.465</v>
      </c>
      <c r="I246" t="s">
        <v>810</v>
      </c>
      <c r="J246" s="638">
        <v>16.157803030303032</v>
      </c>
      <c r="L246">
        <v>106191255</v>
      </c>
      <c r="M246" s="5">
        <v>43911</v>
      </c>
      <c r="N246">
        <v>19</v>
      </c>
      <c r="O246">
        <v>1</v>
      </c>
      <c r="P246">
        <v>0</v>
      </c>
      <c r="Q246">
        <v>1</v>
      </c>
      <c r="R246" t="s">
        <v>8</v>
      </c>
      <c r="S246" t="s">
        <v>825</v>
      </c>
    </row>
    <row r="247" spans="1:19" x14ac:dyDescent="0.35">
      <c r="A247">
        <v>0</v>
      </c>
      <c r="B247" t="s">
        <v>363</v>
      </c>
      <c r="C247">
        <v>1.5</v>
      </c>
      <c r="D247" t="s">
        <v>411</v>
      </c>
      <c r="E247" t="s">
        <v>367</v>
      </c>
      <c r="F247" s="640" t="s">
        <v>344</v>
      </c>
      <c r="G247" t="s">
        <v>363</v>
      </c>
      <c r="H247">
        <v>16.526</v>
      </c>
      <c r="I247" t="s">
        <v>810</v>
      </c>
      <c r="J247" s="638">
        <v>17.02</v>
      </c>
      <c r="L247">
        <v>108203501</v>
      </c>
      <c r="M247" s="5">
        <v>45885</v>
      </c>
      <c r="N247">
        <v>29</v>
      </c>
      <c r="O247">
        <v>1</v>
      </c>
      <c r="P247">
        <v>0</v>
      </c>
      <c r="Q247">
        <v>1</v>
      </c>
      <c r="R247" t="s">
        <v>7</v>
      </c>
      <c r="S247" t="s">
        <v>826</v>
      </c>
    </row>
    <row r="248" spans="1:19" x14ac:dyDescent="0.35">
      <c r="A248">
        <v>0</v>
      </c>
      <c r="B248" t="s">
        <v>363</v>
      </c>
      <c r="C248">
        <v>0.1</v>
      </c>
      <c r="D248" t="s">
        <v>411</v>
      </c>
      <c r="E248" s="640" t="s">
        <v>390</v>
      </c>
      <c r="F248" s="640" t="s">
        <v>596</v>
      </c>
      <c r="G248" t="s">
        <v>363</v>
      </c>
      <c r="H248">
        <v>16.664999999999999</v>
      </c>
      <c r="I248" t="s">
        <v>810</v>
      </c>
      <c r="J248" s="638">
        <v>16.765000000000001</v>
      </c>
      <c r="L248">
        <v>106210779</v>
      </c>
      <c r="M248" s="5">
        <v>43945</v>
      </c>
      <c r="N248">
        <v>19</v>
      </c>
      <c r="O248">
        <v>1</v>
      </c>
      <c r="P248">
        <v>0</v>
      </c>
      <c r="Q248">
        <v>5</v>
      </c>
      <c r="R248" t="s">
        <v>7</v>
      </c>
      <c r="S248" t="s">
        <v>816</v>
      </c>
    </row>
    <row r="249" spans="1:19" x14ac:dyDescent="0.35">
      <c r="A249">
        <v>0</v>
      </c>
      <c r="B249" t="s">
        <v>363</v>
      </c>
      <c r="C249">
        <v>1.1000000000000001</v>
      </c>
      <c r="D249" t="s">
        <v>6</v>
      </c>
      <c r="E249" s="640" t="s">
        <v>345</v>
      </c>
      <c r="F249" t="s">
        <v>367</v>
      </c>
      <c r="G249" t="s">
        <v>363</v>
      </c>
      <c r="H249">
        <v>16.710999999999999</v>
      </c>
      <c r="I249" t="s">
        <v>810</v>
      </c>
      <c r="J249" s="638">
        <v>16.55</v>
      </c>
      <c r="L249">
        <v>107237915</v>
      </c>
      <c r="M249" s="5">
        <v>44964</v>
      </c>
      <c r="N249">
        <v>19</v>
      </c>
      <c r="O249">
        <v>1</v>
      </c>
      <c r="P249">
        <v>0</v>
      </c>
      <c r="Q249">
        <v>5</v>
      </c>
      <c r="R249" t="s">
        <v>7</v>
      </c>
      <c r="S249" t="s">
        <v>827</v>
      </c>
    </row>
    <row r="250" spans="1:19" x14ac:dyDescent="0.35">
      <c r="A250">
        <v>0</v>
      </c>
      <c r="B250" t="s">
        <v>363</v>
      </c>
      <c r="C250">
        <v>0.2</v>
      </c>
      <c r="D250" t="s">
        <v>411</v>
      </c>
      <c r="E250" s="640" t="s">
        <v>390</v>
      </c>
      <c r="F250" s="640" t="s">
        <v>344</v>
      </c>
      <c r="G250" t="s">
        <v>363</v>
      </c>
      <c r="H250">
        <v>16.765000000000001</v>
      </c>
      <c r="I250" t="s">
        <v>810</v>
      </c>
      <c r="J250" s="638">
        <v>16.68</v>
      </c>
      <c r="L250">
        <v>106767473</v>
      </c>
      <c r="M250" s="5">
        <v>44514</v>
      </c>
      <c r="N250">
        <v>19</v>
      </c>
      <c r="O250">
        <v>1</v>
      </c>
      <c r="P250">
        <v>0</v>
      </c>
      <c r="Q250">
        <v>5</v>
      </c>
      <c r="R250" t="s">
        <v>9</v>
      </c>
      <c r="S250" t="s">
        <v>828</v>
      </c>
    </row>
    <row r="251" spans="1:19" x14ac:dyDescent="0.35">
      <c r="A251">
        <v>0</v>
      </c>
      <c r="B251" t="s">
        <v>363</v>
      </c>
      <c r="C251">
        <v>0.3</v>
      </c>
      <c r="D251" t="s">
        <v>411</v>
      </c>
      <c r="E251" s="640" t="s">
        <v>390</v>
      </c>
      <c r="F251" s="640" t="s">
        <v>344</v>
      </c>
      <c r="G251" t="s">
        <v>363</v>
      </c>
      <c r="H251">
        <v>16.864999999999998</v>
      </c>
      <c r="I251" t="s">
        <v>810</v>
      </c>
      <c r="J251" s="638">
        <v>16.71</v>
      </c>
      <c r="L251">
        <v>104965799</v>
      </c>
      <c r="M251" s="5">
        <v>42738</v>
      </c>
      <c r="N251">
        <v>19</v>
      </c>
      <c r="O251">
        <v>2</v>
      </c>
      <c r="P251">
        <v>0</v>
      </c>
      <c r="Q251">
        <v>3</v>
      </c>
      <c r="R251" t="s">
        <v>7</v>
      </c>
      <c r="S251" t="s">
        <v>811</v>
      </c>
    </row>
    <row r="252" spans="1:19" x14ac:dyDescent="0.35">
      <c r="A252">
        <v>0</v>
      </c>
      <c r="B252" t="s">
        <v>363</v>
      </c>
      <c r="C252">
        <v>0.7</v>
      </c>
      <c r="D252" t="s">
        <v>6</v>
      </c>
      <c r="E252" s="640" t="s">
        <v>344</v>
      </c>
      <c r="F252" s="640" t="s">
        <v>606</v>
      </c>
      <c r="G252" t="s">
        <v>363</v>
      </c>
      <c r="H252">
        <v>16.991</v>
      </c>
      <c r="I252" t="s">
        <v>810</v>
      </c>
      <c r="J252" s="638">
        <v>18.41</v>
      </c>
      <c r="L252">
        <v>107771498</v>
      </c>
      <c r="M252" s="5">
        <v>45475</v>
      </c>
      <c r="N252">
        <v>19</v>
      </c>
      <c r="O252">
        <v>1</v>
      </c>
      <c r="P252">
        <v>0</v>
      </c>
      <c r="Q252">
        <v>1</v>
      </c>
      <c r="R252" t="s">
        <v>7</v>
      </c>
      <c r="S252" t="s">
        <v>829</v>
      </c>
    </row>
    <row r="253" spans="1:19" x14ac:dyDescent="0.35">
      <c r="A253">
        <v>0</v>
      </c>
      <c r="B253" t="s">
        <v>363</v>
      </c>
      <c r="C253">
        <v>2E-3</v>
      </c>
      <c r="D253" t="s">
        <v>6</v>
      </c>
      <c r="E253" s="640" t="s">
        <v>617</v>
      </c>
      <c r="F253" s="640" t="s">
        <v>616</v>
      </c>
      <c r="G253" t="s">
        <v>363</v>
      </c>
      <c r="H253">
        <v>17.015999999999998</v>
      </c>
      <c r="I253" t="s">
        <v>810</v>
      </c>
      <c r="J253" s="638">
        <v>17.02</v>
      </c>
      <c r="L253">
        <v>107846755</v>
      </c>
      <c r="M253" s="5">
        <v>45545</v>
      </c>
      <c r="N253">
        <v>19</v>
      </c>
      <c r="O253">
        <v>1</v>
      </c>
      <c r="P253">
        <v>0</v>
      </c>
      <c r="Q253">
        <v>1</v>
      </c>
      <c r="R253" t="s">
        <v>7</v>
      </c>
      <c r="S253" t="s">
        <v>830</v>
      </c>
    </row>
    <row r="254" spans="1:19" x14ac:dyDescent="0.35">
      <c r="A254">
        <v>0</v>
      </c>
      <c r="B254" t="s">
        <v>363</v>
      </c>
      <c r="C254">
        <v>0.5</v>
      </c>
      <c r="D254" t="s">
        <v>411</v>
      </c>
      <c r="E254" s="640" t="s">
        <v>390</v>
      </c>
      <c r="F254" s="640" t="s">
        <v>344</v>
      </c>
      <c r="G254" t="s">
        <v>363</v>
      </c>
      <c r="H254">
        <v>17.065000000000001</v>
      </c>
      <c r="I254" t="s">
        <v>810</v>
      </c>
      <c r="J254" s="638">
        <v>17.23</v>
      </c>
      <c r="L254">
        <v>105189060</v>
      </c>
      <c r="M254" s="5">
        <v>42961</v>
      </c>
      <c r="N254">
        <v>19</v>
      </c>
      <c r="O254">
        <v>1</v>
      </c>
      <c r="P254">
        <v>0</v>
      </c>
      <c r="Q254">
        <v>1</v>
      </c>
      <c r="R254" t="s">
        <v>8</v>
      </c>
      <c r="S254" t="s">
        <v>811</v>
      </c>
    </row>
    <row r="255" spans="1:19" x14ac:dyDescent="0.35">
      <c r="A255">
        <v>0</v>
      </c>
      <c r="B255" t="s">
        <v>363</v>
      </c>
      <c r="C255">
        <v>0.4</v>
      </c>
      <c r="D255" t="s">
        <v>6</v>
      </c>
      <c r="E255" s="640" t="s">
        <v>344</v>
      </c>
      <c r="F255" s="640" t="s">
        <v>390</v>
      </c>
      <c r="G255" t="s">
        <v>363</v>
      </c>
      <c r="H255">
        <v>17.291</v>
      </c>
      <c r="I255" t="s">
        <v>810</v>
      </c>
      <c r="J255" s="638">
        <v>16.830151515151517</v>
      </c>
      <c r="L255">
        <v>107971869</v>
      </c>
      <c r="M255" s="5">
        <v>45651</v>
      </c>
      <c r="N255">
        <v>23</v>
      </c>
      <c r="O255">
        <v>1</v>
      </c>
      <c r="P255">
        <v>0</v>
      </c>
      <c r="Q255">
        <v>1</v>
      </c>
      <c r="R255" t="s">
        <v>7</v>
      </c>
      <c r="S255" t="s">
        <v>831</v>
      </c>
    </row>
    <row r="256" spans="1:19" x14ac:dyDescent="0.35">
      <c r="A256">
        <v>0</v>
      </c>
      <c r="B256" t="s">
        <v>363</v>
      </c>
      <c r="C256">
        <v>0.4</v>
      </c>
      <c r="D256" t="s">
        <v>6</v>
      </c>
      <c r="E256" s="640" t="s">
        <v>344</v>
      </c>
      <c r="F256" s="640" t="s">
        <v>616</v>
      </c>
      <c r="G256" t="s">
        <v>363</v>
      </c>
      <c r="H256">
        <v>17.291</v>
      </c>
      <c r="I256" t="s">
        <v>810</v>
      </c>
      <c r="J256" s="638">
        <v>17.21</v>
      </c>
      <c r="L256">
        <v>107574700</v>
      </c>
      <c r="M256" s="5">
        <v>45284</v>
      </c>
      <c r="N256">
        <v>19</v>
      </c>
      <c r="O256">
        <v>1</v>
      </c>
      <c r="P256">
        <v>0</v>
      </c>
      <c r="Q256">
        <v>5</v>
      </c>
      <c r="S256" t="s">
        <v>832</v>
      </c>
    </row>
    <row r="257" spans="1:19" x14ac:dyDescent="0.35">
      <c r="A257">
        <v>0</v>
      </c>
      <c r="B257" t="s">
        <v>363</v>
      </c>
      <c r="C257">
        <v>0.2</v>
      </c>
      <c r="D257" t="s">
        <v>399</v>
      </c>
      <c r="E257" s="640" t="s">
        <v>344</v>
      </c>
      <c r="F257" t="s">
        <v>367</v>
      </c>
      <c r="G257" t="s">
        <v>363</v>
      </c>
      <c r="H257">
        <v>17.491</v>
      </c>
      <c r="I257" t="s">
        <v>810</v>
      </c>
      <c r="J257" s="638">
        <v>17.61</v>
      </c>
      <c r="L257">
        <v>104958215</v>
      </c>
      <c r="M257" s="5">
        <v>42729</v>
      </c>
      <c r="N257">
        <v>19</v>
      </c>
      <c r="O257">
        <v>2</v>
      </c>
      <c r="P257">
        <v>0</v>
      </c>
      <c r="Q257">
        <v>1</v>
      </c>
      <c r="S257" t="s">
        <v>833</v>
      </c>
    </row>
    <row r="258" spans="1:19" x14ac:dyDescent="0.35">
      <c r="A258">
        <v>0</v>
      </c>
      <c r="B258" t="s">
        <v>363</v>
      </c>
      <c r="C258">
        <v>0.2</v>
      </c>
      <c r="D258" t="s">
        <v>6</v>
      </c>
      <c r="E258" s="640" t="s">
        <v>344</v>
      </c>
      <c r="F258" t="s">
        <v>367</v>
      </c>
      <c r="G258" t="s">
        <v>363</v>
      </c>
      <c r="H258">
        <v>17.491</v>
      </c>
      <c r="I258" t="s">
        <v>810</v>
      </c>
      <c r="J258" s="638">
        <v>17.21</v>
      </c>
      <c r="L258">
        <v>107262788</v>
      </c>
      <c r="M258" s="5">
        <v>44990</v>
      </c>
      <c r="N258">
        <v>19</v>
      </c>
      <c r="O258">
        <v>1</v>
      </c>
      <c r="P258">
        <v>0</v>
      </c>
      <c r="Q258">
        <v>5</v>
      </c>
      <c r="R258" t="s">
        <v>3</v>
      </c>
      <c r="S258" t="s">
        <v>781</v>
      </c>
    </row>
    <row r="259" spans="1:19" x14ac:dyDescent="0.35">
      <c r="A259">
        <v>0</v>
      </c>
      <c r="B259" t="s">
        <v>363</v>
      </c>
      <c r="C259">
        <v>0.16</v>
      </c>
      <c r="D259" t="s">
        <v>6</v>
      </c>
      <c r="E259" s="640" t="s">
        <v>344</v>
      </c>
      <c r="F259" s="640" t="s">
        <v>390</v>
      </c>
      <c r="G259" t="s">
        <v>363</v>
      </c>
      <c r="H259">
        <v>17.530999999999999</v>
      </c>
      <c r="I259" t="s">
        <v>810</v>
      </c>
      <c r="J259" s="638">
        <v>17.61</v>
      </c>
      <c r="L259">
        <v>105795389</v>
      </c>
      <c r="M259" s="5">
        <v>43530</v>
      </c>
      <c r="N259">
        <v>20</v>
      </c>
      <c r="O259">
        <v>1</v>
      </c>
      <c r="P259">
        <v>0</v>
      </c>
      <c r="Q259">
        <v>5</v>
      </c>
      <c r="R259" t="s">
        <v>7</v>
      </c>
      <c r="S259" t="s">
        <v>834</v>
      </c>
    </row>
    <row r="260" spans="1:19" x14ac:dyDescent="0.35">
      <c r="A260">
        <v>0</v>
      </c>
      <c r="B260" t="s">
        <v>363</v>
      </c>
      <c r="C260">
        <v>0.16</v>
      </c>
      <c r="D260" t="s">
        <v>6</v>
      </c>
      <c r="E260" s="640" t="s">
        <v>344</v>
      </c>
      <c r="F260" s="640" t="s">
        <v>390</v>
      </c>
      <c r="G260" t="s">
        <v>363</v>
      </c>
      <c r="H260">
        <v>17.530999999999999</v>
      </c>
      <c r="I260" t="s">
        <v>810</v>
      </c>
      <c r="J260" s="638">
        <v>17.61</v>
      </c>
      <c r="L260">
        <v>105795390</v>
      </c>
      <c r="M260" s="5">
        <v>43530</v>
      </c>
      <c r="N260">
        <v>19</v>
      </c>
      <c r="O260">
        <v>1</v>
      </c>
      <c r="P260">
        <v>0</v>
      </c>
      <c r="Q260">
        <v>5</v>
      </c>
      <c r="R260" t="s">
        <v>7</v>
      </c>
      <c r="S260" t="s">
        <v>835</v>
      </c>
    </row>
    <row r="261" spans="1:19" x14ac:dyDescent="0.35">
      <c r="A261">
        <v>0</v>
      </c>
      <c r="B261" t="s">
        <v>363</v>
      </c>
      <c r="C261">
        <v>8.9999999999999993E-3</v>
      </c>
      <c r="D261" t="s">
        <v>6</v>
      </c>
      <c r="E261" s="640" t="s">
        <v>344</v>
      </c>
      <c r="F261" s="640" t="s">
        <v>616</v>
      </c>
      <c r="G261" t="s">
        <v>363</v>
      </c>
      <c r="H261">
        <v>17.681999999999999</v>
      </c>
      <c r="I261" t="s">
        <v>810</v>
      </c>
      <c r="J261" s="638">
        <v>17.811</v>
      </c>
      <c r="L261">
        <v>106585684</v>
      </c>
      <c r="M261" s="5">
        <v>44342</v>
      </c>
      <c r="N261">
        <v>23</v>
      </c>
      <c r="O261">
        <v>1</v>
      </c>
      <c r="P261">
        <v>8</v>
      </c>
      <c r="Q261">
        <v>1</v>
      </c>
      <c r="R261" t="s">
        <v>7</v>
      </c>
      <c r="S261" t="s">
        <v>836</v>
      </c>
    </row>
    <row r="262" spans="1:19" x14ac:dyDescent="0.35">
      <c r="A262">
        <v>0</v>
      </c>
      <c r="B262" t="s">
        <v>363</v>
      </c>
      <c r="C262">
        <v>6.0000000000000001E-3</v>
      </c>
      <c r="D262" t="s">
        <v>399</v>
      </c>
      <c r="E262" s="640" t="s">
        <v>344</v>
      </c>
      <c r="F262" t="s">
        <v>367</v>
      </c>
      <c r="G262" t="s">
        <v>363</v>
      </c>
      <c r="H262">
        <v>17.684999999999999</v>
      </c>
      <c r="I262" t="s">
        <v>810</v>
      </c>
      <c r="J262" s="638">
        <v>17.811</v>
      </c>
      <c r="L262">
        <v>107653866</v>
      </c>
      <c r="M262" s="5">
        <v>45360</v>
      </c>
      <c r="N262">
        <v>19</v>
      </c>
      <c r="O262">
        <v>1</v>
      </c>
      <c r="P262">
        <v>8</v>
      </c>
      <c r="Q262">
        <v>5</v>
      </c>
      <c r="R262" t="s">
        <v>7</v>
      </c>
      <c r="S262" t="s">
        <v>808</v>
      </c>
    </row>
    <row r="263" spans="1:19" x14ac:dyDescent="0.35">
      <c r="A263">
        <v>0</v>
      </c>
      <c r="B263" t="s">
        <v>363</v>
      </c>
      <c r="C263">
        <v>0</v>
      </c>
      <c r="E263" s="640" t="s">
        <v>344</v>
      </c>
      <c r="F263" t="s">
        <v>624</v>
      </c>
      <c r="G263" t="s">
        <v>363</v>
      </c>
      <c r="H263">
        <v>17.690999999999999</v>
      </c>
      <c r="I263" t="s">
        <v>810</v>
      </c>
      <c r="J263" s="638">
        <v>17.811</v>
      </c>
      <c r="L263">
        <v>104990692</v>
      </c>
      <c r="M263" s="5">
        <v>42765</v>
      </c>
      <c r="N263">
        <v>24</v>
      </c>
      <c r="O263">
        <v>1</v>
      </c>
      <c r="P263">
        <v>8</v>
      </c>
      <c r="Q263">
        <v>5</v>
      </c>
      <c r="R263" t="s">
        <v>7</v>
      </c>
      <c r="S263" t="s">
        <v>791</v>
      </c>
    </row>
    <row r="264" spans="1:19" x14ac:dyDescent="0.35">
      <c r="A264">
        <v>0</v>
      </c>
      <c r="B264" t="s">
        <v>363</v>
      </c>
      <c r="C264">
        <v>0</v>
      </c>
      <c r="E264" s="640" t="s">
        <v>344</v>
      </c>
      <c r="F264" s="640" t="s">
        <v>344</v>
      </c>
      <c r="G264" t="s">
        <v>363</v>
      </c>
      <c r="H264">
        <v>17.690999999999999</v>
      </c>
      <c r="I264" t="s">
        <v>810</v>
      </c>
      <c r="J264" s="638">
        <v>17.811</v>
      </c>
      <c r="L264">
        <v>105647086</v>
      </c>
      <c r="M264" s="5">
        <v>43396</v>
      </c>
      <c r="N264">
        <v>23</v>
      </c>
      <c r="O264">
        <v>1</v>
      </c>
      <c r="P264">
        <v>9</v>
      </c>
      <c r="Q264">
        <v>5</v>
      </c>
      <c r="R264" t="s">
        <v>3</v>
      </c>
      <c r="S264" t="s">
        <v>791</v>
      </c>
    </row>
    <row r="265" spans="1:19" x14ac:dyDescent="0.35">
      <c r="A265">
        <v>0</v>
      </c>
      <c r="B265" t="s">
        <v>363</v>
      </c>
      <c r="C265">
        <v>0</v>
      </c>
      <c r="E265" s="640" t="s">
        <v>344</v>
      </c>
      <c r="F265" s="640" t="s">
        <v>606</v>
      </c>
      <c r="G265" t="s">
        <v>363</v>
      </c>
      <c r="H265">
        <v>17.690999999999999</v>
      </c>
      <c r="I265" t="s">
        <v>810</v>
      </c>
      <c r="J265" s="638">
        <v>17.811</v>
      </c>
      <c r="L265">
        <v>105479722</v>
      </c>
      <c r="M265" s="5">
        <v>43230</v>
      </c>
      <c r="N265">
        <v>23</v>
      </c>
      <c r="O265">
        <v>1</v>
      </c>
      <c r="P265">
        <v>8</v>
      </c>
      <c r="Q265">
        <v>1</v>
      </c>
      <c r="R265" t="s">
        <v>8</v>
      </c>
      <c r="S265" t="s">
        <v>791</v>
      </c>
    </row>
    <row r="266" spans="1:19" x14ac:dyDescent="0.35">
      <c r="A266">
        <v>0</v>
      </c>
      <c r="B266" t="s">
        <v>363</v>
      </c>
      <c r="C266">
        <v>0</v>
      </c>
      <c r="E266" s="640" t="s">
        <v>344</v>
      </c>
      <c r="F266" s="640" t="s">
        <v>425</v>
      </c>
      <c r="G266" t="s">
        <v>363</v>
      </c>
      <c r="H266">
        <v>17.690999999999999</v>
      </c>
      <c r="I266" t="s">
        <v>810</v>
      </c>
      <c r="J266" s="638">
        <v>17.811</v>
      </c>
      <c r="L266">
        <v>106053590</v>
      </c>
      <c r="M266" s="5">
        <v>43776</v>
      </c>
      <c r="N266">
        <v>24</v>
      </c>
      <c r="O266">
        <v>1</v>
      </c>
      <c r="P266">
        <v>8</v>
      </c>
      <c r="Q266">
        <v>2</v>
      </c>
      <c r="R266" t="s">
        <v>7</v>
      </c>
      <c r="S266" t="s">
        <v>743</v>
      </c>
    </row>
    <row r="267" spans="1:19" x14ac:dyDescent="0.35">
      <c r="A267">
        <v>0</v>
      </c>
      <c r="B267" t="s">
        <v>363</v>
      </c>
      <c r="C267">
        <v>0</v>
      </c>
      <c r="E267" s="640" t="s">
        <v>344</v>
      </c>
      <c r="F267" t="s">
        <v>367</v>
      </c>
      <c r="G267" t="s">
        <v>363</v>
      </c>
      <c r="H267">
        <v>17.690999999999999</v>
      </c>
      <c r="I267" t="s">
        <v>810</v>
      </c>
      <c r="J267" s="638">
        <v>17.811</v>
      </c>
      <c r="L267">
        <v>106034045</v>
      </c>
      <c r="M267" s="5">
        <v>43760</v>
      </c>
      <c r="N267">
        <v>21</v>
      </c>
      <c r="O267">
        <v>1</v>
      </c>
      <c r="P267">
        <v>8</v>
      </c>
      <c r="Q267">
        <v>2</v>
      </c>
      <c r="R267" t="s">
        <v>7</v>
      </c>
      <c r="S267" t="s">
        <v>790</v>
      </c>
    </row>
    <row r="268" spans="1:19" x14ac:dyDescent="0.35">
      <c r="A268">
        <v>0</v>
      </c>
      <c r="B268" t="s">
        <v>363</v>
      </c>
      <c r="C268">
        <v>0</v>
      </c>
      <c r="E268" s="640" t="s">
        <v>344</v>
      </c>
      <c r="F268" s="640" t="s">
        <v>606</v>
      </c>
      <c r="G268" t="s">
        <v>363</v>
      </c>
      <c r="H268">
        <v>17.690999999999999</v>
      </c>
      <c r="I268" t="s">
        <v>810</v>
      </c>
      <c r="J268" s="638">
        <v>17.811</v>
      </c>
      <c r="L268">
        <v>106143808</v>
      </c>
      <c r="M268" s="5">
        <v>43861</v>
      </c>
      <c r="N268">
        <v>23</v>
      </c>
      <c r="O268">
        <v>3</v>
      </c>
      <c r="P268">
        <v>8</v>
      </c>
      <c r="Q268">
        <v>5</v>
      </c>
      <c r="R268" t="s">
        <v>3</v>
      </c>
      <c r="S268" t="s">
        <v>791</v>
      </c>
    </row>
    <row r="269" spans="1:19" x14ac:dyDescent="0.35">
      <c r="A269">
        <v>0</v>
      </c>
      <c r="B269" t="s">
        <v>363</v>
      </c>
      <c r="C269">
        <v>0</v>
      </c>
      <c r="E269" s="640" t="s">
        <v>344</v>
      </c>
      <c r="F269" s="640" t="s">
        <v>606</v>
      </c>
      <c r="G269" t="s">
        <v>363</v>
      </c>
      <c r="H269">
        <v>17.690999999999999</v>
      </c>
      <c r="I269" t="s">
        <v>810</v>
      </c>
      <c r="J269" s="638">
        <v>17.811</v>
      </c>
      <c r="L269">
        <v>106141821</v>
      </c>
      <c r="M269" s="5">
        <v>43860</v>
      </c>
      <c r="N269">
        <v>23</v>
      </c>
      <c r="O269">
        <v>1</v>
      </c>
      <c r="P269">
        <v>8</v>
      </c>
      <c r="Q269">
        <v>5</v>
      </c>
      <c r="R269" t="s">
        <v>8</v>
      </c>
      <c r="S269" t="s">
        <v>791</v>
      </c>
    </row>
    <row r="270" spans="1:19" x14ac:dyDescent="0.35">
      <c r="A270">
        <v>0</v>
      </c>
      <c r="B270" t="s">
        <v>363</v>
      </c>
      <c r="C270">
        <v>0</v>
      </c>
      <c r="E270" s="640" t="s">
        <v>344</v>
      </c>
      <c r="F270" t="s">
        <v>624</v>
      </c>
      <c r="G270" t="s">
        <v>363</v>
      </c>
      <c r="H270">
        <v>17.690999999999999</v>
      </c>
      <c r="I270" t="s">
        <v>810</v>
      </c>
      <c r="J270" s="638">
        <v>17.811</v>
      </c>
      <c r="L270">
        <v>106269515</v>
      </c>
      <c r="M270" s="5">
        <v>44014</v>
      </c>
      <c r="N270">
        <v>23</v>
      </c>
      <c r="O270">
        <v>1</v>
      </c>
      <c r="P270">
        <v>9</v>
      </c>
      <c r="Q270">
        <v>1</v>
      </c>
      <c r="R270" t="s">
        <v>7</v>
      </c>
      <c r="S270" t="s">
        <v>791</v>
      </c>
    </row>
    <row r="271" spans="1:19" x14ac:dyDescent="0.35">
      <c r="A271">
        <v>0</v>
      </c>
      <c r="B271" t="s">
        <v>363</v>
      </c>
      <c r="C271">
        <v>0</v>
      </c>
      <c r="E271" s="640" t="s">
        <v>344</v>
      </c>
      <c r="F271" s="640" t="s">
        <v>606</v>
      </c>
      <c r="G271" t="s">
        <v>363</v>
      </c>
      <c r="H271">
        <v>17.690999999999999</v>
      </c>
      <c r="I271" t="s">
        <v>810</v>
      </c>
      <c r="J271" s="638">
        <v>17.811</v>
      </c>
      <c r="L271">
        <v>106410960</v>
      </c>
      <c r="M271" s="5">
        <v>44153</v>
      </c>
      <c r="N271">
        <v>24</v>
      </c>
      <c r="O271">
        <v>1</v>
      </c>
      <c r="P271">
        <v>8</v>
      </c>
      <c r="Q271">
        <v>5</v>
      </c>
      <c r="R271" t="s">
        <v>7</v>
      </c>
      <c r="S271" t="s">
        <v>837</v>
      </c>
    </row>
    <row r="272" spans="1:19" x14ac:dyDescent="0.35">
      <c r="A272">
        <v>0</v>
      </c>
      <c r="B272" t="s">
        <v>363</v>
      </c>
      <c r="C272">
        <v>0</v>
      </c>
      <c r="E272" s="640" t="s">
        <v>344</v>
      </c>
      <c r="F272" s="640" t="s">
        <v>398</v>
      </c>
      <c r="G272" t="s">
        <v>363</v>
      </c>
      <c r="H272">
        <v>17.690999999999999</v>
      </c>
      <c r="I272" t="s">
        <v>810</v>
      </c>
      <c r="J272" s="638">
        <v>17.811</v>
      </c>
      <c r="L272">
        <v>105740600</v>
      </c>
      <c r="M272" s="5">
        <v>43473</v>
      </c>
      <c r="N272">
        <v>24</v>
      </c>
      <c r="O272">
        <v>1</v>
      </c>
      <c r="P272">
        <v>8</v>
      </c>
      <c r="Q272">
        <v>1</v>
      </c>
      <c r="R272" t="s">
        <v>3</v>
      </c>
      <c r="S272" t="s">
        <v>791</v>
      </c>
    </row>
    <row r="273" spans="1:19" x14ac:dyDescent="0.35">
      <c r="A273">
        <v>0</v>
      </c>
      <c r="B273" t="s">
        <v>363</v>
      </c>
      <c r="C273">
        <v>0</v>
      </c>
      <c r="E273" s="640" t="s">
        <v>344</v>
      </c>
      <c r="F273" s="640" t="s">
        <v>344</v>
      </c>
      <c r="G273" t="s">
        <v>363</v>
      </c>
      <c r="H273">
        <v>17.690999999999999</v>
      </c>
      <c r="I273" t="s">
        <v>810</v>
      </c>
      <c r="J273" s="638">
        <v>17.811</v>
      </c>
      <c r="L273">
        <v>105771630</v>
      </c>
      <c r="M273" s="5">
        <v>43507</v>
      </c>
      <c r="N273">
        <v>23</v>
      </c>
      <c r="O273">
        <v>2</v>
      </c>
      <c r="P273">
        <v>8</v>
      </c>
      <c r="Q273">
        <v>5</v>
      </c>
      <c r="R273" t="s">
        <v>7</v>
      </c>
      <c r="S273" t="s">
        <v>791</v>
      </c>
    </row>
    <row r="274" spans="1:19" x14ac:dyDescent="0.35">
      <c r="A274">
        <v>0</v>
      </c>
      <c r="B274" t="s">
        <v>363</v>
      </c>
      <c r="C274">
        <v>0</v>
      </c>
      <c r="E274" s="640" t="s">
        <v>344</v>
      </c>
      <c r="F274" s="640" t="s">
        <v>344</v>
      </c>
      <c r="G274" t="s">
        <v>363</v>
      </c>
      <c r="H274">
        <v>17.690999999999999</v>
      </c>
      <c r="I274" t="s">
        <v>810</v>
      </c>
      <c r="J274" s="638">
        <v>17.811</v>
      </c>
      <c r="L274">
        <v>104895997</v>
      </c>
      <c r="M274" s="5">
        <v>42670</v>
      </c>
      <c r="N274">
        <v>23</v>
      </c>
      <c r="O274">
        <v>1</v>
      </c>
      <c r="P274">
        <v>8</v>
      </c>
      <c r="Q274">
        <v>3</v>
      </c>
      <c r="R274" t="s">
        <v>3</v>
      </c>
      <c r="S274" t="s">
        <v>791</v>
      </c>
    </row>
    <row r="275" spans="1:19" x14ac:dyDescent="0.35">
      <c r="A275">
        <v>0</v>
      </c>
      <c r="B275" t="s">
        <v>363</v>
      </c>
      <c r="C275">
        <v>0</v>
      </c>
      <c r="E275" s="640" t="s">
        <v>344</v>
      </c>
      <c r="F275" s="640" t="s">
        <v>390</v>
      </c>
      <c r="G275" t="s">
        <v>363</v>
      </c>
      <c r="H275">
        <v>17.690999999999999</v>
      </c>
      <c r="I275" t="s">
        <v>810</v>
      </c>
      <c r="J275" s="638">
        <v>17.811</v>
      </c>
      <c r="L275">
        <v>106178669</v>
      </c>
      <c r="M275" s="5">
        <v>43897</v>
      </c>
      <c r="N275">
        <v>23</v>
      </c>
      <c r="O275">
        <v>1</v>
      </c>
      <c r="P275">
        <v>0</v>
      </c>
      <c r="Q275">
        <v>1</v>
      </c>
      <c r="R275" t="s">
        <v>7</v>
      </c>
      <c r="S275" t="s">
        <v>791</v>
      </c>
    </row>
    <row r="276" spans="1:19" x14ac:dyDescent="0.35">
      <c r="A276">
        <v>0</v>
      </c>
      <c r="B276" t="s">
        <v>363</v>
      </c>
      <c r="C276">
        <v>0</v>
      </c>
      <c r="E276" s="640" t="s">
        <v>344</v>
      </c>
      <c r="F276" s="640" t="s">
        <v>606</v>
      </c>
      <c r="G276" t="s">
        <v>363</v>
      </c>
      <c r="H276">
        <v>17.690999999999999</v>
      </c>
      <c r="I276" t="s">
        <v>810</v>
      </c>
      <c r="J276" s="638">
        <v>17.811</v>
      </c>
      <c r="L276">
        <v>105967757</v>
      </c>
      <c r="M276" s="5">
        <v>43698</v>
      </c>
      <c r="N276">
        <v>23</v>
      </c>
      <c r="O276">
        <v>1</v>
      </c>
      <c r="P276">
        <v>8</v>
      </c>
      <c r="Q276">
        <v>1</v>
      </c>
      <c r="R276" t="s">
        <v>3</v>
      </c>
      <c r="S276" t="s">
        <v>791</v>
      </c>
    </row>
    <row r="277" spans="1:19" x14ac:dyDescent="0.35">
      <c r="A277">
        <v>0</v>
      </c>
      <c r="B277" t="s">
        <v>363</v>
      </c>
      <c r="C277">
        <v>0</v>
      </c>
      <c r="E277" s="640" t="s">
        <v>344</v>
      </c>
      <c r="F277" s="640" t="s">
        <v>596</v>
      </c>
      <c r="G277" t="s">
        <v>363</v>
      </c>
      <c r="H277">
        <v>17.690999999999999</v>
      </c>
      <c r="I277" t="s">
        <v>810</v>
      </c>
      <c r="J277" s="638">
        <v>17.811</v>
      </c>
      <c r="L277">
        <v>105765030</v>
      </c>
      <c r="M277" s="5">
        <v>43499</v>
      </c>
      <c r="N277">
        <v>29</v>
      </c>
      <c r="O277">
        <v>1</v>
      </c>
      <c r="P277">
        <v>8</v>
      </c>
      <c r="Q277">
        <v>5</v>
      </c>
      <c r="R277" t="s">
        <v>3</v>
      </c>
      <c r="S277" t="s">
        <v>772</v>
      </c>
    </row>
    <row r="278" spans="1:19" x14ac:dyDescent="0.35">
      <c r="A278">
        <v>0</v>
      </c>
      <c r="B278" t="s">
        <v>363</v>
      </c>
      <c r="C278">
        <v>0</v>
      </c>
      <c r="E278" s="640" t="s">
        <v>344</v>
      </c>
      <c r="F278" t="s">
        <v>624</v>
      </c>
      <c r="G278" t="s">
        <v>363</v>
      </c>
      <c r="H278">
        <v>17.690999999999999</v>
      </c>
      <c r="I278" t="s">
        <v>810</v>
      </c>
      <c r="J278" s="638">
        <v>17.811</v>
      </c>
      <c r="L278">
        <v>104515269</v>
      </c>
      <c r="M278" s="5">
        <v>42284</v>
      </c>
      <c r="N278">
        <v>23</v>
      </c>
      <c r="O278">
        <v>1</v>
      </c>
      <c r="P278">
        <v>8</v>
      </c>
      <c r="Q278">
        <v>5</v>
      </c>
      <c r="R278" t="s">
        <v>7</v>
      </c>
      <c r="S278" t="s">
        <v>791</v>
      </c>
    </row>
    <row r="279" spans="1:19" x14ac:dyDescent="0.35">
      <c r="A279">
        <v>0</v>
      </c>
      <c r="B279" t="s">
        <v>363</v>
      </c>
      <c r="C279">
        <v>0</v>
      </c>
      <c r="E279" s="640" t="s">
        <v>344</v>
      </c>
      <c r="F279" s="640" t="s">
        <v>606</v>
      </c>
      <c r="G279" t="s">
        <v>363</v>
      </c>
      <c r="H279">
        <v>17.690999999999999</v>
      </c>
      <c r="I279" t="s">
        <v>810</v>
      </c>
      <c r="J279" s="638">
        <v>17.811</v>
      </c>
      <c r="L279">
        <v>106232720</v>
      </c>
      <c r="M279" s="5">
        <v>43973</v>
      </c>
      <c r="N279">
        <v>31</v>
      </c>
      <c r="O279">
        <v>1</v>
      </c>
      <c r="P279">
        <v>8</v>
      </c>
      <c r="Q279">
        <v>1</v>
      </c>
      <c r="R279" t="s">
        <v>7</v>
      </c>
      <c r="S279" t="s">
        <v>838</v>
      </c>
    </row>
    <row r="280" spans="1:19" x14ac:dyDescent="0.35">
      <c r="A280">
        <v>0</v>
      </c>
      <c r="B280" t="s">
        <v>363</v>
      </c>
      <c r="C280">
        <v>0</v>
      </c>
      <c r="E280" s="640" t="s">
        <v>344</v>
      </c>
      <c r="F280" s="640" t="s">
        <v>344</v>
      </c>
      <c r="G280" t="s">
        <v>363</v>
      </c>
      <c r="H280">
        <v>17.690999999999999</v>
      </c>
      <c r="I280" t="s">
        <v>810</v>
      </c>
      <c r="J280" s="638">
        <v>17.811</v>
      </c>
      <c r="L280">
        <v>105960507</v>
      </c>
      <c r="M280" s="5">
        <v>43692</v>
      </c>
      <c r="N280">
        <v>23</v>
      </c>
      <c r="O280">
        <v>1</v>
      </c>
      <c r="P280">
        <v>8</v>
      </c>
      <c r="Q280">
        <v>1</v>
      </c>
      <c r="R280" t="s">
        <v>3</v>
      </c>
      <c r="S280" t="s">
        <v>791</v>
      </c>
    </row>
    <row r="281" spans="1:19" x14ac:dyDescent="0.35">
      <c r="A281">
        <v>0</v>
      </c>
      <c r="B281" t="s">
        <v>363</v>
      </c>
      <c r="C281">
        <v>0</v>
      </c>
      <c r="E281" s="640" t="s">
        <v>344</v>
      </c>
      <c r="F281" t="s">
        <v>624</v>
      </c>
      <c r="G281" t="s">
        <v>363</v>
      </c>
      <c r="H281">
        <v>17.690999999999999</v>
      </c>
      <c r="I281" t="s">
        <v>810</v>
      </c>
      <c r="J281" s="638">
        <v>17.811</v>
      </c>
      <c r="L281">
        <v>105926749</v>
      </c>
      <c r="M281" s="5">
        <v>43661</v>
      </c>
      <c r="N281">
        <v>24</v>
      </c>
      <c r="O281">
        <v>1</v>
      </c>
      <c r="P281">
        <v>9</v>
      </c>
      <c r="Q281">
        <v>1</v>
      </c>
      <c r="R281" t="s">
        <v>7</v>
      </c>
      <c r="S281" t="s">
        <v>791</v>
      </c>
    </row>
    <row r="282" spans="1:19" x14ac:dyDescent="0.35">
      <c r="A282">
        <v>0</v>
      </c>
      <c r="B282" t="s">
        <v>363</v>
      </c>
      <c r="C282">
        <v>0</v>
      </c>
      <c r="E282" s="640" t="s">
        <v>344</v>
      </c>
      <c r="F282" t="s">
        <v>624</v>
      </c>
      <c r="G282" t="s">
        <v>363</v>
      </c>
      <c r="H282">
        <v>17.690999999999999</v>
      </c>
      <c r="I282" t="s">
        <v>810</v>
      </c>
      <c r="J282" s="638">
        <v>17.811</v>
      </c>
      <c r="L282">
        <v>106063621</v>
      </c>
      <c r="M282" s="5">
        <v>43785</v>
      </c>
      <c r="N282">
        <v>23</v>
      </c>
      <c r="O282">
        <v>1</v>
      </c>
      <c r="P282">
        <v>9</v>
      </c>
      <c r="Q282">
        <v>1</v>
      </c>
      <c r="R282" t="s">
        <v>3</v>
      </c>
      <c r="S282" t="s">
        <v>791</v>
      </c>
    </row>
    <row r="283" spans="1:19" x14ac:dyDescent="0.35">
      <c r="A283">
        <v>0</v>
      </c>
      <c r="B283" t="s">
        <v>363</v>
      </c>
      <c r="C283">
        <v>0</v>
      </c>
      <c r="E283" s="640" t="s">
        <v>344</v>
      </c>
      <c r="F283" t="s">
        <v>387</v>
      </c>
      <c r="G283" t="s">
        <v>363</v>
      </c>
      <c r="H283">
        <v>17.690999999999999</v>
      </c>
      <c r="I283" t="s">
        <v>810</v>
      </c>
      <c r="J283" s="638">
        <v>17.811</v>
      </c>
      <c r="L283">
        <v>105827464</v>
      </c>
      <c r="M283" s="5">
        <v>43563</v>
      </c>
      <c r="N283">
        <v>23</v>
      </c>
      <c r="O283">
        <v>2</v>
      </c>
      <c r="P283">
        <v>8</v>
      </c>
      <c r="Q283">
        <v>5</v>
      </c>
      <c r="R283" t="s">
        <v>3</v>
      </c>
      <c r="S283" t="s">
        <v>791</v>
      </c>
    </row>
    <row r="284" spans="1:19" x14ac:dyDescent="0.35">
      <c r="A284">
        <v>0</v>
      </c>
      <c r="B284" t="s">
        <v>363</v>
      </c>
      <c r="C284">
        <v>0</v>
      </c>
      <c r="E284" s="640" t="s">
        <v>344</v>
      </c>
      <c r="F284" s="640" t="s">
        <v>606</v>
      </c>
      <c r="G284" t="s">
        <v>363</v>
      </c>
      <c r="H284">
        <v>17.690999999999999</v>
      </c>
      <c r="I284" t="s">
        <v>810</v>
      </c>
      <c r="J284" s="638">
        <v>17.811</v>
      </c>
      <c r="L284">
        <v>104385210</v>
      </c>
      <c r="M284" s="5">
        <v>42143</v>
      </c>
      <c r="N284">
        <v>23</v>
      </c>
      <c r="O284">
        <v>1</v>
      </c>
      <c r="P284">
        <v>8</v>
      </c>
      <c r="Q284">
        <v>1</v>
      </c>
      <c r="R284" t="s">
        <v>10</v>
      </c>
      <c r="S284" t="s">
        <v>791</v>
      </c>
    </row>
    <row r="285" spans="1:19" x14ac:dyDescent="0.35">
      <c r="A285">
        <v>0</v>
      </c>
      <c r="B285" t="s">
        <v>363</v>
      </c>
      <c r="C285">
        <v>0</v>
      </c>
      <c r="E285" s="640" t="s">
        <v>344</v>
      </c>
      <c r="F285" s="640" t="s">
        <v>344</v>
      </c>
      <c r="G285" t="s">
        <v>363</v>
      </c>
      <c r="H285">
        <v>17.690999999999999</v>
      </c>
      <c r="I285" t="s">
        <v>810</v>
      </c>
      <c r="J285" s="638">
        <v>17.811</v>
      </c>
      <c r="L285">
        <v>106196146</v>
      </c>
      <c r="M285" s="5">
        <v>43908</v>
      </c>
      <c r="N285">
        <v>23</v>
      </c>
      <c r="O285">
        <v>1</v>
      </c>
      <c r="P285">
        <v>9</v>
      </c>
      <c r="Q285">
        <v>2</v>
      </c>
      <c r="R285" t="s">
        <v>3</v>
      </c>
      <c r="S285" t="s">
        <v>791</v>
      </c>
    </row>
    <row r="286" spans="1:19" x14ac:dyDescent="0.35">
      <c r="A286">
        <v>0</v>
      </c>
      <c r="B286" t="s">
        <v>363</v>
      </c>
      <c r="C286">
        <v>0</v>
      </c>
      <c r="E286" s="640" t="s">
        <v>344</v>
      </c>
      <c r="F286" t="s">
        <v>387</v>
      </c>
      <c r="G286" t="s">
        <v>363</v>
      </c>
      <c r="H286">
        <v>17.690999999999999</v>
      </c>
      <c r="I286" t="s">
        <v>810</v>
      </c>
      <c r="J286" s="638">
        <v>17.811</v>
      </c>
      <c r="L286">
        <v>106373076</v>
      </c>
      <c r="M286" s="5">
        <v>44113</v>
      </c>
      <c r="N286">
        <v>23</v>
      </c>
      <c r="O286">
        <v>1</v>
      </c>
      <c r="P286">
        <v>9</v>
      </c>
      <c r="Q286">
        <v>1</v>
      </c>
      <c r="R286" t="s">
        <v>8</v>
      </c>
      <c r="S286" t="s">
        <v>791</v>
      </c>
    </row>
    <row r="287" spans="1:19" x14ac:dyDescent="0.35">
      <c r="A287">
        <v>0</v>
      </c>
      <c r="B287" t="s">
        <v>363</v>
      </c>
      <c r="C287">
        <v>0</v>
      </c>
      <c r="E287" s="640" t="s">
        <v>344</v>
      </c>
      <c r="F287" s="640" t="s">
        <v>622</v>
      </c>
      <c r="G287" t="s">
        <v>363</v>
      </c>
      <c r="H287">
        <v>17.690999999999999</v>
      </c>
      <c r="I287" t="s">
        <v>810</v>
      </c>
      <c r="J287" s="638">
        <v>17.811</v>
      </c>
      <c r="L287">
        <v>106165663</v>
      </c>
      <c r="M287" s="5">
        <v>43880</v>
      </c>
      <c r="N287">
        <v>24</v>
      </c>
      <c r="O287">
        <v>2</v>
      </c>
      <c r="P287">
        <v>9</v>
      </c>
      <c r="Q287">
        <v>1</v>
      </c>
      <c r="R287" t="s">
        <v>7</v>
      </c>
      <c r="S287" t="s">
        <v>743</v>
      </c>
    </row>
    <row r="288" spans="1:19" x14ac:dyDescent="0.35">
      <c r="A288">
        <v>0</v>
      </c>
      <c r="B288" t="s">
        <v>363</v>
      </c>
      <c r="C288">
        <v>0</v>
      </c>
      <c r="E288" s="640" t="s">
        <v>344</v>
      </c>
      <c r="F288" t="s">
        <v>624</v>
      </c>
      <c r="G288" t="s">
        <v>363</v>
      </c>
      <c r="H288">
        <v>17.690999999999999</v>
      </c>
      <c r="I288" t="s">
        <v>810</v>
      </c>
      <c r="J288" s="638">
        <v>17.811</v>
      </c>
      <c r="L288">
        <v>104029773</v>
      </c>
      <c r="M288" s="5">
        <v>41738</v>
      </c>
      <c r="N288">
        <v>23</v>
      </c>
      <c r="O288">
        <v>1</v>
      </c>
      <c r="P288">
        <v>8</v>
      </c>
      <c r="Q288">
        <v>1</v>
      </c>
      <c r="R288" t="s">
        <v>8</v>
      </c>
      <c r="S288" t="s">
        <v>791</v>
      </c>
    </row>
    <row r="289" spans="1:19" x14ac:dyDescent="0.35">
      <c r="A289">
        <v>0</v>
      </c>
      <c r="B289" t="s">
        <v>363</v>
      </c>
      <c r="C289">
        <v>0</v>
      </c>
      <c r="E289" s="640" t="s">
        <v>344</v>
      </c>
      <c r="F289" s="640" t="s">
        <v>606</v>
      </c>
      <c r="G289" t="s">
        <v>363</v>
      </c>
      <c r="H289">
        <v>17.690999999999999</v>
      </c>
      <c r="I289" t="s">
        <v>810</v>
      </c>
      <c r="J289" s="638">
        <v>17.811</v>
      </c>
      <c r="L289">
        <v>106272366</v>
      </c>
      <c r="M289" s="5">
        <v>44020</v>
      </c>
      <c r="N289">
        <v>30</v>
      </c>
      <c r="O289">
        <v>1</v>
      </c>
      <c r="P289">
        <v>8</v>
      </c>
      <c r="Q289">
        <v>5</v>
      </c>
      <c r="R289" t="s">
        <v>8</v>
      </c>
      <c r="S289" t="s">
        <v>839</v>
      </c>
    </row>
    <row r="290" spans="1:19" x14ac:dyDescent="0.35">
      <c r="A290">
        <v>0</v>
      </c>
      <c r="B290" t="s">
        <v>363</v>
      </c>
      <c r="C290">
        <v>0</v>
      </c>
      <c r="E290" s="640" t="s">
        <v>344</v>
      </c>
      <c r="F290" s="640" t="s">
        <v>606</v>
      </c>
      <c r="G290" t="s">
        <v>363</v>
      </c>
      <c r="H290">
        <v>17.690999999999999</v>
      </c>
      <c r="I290" t="s">
        <v>810</v>
      </c>
      <c r="J290" s="638">
        <v>17.811</v>
      </c>
      <c r="L290">
        <v>106430566</v>
      </c>
      <c r="M290" s="5">
        <v>44173</v>
      </c>
      <c r="N290">
        <v>23</v>
      </c>
      <c r="O290">
        <v>1</v>
      </c>
      <c r="P290">
        <v>8</v>
      </c>
      <c r="Q290">
        <v>5</v>
      </c>
      <c r="R290" t="s">
        <v>8</v>
      </c>
      <c r="S290" t="s">
        <v>791</v>
      </c>
    </row>
    <row r="291" spans="1:19" x14ac:dyDescent="0.35">
      <c r="A291">
        <v>0</v>
      </c>
      <c r="B291" t="s">
        <v>363</v>
      </c>
      <c r="C291">
        <v>0</v>
      </c>
      <c r="E291" s="640" t="s">
        <v>344</v>
      </c>
      <c r="F291" s="640" t="s">
        <v>606</v>
      </c>
      <c r="G291" t="s">
        <v>363</v>
      </c>
      <c r="H291">
        <v>17.690999999999999</v>
      </c>
      <c r="I291" t="s">
        <v>810</v>
      </c>
      <c r="J291" s="638">
        <v>17.811</v>
      </c>
      <c r="L291">
        <v>106428104</v>
      </c>
      <c r="M291" s="5">
        <v>44165</v>
      </c>
      <c r="N291">
        <v>24</v>
      </c>
      <c r="O291">
        <v>2</v>
      </c>
      <c r="P291">
        <v>9</v>
      </c>
      <c r="Q291">
        <v>1</v>
      </c>
      <c r="R291" t="s">
        <v>8</v>
      </c>
      <c r="S291" t="s">
        <v>791</v>
      </c>
    </row>
    <row r="292" spans="1:19" x14ac:dyDescent="0.35">
      <c r="A292">
        <v>0</v>
      </c>
      <c r="B292" t="s">
        <v>363</v>
      </c>
      <c r="C292">
        <v>0</v>
      </c>
      <c r="E292" s="640" t="s">
        <v>344</v>
      </c>
      <c r="F292" s="640" t="s">
        <v>344</v>
      </c>
      <c r="G292" t="s">
        <v>363</v>
      </c>
      <c r="H292">
        <v>17.690999999999999</v>
      </c>
      <c r="I292" t="s">
        <v>810</v>
      </c>
      <c r="J292" s="638">
        <v>17.811</v>
      </c>
      <c r="L292">
        <v>105801434</v>
      </c>
      <c r="M292" s="5">
        <v>43535</v>
      </c>
      <c r="N292">
        <v>23</v>
      </c>
      <c r="O292">
        <v>1</v>
      </c>
      <c r="P292">
        <v>8</v>
      </c>
      <c r="Q292">
        <v>1</v>
      </c>
      <c r="R292" t="s">
        <v>8</v>
      </c>
      <c r="S292" t="s">
        <v>791</v>
      </c>
    </row>
    <row r="293" spans="1:19" x14ac:dyDescent="0.35">
      <c r="A293">
        <v>0</v>
      </c>
      <c r="B293" t="s">
        <v>363</v>
      </c>
      <c r="C293">
        <v>0</v>
      </c>
      <c r="E293" s="640" t="s">
        <v>344</v>
      </c>
      <c r="F293" s="640" t="s">
        <v>344</v>
      </c>
      <c r="G293" t="s">
        <v>363</v>
      </c>
      <c r="H293">
        <v>17.690999999999999</v>
      </c>
      <c r="I293" t="s">
        <v>810</v>
      </c>
      <c r="J293" s="638">
        <v>17.811</v>
      </c>
      <c r="L293">
        <v>105736892</v>
      </c>
      <c r="M293" s="5">
        <v>43474</v>
      </c>
      <c r="N293">
        <v>23</v>
      </c>
      <c r="O293">
        <v>1</v>
      </c>
      <c r="P293">
        <v>8</v>
      </c>
      <c r="Q293">
        <v>5</v>
      </c>
      <c r="R293" t="s">
        <v>3</v>
      </c>
      <c r="S293" t="s">
        <v>791</v>
      </c>
    </row>
    <row r="294" spans="1:19" x14ac:dyDescent="0.35">
      <c r="A294">
        <v>0</v>
      </c>
      <c r="B294" t="s">
        <v>363</v>
      </c>
      <c r="C294">
        <v>0</v>
      </c>
      <c r="E294" s="640" t="s">
        <v>344</v>
      </c>
      <c r="F294" s="640" t="s">
        <v>390</v>
      </c>
      <c r="G294" t="s">
        <v>363</v>
      </c>
      <c r="H294">
        <v>17.690999999999999</v>
      </c>
      <c r="I294" t="s">
        <v>810</v>
      </c>
      <c r="J294" s="638">
        <v>17.811</v>
      </c>
      <c r="L294">
        <v>106063478</v>
      </c>
      <c r="M294" s="5">
        <v>43784</v>
      </c>
      <c r="N294">
        <v>23</v>
      </c>
      <c r="O294">
        <v>2</v>
      </c>
      <c r="P294">
        <v>8</v>
      </c>
      <c r="Q294">
        <v>5</v>
      </c>
      <c r="R294" t="s">
        <v>7</v>
      </c>
      <c r="S294" t="s">
        <v>791</v>
      </c>
    </row>
    <row r="295" spans="1:19" x14ac:dyDescent="0.35">
      <c r="A295">
        <v>0</v>
      </c>
      <c r="B295" t="s">
        <v>363</v>
      </c>
      <c r="C295">
        <v>0</v>
      </c>
      <c r="E295" s="640" t="s">
        <v>344</v>
      </c>
      <c r="F295" t="s">
        <v>624</v>
      </c>
      <c r="G295" t="s">
        <v>363</v>
      </c>
      <c r="H295">
        <v>17.690999999999999</v>
      </c>
      <c r="I295" t="s">
        <v>810</v>
      </c>
      <c r="J295" s="638">
        <v>17.811</v>
      </c>
      <c r="L295">
        <v>106474309</v>
      </c>
      <c r="M295" s="5">
        <v>44223</v>
      </c>
      <c r="N295">
        <v>19</v>
      </c>
      <c r="O295">
        <v>1</v>
      </c>
      <c r="P295">
        <v>8</v>
      </c>
      <c r="Q295">
        <v>5</v>
      </c>
      <c r="R295" t="s">
        <v>7</v>
      </c>
      <c r="S295" t="s">
        <v>808</v>
      </c>
    </row>
    <row r="296" spans="1:19" x14ac:dyDescent="0.35">
      <c r="A296">
        <v>0</v>
      </c>
      <c r="B296" t="s">
        <v>363</v>
      </c>
      <c r="C296">
        <v>0</v>
      </c>
      <c r="E296" s="640" t="s">
        <v>344</v>
      </c>
      <c r="F296" s="640" t="s">
        <v>344</v>
      </c>
      <c r="G296" t="s">
        <v>363</v>
      </c>
      <c r="H296">
        <v>17.690999999999999</v>
      </c>
      <c r="I296" t="s">
        <v>810</v>
      </c>
      <c r="J296" s="638">
        <v>17.811</v>
      </c>
      <c r="L296">
        <v>106005220</v>
      </c>
      <c r="M296" s="5">
        <v>43734</v>
      </c>
      <c r="N296">
        <v>24</v>
      </c>
      <c r="O296">
        <v>1</v>
      </c>
      <c r="P296">
        <v>8</v>
      </c>
      <c r="Q296">
        <v>5</v>
      </c>
      <c r="R296" t="s">
        <v>3</v>
      </c>
      <c r="S296" t="s">
        <v>743</v>
      </c>
    </row>
    <row r="297" spans="1:19" x14ac:dyDescent="0.35">
      <c r="A297">
        <v>0</v>
      </c>
      <c r="B297" t="s">
        <v>363</v>
      </c>
      <c r="C297">
        <v>0</v>
      </c>
      <c r="E297" s="640" t="s">
        <v>344</v>
      </c>
      <c r="F297" t="s">
        <v>624</v>
      </c>
      <c r="G297" t="s">
        <v>363</v>
      </c>
      <c r="H297">
        <v>17.690999999999999</v>
      </c>
      <c r="I297" t="s">
        <v>810</v>
      </c>
      <c r="J297" s="638">
        <v>17.811</v>
      </c>
      <c r="L297">
        <v>106283202</v>
      </c>
      <c r="M297" s="5">
        <v>44033</v>
      </c>
      <c r="N297">
        <v>24</v>
      </c>
      <c r="O297">
        <v>1</v>
      </c>
      <c r="P297">
        <v>9</v>
      </c>
      <c r="Q297">
        <v>1</v>
      </c>
      <c r="R297" t="s">
        <v>7</v>
      </c>
      <c r="S297" t="s">
        <v>791</v>
      </c>
    </row>
    <row r="298" spans="1:19" x14ac:dyDescent="0.35">
      <c r="A298">
        <v>0</v>
      </c>
      <c r="B298" t="s">
        <v>363</v>
      </c>
      <c r="C298">
        <v>0</v>
      </c>
      <c r="E298" s="640" t="s">
        <v>344</v>
      </c>
      <c r="F298" s="640" t="s">
        <v>606</v>
      </c>
      <c r="G298" t="s">
        <v>363</v>
      </c>
      <c r="H298">
        <v>17.690999999999999</v>
      </c>
      <c r="I298" t="s">
        <v>810</v>
      </c>
      <c r="J298" s="638">
        <v>17.811</v>
      </c>
      <c r="L298">
        <v>105832371</v>
      </c>
      <c r="M298" s="5">
        <v>43567</v>
      </c>
      <c r="N298">
        <v>23</v>
      </c>
      <c r="O298">
        <v>2</v>
      </c>
      <c r="P298">
        <v>8</v>
      </c>
      <c r="Q298">
        <v>1</v>
      </c>
      <c r="R298" t="s">
        <v>7</v>
      </c>
      <c r="S298" t="s">
        <v>791</v>
      </c>
    </row>
    <row r="299" spans="1:19" x14ac:dyDescent="0.35">
      <c r="A299">
        <v>0</v>
      </c>
      <c r="B299" t="s">
        <v>363</v>
      </c>
      <c r="C299">
        <v>0</v>
      </c>
      <c r="E299" s="640" t="s">
        <v>344</v>
      </c>
      <c r="F299" s="640" t="s">
        <v>606</v>
      </c>
      <c r="G299" t="s">
        <v>363</v>
      </c>
      <c r="H299">
        <v>17.690999999999999</v>
      </c>
      <c r="I299" t="s">
        <v>810</v>
      </c>
      <c r="J299" s="638">
        <v>17.811</v>
      </c>
      <c r="L299">
        <v>108401181</v>
      </c>
      <c r="M299" s="5">
        <v>46065</v>
      </c>
      <c r="N299">
        <v>24</v>
      </c>
      <c r="O299">
        <v>1</v>
      </c>
      <c r="P299">
        <v>8</v>
      </c>
      <c r="Q299">
        <v>5</v>
      </c>
      <c r="R299" t="s">
        <v>7</v>
      </c>
      <c r="S299" t="s">
        <v>743</v>
      </c>
    </row>
    <row r="300" spans="1:19" x14ac:dyDescent="0.35">
      <c r="A300">
        <v>0</v>
      </c>
      <c r="B300" t="s">
        <v>363</v>
      </c>
      <c r="C300">
        <v>0</v>
      </c>
      <c r="E300" s="640" t="s">
        <v>344</v>
      </c>
      <c r="F300" s="640" t="s">
        <v>425</v>
      </c>
      <c r="G300" t="s">
        <v>363</v>
      </c>
      <c r="H300">
        <v>17.690999999999999</v>
      </c>
      <c r="I300" t="s">
        <v>810</v>
      </c>
      <c r="J300" s="638">
        <v>17.811</v>
      </c>
      <c r="L300">
        <v>108306761</v>
      </c>
      <c r="M300" s="5">
        <v>45976</v>
      </c>
      <c r="N300">
        <v>24</v>
      </c>
      <c r="O300">
        <v>1</v>
      </c>
      <c r="P300">
        <v>8</v>
      </c>
      <c r="Q300">
        <v>5</v>
      </c>
      <c r="R300" t="s">
        <v>7</v>
      </c>
      <c r="S300" t="s">
        <v>737</v>
      </c>
    </row>
    <row r="301" spans="1:19" x14ac:dyDescent="0.35">
      <c r="A301">
        <v>0</v>
      </c>
      <c r="B301" t="s">
        <v>363</v>
      </c>
      <c r="C301">
        <v>0</v>
      </c>
      <c r="E301" s="640" t="s">
        <v>344</v>
      </c>
      <c r="F301" s="640" t="s">
        <v>596</v>
      </c>
      <c r="G301" t="s">
        <v>363</v>
      </c>
      <c r="H301">
        <v>17.690999999999999</v>
      </c>
      <c r="I301" t="s">
        <v>810</v>
      </c>
      <c r="J301" s="638">
        <v>17.811</v>
      </c>
      <c r="L301">
        <v>108319539</v>
      </c>
      <c r="M301" s="5">
        <v>45985</v>
      </c>
      <c r="N301">
        <v>19</v>
      </c>
      <c r="O301">
        <v>1</v>
      </c>
      <c r="P301">
        <v>8</v>
      </c>
      <c r="Q301">
        <v>1</v>
      </c>
      <c r="R301" t="s">
        <v>8</v>
      </c>
      <c r="S301" t="s">
        <v>743</v>
      </c>
    </row>
    <row r="302" spans="1:19" x14ac:dyDescent="0.35">
      <c r="A302">
        <v>0</v>
      </c>
      <c r="B302" t="s">
        <v>363</v>
      </c>
      <c r="C302">
        <v>0</v>
      </c>
      <c r="E302" s="640" t="s">
        <v>344</v>
      </c>
      <c r="F302" s="640" t="s">
        <v>606</v>
      </c>
      <c r="G302" t="s">
        <v>363</v>
      </c>
      <c r="H302">
        <v>17.690999999999999</v>
      </c>
      <c r="I302" t="s">
        <v>810</v>
      </c>
      <c r="J302" s="638">
        <v>17.811</v>
      </c>
      <c r="L302">
        <v>107897875</v>
      </c>
      <c r="M302" s="5">
        <v>45589</v>
      </c>
      <c r="N302">
        <v>24</v>
      </c>
      <c r="O302">
        <v>1</v>
      </c>
      <c r="P302">
        <v>8</v>
      </c>
      <c r="Q302">
        <v>1</v>
      </c>
      <c r="R302" t="s">
        <v>7</v>
      </c>
      <c r="S302" t="s">
        <v>840</v>
      </c>
    </row>
    <row r="303" spans="1:19" x14ac:dyDescent="0.35">
      <c r="A303">
        <v>0</v>
      </c>
      <c r="B303" t="s">
        <v>363</v>
      </c>
      <c r="C303">
        <v>0</v>
      </c>
      <c r="E303" s="640" t="s">
        <v>344</v>
      </c>
      <c r="F303" s="640" t="s">
        <v>425</v>
      </c>
      <c r="G303" t="s">
        <v>363</v>
      </c>
      <c r="H303">
        <v>17.690999999999999</v>
      </c>
      <c r="I303" t="s">
        <v>810</v>
      </c>
      <c r="J303" s="638">
        <v>17.811</v>
      </c>
      <c r="L303">
        <v>107422984</v>
      </c>
      <c r="M303" s="5">
        <v>45146</v>
      </c>
      <c r="N303">
        <v>24</v>
      </c>
      <c r="O303">
        <v>1</v>
      </c>
      <c r="P303">
        <v>8</v>
      </c>
      <c r="Q303">
        <v>1</v>
      </c>
      <c r="R303" t="s">
        <v>8</v>
      </c>
      <c r="S303" t="s">
        <v>791</v>
      </c>
    </row>
    <row r="304" spans="1:19" x14ac:dyDescent="0.35">
      <c r="A304">
        <v>0</v>
      </c>
      <c r="B304" t="s">
        <v>363</v>
      </c>
      <c r="C304">
        <v>0.1</v>
      </c>
      <c r="D304" t="s">
        <v>411</v>
      </c>
      <c r="E304" s="640" t="s">
        <v>344</v>
      </c>
      <c r="F304" s="640" t="s">
        <v>606</v>
      </c>
      <c r="G304" t="s">
        <v>363</v>
      </c>
      <c r="H304">
        <v>17.791</v>
      </c>
      <c r="I304" t="s">
        <v>810</v>
      </c>
      <c r="J304" s="638">
        <v>17.899999999999999</v>
      </c>
      <c r="L304">
        <v>104336742</v>
      </c>
      <c r="M304" s="5">
        <v>42090</v>
      </c>
      <c r="N304">
        <v>21</v>
      </c>
      <c r="O304">
        <v>1</v>
      </c>
      <c r="P304">
        <v>5</v>
      </c>
      <c r="Q304">
        <v>1</v>
      </c>
      <c r="R304" t="s">
        <v>7</v>
      </c>
      <c r="S304" t="s">
        <v>841</v>
      </c>
    </row>
    <row r="305" spans="1:19" x14ac:dyDescent="0.35">
      <c r="A305">
        <v>0</v>
      </c>
      <c r="B305" t="s">
        <v>363</v>
      </c>
      <c r="C305">
        <v>0.1</v>
      </c>
      <c r="D305" t="s">
        <v>411</v>
      </c>
      <c r="E305" s="640" t="s">
        <v>344</v>
      </c>
      <c r="F305" s="640" t="s">
        <v>606</v>
      </c>
      <c r="G305" t="s">
        <v>363</v>
      </c>
      <c r="H305">
        <v>17.791</v>
      </c>
      <c r="I305" t="s">
        <v>810</v>
      </c>
      <c r="J305" s="638">
        <v>17.911000000000001</v>
      </c>
      <c r="L305">
        <v>106280752</v>
      </c>
      <c r="M305" s="5">
        <v>44029</v>
      </c>
      <c r="N305">
        <v>29</v>
      </c>
      <c r="O305">
        <v>1</v>
      </c>
      <c r="P305">
        <v>0</v>
      </c>
      <c r="Q305">
        <v>1</v>
      </c>
      <c r="R305" t="s">
        <v>8</v>
      </c>
      <c r="S305" t="s">
        <v>842</v>
      </c>
    </row>
    <row r="306" spans="1:19" x14ac:dyDescent="0.35">
      <c r="A306">
        <v>0</v>
      </c>
      <c r="B306" t="s">
        <v>363</v>
      </c>
      <c r="C306">
        <v>0.1</v>
      </c>
      <c r="D306" t="s">
        <v>411</v>
      </c>
      <c r="E306" s="640" t="s">
        <v>344</v>
      </c>
      <c r="F306" s="640" t="s">
        <v>606</v>
      </c>
      <c r="G306" t="s">
        <v>363</v>
      </c>
      <c r="H306">
        <v>17.791</v>
      </c>
      <c r="I306" t="s">
        <v>810</v>
      </c>
      <c r="J306" s="638">
        <v>17.911000000000001</v>
      </c>
      <c r="L306">
        <v>106229612</v>
      </c>
      <c r="M306" s="5">
        <v>43970</v>
      </c>
      <c r="N306">
        <v>19</v>
      </c>
      <c r="O306">
        <v>2</v>
      </c>
      <c r="P306">
        <v>0</v>
      </c>
      <c r="Q306">
        <v>1</v>
      </c>
      <c r="R306" t="s">
        <v>3</v>
      </c>
      <c r="S306" t="s">
        <v>843</v>
      </c>
    </row>
    <row r="307" spans="1:19" x14ac:dyDescent="0.35">
      <c r="A307">
        <v>0</v>
      </c>
      <c r="B307" t="s">
        <v>363</v>
      </c>
      <c r="C307">
        <v>0.6</v>
      </c>
      <c r="D307" t="s">
        <v>6</v>
      </c>
      <c r="E307" s="640" t="s">
        <v>606</v>
      </c>
      <c r="F307" s="640" t="s">
        <v>344</v>
      </c>
      <c r="G307" t="s">
        <v>363</v>
      </c>
      <c r="H307">
        <v>17.823</v>
      </c>
      <c r="I307" t="s">
        <v>810</v>
      </c>
      <c r="J307" s="638">
        <v>17.811</v>
      </c>
      <c r="L307">
        <v>107863508</v>
      </c>
      <c r="M307" s="5">
        <v>45560</v>
      </c>
      <c r="N307">
        <v>19</v>
      </c>
      <c r="O307">
        <v>1</v>
      </c>
      <c r="P307">
        <v>8</v>
      </c>
      <c r="Q307">
        <v>5</v>
      </c>
      <c r="R307" t="s">
        <v>7</v>
      </c>
      <c r="S307" t="s">
        <v>808</v>
      </c>
    </row>
    <row r="308" spans="1:19" x14ac:dyDescent="0.35">
      <c r="A308">
        <v>0</v>
      </c>
      <c r="B308" t="s">
        <v>363</v>
      </c>
      <c r="C308">
        <v>0.2</v>
      </c>
      <c r="D308" t="s">
        <v>411</v>
      </c>
      <c r="E308" s="640" t="s">
        <v>344</v>
      </c>
      <c r="F308" s="640" t="s">
        <v>606</v>
      </c>
      <c r="G308" t="s">
        <v>363</v>
      </c>
      <c r="H308">
        <v>17.890999999999998</v>
      </c>
      <c r="I308" t="s">
        <v>810</v>
      </c>
      <c r="J308" s="638">
        <v>18.010999999999999</v>
      </c>
      <c r="L308">
        <v>106195869</v>
      </c>
      <c r="M308" s="5">
        <v>43917</v>
      </c>
      <c r="N308">
        <v>19</v>
      </c>
      <c r="O308">
        <v>1</v>
      </c>
      <c r="P308">
        <v>0</v>
      </c>
      <c r="Q308">
        <v>1</v>
      </c>
      <c r="R308" t="s">
        <v>7</v>
      </c>
      <c r="S308" t="s">
        <v>844</v>
      </c>
    </row>
    <row r="309" spans="1:19" x14ac:dyDescent="0.35">
      <c r="A309">
        <v>0</v>
      </c>
      <c r="B309" t="s">
        <v>363</v>
      </c>
      <c r="C309">
        <v>0.2</v>
      </c>
      <c r="D309" t="s">
        <v>411</v>
      </c>
      <c r="E309" s="640" t="s">
        <v>344</v>
      </c>
      <c r="F309" s="640" t="s">
        <v>606</v>
      </c>
      <c r="G309" t="s">
        <v>363</v>
      </c>
      <c r="H309">
        <v>17.890999999999998</v>
      </c>
      <c r="I309" t="s">
        <v>810</v>
      </c>
      <c r="J309" s="638">
        <v>18.010999999999999</v>
      </c>
      <c r="L309">
        <v>104152077</v>
      </c>
      <c r="M309" s="5">
        <v>41894</v>
      </c>
      <c r="N309">
        <v>17</v>
      </c>
      <c r="O309">
        <v>1</v>
      </c>
      <c r="P309">
        <v>0</v>
      </c>
      <c r="Q309">
        <v>5</v>
      </c>
      <c r="R309" t="s">
        <v>7</v>
      </c>
      <c r="S309" t="s">
        <v>845</v>
      </c>
    </row>
    <row r="310" spans="1:19" x14ac:dyDescent="0.35">
      <c r="A310">
        <v>0</v>
      </c>
      <c r="B310" t="s">
        <v>363</v>
      </c>
      <c r="C310">
        <v>0.2</v>
      </c>
      <c r="D310" t="s">
        <v>411</v>
      </c>
      <c r="E310" s="640" t="s">
        <v>344</v>
      </c>
      <c r="F310" s="640" t="s">
        <v>606</v>
      </c>
      <c r="G310" t="s">
        <v>363</v>
      </c>
      <c r="H310">
        <v>17.890999999999998</v>
      </c>
      <c r="I310" t="s">
        <v>810</v>
      </c>
      <c r="J310" s="638">
        <v>18.010999999999999</v>
      </c>
      <c r="L310">
        <v>104396876</v>
      </c>
      <c r="M310" s="5">
        <v>42158</v>
      </c>
      <c r="N310">
        <v>19</v>
      </c>
      <c r="O310">
        <v>2</v>
      </c>
      <c r="P310">
        <v>5</v>
      </c>
      <c r="Q310">
        <v>1</v>
      </c>
      <c r="R310" t="s">
        <v>3</v>
      </c>
      <c r="S310" t="s">
        <v>777</v>
      </c>
    </row>
    <row r="311" spans="1:19" x14ac:dyDescent="0.35">
      <c r="A311">
        <v>0</v>
      </c>
      <c r="B311" t="s">
        <v>363</v>
      </c>
      <c r="C311">
        <v>0.2</v>
      </c>
      <c r="D311" t="s">
        <v>411</v>
      </c>
      <c r="E311" s="640" t="s">
        <v>344</v>
      </c>
      <c r="F311" s="640" t="s">
        <v>606</v>
      </c>
      <c r="G311" t="s">
        <v>363</v>
      </c>
      <c r="H311">
        <v>17.890999999999998</v>
      </c>
      <c r="I311" t="s">
        <v>810</v>
      </c>
      <c r="J311" s="638">
        <v>18.010999999999999</v>
      </c>
      <c r="L311">
        <v>104250990</v>
      </c>
      <c r="M311" s="5">
        <v>41994</v>
      </c>
      <c r="N311">
        <v>17</v>
      </c>
      <c r="O311">
        <v>1</v>
      </c>
      <c r="P311">
        <v>0</v>
      </c>
      <c r="Q311">
        <v>5</v>
      </c>
      <c r="R311" t="s">
        <v>7</v>
      </c>
      <c r="S311" t="s">
        <v>845</v>
      </c>
    </row>
    <row r="312" spans="1:19" x14ac:dyDescent="0.35">
      <c r="A312">
        <v>0</v>
      </c>
      <c r="B312" t="s">
        <v>363</v>
      </c>
      <c r="C312">
        <v>2.9</v>
      </c>
      <c r="D312" t="s">
        <v>411</v>
      </c>
      <c r="E312" t="s">
        <v>367</v>
      </c>
      <c r="F312" s="640" t="s">
        <v>344</v>
      </c>
      <c r="G312" t="s">
        <v>363</v>
      </c>
      <c r="H312">
        <v>17.925999999999998</v>
      </c>
      <c r="I312" t="s">
        <v>810</v>
      </c>
      <c r="J312" s="638">
        <v>15.934303030303031</v>
      </c>
      <c r="L312">
        <v>107797447</v>
      </c>
      <c r="M312" s="5">
        <v>45499</v>
      </c>
      <c r="N312">
        <v>19</v>
      </c>
      <c r="O312">
        <v>1</v>
      </c>
      <c r="P312">
        <v>0</v>
      </c>
      <c r="Q312">
        <v>5</v>
      </c>
      <c r="S312" t="s">
        <v>829</v>
      </c>
    </row>
    <row r="313" spans="1:19" x14ac:dyDescent="0.35">
      <c r="A313">
        <v>0</v>
      </c>
      <c r="B313" t="s">
        <v>363</v>
      </c>
      <c r="C313">
        <v>0.4</v>
      </c>
      <c r="D313" t="s">
        <v>411</v>
      </c>
      <c r="E313" s="640" t="s">
        <v>344</v>
      </c>
      <c r="F313" s="640" t="s">
        <v>606</v>
      </c>
      <c r="G313" t="s">
        <v>363</v>
      </c>
      <c r="H313">
        <v>18.091000000000001</v>
      </c>
      <c r="I313" t="s">
        <v>810</v>
      </c>
      <c r="J313" s="638">
        <v>18.210999999999999</v>
      </c>
      <c r="L313">
        <v>106768771</v>
      </c>
      <c r="M313" s="5">
        <v>44514</v>
      </c>
      <c r="N313">
        <v>19</v>
      </c>
      <c r="O313">
        <v>1</v>
      </c>
      <c r="P313">
        <v>0</v>
      </c>
      <c r="Q313">
        <v>1</v>
      </c>
      <c r="R313" t="s">
        <v>7</v>
      </c>
      <c r="S313" t="s">
        <v>771</v>
      </c>
    </row>
    <row r="314" spans="1:19" x14ac:dyDescent="0.35">
      <c r="A314">
        <v>0</v>
      </c>
      <c r="B314" t="s">
        <v>363</v>
      </c>
      <c r="C314">
        <v>0.4</v>
      </c>
      <c r="D314" t="s">
        <v>411</v>
      </c>
      <c r="E314" s="640" t="s">
        <v>344</v>
      </c>
      <c r="F314" s="640" t="s">
        <v>606</v>
      </c>
      <c r="G314" t="s">
        <v>363</v>
      </c>
      <c r="H314">
        <v>18.091000000000001</v>
      </c>
      <c r="I314" t="s">
        <v>810</v>
      </c>
      <c r="J314" s="638">
        <v>18.210999999999999</v>
      </c>
      <c r="L314">
        <v>106825875</v>
      </c>
      <c r="M314" s="5">
        <v>44566</v>
      </c>
      <c r="N314">
        <v>17</v>
      </c>
      <c r="O314">
        <v>1</v>
      </c>
      <c r="P314">
        <v>0</v>
      </c>
      <c r="Q314">
        <v>5</v>
      </c>
      <c r="R314" t="s">
        <v>7</v>
      </c>
      <c r="S314" t="s">
        <v>747</v>
      </c>
    </row>
    <row r="315" spans="1:19" x14ac:dyDescent="0.35">
      <c r="A315">
        <v>0</v>
      </c>
      <c r="B315" t="s">
        <v>363</v>
      </c>
      <c r="C315">
        <v>0.5</v>
      </c>
      <c r="D315" t="s">
        <v>411</v>
      </c>
      <c r="E315" s="640" t="s">
        <v>344</v>
      </c>
      <c r="F315" s="640" t="s">
        <v>606</v>
      </c>
      <c r="G315" t="s">
        <v>363</v>
      </c>
      <c r="H315">
        <v>18.190999999999999</v>
      </c>
      <c r="I315" t="s">
        <v>810</v>
      </c>
      <c r="J315" s="638">
        <v>18.311</v>
      </c>
      <c r="L315">
        <v>106699892</v>
      </c>
      <c r="M315" s="5">
        <v>44453</v>
      </c>
      <c r="N315">
        <v>19</v>
      </c>
      <c r="O315">
        <v>1</v>
      </c>
      <c r="P315">
        <v>0</v>
      </c>
      <c r="Q315">
        <v>1</v>
      </c>
      <c r="R315" t="s">
        <v>8</v>
      </c>
      <c r="S315" t="s">
        <v>753</v>
      </c>
    </row>
    <row r="316" spans="1:19" x14ac:dyDescent="0.35">
      <c r="A316">
        <v>0</v>
      </c>
      <c r="B316" t="s">
        <v>363</v>
      </c>
      <c r="C316">
        <v>0.5</v>
      </c>
      <c r="D316" t="s">
        <v>411</v>
      </c>
      <c r="E316" s="640" t="s">
        <v>344</v>
      </c>
      <c r="F316" s="640" t="s">
        <v>606</v>
      </c>
      <c r="G316" t="s">
        <v>363</v>
      </c>
      <c r="H316">
        <v>18.190999999999999</v>
      </c>
      <c r="I316" t="s">
        <v>810</v>
      </c>
      <c r="J316" s="638">
        <v>18.311</v>
      </c>
      <c r="L316">
        <v>107804404</v>
      </c>
      <c r="M316" s="5">
        <v>45505</v>
      </c>
      <c r="N316">
        <v>28</v>
      </c>
      <c r="O316">
        <v>1</v>
      </c>
      <c r="P316">
        <v>0</v>
      </c>
      <c r="Q316">
        <v>5</v>
      </c>
      <c r="R316" t="s">
        <v>7</v>
      </c>
      <c r="S316" t="s">
        <v>846</v>
      </c>
    </row>
    <row r="317" spans="1:19" x14ac:dyDescent="0.35">
      <c r="A317">
        <v>0</v>
      </c>
      <c r="B317" t="s">
        <v>363</v>
      </c>
      <c r="C317">
        <v>0.5</v>
      </c>
      <c r="D317" t="s">
        <v>411</v>
      </c>
      <c r="E317" s="640" t="s">
        <v>344</v>
      </c>
      <c r="F317" s="640" t="s">
        <v>606</v>
      </c>
      <c r="G317" t="s">
        <v>363</v>
      </c>
      <c r="H317">
        <v>18.190999999999999</v>
      </c>
      <c r="I317" t="s">
        <v>810</v>
      </c>
      <c r="J317" s="638">
        <v>18.311</v>
      </c>
      <c r="L317">
        <v>108392776</v>
      </c>
      <c r="M317" s="5">
        <v>46058</v>
      </c>
      <c r="N317">
        <v>19</v>
      </c>
      <c r="O317">
        <v>2</v>
      </c>
      <c r="P317">
        <v>0</v>
      </c>
      <c r="Q317">
        <v>5</v>
      </c>
      <c r="R317" t="s">
        <v>7</v>
      </c>
      <c r="S317" t="s">
        <v>751</v>
      </c>
    </row>
    <row r="318" spans="1:19" x14ac:dyDescent="0.35">
      <c r="A318">
        <v>0</v>
      </c>
      <c r="B318" t="s">
        <v>363</v>
      </c>
      <c r="C318">
        <v>0.5</v>
      </c>
      <c r="D318" t="s">
        <v>411</v>
      </c>
      <c r="E318" s="640" t="s">
        <v>606</v>
      </c>
      <c r="F318" s="640" t="s">
        <v>398</v>
      </c>
      <c r="G318" t="s">
        <v>363</v>
      </c>
      <c r="H318">
        <v>18.922999999999998</v>
      </c>
      <c r="I318" t="s">
        <v>810</v>
      </c>
      <c r="J318" s="638">
        <v>18.809999999999999</v>
      </c>
      <c r="L318">
        <v>108122225</v>
      </c>
      <c r="M318" s="5">
        <v>45767</v>
      </c>
      <c r="N318">
        <v>30</v>
      </c>
      <c r="O318">
        <v>1</v>
      </c>
      <c r="Q318">
        <v>1</v>
      </c>
      <c r="R318" t="s">
        <v>8</v>
      </c>
      <c r="S318" t="s">
        <v>847</v>
      </c>
    </row>
    <row r="319" spans="1:19" x14ac:dyDescent="0.35">
      <c r="A319">
        <v>0</v>
      </c>
      <c r="B319" t="s">
        <v>363</v>
      </c>
      <c r="C319">
        <v>3.9</v>
      </c>
      <c r="D319" t="s">
        <v>411</v>
      </c>
      <c r="E319" s="640" t="s">
        <v>606</v>
      </c>
      <c r="F319" s="640" t="s">
        <v>398</v>
      </c>
      <c r="G319" t="s">
        <v>363</v>
      </c>
      <c r="H319">
        <v>18.940999999999999</v>
      </c>
      <c r="I319" t="s">
        <v>810</v>
      </c>
      <c r="J319" s="638">
        <v>18.422999999999998</v>
      </c>
      <c r="L319">
        <v>107460632</v>
      </c>
      <c r="M319" s="5">
        <v>45184</v>
      </c>
      <c r="N319">
        <v>24</v>
      </c>
      <c r="O319">
        <v>1</v>
      </c>
      <c r="P319">
        <v>7</v>
      </c>
      <c r="Q319">
        <v>4</v>
      </c>
      <c r="R319" t="s">
        <v>7</v>
      </c>
      <c r="S319" t="s">
        <v>743</v>
      </c>
    </row>
    <row r="320" spans="1:19" x14ac:dyDescent="0.35">
      <c r="A320">
        <v>0</v>
      </c>
      <c r="B320" t="s">
        <v>344</v>
      </c>
      <c r="C320">
        <v>0</v>
      </c>
      <c r="E320" t="s">
        <v>363</v>
      </c>
      <c r="F320" t="s">
        <v>624</v>
      </c>
      <c r="G320" t="s">
        <v>345</v>
      </c>
      <c r="H320">
        <v>1.44</v>
      </c>
      <c r="I320" t="s">
        <v>810</v>
      </c>
      <c r="J320" s="638">
        <v>17.690999999999999</v>
      </c>
      <c r="K320" t="s">
        <v>68</v>
      </c>
      <c r="L320">
        <v>104781542</v>
      </c>
      <c r="M320" s="5">
        <v>42556</v>
      </c>
      <c r="N320">
        <v>19</v>
      </c>
      <c r="O320">
        <v>1</v>
      </c>
      <c r="P320">
        <v>8</v>
      </c>
      <c r="Q320">
        <v>5</v>
      </c>
      <c r="S320" t="s">
        <v>789</v>
      </c>
    </row>
    <row r="321" spans="1:19" x14ac:dyDescent="0.35">
      <c r="A321" s="641" t="s">
        <v>848</v>
      </c>
      <c r="B321" s="641"/>
      <c r="C321" s="641"/>
      <c r="D321" s="641"/>
      <c r="E321" s="641"/>
      <c r="F321" s="641"/>
      <c r="G321" s="641"/>
      <c r="H321" s="641"/>
      <c r="I321" s="641"/>
      <c r="J321" s="641"/>
      <c r="K321" s="641"/>
      <c r="L321" s="641"/>
      <c r="M321" s="641"/>
      <c r="N321" s="641"/>
      <c r="O321" s="641"/>
      <c r="P321" s="641"/>
      <c r="Q321" s="641"/>
      <c r="R321" s="641"/>
      <c r="S321" s="641"/>
    </row>
    <row r="322" spans="1:19" x14ac:dyDescent="0.35">
      <c r="A322">
        <v>0</v>
      </c>
      <c r="B322" t="s">
        <v>363</v>
      </c>
      <c r="C322">
        <v>0.8</v>
      </c>
      <c r="D322" t="s">
        <v>6</v>
      </c>
      <c r="E322" s="640" t="s">
        <v>596</v>
      </c>
      <c r="F322" s="640" t="s">
        <v>390</v>
      </c>
      <c r="G322" t="s">
        <v>363</v>
      </c>
      <c r="H322">
        <v>14.353999999999999</v>
      </c>
      <c r="I322" t="s">
        <v>849</v>
      </c>
      <c r="J322" s="638">
        <v>15.984</v>
      </c>
      <c r="L322">
        <v>107549464</v>
      </c>
      <c r="M322" s="5">
        <v>45262</v>
      </c>
      <c r="N322">
        <v>17</v>
      </c>
      <c r="O322">
        <v>1</v>
      </c>
      <c r="P322">
        <v>0</v>
      </c>
      <c r="Q322">
        <v>5</v>
      </c>
      <c r="R322" t="s">
        <v>3</v>
      </c>
      <c r="S322" t="s">
        <v>850</v>
      </c>
    </row>
    <row r="323" spans="1:19" x14ac:dyDescent="0.35">
      <c r="A323">
        <v>721</v>
      </c>
      <c r="B323" t="s">
        <v>363</v>
      </c>
      <c r="C323">
        <v>6.0000000000000001E-3</v>
      </c>
      <c r="D323" t="s">
        <v>6</v>
      </c>
      <c r="E323" s="640" t="s">
        <v>596</v>
      </c>
      <c r="F323" s="640" t="s">
        <v>606</v>
      </c>
      <c r="G323" t="s">
        <v>363</v>
      </c>
      <c r="H323">
        <v>15.148</v>
      </c>
      <c r="I323" t="s">
        <v>849</v>
      </c>
      <c r="J323" s="638">
        <v>15.157999999999999</v>
      </c>
      <c r="L323">
        <v>104268956</v>
      </c>
      <c r="M323" s="5">
        <v>42009</v>
      </c>
      <c r="N323">
        <v>21</v>
      </c>
      <c r="O323">
        <v>1</v>
      </c>
      <c r="P323">
        <v>7</v>
      </c>
      <c r="Q323">
        <v>1</v>
      </c>
      <c r="R323" t="s">
        <v>3</v>
      </c>
      <c r="S323" t="s">
        <v>851</v>
      </c>
    </row>
    <row r="324" spans="1:19" x14ac:dyDescent="0.35">
      <c r="A324">
        <v>0</v>
      </c>
      <c r="B324" t="s">
        <v>363</v>
      </c>
      <c r="C324">
        <v>0</v>
      </c>
      <c r="E324" t="s">
        <v>363</v>
      </c>
      <c r="F324" s="640" t="s">
        <v>606</v>
      </c>
      <c r="G324" t="s">
        <v>363</v>
      </c>
      <c r="H324">
        <v>999.99900000000002</v>
      </c>
      <c r="I324" t="s">
        <v>849</v>
      </c>
      <c r="J324" s="638">
        <v>17.690999999999999</v>
      </c>
      <c r="L324">
        <v>105014768</v>
      </c>
      <c r="M324" s="5">
        <v>42783</v>
      </c>
      <c r="N324">
        <v>23</v>
      </c>
      <c r="O324">
        <v>1</v>
      </c>
      <c r="P324">
        <v>0</v>
      </c>
      <c r="Q324">
        <v>1</v>
      </c>
      <c r="R324" t="s">
        <v>3</v>
      </c>
      <c r="S324" t="s">
        <v>852</v>
      </c>
    </row>
    <row r="325" spans="1:19" x14ac:dyDescent="0.35">
      <c r="A325">
        <v>0</v>
      </c>
      <c r="B325" t="s">
        <v>363</v>
      </c>
      <c r="C325">
        <v>0.4</v>
      </c>
      <c r="D325" t="s">
        <v>6</v>
      </c>
      <c r="E325" t="s">
        <v>363</v>
      </c>
      <c r="F325" s="640" t="s">
        <v>390</v>
      </c>
      <c r="G325" t="s">
        <v>363</v>
      </c>
      <c r="H325">
        <v>999.99900000000002</v>
      </c>
      <c r="I325" t="s">
        <v>849</v>
      </c>
      <c r="J325" s="638">
        <v>17.291</v>
      </c>
      <c r="L325">
        <v>105775998</v>
      </c>
      <c r="M325" s="5">
        <v>43511</v>
      </c>
      <c r="N325">
        <v>21</v>
      </c>
      <c r="O325">
        <v>1</v>
      </c>
      <c r="P325">
        <v>0</v>
      </c>
      <c r="Q325">
        <v>1</v>
      </c>
      <c r="R325" t="s">
        <v>7</v>
      </c>
      <c r="S325" t="s">
        <v>853</v>
      </c>
    </row>
    <row r="326" spans="1:19" x14ac:dyDescent="0.35">
      <c r="A326">
        <v>0</v>
      </c>
      <c r="B326" t="s">
        <v>363</v>
      </c>
      <c r="C326">
        <v>0.2</v>
      </c>
      <c r="D326" t="s">
        <v>411</v>
      </c>
      <c r="E326" t="s">
        <v>431</v>
      </c>
      <c r="F326" s="640" t="s">
        <v>606</v>
      </c>
      <c r="G326" t="s">
        <v>363</v>
      </c>
      <c r="H326">
        <v>999.99900000000002</v>
      </c>
      <c r="I326" t="s">
        <v>849</v>
      </c>
      <c r="J326" s="638">
        <v>17.991</v>
      </c>
      <c r="L326">
        <v>106950944</v>
      </c>
      <c r="M326" s="5">
        <v>44690</v>
      </c>
      <c r="N326">
        <v>19</v>
      </c>
      <c r="O326">
        <v>1</v>
      </c>
      <c r="P326">
        <v>0</v>
      </c>
      <c r="Q326">
        <v>1</v>
      </c>
      <c r="R326" t="s">
        <v>7</v>
      </c>
      <c r="S326" t="s">
        <v>854</v>
      </c>
    </row>
    <row r="327" spans="1:19" x14ac:dyDescent="0.35">
      <c r="A327">
        <v>0</v>
      </c>
      <c r="B327" t="s">
        <v>363</v>
      </c>
      <c r="C327">
        <v>0.5</v>
      </c>
      <c r="D327" t="s">
        <v>411</v>
      </c>
      <c r="E327" t="s">
        <v>654</v>
      </c>
      <c r="F327" s="640" t="s">
        <v>606</v>
      </c>
      <c r="G327" t="s">
        <v>363</v>
      </c>
      <c r="H327">
        <v>999.99900000000002</v>
      </c>
      <c r="I327" t="s">
        <v>849</v>
      </c>
      <c r="J327" s="638">
        <v>17.922999999999998</v>
      </c>
      <c r="L327">
        <v>104478030</v>
      </c>
      <c r="M327" s="5">
        <v>42250</v>
      </c>
      <c r="N327">
        <v>17</v>
      </c>
      <c r="O327">
        <v>1</v>
      </c>
      <c r="P327">
        <v>0</v>
      </c>
      <c r="Q327">
        <v>1</v>
      </c>
      <c r="R327" t="s">
        <v>7</v>
      </c>
      <c r="S327" t="s">
        <v>855</v>
      </c>
    </row>
    <row r="328" spans="1:19" x14ac:dyDescent="0.35">
      <c r="A328">
        <v>0</v>
      </c>
      <c r="B328" t="s">
        <v>387</v>
      </c>
      <c r="C328">
        <v>0</v>
      </c>
      <c r="E328" s="640" t="s">
        <v>344</v>
      </c>
      <c r="F328" s="640" t="s">
        <v>606</v>
      </c>
      <c r="G328" t="s">
        <v>387</v>
      </c>
      <c r="H328">
        <v>999.99900000000002</v>
      </c>
      <c r="I328" t="s">
        <v>849</v>
      </c>
      <c r="J328" s="638">
        <v>17.811</v>
      </c>
      <c r="L328">
        <v>106058911</v>
      </c>
      <c r="M328" s="5">
        <v>43780</v>
      </c>
      <c r="N328">
        <v>23</v>
      </c>
      <c r="O328">
        <v>1</v>
      </c>
      <c r="P328">
        <v>8</v>
      </c>
      <c r="Q328">
        <v>1</v>
      </c>
      <c r="R328" t="s">
        <v>3</v>
      </c>
      <c r="S328" t="s">
        <v>856</v>
      </c>
    </row>
    <row r="329" spans="1:19" x14ac:dyDescent="0.35">
      <c r="A329">
        <v>0</v>
      </c>
      <c r="B329" t="s">
        <v>367</v>
      </c>
      <c r="C329">
        <v>0</v>
      </c>
      <c r="E329" s="640" t="s">
        <v>606</v>
      </c>
      <c r="F329" s="640" t="s">
        <v>345</v>
      </c>
      <c r="G329" t="s">
        <v>367</v>
      </c>
      <c r="H329">
        <v>999.99900000000002</v>
      </c>
      <c r="I329" t="s">
        <v>849</v>
      </c>
      <c r="J329" s="638">
        <v>18.422999999999998</v>
      </c>
      <c r="L329">
        <v>104383713</v>
      </c>
      <c r="M329" s="5">
        <v>42144</v>
      </c>
      <c r="N329">
        <v>30</v>
      </c>
      <c r="O329">
        <v>1</v>
      </c>
      <c r="P329">
        <v>7</v>
      </c>
      <c r="Q329">
        <v>1</v>
      </c>
      <c r="R329" t="s">
        <v>7</v>
      </c>
      <c r="S329" t="s">
        <v>857</v>
      </c>
    </row>
    <row r="330" spans="1:19" x14ac:dyDescent="0.35">
      <c r="A330">
        <v>0</v>
      </c>
      <c r="B330" t="s">
        <v>344</v>
      </c>
      <c r="C330">
        <v>0</v>
      </c>
      <c r="E330" t="s">
        <v>363</v>
      </c>
      <c r="F330" s="640" t="s">
        <v>344</v>
      </c>
      <c r="G330" t="s">
        <v>344</v>
      </c>
      <c r="H330">
        <v>999.99900000000002</v>
      </c>
      <c r="I330" t="s">
        <v>849</v>
      </c>
      <c r="J330" s="638">
        <v>17.690999999999999</v>
      </c>
      <c r="L330">
        <v>105723251</v>
      </c>
      <c r="M330" s="5">
        <v>43460</v>
      </c>
      <c r="N330">
        <v>19</v>
      </c>
      <c r="O330">
        <v>1</v>
      </c>
      <c r="P330">
        <v>8</v>
      </c>
      <c r="Q330">
        <v>5</v>
      </c>
      <c r="R330" t="s">
        <v>8</v>
      </c>
      <c r="S330" t="s">
        <v>789</v>
      </c>
    </row>
    <row r="331" spans="1:19" x14ac:dyDescent="0.35">
      <c r="A331">
        <v>0</v>
      </c>
      <c r="B331" t="s">
        <v>344</v>
      </c>
      <c r="C331">
        <v>0</v>
      </c>
      <c r="E331" t="s">
        <v>363</v>
      </c>
      <c r="F331" s="640" t="s">
        <v>344</v>
      </c>
      <c r="G331" t="s">
        <v>344</v>
      </c>
      <c r="H331">
        <v>999.99900000000002</v>
      </c>
      <c r="I331" t="s">
        <v>849</v>
      </c>
      <c r="J331" s="638">
        <v>17.690999999999999</v>
      </c>
      <c r="L331">
        <v>104194817</v>
      </c>
      <c r="M331" s="5">
        <v>41936</v>
      </c>
      <c r="N331">
        <v>19</v>
      </c>
      <c r="O331">
        <v>1</v>
      </c>
      <c r="P331">
        <v>8</v>
      </c>
      <c r="Q331">
        <v>1</v>
      </c>
      <c r="R331" t="s">
        <v>7</v>
      </c>
      <c r="S331" t="s">
        <v>789</v>
      </c>
    </row>
    <row r="332" spans="1:19" x14ac:dyDescent="0.35">
      <c r="A332">
        <v>0</v>
      </c>
      <c r="B332" t="s">
        <v>344</v>
      </c>
      <c r="C332">
        <v>0</v>
      </c>
      <c r="E332" t="s">
        <v>363</v>
      </c>
      <c r="F332" t="s">
        <v>401</v>
      </c>
      <c r="G332" t="s">
        <v>344</v>
      </c>
      <c r="H332">
        <v>999.99900000000002</v>
      </c>
      <c r="I332" t="s">
        <v>849</v>
      </c>
      <c r="J332" s="638">
        <v>17.690999999999999</v>
      </c>
      <c r="L332">
        <v>106966487</v>
      </c>
      <c r="M332" s="5">
        <v>44703</v>
      </c>
      <c r="N332">
        <v>19</v>
      </c>
      <c r="O332">
        <v>1</v>
      </c>
      <c r="P332">
        <v>8</v>
      </c>
      <c r="Q332">
        <v>5</v>
      </c>
      <c r="R332" t="s">
        <v>8</v>
      </c>
      <c r="S332" t="s">
        <v>789</v>
      </c>
    </row>
    <row r="333" spans="1:19" x14ac:dyDescent="0.35">
      <c r="A333">
        <v>0</v>
      </c>
      <c r="B333" t="s">
        <v>344</v>
      </c>
      <c r="C333">
        <v>0</v>
      </c>
      <c r="E333" t="s">
        <v>363</v>
      </c>
      <c r="F333" s="640" t="s">
        <v>344</v>
      </c>
      <c r="G333" t="s">
        <v>344</v>
      </c>
      <c r="H333">
        <v>999.99900000000002</v>
      </c>
      <c r="I333" t="s">
        <v>849</v>
      </c>
      <c r="J333" s="638">
        <v>17.811</v>
      </c>
      <c r="L333">
        <v>104830578</v>
      </c>
      <c r="M333" s="5">
        <v>42608</v>
      </c>
      <c r="N333">
        <v>19</v>
      </c>
      <c r="O333">
        <v>1</v>
      </c>
      <c r="P333">
        <v>8</v>
      </c>
      <c r="Q333">
        <v>5</v>
      </c>
      <c r="R333" t="s">
        <v>7</v>
      </c>
      <c r="S333" t="s">
        <v>808</v>
      </c>
    </row>
    <row r="334" spans="1:19" x14ac:dyDescent="0.35">
      <c r="A334">
        <v>0</v>
      </c>
      <c r="B334" t="s">
        <v>344</v>
      </c>
      <c r="C334">
        <v>0</v>
      </c>
      <c r="E334" t="s">
        <v>363</v>
      </c>
      <c r="F334" s="640" t="s">
        <v>398</v>
      </c>
      <c r="G334" t="s">
        <v>344</v>
      </c>
      <c r="H334">
        <v>999.99900000000002</v>
      </c>
      <c r="I334" t="s">
        <v>849</v>
      </c>
      <c r="J334" s="638">
        <v>17.690999999999999</v>
      </c>
      <c r="L334">
        <v>104509841</v>
      </c>
      <c r="M334" s="5">
        <v>42276</v>
      </c>
      <c r="N334">
        <v>19</v>
      </c>
      <c r="O334">
        <v>2</v>
      </c>
      <c r="P334">
        <v>0</v>
      </c>
      <c r="Q334">
        <v>5</v>
      </c>
      <c r="R334" t="s">
        <v>7</v>
      </c>
      <c r="S334" t="s">
        <v>789</v>
      </c>
    </row>
    <row r="335" spans="1:19" x14ac:dyDescent="0.35">
      <c r="A335">
        <v>0</v>
      </c>
      <c r="B335" t="s">
        <v>344</v>
      </c>
      <c r="C335">
        <v>0</v>
      </c>
      <c r="E335" t="s">
        <v>363</v>
      </c>
      <c r="F335" s="640" t="s">
        <v>606</v>
      </c>
      <c r="G335" t="s">
        <v>344</v>
      </c>
      <c r="H335">
        <v>999.99900000000002</v>
      </c>
      <c r="I335" t="s">
        <v>849</v>
      </c>
      <c r="J335" s="638">
        <v>17.811</v>
      </c>
      <c r="L335">
        <v>104866057</v>
      </c>
      <c r="M335" s="5">
        <v>42636</v>
      </c>
      <c r="N335">
        <v>24</v>
      </c>
      <c r="O335">
        <v>1</v>
      </c>
      <c r="P335">
        <v>9</v>
      </c>
      <c r="Q335">
        <v>1</v>
      </c>
      <c r="R335" t="s">
        <v>7</v>
      </c>
      <c r="S335" t="s">
        <v>858</v>
      </c>
    </row>
    <row r="336" spans="1:19" x14ac:dyDescent="0.35">
      <c r="A336">
        <v>0</v>
      </c>
      <c r="B336" t="s">
        <v>344</v>
      </c>
      <c r="C336">
        <v>0</v>
      </c>
      <c r="E336" t="s">
        <v>363</v>
      </c>
      <c r="F336" t="s">
        <v>492</v>
      </c>
      <c r="G336" t="s">
        <v>344</v>
      </c>
      <c r="H336">
        <v>999.99900000000002</v>
      </c>
      <c r="I336" t="s">
        <v>849</v>
      </c>
      <c r="J336" s="638">
        <v>17.811</v>
      </c>
      <c r="L336">
        <v>107954933</v>
      </c>
      <c r="M336" s="5">
        <v>45637</v>
      </c>
      <c r="N336">
        <v>19</v>
      </c>
      <c r="O336">
        <v>2</v>
      </c>
      <c r="P336">
        <v>8</v>
      </c>
      <c r="Q336">
        <v>5</v>
      </c>
      <c r="R336" t="s">
        <v>7</v>
      </c>
      <c r="S336" t="s">
        <v>808</v>
      </c>
    </row>
    <row r="337" spans="1:19" x14ac:dyDescent="0.35">
      <c r="A337">
        <v>0</v>
      </c>
      <c r="B337" t="s">
        <v>344</v>
      </c>
      <c r="C337">
        <v>0</v>
      </c>
      <c r="E337" t="s">
        <v>363</v>
      </c>
      <c r="F337" t="s">
        <v>492</v>
      </c>
      <c r="G337" t="s">
        <v>344</v>
      </c>
      <c r="H337">
        <v>999.99900000000002</v>
      </c>
      <c r="I337" t="s">
        <v>849</v>
      </c>
      <c r="J337" s="638">
        <v>17.811</v>
      </c>
      <c r="L337">
        <v>107628588</v>
      </c>
      <c r="M337" s="5">
        <v>45340</v>
      </c>
      <c r="N337">
        <v>19</v>
      </c>
      <c r="O337">
        <v>1</v>
      </c>
      <c r="P337">
        <v>8</v>
      </c>
      <c r="Q337">
        <v>5</v>
      </c>
      <c r="R337" t="s">
        <v>3</v>
      </c>
      <c r="S337" t="s">
        <v>808</v>
      </c>
    </row>
    <row r="338" spans="1:19" x14ac:dyDescent="0.35">
      <c r="A338">
        <v>0</v>
      </c>
      <c r="B338" t="s">
        <v>344</v>
      </c>
      <c r="C338">
        <v>0</v>
      </c>
      <c r="E338" t="s">
        <v>363</v>
      </c>
      <c r="F338" s="640" t="s">
        <v>606</v>
      </c>
      <c r="G338" t="s">
        <v>344</v>
      </c>
      <c r="H338">
        <v>999.99900000000002</v>
      </c>
      <c r="I338" t="s">
        <v>849</v>
      </c>
      <c r="J338" s="638">
        <v>17.811</v>
      </c>
      <c r="L338">
        <v>107896873</v>
      </c>
      <c r="M338" s="5">
        <v>45582</v>
      </c>
      <c r="N338">
        <v>26</v>
      </c>
      <c r="O338">
        <v>1</v>
      </c>
      <c r="P338">
        <v>8</v>
      </c>
      <c r="Q338">
        <v>5</v>
      </c>
      <c r="R338" t="s">
        <v>7</v>
      </c>
      <c r="S338" t="s">
        <v>859</v>
      </c>
    </row>
    <row r="339" spans="1:19" x14ac:dyDescent="0.35">
      <c r="A339">
        <v>0</v>
      </c>
      <c r="B339" t="s">
        <v>344</v>
      </c>
      <c r="C339">
        <v>8.9999999999999993E-3</v>
      </c>
      <c r="D339" t="s">
        <v>385</v>
      </c>
      <c r="E339" t="s">
        <v>363</v>
      </c>
      <c r="F339" t="s">
        <v>624</v>
      </c>
      <c r="G339" t="s">
        <v>345</v>
      </c>
      <c r="H339">
        <v>1.431</v>
      </c>
      <c r="I339" t="s">
        <v>849</v>
      </c>
      <c r="J339" s="638">
        <v>17.690999999999999</v>
      </c>
      <c r="K339" t="s">
        <v>68</v>
      </c>
      <c r="L339">
        <v>105286496</v>
      </c>
      <c r="M339" s="5">
        <v>43047</v>
      </c>
      <c r="N339">
        <v>19</v>
      </c>
      <c r="O339">
        <v>2</v>
      </c>
      <c r="P339">
        <v>8</v>
      </c>
      <c r="Q339">
        <v>1</v>
      </c>
      <c r="R339" t="s">
        <v>7</v>
      </c>
      <c r="S339" t="s">
        <v>789</v>
      </c>
    </row>
    <row r="340" spans="1:19" x14ac:dyDescent="0.35">
      <c r="A340">
        <v>0</v>
      </c>
      <c r="B340" t="s">
        <v>363</v>
      </c>
      <c r="C340">
        <v>0.1</v>
      </c>
      <c r="D340" t="s">
        <v>385</v>
      </c>
      <c r="E340" s="640" t="s">
        <v>386</v>
      </c>
      <c r="F340" t="s">
        <v>387</v>
      </c>
      <c r="H340">
        <v>999.99900000000002</v>
      </c>
      <c r="I340" t="s">
        <v>849</v>
      </c>
      <c r="J340" s="638">
        <v>15.254</v>
      </c>
      <c r="L340">
        <v>105514109</v>
      </c>
      <c r="M340" s="5">
        <v>43267</v>
      </c>
      <c r="N340">
        <v>19</v>
      </c>
      <c r="O340">
        <v>1</v>
      </c>
      <c r="P340">
        <v>0</v>
      </c>
      <c r="Q340">
        <v>1</v>
      </c>
      <c r="R340" t="s">
        <v>3</v>
      </c>
      <c r="S340" t="s">
        <v>860</v>
      </c>
    </row>
    <row r="341" spans="1:19" x14ac:dyDescent="0.35">
      <c r="A341">
        <v>0</v>
      </c>
      <c r="B341" t="s">
        <v>363</v>
      </c>
      <c r="C341">
        <v>0</v>
      </c>
      <c r="E341" s="640" t="s">
        <v>389</v>
      </c>
      <c r="F341" s="640" t="s">
        <v>390</v>
      </c>
      <c r="H341">
        <v>999.99900000000002</v>
      </c>
      <c r="I341" t="s">
        <v>849</v>
      </c>
      <c r="J341" s="638">
        <v>17.018000000000001</v>
      </c>
      <c r="L341">
        <v>105783353</v>
      </c>
      <c r="M341" s="5">
        <v>43518</v>
      </c>
      <c r="N341">
        <v>17</v>
      </c>
      <c r="O341">
        <v>2</v>
      </c>
      <c r="P341">
        <v>0</v>
      </c>
      <c r="Q341">
        <v>5</v>
      </c>
      <c r="R341" t="s">
        <v>7</v>
      </c>
      <c r="S341" t="s">
        <v>861</v>
      </c>
    </row>
    <row r="342" spans="1:19" x14ac:dyDescent="0.35">
      <c r="A342">
        <v>0</v>
      </c>
      <c r="B342" t="s">
        <v>363</v>
      </c>
      <c r="C342">
        <v>0.2</v>
      </c>
      <c r="D342" t="s">
        <v>6</v>
      </c>
      <c r="E342" t="s">
        <v>397</v>
      </c>
      <c r="F342" s="640" t="s">
        <v>398</v>
      </c>
      <c r="H342">
        <v>999.99900000000002</v>
      </c>
      <c r="I342" t="s">
        <v>849</v>
      </c>
      <c r="J342" s="638">
        <v>18.946999999999999</v>
      </c>
      <c r="L342">
        <v>108023560</v>
      </c>
      <c r="M342" s="5">
        <v>45705</v>
      </c>
      <c r="N342">
        <v>21</v>
      </c>
      <c r="O342">
        <v>1</v>
      </c>
      <c r="P342">
        <v>0</v>
      </c>
      <c r="Q342">
        <v>1</v>
      </c>
      <c r="R342" t="s">
        <v>7</v>
      </c>
      <c r="S342" t="s">
        <v>862</v>
      </c>
    </row>
    <row r="343" spans="1:19" x14ac:dyDescent="0.35">
      <c r="A343" s="641" t="s">
        <v>863</v>
      </c>
      <c r="B343" s="641"/>
      <c r="C343" s="641"/>
      <c r="D343" s="641"/>
      <c r="E343" s="641"/>
      <c r="F343" s="641"/>
      <c r="G343" s="641"/>
      <c r="H343" s="641"/>
      <c r="I343" s="641"/>
      <c r="J343" s="641"/>
      <c r="K343" s="641"/>
      <c r="L343" s="641"/>
      <c r="M343" s="641"/>
      <c r="N343" s="641"/>
      <c r="O343" s="641"/>
      <c r="P343" s="641"/>
      <c r="Q343" s="641"/>
      <c r="R343" s="641"/>
      <c r="S343" s="641"/>
    </row>
    <row r="344" spans="1:19" x14ac:dyDescent="0.35">
      <c r="A344">
        <v>0</v>
      </c>
      <c r="B344" t="s">
        <v>363</v>
      </c>
      <c r="C344">
        <v>0</v>
      </c>
      <c r="E344" s="640" t="s">
        <v>344</v>
      </c>
      <c r="F344" t="s">
        <v>422</v>
      </c>
      <c r="G344" t="s">
        <v>363</v>
      </c>
      <c r="H344">
        <v>17.690999999999999</v>
      </c>
      <c r="I344" t="s">
        <v>864</v>
      </c>
      <c r="L344">
        <v>105875897</v>
      </c>
      <c r="M344" s="5">
        <v>43609</v>
      </c>
      <c r="N344">
        <v>32</v>
      </c>
      <c r="O344">
        <v>1</v>
      </c>
      <c r="P344">
        <v>7</v>
      </c>
      <c r="Q344">
        <v>1</v>
      </c>
      <c r="R344" t="s">
        <v>3</v>
      </c>
      <c r="S344" t="s">
        <v>865</v>
      </c>
    </row>
    <row r="345" spans="1:19" x14ac:dyDescent="0.35">
      <c r="A345">
        <v>0</v>
      </c>
      <c r="B345" t="s">
        <v>363</v>
      </c>
      <c r="C345">
        <v>1</v>
      </c>
      <c r="D345" t="s">
        <v>6</v>
      </c>
      <c r="E345" s="640" t="s">
        <v>398</v>
      </c>
      <c r="F345" s="640" t="s">
        <v>344</v>
      </c>
      <c r="G345" t="s">
        <v>363</v>
      </c>
      <c r="H345">
        <v>17.881</v>
      </c>
      <c r="I345" t="s">
        <v>864</v>
      </c>
      <c r="L345">
        <v>107623058</v>
      </c>
      <c r="M345" s="5">
        <v>45334</v>
      </c>
      <c r="N345">
        <v>19</v>
      </c>
      <c r="O345">
        <v>2</v>
      </c>
      <c r="P345">
        <v>0</v>
      </c>
      <c r="Q345">
        <v>5</v>
      </c>
      <c r="R345" t="s">
        <v>7</v>
      </c>
      <c r="S345" t="s">
        <v>866</v>
      </c>
    </row>
    <row r="346" spans="1:19" x14ac:dyDescent="0.35">
      <c r="A346">
        <v>0</v>
      </c>
      <c r="B346" t="s">
        <v>344</v>
      </c>
      <c r="C346">
        <v>0</v>
      </c>
      <c r="E346" t="s">
        <v>363</v>
      </c>
      <c r="F346" t="s">
        <v>624</v>
      </c>
      <c r="G346" t="s">
        <v>345</v>
      </c>
      <c r="H346">
        <v>1.44</v>
      </c>
      <c r="I346" t="s">
        <v>864</v>
      </c>
      <c r="K346" t="s">
        <v>68</v>
      </c>
      <c r="L346">
        <v>106904460</v>
      </c>
      <c r="M346" s="5">
        <v>44648</v>
      </c>
      <c r="N346">
        <v>21</v>
      </c>
      <c r="O346">
        <v>1</v>
      </c>
      <c r="P346">
        <v>8</v>
      </c>
      <c r="Q346">
        <v>1</v>
      </c>
      <c r="R346" t="s">
        <v>3</v>
      </c>
      <c r="S346" t="s">
        <v>867</v>
      </c>
    </row>
    <row r="347" spans="1:19" x14ac:dyDescent="0.35">
      <c r="A347">
        <v>0</v>
      </c>
      <c r="B347" t="s">
        <v>344</v>
      </c>
      <c r="C347">
        <v>0</v>
      </c>
      <c r="E347" t="s">
        <v>363</v>
      </c>
      <c r="F347" t="s">
        <v>624</v>
      </c>
      <c r="G347" t="s">
        <v>345</v>
      </c>
      <c r="H347">
        <v>1.44</v>
      </c>
      <c r="I347" t="s">
        <v>864</v>
      </c>
      <c r="K347" t="s">
        <v>68</v>
      </c>
      <c r="L347">
        <v>105974758</v>
      </c>
      <c r="M347" s="5">
        <v>43704</v>
      </c>
      <c r="N347">
        <v>21</v>
      </c>
      <c r="O347">
        <v>1</v>
      </c>
      <c r="P347">
        <v>0</v>
      </c>
      <c r="Q347">
        <v>1</v>
      </c>
      <c r="R347" t="s">
        <v>3</v>
      </c>
      <c r="S347" t="s">
        <v>868</v>
      </c>
    </row>
    <row r="348" spans="1:19" x14ac:dyDescent="0.35">
      <c r="A348">
        <v>0</v>
      </c>
      <c r="B348" t="s">
        <v>344</v>
      </c>
      <c r="C348">
        <v>0</v>
      </c>
      <c r="E348" t="s">
        <v>363</v>
      </c>
      <c r="F348" t="s">
        <v>624</v>
      </c>
      <c r="G348" t="s">
        <v>345</v>
      </c>
      <c r="H348">
        <v>1.44</v>
      </c>
      <c r="I348" t="s">
        <v>864</v>
      </c>
      <c r="K348" t="s">
        <v>68</v>
      </c>
      <c r="L348">
        <v>107951252</v>
      </c>
      <c r="M348" s="5">
        <v>45633</v>
      </c>
      <c r="N348">
        <v>21</v>
      </c>
      <c r="O348">
        <v>1</v>
      </c>
      <c r="P348">
        <v>9</v>
      </c>
      <c r="Q348">
        <v>1</v>
      </c>
      <c r="R348" t="s">
        <v>7</v>
      </c>
      <c r="S348" t="s">
        <v>867</v>
      </c>
    </row>
    <row r="349" spans="1:19" x14ac:dyDescent="0.35">
      <c r="A349">
        <v>0</v>
      </c>
      <c r="B349" t="s">
        <v>344</v>
      </c>
      <c r="C349">
        <v>3.0000000000000001E-3</v>
      </c>
      <c r="D349" t="s">
        <v>6</v>
      </c>
      <c r="E349" t="s">
        <v>363</v>
      </c>
      <c r="F349" t="s">
        <v>624</v>
      </c>
      <c r="G349" t="s">
        <v>345</v>
      </c>
      <c r="H349">
        <v>1.44</v>
      </c>
      <c r="I349" t="s">
        <v>864</v>
      </c>
      <c r="K349" t="s">
        <v>68</v>
      </c>
      <c r="L349">
        <v>105916835</v>
      </c>
      <c r="M349" s="5">
        <v>43651</v>
      </c>
      <c r="N349">
        <v>21</v>
      </c>
      <c r="O349">
        <v>1</v>
      </c>
      <c r="P349">
        <v>8</v>
      </c>
      <c r="Q349">
        <v>1</v>
      </c>
      <c r="R349" t="s">
        <v>7</v>
      </c>
      <c r="S349" t="s">
        <v>867</v>
      </c>
    </row>
    <row r="350" spans="1:19" x14ac:dyDescent="0.35">
      <c r="A350">
        <v>0</v>
      </c>
      <c r="B350" t="s">
        <v>344</v>
      </c>
      <c r="C350">
        <v>0.4</v>
      </c>
      <c r="D350" t="s">
        <v>399</v>
      </c>
      <c r="E350" t="s">
        <v>624</v>
      </c>
      <c r="F350" t="s">
        <v>363</v>
      </c>
      <c r="G350" t="s">
        <v>345</v>
      </c>
      <c r="H350">
        <v>1.44</v>
      </c>
      <c r="I350" t="s">
        <v>864</v>
      </c>
      <c r="L350">
        <v>107469143</v>
      </c>
      <c r="M350" s="5">
        <v>45192</v>
      </c>
      <c r="N350">
        <v>19</v>
      </c>
      <c r="O350">
        <v>2</v>
      </c>
      <c r="P350">
        <v>0</v>
      </c>
      <c r="Q350">
        <v>1</v>
      </c>
      <c r="R350" t="s">
        <v>7</v>
      </c>
      <c r="S350" t="s">
        <v>869</v>
      </c>
    </row>
    <row r="351" spans="1:19" x14ac:dyDescent="0.35">
      <c r="A351">
        <v>0</v>
      </c>
      <c r="B351" t="s">
        <v>344</v>
      </c>
      <c r="C351">
        <v>1</v>
      </c>
      <c r="D351" t="s">
        <v>399</v>
      </c>
      <c r="E351" t="s">
        <v>624</v>
      </c>
      <c r="F351" s="640" t="s">
        <v>344</v>
      </c>
      <c r="G351" t="s">
        <v>345</v>
      </c>
      <c r="H351">
        <v>1.44</v>
      </c>
      <c r="I351" t="s">
        <v>864</v>
      </c>
      <c r="L351">
        <v>108504401</v>
      </c>
      <c r="M351" s="5">
        <v>46161</v>
      </c>
      <c r="N351">
        <v>22</v>
      </c>
      <c r="O351">
        <v>1</v>
      </c>
      <c r="P351">
        <v>8</v>
      </c>
      <c r="Q351">
        <v>1</v>
      </c>
      <c r="R351" t="s">
        <v>7</v>
      </c>
      <c r="S351" t="s">
        <v>867</v>
      </c>
    </row>
    <row r="352" spans="1:19" x14ac:dyDescent="0.35">
      <c r="A352">
        <v>0</v>
      </c>
      <c r="B352" t="s">
        <v>344</v>
      </c>
      <c r="C352">
        <v>1.1000000000000001</v>
      </c>
      <c r="D352" t="s">
        <v>399</v>
      </c>
      <c r="E352" t="s">
        <v>624</v>
      </c>
      <c r="F352" t="s">
        <v>713</v>
      </c>
      <c r="G352" t="s">
        <v>345</v>
      </c>
      <c r="H352">
        <v>1.44</v>
      </c>
      <c r="I352" t="s">
        <v>864</v>
      </c>
      <c r="L352">
        <v>108111670</v>
      </c>
      <c r="M352" s="5">
        <v>45793</v>
      </c>
      <c r="N352">
        <v>28</v>
      </c>
      <c r="O352">
        <v>1</v>
      </c>
      <c r="P352">
        <v>0</v>
      </c>
      <c r="Q352">
        <v>1</v>
      </c>
      <c r="R352" t="s">
        <v>7</v>
      </c>
      <c r="S352" t="s">
        <v>869</v>
      </c>
    </row>
    <row r="353" spans="1:19" x14ac:dyDescent="0.35">
      <c r="A353" s="642" t="s">
        <v>870</v>
      </c>
      <c r="B353" s="642"/>
      <c r="C353" s="642"/>
      <c r="D353" s="642"/>
      <c r="E353" s="642"/>
      <c r="F353" s="642"/>
      <c r="G353" s="642"/>
      <c r="H353" s="642"/>
      <c r="I353" s="642"/>
      <c r="J353" s="642"/>
      <c r="K353" s="642"/>
      <c r="L353" s="642"/>
      <c r="M353" s="642"/>
      <c r="N353" s="642"/>
      <c r="O353" s="642"/>
      <c r="P353" s="642"/>
      <c r="Q353" s="642"/>
      <c r="R353" s="642"/>
      <c r="S353" s="642"/>
    </row>
    <row r="354" spans="1:19" x14ac:dyDescent="0.35">
      <c r="A354">
        <v>491</v>
      </c>
      <c r="B354" t="s">
        <v>364</v>
      </c>
      <c r="C354">
        <v>0</v>
      </c>
      <c r="E354" t="s">
        <v>420</v>
      </c>
      <c r="G354" t="s">
        <v>364</v>
      </c>
      <c r="H354">
        <v>999.99900000000002</v>
      </c>
      <c r="I354" t="s">
        <v>871</v>
      </c>
      <c r="L354">
        <v>104487179</v>
      </c>
      <c r="M354" s="5">
        <v>42242</v>
      </c>
      <c r="N354">
        <v>30</v>
      </c>
      <c r="O354">
        <v>1</v>
      </c>
      <c r="P354">
        <v>8</v>
      </c>
      <c r="Q354">
        <v>1</v>
      </c>
      <c r="R354" t="s">
        <v>3</v>
      </c>
    </row>
    <row r="355" spans="1:19" x14ac:dyDescent="0.35">
      <c r="A355">
        <v>491</v>
      </c>
      <c r="B355" t="s">
        <v>364</v>
      </c>
      <c r="C355">
        <v>0</v>
      </c>
      <c r="D355" t="s">
        <v>6</v>
      </c>
      <c r="E355" t="s">
        <v>420</v>
      </c>
      <c r="G355" t="s">
        <v>364</v>
      </c>
      <c r="H355">
        <v>999.99900000000002</v>
      </c>
      <c r="I355" t="s">
        <v>871</v>
      </c>
      <c r="L355">
        <v>105487309</v>
      </c>
      <c r="M355" s="5">
        <v>43235</v>
      </c>
      <c r="N355">
        <v>30</v>
      </c>
      <c r="O355">
        <v>1</v>
      </c>
      <c r="P355">
        <v>0</v>
      </c>
      <c r="Q355">
        <v>1</v>
      </c>
      <c r="R355" t="s">
        <v>7</v>
      </c>
    </row>
    <row r="356" spans="1:19" x14ac:dyDescent="0.35">
      <c r="A356">
        <v>491</v>
      </c>
      <c r="B356" t="s">
        <v>364</v>
      </c>
      <c r="C356">
        <v>0</v>
      </c>
      <c r="E356" s="640" t="s">
        <v>364</v>
      </c>
      <c r="F356" s="640" t="s">
        <v>364</v>
      </c>
      <c r="G356" t="s">
        <v>364</v>
      </c>
      <c r="H356">
        <v>999.99900000000002</v>
      </c>
      <c r="I356" t="s">
        <v>871</v>
      </c>
      <c r="L356">
        <v>106339440</v>
      </c>
      <c r="M356" s="5">
        <v>44091</v>
      </c>
      <c r="N356">
        <v>28</v>
      </c>
      <c r="O356">
        <v>2</v>
      </c>
      <c r="P356">
        <v>0</v>
      </c>
      <c r="Q356">
        <v>1</v>
      </c>
      <c r="R356" t="s">
        <v>7</v>
      </c>
    </row>
    <row r="357" spans="1:19" x14ac:dyDescent="0.35">
      <c r="A357">
        <v>502</v>
      </c>
      <c r="B357" t="s">
        <v>364</v>
      </c>
      <c r="C357">
        <v>0</v>
      </c>
      <c r="E357" t="s">
        <v>421</v>
      </c>
      <c r="G357" t="s">
        <v>364</v>
      </c>
      <c r="H357">
        <v>999.99900000000002</v>
      </c>
      <c r="I357" t="s">
        <v>871</v>
      </c>
      <c r="L357">
        <v>104388073</v>
      </c>
      <c r="M357" s="5">
        <v>42143</v>
      </c>
      <c r="N357">
        <v>23</v>
      </c>
      <c r="O357">
        <v>1</v>
      </c>
      <c r="P357">
        <v>7</v>
      </c>
      <c r="Q357">
        <v>1</v>
      </c>
      <c r="R357" t="s">
        <v>8</v>
      </c>
    </row>
    <row r="358" spans="1:19" x14ac:dyDescent="0.35">
      <c r="A358">
        <v>0</v>
      </c>
      <c r="B358" t="s">
        <v>363</v>
      </c>
      <c r="C358">
        <v>0.8</v>
      </c>
      <c r="D358" t="s">
        <v>411</v>
      </c>
      <c r="E358" t="s">
        <v>404</v>
      </c>
      <c r="F358" s="640" t="s">
        <v>344</v>
      </c>
      <c r="G358" t="s">
        <v>363</v>
      </c>
      <c r="H358">
        <v>13.044</v>
      </c>
      <c r="I358" t="s">
        <v>871</v>
      </c>
      <c r="L358">
        <v>107534593</v>
      </c>
      <c r="M358" s="5">
        <v>45244</v>
      </c>
      <c r="N358">
        <v>21</v>
      </c>
      <c r="O358">
        <v>1</v>
      </c>
      <c r="P358">
        <v>0</v>
      </c>
      <c r="Q358">
        <v>1</v>
      </c>
      <c r="R358" t="s">
        <v>7</v>
      </c>
    </row>
    <row r="359" spans="1:19" x14ac:dyDescent="0.35">
      <c r="A359">
        <v>0</v>
      </c>
      <c r="B359" t="s">
        <v>363</v>
      </c>
      <c r="C359">
        <v>0.5</v>
      </c>
      <c r="D359" t="s">
        <v>399</v>
      </c>
      <c r="E359" s="640" t="s">
        <v>596</v>
      </c>
      <c r="F359" s="640" t="s">
        <v>344</v>
      </c>
      <c r="G359" t="s">
        <v>363</v>
      </c>
      <c r="H359">
        <v>14.654</v>
      </c>
      <c r="I359" t="s">
        <v>871</v>
      </c>
      <c r="L359">
        <v>106734154</v>
      </c>
      <c r="M359" s="5">
        <v>44488</v>
      </c>
      <c r="N359">
        <v>17</v>
      </c>
      <c r="O359">
        <v>1</v>
      </c>
      <c r="P359">
        <v>0</v>
      </c>
      <c r="Q359">
        <v>5</v>
      </c>
      <c r="R359" t="s">
        <v>7</v>
      </c>
    </row>
    <row r="360" spans="1:19" x14ac:dyDescent="0.35">
      <c r="A360">
        <v>0</v>
      </c>
      <c r="B360" t="s">
        <v>363</v>
      </c>
      <c r="C360">
        <v>0.2</v>
      </c>
      <c r="D360" t="s">
        <v>6</v>
      </c>
      <c r="E360" s="640" t="s">
        <v>596</v>
      </c>
      <c r="F360" t="s">
        <v>387</v>
      </c>
      <c r="G360" t="s">
        <v>363</v>
      </c>
      <c r="H360">
        <v>14.954000000000001</v>
      </c>
      <c r="I360" t="s">
        <v>871</v>
      </c>
      <c r="L360">
        <v>108271187</v>
      </c>
      <c r="M360" s="5">
        <v>45947</v>
      </c>
      <c r="N360">
        <v>23</v>
      </c>
      <c r="O360">
        <v>1</v>
      </c>
      <c r="P360">
        <v>4</v>
      </c>
      <c r="Q360">
        <v>1</v>
      </c>
      <c r="R360" t="s">
        <v>7</v>
      </c>
    </row>
    <row r="361" spans="1:19" x14ac:dyDescent="0.35">
      <c r="A361">
        <v>721</v>
      </c>
      <c r="B361" t="s">
        <v>363</v>
      </c>
      <c r="C361">
        <v>0</v>
      </c>
      <c r="E361" t="s">
        <v>367</v>
      </c>
      <c r="F361" s="640" t="s">
        <v>596</v>
      </c>
      <c r="G361" t="s">
        <v>363</v>
      </c>
      <c r="H361">
        <v>15.026</v>
      </c>
      <c r="I361" t="s">
        <v>871</v>
      </c>
      <c r="L361">
        <v>107230051</v>
      </c>
      <c r="M361" s="5">
        <v>44957</v>
      </c>
      <c r="N361">
        <v>24</v>
      </c>
      <c r="O361">
        <v>1</v>
      </c>
      <c r="P361">
        <v>8</v>
      </c>
      <c r="Q361">
        <v>1</v>
      </c>
      <c r="R361" t="s">
        <v>7</v>
      </c>
    </row>
    <row r="362" spans="1:19" x14ac:dyDescent="0.35">
      <c r="A362">
        <v>0</v>
      </c>
      <c r="B362" t="s">
        <v>363</v>
      </c>
      <c r="C362">
        <v>0</v>
      </c>
      <c r="E362" t="s">
        <v>367</v>
      </c>
      <c r="F362" s="640" t="s">
        <v>596</v>
      </c>
      <c r="G362" t="s">
        <v>363</v>
      </c>
      <c r="H362">
        <v>15.026</v>
      </c>
      <c r="I362" t="s">
        <v>871</v>
      </c>
      <c r="L362">
        <v>105184113</v>
      </c>
      <c r="M362" s="5">
        <v>42954</v>
      </c>
      <c r="N362">
        <v>19</v>
      </c>
      <c r="O362">
        <v>2</v>
      </c>
      <c r="P362">
        <v>8</v>
      </c>
      <c r="Q362">
        <v>1</v>
      </c>
      <c r="R362" t="s">
        <v>7</v>
      </c>
    </row>
    <row r="363" spans="1:19" x14ac:dyDescent="0.35">
      <c r="A363">
        <v>0</v>
      </c>
      <c r="B363" t="s">
        <v>363</v>
      </c>
      <c r="C363">
        <v>0</v>
      </c>
      <c r="E363" t="s">
        <v>367</v>
      </c>
      <c r="F363" t="s">
        <v>387</v>
      </c>
      <c r="G363" t="s">
        <v>363</v>
      </c>
      <c r="H363">
        <v>15.026</v>
      </c>
      <c r="I363" t="s">
        <v>871</v>
      </c>
      <c r="L363">
        <v>104351635</v>
      </c>
      <c r="M363" s="5">
        <v>42109</v>
      </c>
      <c r="N363">
        <v>21</v>
      </c>
      <c r="O363">
        <v>2</v>
      </c>
      <c r="P363">
        <v>8</v>
      </c>
      <c r="Q363">
        <v>1</v>
      </c>
      <c r="R363" t="s">
        <v>7</v>
      </c>
    </row>
    <row r="364" spans="1:19" x14ac:dyDescent="0.35">
      <c r="A364">
        <v>721</v>
      </c>
      <c r="B364" t="s">
        <v>363</v>
      </c>
      <c r="C364">
        <v>0</v>
      </c>
      <c r="E364" t="s">
        <v>367</v>
      </c>
      <c r="F364" s="640" t="s">
        <v>596</v>
      </c>
      <c r="G364" t="s">
        <v>363</v>
      </c>
      <c r="H364">
        <v>15.026</v>
      </c>
      <c r="I364" t="s">
        <v>871</v>
      </c>
      <c r="L364">
        <v>105623839</v>
      </c>
      <c r="M364" s="5">
        <v>43371</v>
      </c>
      <c r="N364">
        <v>21</v>
      </c>
      <c r="O364">
        <v>1</v>
      </c>
      <c r="P364">
        <v>8</v>
      </c>
      <c r="Q364">
        <v>1</v>
      </c>
      <c r="R364" t="s">
        <v>7</v>
      </c>
    </row>
    <row r="365" spans="1:19" x14ac:dyDescent="0.35">
      <c r="A365">
        <v>0</v>
      </c>
      <c r="B365" t="s">
        <v>363</v>
      </c>
      <c r="C365">
        <v>0</v>
      </c>
      <c r="E365" t="s">
        <v>367</v>
      </c>
      <c r="F365" t="s">
        <v>387</v>
      </c>
      <c r="G365" t="s">
        <v>363</v>
      </c>
      <c r="H365">
        <v>15.026</v>
      </c>
      <c r="I365" t="s">
        <v>871</v>
      </c>
      <c r="L365">
        <v>108143954</v>
      </c>
      <c r="M365" s="5">
        <v>45823</v>
      </c>
      <c r="N365">
        <v>21</v>
      </c>
      <c r="O365">
        <v>2</v>
      </c>
      <c r="P365">
        <v>8</v>
      </c>
      <c r="Q365">
        <v>5</v>
      </c>
      <c r="R365" t="s">
        <v>7</v>
      </c>
    </row>
    <row r="366" spans="1:19" x14ac:dyDescent="0.35">
      <c r="A366">
        <v>0</v>
      </c>
      <c r="B366" t="s">
        <v>363</v>
      </c>
      <c r="C366">
        <v>0</v>
      </c>
      <c r="E366" t="s">
        <v>367</v>
      </c>
      <c r="F366" s="640" t="s">
        <v>344</v>
      </c>
      <c r="G366" t="s">
        <v>363</v>
      </c>
      <c r="H366">
        <v>15.026</v>
      </c>
      <c r="I366" t="s">
        <v>871</v>
      </c>
      <c r="L366">
        <v>108469064</v>
      </c>
      <c r="M366" s="5">
        <v>46129</v>
      </c>
      <c r="N366">
        <v>23</v>
      </c>
      <c r="O366">
        <v>1</v>
      </c>
      <c r="P366">
        <v>8</v>
      </c>
      <c r="Q366">
        <v>1</v>
      </c>
      <c r="R366" t="s">
        <v>7</v>
      </c>
    </row>
    <row r="367" spans="1:19" x14ac:dyDescent="0.35">
      <c r="A367">
        <v>721</v>
      </c>
      <c r="B367" t="s">
        <v>363</v>
      </c>
      <c r="C367">
        <v>4.0000000000000001E-3</v>
      </c>
      <c r="D367" t="s">
        <v>385</v>
      </c>
      <c r="E367" t="s">
        <v>367</v>
      </c>
      <c r="F367" s="640" t="s">
        <v>596</v>
      </c>
      <c r="G367" t="s">
        <v>363</v>
      </c>
      <c r="H367">
        <v>15.03</v>
      </c>
      <c r="I367" t="s">
        <v>871</v>
      </c>
      <c r="L367">
        <v>104668516</v>
      </c>
      <c r="M367" s="5">
        <v>42436</v>
      </c>
      <c r="N367">
        <v>21</v>
      </c>
      <c r="O367">
        <v>1</v>
      </c>
      <c r="P367">
        <v>12</v>
      </c>
      <c r="Q367">
        <v>2</v>
      </c>
      <c r="R367" t="s">
        <v>7</v>
      </c>
    </row>
    <row r="368" spans="1:19" x14ac:dyDescent="0.35">
      <c r="A368">
        <v>721</v>
      </c>
      <c r="B368" t="s">
        <v>363</v>
      </c>
      <c r="C368">
        <v>5.0000000000000001E-3</v>
      </c>
      <c r="D368" t="s">
        <v>385</v>
      </c>
      <c r="E368" t="s">
        <v>367</v>
      </c>
      <c r="F368" s="640" t="s">
        <v>596</v>
      </c>
      <c r="G368" t="s">
        <v>363</v>
      </c>
      <c r="H368">
        <v>15.031000000000001</v>
      </c>
      <c r="I368" t="s">
        <v>871</v>
      </c>
      <c r="L368">
        <v>104100474</v>
      </c>
      <c r="M368" s="5">
        <v>41828</v>
      </c>
      <c r="N368">
        <v>21</v>
      </c>
      <c r="O368">
        <v>1</v>
      </c>
      <c r="P368">
        <v>8</v>
      </c>
      <c r="Q368">
        <v>1</v>
      </c>
      <c r="R368" t="s">
        <v>7</v>
      </c>
    </row>
    <row r="369" spans="1:18" x14ac:dyDescent="0.35">
      <c r="B369" t="s">
        <v>363</v>
      </c>
      <c r="C369">
        <v>0.1</v>
      </c>
      <c r="D369" t="s">
        <v>385</v>
      </c>
      <c r="E369" t="s">
        <v>387</v>
      </c>
      <c r="F369" t="s">
        <v>384</v>
      </c>
      <c r="G369" t="s">
        <v>363</v>
      </c>
      <c r="H369">
        <v>15.041</v>
      </c>
      <c r="I369" t="s">
        <v>871</v>
      </c>
      <c r="L369">
        <v>104549097</v>
      </c>
      <c r="M369" s="5">
        <v>42314</v>
      </c>
      <c r="N369">
        <v>21</v>
      </c>
      <c r="O369">
        <v>1</v>
      </c>
      <c r="P369">
        <v>0</v>
      </c>
      <c r="Q369">
        <v>1</v>
      </c>
      <c r="R369" t="s">
        <v>3</v>
      </c>
    </row>
    <row r="370" spans="1:18" x14ac:dyDescent="0.35">
      <c r="A370">
        <v>721</v>
      </c>
      <c r="B370" t="s">
        <v>363</v>
      </c>
      <c r="C370">
        <v>8.0000000000000002E-3</v>
      </c>
      <c r="D370" t="s">
        <v>503</v>
      </c>
      <c r="E370" s="640" t="s">
        <v>596</v>
      </c>
      <c r="F370" t="s">
        <v>367</v>
      </c>
      <c r="G370" t="s">
        <v>363</v>
      </c>
      <c r="H370">
        <v>15.146000000000001</v>
      </c>
      <c r="I370" t="s">
        <v>871</v>
      </c>
      <c r="L370">
        <v>104880476</v>
      </c>
      <c r="M370" s="5">
        <v>42655</v>
      </c>
      <c r="N370">
        <v>21</v>
      </c>
      <c r="O370">
        <v>1</v>
      </c>
      <c r="P370">
        <v>12</v>
      </c>
      <c r="Q370">
        <v>1</v>
      </c>
      <c r="R370" t="s">
        <v>7</v>
      </c>
    </row>
    <row r="371" spans="1:18" x14ac:dyDescent="0.35">
      <c r="A371">
        <v>0</v>
      </c>
      <c r="B371" t="s">
        <v>363</v>
      </c>
      <c r="C371">
        <v>2E-3</v>
      </c>
      <c r="D371" t="s">
        <v>6</v>
      </c>
      <c r="E371" s="640" t="s">
        <v>596</v>
      </c>
      <c r="F371" t="s">
        <v>367</v>
      </c>
      <c r="G371" t="s">
        <v>363</v>
      </c>
      <c r="H371">
        <v>15.151999999999999</v>
      </c>
      <c r="I371" t="s">
        <v>871</v>
      </c>
      <c r="L371">
        <v>107489024</v>
      </c>
      <c r="M371" s="5">
        <v>45210</v>
      </c>
      <c r="N371">
        <v>21</v>
      </c>
      <c r="O371">
        <v>1</v>
      </c>
      <c r="P371">
        <v>0</v>
      </c>
      <c r="Q371">
        <v>1</v>
      </c>
      <c r="R371" t="s">
        <v>3</v>
      </c>
    </row>
    <row r="372" spans="1:18" x14ac:dyDescent="0.35">
      <c r="A372">
        <v>0</v>
      </c>
      <c r="B372" t="s">
        <v>363</v>
      </c>
      <c r="C372">
        <v>8.9999999999999993E-3</v>
      </c>
      <c r="D372" t="s">
        <v>411</v>
      </c>
      <c r="E372" t="s">
        <v>435</v>
      </c>
      <c r="F372" t="s">
        <v>572</v>
      </c>
      <c r="G372" t="s">
        <v>363</v>
      </c>
      <c r="H372">
        <v>999.99900000000002</v>
      </c>
      <c r="I372" t="s">
        <v>871</v>
      </c>
      <c r="L372">
        <v>108027520</v>
      </c>
      <c r="M372" s="5">
        <v>45708</v>
      </c>
      <c r="N372">
        <v>21</v>
      </c>
      <c r="O372">
        <v>6</v>
      </c>
      <c r="P372">
        <v>7</v>
      </c>
      <c r="Q372">
        <v>5</v>
      </c>
      <c r="R372" t="s">
        <v>3</v>
      </c>
    </row>
    <row r="373" spans="1:18" x14ac:dyDescent="0.35">
      <c r="A373">
        <v>0</v>
      </c>
      <c r="B373" t="s">
        <v>363</v>
      </c>
      <c r="C373">
        <v>0</v>
      </c>
      <c r="E373" t="s">
        <v>422</v>
      </c>
      <c r="F373" t="s">
        <v>429</v>
      </c>
      <c r="G373" t="s">
        <v>363</v>
      </c>
      <c r="H373">
        <v>999.99900000000002</v>
      </c>
      <c r="I373" t="s">
        <v>871</v>
      </c>
      <c r="L373">
        <v>108389966</v>
      </c>
      <c r="M373" s="5">
        <v>46055</v>
      </c>
      <c r="N373">
        <v>19</v>
      </c>
      <c r="O373">
        <v>4</v>
      </c>
      <c r="P373">
        <v>8</v>
      </c>
      <c r="Q373">
        <v>5</v>
      </c>
      <c r="R373" t="s">
        <v>7</v>
      </c>
    </row>
    <row r="374" spans="1:18" x14ac:dyDescent="0.35">
      <c r="A374">
        <v>0</v>
      </c>
      <c r="B374" t="s">
        <v>363</v>
      </c>
      <c r="C374">
        <v>7.5999999999999998E-2</v>
      </c>
      <c r="D374" t="s">
        <v>6</v>
      </c>
      <c r="E374" t="s">
        <v>634</v>
      </c>
      <c r="F374" t="s">
        <v>484</v>
      </c>
      <c r="G374" t="s">
        <v>363</v>
      </c>
      <c r="H374">
        <v>999.99900000000002</v>
      </c>
      <c r="I374" t="s">
        <v>871</v>
      </c>
      <c r="L374">
        <v>107809255</v>
      </c>
      <c r="M374" s="5">
        <v>45508</v>
      </c>
      <c r="N374">
        <v>21</v>
      </c>
      <c r="O374">
        <v>1</v>
      </c>
      <c r="P374">
        <v>0</v>
      </c>
      <c r="Q374">
        <v>1</v>
      </c>
      <c r="R374" t="s">
        <v>7</v>
      </c>
    </row>
    <row r="375" spans="1:18" x14ac:dyDescent="0.35">
      <c r="A375">
        <v>502</v>
      </c>
      <c r="B375" t="s">
        <v>363</v>
      </c>
      <c r="C375">
        <v>1E-3</v>
      </c>
      <c r="D375" t="s">
        <v>6</v>
      </c>
      <c r="E375" t="s">
        <v>635</v>
      </c>
      <c r="F375" t="s">
        <v>445</v>
      </c>
      <c r="G375" t="s">
        <v>363</v>
      </c>
      <c r="H375">
        <v>999.99900000000002</v>
      </c>
      <c r="I375" t="s">
        <v>871</v>
      </c>
      <c r="L375">
        <v>104191074</v>
      </c>
      <c r="M375" s="5">
        <v>41927</v>
      </c>
      <c r="N375">
        <v>31</v>
      </c>
      <c r="O375">
        <v>2</v>
      </c>
      <c r="P375">
        <v>8</v>
      </c>
      <c r="Q375">
        <v>1</v>
      </c>
      <c r="R375" t="s">
        <v>7</v>
      </c>
    </row>
    <row r="376" spans="1:18" x14ac:dyDescent="0.35">
      <c r="A376">
        <v>0</v>
      </c>
      <c r="B376" t="s">
        <v>363</v>
      </c>
      <c r="C376">
        <v>0</v>
      </c>
      <c r="E376" t="s">
        <v>363</v>
      </c>
      <c r="F376" t="s">
        <v>394</v>
      </c>
      <c r="G376" t="s">
        <v>363</v>
      </c>
      <c r="H376">
        <v>999.99900000000002</v>
      </c>
      <c r="I376" t="s">
        <v>871</v>
      </c>
      <c r="L376">
        <v>106266748</v>
      </c>
      <c r="M376" s="5">
        <v>44013</v>
      </c>
      <c r="N376">
        <v>23</v>
      </c>
      <c r="O376">
        <v>1</v>
      </c>
      <c r="P376">
        <v>8</v>
      </c>
      <c r="Q376">
        <v>1</v>
      </c>
      <c r="R376" t="s">
        <v>3</v>
      </c>
    </row>
    <row r="377" spans="1:18" x14ac:dyDescent="0.35">
      <c r="A377">
        <v>721</v>
      </c>
      <c r="B377" t="s">
        <v>363</v>
      </c>
      <c r="C377">
        <v>3.0000000000000001E-3</v>
      </c>
      <c r="D377" t="s">
        <v>385</v>
      </c>
      <c r="E377" t="s">
        <v>363</v>
      </c>
      <c r="F377" s="640" t="s">
        <v>596</v>
      </c>
      <c r="G377" t="s">
        <v>363</v>
      </c>
      <c r="H377">
        <v>999.99900000000002</v>
      </c>
      <c r="I377" t="s">
        <v>871</v>
      </c>
      <c r="L377">
        <v>105172909</v>
      </c>
      <c r="M377" s="5">
        <v>42941</v>
      </c>
      <c r="N377">
        <v>21</v>
      </c>
      <c r="O377">
        <v>1</v>
      </c>
      <c r="P377">
        <v>8</v>
      </c>
      <c r="Q377">
        <v>1</v>
      </c>
      <c r="R377" t="s">
        <v>7</v>
      </c>
    </row>
    <row r="378" spans="1:18" x14ac:dyDescent="0.35">
      <c r="A378">
        <v>0</v>
      </c>
      <c r="B378" t="s">
        <v>363</v>
      </c>
      <c r="C378">
        <v>8.0000000000000002E-3</v>
      </c>
      <c r="D378" t="s">
        <v>399</v>
      </c>
      <c r="E378" t="s">
        <v>363</v>
      </c>
      <c r="F378" t="s">
        <v>507</v>
      </c>
      <c r="G378" t="s">
        <v>363</v>
      </c>
      <c r="H378">
        <v>999.99900000000002</v>
      </c>
      <c r="I378" t="s">
        <v>871</v>
      </c>
      <c r="L378">
        <v>104954335</v>
      </c>
      <c r="M378" s="5">
        <v>42723</v>
      </c>
      <c r="N378">
        <v>19</v>
      </c>
      <c r="O378">
        <v>2</v>
      </c>
      <c r="P378">
        <v>8</v>
      </c>
      <c r="Q378">
        <v>1</v>
      </c>
      <c r="R378" t="s">
        <v>7</v>
      </c>
    </row>
    <row r="379" spans="1:18" x14ac:dyDescent="0.35">
      <c r="A379">
        <v>0</v>
      </c>
      <c r="B379" t="s">
        <v>363</v>
      </c>
      <c r="C379">
        <v>0.1</v>
      </c>
      <c r="D379" t="s">
        <v>411</v>
      </c>
      <c r="E379" t="s">
        <v>363</v>
      </c>
      <c r="F379" t="s">
        <v>636</v>
      </c>
      <c r="G379" t="s">
        <v>363</v>
      </c>
      <c r="H379">
        <v>999.99900000000002</v>
      </c>
      <c r="I379" t="s">
        <v>871</v>
      </c>
      <c r="L379">
        <v>106412187</v>
      </c>
      <c r="M379" s="5">
        <v>44155</v>
      </c>
      <c r="N379">
        <v>23</v>
      </c>
      <c r="O379">
        <v>1</v>
      </c>
      <c r="P379">
        <v>0</v>
      </c>
      <c r="Q379">
        <v>1</v>
      </c>
      <c r="R379" t="s">
        <v>7</v>
      </c>
    </row>
    <row r="380" spans="1:18" x14ac:dyDescent="0.35">
      <c r="A380">
        <v>0</v>
      </c>
      <c r="B380" t="s">
        <v>363</v>
      </c>
      <c r="C380">
        <v>0.2</v>
      </c>
      <c r="D380" t="s">
        <v>6</v>
      </c>
      <c r="E380" t="s">
        <v>363</v>
      </c>
      <c r="F380" t="s">
        <v>404</v>
      </c>
      <c r="G380" t="s">
        <v>363</v>
      </c>
      <c r="H380">
        <v>999.99900000000002</v>
      </c>
      <c r="I380" t="s">
        <v>871</v>
      </c>
      <c r="L380">
        <v>103990000</v>
      </c>
      <c r="M380" s="5">
        <v>41699</v>
      </c>
      <c r="N380">
        <v>24</v>
      </c>
      <c r="O380">
        <v>1</v>
      </c>
      <c r="P380">
        <v>5</v>
      </c>
      <c r="Q380">
        <v>1</v>
      </c>
      <c r="R380" t="s">
        <v>3</v>
      </c>
    </row>
    <row r="381" spans="1:18" x14ac:dyDescent="0.35">
      <c r="A381">
        <v>0</v>
      </c>
      <c r="B381" t="s">
        <v>363</v>
      </c>
      <c r="C381">
        <v>0</v>
      </c>
      <c r="E381" t="s">
        <v>564</v>
      </c>
      <c r="F381" t="s">
        <v>367</v>
      </c>
      <c r="G381" t="s">
        <v>363</v>
      </c>
      <c r="H381">
        <v>999.99900000000002</v>
      </c>
      <c r="I381" t="s">
        <v>871</v>
      </c>
      <c r="L381">
        <v>105313553</v>
      </c>
      <c r="M381" s="5">
        <v>43066</v>
      </c>
      <c r="N381">
        <v>23</v>
      </c>
      <c r="O381">
        <v>1</v>
      </c>
      <c r="P381">
        <v>7</v>
      </c>
      <c r="Q381">
        <v>1</v>
      </c>
      <c r="R381" t="s">
        <v>3</v>
      </c>
    </row>
    <row r="382" spans="1:18" x14ac:dyDescent="0.35">
      <c r="A382">
        <v>0</v>
      </c>
      <c r="B382" t="s">
        <v>363</v>
      </c>
      <c r="C382">
        <v>1</v>
      </c>
      <c r="D382" t="s">
        <v>411</v>
      </c>
      <c r="E382" t="s">
        <v>550</v>
      </c>
      <c r="F382" t="s">
        <v>387</v>
      </c>
      <c r="G382" t="s">
        <v>363</v>
      </c>
      <c r="H382">
        <v>999.99900000000002</v>
      </c>
      <c r="I382" t="s">
        <v>871</v>
      </c>
      <c r="L382">
        <v>105670257</v>
      </c>
      <c r="M382" s="5">
        <v>43412</v>
      </c>
      <c r="N382">
        <v>17</v>
      </c>
      <c r="O382">
        <v>1</v>
      </c>
      <c r="P382">
        <v>0</v>
      </c>
      <c r="Q382">
        <v>5</v>
      </c>
      <c r="R382" t="s">
        <v>7</v>
      </c>
    </row>
    <row r="383" spans="1:18" x14ac:dyDescent="0.35">
      <c r="A383">
        <v>0</v>
      </c>
      <c r="B383" t="s">
        <v>363</v>
      </c>
      <c r="C383">
        <v>0</v>
      </c>
      <c r="E383" t="s">
        <v>637</v>
      </c>
      <c r="F383" t="s">
        <v>406</v>
      </c>
      <c r="G383" t="s">
        <v>363</v>
      </c>
      <c r="H383">
        <v>999.99900000000002</v>
      </c>
      <c r="I383" t="s">
        <v>871</v>
      </c>
      <c r="L383">
        <v>107493955</v>
      </c>
      <c r="M383" s="5">
        <v>45216</v>
      </c>
      <c r="N383">
        <v>21</v>
      </c>
      <c r="O383">
        <v>1</v>
      </c>
      <c r="P383">
        <v>7</v>
      </c>
      <c r="Q383">
        <v>1</v>
      </c>
      <c r="R383" t="s">
        <v>3</v>
      </c>
    </row>
    <row r="384" spans="1:18" x14ac:dyDescent="0.35">
      <c r="A384">
        <v>0</v>
      </c>
      <c r="B384" t="s">
        <v>363</v>
      </c>
      <c r="C384">
        <v>0</v>
      </c>
      <c r="E384" t="s">
        <v>638</v>
      </c>
      <c r="F384" t="s">
        <v>384</v>
      </c>
      <c r="G384" t="s">
        <v>363</v>
      </c>
      <c r="H384">
        <v>999.99900000000002</v>
      </c>
      <c r="I384" t="s">
        <v>871</v>
      </c>
      <c r="L384">
        <v>104781532</v>
      </c>
      <c r="M384" s="5">
        <v>42555</v>
      </c>
      <c r="N384">
        <v>24</v>
      </c>
      <c r="O384">
        <v>1</v>
      </c>
      <c r="P384">
        <v>0</v>
      </c>
      <c r="Q384">
        <v>1</v>
      </c>
      <c r="R384" t="s">
        <v>8</v>
      </c>
    </row>
    <row r="385" spans="1:18" x14ac:dyDescent="0.35">
      <c r="A385">
        <v>0</v>
      </c>
      <c r="B385" t="s">
        <v>363</v>
      </c>
      <c r="C385">
        <v>0.05</v>
      </c>
      <c r="D385" t="s">
        <v>6</v>
      </c>
      <c r="E385" t="s">
        <v>639</v>
      </c>
      <c r="F385" t="s">
        <v>640</v>
      </c>
      <c r="G385" t="s">
        <v>363</v>
      </c>
      <c r="H385">
        <v>999.99900000000002</v>
      </c>
      <c r="I385" t="s">
        <v>871</v>
      </c>
      <c r="L385">
        <v>108101785</v>
      </c>
      <c r="M385" s="5">
        <v>45783</v>
      </c>
      <c r="N385">
        <v>18</v>
      </c>
      <c r="O385">
        <v>1</v>
      </c>
      <c r="P385">
        <v>0</v>
      </c>
      <c r="Q385">
        <v>1</v>
      </c>
      <c r="R385" t="s">
        <v>7</v>
      </c>
    </row>
    <row r="386" spans="1:18" x14ac:dyDescent="0.35">
      <c r="A386">
        <v>0</v>
      </c>
      <c r="B386" t="s">
        <v>363</v>
      </c>
      <c r="C386">
        <v>0</v>
      </c>
      <c r="E386" t="s">
        <v>467</v>
      </c>
      <c r="F386" t="s">
        <v>438</v>
      </c>
      <c r="G386" t="s">
        <v>363</v>
      </c>
      <c r="H386">
        <v>999.99900000000002</v>
      </c>
      <c r="I386" t="s">
        <v>871</v>
      </c>
      <c r="L386">
        <v>107699046</v>
      </c>
      <c r="M386" s="5">
        <v>45403</v>
      </c>
      <c r="N386">
        <v>19</v>
      </c>
      <c r="O386">
        <v>1</v>
      </c>
      <c r="P386">
        <v>8</v>
      </c>
      <c r="Q386">
        <v>1</v>
      </c>
      <c r="R386" t="s">
        <v>8</v>
      </c>
    </row>
    <row r="387" spans="1:18" x14ac:dyDescent="0.35">
      <c r="A387">
        <v>0</v>
      </c>
      <c r="B387" t="s">
        <v>363</v>
      </c>
      <c r="C387">
        <v>1.9E-2</v>
      </c>
      <c r="D387" t="s">
        <v>6</v>
      </c>
      <c r="E387" t="s">
        <v>467</v>
      </c>
      <c r="F387" t="s">
        <v>446</v>
      </c>
      <c r="G387" t="s">
        <v>363</v>
      </c>
      <c r="H387">
        <v>999.99900000000002</v>
      </c>
      <c r="I387" t="s">
        <v>871</v>
      </c>
      <c r="L387">
        <v>108013890</v>
      </c>
      <c r="M387" s="5">
        <v>45694</v>
      </c>
      <c r="N387">
        <v>17</v>
      </c>
      <c r="O387">
        <v>1</v>
      </c>
      <c r="P387">
        <v>0</v>
      </c>
      <c r="Q387">
        <v>5</v>
      </c>
      <c r="R387" t="s">
        <v>7</v>
      </c>
    </row>
    <row r="388" spans="1:18" x14ac:dyDescent="0.35">
      <c r="A388">
        <v>0</v>
      </c>
      <c r="B388" t="s">
        <v>363</v>
      </c>
      <c r="C388">
        <v>0.1</v>
      </c>
      <c r="D388" t="s">
        <v>6</v>
      </c>
      <c r="E388" t="s">
        <v>467</v>
      </c>
      <c r="F388" t="s">
        <v>446</v>
      </c>
      <c r="G388" t="s">
        <v>363</v>
      </c>
      <c r="H388">
        <v>999.99900000000002</v>
      </c>
      <c r="I388" t="s">
        <v>871</v>
      </c>
      <c r="L388">
        <v>105847333</v>
      </c>
      <c r="M388" s="5">
        <v>43584</v>
      </c>
      <c r="N388">
        <v>19</v>
      </c>
      <c r="O388">
        <v>1</v>
      </c>
      <c r="P388">
        <v>0</v>
      </c>
      <c r="Q388">
        <v>5</v>
      </c>
      <c r="R388" t="s">
        <v>7</v>
      </c>
    </row>
    <row r="389" spans="1:18" x14ac:dyDescent="0.35">
      <c r="A389">
        <v>0</v>
      </c>
      <c r="B389" t="s">
        <v>363</v>
      </c>
      <c r="C389">
        <v>0.1</v>
      </c>
      <c r="D389" t="s">
        <v>6</v>
      </c>
      <c r="E389" t="s">
        <v>467</v>
      </c>
      <c r="F389" t="s">
        <v>446</v>
      </c>
      <c r="G389" t="s">
        <v>363</v>
      </c>
      <c r="H389">
        <v>999.99900000000002</v>
      </c>
      <c r="I389" t="s">
        <v>871</v>
      </c>
      <c r="L389">
        <v>106929571</v>
      </c>
      <c r="M389" s="5">
        <v>44670</v>
      </c>
      <c r="N389">
        <v>17</v>
      </c>
      <c r="O389">
        <v>1</v>
      </c>
      <c r="P389">
        <v>0</v>
      </c>
      <c r="Q389">
        <v>5</v>
      </c>
      <c r="R389" t="s">
        <v>7</v>
      </c>
    </row>
    <row r="390" spans="1:18" x14ac:dyDescent="0.35">
      <c r="A390">
        <v>0</v>
      </c>
      <c r="B390" t="s">
        <v>363</v>
      </c>
      <c r="C390">
        <v>0.1</v>
      </c>
      <c r="D390" t="s">
        <v>6</v>
      </c>
      <c r="E390" t="s">
        <v>467</v>
      </c>
      <c r="F390" t="s">
        <v>446</v>
      </c>
      <c r="G390" t="s">
        <v>363</v>
      </c>
      <c r="H390">
        <v>999.99900000000002</v>
      </c>
      <c r="I390" t="s">
        <v>871</v>
      </c>
      <c r="L390">
        <v>108433812</v>
      </c>
      <c r="M390" s="5">
        <v>46095</v>
      </c>
      <c r="N390">
        <v>19</v>
      </c>
      <c r="O390">
        <v>1</v>
      </c>
      <c r="P390">
        <v>0</v>
      </c>
      <c r="Q390">
        <v>5</v>
      </c>
      <c r="R390" t="s">
        <v>7</v>
      </c>
    </row>
    <row r="391" spans="1:18" x14ac:dyDescent="0.35">
      <c r="A391">
        <v>0</v>
      </c>
      <c r="B391" t="s">
        <v>363</v>
      </c>
      <c r="C391">
        <v>0.25</v>
      </c>
      <c r="D391" t="s">
        <v>411</v>
      </c>
      <c r="E391" t="s">
        <v>467</v>
      </c>
      <c r="F391" t="s">
        <v>438</v>
      </c>
      <c r="G391" t="s">
        <v>363</v>
      </c>
      <c r="H391">
        <v>999.99900000000002</v>
      </c>
      <c r="I391" t="s">
        <v>871</v>
      </c>
      <c r="L391">
        <v>106639197</v>
      </c>
      <c r="M391" s="5">
        <v>44397</v>
      </c>
      <c r="N391">
        <v>19</v>
      </c>
      <c r="O391">
        <v>1</v>
      </c>
      <c r="P391">
        <v>0</v>
      </c>
      <c r="Q391">
        <v>1</v>
      </c>
      <c r="R391" t="s">
        <v>8</v>
      </c>
    </row>
    <row r="392" spans="1:18" x14ac:dyDescent="0.35">
      <c r="A392">
        <v>0</v>
      </c>
      <c r="B392" t="s">
        <v>363</v>
      </c>
      <c r="C392">
        <v>0.5</v>
      </c>
      <c r="D392" t="s">
        <v>411</v>
      </c>
      <c r="E392" t="s">
        <v>467</v>
      </c>
      <c r="F392" t="s">
        <v>438</v>
      </c>
      <c r="G392" t="s">
        <v>363</v>
      </c>
      <c r="H392">
        <v>999.99900000000002</v>
      </c>
      <c r="I392" t="s">
        <v>871</v>
      </c>
      <c r="L392">
        <v>108351361</v>
      </c>
      <c r="M392" s="5">
        <v>46014</v>
      </c>
      <c r="N392">
        <v>24</v>
      </c>
      <c r="O392">
        <v>1</v>
      </c>
      <c r="P392">
        <v>0</v>
      </c>
      <c r="Q392">
        <v>1</v>
      </c>
      <c r="R392" t="s">
        <v>7</v>
      </c>
    </row>
    <row r="393" spans="1:18" x14ac:dyDescent="0.35">
      <c r="A393">
        <v>0</v>
      </c>
      <c r="B393" t="s">
        <v>363</v>
      </c>
      <c r="C393">
        <v>1</v>
      </c>
      <c r="D393" t="s">
        <v>411</v>
      </c>
      <c r="E393" t="s">
        <v>467</v>
      </c>
      <c r="F393" t="s">
        <v>483</v>
      </c>
      <c r="G393" t="s">
        <v>363</v>
      </c>
      <c r="H393">
        <v>999.99900000000002</v>
      </c>
      <c r="I393" t="s">
        <v>871</v>
      </c>
      <c r="L393">
        <v>108386196</v>
      </c>
      <c r="M393" s="5">
        <v>46050</v>
      </c>
      <c r="N393">
        <v>25</v>
      </c>
      <c r="O393">
        <v>1</v>
      </c>
      <c r="P393">
        <v>17</v>
      </c>
      <c r="Q393">
        <v>1</v>
      </c>
      <c r="R393" t="s">
        <v>7</v>
      </c>
    </row>
    <row r="394" spans="1:18" x14ac:dyDescent="0.35">
      <c r="A394">
        <v>0</v>
      </c>
      <c r="B394" t="s">
        <v>363</v>
      </c>
      <c r="C394">
        <v>0.1</v>
      </c>
      <c r="D394" t="s">
        <v>6</v>
      </c>
      <c r="E394" t="s">
        <v>481</v>
      </c>
      <c r="F394" t="s">
        <v>446</v>
      </c>
      <c r="G394" t="s">
        <v>363</v>
      </c>
      <c r="H394">
        <v>999.99900000000002</v>
      </c>
      <c r="I394" t="s">
        <v>871</v>
      </c>
      <c r="L394">
        <v>106599420</v>
      </c>
      <c r="M394" s="5">
        <v>44354</v>
      </c>
      <c r="N394">
        <v>19</v>
      </c>
      <c r="O394">
        <v>1</v>
      </c>
      <c r="P394">
        <v>0</v>
      </c>
      <c r="Q394">
        <v>1</v>
      </c>
      <c r="R394" t="s">
        <v>7</v>
      </c>
    </row>
    <row r="395" spans="1:18" x14ac:dyDescent="0.35">
      <c r="A395">
        <v>0</v>
      </c>
      <c r="B395" t="s">
        <v>363</v>
      </c>
      <c r="C395">
        <v>0</v>
      </c>
      <c r="E395" t="s">
        <v>554</v>
      </c>
      <c r="F395" t="s">
        <v>404</v>
      </c>
      <c r="G395" t="s">
        <v>363</v>
      </c>
      <c r="H395">
        <v>999.99900000000002</v>
      </c>
      <c r="I395" t="s">
        <v>871</v>
      </c>
      <c r="L395">
        <v>107047070</v>
      </c>
      <c r="M395" s="5">
        <v>44787</v>
      </c>
      <c r="N395">
        <v>23</v>
      </c>
      <c r="O395">
        <v>1</v>
      </c>
      <c r="P395">
        <v>7</v>
      </c>
      <c r="Q395">
        <v>1</v>
      </c>
      <c r="R395" t="s">
        <v>8</v>
      </c>
    </row>
    <row r="396" spans="1:18" x14ac:dyDescent="0.35">
      <c r="A396">
        <v>0</v>
      </c>
      <c r="B396" t="s">
        <v>363</v>
      </c>
      <c r="C396">
        <v>0</v>
      </c>
      <c r="E396" t="s">
        <v>554</v>
      </c>
      <c r="F396" t="s">
        <v>406</v>
      </c>
      <c r="G396" t="s">
        <v>363</v>
      </c>
      <c r="H396">
        <v>999.99900000000002</v>
      </c>
      <c r="I396" t="s">
        <v>871</v>
      </c>
      <c r="L396">
        <v>107475382</v>
      </c>
      <c r="M396" s="5">
        <v>45200</v>
      </c>
      <c r="N396">
        <v>21</v>
      </c>
      <c r="O396">
        <v>1</v>
      </c>
      <c r="P396">
        <v>7</v>
      </c>
      <c r="Q396">
        <v>4</v>
      </c>
      <c r="R396" t="s">
        <v>7</v>
      </c>
    </row>
    <row r="397" spans="1:18" x14ac:dyDescent="0.35">
      <c r="A397">
        <v>0</v>
      </c>
      <c r="B397" t="s">
        <v>363</v>
      </c>
      <c r="C397">
        <v>0.2</v>
      </c>
      <c r="D397" t="s">
        <v>411</v>
      </c>
      <c r="E397" t="s">
        <v>554</v>
      </c>
      <c r="F397" t="s">
        <v>406</v>
      </c>
      <c r="G397" t="s">
        <v>363</v>
      </c>
      <c r="H397">
        <v>999.99900000000002</v>
      </c>
      <c r="I397" t="s">
        <v>871</v>
      </c>
      <c r="L397">
        <v>107247057</v>
      </c>
      <c r="M397" s="5">
        <v>44972</v>
      </c>
      <c r="N397">
        <v>21</v>
      </c>
      <c r="O397">
        <v>1</v>
      </c>
      <c r="P397">
        <v>0</v>
      </c>
      <c r="Q397">
        <v>1</v>
      </c>
      <c r="R397" t="s">
        <v>7</v>
      </c>
    </row>
    <row r="398" spans="1:18" x14ac:dyDescent="0.35">
      <c r="A398">
        <v>0</v>
      </c>
      <c r="B398" t="s">
        <v>363</v>
      </c>
      <c r="C398">
        <v>5.0000000000000001E-3</v>
      </c>
      <c r="D398" t="s">
        <v>411</v>
      </c>
      <c r="E398" t="s">
        <v>434</v>
      </c>
      <c r="F398" t="s">
        <v>387</v>
      </c>
      <c r="G398" t="s">
        <v>363</v>
      </c>
      <c r="H398">
        <v>999.99900000000002</v>
      </c>
      <c r="I398" t="s">
        <v>871</v>
      </c>
      <c r="L398">
        <v>105676459</v>
      </c>
      <c r="M398" s="5">
        <v>43418</v>
      </c>
      <c r="N398">
        <v>21</v>
      </c>
      <c r="O398">
        <v>1</v>
      </c>
      <c r="P398">
        <v>0</v>
      </c>
      <c r="Q398">
        <v>5</v>
      </c>
      <c r="R398" t="s">
        <v>7</v>
      </c>
    </row>
    <row r="399" spans="1:18" x14ac:dyDescent="0.35">
      <c r="A399">
        <v>0</v>
      </c>
      <c r="B399" t="s">
        <v>363</v>
      </c>
      <c r="C399">
        <v>0.1</v>
      </c>
      <c r="D399" t="s">
        <v>411</v>
      </c>
      <c r="E399" t="s">
        <v>434</v>
      </c>
      <c r="F399" t="s">
        <v>387</v>
      </c>
      <c r="G399" t="s">
        <v>363</v>
      </c>
      <c r="H399">
        <v>999.99900000000002</v>
      </c>
      <c r="I399" t="s">
        <v>871</v>
      </c>
      <c r="L399">
        <v>105749138</v>
      </c>
      <c r="M399" s="5">
        <v>43482</v>
      </c>
      <c r="N399">
        <v>30</v>
      </c>
      <c r="O399">
        <v>1</v>
      </c>
      <c r="P399">
        <v>8</v>
      </c>
      <c r="Q399">
        <v>2</v>
      </c>
      <c r="R399" t="s">
        <v>8</v>
      </c>
    </row>
    <row r="400" spans="1:18" x14ac:dyDescent="0.35">
      <c r="A400">
        <v>0</v>
      </c>
      <c r="B400" t="s">
        <v>363</v>
      </c>
      <c r="C400">
        <v>0.1</v>
      </c>
      <c r="D400" t="s">
        <v>411</v>
      </c>
      <c r="E400" t="s">
        <v>434</v>
      </c>
      <c r="F400" t="s">
        <v>387</v>
      </c>
      <c r="G400" t="s">
        <v>363</v>
      </c>
      <c r="H400">
        <v>999.99900000000002</v>
      </c>
      <c r="I400" t="s">
        <v>871</v>
      </c>
      <c r="L400">
        <v>107704050</v>
      </c>
      <c r="M400" s="5">
        <v>45412</v>
      </c>
      <c r="N400">
        <v>21</v>
      </c>
      <c r="O400">
        <v>1</v>
      </c>
      <c r="P400">
        <v>0</v>
      </c>
      <c r="Q400">
        <v>1</v>
      </c>
      <c r="R400" t="s">
        <v>7</v>
      </c>
    </row>
    <row r="401" spans="1:18" x14ac:dyDescent="0.35">
      <c r="A401">
        <v>0</v>
      </c>
      <c r="B401" t="s">
        <v>363</v>
      </c>
      <c r="C401">
        <v>0.6</v>
      </c>
      <c r="D401" t="s">
        <v>490</v>
      </c>
      <c r="E401" t="s">
        <v>434</v>
      </c>
      <c r="F401" s="640" t="s">
        <v>390</v>
      </c>
      <c r="G401" t="s">
        <v>363</v>
      </c>
      <c r="H401">
        <v>999.99900000000002</v>
      </c>
      <c r="I401" t="s">
        <v>871</v>
      </c>
      <c r="L401">
        <v>106966486</v>
      </c>
      <c r="M401" s="5">
        <v>44703</v>
      </c>
      <c r="N401">
        <v>19</v>
      </c>
      <c r="O401">
        <v>1</v>
      </c>
      <c r="P401">
        <v>0</v>
      </c>
      <c r="Q401">
        <v>5</v>
      </c>
      <c r="R401" t="s">
        <v>8</v>
      </c>
    </row>
    <row r="402" spans="1:18" x14ac:dyDescent="0.35">
      <c r="A402">
        <v>0</v>
      </c>
      <c r="B402" t="s">
        <v>363</v>
      </c>
      <c r="C402">
        <v>0.1</v>
      </c>
      <c r="D402" t="s">
        <v>399</v>
      </c>
      <c r="E402" t="s">
        <v>601</v>
      </c>
      <c r="F402" s="640" t="s">
        <v>596</v>
      </c>
      <c r="G402" t="s">
        <v>363</v>
      </c>
      <c r="H402">
        <v>999.99900000000002</v>
      </c>
      <c r="I402" t="s">
        <v>871</v>
      </c>
      <c r="L402">
        <v>106412168</v>
      </c>
      <c r="M402" s="5">
        <v>44155</v>
      </c>
      <c r="N402">
        <v>17</v>
      </c>
      <c r="O402">
        <v>1</v>
      </c>
      <c r="P402">
        <v>0</v>
      </c>
      <c r="Q402">
        <v>1</v>
      </c>
      <c r="R402" t="s">
        <v>7</v>
      </c>
    </row>
    <row r="403" spans="1:18" x14ac:dyDescent="0.35">
      <c r="A403">
        <v>721</v>
      </c>
      <c r="B403" t="s">
        <v>363</v>
      </c>
      <c r="C403">
        <v>2.5999999999999999E-2</v>
      </c>
      <c r="D403" t="s">
        <v>6</v>
      </c>
      <c r="E403" t="s">
        <v>423</v>
      </c>
      <c r="F403" t="s">
        <v>384</v>
      </c>
      <c r="G403" t="s">
        <v>363</v>
      </c>
      <c r="H403">
        <v>999.99900000000002</v>
      </c>
      <c r="I403" t="s">
        <v>871</v>
      </c>
      <c r="L403">
        <v>105643491</v>
      </c>
      <c r="M403" s="5">
        <v>43391</v>
      </c>
      <c r="N403">
        <v>23</v>
      </c>
      <c r="O403">
        <v>1</v>
      </c>
      <c r="P403">
        <v>5</v>
      </c>
      <c r="Q403">
        <v>1</v>
      </c>
      <c r="R403" t="s">
        <v>7</v>
      </c>
    </row>
    <row r="404" spans="1:18" x14ac:dyDescent="0.35">
      <c r="A404">
        <v>0</v>
      </c>
      <c r="B404" t="s">
        <v>363</v>
      </c>
      <c r="C404">
        <v>4.0000000000000001E-3</v>
      </c>
      <c r="D404" t="s">
        <v>6</v>
      </c>
      <c r="E404" t="s">
        <v>427</v>
      </c>
      <c r="F404" t="s">
        <v>507</v>
      </c>
      <c r="G404" t="s">
        <v>363</v>
      </c>
      <c r="H404">
        <v>999.99900000000002</v>
      </c>
      <c r="I404" t="s">
        <v>871</v>
      </c>
      <c r="L404">
        <v>105852987</v>
      </c>
      <c r="M404" s="5">
        <v>43588</v>
      </c>
      <c r="N404">
        <v>21</v>
      </c>
      <c r="O404">
        <v>1</v>
      </c>
      <c r="P404">
        <v>0</v>
      </c>
      <c r="Q404">
        <v>1</v>
      </c>
      <c r="R404" t="s">
        <v>7</v>
      </c>
    </row>
    <row r="405" spans="1:18" x14ac:dyDescent="0.35">
      <c r="A405">
        <v>0</v>
      </c>
      <c r="B405" t="s">
        <v>363</v>
      </c>
      <c r="C405">
        <v>1</v>
      </c>
      <c r="D405" t="s">
        <v>411</v>
      </c>
      <c r="E405" t="s">
        <v>430</v>
      </c>
      <c r="F405" t="s">
        <v>387</v>
      </c>
      <c r="G405" t="s">
        <v>363</v>
      </c>
      <c r="H405">
        <v>999.99900000000002</v>
      </c>
      <c r="I405" t="s">
        <v>871</v>
      </c>
      <c r="L405">
        <v>104946222</v>
      </c>
      <c r="M405" s="5">
        <v>42718</v>
      </c>
      <c r="N405">
        <v>17</v>
      </c>
      <c r="O405">
        <v>1</v>
      </c>
      <c r="P405">
        <v>0</v>
      </c>
      <c r="Q405">
        <v>3</v>
      </c>
      <c r="R405" t="s">
        <v>7</v>
      </c>
    </row>
    <row r="406" spans="1:18" x14ac:dyDescent="0.35">
      <c r="A406">
        <v>0</v>
      </c>
      <c r="B406" t="s">
        <v>363</v>
      </c>
      <c r="C406">
        <v>0</v>
      </c>
      <c r="E406" t="s">
        <v>642</v>
      </c>
      <c r="F406" t="s">
        <v>387</v>
      </c>
      <c r="G406" t="s">
        <v>363</v>
      </c>
      <c r="H406">
        <v>999.99900000000002</v>
      </c>
      <c r="I406" t="s">
        <v>871</v>
      </c>
      <c r="L406">
        <v>108477005</v>
      </c>
      <c r="M406" s="5">
        <v>46136</v>
      </c>
      <c r="N406">
        <v>29</v>
      </c>
      <c r="O406">
        <v>1</v>
      </c>
      <c r="P406">
        <v>0</v>
      </c>
      <c r="Q406">
        <v>1</v>
      </c>
      <c r="R406" t="s">
        <v>7</v>
      </c>
    </row>
    <row r="407" spans="1:18" x14ac:dyDescent="0.35">
      <c r="A407">
        <v>0</v>
      </c>
      <c r="B407" t="s">
        <v>363</v>
      </c>
      <c r="C407">
        <v>0.3</v>
      </c>
      <c r="D407" t="s">
        <v>411</v>
      </c>
      <c r="E407" t="s">
        <v>643</v>
      </c>
      <c r="F407" t="s">
        <v>644</v>
      </c>
      <c r="G407" t="s">
        <v>363</v>
      </c>
      <c r="H407">
        <v>999.99900000000002</v>
      </c>
      <c r="I407" t="s">
        <v>871</v>
      </c>
      <c r="L407">
        <v>108100551</v>
      </c>
      <c r="M407" s="5">
        <v>45781</v>
      </c>
      <c r="N407">
        <v>19</v>
      </c>
      <c r="O407">
        <v>1</v>
      </c>
      <c r="P407">
        <v>0</v>
      </c>
      <c r="Q407">
        <v>1</v>
      </c>
      <c r="R407" t="s">
        <v>3</v>
      </c>
    </row>
    <row r="408" spans="1:18" x14ac:dyDescent="0.35">
      <c r="A408">
        <v>0</v>
      </c>
      <c r="B408" t="s">
        <v>363</v>
      </c>
      <c r="C408">
        <v>1.79</v>
      </c>
      <c r="D408" t="s">
        <v>411</v>
      </c>
      <c r="E408" t="s">
        <v>523</v>
      </c>
      <c r="F408" t="s">
        <v>436</v>
      </c>
      <c r="G408" t="s">
        <v>363</v>
      </c>
      <c r="H408">
        <v>999.99900000000002</v>
      </c>
      <c r="I408" t="s">
        <v>871</v>
      </c>
      <c r="L408">
        <v>108377730</v>
      </c>
      <c r="M408" s="5">
        <v>46040</v>
      </c>
      <c r="N408">
        <v>19</v>
      </c>
      <c r="O408">
        <v>2</v>
      </c>
      <c r="P408">
        <v>0</v>
      </c>
      <c r="Q408">
        <v>5</v>
      </c>
      <c r="R408" t="s">
        <v>8</v>
      </c>
    </row>
    <row r="409" spans="1:18" x14ac:dyDescent="0.35">
      <c r="A409">
        <v>0</v>
      </c>
      <c r="B409" t="s">
        <v>363</v>
      </c>
      <c r="C409">
        <v>4.5999999999999999E-2</v>
      </c>
      <c r="D409" t="s">
        <v>411</v>
      </c>
      <c r="E409" t="s">
        <v>645</v>
      </c>
      <c r="F409" t="s">
        <v>488</v>
      </c>
      <c r="G409" t="s">
        <v>363</v>
      </c>
      <c r="H409">
        <v>999.99900000000002</v>
      </c>
      <c r="I409" t="s">
        <v>871</v>
      </c>
      <c r="L409">
        <v>106561246</v>
      </c>
      <c r="M409" s="5">
        <v>44316</v>
      </c>
      <c r="N409">
        <v>5</v>
      </c>
      <c r="O409">
        <v>1</v>
      </c>
      <c r="P409">
        <v>0</v>
      </c>
      <c r="Q409">
        <v>1</v>
      </c>
      <c r="R409" t="s">
        <v>8</v>
      </c>
    </row>
    <row r="410" spans="1:18" x14ac:dyDescent="0.35">
      <c r="A410">
        <v>0</v>
      </c>
      <c r="B410" t="s">
        <v>363</v>
      </c>
      <c r="C410">
        <v>0.3</v>
      </c>
      <c r="D410" t="s">
        <v>411</v>
      </c>
      <c r="E410" t="s">
        <v>646</v>
      </c>
      <c r="F410" t="s">
        <v>465</v>
      </c>
      <c r="G410" t="s">
        <v>363</v>
      </c>
      <c r="H410">
        <v>999.99900000000002</v>
      </c>
      <c r="I410" t="s">
        <v>871</v>
      </c>
      <c r="L410">
        <v>104928319</v>
      </c>
      <c r="M410" s="5">
        <v>42702</v>
      </c>
      <c r="N410">
        <v>19</v>
      </c>
      <c r="O410">
        <v>1</v>
      </c>
      <c r="P410">
        <v>0</v>
      </c>
      <c r="Q410">
        <v>1</v>
      </c>
      <c r="R410" t="s">
        <v>7</v>
      </c>
    </row>
    <row r="411" spans="1:18" x14ac:dyDescent="0.35">
      <c r="A411">
        <v>0</v>
      </c>
      <c r="B411" t="s">
        <v>363</v>
      </c>
      <c r="C411">
        <v>1.9E-2</v>
      </c>
      <c r="D411" t="s">
        <v>411</v>
      </c>
      <c r="E411" t="s">
        <v>647</v>
      </c>
      <c r="F411" t="s">
        <v>438</v>
      </c>
      <c r="G411" t="s">
        <v>363</v>
      </c>
      <c r="H411">
        <v>999.99900000000002</v>
      </c>
      <c r="I411" t="s">
        <v>871</v>
      </c>
      <c r="L411">
        <v>104455088</v>
      </c>
      <c r="M411" s="5">
        <v>42224</v>
      </c>
      <c r="N411">
        <v>19</v>
      </c>
      <c r="O411">
        <v>1</v>
      </c>
      <c r="P411">
        <v>0</v>
      </c>
      <c r="Q411">
        <v>5</v>
      </c>
      <c r="R411" t="s">
        <v>7</v>
      </c>
    </row>
    <row r="412" spans="1:18" x14ac:dyDescent="0.35">
      <c r="A412">
        <v>0</v>
      </c>
      <c r="B412" t="s">
        <v>363</v>
      </c>
      <c r="C412">
        <v>0.2</v>
      </c>
      <c r="D412" t="s">
        <v>411</v>
      </c>
      <c r="E412" t="s">
        <v>648</v>
      </c>
      <c r="F412" t="s">
        <v>384</v>
      </c>
      <c r="G412" t="s">
        <v>363</v>
      </c>
      <c r="H412">
        <v>999.99900000000002</v>
      </c>
      <c r="I412" t="s">
        <v>871</v>
      </c>
      <c r="L412">
        <v>107952958</v>
      </c>
      <c r="M412" s="5">
        <v>45636</v>
      </c>
      <c r="N412">
        <v>21</v>
      </c>
      <c r="O412">
        <v>2</v>
      </c>
      <c r="P412">
        <v>0</v>
      </c>
      <c r="Q412">
        <v>5</v>
      </c>
      <c r="R412" t="s">
        <v>8</v>
      </c>
    </row>
    <row r="413" spans="1:18" x14ac:dyDescent="0.35">
      <c r="A413">
        <v>0</v>
      </c>
      <c r="B413" t="s">
        <v>363</v>
      </c>
      <c r="C413">
        <v>0.5</v>
      </c>
      <c r="D413" t="s">
        <v>385</v>
      </c>
      <c r="E413" t="s">
        <v>649</v>
      </c>
      <c r="F413" t="s">
        <v>650</v>
      </c>
      <c r="G413" t="s">
        <v>363</v>
      </c>
      <c r="H413">
        <v>999.99900000000002</v>
      </c>
      <c r="I413" t="s">
        <v>871</v>
      </c>
      <c r="L413">
        <v>108394206</v>
      </c>
      <c r="M413" s="5">
        <v>46060</v>
      </c>
      <c r="N413">
        <v>17</v>
      </c>
      <c r="O413">
        <v>1</v>
      </c>
      <c r="P413">
        <v>0</v>
      </c>
      <c r="Q413">
        <v>1</v>
      </c>
      <c r="R413" t="s">
        <v>7</v>
      </c>
    </row>
    <row r="414" spans="1:18" x14ac:dyDescent="0.35">
      <c r="A414">
        <v>0</v>
      </c>
      <c r="B414" t="s">
        <v>363</v>
      </c>
      <c r="C414">
        <v>0.5</v>
      </c>
      <c r="D414" t="s">
        <v>385</v>
      </c>
      <c r="E414" t="s">
        <v>651</v>
      </c>
      <c r="F414" t="s">
        <v>652</v>
      </c>
      <c r="G414" t="s">
        <v>363</v>
      </c>
      <c r="H414">
        <v>999.99900000000002</v>
      </c>
      <c r="I414" t="s">
        <v>871</v>
      </c>
      <c r="L414">
        <v>106827699</v>
      </c>
      <c r="M414" s="5">
        <v>44570</v>
      </c>
      <c r="N414">
        <v>19</v>
      </c>
      <c r="O414">
        <v>1</v>
      </c>
      <c r="P414">
        <v>0</v>
      </c>
      <c r="Q414">
        <v>5</v>
      </c>
      <c r="R414" t="s">
        <v>8</v>
      </c>
    </row>
    <row r="415" spans="1:18" x14ac:dyDescent="0.35">
      <c r="A415">
        <v>0</v>
      </c>
      <c r="B415" t="s">
        <v>363</v>
      </c>
      <c r="C415">
        <v>0</v>
      </c>
      <c r="E415" t="s">
        <v>653</v>
      </c>
      <c r="F415" t="s">
        <v>384</v>
      </c>
      <c r="G415" t="s">
        <v>363</v>
      </c>
      <c r="H415">
        <v>999.99900000000002</v>
      </c>
      <c r="I415" t="s">
        <v>871</v>
      </c>
      <c r="L415">
        <v>107575169</v>
      </c>
      <c r="M415" s="5">
        <v>45284</v>
      </c>
      <c r="N415">
        <v>21</v>
      </c>
      <c r="O415">
        <v>1</v>
      </c>
      <c r="P415">
        <v>0</v>
      </c>
      <c r="Q415">
        <v>5</v>
      </c>
      <c r="R415" t="s">
        <v>7</v>
      </c>
    </row>
    <row r="416" spans="1:18" x14ac:dyDescent="0.35">
      <c r="A416">
        <v>0</v>
      </c>
      <c r="B416" t="s">
        <v>363</v>
      </c>
      <c r="C416">
        <v>0.1</v>
      </c>
      <c r="D416" t="s">
        <v>399</v>
      </c>
      <c r="E416" t="s">
        <v>655</v>
      </c>
      <c r="F416" t="s">
        <v>656</v>
      </c>
      <c r="G416" t="s">
        <v>363</v>
      </c>
      <c r="H416">
        <v>999.99900000000002</v>
      </c>
      <c r="I416" t="s">
        <v>871</v>
      </c>
      <c r="L416">
        <v>105896416</v>
      </c>
      <c r="M416" s="5">
        <v>43630</v>
      </c>
      <c r="N416">
        <v>5</v>
      </c>
      <c r="O416">
        <v>1</v>
      </c>
      <c r="P416">
        <v>0</v>
      </c>
      <c r="Q416">
        <v>1</v>
      </c>
      <c r="R416" t="s">
        <v>8</v>
      </c>
    </row>
    <row r="417" spans="1:18" x14ac:dyDescent="0.35">
      <c r="A417">
        <v>0</v>
      </c>
      <c r="B417" t="s">
        <v>363</v>
      </c>
      <c r="C417">
        <v>1.5</v>
      </c>
      <c r="D417" t="s">
        <v>411</v>
      </c>
      <c r="E417" t="s">
        <v>656</v>
      </c>
      <c r="F417" t="s">
        <v>387</v>
      </c>
      <c r="G417" t="s">
        <v>363</v>
      </c>
      <c r="H417">
        <v>999.99900000000002</v>
      </c>
      <c r="I417" t="s">
        <v>871</v>
      </c>
      <c r="L417">
        <v>105777456</v>
      </c>
      <c r="M417" s="5">
        <v>43509</v>
      </c>
      <c r="N417">
        <v>21</v>
      </c>
      <c r="O417">
        <v>1</v>
      </c>
      <c r="P417">
        <v>0</v>
      </c>
      <c r="Q417">
        <v>1</v>
      </c>
      <c r="R417" t="s">
        <v>7</v>
      </c>
    </row>
    <row r="418" spans="1:18" x14ac:dyDescent="0.35">
      <c r="A418">
        <v>0</v>
      </c>
      <c r="B418" t="s">
        <v>363</v>
      </c>
      <c r="C418">
        <v>0.5</v>
      </c>
      <c r="D418" t="s">
        <v>399</v>
      </c>
      <c r="E418" t="s">
        <v>657</v>
      </c>
      <c r="F418" t="s">
        <v>658</v>
      </c>
      <c r="G418" t="s">
        <v>363</v>
      </c>
      <c r="H418">
        <v>999.99900000000002</v>
      </c>
      <c r="I418" t="s">
        <v>871</v>
      </c>
      <c r="L418">
        <v>107479093</v>
      </c>
      <c r="M418" s="5">
        <v>45205</v>
      </c>
      <c r="N418">
        <v>20</v>
      </c>
      <c r="O418">
        <v>1</v>
      </c>
      <c r="P418">
        <v>0</v>
      </c>
      <c r="Q418">
        <v>1</v>
      </c>
      <c r="R418" t="s">
        <v>7</v>
      </c>
    </row>
    <row r="419" spans="1:18" x14ac:dyDescent="0.35">
      <c r="A419">
        <v>0</v>
      </c>
      <c r="B419" t="s">
        <v>363</v>
      </c>
      <c r="C419">
        <v>0.2</v>
      </c>
      <c r="D419" t="s">
        <v>385</v>
      </c>
      <c r="E419" t="s">
        <v>659</v>
      </c>
      <c r="F419" t="s">
        <v>658</v>
      </c>
      <c r="G419" t="s">
        <v>363</v>
      </c>
      <c r="H419">
        <v>999.99900000000002</v>
      </c>
      <c r="I419" t="s">
        <v>871</v>
      </c>
      <c r="L419">
        <v>106816110</v>
      </c>
      <c r="M419" s="5">
        <v>44554</v>
      </c>
      <c r="N419">
        <v>19</v>
      </c>
      <c r="O419">
        <v>1</v>
      </c>
      <c r="P419">
        <v>0</v>
      </c>
      <c r="Q419">
        <v>1</v>
      </c>
      <c r="R419" t="s">
        <v>7</v>
      </c>
    </row>
    <row r="420" spans="1:18" x14ac:dyDescent="0.35">
      <c r="A420">
        <v>0</v>
      </c>
      <c r="B420" t="s">
        <v>363</v>
      </c>
      <c r="C420">
        <v>7.5999999999999998E-2</v>
      </c>
      <c r="D420" t="s">
        <v>399</v>
      </c>
      <c r="E420" t="s">
        <v>660</v>
      </c>
      <c r="F420" t="s">
        <v>382</v>
      </c>
      <c r="G420" t="s">
        <v>363</v>
      </c>
      <c r="H420">
        <v>999.99900000000002</v>
      </c>
      <c r="I420" t="s">
        <v>871</v>
      </c>
      <c r="L420">
        <v>107605496</v>
      </c>
      <c r="M420" s="5">
        <v>45316</v>
      </c>
      <c r="N420">
        <v>19</v>
      </c>
      <c r="O420">
        <v>2</v>
      </c>
      <c r="P420">
        <v>0</v>
      </c>
      <c r="Q420">
        <v>5</v>
      </c>
      <c r="R420" t="s">
        <v>10</v>
      </c>
    </row>
    <row r="421" spans="1:18" x14ac:dyDescent="0.35">
      <c r="A421">
        <v>0</v>
      </c>
      <c r="B421" t="s">
        <v>363</v>
      </c>
      <c r="C421">
        <v>0.4</v>
      </c>
      <c r="D421" t="s">
        <v>6</v>
      </c>
      <c r="E421" t="s">
        <v>661</v>
      </c>
      <c r="F421" t="s">
        <v>404</v>
      </c>
      <c r="G421" t="s">
        <v>363</v>
      </c>
      <c r="H421">
        <v>999.99900000000002</v>
      </c>
      <c r="I421" t="s">
        <v>871</v>
      </c>
      <c r="L421">
        <v>107000326</v>
      </c>
      <c r="M421" s="5">
        <v>44734</v>
      </c>
      <c r="N421">
        <v>21</v>
      </c>
      <c r="O421">
        <v>1</v>
      </c>
      <c r="P421">
        <v>0</v>
      </c>
      <c r="Q421">
        <v>1</v>
      </c>
      <c r="R421" t="s">
        <v>7</v>
      </c>
    </row>
    <row r="422" spans="1:18" x14ac:dyDescent="0.35">
      <c r="A422">
        <v>0</v>
      </c>
      <c r="B422" t="s">
        <v>363</v>
      </c>
      <c r="C422">
        <v>4.7E-2</v>
      </c>
      <c r="D422" t="s">
        <v>411</v>
      </c>
      <c r="E422" t="s">
        <v>662</v>
      </c>
      <c r="F422" t="s">
        <v>644</v>
      </c>
      <c r="G422" t="s">
        <v>363</v>
      </c>
      <c r="H422">
        <v>999.99900000000002</v>
      </c>
      <c r="I422" t="s">
        <v>871</v>
      </c>
      <c r="L422">
        <v>107680632</v>
      </c>
      <c r="M422" s="5">
        <v>45384</v>
      </c>
      <c r="N422">
        <v>19</v>
      </c>
      <c r="O422">
        <v>1</v>
      </c>
      <c r="P422">
        <v>0</v>
      </c>
      <c r="Q422">
        <v>5</v>
      </c>
      <c r="R422" t="s">
        <v>7</v>
      </c>
    </row>
    <row r="423" spans="1:18" x14ac:dyDescent="0.35">
      <c r="A423">
        <v>0</v>
      </c>
      <c r="B423" t="s">
        <v>363</v>
      </c>
      <c r="C423">
        <v>0</v>
      </c>
      <c r="E423" t="s">
        <v>572</v>
      </c>
      <c r="F423" t="s">
        <v>384</v>
      </c>
      <c r="G423" t="s">
        <v>363</v>
      </c>
      <c r="H423">
        <v>999.99900000000002</v>
      </c>
      <c r="I423" t="s">
        <v>871</v>
      </c>
      <c r="L423">
        <v>106025739</v>
      </c>
      <c r="M423" s="5">
        <v>43753</v>
      </c>
      <c r="N423">
        <v>23</v>
      </c>
      <c r="O423">
        <v>1</v>
      </c>
      <c r="P423">
        <v>7</v>
      </c>
      <c r="Q423">
        <v>1</v>
      </c>
      <c r="R423" t="s">
        <v>7</v>
      </c>
    </row>
    <row r="424" spans="1:18" x14ac:dyDescent="0.35">
      <c r="A424">
        <v>0</v>
      </c>
      <c r="B424" t="s">
        <v>363</v>
      </c>
      <c r="C424">
        <v>0</v>
      </c>
      <c r="E424" t="s">
        <v>572</v>
      </c>
      <c r="F424" t="s">
        <v>404</v>
      </c>
      <c r="G424" t="s">
        <v>363</v>
      </c>
      <c r="H424">
        <v>999.99900000000002</v>
      </c>
      <c r="I424" t="s">
        <v>871</v>
      </c>
      <c r="L424">
        <v>105585731</v>
      </c>
      <c r="M424" s="5">
        <v>43335</v>
      </c>
      <c r="N424">
        <v>24</v>
      </c>
      <c r="O424">
        <v>1</v>
      </c>
      <c r="P424">
        <v>7</v>
      </c>
      <c r="Q424">
        <v>1</v>
      </c>
      <c r="R424" t="s">
        <v>3</v>
      </c>
    </row>
    <row r="425" spans="1:18" x14ac:dyDescent="0.35">
      <c r="A425">
        <v>0</v>
      </c>
      <c r="B425" t="s">
        <v>363</v>
      </c>
      <c r="C425">
        <v>0</v>
      </c>
      <c r="E425" t="s">
        <v>572</v>
      </c>
      <c r="F425" t="s">
        <v>574</v>
      </c>
      <c r="G425" t="s">
        <v>363</v>
      </c>
      <c r="H425">
        <v>999.99900000000002</v>
      </c>
      <c r="I425" t="s">
        <v>871</v>
      </c>
      <c r="L425">
        <v>107194803</v>
      </c>
      <c r="M425" s="5">
        <v>44916</v>
      </c>
      <c r="N425">
        <v>32</v>
      </c>
      <c r="O425">
        <v>1</v>
      </c>
      <c r="P425">
        <v>0</v>
      </c>
      <c r="Q425">
        <v>4</v>
      </c>
      <c r="R425" t="s">
        <v>7</v>
      </c>
    </row>
    <row r="426" spans="1:18" x14ac:dyDescent="0.35">
      <c r="A426">
        <v>0</v>
      </c>
      <c r="B426" t="s">
        <v>363</v>
      </c>
      <c r="C426">
        <v>0</v>
      </c>
      <c r="E426" t="s">
        <v>572</v>
      </c>
      <c r="F426" t="s">
        <v>406</v>
      </c>
      <c r="G426" t="s">
        <v>363</v>
      </c>
      <c r="H426">
        <v>999.99900000000002</v>
      </c>
      <c r="I426" t="s">
        <v>871</v>
      </c>
      <c r="L426">
        <v>107519422</v>
      </c>
      <c r="M426" s="5">
        <v>45236</v>
      </c>
      <c r="N426">
        <v>21</v>
      </c>
      <c r="O426">
        <v>1</v>
      </c>
      <c r="P426">
        <v>7</v>
      </c>
      <c r="Q426">
        <v>1</v>
      </c>
      <c r="R426" t="s">
        <v>7</v>
      </c>
    </row>
    <row r="427" spans="1:18" x14ac:dyDescent="0.35">
      <c r="A427">
        <v>0</v>
      </c>
      <c r="B427" t="s">
        <v>363</v>
      </c>
      <c r="C427">
        <v>8.9999999999999993E-3</v>
      </c>
      <c r="D427" t="s">
        <v>6</v>
      </c>
      <c r="E427" t="s">
        <v>572</v>
      </c>
      <c r="F427" t="s">
        <v>404</v>
      </c>
      <c r="G427" t="s">
        <v>363</v>
      </c>
      <c r="H427">
        <v>999.99900000000002</v>
      </c>
      <c r="I427" t="s">
        <v>871</v>
      </c>
      <c r="L427">
        <v>107471146</v>
      </c>
      <c r="M427" s="5">
        <v>45188</v>
      </c>
      <c r="N427">
        <v>21</v>
      </c>
      <c r="O427">
        <v>1</v>
      </c>
      <c r="P427">
        <v>0</v>
      </c>
      <c r="Q427">
        <v>1</v>
      </c>
      <c r="R427" t="s">
        <v>7</v>
      </c>
    </row>
    <row r="428" spans="1:18" x14ac:dyDescent="0.35">
      <c r="A428">
        <v>502</v>
      </c>
      <c r="B428" t="s">
        <v>363</v>
      </c>
      <c r="C428">
        <v>0</v>
      </c>
      <c r="E428" t="s">
        <v>664</v>
      </c>
      <c r="G428" t="s">
        <v>363</v>
      </c>
      <c r="H428">
        <v>999.99900000000002</v>
      </c>
      <c r="I428" t="s">
        <v>871</v>
      </c>
      <c r="L428">
        <v>107656918</v>
      </c>
      <c r="M428" s="5">
        <v>45336</v>
      </c>
      <c r="N428">
        <v>30</v>
      </c>
      <c r="O428">
        <v>1</v>
      </c>
      <c r="P428">
        <v>8</v>
      </c>
      <c r="Q428">
        <v>4</v>
      </c>
      <c r="R428" t="s">
        <v>7</v>
      </c>
    </row>
    <row r="429" spans="1:18" x14ac:dyDescent="0.35">
      <c r="A429">
        <v>0</v>
      </c>
      <c r="B429" t="s">
        <v>363</v>
      </c>
      <c r="C429">
        <v>0.3</v>
      </c>
      <c r="D429" t="s">
        <v>411</v>
      </c>
      <c r="E429" t="s">
        <v>665</v>
      </c>
      <c r="F429" t="s">
        <v>475</v>
      </c>
      <c r="G429" t="s">
        <v>363</v>
      </c>
      <c r="H429">
        <v>999.99900000000002</v>
      </c>
      <c r="I429" t="s">
        <v>871</v>
      </c>
      <c r="L429">
        <v>103935119</v>
      </c>
      <c r="M429" s="5">
        <v>41630</v>
      </c>
      <c r="N429">
        <v>19</v>
      </c>
      <c r="O429">
        <v>1</v>
      </c>
      <c r="P429">
        <v>0</v>
      </c>
      <c r="Q429">
        <v>5</v>
      </c>
      <c r="R429" t="s">
        <v>7</v>
      </c>
    </row>
    <row r="430" spans="1:18" x14ac:dyDescent="0.35">
      <c r="A430">
        <v>0</v>
      </c>
      <c r="B430" t="s">
        <v>367</v>
      </c>
      <c r="C430">
        <v>0</v>
      </c>
      <c r="E430" t="s">
        <v>363</v>
      </c>
      <c r="F430" s="640" t="s">
        <v>344</v>
      </c>
      <c r="G430" t="s">
        <v>367</v>
      </c>
      <c r="H430">
        <v>0</v>
      </c>
      <c r="I430" t="s">
        <v>871</v>
      </c>
      <c r="L430">
        <v>106214572</v>
      </c>
      <c r="M430" s="5">
        <v>43951</v>
      </c>
      <c r="N430">
        <v>17</v>
      </c>
      <c r="O430">
        <v>1</v>
      </c>
      <c r="P430">
        <v>0</v>
      </c>
      <c r="Q430">
        <v>5</v>
      </c>
      <c r="R430" t="s">
        <v>7</v>
      </c>
    </row>
    <row r="431" spans="1:18" x14ac:dyDescent="0.35">
      <c r="A431">
        <v>0</v>
      </c>
      <c r="B431" t="s">
        <v>367</v>
      </c>
      <c r="C431">
        <v>0</v>
      </c>
      <c r="E431" s="640" t="s">
        <v>596</v>
      </c>
      <c r="F431" s="640" t="s">
        <v>344</v>
      </c>
      <c r="G431" t="s">
        <v>367</v>
      </c>
      <c r="H431">
        <v>0.214</v>
      </c>
      <c r="I431" t="s">
        <v>871</v>
      </c>
      <c r="L431">
        <v>106378517</v>
      </c>
      <c r="M431" s="5">
        <v>44128</v>
      </c>
      <c r="N431">
        <v>24</v>
      </c>
      <c r="O431">
        <v>1</v>
      </c>
      <c r="P431">
        <v>8</v>
      </c>
      <c r="Q431">
        <v>1</v>
      </c>
      <c r="R431" t="s">
        <v>3</v>
      </c>
    </row>
    <row r="432" spans="1:18" x14ac:dyDescent="0.35">
      <c r="A432">
        <v>721</v>
      </c>
      <c r="B432" t="s">
        <v>367</v>
      </c>
      <c r="C432">
        <v>0.15</v>
      </c>
      <c r="D432" t="s">
        <v>411</v>
      </c>
      <c r="E432" s="640" t="s">
        <v>596</v>
      </c>
      <c r="F432" s="640" t="s">
        <v>344</v>
      </c>
      <c r="G432" t="s">
        <v>367</v>
      </c>
      <c r="H432">
        <v>0.36399999999999999</v>
      </c>
      <c r="I432" t="s">
        <v>871</v>
      </c>
      <c r="L432">
        <v>104312177</v>
      </c>
      <c r="M432" s="5">
        <v>42045</v>
      </c>
      <c r="N432">
        <v>21</v>
      </c>
      <c r="O432">
        <v>2</v>
      </c>
      <c r="P432">
        <v>0</v>
      </c>
      <c r="Q432">
        <v>3</v>
      </c>
      <c r="R432" t="s">
        <v>8</v>
      </c>
    </row>
    <row r="433" spans="1:18" x14ac:dyDescent="0.35">
      <c r="A433">
        <v>0</v>
      </c>
      <c r="B433" t="s">
        <v>367</v>
      </c>
      <c r="C433">
        <v>0.5</v>
      </c>
      <c r="D433" t="s">
        <v>399</v>
      </c>
      <c r="E433" t="s">
        <v>363</v>
      </c>
      <c r="F433" s="640" t="s">
        <v>344</v>
      </c>
      <c r="G433" t="s">
        <v>367</v>
      </c>
      <c r="H433">
        <v>0.5</v>
      </c>
      <c r="I433" t="s">
        <v>871</v>
      </c>
      <c r="L433">
        <v>107134329</v>
      </c>
      <c r="M433" s="5">
        <v>44867</v>
      </c>
      <c r="N433">
        <v>21</v>
      </c>
      <c r="O433">
        <v>1</v>
      </c>
      <c r="P433">
        <v>0</v>
      </c>
      <c r="Q433">
        <v>1</v>
      </c>
      <c r="R433" t="s">
        <v>7</v>
      </c>
    </row>
    <row r="434" spans="1:18" x14ac:dyDescent="0.35">
      <c r="A434">
        <v>0</v>
      </c>
      <c r="B434" t="s">
        <v>367</v>
      </c>
      <c r="C434">
        <v>0.5</v>
      </c>
      <c r="D434" t="s">
        <v>411</v>
      </c>
      <c r="E434" t="s">
        <v>363</v>
      </c>
      <c r="F434" s="640" t="s">
        <v>344</v>
      </c>
      <c r="G434" t="s">
        <v>367</v>
      </c>
      <c r="H434">
        <v>0.5</v>
      </c>
      <c r="I434" t="s">
        <v>871</v>
      </c>
      <c r="L434">
        <v>105987643</v>
      </c>
      <c r="M434" s="5">
        <v>43720</v>
      </c>
      <c r="N434">
        <v>19</v>
      </c>
      <c r="O434">
        <v>1</v>
      </c>
      <c r="P434">
        <v>0</v>
      </c>
      <c r="Q434">
        <v>5</v>
      </c>
      <c r="R434" t="s">
        <v>7</v>
      </c>
    </row>
    <row r="435" spans="1:18" x14ac:dyDescent="0.35">
      <c r="A435">
        <v>0</v>
      </c>
      <c r="B435" t="s">
        <v>367</v>
      </c>
      <c r="C435">
        <v>0</v>
      </c>
      <c r="E435" s="640" t="s">
        <v>344</v>
      </c>
      <c r="F435" s="640" t="s">
        <v>398</v>
      </c>
      <c r="G435" t="s">
        <v>367</v>
      </c>
      <c r="H435">
        <v>2.8610000000000002</v>
      </c>
      <c r="I435" t="s">
        <v>871</v>
      </c>
      <c r="L435">
        <v>104135964</v>
      </c>
      <c r="M435" s="5">
        <v>41873</v>
      </c>
      <c r="N435">
        <v>30</v>
      </c>
      <c r="O435">
        <v>1</v>
      </c>
      <c r="P435">
        <v>7</v>
      </c>
      <c r="Q435">
        <v>1</v>
      </c>
      <c r="R435" t="s">
        <v>3</v>
      </c>
    </row>
    <row r="436" spans="1:18" x14ac:dyDescent="0.35">
      <c r="A436">
        <v>0</v>
      </c>
      <c r="B436" t="s">
        <v>367</v>
      </c>
      <c r="C436">
        <v>0</v>
      </c>
      <c r="E436" s="640" t="s">
        <v>344</v>
      </c>
      <c r="F436" s="640" t="s">
        <v>398</v>
      </c>
      <c r="G436" t="s">
        <v>367</v>
      </c>
      <c r="H436">
        <v>2.8610000000000002</v>
      </c>
      <c r="I436" t="s">
        <v>871</v>
      </c>
      <c r="L436">
        <v>108160955</v>
      </c>
      <c r="M436" s="5">
        <v>45839</v>
      </c>
      <c r="N436">
        <v>27</v>
      </c>
      <c r="O436">
        <v>1</v>
      </c>
      <c r="P436">
        <v>7</v>
      </c>
      <c r="Q436">
        <v>1</v>
      </c>
      <c r="R436" t="s">
        <v>8</v>
      </c>
    </row>
    <row r="437" spans="1:18" x14ac:dyDescent="0.35">
      <c r="A437">
        <v>0</v>
      </c>
      <c r="B437" t="s">
        <v>367</v>
      </c>
      <c r="C437">
        <v>0</v>
      </c>
      <c r="E437" s="640" t="s">
        <v>344</v>
      </c>
      <c r="F437" s="640" t="s">
        <v>425</v>
      </c>
      <c r="G437" t="s">
        <v>367</v>
      </c>
      <c r="H437">
        <v>2.8610000000000002</v>
      </c>
      <c r="I437" t="s">
        <v>871</v>
      </c>
      <c r="L437">
        <v>107622928</v>
      </c>
      <c r="M437" s="5">
        <v>45334</v>
      </c>
      <c r="N437">
        <v>21</v>
      </c>
      <c r="O437">
        <v>1</v>
      </c>
      <c r="P437">
        <v>7</v>
      </c>
      <c r="Q437">
        <v>1</v>
      </c>
      <c r="R437" t="s">
        <v>7</v>
      </c>
    </row>
    <row r="438" spans="1:18" x14ac:dyDescent="0.35">
      <c r="A438">
        <v>0</v>
      </c>
      <c r="B438" t="s">
        <v>367</v>
      </c>
      <c r="C438">
        <v>1.2999999999999999E-2</v>
      </c>
      <c r="D438" t="s">
        <v>411</v>
      </c>
      <c r="E438" s="640" t="s">
        <v>344</v>
      </c>
      <c r="F438" s="640" t="s">
        <v>398</v>
      </c>
      <c r="G438" t="s">
        <v>367</v>
      </c>
      <c r="H438">
        <v>2.8740000000000001</v>
      </c>
      <c r="I438" t="s">
        <v>871</v>
      </c>
      <c r="L438">
        <v>104320510</v>
      </c>
      <c r="M438" s="5">
        <v>42072</v>
      </c>
      <c r="N438">
        <v>21</v>
      </c>
      <c r="O438">
        <v>1</v>
      </c>
      <c r="P438">
        <v>0</v>
      </c>
      <c r="Q438">
        <v>1</v>
      </c>
      <c r="R438" t="s">
        <v>3</v>
      </c>
    </row>
    <row r="439" spans="1:18" x14ac:dyDescent="0.35">
      <c r="A439">
        <v>0</v>
      </c>
      <c r="B439" t="s">
        <v>367</v>
      </c>
      <c r="C439">
        <v>0.1</v>
      </c>
      <c r="D439" t="s">
        <v>411</v>
      </c>
      <c r="E439" s="640" t="s">
        <v>344</v>
      </c>
      <c r="F439" s="640" t="s">
        <v>398</v>
      </c>
      <c r="G439" t="s">
        <v>367</v>
      </c>
      <c r="H439">
        <v>2.9609999999999999</v>
      </c>
      <c r="I439" t="s">
        <v>871</v>
      </c>
      <c r="L439">
        <v>105635970</v>
      </c>
      <c r="M439" s="5">
        <v>43387</v>
      </c>
      <c r="N439">
        <v>17</v>
      </c>
      <c r="O439">
        <v>1</v>
      </c>
      <c r="P439">
        <v>0</v>
      </c>
      <c r="Q439">
        <v>1</v>
      </c>
      <c r="R439" t="s">
        <v>7</v>
      </c>
    </row>
    <row r="440" spans="1:18" x14ac:dyDescent="0.35">
      <c r="A440">
        <v>0</v>
      </c>
      <c r="B440" t="s">
        <v>367</v>
      </c>
      <c r="C440">
        <v>1.5</v>
      </c>
      <c r="D440" t="s">
        <v>6</v>
      </c>
      <c r="E440" s="640" t="s">
        <v>398</v>
      </c>
      <c r="F440" s="640" t="s">
        <v>344</v>
      </c>
      <c r="G440" t="s">
        <v>367</v>
      </c>
      <c r="H440">
        <v>3.0049999999999999</v>
      </c>
      <c r="I440" t="s">
        <v>871</v>
      </c>
      <c r="L440">
        <v>106141775</v>
      </c>
      <c r="M440" s="5">
        <v>43860</v>
      </c>
      <c r="N440">
        <v>17</v>
      </c>
      <c r="O440">
        <v>1</v>
      </c>
      <c r="P440">
        <v>0</v>
      </c>
      <c r="Q440">
        <v>5</v>
      </c>
      <c r="R440" t="s">
        <v>7</v>
      </c>
    </row>
    <row r="441" spans="1:18" x14ac:dyDescent="0.35">
      <c r="A441">
        <v>0</v>
      </c>
      <c r="B441" t="s">
        <v>367</v>
      </c>
      <c r="C441">
        <v>0.2</v>
      </c>
      <c r="D441" t="s">
        <v>411</v>
      </c>
      <c r="E441" s="640" t="s">
        <v>344</v>
      </c>
      <c r="F441" s="640" t="s">
        <v>398</v>
      </c>
      <c r="G441" t="s">
        <v>367</v>
      </c>
      <c r="H441">
        <v>3.0609999999999999</v>
      </c>
      <c r="I441" t="s">
        <v>871</v>
      </c>
      <c r="L441">
        <v>104617768</v>
      </c>
      <c r="M441" s="5">
        <v>42386</v>
      </c>
      <c r="N441">
        <v>19</v>
      </c>
      <c r="O441">
        <v>6</v>
      </c>
      <c r="P441">
        <v>5</v>
      </c>
      <c r="Q441">
        <v>1</v>
      </c>
      <c r="R441" t="s">
        <v>3</v>
      </c>
    </row>
    <row r="442" spans="1:18" x14ac:dyDescent="0.35">
      <c r="A442">
        <v>0</v>
      </c>
      <c r="B442" t="s">
        <v>367</v>
      </c>
      <c r="C442">
        <v>0.3</v>
      </c>
      <c r="D442" t="s">
        <v>411</v>
      </c>
      <c r="E442" s="640" t="s">
        <v>344</v>
      </c>
      <c r="F442" s="640" t="s">
        <v>398</v>
      </c>
      <c r="G442" t="s">
        <v>367</v>
      </c>
      <c r="H442">
        <v>3.161</v>
      </c>
      <c r="I442" t="s">
        <v>871</v>
      </c>
      <c r="L442">
        <v>107016596</v>
      </c>
      <c r="M442" s="5">
        <v>44755</v>
      </c>
      <c r="N442">
        <v>21</v>
      </c>
      <c r="O442">
        <v>1</v>
      </c>
      <c r="P442">
        <v>0</v>
      </c>
      <c r="Q442">
        <v>1</v>
      </c>
      <c r="R442" t="s">
        <v>7</v>
      </c>
    </row>
    <row r="443" spans="1:18" x14ac:dyDescent="0.35">
      <c r="A443">
        <v>0</v>
      </c>
      <c r="B443" t="s">
        <v>367</v>
      </c>
      <c r="C443">
        <v>0.3</v>
      </c>
      <c r="D443" t="s">
        <v>411</v>
      </c>
      <c r="E443" s="640" t="s">
        <v>344</v>
      </c>
      <c r="F443" s="640" t="s">
        <v>398</v>
      </c>
      <c r="G443" t="s">
        <v>367</v>
      </c>
      <c r="H443">
        <v>3.161</v>
      </c>
      <c r="I443" t="s">
        <v>871</v>
      </c>
      <c r="L443">
        <v>105316278</v>
      </c>
      <c r="M443" s="5">
        <v>43077</v>
      </c>
      <c r="N443">
        <v>21</v>
      </c>
      <c r="O443">
        <v>2</v>
      </c>
      <c r="P443">
        <v>0</v>
      </c>
      <c r="Q443">
        <v>5</v>
      </c>
      <c r="R443" t="s">
        <v>3</v>
      </c>
    </row>
    <row r="444" spans="1:18" x14ac:dyDescent="0.35">
      <c r="A444">
        <v>0</v>
      </c>
      <c r="B444" t="s">
        <v>367</v>
      </c>
      <c r="C444">
        <v>0.8</v>
      </c>
      <c r="D444" t="s">
        <v>6</v>
      </c>
      <c r="E444" s="640" t="s">
        <v>398</v>
      </c>
      <c r="F444" s="640" t="s">
        <v>344</v>
      </c>
      <c r="G444" t="s">
        <v>367</v>
      </c>
      <c r="H444">
        <v>3.7050000000000001</v>
      </c>
      <c r="I444" t="s">
        <v>871</v>
      </c>
      <c r="L444">
        <v>103979000</v>
      </c>
      <c r="M444" s="5">
        <v>41687</v>
      </c>
      <c r="N444">
        <v>23</v>
      </c>
      <c r="O444">
        <v>1</v>
      </c>
      <c r="P444">
        <v>5</v>
      </c>
      <c r="Q444">
        <v>1</v>
      </c>
      <c r="R444" t="s">
        <v>7</v>
      </c>
    </row>
    <row r="445" spans="1:18" x14ac:dyDescent="0.35">
      <c r="A445">
        <v>0</v>
      </c>
      <c r="B445" t="s">
        <v>367</v>
      </c>
      <c r="C445">
        <v>0.6</v>
      </c>
      <c r="D445" t="s">
        <v>6</v>
      </c>
      <c r="E445" s="640" t="s">
        <v>398</v>
      </c>
      <c r="F445" s="640" t="s">
        <v>344</v>
      </c>
      <c r="G445" t="s">
        <v>367</v>
      </c>
      <c r="H445">
        <v>3.9049999999999998</v>
      </c>
      <c r="I445" t="s">
        <v>871</v>
      </c>
      <c r="L445">
        <v>104929434</v>
      </c>
      <c r="M445" s="5">
        <v>42703</v>
      </c>
      <c r="N445">
        <v>17</v>
      </c>
      <c r="O445">
        <v>2</v>
      </c>
      <c r="P445">
        <v>0</v>
      </c>
      <c r="Q445">
        <v>5</v>
      </c>
      <c r="R445" t="s">
        <v>7</v>
      </c>
    </row>
    <row r="446" spans="1:18" x14ac:dyDescent="0.35">
      <c r="A446">
        <v>0</v>
      </c>
      <c r="B446" t="s">
        <v>367</v>
      </c>
      <c r="C446">
        <v>0.5</v>
      </c>
      <c r="D446" t="s">
        <v>6</v>
      </c>
      <c r="E446" s="640" t="s">
        <v>398</v>
      </c>
      <c r="F446" s="640" t="s">
        <v>344</v>
      </c>
      <c r="G446" t="s">
        <v>367</v>
      </c>
      <c r="H446">
        <v>4.0049999999999999</v>
      </c>
      <c r="I446" t="s">
        <v>871</v>
      </c>
      <c r="L446">
        <v>105088184</v>
      </c>
      <c r="M446" s="5">
        <v>42851</v>
      </c>
      <c r="N446">
        <v>17</v>
      </c>
      <c r="O446">
        <v>1</v>
      </c>
      <c r="P446">
        <v>0</v>
      </c>
      <c r="Q446">
        <v>5</v>
      </c>
      <c r="R446" t="s">
        <v>7</v>
      </c>
    </row>
    <row r="447" spans="1:18" x14ac:dyDescent="0.35">
      <c r="A447">
        <v>0</v>
      </c>
      <c r="B447" t="s">
        <v>367</v>
      </c>
      <c r="C447">
        <v>0.5</v>
      </c>
      <c r="D447" t="s">
        <v>385</v>
      </c>
      <c r="E447" s="640" t="s">
        <v>398</v>
      </c>
      <c r="F447" t="s">
        <v>422</v>
      </c>
      <c r="G447" t="s">
        <v>367</v>
      </c>
      <c r="H447">
        <v>4.0049999999999999</v>
      </c>
      <c r="I447" t="s">
        <v>871</v>
      </c>
      <c r="L447">
        <v>104963034</v>
      </c>
      <c r="M447" s="5">
        <v>42736</v>
      </c>
      <c r="N447">
        <v>17</v>
      </c>
      <c r="O447">
        <v>1</v>
      </c>
      <c r="P447">
        <v>0</v>
      </c>
      <c r="Q447">
        <v>5</v>
      </c>
      <c r="R447" t="s">
        <v>7</v>
      </c>
    </row>
    <row r="448" spans="1:18" x14ac:dyDescent="0.35">
      <c r="A448">
        <v>0</v>
      </c>
      <c r="B448" t="s">
        <v>367</v>
      </c>
      <c r="C448">
        <v>0.2</v>
      </c>
      <c r="D448" t="s">
        <v>6</v>
      </c>
      <c r="E448" s="640" t="s">
        <v>398</v>
      </c>
      <c r="F448" s="640" t="s">
        <v>344</v>
      </c>
      <c r="G448" t="s">
        <v>367</v>
      </c>
      <c r="H448">
        <v>4.3049999999999997</v>
      </c>
      <c r="I448" t="s">
        <v>871</v>
      </c>
      <c r="L448">
        <v>105137572</v>
      </c>
      <c r="M448" s="5">
        <v>42904</v>
      </c>
      <c r="N448">
        <v>21</v>
      </c>
      <c r="O448">
        <v>1</v>
      </c>
      <c r="P448">
        <v>8</v>
      </c>
      <c r="Q448">
        <v>1</v>
      </c>
      <c r="R448" t="s">
        <v>7</v>
      </c>
    </row>
    <row r="449" spans="1:18" x14ac:dyDescent="0.35">
      <c r="A449">
        <v>0</v>
      </c>
      <c r="B449" t="s">
        <v>367</v>
      </c>
      <c r="C449">
        <v>0.1</v>
      </c>
      <c r="D449" t="s">
        <v>6</v>
      </c>
      <c r="E449" s="640" t="s">
        <v>398</v>
      </c>
      <c r="F449" s="640" t="s">
        <v>344</v>
      </c>
      <c r="G449" t="s">
        <v>367</v>
      </c>
      <c r="H449">
        <v>4.4050000000000002</v>
      </c>
      <c r="I449" t="s">
        <v>871</v>
      </c>
      <c r="L449">
        <v>104909851</v>
      </c>
      <c r="M449" s="5">
        <v>42683</v>
      </c>
      <c r="N449">
        <v>17</v>
      </c>
      <c r="O449">
        <v>1</v>
      </c>
      <c r="Q449">
        <v>5</v>
      </c>
      <c r="R449" t="s">
        <v>7</v>
      </c>
    </row>
    <row r="450" spans="1:18" x14ac:dyDescent="0.35">
      <c r="A450">
        <v>0</v>
      </c>
      <c r="B450" t="s">
        <v>367</v>
      </c>
      <c r="C450">
        <v>0.03</v>
      </c>
      <c r="D450" t="s">
        <v>6</v>
      </c>
      <c r="E450" s="640" t="s">
        <v>398</v>
      </c>
      <c r="F450" s="640" t="s">
        <v>344</v>
      </c>
      <c r="G450" t="s">
        <v>367</v>
      </c>
      <c r="H450">
        <v>4.4749999999999996</v>
      </c>
      <c r="I450" t="s">
        <v>871</v>
      </c>
      <c r="L450">
        <v>106592988</v>
      </c>
      <c r="M450" s="5">
        <v>44350</v>
      </c>
      <c r="N450">
        <v>19</v>
      </c>
      <c r="O450">
        <v>2</v>
      </c>
      <c r="P450">
        <v>8</v>
      </c>
      <c r="Q450">
        <v>1</v>
      </c>
      <c r="R450" t="s">
        <v>7</v>
      </c>
    </row>
    <row r="451" spans="1:18" x14ac:dyDescent="0.35">
      <c r="A451">
        <v>0</v>
      </c>
      <c r="B451" t="s">
        <v>367</v>
      </c>
      <c r="C451">
        <v>5.0000000000000001E-3</v>
      </c>
      <c r="D451" t="s">
        <v>6</v>
      </c>
      <c r="E451" s="640" t="s">
        <v>398</v>
      </c>
      <c r="F451" s="640" t="s">
        <v>344</v>
      </c>
      <c r="G451" t="s">
        <v>367</v>
      </c>
      <c r="H451">
        <v>4.5</v>
      </c>
      <c r="I451" t="s">
        <v>871</v>
      </c>
      <c r="L451">
        <v>106752923</v>
      </c>
      <c r="M451" s="5">
        <v>44502</v>
      </c>
      <c r="N451">
        <v>21</v>
      </c>
      <c r="O451">
        <v>1</v>
      </c>
      <c r="P451">
        <v>0</v>
      </c>
      <c r="Q451">
        <v>5</v>
      </c>
      <c r="R451" t="s">
        <v>7</v>
      </c>
    </row>
    <row r="452" spans="1:18" x14ac:dyDescent="0.35">
      <c r="A452">
        <v>0</v>
      </c>
      <c r="B452" t="s">
        <v>367</v>
      </c>
      <c r="C452">
        <v>0</v>
      </c>
      <c r="E452" s="640" t="s">
        <v>398</v>
      </c>
      <c r="F452" s="640" t="s">
        <v>344</v>
      </c>
      <c r="G452" t="s">
        <v>367</v>
      </c>
      <c r="H452">
        <v>4.5049999999999999</v>
      </c>
      <c r="I452" t="s">
        <v>871</v>
      </c>
      <c r="L452">
        <v>105497859</v>
      </c>
      <c r="M452" s="5">
        <v>43251</v>
      </c>
      <c r="N452">
        <v>13</v>
      </c>
      <c r="O452">
        <v>1</v>
      </c>
      <c r="P452">
        <v>8</v>
      </c>
      <c r="Q452">
        <v>1</v>
      </c>
      <c r="R452" t="s">
        <v>7</v>
      </c>
    </row>
    <row r="453" spans="1:18" x14ac:dyDescent="0.35">
      <c r="A453">
        <v>721</v>
      </c>
      <c r="B453" t="s">
        <v>367</v>
      </c>
      <c r="C453">
        <v>0.1</v>
      </c>
      <c r="D453" t="s">
        <v>411</v>
      </c>
      <c r="E453" t="s">
        <v>387</v>
      </c>
      <c r="F453" s="640" t="s">
        <v>596</v>
      </c>
      <c r="G453" t="s">
        <v>367</v>
      </c>
      <c r="H453">
        <v>999.99900000000002</v>
      </c>
      <c r="I453" t="s">
        <v>871</v>
      </c>
      <c r="L453">
        <v>105992574</v>
      </c>
      <c r="M453" s="5">
        <v>43724</v>
      </c>
      <c r="N453">
        <v>29</v>
      </c>
      <c r="O453">
        <v>1</v>
      </c>
      <c r="P453">
        <v>0</v>
      </c>
      <c r="Q453">
        <v>1</v>
      </c>
      <c r="R453" t="s">
        <v>7</v>
      </c>
    </row>
    <row r="454" spans="1:18" x14ac:dyDescent="0.35">
      <c r="A454">
        <v>0</v>
      </c>
      <c r="B454" t="s">
        <v>367</v>
      </c>
      <c r="C454">
        <v>0.1</v>
      </c>
      <c r="D454" t="s">
        <v>6</v>
      </c>
      <c r="E454" t="s">
        <v>387</v>
      </c>
      <c r="F454" t="s">
        <v>363</v>
      </c>
      <c r="G454" t="s">
        <v>367</v>
      </c>
      <c r="H454">
        <v>999.99900000000002</v>
      </c>
      <c r="I454" t="s">
        <v>871</v>
      </c>
      <c r="L454">
        <v>107185726</v>
      </c>
      <c r="M454" s="5">
        <v>44913</v>
      </c>
      <c r="N454">
        <v>19</v>
      </c>
      <c r="O454">
        <v>1</v>
      </c>
      <c r="P454">
        <v>0</v>
      </c>
      <c r="Q454">
        <v>1</v>
      </c>
      <c r="R454" t="s">
        <v>7</v>
      </c>
    </row>
    <row r="455" spans="1:18" x14ac:dyDescent="0.35">
      <c r="A455">
        <v>0</v>
      </c>
      <c r="B455" t="s">
        <v>367</v>
      </c>
      <c r="C455">
        <v>0.6</v>
      </c>
      <c r="D455" t="s">
        <v>399</v>
      </c>
      <c r="E455" t="s">
        <v>604</v>
      </c>
      <c r="F455" t="s">
        <v>601</v>
      </c>
      <c r="G455" t="s">
        <v>367</v>
      </c>
      <c r="H455">
        <v>999.99900000000002</v>
      </c>
      <c r="I455" t="s">
        <v>871</v>
      </c>
      <c r="L455">
        <v>105070856</v>
      </c>
      <c r="M455" s="5">
        <v>42836</v>
      </c>
      <c r="N455">
        <v>27</v>
      </c>
      <c r="O455">
        <v>1</v>
      </c>
      <c r="P455">
        <v>0</v>
      </c>
      <c r="Q455">
        <v>1</v>
      </c>
      <c r="R455" t="s">
        <v>10</v>
      </c>
    </row>
    <row r="456" spans="1:18" x14ac:dyDescent="0.35">
      <c r="A456">
        <v>0</v>
      </c>
      <c r="B456" t="s">
        <v>367</v>
      </c>
      <c r="C456">
        <v>0</v>
      </c>
      <c r="E456" t="s">
        <v>423</v>
      </c>
      <c r="F456" s="640" t="s">
        <v>425</v>
      </c>
      <c r="G456" t="s">
        <v>367</v>
      </c>
      <c r="H456">
        <v>999.99900000000002</v>
      </c>
      <c r="I456" t="s">
        <v>871</v>
      </c>
      <c r="L456">
        <v>105042052</v>
      </c>
      <c r="M456" s="5">
        <v>42809</v>
      </c>
      <c r="N456">
        <v>21</v>
      </c>
      <c r="O456">
        <v>1</v>
      </c>
      <c r="P456">
        <v>8</v>
      </c>
      <c r="Q456">
        <v>1</v>
      </c>
      <c r="R456" t="s">
        <v>7</v>
      </c>
    </row>
    <row r="457" spans="1:18" x14ac:dyDescent="0.35">
      <c r="A457">
        <v>0</v>
      </c>
      <c r="B457" t="s">
        <v>367</v>
      </c>
      <c r="C457">
        <v>1</v>
      </c>
      <c r="D457" t="s">
        <v>6</v>
      </c>
      <c r="E457" t="s">
        <v>662</v>
      </c>
      <c r="F457" t="s">
        <v>382</v>
      </c>
      <c r="G457" t="s">
        <v>367</v>
      </c>
      <c r="H457">
        <v>999.99900000000002</v>
      </c>
      <c r="I457" t="s">
        <v>871</v>
      </c>
      <c r="L457">
        <v>106472297</v>
      </c>
      <c r="M457" s="5">
        <v>44219</v>
      </c>
      <c r="N457">
        <v>17</v>
      </c>
      <c r="O457">
        <v>1</v>
      </c>
      <c r="P457">
        <v>0</v>
      </c>
      <c r="Q457">
        <v>4</v>
      </c>
      <c r="R457" t="s">
        <v>7</v>
      </c>
    </row>
    <row r="458" spans="1:18" x14ac:dyDescent="0.35">
      <c r="B458" t="s">
        <v>596</v>
      </c>
      <c r="C458">
        <v>0</v>
      </c>
      <c r="E458" t="s">
        <v>367</v>
      </c>
      <c r="F458" t="s">
        <v>363</v>
      </c>
      <c r="G458" t="s">
        <v>596</v>
      </c>
      <c r="H458">
        <v>0</v>
      </c>
      <c r="I458" t="s">
        <v>871</v>
      </c>
      <c r="L458">
        <v>106854271</v>
      </c>
      <c r="M458" s="5">
        <v>44595</v>
      </c>
      <c r="N458">
        <v>24</v>
      </c>
      <c r="O458">
        <v>1</v>
      </c>
      <c r="P458">
        <v>9</v>
      </c>
      <c r="Q458">
        <v>3</v>
      </c>
      <c r="R458" t="s">
        <v>7</v>
      </c>
    </row>
    <row r="459" spans="1:18" x14ac:dyDescent="0.35">
      <c r="A459">
        <v>0</v>
      </c>
      <c r="B459" t="s">
        <v>596</v>
      </c>
      <c r="C459">
        <v>0</v>
      </c>
      <c r="E459" t="s">
        <v>367</v>
      </c>
      <c r="F459" t="s">
        <v>363</v>
      </c>
      <c r="G459" t="s">
        <v>596</v>
      </c>
      <c r="H459">
        <v>0</v>
      </c>
      <c r="I459" t="s">
        <v>871</v>
      </c>
      <c r="L459">
        <v>105610339</v>
      </c>
      <c r="M459" s="5">
        <v>43364</v>
      </c>
      <c r="N459">
        <v>19</v>
      </c>
      <c r="O459">
        <v>1</v>
      </c>
      <c r="P459">
        <v>8</v>
      </c>
      <c r="Q459">
        <v>1</v>
      </c>
      <c r="R459" t="s">
        <v>7</v>
      </c>
    </row>
    <row r="460" spans="1:18" x14ac:dyDescent="0.35">
      <c r="A460">
        <v>0</v>
      </c>
      <c r="B460" t="s">
        <v>596</v>
      </c>
      <c r="C460">
        <v>0</v>
      </c>
      <c r="E460" t="s">
        <v>367</v>
      </c>
      <c r="F460" t="s">
        <v>683</v>
      </c>
      <c r="G460" t="s">
        <v>596</v>
      </c>
      <c r="H460">
        <v>0</v>
      </c>
      <c r="I460" t="s">
        <v>871</v>
      </c>
      <c r="L460">
        <v>105242490</v>
      </c>
      <c r="M460" s="5">
        <v>43000</v>
      </c>
      <c r="N460">
        <v>27</v>
      </c>
      <c r="O460">
        <v>1</v>
      </c>
      <c r="P460">
        <v>9</v>
      </c>
      <c r="Q460">
        <v>5</v>
      </c>
      <c r="R460" t="s">
        <v>8</v>
      </c>
    </row>
    <row r="461" spans="1:18" x14ac:dyDescent="0.35">
      <c r="A461">
        <v>0</v>
      </c>
      <c r="B461" t="s">
        <v>596</v>
      </c>
      <c r="C461">
        <v>0</v>
      </c>
      <c r="E461" t="s">
        <v>367</v>
      </c>
      <c r="F461" t="s">
        <v>363</v>
      </c>
      <c r="G461" t="s">
        <v>596</v>
      </c>
      <c r="H461">
        <v>0</v>
      </c>
      <c r="I461" t="s">
        <v>871</v>
      </c>
      <c r="L461">
        <v>108230588</v>
      </c>
      <c r="M461" s="5">
        <v>45910</v>
      </c>
      <c r="N461">
        <v>24</v>
      </c>
      <c r="O461">
        <v>1</v>
      </c>
      <c r="P461">
        <v>8</v>
      </c>
      <c r="Q461">
        <v>1</v>
      </c>
      <c r="R461" t="s">
        <v>7</v>
      </c>
    </row>
    <row r="462" spans="1:18" x14ac:dyDescent="0.35">
      <c r="A462">
        <v>0</v>
      </c>
      <c r="B462" t="s">
        <v>596</v>
      </c>
      <c r="C462">
        <v>0</v>
      </c>
      <c r="E462" t="s">
        <v>367</v>
      </c>
      <c r="F462" t="s">
        <v>363</v>
      </c>
      <c r="G462" t="s">
        <v>596</v>
      </c>
      <c r="H462">
        <v>0</v>
      </c>
      <c r="I462" t="s">
        <v>871</v>
      </c>
      <c r="L462">
        <v>107238442</v>
      </c>
      <c r="M462" s="5">
        <v>44963</v>
      </c>
      <c r="N462">
        <v>24</v>
      </c>
      <c r="O462">
        <v>1</v>
      </c>
      <c r="P462">
        <v>9</v>
      </c>
      <c r="Q462">
        <v>5</v>
      </c>
      <c r="R462" t="s">
        <v>10</v>
      </c>
    </row>
    <row r="463" spans="1:18" x14ac:dyDescent="0.35">
      <c r="A463">
        <v>0</v>
      </c>
      <c r="B463" t="s">
        <v>624</v>
      </c>
      <c r="C463">
        <v>0</v>
      </c>
      <c r="E463" s="640" t="s">
        <v>344</v>
      </c>
      <c r="F463" t="s">
        <v>363</v>
      </c>
      <c r="G463" t="s">
        <v>624</v>
      </c>
      <c r="H463">
        <v>999.99900000000002</v>
      </c>
      <c r="I463" t="s">
        <v>871</v>
      </c>
      <c r="L463">
        <v>104404336</v>
      </c>
      <c r="M463" s="5">
        <v>42166</v>
      </c>
      <c r="N463">
        <v>21</v>
      </c>
      <c r="O463">
        <v>1</v>
      </c>
      <c r="P463">
        <v>8</v>
      </c>
      <c r="Q463">
        <v>1</v>
      </c>
      <c r="R463" t="s">
        <v>7</v>
      </c>
    </row>
    <row r="464" spans="1:18" x14ac:dyDescent="0.35">
      <c r="A464">
        <v>0</v>
      </c>
      <c r="B464" t="s">
        <v>624</v>
      </c>
      <c r="C464">
        <v>0</v>
      </c>
      <c r="E464" s="640" t="s">
        <v>344</v>
      </c>
      <c r="F464" t="s">
        <v>363</v>
      </c>
      <c r="G464" t="s">
        <v>624</v>
      </c>
      <c r="H464">
        <v>999.99900000000002</v>
      </c>
      <c r="I464" t="s">
        <v>871</v>
      </c>
      <c r="L464">
        <v>108262076</v>
      </c>
      <c r="M464" s="5">
        <v>45940</v>
      </c>
      <c r="N464">
        <v>24</v>
      </c>
      <c r="O464">
        <v>1</v>
      </c>
      <c r="P464">
        <v>8</v>
      </c>
      <c r="Q464">
        <v>1</v>
      </c>
      <c r="R464" t="s">
        <v>7</v>
      </c>
    </row>
    <row r="465" spans="1:18" x14ac:dyDescent="0.35">
      <c r="A465">
        <v>0</v>
      </c>
      <c r="B465" t="s">
        <v>624</v>
      </c>
      <c r="C465">
        <v>0</v>
      </c>
      <c r="E465" s="640" t="s">
        <v>344</v>
      </c>
      <c r="F465" s="640" t="s">
        <v>425</v>
      </c>
      <c r="G465" t="s">
        <v>624</v>
      </c>
      <c r="H465">
        <v>999.99900000000002</v>
      </c>
      <c r="I465" t="s">
        <v>871</v>
      </c>
      <c r="L465">
        <v>107376834</v>
      </c>
      <c r="M465" s="5">
        <v>45101</v>
      </c>
      <c r="N465">
        <v>21</v>
      </c>
      <c r="O465">
        <v>1</v>
      </c>
      <c r="P465">
        <v>8</v>
      </c>
      <c r="Q465">
        <v>1</v>
      </c>
      <c r="R465" t="s">
        <v>7</v>
      </c>
    </row>
    <row r="466" spans="1:18" x14ac:dyDescent="0.35">
      <c r="A466">
        <v>0</v>
      </c>
      <c r="B466" t="s">
        <v>344</v>
      </c>
      <c r="C466">
        <v>0</v>
      </c>
      <c r="E466" t="s">
        <v>416</v>
      </c>
      <c r="F466" t="s">
        <v>422</v>
      </c>
      <c r="G466" t="s">
        <v>344</v>
      </c>
      <c r="H466">
        <v>0</v>
      </c>
      <c r="I466" t="s">
        <v>871</v>
      </c>
      <c r="L466">
        <v>106622665</v>
      </c>
      <c r="M466" s="5">
        <v>44377</v>
      </c>
      <c r="N466">
        <v>32</v>
      </c>
      <c r="O466">
        <v>1</v>
      </c>
      <c r="P466">
        <v>8</v>
      </c>
      <c r="Q466">
        <v>1</v>
      </c>
      <c r="R466" t="s">
        <v>7</v>
      </c>
    </row>
    <row r="467" spans="1:18" x14ac:dyDescent="0.35">
      <c r="A467">
        <v>0</v>
      </c>
      <c r="B467" t="s">
        <v>344</v>
      </c>
      <c r="C467">
        <v>0</v>
      </c>
      <c r="E467" t="s">
        <v>416</v>
      </c>
      <c r="F467" t="s">
        <v>422</v>
      </c>
      <c r="G467" t="s">
        <v>344</v>
      </c>
      <c r="H467">
        <v>0</v>
      </c>
      <c r="I467" t="s">
        <v>871</v>
      </c>
      <c r="L467">
        <v>108182852</v>
      </c>
      <c r="M467" s="5">
        <v>45864</v>
      </c>
      <c r="N467">
        <v>26</v>
      </c>
      <c r="O467">
        <v>1</v>
      </c>
      <c r="P467">
        <v>8</v>
      </c>
      <c r="Q467">
        <v>1</v>
      </c>
      <c r="R467" t="s">
        <v>7</v>
      </c>
    </row>
    <row r="468" spans="1:18" x14ac:dyDescent="0.35">
      <c r="A468">
        <v>0</v>
      </c>
      <c r="B468" t="s">
        <v>344</v>
      </c>
      <c r="C468">
        <v>2</v>
      </c>
      <c r="D468" t="s">
        <v>6</v>
      </c>
      <c r="E468" t="s">
        <v>416</v>
      </c>
      <c r="F468" t="s">
        <v>363</v>
      </c>
      <c r="G468" t="s">
        <v>344</v>
      </c>
      <c r="H468">
        <v>0</v>
      </c>
      <c r="I468" t="s">
        <v>871</v>
      </c>
      <c r="L468">
        <v>104271018</v>
      </c>
      <c r="M468" s="5">
        <v>42019</v>
      </c>
      <c r="N468">
        <v>17</v>
      </c>
      <c r="O468">
        <v>1</v>
      </c>
      <c r="P468">
        <v>0</v>
      </c>
      <c r="Q468">
        <v>5</v>
      </c>
      <c r="R468" t="s">
        <v>7</v>
      </c>
    </row>
    <row r="469" spans="1:18" x14ac:dyDescent="0.35">
      <c r="A469">
        <v>0</v>
      </c>
      <c r="B469" t="s">
        <v>344</v>
      </c>
      <c r="C469">
        <v>9</v>
      </c>
      <c r="D469" t="s">
        <v>399</v>
      </c>
      <c r="E469" t="s">
        <v>685</v>
      </c>
      <c r="F469" t="s">
        <v>416</v>
      </c>
      <c r="G469" t="s">
        <v>344</v>
      </c>
      <c r="H469">
        <v>0</v>
      </c>
      <c r="I469" t="s">
        <v>871</v>
      </c>
      <c r="L469">
        <v>108254727</v>
      </c>
      <c r="M469" s="5">
        <v>45935</v>
      </c>
      <c r="N469">
        <v>31</v>
      </c>
      <c r="O469">
        <v>1</v>
      </c>
      <c r="P469">
        <v>0</v>
      </c>
      <c r="Q469">
        <v>1</v>
      </c>
      <c r="R469" t="s">
        <v>7</v>
      </c>
    </row>
    <row r="470" spans="1:18" x14ac:dyDescent="0.35">
      <c r="A470">
        <v>0</v>
      </c>
      <c r="B470" t="s">
        <v>344</v>
      </c>
      <c r="C470">
        <v>0.5</v>
      </c>
      <c r="D470" t="s">
        <v>399</v>
      </c>
      <c r="E470" t="s">
        <v>363</v>
      </c>
      <c r="F470" t="s">
        <v>367</v>
      </c>
      <c r="G470" t="s">
        <v>344</v>
      </c>
      <c r="H470">
        <v>4.8579999999999997</v>
      </c>
      <c r="I470" t="s">
        <v>871</v>
      </c>
      <c r="K470" t="s">
        <v>68</v>
      </c>
      <c r="L470">
        <v>104848000</v>
      </c>
      <c r="M470" s="5">
        <v>42621</v>
      </c>
      <c r="N470">
        <v>19</v>
      </c>
      <c r="O470">
        <v>1</v>
      </c>
      <c r="P470">
        <v>0</v>
      </c>
      <c r="Q470">
        <v>5</v>
      </c>
      <c r="R470" t="s">
        <v>7</v>
      </c>
    </row>
    <row r="471" spans="1:18" x14ac:dyDescent="0.35">
      <c r="A471">
        <v>0</v>
      </c>
      <c r="B471" t="s">
        <v>344</v>
      </c>
      <c r="C471">
        <v>0.5</v>
      </c>
      <c r="D471" t="s">
        <v>399</v>
      </c>
      <c r="E471" t="s">
        <v>363</v>
      </c>
      <c r="F471" t="s">
        <v>382</v>
      </c>
      <c r="G471" t="s">
        <v>344</v>
      </c>
      <c r="H471">
        <v>4.8579999999999997</v>
      </c>
      <c r="I471" t="s">
        <v>871</v>
      </c>
      <c r="K471" t="s">
        <v>68</v>
      </c>
      <c r="L471">
        <v>103939039</v>
      </c>
      <c r="M471" s="5">
        <v>41636</v>
      </c>
      <c r="N471">
        <v>19</v>
      </c>
      <c r="O471">
        <v>1</v>
      </c>
      <c r="P471">
        <v>5</v>
      </c>
      <c r="Q471">
        <v>5</v>
      </c>
    </row>
    <row r="472" spans="1:18" x14ac:dyDescent="0.35">
      <c r="A472">
        <v>0</v>
      </c>
      <c r="B472" t="s">
        <v>344</v>
      </c>
      <c r="C472">
        <v>0.47</v>
      </c>
      <c r="D472" t="s">
        <v>399</v>
      </c>
      <c r="E472" t="s">
        <v>363</v>
      </c>
      <c r="F472" t="s">
        <v>382</v>
      </c>
      <c r="G472" t="s">
        <v>344</v>
      </c>
      <c r="H472">
        <v>4.8879999999999999</v>
      </c>
      <c r="I472" t="s">
        <v>871</v>
      </c>
      <c r="K472" t="s">
        <v>68</v>
      </c>
      <c r="L472">
        <v>107174091</v>
      </c>
      <c r="M472" s="5">
        <v>44895</v>
      </c>
      <c r="N472">
        <v>21</v>
      </c>
      <c r="O472">
        <v>2</v>
      </c>
      <c r="P472">
        <v>0</v>
      </c>
      <c r="Q472">
        <v>3</v>
      </c>
      <c r="R472" t="s">
        <v>3</v>
      </c>
    </row>
    <row r="473" spans="1:18" x14ac:dyDescent="0.35">
      <c r="A473">
        <v>0</v>
      </c>
      <c r="B473" t="s">
        <v>344</v>
      </c>
      <c r="C473">
        <v>0.4</v>
      </c>
      <c r="D473" t="s">
        <v>399</v>
      </c>
      <c r="E473" t="s">
        <v>363</v>
      </c>
      <c r="F473" t="s">
        <v>382</v>
      </c>
      <c r="G473" t="s">
        <v>344</v>
      </c>
      <c r="H473">
        <v>4.9580000000000002</v>
      </c>
      <c r="I473" t="s">
        <v>871</v>
      </c>
      <c r="K473" t="s">
        <v>68</v>
      </c>
      <c r="L473">
        <v>106834112</v>
      </c>
      <c r="M473" s="5">
        <v>44577</v>
      </c>
      <c r="N473">
        <v>19</v>
      </c>
      <c r="O473">
        <v>6</v>
      </c>
      <c r="P473">
        <v>0</v>
      </c>
      <c r="Q473">
        <v>1</v>
      </c>
      <c r="R473" t="s">
        <v>8</v>
      </c>
    </row>
    <row r="474" spans="1:18" x14ac:dyDescent="0.35">
      <c r="A474">
        <v>0</v>
      </c>
      <c r="B474" t="s">
        <v>344</v>
      </c>
      <c r="C474">
        <v>0.35</v>
      </c>
      <c r="D474" t="s">
        <v>399</v>
      </c>
      <c r="E474" t="s">
        <v>363</v>
      </c>
      <c r="F474" t="s">
        <v>382</v>
      </c>
      <c r="G474" t="s">
        <v>344</v>
      </c>
      <c r="H474">
        <v>5.008</v>
      </c>
      <c r="I474" t="s">
        <v>871</v>
      </c>
      <c r="K474" t="s">
        <v>68</v>
      </c>
      <c r="L474">
        <v>106579895</v>
      </c>
      <c r="M474" s="5">
        <v>44334</v>
      </c>
      <c r="N474">
        <v>21</v>
      </c>
      <c r="O474">
        <v>1</v>
      </c>
      <c r="P474">
        <v>0</v>
      </c>
      <c r="Q474">
        <v>1</v>
      </c>
      <c r="R474" t="s">
        <v>7</v>
      </c>
    </row>
    <row r="475" spans="1:18" x14ac:dyDescent="0.35">
      <c r="A475">
        <v>0</v>
      </c>
      <c r="B475" t="s">
        <v>344</v>
      </c>
      <c r="C475">
        <v>0.3</v>
      </c>
      <c r="D475" t="s">
        <v>399</v>
      </c>
      <c r="E475" t="s">
        <v>363</v>
      </c>
      <c r="F475" t="s">
        <v>382</v>
      </c>
      <c r="G475" t="s">
        <v>344</v>
      </c>
      <c r="H475">
        <v>5.0579999999999998</v>
      </c>
      <c r="I475" t="s">
        <v>871</v>
      </c>
      <c r="K475" t="s">
        <v>68</v>
      </c>
      <c r="L475">
        <v>106251858</v>
      </c>
      <c r="M475" s="5">
        <v>43997</v>
      </c>
      <c r="N475">
        <v>23</v>
      </c>
      <c r="O475">
        <v>2</v>
      </c>
      <c r="P475">
        <v>0</v>
      </c>
      <c r="Q475">
        <v>1</v>
      </c>
      <c r="R475" t="s">
        <v>7</v>
      </c>
    </row>
    <row r="476" spans="1:18" x14ac:dyDescent="0.35">
      <c r="A476">
        <v>0</v>
      </c>
      <c r="B476" t="s">
        <v>344</v>
      </c>
      <c r="C476">
        <v>0.3</v>
      </c>
      <c r="D476" t="s">
        <v>399</v>
      </c>
      <c r="E476" t="s">
        <v>363</v>
      </c>
      <c r="F476" t="s">
        <v>382</v>
      </c>
      <c r="G476" t="s">
        <v>344</v>
      </c>
      <c r="H476">
        <v>5.0579999999999998</v>
      </c>
      <c r="I476" t="s">
        <v>871</v>
      </c>
      <c r="K476" t="s">
        <v>68</v>
      </c>
      <c r="L476">
        <v>105326420</v>
      </c>
      <c r="M476" s="5">
        <v>43086</v>
      </c>
      <c r="N476">
        <v>19</v>
      </c>
      <c r="O476">
        <v>1</v>
      </c>
      <c r="P476">
        <v>0</v>
      </c>
      <c r="Q476">
        <v>3</v>
      </c>
      <c r="R476" t="s">
        <v>7</v>
      </c>
    </row>
    <row r="477" spans="1:18" x14ac:dyDescent="0.35">
      <c r="A477">
        <v>0</v>
      </c>
      <c r="B477" t="s">
        <v>344</v>
      </c>
      <c r="C477">
        <v>0.3</v>
      </c>
      <c r="D477" t="s">
        <v>399</v>
      </c>
      <c r="E477" t="s">
        <v>363</v>
      </c>
      <c r="F477" t="s">
        <v>367</v>
      </c>
      <c r="G477" t="s">
        <v>344</v>
      </c>
      <c r="H477">
        <v>5.0579999999999998</v>
      </c>
      <c r="I477" t="s">
        <v>871</v>
      </c>
      <c r="K477" t="s">
        <v>68</v>
      </c>
      <c r="L477">
        <v>108014044</v>
      </c>
      <c r="M477" s="5">
        <v>45695</v>
      </c>
      <c r="N477">
        <v>30</v>
      </c>
      <c r="O477">
        <v>1</v>
      </c>
      <c r="P477">
        <v>0</v>
      </c>
      <c r="Q477">
        <v>1</v>
      </c>
      <c r="R477" t="s">
        <v>7</v>
      </c>
    </row>
    <row r="478" spans="1:18" x14ac:dyDescent="0.35">
      <c r="A478">
        <v>0</v>
      </c>
      <c r="B478" t="s">
        <v>344</v>
      </c>
      <c r="C478">
        <v>0.25</v>
      </c>
      <c r="D478" t="s">
        <v>399</v>
      </c>
      <c r="E478" t="s">
        <v>363</v>
      </c>
      <c r="F478" t="s">
        <v>382</v>
      </c>
      <c r="G478" t="s">
        <v>344</v>
      </c>
      <c r="H478">
        <v>5.1079999999999997</v>
      </c>
      <c r="I478" t="s">
        <v>871</v>
      </c>
      <c r="K478" t="s">
        <v>68</v>
      </c>
      <c r="L478">
        <v>107641410</v>
      </c>
      <c r="M478" s="5">
        <v>45352</v>
      </c>
      <c r="N478">
        <v>31</v>
      </c>
      <c r="O478">
        <v>2</v>
      </c>
      <c r="P478">
        <v>5</v>
      </c>
      <c r="Q478">
        <v>1</v>
      </c>
      <c r="R478" t="s">
        <v>7</v>
      </c>
    </row>
    <row r="479" spans="1:18" x14ac:dyDescent="0.35">
      <c r="A479">
        <v>0</v>
      </c>
      <c r="B479" t="s">
        <v>344</v>
      </c>
      <c r="C479">
        <v>0.25</v>
      </c>
      <c r="D479" t="s">
        <v>399</v>
      </c>
      <c r="E479" t="s">
        <v>363</v>
      </c>
      <c r="F479" t="s">
        <v>382</v>
      </c>
      <c r="G479" t="s">
        <v>344</v>
      </c>
      <c r="H479">
        <v>5.1079999999999997</v>
      </c>
      <c r="I479" t="s">
        <v>871</v>
      </c>
      <c r="K479" t="s">
        <v>68</v>
      </c>
      <c r="L479">
        <v>107728924</v>
      </c>
      <c r="M479" s="5">
        <v>45434</v>
      </c>
      <c r="N479">
        <v>19</v>
      </c>
      <c r="O479">
        <v>1</v>
      </c>
      <c r="P479">
        <v>0</v>
      </c>
      <c r="Q479">
        <v>1</v>
      </c>
      <c r="R479" t="s">
        <v>7</v>
      </c>
    </row>
    <row r="480" spans="1:18" x14ac:dyDescent="0.35">
      <c r="A480">
        <v>0</v>
      </c>
      <c r="B480" t="s">
        <v>344</v>
      </c>
      <c r="C480">
        <v>0.2</v>
      </c>
      <c r="D480" t="s">
        <v>399</v>
      </c>
      <c r="E480" t="s">
        <v>363</v>
      </c>
      <c r="F480" t="s">
        <v>382</v>
      </c>
      <c r="G480" t="s">
        <v>344</v>
      </c>
      <c r="H480">
        <v>5.1580000000000004</v>
      </c>
      <c r="I480" t="s">
        <v>871</v>
      </c>
      <c r="K480" t="s">
        <v>68</v>
      </c>
      <c r="L480">
        <v>106816418</v>
      </c>
      <c r="M480" s="5">
        <v>44557</v>
      </c>
      <c r="N480">
        <v>19</v>
      </c>
      <c r="O480">
        <v>1</v>
      </c>
      <c r="P480">
        <v>5</v>
      </c>
      <c r="Q480">
        <v>5</v>
      </c>
      <c r="R480" t="s">
        <v>7</v>
      </c>
    </row>
    <row r="481" spans="1:19" x14ac:dyDescent="0.35">
      <c r="A481">
        <v>0</v>
      </c>
      <c r="B481" t="s">
        <v>344</v>
      </c>
      <c r="C481">
        <v>0.2</v>
      </c>
      <c r="D481" t="s">
        <v>399</v>
      </c>
      <c r="E481" t="s">
        <v>363</v>
      </c>
      <c r="F481" t="s">
        <v>382</v>
      </c>
      <c r="G481" t="s">
        <v>344</v>
      </c>
      <c r="H481">
        <v>5.1580000000000004</v>
      </c>
      <c r="I481" t="s">
        <v>871</v>
      </c>
      <c r="K481" t="s">
        <v>68</v>
      </c>
      <c r="L481">
        <v>104300107</v>
      </c>
      <c r="M481" s="5">
        <v>42055</v>
      </c>
      <c r="N481">
        <v>19</v>
      </c>
      <c r="O481">
        <v>4</v>
      </c>
      <c r="P481">
        <v>0</v>
      </c>
      <c r="Q481">
        <v>1</v>
      </c>
      <c r="R481" t="s">
        <v>7</v>
      </c>
    </row>
    <row r="482" spans="1:19" x14ac:dyDescent="0.35">
      <c r="A482">
        <v>0</v>
      </c>
      <c r="B482" t="s">
        <v>344</v>
      </c>
      <c r="C482">
        <v>8.0000000000000002E-3</v>
      </c>
      <c r="D482" t="s">
        <v>399</v>
      </c>
      <c r="E482" t="s">
        <v>363</v>
      </c>
      <c r="F482" t="s">
        <v>367</v>
      </c>
      <c r="G482" t="s">
        <v>344</v>
      </c>
      <c r="H482">
        <v>5.35</v>
      </c>
      <c r="I482" t="s">
        <v>871</v>
      </c>
      <c r="K482" t="s">
        <v>68</v>
      </c>
      <c r="L482">
        <v>107067131</v>
      </c>
      <c r="M482" s="5">
        <v>44803</v>
      </c>
      <c r="N482">
        <v>31</v>
      </c>
      <c r="O482">
        <v>1</v>
      </c>
      <c r="P482">
        <v>0</v>
      </c>
      <c r="Q482">
        <v>1</v>
      </c>
      <c r="R482" t="s">
        <v>7</v>
      </c>
      <c r="S482" t="s">
        <v>868</v>
      </c>
    </row>
    <row r="483" spans="1:19" x14ac:dyDescent="0.35">
      <c r="A483">
        <v>0</v>
      </c>
      <c r="B483" t="s">
        <v>344</v>
      </c>
      <c r="C483">
        <v>6.0000000000000001E-3</v>
      </c>
      <c r="D483" t="s">
        <v>399</v>
      </c>
      <c r="E483" t="s">
        <v>363</v>
      </c>
      <c r="F483" t="s">
        <v>382</v>
      </c>
      <c r="G483" t="s">
        <v>344</v>
      </c>
      <c r="H483">
        <v>5.3520000000000003</v>
      </c>
      <c r="I483" t="s">
        <v>871</v>
      </c>
      <c r="K483" t="s">
        <v>68</v>
      </c>
      <c r="L483">
        <v>105623835</v>
      </c>
      <c r="M483" s="5">
        <v>43371</v>
      </c>
      <c r="N483">
        <v>21</v>
      </c>
      <c r="O483">
        <v>1</v>
      </c>
      <c r="P483">
        <v>8</v>
      </c>
      <c r="Q483">
        <v>5</v>
      </c>
      <c r="R483" t="s">
        <v>7</v>
      </c>
      <c r="S483" t="s">
        <v>868</v>
      </c>
    </row>
    <row r="484" spans="1:19" x14ac:dyDescent="0.35">
      <c r="A484">
        <v>0</v>
      </c>
      <c r="B484" t="s">
        <v>344</v>
      </c>
      <c r="C484">
        <v>5.0000000000000001E-3</v>
      </c>
      <c r="D484" t="s">
        <v>399</v>
      </c>
      <c r="E484" t="s">
        <v>363</v>
      </c>
      <c r="F484" t="s">
        <v>382</v>
      </c>
      <c r="G484" t="s">
        <v>344</v>
      </c>
      <c r="H484">
        <v>5.3529999999999998</v>
      </c>
      <c r="I484" t="s">
        <v>871</v>
      </c>
      <c r="K484" t="s">
        <v>68</v>
      </c>
      <c r="L484">
        <v>106150633</v>
      </c>
      <c r="M484" s="5">
        <v>43869</v>
      </c>
      <c r="N484">
        <v>21</v>
      </c>
      <c r="O484">
        <v>1</v>
      </c>
      <c r="P484">
        <v>0</v>
      </c>
      <c r="Q484">
        <v>1</v>
      </c>
      <c r="R484" t="s">
        <v>7</v>
      </c>
      <c r="S484" t="s">
        <v>868</v>
      </c>
    </row>
    <row r="485" spans="1:19" x14ac:dyDescent="0.35">
      <c r="A485">
        <v>0</v>
      </c>
      <c r="B485" t="s">
        <v>344</v>
      </c>
      <c r="C485">
        <v>5.0000000000000001E-3</v>
      </c>
      <c r="D485" t="s">
        <v>399</v>
      </c>
      <c r="E485" t="s">
        <v>363</v>
      </c>
      <c r="F485" t="s">
        <v>382</v>
      </c>
      <c r="G485" t="s">
        <v>344</v>
      </c>
      <c r="H485">
        <v>5.3529999999999998</v>
      </c>
      <c r="I485" t="s">
        <v>871</v>
      </c>
      <c r="K485" t="s">
        <v>68</v>
      </c>
      <c r="L485">
        <v>104060433</v>
      </c>
      <c r="M485" s="5">
        <v>41778</v>
      </c>
      <c r="N485">
        <v>21</v>
      </c>
      <c r="O485">
        <v>1</v>
      </c>
      <c r="P485">
        <v>0</v>
      </c>
      <c r="Q485">
        <v>1</v>
      </c>
      <c r="R485" t="s">
        <v>3</v>
      </c>
      <c r="S485" t="s">
        <v>868</v>
      </c>
    </row>
    <row r="486" spans="1:19" x14ac:dyDescent="0.35">
      <c r="A486">
        <v>0</v>
      </c>
      <c r="B486" t="s">
        <v>344</v>
      </c>
      <c r="C486">
        <v>5.0000000000000001E-3</v>
      </c>
      <c r="D486" t="s">
        <v>399</v>
      </c>
      <c r="E486" t="s">
        <v>363</v>
      </c>
      <c r="F486" t="s">
        <v>427</v>
      </c>
      <c r="G486" t="s">
        <v>344</v>
      </c>
      <c r="H486">
        <v>5.3529999999999998</v>
      </c>
      <c r="I486" t="s">
        <v>871</v>
      </c>
      <c r="K486" t="s">
        <v>68</v>
      </c>
      <c r="L486">
        <v>107744796</v>
      </c>
      <c r="M486" s="5">
        <v>45450</v>
      </c>
      <c r="N486">
        <v>21</v>
      </c>
      <c r="O486">
        <v>1</v>
      </c>
      <c r="P486">
        <v>0</v>
      </c>
      <c r="Q486">
        <v>1</v>
      </c>
      <c r="R486" t="s">
        <v>3</v>
      </c>
      <c r="S486" t="s">
        <v>868</v>
      </c>
    </row>
    <row r="487" spans="1:19" x14ac:dyDescent="0.35">
      <c r="A487">
        <v>0</v>
      </c>
      <c r="B487" t="s">
        <v>344</v>
      </c>
      <c r="C487">
        <v>5.0000000000000001E-3</v>
      </c>
      <c r="D487" t="s">
        <v>399</v>
      </c>
      <c r="E487" t="s">
        <v>363</v>
      </c>
      <c r="F487" t="s">
        <v>382</v>
      </c>
      <c r="G487" t="s">
        <v>344</v>
      </c>
      <c r="H487">
        <v>5.3529999999999998</v>
      </c>
      <c r="I487" t="s">
        <v>871</v>
      </c>
      <c r="K487" t="s">
        <v>68</v>
      </c>
      <c r="L487">
        <v>107257508</v>
      </c>
      <c r="M487" s="5">
        <v>44979</v>
      </c>
      <c r="N487">
        <v>21</v>
      </c>
      <c r="O487">
        <v>1</v>
      </c>
      <c r="P487">
        <v>0</v>
      </c>
      <c r="Q487">
        <v>1</v>
      </c>
      <c r="R487" t="s">
        <v>8</v>
      </c>
      <c r="S487" t="s">
        <v>868</v>
      </c>
    </row>
    <row r="488" spans="1:19" x14ac:dyDescent="0.35">
      <c r="A488">
        <v>0</v>
      </c>
      <c r="B488" t="s">
        <v>344</v>
      </c>
      <c r="C488">
        <v>4.0000000000000001E-3</v>
      </c>
      <c r="D488" t="s">
        <v>399</v>
      </c>
      <c r="E488" t="s">
        <v>363</v>
      </c>
      <c r="F488" t="s">
        <v>382</v>
      </c>
      <c r="G488" t="s">
        <v>344</v>
      </c>
      <c r="H488">
        <v>5.3540000000000001</v>
      </c>
      <c r="I488" t="s">
        <v>871</v>
      </c>
      <c r="K488" t="s">
        <v>68</v>
      </c>
      <c r="L488">
        <v>107752378</v>
      </c>
      <c r="M488" s="5">
        <v>45454</v>
      </c>
      <c r="N488">
        <v>21</v>
      </c>
      <c r="O488">
        <v>1</v>
      </c>
      <c r="P488">
        <v>0</v>
      </c>
      <c r="Q488">
        <v>5</v>
      </c>
      <c r="R488" t="s">
        <v>7</v>
      </c>
      <c r="S488" t="s">
        <v>868</v>
      </c>
    </row>
    <row r="489" spans="1:19" x14ac:dyDescent="0.35">
      <c r="A489">
        <v>0</v>
      </c>
      <c r="B489" t="s">
        <v>344</v>
      </c>
      <c r="C489">
        <v>4.0000000000000001E-3</v>
      </c>
      <c r="D489" t="s">
        <v>399</v>
      </c>
      <c r="E489" t="s">
        <v>363</v>
      </c>
      <c r="F489" t="s">
        <v>382</v>
      </c>
      <c r="G489" t="s">
        <v>344</v>
      </c>
      <c r="H489">
        <v>5.3540000000000001</v>
      </c>
      <c r="I489" t="s">
        <v>871</v>
      </c>
      <c r="K489" t="s">
        <v>68</v>
      </c>
      <c r="L489">
        <v>107410003</v>
      </c>
      <c r="M489" s="5">
        <v>45134</v>
      </c>
      <c r="N489">
        <v>21</v>
      </c>
      <c r="O489">
        <v>1</v>
      </c>
      <c r="P489">
        <v>8</v>
      </c>
      <c r="Q489">
        <v>1</v>
      </c>
      <c r="R489" t="s">
        <v>7</v>
      </c>
      <c r="S489" t="s">
        <v>868</v>
      </c>
    </row>
    <row r="490" spans="1:19" x14ac:dyDescent="0.35">
      <c r="A490">
        <v>0</v>
      </c>
      <c r="B490" t="s">
        <v>344</v>
      </c>
      <c r="C490">
        <v>0</v>
      </c>
      <c r="E490" t="s">
        <v>363</v>
      </c>
      <c r="F490" t="s">
        <v>382</v>
      </c>
      <c r="G490" t="s">
        <v>344</v>
      </c>
      <c r="H490">
        <v>5.3579999999999997</v>
      </c>
      <c r="I490" t="s">
        <v>871</v>
      </c>
      <c r="K490" t="s">
        <v>68</v>
      </c>
      <c r="L490">
        <v>104935400</v>
      </c>
      <c r="M490" s="5">
        <v>42706</v>
      </c>
      <c r="N490">
        <v>21</v>
      </c>
      <c r="O490">
        <v>1</v>
      </c>
      <c r="P490">
        <v>8</v>
      </c>
      <c r="Q490">
        <v>1</v>
      </c>
      <c r="R490" t="s">
        <v>7</v>
      </c>
      <c r="S490" t="s">
        <v>868</v>
      </c>
    </row>
    <row r="491" spans="1:19" x14ac:dyDescent="0.35">
      <c r="A491">
        <v>0</v>
      </c>
      <c r="B491" t="s">
        <v>344</v>
      </c>
      <c r="C491">
        <v>0.1</v>
      </c>
      <c r="D491" t="s">
        <v>411</v>
      </c>
      <c r="E491" t="s">
        <v>363</v>
      </c>
      <c r="F491" t="s">
        <v>382</v>
      </c>
      <c r="G491" t="s">
        <v>344</v>
      </c>
      <c r="H491">
        <v>5.3579999999999997</v>
      </c>
      <c r="I491" t="s">
        <v>871</v>
      </c>
      <c r="K491" t="s">
        <v>68</v>
      </c>
      <c r="L491">
        <v>107283684</v>
      </c>
      <c r="M491" s="5">
        <v>45011</v>
      </c>
      <c r="N491">
        <v>17</v>
      </c>
      <c r="O491">
        <v>1</v>
      </c>
      <c r="P491">
        <v>0</v>
      </c>
      <c r="Q491">
        <v>5</v>
      </c>
      <c r="R491" t="s">
        <v>7</v>
      </c>
    </row>
    <row r="492" spans="1:19" x14ac:dyDescent="0.35">
      <c r="A492">
        <v>0</v>
      </c>
      <c r="B492" t="s">
        <v>344</v>
      </c>
      <c r="C492">
        <v>0.3</v>
      </c>
      <c r="D492" t="s">
        <v>411</v>
      </c>
      <c r="E492" t="s">
        <v>363</v>
      </c>
      <c r="F492" t="s">
        <v>382</v>
      </c>
      <c r="G492" t="s">
        <v>344</v>
      </c>
      <c r="H492">
        <v>5.3579999999999997</v>
      </c>
      <c r="I492" t="s">
        <v>871</v>
      </c>
      <c r="K492" t="s">
        <v>68</v>
      </c>
      <c r="L492">
        <v>107710405</v>
      </c>
      <c r="M492" s="5">
        <v>45418</v>
      </c>
      <c r="N492">
        <v>23</v>
      </c>
      <c r="O492">
        <v>1</v>
      </c>
      <c r="P492">
        <v>0</v>
      </c>
      <c r="Q492">
        <v>1</v>
      </c>
      <c r="R492" t="s">
        <v>7</v>
      </c>
    </row>
    <row r="493" spans="1:19" x14ac:dyDescent="0.35">
      <c r="A493">
        <v>0</v>
      </c>
      <c r="B493" t="s">
        <v>344</v>
      </c>
      <c r="C493">
        <v>0</v>
      </c>
      <c r="E493" t="s">
        <v>363</v>
      </c>
      <c r="F493" s="640" t="s">
        <v>390</v>
      </c>
      <c r="G493" t="s">
        <v>344</v>
      </c>
      <c r="H493">
        <v>999.99900000000002</v>
      </c>
      <c r="I493" t="s">
        <v>871</v>
      </c>
      <c r="L493">
        <v>106910876</v>
      </c>
      <c r="M493" s="5">
        <v>44655</v>
      </c>
      <c r="N493">
        <v>21</v>
      </c>
      <c r="O493">
        <v>1</v>
      </c>
      <c r="P493">
        <v>8</v>
      </c>
      <c r="Q493">
        <v>1</v>
      </c>
      <c r="R493" t="s">
        <v>7</v>
      </c>
      <c r="S493" t="s">
        <v>868</v>
      </c>
    </row>
    <row r="494" spans="1:19" x14ac:dyDescent="0.35">
      <c r="A494">
        <v>0</v>
      </c>
      <c r="B494" t="s">
        <v>344</v>
      </c>
      <c r="C494">
        <v>0</v>
      </c>
      <c r="E494" t="s">
        <v>363</v>
      </c>
      <c r="F494" s="640" t="s">
        <v>344</v>
      </c>
      <c r="G494" t="s">
        <v>344</v>
      </c>
      <c r="H494">
        <v>999.99900000000002</v>
      </c>
      <c r="I494" t="s">
        <v>871</v>
      </c>
      <c r="L494">
        <v>106291335</v>
      </c>
      <c r="M494" s="5">
        <v>44041</v>
      </c>
      <c r="N494">
        <v>21</v>
      </c>
      <c r="O494">
        <v>1</v>
      </c>
      <c r="P494">
        <v>8</v>
      </c>
      <c r="Q494">
        <v>1</v>
      </c>
      <c r="R494" t="s">
        <v>7</v>
      </c>
      <c r="S494" t="s">
        <v>868</v>
      </c>
    </row>
    <row r="495" spans="1:19" x14ac:dyDescent="0.35">
      <c r="A495">
        <v>0</v>
      </c>
      <c r="B495" t="s">
        <v>344</v>
      </c>
      <c r="C495">
        <v>0</v>
      </c>
      <c r="E495" t="s">
        <v>363</v>
      </c>
      <c r="F495" s="640" t="s">
        <v>344</v>
      </c>
      <c r="G495" t="s">
        <v>344</v>
      </c>
      <c r="H495">
        <v>999.99900000000002</v>
      </c>
      <c r="I495" t="s">
        <v>871</v>
      </c>
      <c r="L495">
        <v>106255603</v>
      </c>
      <c r="M495" s="5">
        <v>43999</v>
      </c>
      <c r="N495">
        <v>21</v>
      </c>
      <c r="O495">
        <v>1</v>
      </c>
      <c r="P495">
        <v>8</v>
      </c>
      <c r="Q495">
        <v>1</v>
      </c>
      <c r="R495" t="s">
        <v>7</v>
      </c>
      <c r="S495" t="s">
        <v>868</v>
      </c>
    </row>
    <row r="496" spans="1:19" x14ac:dyDescent="0.35">
      <c r="A496">
        <v>0</v>
      </c>
      <c r="B496" t="s">
        <v>344</v>
      </c>
      <c r="C496">
        <v>0</v>
      </c>
      <c r="E496" t="s">
        <v>363</v>
      </c>
      <c r="F496" s="640" t="s">
        <v>606</v>
      </c>
      <c r="G496" t="s">
        <v>344</v>
      </c>
      <c r="H496">
        <v>999.99900000000002</v>
      </c>
      <c r="I496" t="s">
        <v>871</v>
      </c>
      <c r="L496">
        <v>106141911</v>
      </c>
      <c r="M496" s="5">
        <v>43858</v>
      </c>
      <c r="N496">
        <v>21</v>
      </c>
      <c r="O496">
        <v>1</v>
      </c>
      <c r="P496">
        <v>8</v>
      </c>
      <c r="Q496">
        <v>1</v>
      </c>
      <c r="R496" t="s">
        <v>7</v>
      </c>
      <c r="S496" t="s">
        <v>867</v>
      </c>
    </row>
    <row r="497" spans="1:19" x14ac:dyDescent="0.35">
      <c r="A497">
        <v>0</v>
      </c>
      <c r="B497" t="s">
        <v>344</v>
      </c>
      <c r="C497">
        <v>0</v>
      </c>
      <c r="E497" t="s">
        <v>363</v>
      </c>
      <c r="F497" s="640" t="s">
        <v>344</v>
      </c>
      <c r="G497" t="s">
        <v>344</v>
      </c>
      <c r="H497">
        <v>999.99900000000002</v>
      </c>
      <c r="I497" t="s">
        <v>871</v>
      </c>
      <c r="L497">
        <v>107178771</v>
      </c>
      <c r="M497" s="5">
        <v>44903</v>
      </c>
      <c r="N497">
        <v>21</v>
      </c>
      <c r="O497">
        <v>1</v>
      </c>
      <c r="P497">
        <v>8</v>
      </c>
      <c r="Q497">
        <v>1</v>
      </c>
      <c r="R497" t="s">
        <v>7</v>
      </c>
      <c r="S497" t="s">
        <v>867</v>
      </c>
    </row>
    <row r="498" spans="1:19" x14ac:dyDescent="0.35">
      <c r="A498">
        <v>0</v>
      </c>
      <c r="B498" t="s">
        <v>344</v>
      </c>
      <c r="C498">
        <v>0</v>
      </c>
      <c r="E498" t="s">
        <v>363</v>
      </c>
      <c r="F498" s="640" t="s">
        <v>615</v>
      </c>
      <c r="G498" t="s">
        <v>344</v>
      </c>
      <c r="H498">
        <v>999.99900000000002</v>
      </c>
      <c r="I498" t="s">
        <v>871</v>
      </c>
      <c r="L498">
        <v>107494050</v>
      </c>
      <c r="M498" s="5">
        <v>45217</v>
      </c>
      <c r="N498">
        <v>21</v>
      </c>
      <c r="O498">
        <v>1</v>
      </c>
      <c r="P498">
        <v>8</v>
      </c>
      <c r="Q498">
        <v>1</v>
      </c>
      <c r="R498" t="s">
        <v>7</v>
      </c>
      <c r="S498" t="s">
        <v>868</v>
      </c>
    </row>
    <row r="499" spans="1:19" x14ac:dyDescent="0.35">
      <c r="A499">
        <v>0</v>
      </c>
      <c r="B499" t="s">
        <v>344</v>
      </c>
      <c r="C499">
        <v>2E-3</v>
      </c>
      <c r="D499" t="s">
        <v>399</v>
      </c>
      <c r="E499" t="s">
        <v>363</v>
      </c>
      <c r="F499" s="640" t="s">
        <v>606</v>
      </c>
      <c r="G499" t="s">
        <v>344</v>
      </c>
      <c r="H499">
        <v>999.99900000000002</v>
      </c>
      <c r="I499" t="s">
        <v>871</v>
      </c>
      <c r="L499">
        <v>105115981</v>
      </c>
      <c r="M499" s="5">
        <v>42885</v>
      </c>
      <c r="N499">
        <v>21</v>
      </c>
      <c r="O499">
        <v>1</v>
      </c>
      <c r="P499">
        <v>8</v>
      </c>
      <c r="Q499">
        <v>1</v>
      </c>
      <c r="R499" t="s">
        <v>3</v>
      </c>
      <c r="S499" t="s">
        <v>868</v>
      </c>
    </row>
    <row r="500" spans="1:19" x14ac:dyDescent="0.35">
      <c r="A500">
        <v>0</v>
      </c>
      <c r="B500" t="s">
        <v>344</v>
      </c>
      <c r="C500">
        <v>0.1</v>
      </c>
      <c r="D500" t="s">
        <v>399</v>
      </c>
      <c r="E500" t="s">
        <v>363</v>
      </c>
      <c r="F500" t="s">
        <v>698</v>
      </c>
      <c r="G500" t="s">
        <v>344</v>
      </c>
      <c r="H500">
        <v>999.99900000000002</v>
      </c>
      <c r="I500" t="s">
        <v>871</v>
      </c>
      <c r="L500">
        <v>107809636</v>
      </c>
      <c r="M500" s="5">
        <v>45507</v>
      </c>
      <c r="N500">
        <v>23</v>
      </c>
      <c r="O500">
        <v>1</v>
      </c>
      <c r="P500">
        <v>0</v>
      </c>
      <c r="Q500">
        <v>1</v>
      </c>
      <c r="R500" t="s">
        <v>8</v>
      </c>
    </row>
    <row r="501" spans="1:19" x14ac:dyDescent="0.35">
      <c r="A501">
        <v>0</v>
      </c>
      <c r="B501" t="s">
        <v>344</v>
      </c>
      <c r="C501">
        <v>0.5</v>
      </c>
      <c r="D501" t="s">
        <v>385</v>
      </c>
      <c r="E501" t="s">
        <v>363</v>
      </c>
      <c r="F501" s="640" t="s">
        <v>344</v>
      </c>
      <c r="G501" t="s">
        <v>344</v>
      </c>
      <c r="H501">
        <v>999.99900000000002</v>
      </c>
      <c r="I501" t="s">
        <v>871</v>
      </c>
      <c r="L501">
        <v>105780731</v>
      </c>
      <c r="M501" s="5">
        <v>43512</v>
      </c>
      <c r="N501">
        <v>19</v>
      </c>
      <c r="O501">
        <v>2</v>
      </c>
      <c r="P501">
        <v>0</v>
      </c>
      <c r="Q501">
        <v>1</v>
      </c>
      <c r="R501" t="s">
        <v>7</v>
      </c>
    </row>
    <row r="502" spans="1:19" x14ac:dyDescent="0.35">
      <c r="A502">
        <v>0</v>
      </c>
      <c r="B502" t="s">
        <v>344</v>
      </c>
      <c r="C502">
        <v>0</v>
      </c>
      <c r="E502" t="s">
        <v>699</v>
      </c>
      <c r="F502" t="s">
        <v>694</v>
      </c>
      <c r="G502" t="s">
        <v>344</v>
      </c>
      <c r="H502">
        <v>999.99900000000002</v>
      </c>
      <c r="I502" t="s">
        <v>871</v>
      </c>
      <c r="L502">
        <v>108319538</v>
      </c>
      <c r="M502" s="5">
        <v>45985</v>
      </c>
      <c r="N502">
        <v>19</v>
      </c>
      <c r="O502">
        <v>1</v>
      </c>
      <c r="P502">
        <v>8</v>
      </c>
      <c r="Q502">
        <v>1</v>
      </c>
      <c r="R502" t="s">
        <v>7</v>
      </c>
    </row>
    <row r="503" spans="1:19" x14ac:dyDescent="0.35">
      <c r="A503">
        <v>0</v>
      </c>
      <c r="B503" t="s">
        <v>344</v>
      </c>
      <c r="C503">
        <v>0.2</v>
      </c>
      <c r="D503" t="s">
        <v>399</v>
      </c>
      <c r="E503" t="s">
        <v>604</v>
      </c>
      <c r="F503" t="s">
        <v>427</v>
      </c>
      <c r="G503" t="s">
        <v>344</v>
      </c>
      <c r="H503">
        <v>999.99900000000002</v>
      </c>
      <c r="I503" t="s">
        <v>871</v>
      </c>
      <c r="L503">
        <v>104892982</v>
      </c>
      <c r="M503" s="5">
        <v>42669</v>
      </c>
      <c r="N503">
        <v>29</v>
      </c>
      <c r="O503">
        <v>1</v>
      </c>
      <c r="P503">
        <v>0</v>
      </c>
      <c r="Q503">
        <v>5</v>
      </c>
      <c r="R503" t="s">
        <v>7</v>
      </c>
    </row>
    <row r="504" spans="1:19" x14ac:dyDescent="0.35">
      <c r="A504">
        <v>0</v>
      </c>
      <c r="B504" t="s">
        <v>696</v>
      </c>
      <c r="C504">
        <v>0</v>
      </c>
      <c r="E504" s="640" t="s">
        <v>344</v>
      </c>
      <c r="F504" t="s">
        <v>416</v>
      </c>
      <c r="G504" t="s">
        <v>344</v>
      </c>
      <c r="H504">
        <v>999.99900000000002</v>
      </c>
      <c r="I504" t="s">
        <v>871</v>
      </c>
      <c r="L504">
        <v>106921302</v>
      </c>
      <c r="M504" s="5">
        <v>44659</v>
      </c>
      <c r="N504">
        <v>19</v>
      </c>
      <c r="O504">
        <v>1</v>
      </c>
      <c r="P504">
        <v>0</v>
      </c>
      <c r="Q504">
        <v>1</v>
      </c>
      <c r="R504" t="s">
        <v>10</v>
      </c>
    </row>
    <row r="505" spans="1:19" x14ac:dyDescent="0.35">
      <c r="A505">
        <v>0</v>
      </c>
      <c r="B505" t="s">
        <v>344</v>
      </c>
      <c r="C505">
        <v>0.2</v>
      </c>
      <c r="D505" t="s">
        <v>385</v>
      </c>
      <c r="E505" s="640" t="s">
        <v>344</v>
      </c>
      <c r="F505" t="s">
        <v>655</v>
      </c>
      <c r="G505" t="s">
        <v>344</v>
      </c>
      <c r="H505">
        <v>999.99900000000002</v>
      </c>
      <c r="I505" t="s">
        <v>871</v>
      </c>
      <c r="L505">
        <v>105251039</v>
      </c>
      <c r="M505" s="5">
        <v>43020</v>
      </c>
      <c r="N505">
        <v>23</v>
      </c>
      <c r="O505">
        <v>1</v>
      </c>
      <c r="P505">
        <v>0</v>
      </c>
      <c r="Q505">
        <v>1</v>
      </c>
      <c r="R505" t="s">
        <v>3</v>
      </c>
    </row>
    <row r="506" spans="1:19" x14ac:dyDescent="0.35">
      <c r="A506">
        <v>0</v>
      </c>
      <c r="B506" t="s">
        <v>344</v>
      </c>
      <c r="C506">
        <v>1.2</v>
      </c>
      <c r="D506" t="s">
        <v>385</v>
      </c>
      <c r="E506" s="640" t="s">
        <v>344</v>
      </c>
      <c r="F506" s="640" t="s">
        <v>425</v>
      </c>
      <c r="G506" t="s">
        <v>344</v>
      </c>
      <c r="H506">
        <v>999.99900000000002</v>
      </c>
      <c r="I506" t="s">
        <v>871</v>
      </c>
      <c r="L506">
        <v>106924864</v>
      </c>
      <c r="M506" s="5">
        <v>44666</v>
      </c>
      <c r="N506">
        <v>19</v>
      </c>
      <c r="O506">
        <v>1</v>
      </c>
      <c r="P506">
        <v>0</v>
      </c>
      <c r="Q506">
        <v>1</v>
      </c>
      <c r="R506" t="s">
        <v>3</v>
      </c>
    </row>
    <row r="507" spans="1:19" x14ac:dyDescent="0.35">
      <c r="A507">
        <v>0</v>
      </c>
      <c r="B507" t="s">
        <v>705</v>
      </c>
      <c r="C507">
        <v>0</v>
      </c>
      <c r="E507" s="640" t="s">
        <v>344</v>
      </c>
      <c r="F507" t="s">
        <v>416</v>
      </c>
      <c r="G507" t="s">
        <v>344</v>
      </c>
      <c r="H507">
        <v>999.99900000000002</v>
      </c>
      <c r="I507" t="s">
        <v>871</v>
      </c>
      <c r="L507">
        <v>107473573</v>
      </c>
      <c r="M507" s="5">
        <v>45196</v>
      </c>
      <c r="N507">
        <v>32</v>
      </c>
      <c r="O507">
        <v>1</v>
      </c>
      <c r="P507">
        <v>0</v>
      </c>
      <c r="Q507">
        <v>5</v>
      </c>
      <c r="R507" t="s">
        <v>10</v>
      </c>
    </row>
    <row r="508" spans="1:19" x14ac:dyDescent="0.35">
      <c r="A508">
        <v>0</v>
      </c>
      <c r="B508" t="s">
        <v>344</v>
      </c>
      <c r="C508">
        <v>0.3</v>
      </c>
      <c r="D508" t="s">
        <v>385</v>
      </c>
      <c r="E508" t="s">
        <v>363</v>
      </c>
      <c r="F508" s="640" t="s">
        <v>425</v>
      </c>
      <c r="G508" t="s">
        <v>345</v>
      </c>
      <c r="H508">
        <v>1.1399999999999999</v>
      </c>
      <c r="I508" t="s">
        <v>871</v>
      </c>
      <c r="K508" t="s">
        <v>68</v>
      </c>
      <c r="L508">
        <v>108390104</v>
      </c>
      <c r="M508" s="5">
        <v>46055</v>
      </c>
      <c r="N508">
        <v>5</v>
      </c>
      <c r="O508">
        <v>5</v>
      </c>
      <c r="P508">
        <v>0</v>
      </c>
      <c r="Q508">
        <v>5</v>
      </c>
      <c r="R508" t="s">
        <v>7</v>
      </c>
    </row>
    <row r="509" spans="1:19" x14ac:dyDescent="0.35">
      <c r="A509">
        <v>0</v>
      </c>
      <c r="B509" t="s">
        <v>344</v>
      </c>
      <c r="C509">
        <v>0</v>
      </c>
      <c r="E509" t="s">
        <v>624</v>
      </c>
      <c r="F509" t="s">
        <v>363</v>
      </c>
      <c r="G509" t="s">
        <v>345</v>
      </c>
      <c r="H509">
        <v>1.34</v>
      </c>
      <c r="I509" t="s">
        <v>871</v>
      </c>
      <c r="L509">
        <v>105827027</v>
      </c>
      <c r="M509" s="5">
        <v>43559</v>
      </c>
      <c r="N509">
        <v>23</v>
      </c>
      <c r="O509">
        <v>1</v>
      </c>
      <c r="P509">
        <v>8</v>
      </c>
      <c r="Q509">
        <v>5</v>
      </c>
      <c r="R509" t="s">
        <v>9</v>
      </c>
    </row>
    <row r="510" spans="1:19" x14ac:dyDescent="0.35">
      <c r="A510">
        <v>0</v>
      </c>
      <c r="B510" t="s">
        <v>345</v>
      </c>
      <c r="C510">
        <v>3.0000000000000001E-3</v>
      </c>
      <c r="D510" t="s">
        <v>411</v>
      </c>
      <c r="E510" t="s">
        <v>624</v>
      </c>
      <c r="F510" t="s">
        <v>363</v>
      </c>
      <c r="G510" t="s">
        <v>345</v>
      </c>
      <c r="H510">
        <v>1.343</v>
      </c>
      <c r="I510" t="s">
        <v>871</v>
      </c>
      <c r="L510">
        <v>107692989</v>
      </c>
      <c r="M510" s="5">
        <v>45400</v>
      </c>
      <c r="N510">
        <v>21</v>
      </c>
      <c r="O510">
        <v>1</v>
      </c>
      <c r="P510">
        <v>0</v>
      </c>
      <c r="Q510">
        <v>1</v>
      </c>
      <c r="R510" t="s">
        <v>7</v>
      </c>
    </row>
    <row r="511" spans="1:19" x14ac:dyDescent="0.35">
      <c r="A511">
        <v>0</v>
      </c>
      <c r="B511" t="s">
        <v>344</v>
      </c>
      <c r="C511">
        <v>1.9E-2</v>
      </c>
      <c r="D511" t="s">
        <v>385</v>
      </c>
      <c r="E511" t="s">
        <v>363</v>
      </c>
      <c r="F511" t="s">
        <v>624</v>
      </c>
      <c r="G511" t="s">
        <v>345</v>
      </c>
      <c r="H511">
        <v>1.421</v>
      </c>
      <c r="I511" t="s">
        <v>871</v>
      </c>
      <c r="K511" t="s">
        <v>68</v>
      </c>
      <c r="L511">
        <v>106210793</v>
      </c>
      <c r="M511" s="5">
        <v>43941</v>
      </c>
      <c r="N511">
        <v>19</v>
      </c>
      <c r="O511">
        <v>1</v>
      </c>
      <c r="P511">
        <v>0</v>
      </c>
      <c r="Q511">
        <v>1</v>
      </c>
      <c r="R511" t="s">
        <v>7</v>
      </c>
    </row>
    <row r="512" spans="1:19" x14ac:dyDescent="0.35">
      <c r="A512">
        <v>0</v>
      </c>
      <c r="B512" t="s">
        <v>344</v>
      </c>
      <c r="C512">
        <v>1.9E-2</v>
      </c>
      <c r="D512" t="s">
        <v>385</v>
      </c>
      <c r="E512" t="s">
        <v>363</v>
      </c>
      <c r="F512" t="s">
        <v>624</v>
      </c>
      <c r="G512" t="s">
        <v>345</v>
      </c>
      <c r="H512">
        <v>1.421</v>
      </c>
      <c r="I512" t="s">
        <v>871</v>
      </c>
      <c r="K512" t="s">
        <v>68</v>
      </c>
      <c r="L512">
        <v>107250977</v>
      </c>
      <c r="M512" s="5">
        <v>44977</v>
      </c>
      <c r="N512">
        <v>31</v>
      </c>
      <c r="O512">
        <v>1</v>
      </c>
      <c r="P512">
        <v>0</v>
      </c>
      <c r="Q512">
        <v>1</v>
      </c>
      <c r="R512" t="s">
        <v>7</v>
      </c>
    </row>
    <row r="513" spans="1:19" x14ac:dyDescent="0.35">
      <c r="A513">
        <v>0</v>
      </c>
      <c r="B513" t="s">
        <v>344</v>
      </c>
      <c r="C513">
        <v>8.9999999999999993E-3</v>
      </c>
      <c r="D513" t="s">
        <v>385</v>
      </c>
      <c r="E513" t="s">
        <v>363</v>
      </c>
      <c r="F513" t="s">
        <v>624</v>
      </c>
      <c r="G513" t="s">
        <v>345</v>
      </c>
      <c r="H513">
        <v>1.431</v>
      </c>
      <c r="I513" t="s">
        <v>871</v>
      </c>
      <c r="K513" t="s">
        <v>68</v>
      </c>
      <c r="L513">
        <v>105860217</v>
      </c>
      <c r="M513" s="5">
        <v>43595</v>
      </c>
      <c r="N513">
        <v>21</v>
      </c>
      <c r="O513">
        <v>1</v>
      </c>
      <c r="P513">
        <v>8</v>
      </c>
      <c r="Q513">
        <v>1</v>
      </c>
      <c r="R513" t="s">
        <v>7</v>
      </c>
      <c r="S513" t="s">
        <v>867</v>
      </c>
    </row>
    <row r="514" spans="1:19" x14ac:dyDescent="0.35">
      <c r="A514">
        <v>0</v>
      </c>
      <c r="B514" t="s">
        <v>344</v>
      </c>
      <c r="C514">
        <v>6.0000000000000001E-3</v>
      </c>
      <c r="D514" t="s">
        <v>385</v>
      </c>
      <c r="E514" t="s">
        <v>363</v>
      </c>
      <c r="F514" t="s">
        <v>624</v>
      </c>
      <c r="G514" t="s">
        <v>345</v>
      </c>
      <c r="H514">
        <v>1.4339999999999999</v>
      </c>
      <c r="I514" t="s">
        <v>871</v>
      </c>
      <c r="K514" t="s">
        <v>68</v>
      </c>
      <c r="L514">
        <v>106175277</v>
      </c>
      <c r="M514" s="5">
        <v>43891</v>
      </c>
      <c r="N514">
        <v>23</v>
      </c>
      <c r="O514">
        <v>1</v>
      </c>
      <c r="P514">
        <v>9</v>
      </c>
      <c r="Q514">
        <v>1</v>
      </c>
      <c r="R514" t="s">
        <v>3</v>
      </c>
      <c r="S514" t="s">
        <v>872</v>
      </c>
    </row>
    <row r="515" spans="1:19" x14ac:dyDescent="0.35">
      <c r="A515">
        <v>0</v>
      </c>
      <c r="B515" t="s">
        <v>344</v>
      </c>
      <c r="C515">
        <v>6.0000000000000001E-3</v>
      </c>
      <c r="D515" t="s">
        <v>385</v>
      </c>
      <c r="E515" t="s">
        <v>363</v>
      </c>
      <c r="F515" t="s">
        <v>624</v>
      </c>
      <c r="G515" t="s">
        <v>345</v>
      </c>
      <c r="H515">
        <v>1.4339999999999999</v>
      </c>
      <c r="I515" t="s">
        <v>871</v>
      </c>
      <c r="K515" t="s">
        <v>68</v>
      </c>
      <c r="L515">
        <v>104445256</v>
      </c>
      <c r="M515" s="5">
        <v>42213</v>
      </c>
      <c r="N515">
        <v>21</v>
      </c>
      <c r="O515">
        <v>1</v>
      </c>
      <c r="P515">
        <v>0</v>
      </c>
      <c r="Q515">
        <v>1</v>
      </c>
      <c r="R515" t="s">
        <v>3</v>
      </c>
      <c r="S515" t="s">
        <v>867</v>
      </c>
    </row>
    <row r="516" spans="1:19" x14ac:dyDescent="0.35">
      <c r="A516">
        <v>0</v>
      </c>
      <c r="B516" t="s">
        <v>344</v>
      </c>
      <c r="C516">
        <v>5.0000000000000001E-3</v>
      </c>
      <c r="D516" t="s">
        <v>385</v>
      </c>
      <c r="E516" t="s">
        <v>363</v>
      </c>
      <c r="F516" t="s">
        <v>624</v>
      </c>
      <c r="G516" t="s">
        <v>345</v>
      </c>
      <c r="H516">
        <v>1.4350000000000001</v>
      </c>
      <c r="I516" t="s">
        <v>871</v>
      </c>
      <c r="K516" t="s">
        <v>68</v>
      </c>
      <c r="L516">
        <v>104962834</v>
      </c>
      <c r="M516" s="5">
        <v>42731</v>
      </c>
      <c r="N516">
        <v>21</v>
      </c>
      <c r="O516">
        <v>1</v>
      </c>
      <c r="P516">
        <v>8</v>
      </c>
      <c r="Q516">
        <v>1</v>
      </c>
      <c r="R516" t="s">
        <v>7</v>
      </c>
      <c r="S516" t="s">
        <v>867</v>
      </c>
    </row>
    <row r="517" spans="1:19" x14ac:dyDescent="0.35">
      <c r="A517">
        <v>0</v>
      </c>
      <c r="B517" t="s">
        <v>344</v>
      </c>
      <c r="C517">
        <v>5.0000000000000001E-3</v>
      </c>
      <c r="D517" t="s">
        <v>385</v>
      </c>
      <c r="E517" t="s">
        <v>363</v>
      </c>
      <c r="F517" t="s">
        <v>624</v>
      </c>
      <c r="G517" t="s">
        <v>345</v>
      </c>
      <c r="H517">
        <v>1.4350000000000001</v>
      </c>
      <c r="I517" t="s">
        <v>871</v>
      </c>
      <c r="K517" t="s">
        <v>68</v>
      </c>
      <c r="L517">
        <v>108132824</v>
      </c>
      <c r="M517" s="5">
        <v>45813</v>
      </c>
      <c r="N517">
        <v>21</v>
      </c>
      <c r="O517">
        <v>3</v>
      </c>
      <c r="P517">
        <v>8</v>
      </c>
      <c r="Q517">
        <v>1</v>
      </c>
      <c r="R517" t="s">
        <v>7</v>
      </c>
      <c r="S517" t="s">
        <v>867</v>
      </c>
    </row>
    <row r="518" spans="1:19" x14ac:dyDescent="0.35">
      <c r="A518">
        <v>0</v>
      </c>
      <c r="B518" t="s">
        <v>344</v>
      </c>
      <c r="C518">
        <v>5.0000000000000001E-3</v>
      </c>
      <c r="D518" t="s">
        <v>385</v>
      </c>
      <c r="E518" t="s">
        <v>363</v>
      </c>
      <c r="F518" t="s">
        <v>624</v>
      </c>
      <c r="G518" t="s">
        <v>345</v>
      </c>
      <c r="H518">
        <v>1.4350000000000001</v>
      </c>
      <c r="I518" t="s">
        <v>871</v>
      </c>
      <c r="K518" t="s">
        <v>68</v>
      </c>
      <c r="L518">
        <v>108476232</v>
      </c>
      <c r="M518" s="5">
        <v>46134</v>
      </c>
      <c r="N518">
        <v>21</v>
      </c>
      <c r="O518">
        <v>1</v>
      </c>
      <c r="P518">
        <v>8</v>
      </c>
      <c r="Q518">
        <v>1</v>
      </c>
      <c r="R518" t="s">
        <v>7</v>
      </c>
      <c r="S518" t="s">
        <v>867</v>
      </c>
    </row>
    <row r="519" spans="1:19" x14ac:dyDescent="0.35">
      <c r="A519">
        <v>0</v>
      </c>
      <c r="B519" t="s">
        <v>345</v>
      </c>
      <c r="C519">
        <v>5.0000000000000001E-3</v>
      </c>
      <c r="D519" t="s">
        <v>385</v>
      </c>
      <c r="E519" t="s">
        <v>363</v>
      </c>
      <c r="F519" t="s">
        <v>624</v>
      </c>
      <c r="G519" t="s">
        <v>345</v>
      </c>
      <c r="H519">
        <v>1.4350000000000001</v>
      </c>
      <c r="I519" t="s">
        <v>871</v>
      </c>
      <c r="L519">
        <v>104033000</v>
      </c>
      <c r="M519" s="5">
        <v>41722</v>
      </c>
      <c r="N519">
        <v>21</v>
      </c>
      <c r="O519">
        <v>1</v>
      </c>
      <c r="P519">
        <v>9</v>
      </c>
      <c r="Q519">
        <v>1</v>
      </c>
      <c r="R519" t="s">
        <v>7</v>
      </c>
      <c r="S519" t="s">
        <v>867</v>
      </c>
    </row>
    <row r="520" spans="1:19" x14ac:dyDescent="0.35">
      <c r="A520">
        <v>0</v>
      </c>
      <c r="B520" t="s">
        <v>344</v>
      </c>
      <c r="C520">
        <v>4.0000000000000001E-3</v>
      </c>
      <c r="D520" t="s">
        <v>385</v>
      </c>
      <c r="E520" t="s">
        <v>363</v>
      </c>
      <c r="F520" t="s">
        <v>624</v>
      </c>
      <c r="G520" t="s">
        <v>345</v>
      </c>
      <c r="H520">
        <v>1.4359999999999999</v>
      </c>
      <c r="I520" t="s">
        <v>871</v>
      </c>
      <c r="K520" t="s">
        <v>68</v>
      </c>
      <c r="L520">
        <v>106326223</v>
      </c>
      <c r="M520" s="5">
        <v>44077</v>
      </c>
      <c r="N520">
        <v>21</v>
      </c>
      <c r="O520">
        <v>1</v>
      </c>
      <c r="P520">
        <v>8</v>
      </c>
      <c r="Q520">
        <v>1</v>
      </c>
      <c r="R520" t="s">
        <v>7</v>
      </c>
      <c r="S520" t="s">
        <v>867</v>
      </c>
    </row>
    <row r="521" spans="1:19" x14ac:dyDescent="0.35">
      <c r="A521">
        <v>0</v>
      </c>
      <c r="B521" t="s">
        <v>344</v>
      </c>
      <c r="C521">
        <v>4.0000000000000001E-3</v>
      </c>
      <c r="D521" t="s">
        <v>385</v>
      </c>
      <c r="E521" t="s">
        <v>363</v>
      </c>
      <c r="F521" t="s">
        <v>624</v>
      </c>
      <c r="G521" t="s">
        <v>345</v>
      </c>
      <c r="H521">
        <v>1.4359999999999999</v>
      </c>
      <c r="I521" t="s">
        <v>871</v>
      </c>
      <c r="K521" t="s">
        <v>68</v>
      </c>
      <c r="L521">
        <v>106059170</v>
      </c>
      <c r="M521" s="5">
        <v>43781</v>
      </c>
      <c r="N521">
        <v>21</v>
      </c>
      <c r="O521">
        <v>2</v>
      </c>
      <c r="P521">
        <v>8</v>
      </c>
      <c r="Q521">
        <v>1</v>
      </c>
      <c r="R521" t="s">
        <v>7</v>
      </c>
      <c r="S521" t="s">
        <v>867</v>
      </c>
    </row>
    <row r="522" spans="1:19" x14ac:dyDescent="0.35">
      <c r="A522">
        <v>0</v>
      </c>
      <c r="B522" t="s">
        <v>344</v>
      </c>
      <c r="C522">
        <v>4.0000000000000001E-3</v>
      </c>
      <c r="D522" t="s">
        <v>385</v>
      </c>
      <c r="E522" t="s">
        <v>363</v>
      </c>
      <c r="F522" t="s">
        <v>624</v>
      </c>
      <c r="G522" t="s">
        <v>345</v>
      </c>
      <c r="H522">
        <v>1.4359999999999999</v>
      </c>
      <c r="I522" t="s">
        <v>871</v>
      </c>
      <c r="K522" t="s">
        <v>68</v>
      </c>
      <c r="L522">
        <v>105903106</v>
      </c>
      <c r="M522" s="5">
        <v>43637</v>
      </c>
      <c r="N522">
        <v>21</v>
      </c>
      <c r="O522">
        <v>1</v>
      </c>
      <c r="P522">
        <v>8</v>
      </c>
      <c r="Q522">
        <v>1</v>
      </c>
      <c r="R522" t="s">
        <v>7</v>
      </c>
      <c r="S522" t="s">
        <v>867</v>
      </c>
    </row>
    <row r="523" spans="1:19" x14ac:dyDescent="0.35">
      <c r="A523">
        <v>0</v>
      </c>
      <c r="B523" t="s">
        <v>344</v>
      </c>
      <c r="C523">
        <v>4.0000000000000001E-3</v>
      </c>
      <c r="D523" t="s">
        <v>385</v>
      </c>
      <c r="E523" t="s">
        <v>363</v>
      </c>
      <c r="F523" t="s">
        <v>624</v>
      </c>
      <c r="G523" t="s">
        <v>345</v>
      </c>
      <c r="H523">
        <v>1.4359999999999999</v>
      </c>
      <c r="I523" t="s">
        <v>871</v>
      </c>
      <c r="K523" t="s">
        <v>68</v>
      </c>
      <c r="L523">
        <v>105910992</v>
      </c>
      <c r="M523" s="5">
        <v>43643</v>
      </c>
      <c r="N523">
        <v>21</v>
      </c>
      <c r="O523">
        <v>1</v>
      </c>
      <c r="P523">
        <v>8</v>
      </c>
      <c r="Q523">
        <v>1</v>
      </c>
      <c r="R523" t="s">
        <v>7</v>
      </c>
      <c r="S523" t="s">
        <v>867</v>
      </c>
    </row>
    <row r="524" spans="1:19" x14ac:dyDescent="0.35">
      <c r="A524">
        <v>0</v>
      </c>
      <c r="B524" t="s">
        <v>344</v>
      </c>
      <c r="C524">
        <v>3.0000000000000001E-3</v>
      </c>
      <c r="D524" t="s">
        <v>385</v>
      </c>
      <c r="E524" t="s">
        <v>363</v>
      </c>
      <c r="F524" t="s">
        <v>624</v>
      </c>
      <c r="G524" t="s">
        <v>345</v>
      </c>
      <c r="H524">
        <v>1.4370000000000001</v>
      </c>
      <c r="I524" t="s">
        <v>871</v>
      </c>
      <c r="K524" t="s">
        <v>68</v>
      </c>
      <c r="L524">
        <v>106112879</v>
      </c>
      <c r="M524" s="5">
        <v>43829</v>
      </c>
      <c r="N524">
        <v>21</v>
      </c>
      <c r="O524">
        <v>1</v>
      </c>
      <c r="P524">
        <v>0</v>
      </c>
      <c r="Q524">
        <v>5</v>
      </c>
      <c r="R524" t="s">
        <v>7</v>
      </c>
      <c r="S524" t="s">
        <v>867</v>
      </c>
    </row>
    <row r="525" spans="1:19" x14ac:dyDescent="0.35">
      <c r="A525">
        <v>0</v>
      </c>
      <c r="B525" t="s">
        <v>345</v>
      </c>
      <c r="C525">
        <v>2E-3</v>
      </c>
      <c r="D525" t="s">
        <v>385</v>
      </c>
      <c r="E525" t="s">
        <v>363</v>
      </c>
      <c r="F525" s="640" t="s">
        <v>344</v>
      </c>
      <c r="G525" t="s">
        <v>345</v>
      </c>
      <c r="H525">
        <v>1.4379999999999999</v>
      </c>
      <c r="I525" t="s">
        <v>871</v>
      </c>
      <c r="L525">
        <v>104241554</v>
      </c>
      <c r="M525" s="5">
        <v>41985</v>
      </c>
      <c r="N525">
        <v>26</v>
      </c>
      <c r="O525">
        <v>1</v>
      </c>
      <c r="P525">
        <v>8</v>
      </c>
      <c r="Q525">
        <v>5</v>
      </c>
      <c r="R525" t="s">
        <v>7</v>
      </c>
      <c r="S525" t="s">
        <v>873</v>
      </c>
    </row>
    <row r="526" spans="1:19" x14ac:dyDescent="0.35">
      <c r="A526">
        <v>491</v>
      </c>
      <c r="B526" t="s">
        <v>364</v>
      </c>
      <c r="C526">
        <v>0</v>
      </c>
      <c r="D526" t="s">
        <v>6</v>
      </c>
      <c r="E526" s="640" t="s">
        <v>378</v>
      </c>
      <c r="F526" s="640" t="s">
        <v>378</v>
      </c>
      <c r="H526">
        <v>999.99900000000002</v>
      </c>
      <c r="I526" t="s">
        <v>871</v>
      </c>
      <c r="L526">
        <v>105904161</v>
      </c>
      <c r="M526" s="5">
        <v>43637</v>
      </c>
      <c r="N526">
        <v>1</v>
      </c>
      <c r="O526">
        <v>1</v>
      </c>
      <c r="P526">
        <v>0</v>
      </c>
      <c r="Q526">
        <v>1</v>
      </c>
      <c r="R526" t="s">
        <v>7</v>
      </c>
    </row>
    <row r="527" spans="1:19" x14ac:dyDescent="0.35">
      <c r="A527">
        <v>491</v>
      </c>
      <c r="B527" t="s">
        <v>364</v>
      </c>
      <c r="C527">
        <v>0</v>
      </c>
      <c r="E527" s="640" t="s">
        <v>379</v>
      </c>
      <c r="F527" t="s">
        <v>380</v>
      </c>
      <c r="H527">
        <v>999.99900000000002</v>
      </c>
      <c r="I527" t="s">
        <v>871</v>
      </c>
      <c r="L527">
        <v>105977928</v>
      </c>
      <c r="M527" s="5">
        <v>43708</v>
      </c>
      <c r="N527">
        <v>28</v>
      </c>
      <c r="O527">
        <v>1</v>
      </c>
      <c r="P527">
        <v>0</v>
      </c>
      <c r="Q527">
        <v>1</v>
      </c>
      <c r="R527" t="s">
        <v>10</v>
      </c>
    </row>
    <row r="528" spans="1:19" x14ac:dyDescent="0.35">
      <c r="A528">
        <v>721</v>
      </c>
      <c r="B528" t="s">
        <v>367</v>
      </c>
      <c r="C528">
        <v>0</v>
      </c>
      <c r="E528" t="s">
        <v>409</v>
      </c>
      <c r="F528" t="s">
        <v>410</v>
      </c>
      <c r="H528">
        <v>999.99900000000002</v>
      </c>
      <c r="I528" t="s">
        <v>871</v>
      </c>
      <c r="L528">
        <v>105799174</v>
      </c>
      <c r="M528" s="5">
        <v>43535</v>
      </c>
      <c r="N528">
        <v>24</v>
      </c>
      <c r="O528">
        <v>1</v>
      </c>
      <c r="P528">
        <v>8</v>
      </c>
      <c r="Q528">
        <v>1</v>
      </c>
      <c r="R528" t="s">
        <v>7</v>
      </c>
    </row>
    <row r="529" spans="1:19" x14ac:dyDescent="0.35">
      <c r="A529">
        <v>0</v>
      </c>
      <c r="B529" t="s">
        <v>367</v>
      </c>
      <c r="C529">
        <v>4.0000000000000001E-3</v>
      </c>
      <c r="D529" t="s">
        <v>411</v>
      </c>
      <c r="E529" t="s">
        <v>412</v>
      </c>
      <c r="F529" s="640" t="s">
        <v>344</v>
      </c>
      <c r="H529">
        <v>999.99900000000002</v>
      </c>
      <c r="I529" t="s">
        <v>871</v>
      </c>
      <c r="L529">
        <v>105466442</v>
      </c>
      <c r="M529" s="5">
        <v>43221</v>
      </c>
      <c r="N529">
        <v>21</v>
      </c>
      <c r="O529">
        <v>1</v>
      </c>
      <c r="P529">
        <v>8</v>
      </c>
      <c r="Q529">
        <v>1</v>
      </c>
      <c r="R529" t="s">
        <v>3</v>
      </c>
    </row>
    <row r="530" spans="1:19" x14ac:dyDescent="0.35">
      <c r="A530">
        <v>0</v>
      </c>
      <c r="B530" t="s">
        <v>363</v>
      </c>
      <c r="C530">
        <v>8.9999999999999993E-3</v>
      </c>
      <c r="D530" t="s">
        <v>399</v>
      </c>
      <c r="E530" s="640" t="s">
        <v>400</v>
      </c>
      <c r="F530" t="s">
        <v>401</v>
      </c>
      <c r="H530">
        <v>999.99900000000002</v>
      </c>
      <c r="I530" t="s">
        <v>871</v>
      </c>
      <c r="L530">
        <v>108245867</v>
      </c>
      <c r="M530" s="5">
        <v>45928</v>
      </c>
      <c r="N530">
        <v>19</v>
      </c>
      <c r="O530">
        <v>1</v>
      </c>
      <c r="P530">
        <v>0</v>
      </c>
      <c r="Q530">
        <v>8</v>
      </c>
      <c r="R530" t="s">
        <v>7</v>
      </c>
    </row>
    <row r="531" spans="1:19" x14ac:dyDescent="0.35">
      <c r="A531">
        <v>0</v>
      </c>
      <c r="B531" t="s">
        <v>367</v>
      </c>
      <c r="C531">
        <v>0</v>
      </c>
      <c r="E531" s="640" t="s">
        <v>413</v>
      </c>
      <c r="F531" t="s">
        <v>382</v>
      </c>
      <c r="H531">
        <v>999.99900000000002</v>
      </c>
      <c r="I531" t="s">
        <v>871</v>
      </c>
      <c r="L531">
        <v>107868345</v>
      </c>
      <c r="M531" s="5">
        <v>45560</v>
      </c>
      <c r="N531">
        <v>23</v>
      </c>
      <c r="O531">
        <v>1</v>
      </c>
      <c r="P531">
        <v>7</v>
      </c>
      <c r="Q531">
        <v>1</v>
      </c>
      <c r="R531" t="s">
        <v>7</v>
      </c>
    </row>
    <row r="532" spans="1:19" x14ac:dyDescent="0.35">
      <c r="A532">
        <v>0</v>
      </c>
      <c r="B532" t="s">
        <v>367</v>
      </c>
      <c r="C532">
        <v>0</v>
      </c>
      <c r="E532" s="640" t="s">
        <v>414</v>
      </c>
      <c r="F532" t="s">
        <v>382</v>
      </c>
      <c r="H532">
        <v>999.99900000000002</v>
      </c>
      <c r="I532" t="s">
        <v>871</v>
      </c>
      <c r="L532">
        <v>105818152</v>
      </c>
      <c r="M532" s="5">
        <v>43552</v>
      </c>
      <c r="N532">
        <v>22</v>
      </c>
      <c r="O532">
        <v>1</v>
      </c>
      <c r="P532">
        <v>7</v>
      </c>
      <c r="Q532">
        <v>1</v>
      </c>
      <c r="R532" t="s">
        <v>7</v>
      </c>
    </row>
    <row r="533" spans="1:19" x14ac:dyDescent="0.35">
      <c r="A533">
        <v>0</v>
      </c>
      <c r="B533" t="s">
        <v>344</v>
      </c>
      <c r="C533">
        <v>0</v>
      </c>
      <c r="E533" t="s">
        <v>415</v>
      </c>
      <c r="F533" t="s">
        <v>416</v>
      </c>
      <c r="H533">
        <v>999.99900000000002</v>
      </c>
      <c r="I533" t="s">
        <v>871</v>
      </c>
      <c r="L533">
        <v>107563566</v>
      </c>
      <c r="M533" s="5">
        <v>45273</v>
      </c>
      <c r="N533">
        <v>30</v>
      </c>
      <c r="O533">
        <v>1</v>
      </c>
      <c r="P533">
        <v>4</v>
      </c>
      <c r="Q533">
        <v>1</v>
      </c>
      <c r="R533" t="s">
        <v>7</v>
      </c>
    </row>
    <row r="534" spans="1:19" x14ac:dyDescent="0.35">
      <c r="A534">
        <v>0</v>
      </c>
      <c r="B534" t="s">
        <v>363</v>
      </c>
      <c r="C534">
        <v>0</v>
      </c>
      <c r="E534" t="s">
        <v>402</v>
      </c>
      <c r="F534" t="s">
        <v>384</v>
      </c>
      <c r="H534">
        <v>999.99900000000002</v>
      </c>
      <c r="I534" t="s">
        <v>871</v>
      </c>
      <c r="L534">
        <v>105493825</v>
      </c>
      <c r="M534" s="5">
        <v>43246</v>
      </c>
      <c r="N534">
        <v>24</v>
      </c>
      <c r="O534">
        <v>1</v>
      </c>
      <c r="P534">
        <v>4</v>
      </c>
      <c r="Q534">
        <v>1</v>
      </c>
      <c r="R534" t="s">
        <v>7</v>
      </c>
    </row>
    <row r="535" spans="1:19" x14ac:dyDescent="0.35">
      <c r="A535">
        <v>0</v>
      </c>
      <c r="B535" t="s">
        <v>363</v>
      </c>
      <c r="C535">
        <v>0</v>
      </c>
      <c r="E535" t="s">
        <v>403</v>
      </c>
      <c r="F535" t="s">
        <v>404</v>
      </c>
      <c r="H535">
        <v>999.99900000000002</v>
      </c>
      <c r="I535" t="s">
        <v>871</v>
      </c>
      <c r="L535">
        <v>107283353</v>
      </c>
      <c r="M535" s="5">
        <v>45009</v>
      </c>
      <c r="N535">
        <v>26</v>
      </c>
      <c r="O535">
        <v>1</v>
      </c>
      <c r="P535">
        <v>4</v>
      </c>
      <c r="Q535">
        <v>1</v>
      </c>
      <c r="R535" t="s">
        <v>7</v>
      </c>
    </row>
    <row r="536" spans="1:19" x14ac:dyDescent="0.35">
      <c r="A536">
        <v>0</v>
      </c>
      <c r="B536" t="s">
        <v>363</v>
      </c>
      <c r="C536">
        <v>0</v>
      </c>
      <c r="E536" t="s">
        <v>405</v>
      </c>
      <c r="F536" t="s">
        <v>387</v>
      </c>
      <c r="H536">
        <v>999.99900000000002</v>
      </c>
      <c r="I536" t="s">
        <v>871</v>
      </c>
      <c r="L536">
        <v>104835084</v>
      </c>
      <c r="M536" s="5">
        <v>42612</v>
      </c>
      <c r="N536">
        <v>28</v>
      </c>
      <c r="O536">
        <v>1</v>
      </c>
      <c r="P536">
        <v>0</v>
      </c>
      <c r="Q536">
        <v>1</v>
      </c>
      <c r="R536" t="s">
        <v>7</v>
      </c>
    </row>
    <row r="537" spans="1:19" x14ac:dyDescent="0.35">
      <c r="A537">
        <v>0</v>
      </c>
      <c r="B537" t="s">
        <v>363</v>
      </c>
      <c r="C537">
        <v>0</v>
      </c>
      <c r="E537" t="s">
        <v>405</v>
      </c>
      <c r="F537" t="s">
        <v>406</v>
      </c>
      <c r="H537">
        <v>999.99900000000002</v>
      </c>
      <c r="I537" t="s">
        <v>871</v>
      </c>
      <c r="L537">
        <v>104250924</v>
      </c>
      <c r="M537" s="5">
        <v>41992</v>
      </c>
      <c r="N537">
        <v>24</v>
      </c>
      <c r="O537">
        <v>1</v>
      </c>
      <c r="P537">
        <v>8</v>
      </c>
      <c r="Q537">
        <v>1</v>
      </c>
      <c r="R537" t="s">
        <v>3</v>
      </c>
    </row>
    <row r="538" spans="1:19" x14ac:dyDescent="0.35">
      <c r="A538">
        <v>0</v>
      </c>
      <c r="B538" t="s">
        <v>363</v>
      </c>
      <c r="C538">
        <v>0</v>
      </c>
      <c r="E538" t="s">
        <v>407</v>
      </c>
      <c r="F538" t="s">
        <v>404</v>
      </c>
      <c r="H538">
        <v>999.99900000000002</v>
      </c>
      <c r="I538" t="s">
        <v>871</v>
      </c>
      <c r="L538">
        <v>105686525</v>
      </c>
      <c r="M538" s="5">
        <v>43424</v>
      </c>
      <c r="N538">
        <v>26</v>
      </c>
      <c r="O538">
        <v>1</v>
      </c>
      <c r="P538">
        <v>4</v>
      </c>
      <c r="Q538">
        <v>5</v>
      </c>
      <c r="R538" t="s">
        <v>7</v>
      </c>
    </row>
    <row r="539" spans="1:19" x14ac:dyDescent="0.35">
      <c r="A539">
        <v>0</v>
      </c>
      <c r="B539" t="s">
        <v>383</v>
      </c>
      <c r="C539">
        <v>0</v>
      </c>
      <c r="E539" t="s">
        <v>363</v>
      </c>
      <c r="F539" t="s">
        <v>384</v>
      </c>
      <c r="H539">
        <v>999.99900000000002</v>
      </c>
      <c r="I539" t="s">
        <v>871</v>
      </c>
      <c r="L539">
        <v>106714400</v>
      </c>
      <c r="M539" s="5">
        <v>44470</v>
      </c>
      <c r="N539">
        <v>30</v>
      </c>
      <c r="O539">
        <v>1</v>
      </c>
      <c r="P539">
        <v>8</v>
      </c>
      <c r="Q539">
        <v>1</v>
      </c>
      <c r="R539" t="s">
        <v>7</v>
      </c>
    </row>
    <row r="540" spans="1:19" x14ac:dyDescent="0.35">
      <c r="A540">
        <v>0</v>
      </c>
      <c r="B540" t="s">
        <v>381</v>
      </c>
      <c r="C540">
        <v>0</v>
      </c>
      <c r="E540" t="s">
        <v>367</v>
      </c>
      <c r="F540" t="s">
        <v>382</v>
      </c>
      <c r="H540">
        <v>999.99900000000002</v>
      </c>
      <c r="I540" t="s">
        <v>871</v>
      </c>
      <c r="L540">
        <v>108447557</v>
      </c>
      <c r="M540" s="5">
        <v>46106</v>
      </c>
      <c r="N540">
        <v>20</v>
      </c>
      <c r="O540">
        <v>1</v>
      </c>
      <c r="P540">
        <v>7</v>
      </c>
      <c r="Q540">
        <v>1</v>
      </c>
      <c r="R540" t="s">
        <v>7</v>
      </c>
    </row>
    <row r="541" spans="1:19" x14ac:dyDescent="0.35">
      <c r="A541" s="642" t="s">
        <v>874</v>
      </c>
      <c r="B541" s="642"/>
      <c r="C541" s="642"/>
      <c r="D541" s="642"/>
      <c r="E541" s="642"/>
      <c r="F541" s="642"/>
      <c r="G541" s="642"/>
      <c r="H541" s="642"/>
      <c r="I541" s="642"/>
      <c r="J541" s="642"/>
      <c r="K541" s="642"/>
      <c r="L541" s="642"/>
      <c r="M541" s="642"/>
      <c r="N541" s="642"/>
      <c r="O541" s="642"/>
      <c r="P541" s="642"/>
      <c r="Q541" s="642"/>
      <c r="R541" s="642"/>
      <c r="S541" s="642"/>
    </row>
    <row r="542" spans="1:19" x14ac:dyDescent="0.35">
      <c r="A542">
        <v>0</v>
      </c>
      <c r="B542" t="s">
        <v>422</v>
      </c>
      <c r="C542">
        <v>0</v>
      </c>
      <c r="E542" t="s">
        <v>367</v>
      </c>
      <c r="F542" t="s">
        <v>423</v>
      </c>
      <c r="G542" t="s">
        <v>422</v>
      </c>
      <c r="H542">
        <v>0.182</v>
      </c>
      <c r="I542" t="s">
        <v>871</v>
      </c>
      <c r="L542">
        <v>107075443</v>
      </c>
      <c r="M542" s="5">
        <v>44814</v>
      </c>
      <c r="N542">
        <v>19</v>
      </c>
      <c r="O542">
        <v>2</v>
      </c>
      <c r="P542">
        <v>8</v>
      </c>
      <c r="Q542">
        <v>5</v>
      </c>
      <c r="R542" t="s">
        <v>7</v>
      </c>
    </row>
    <row r="543" spans="1:19" x14ac:dyDescent="0.35">
      <c r="A543">
        <v>0</v>
      </c>
      <c r="B543" t="s">
        <v>422</v>
      </c>
      <c r="C543">
        <v>0</v>
      </c>
      <c r="E543" t="s">
        <v>367</v>
      </c>
      <c r="F543" t="s">
        <v>424</v>
      </c>
      <c r="G543" t="s">
        <v>422</v>
      </c>
      <c r="H543">
        <v>0.182</v>
      </c>
      <c r="I543" t="s">
        <v>871</v>
      </c>
      <c r="L543">
        <v>106874200</v>
      </c>
      <c r="M543" s="5">
        <v>44615</v>
      </c>
      <c r="N543">
        <v>19</v>
      </c>
      <c r="O543">
        <v>1</v>
      </c>
      <c r="P543">
        <v>8</v>
      </c>
      <c r="Q543">
        <v>5</v>
      </c>
      <c r="R543" t="s">
        <v>3</v>
      </c>
    </row>
    <row r="544" spans="1:19" x14ac:dyDescent="0.35">
      <c r="A544">
        <v>0</v>
      </c>
      <c r="B544" t="s">
        <v>422</v>
      </c>
      <c r="C544">
        <v>0</v>
      </c>
      <c r="E544" t="s">
        <v>367</v>
      </c>
      <c r="F544" s="640" t="s">
        <v>398</v>
      </c>
      <c r="G544" t="s">
        <v>422</v>
      </c>
      <c r="H544">
        <v>0.182</v>
      </c>
      <c r="I544" t="s">
        <v>871</v>
      </c>
      <c r="L544">
        <v>106864205</v>
      </c>
      <c r="M544" s="5">
        <v>44608</v>
      </c>
      <c r="N544">
        <v>24</v>
      </c>
      <c r="O544">
        <v>1</v>
      </c>
      <c r="P544">
        <v>8</v>
      </c>
      <c r="Q544">
        <v>1</v>
      </c>
      <c r="R544" t="s">
        <v>3</v>
      </c>
    </row>
    <row r="545" spans="1:18" x14ac:dyDescent="0.35">
      <c r="A545">
        <v>0</v>
      </c>
      <c r="B545" t="s">
        <v>422</v>
      </c>
      <c r="C545">
        <v>0</v>
      </c>
      <c r="E545" t="s">
        <v>367</v>
      </c>
      <c r="F545" s="640" t="s">
        <v>425</v>
      </c>
      <c r="G545" t="s">
        <v>422</v>
      </c>
      <c r="H545">
        <v>0.182</v>
      </c>
      <c r="I545" t="s">
        <v>871</v>
      </c>
      <c r="L545">
        <v>106786302</v>
      </c>
      <c r="M545" s="5">
        <v>44525</v>
      </c>
      <c r="N545">
        <v>24</v>
      </c>
      <c r="O545">
        <v>1</v>
      </c>
      <c r="P545">
        <v>8</v>
      </c>
      <c r="Q545">
        <v>1</v>
      </c>
      <c r="R545" t="s">
        <v>7</v>
      </c>
    </row>
    <row r="546" spans="1:18" x14ac:dyDescent="0.35">
      <c r="A546">
        <v>0</v>
      </c>
      <c r="B546" t="s">
        <v>422</v>
      </c>
      <c r="C546">
        <v>0</v>
      </c>
      <c r="E546" t="s">
        <v>367</v>
      </c>
      <c r="F546" t="s">
        <v>426</v>
      </c>
      <c r="G546" t="s">
        <v>422</v>
      </c>
      <c r="H546">
        <v>0.182</v>
      </c>
      <c r="I546" t="s">
        <v>871</v>
      </c>
      <c r="L546">
        <v>106712282</v>
      </c>
      <c r="M546" s="5">
        <v>44468</v>
      </c>
      <c r="N546">
        <v>21</v>
      </c>
      <c r="O546">
        <v>1</v>
      </c>
      <c r="P546">
        <v>8</v>
      </c>
      <c r="Q546">
        <v>1</v>
      </c>
      <c r="R546" t="s">
        <v>7</v>
      </c>
    </row>
    <row r="547" spans="1:18" x14ac:dyDescent="0.35">
      <c r="A547">
        <v>0</v>
      </c>
      <c r="B547" t="s">
        <v>422</v>
      </c>
      <c r="C547">
        <v>0</v>
      </c>
      <c r="E547" t="s">
        <v>367</v>
      </c>
      <c r="F547" s="640" t="s">
        <v>398</v>
      </c>
      <c r="G547" t="s">
        <v>422</v>
      </c>
      <c r="H547">
        <v>0.182</v>
      </c>
      <c r="I547" t="s">
        <v>871</v>
      </c>
      <c r="L547">
        <v>106515812</v>
      </c>
      <c r="M547" s="5">
        <v>44267</v>
      </c>
      <c r="N547">
        <v>24</v>
      </c>
      <c r="O547">
        <v>1</v>
      </c>
      <c r="P547">
        <v>8</v>
      </c>
      <c r="Q547">
        <v>1</v>
      </c>
      <c r="R547" t="s">
        <v>7</v>
      </c>
    </row>
    <row r="548" spans="1:18" x14ac:dyDescent="0.35">
      <c r="A548">
        <v>0</v>
      </c>
      <c r="B548" t="s">
        <v>422</v>
      </c>
      <c r="C548">
        <v>0</v>
      </c>
      <c r="E548" t="s">
        <v>367</v>
      </c>
      <c r="F548" t="s">
        <v>422</v>
      </c>
      <c r="G548" t="s">
        <v>422</v>
      </c>
      <c r="H548">
        <v>0.182</v>
      </c>
      <c r="I548" t="s">
        <v>871</v>
      </c>
      <c r="L548">
        <v>105484155</v>
      </c>
      <c r="M548" s="5">
        <v>43222</v>
      </c>
      <c r="N548">
        <v>19</v>
      </c>
      <c r="O548">
        <v>1</v>
      </c>
      <c r="P548">
        <v>8</v>
      </c>
      <c r="Q548">
        <v>5</v>
      </c>
      <c r="R548" t="s">
        <v>7</v>
      </c>
    </row>
    <row r="549" spans="1:18" x14ac:dyDescent="0.35">
      <c r="A549">
        <v>0</v>
      </c>
      <c r="B549" t="s">
        <v>422</v>
      </c>
      <c r="C549">
        <v>0</v>
      </c>
      <c r="E549" t="s">
        <v>367</v>
      </c>
      <c r="F549" t="s">
        <v>427</v>
      </c>
      <c r="G549" t="s">
        <v>422</v>
      </c>
      <c r="H549">
        <v>0.182</v>
      </c>
      <c r="I549" t="s">
        <v>871</v>
      </c>
      <c r="L549">
        <v>105222833</v>
      </c>
      <c r="M549" s="5">
        <v>42994</v>
      </c>
      <c r="N549">
        <v>21</v>
      </c>
      <c r="O549">
        <v>1</v>
      </c>
      <c r="P549">
        <v>8</v>
      </c>
      <c r="Q549">
        <v>1</v>
      </c>
      <c r="R549" t="s">
        <v>7</v>
      </c>
    </row>
    <row r="550" spans="1:18" x14ac:dyDescent="0.35">
      <c r="A550">
        <v>0</v>
      </c>
      <c r="B550" t="s">
        <v>422</v>
      </c>
      <c r="C550">
        <v>0</v>
      </c>
      <c r="E550" t="s">
        <v>367</v>
      </c>
      <c r="F550" t="s">
        <v>428</v>
      </c>
      <c r="G550" t="s">
        <v>422</v>
      </c>
      <c r="H550">
        <v>0.182</v>
      </c>
      <c r="I550" t="s">
        <v>871</v>
      </c>
      <c r="L550">
        <v>104495665</v>
      </c>
      <c r="M550" s="5">
        <v>42265</v>
      </c>
      <c r="N550">
        <v>21</v>
      </c>
      <c r="O550">
        <v>1</v>
      </c>
      <c r="P550">
        <v>9</v>
      </c>
      <c r="Q550">
        <v>1</v>
      </c>
      <c r="R550" t="s">
        <v>7</v>
      </c>
    </row>
    <row r="551" spans="1:18" x14ac:dyDescent="0.35">
      <c r="A551">
        <v>0</v>
      </c>
      <c r="B551" t="s">
        <v>422</v>
      </c>
      <c r="C551">
        <v>0</v>
      </c>
      <c r="E551" t="s">
        <v>367</v>
      </c>
      <c r="F551" s="640" t="s">
        <v>425</v>
      </c>
      <c r="G551" t="s">
        <v>422</v>
      </c>
      <c r="H551">
        <v>0.182</v>
      </c>
      <c r="I551" t="s">
        <v>871</v>
      </c>
      <c r="L551">
        <v>104232339</v>
      </c>
      <c r="M551" s="5">
        <v>41973</v>
      </c>
      <c r="N551">
        <v>19</v>
      </c>
      <c r="O551">
        <v>1</v>
      </c>
      <c r="P551">
        <v>8</v>
      </c>
      <c r="Q551">
        <v>5</v>
      </c>
      <c r="R551" t="s">
        <v>7</v>
      </c>
    </row>
    <row r="552" spans="1:18" x14ac:dyDescent="0.35">
      <c r="A552">
        <v>0</v>
      </c>
      <c r="B552" t="s">
        <v>422</v>
      </c>
      <c r="C552">
        <v>0</v>
      </c>
      <c r="E552" t="s">
        <v>367</v>
      </c>
      <c r="F552" s="640" t="s">
        <v>425</v>
      </c>
      <c r="G552" t="s">
        <v>422</v>
      </c>
      <c r="H552">
        <v>0.182</v>
      </c>
      <c r="I552" t="s">
        <v>871</v>
      </c>
      <c r="L552">
        <v>108262285</v>
      </c>
      <c r="M552" s="5">
        <v>45940</v>
      </c>
      <c r="N552">
        <v>29</v>
      </c>
      <c r="O552">
        <v>1</v>
      </c>
      <c r="P552">
        <v>8</v>
      </c>
      <c r="Q552">
        <v>5</v>
      </c>
      <c r="R552" t="s">
        <v>7</v>
      </c>
    </row>
    <row r="553" spans="1:18" x14ac:dyDescent="0.35">
      <c r="A553">
        <v>0</v>
      </c>
      <c r="B553" t="s">
        <v>422</v>
      </c>
      <c r="C553">
        <v>0</v>
      </c>
      <c r="E553" t="s">
        <v>367</v>
      </c>
      <c r="F553" s="640" t="s">
        <v>425</v>
      </c>
      <c r="G553" t="s">
        <v>422</v>
      </c>
      <c r="H553">
        <v>0.182</v>
      </c>
      <c r="I553" t="s">
        <v>871</v>
      </c>
      <c r="L553">
        <v>108351757</v>
      </c>
      <c r="M553" s="5">
        <v>46014</v>
      </c>
      <c r="N553">
        <v>26</v>
      </c>
      <c r="O553">
        <v>1</v>
      </c>
      <c r="P553">
        <v>8</v>
      </c>
      <c r="Q553">
        <v>5</v>
      </c>
      <c r="R553" t="s">
        <v>7</v>
      </c>
    </row>
    <row r="554" spans="1:18" x14ac:dyDescent="0.35">
      <c r="A554">
        <v>0</v>
      </c>
      <c r="B554" t="s">
        <v>422</v>
      </c>
      <c r="C554">
        <v>0</v>
      </c>
      <c r="E554" t="s">
        <v>367</v>
      </c>
      <c r="F554" t="s">
        <v>427</v>
      </c>
      <c r="G554" t="s">
        <v>422</v>
      </c>
      <c r="H554">
        <v>0.182</v>
      </c>
      <c r="I554" t="s">
        <v>871</v>
      </c>
      <c r="L554">
        <v>107731017</v>
      </c>
      <c r="M554" s="5">
        <v>45436</v>
      </c>
      <c r="N554">
        <v>24</v>
      </c>
      <c r="O554">
        <v>1</v>
      </c>
      <c r="P554">
        <v>8</v>
      </c>
      <c r="Q554">
        <v>1</v>
      </c>
      <c r="R554" t="s">
        <v>3</v>
      </c>
    </row>
    <row r="555" spans="1:18" x14ac:dyDescent="0.35">
      <c r="A555">
        <v>0</v>
      </c>
      <c r="B555" t="s">
        <v>422</v>
      </c>
      <c r="C555">
        <v>0</v>
      </c>
      <c r="E555" t="s">
        <v>367</v>
      </c>
      <c r="F555" t="s">
        <v>429</v>
      </c>
      <c r="G555" t="s">
        <v>422</v>
      </c>
      <c r="H555">
        <v>0.182</v>
      </c>
      <c r="I555" t="s">
        <v>871</v>
      </c>
      <c r="L555">
        <v>107286727</v>
      </c>
      <c r="M555" s="5">
        <v>45009</v>
      </c>
      <c r="N555">
        <v>24</v>
      </c>
      <c r="O555">
        <v>1</v>
      </c>
      <c r="P555">
        <v>8</v>
      </c>
      <c r="Q555">
        <v>1</v>
      </c>
      <c r="R555" t="s">
        <v>7</v>
      </c>
    </row>
    <row r="556" spans="1:18" x14ac:dyDescent="0.35">
      <c r="A556">
        <v>0</v>
      </c>
      <c r="B556" t="s">
        <v>422</v>
      </c>
      <c r="C556">
        <v>0</v>
      </c>
      <c r="E556" t="s">
        <v>363</v>
      </c>
      <c r="F556" t="s">
        <v>423</v>
      </c>
      <c r="G556" t="s">
        <v>422</v>
      </c>
      <c r="H556">
        <v>999.99900000000002</v>
      </c>
      <c r="I556" t="s">
        <v>871</v>
      </c>
      <c r="L556">
        <v>106806692</v>
      </c>
      <c r="M556" s="5">
        <v>44546</v>
      </c>
      <c r="N556">
        <v>19</v>
      </c>
      <c r="O556">
        <v>1</v>
      </c>
      <c r="P556">
        <v>0</v>
      </c>
      <c r="Q556">
        <v>5</v>
      </c>
      <c r="R556" t="s">
        <v>7</v>
      </c>
    </row>
    <row r="557" spans="1:18" x14ac:dyDescent="0.35">
      <c r="A557">
        <v>0</v>
      </c>
      <c r="B557" t="s">
        <v>384</v>
      </c>
      <c r="C557">
        <v>0</v>
      </c>
      <c r="E557" t="s">
        <v>363</v>
      </c>
      <c r="F557" t="s">
        <v>430</v>
      </c>
      <c r="G557" t="s">
        <v>384</v>
      </c>
      <c r="H557">
        <v>16.393000000000001</v>
      </c>
      <c r="I557" t="s">
        <v>871</v>
      </c>
      <c r="L557">
        <v>104247720</v>
      </c>
      <c r="M557" s="5">
        <v>41988</v>
      </c>
      <c r="N557">
        <v>30</v>
      </c>
      <c r="O557">
        <v>1</v>
      </c>
      <c r="P557">
        <v>7</v>
      </c>
      <c r="Q557">
        <v>1</v>
      </c>
      <c r="R557" t="s">
        <v>10</v>
      </c>
    </row>
    <row r="558" spans="1:18" x14ac:dyDescent="0.35">
      <c r="A558">
        <v>0</v>
      </c>
      <c r="B558" t="s">
        <v>384</v>
      </c>
      <c r="C558">
        <v>0</v>
      </c>
      <c r="E558" t="s">
        <v>363</v>
      </c>
      <c r="F558" t="s">
        <v>416</v>
      </c>
      <c r="G558" t="s">
        <v>384</v>
      </c>
      <c r="H558">
        <v>16.393000000000001</v>
      </c>
      <c r="I558" t="s">
        <v>871</v>
      </c>
      <c r="L558">
        <v>107034545</v>
      </c>
      <c r="M558" s="5">
        <v>44774</v>
      </c>
      <c r="N558">
        <v>24</v>
      </c>
      <c r="O558">
        <v>1</v>
      </c>
      <c r="P558">
        <v>7</v>
      </c>
      <c r="Q558">
        <v>1</v>
      </c>
      <c r="R558" t="s">
        <v>7</v>
      </c>
    </row>
    <row r="559" spans="1:18" x14ac:dyDescent="0.35">
      <c r="A559">
        <v>0</v>
      </c>
      <c r="B559" t="s">
        <v>384</v>
      </c>
      <c r="C559">
        <v>0</v>
      </c>
      <c r="E559" t="s">
        <v>363</v>
      </c>
      <c r="F559" t="s">
        <v>404</v>
      </c>
      <c r="G559" t="s">
        <v>384</v>
      </c>
      <c r="H559">
        <v>16.393000000000001</v>
      </c>
      <c r="I559" t="s">
        <v>871</v>
      </c>
      <c r="L559">
        <v>106304993</v>
      </c>
      <c r="M559" s="5">
        <v>44055</v>
      </c>
      <c r="N559">
        <v>23</v>
      </c>
      <c r="O559">
        <v>1</v>
      </c>
      <c r="P559">
        <v>7</v>
      </c>
      <c r="Q559">
        <v>1</v>
      </c>
      <c r="R559" t="s">
        <v>7</v>
      </c>
    </row>
    <row r="560" spans="1:18" x14ac:dyDescent="0.35">
      <c r="A560">
        <v>0</v>
      </c>
      <c r="B560" t="s">
        <v>384</v>
      </c>
      <c r="C560">
        <v>0</v>
      </c>
      <c r="E560" t="s">
        <v>363</v>
      </c>
      <c r="F560" t="s">
        <v>430</v>
      </c>
      <c r="G560" t="s">
        <v>384</v>
      </c>
      <c r="H560">
        <v>16.393000000000001</v>
      </c>
      <c r="I560" t="s">
        <v>871</v>
      </c>
      <c r="L560">
        <v>107080645</v>
      </c>
      <c r="M560" s="5">
        <v>44816</v>
      </c>
      <c r="N560">
        <v>21</v>
      </c>
      <c r="O560">
        <v>1</v>
      </c>
      <c r="P560">
        <v>7</v>
      </c>
      <c r="Q560">
        <v>1</v>
      </c>
      <c r="R560" t="s">
        <v>7</v>
      </c>
    </row>
    <row r="561" spans="1:18" x14ac:dyDescent="0.35">
      <c r="A561">
        <v>0</v>
      </c>
      <c r="B561" t="s">
        <v>384</v>
      </c>
      <c r="C561">
        <v>0</v>
      </c>
      <c r="E561" t="s">
        <v>363</v>
      </c>
      <c r="F561" t="s">
        <v>404</v>
      </c>
      <c r="G561" t="s">
        <v>384</v>
      </c>
      <c r="H561">
        <v>16.393000000000001</v>
      </c>
      <c r="I561" t="s">
        <v>871</v>
      </c>
      <c r="L561">
        <v>105688452</v>
      </c>
      <c r="M561" s="5">
        <v>43430</v>
      </c>
      <c r="N561">
        <v>23</v>
      </c>
      <c r="O561">
        <v>1</v>
      </c>
      <c r="P561">
        <v>7</v>
      </c>
      <c r="Q561">
        <v>3</v>
      </c>
      <c r="R561" t="s">
        <v>3</v>
      </c>
    </row>
    <row r="562" spans="1:18" x14ac:dyDescent="0.35">
      <c r="A562">
        <v>0</v>
      </c>
      <c r="B562" t="s">
        <v>384</v>
      </c>
      <c r="C562">
        <v>0</v>
      </c>
      <c r="E562" t="s">
        <v>363</v>
      </c>
      <c r="F562" t="s">
        <v>431</v>
      </c>
      <c r="G562" t="s">
        <v>384</v>
      </c>
      <c r="H562">
        <v>16.393000000000001</v>
      </c>
      <c r="I562" t="s">
        <v>871</v>
      </c>
      <c r="L562">
        <v>104018778</v>
      </c>
      <c r="M562" s="5">
        <v>41716</v>
      </c>
      <c r="N562">
        <v>30</v>
      </c>
      <c r="O562">
        <v>2</v>
      </c>
      <c r="P562">
        <v>7</v>
      </c>
      <c r="Q562">
        <v>4</v>
      </c>
      <c r="R562" t="s">
        <v>10</v>
      </c>
    </row>
    <row r="563" spans="1:18" x14ac:dyDescent="0.35">
      <c r="A563">
        <v>0</v>
      </c>
      <c r="B563" t="s">
        <v>384</v>
      </c>
      <c r="C563">
        <v>0</v>
      </c>
      <c r="E563" t="s">
        <v>363</v>
      </c>
      <c r="F563" t="s">
        <v>404</v>
      </c>
      <c r="G563" t="s">
        <v>384</v>
      </c>
      <c r="H563">
        <v>16.393000000000001</v>
      </c>
      <c r="I563" t="s">
        <v>871</v>
      </c>
      <c r="L563">
        <v>105975007</v>
      </c>
      <c r="M563" s="5">
        <v>43707</v>
      </c>
      <c r="N563">
        <v>23</v>
      </c>
      <c r="O563">
        <v>1</v>
      </c>
      <c r="P563">
        <v>7</v>
      </c>
      <c r="Q563">
        <v>1</v>
      </c>
      <c r="R563" t="s">
        <v>10</v>
      </c>
    </row>
    <row r="564" spans="1:18" x14ac:dyDescent="0.35">
      <c r="A564">
        <v>0</v>
      </c>
      <c r="B564" t="s">
        <v>384</v>
      </c>
      <c r="C564">
        <v>0</v>
      </c>
      <c r="E564" t="s">
        <v>363</v>
      </c>
      <c r="F564" t="s">
        <v>404</v>
      </c>
      <c r="G564" t="s">
        <v>384</v>
      </c>
      <c r="H564">
        <v>16.393000000000001</v>
      </c>
      <c r="I564" t="s">
        <v>871</v>
      </c>
      <c r="L564">
        <v>106838081</v>
      </c>
      <c r="M564" s="5">
        <v>44580</v>
      </c>
      <c r="N564">
        <v>26</v>
      </c>
      <c r="O564">
        <v>1</v>
      </c>
      <c r="P564">
        <v>7</v>
      </c>
      <c r="Q564">
        <v>1</v>
      </c>
      <c r="R564" t="s">
        <v>7</v>
      </c>
    </row>
    <row r="565" spans="1:18" x14ac:dyDescent="0.35">
      <c r="A565">
        <v>0</v>
      </c>
      <c r="B565" t="s">
        <v>384</v>
      </c>
      <c r="C565">
        <v>0</v>
      </c>
      <c r="E565" t="s">
        <v>363</v>
      </c>
      <c r="F565" t="s">
        <v>430</v>
      </c>
      <c r="G565" t="s">
        <v>384</v>
      </c>
      <c r="H565">
        <v>16.393000000000001</v>
      </c>
      <c r="I565" t="s">
        <v>871</v>
      </c>
      <c r="L565">
        <v>104153810</v>
      </c>
      <c r="M565" s="5">
        <v>41897</v>
      </c>
      <c r="N565">
        <v>24</v>
      </c>
      <c r="O565">
        <v>1</v>
      </c>
      <c r="P565">
        <v>7</v>
      </c>
      <c r="Q565">
        <v>1</v>
      </c>
      <c r="R565" t="s">
        <v>7</v>
      </c>
    </row>
    <row r="566" spans="1:18" x14ac:dyDescent="0.35">
      <c r="A566">
        <v>0</v>
      </c>
      <c r="B566" t="s">
        <v>384</v>
      </c>
      <c r="C566">
        <v>0</v>
      </c>
      <c r="E566" t="s">
        <v>363</v>
      </c>
      <c r="F566" t="s">
        <v>432</v>
      </c>
      <c r="G566" t="s">
        <v>384</v>
      </c>
      <c r="H566">
        <v>16.393000000000001</v>
      </c>
      <c r="I566" t="s">
        <v>871</v>
      </c>
      <c r="L566">
        <v>104657862</v>
      </c>
      <c r="M566" s="5">
        <v>42426</v>
      </c>
      <c r="N566">
        <v>30</v>
      </c>
      <c r="O566">
        <v>1</v>
      </c>
      <c r="P566">
        <v>7</v>
      </c>
      <c r="Q566">
        <v>1</v>
      </c>
      <c r="R566" t="s">
        <v>7</v>
      </c>
    </row>
    <row r="567" spans="1:18" x14ac:dyDescent="0.35">
      <c r="A567">
        <v>0</v>
      </c>
      <c r="B567" t="s">
        <v>384</v>
      </c>
      <c r="C567">
        <v>0</v>
      </c>
      <c r="E567" t="s">
        <v>363</v>
      </c>
      <c r="F567" t="s">
        <v>430</v>
      </c>
      <c r="G567" t="s">
        <v>384</v>
      </c>
      <c r="H567">
        <v>16.393000000000001</v>
      </c>
      <c r="I567" t="s">
        <v>871</v>
      </c>
      <c r="L567">
        <v>105064121</v>
      </c>
      <c r="M567" s="5">
        <v>42834</v>
      </c>
      <c r="N567">
        <v>24</v>
      </c>
      <c r="O567">
        <v>1</v>
      </c>
      <c r="P567">
        <v>7</v>
      </c>
      <c r="Q567">
        <v>1</v>
      </c>
      <c r="R567" t="s">
        <v>7</v>
      </c>
    </row>
    <row r="568" spans="1:18" x14ac:dyDescent="0.35">
      <c r="A568">
        <v>0</v>
      </c>
      <c r="B568" t="s">
        <v>384</v>
      </c>
      <c r="C568">
        <v>0</v>
      </c>
      <c r="E568" t="s">
        <v>363</v>
      </c>
      <c r="F568" t="s">
        <v>434</v>
      </c>
      <c r="G568" t="s">
        <v>384</v>
      </c>
      <c r="H568">
        <v>16.393000000000001</v>
      </c>
      <c r="I568" t="s">
        <v>871</v>
      </c>
      <c r="L568">
        <v>105342182</v>
      </c>
      <c r="M568" s="5">
        <v>43094</v>
      </c>
      <c r="N568">
        <v>30</v>
      </c>
      <c r="O568">
        <v>1</v>
      </c>
      <c r="P568">
        <v>7</v>
      </c>
      <c r="Q568">
        <v>5</v>
      </c>
      <c r="R568" t="s">
        <v>3</v>
      </c>
    </row>
    <row r="569" spans="1:18" x14ac:dyDescent="0.35">
      <c r="A569">
        <v>0</v>
      </c>
      <c r="B569" t="s">
        <v>384</v>
      </c>
      <c r="C569">
        <v>0</v>
      </c>
      <c r="E569" t="s">
        <v>363</v>
      </c>
      <c r="F569" t="s">
        <v>416</v>
      </c>
      <c r="G569" t="s">
        <v>384</v>
      </c>
      <c r="H569">
        <v>16.393000000000001</v>
      </c>
      <c r="I569" t="s">
        <v>871</v>
      </c>
      <c r="L569">
        <v>105348291</v>
      </c>
      <c r="M569" s="5">
        <v>43109</v>
      </c>
      <c r="N569">
        <v>23</v>
      </c>
      <c r="O569">
        <v>1</v>
      </c>
      <c r="P569">
        <v>7</v>
      </c>
      <c r="Q569">
        <v>2</v>
      </c>
      <c r="R569" t="s">
        <v>3</v>
      </c>
    </row>
    <row r="570" spans="1:18" x14ac:dyDescent="0.35">
      <c r="A570">
        <v>0</v>
      </c>
      <c r="B570" t="s">
        <v>384</v>
      </c>
      <c r="C570">
        <v>0</v>
      </c>
      <c r="E570" t="s">
        <v>363</v>
      </c>
      <c r="F570" t="s">
        <v>416</v>
      </c>
      <c r="G570" t="s">
        <v>384</v>
      </c>
      <c r="H570">
        <v>16.393000000000001</v>
      </c>
      <c r="I570" t="s">
        <v>871</v>
      </c>
      <c r="L570">
        <v>106348848</v>
      </c>
      <c r="M570" s="5">
        <v>44085</v>
      </c>
      <c r="N570">
        <v>24</v>
      </c>
      <c r="O570">
        <v>1</v>
      </c>
      <c r="P570">
        <v>7</v>
      </c>
      <c r="Q570">
        <v>1</v>
      </c>
      <c r="R570" t="s">
        <v>7</v>
      </c>
    </row>
    <row r="571" spans="1:18" x14ac:dyDescent="0.35">
      <c r="A571">
        <v>0</v>
      </c>
      <c r="B571" t="s">
        <v>384</v>
      </c>
      <c r="C571">
        <v>0</v>
      </c>
      <c r="E571" t="s">
        <v>363</v>
      </c>
      <c r="F571" t="s">
        <v>434</v>
      </c>
      <c r="G571" t="s">
        <v>384</v>
      </c>
      <c r="H571">
        <v>16.393000000000001</v>
      </c>
      <c r="I571" t="s">
        <v>871</v>
      </c>
      <c r="L571">
        <v>106699889</v>
      </c>
      <c r="M571" s="5">
        <v>44457</v>
      </c>
      <c r="N571">
        <v>31</v>
      </c>
      <c r="O571">
        <v>1</v>
      </c>
      <c r="P571">
        <v>7</v>
      </c>
      <c r="Q571">
        <v>1</v>
      </c>
      <c r="R571" t="s">
        <v>7</v>
      </c>
    </row>
    <row r="572" spans="1:18" x14ac:dyDescent="0.35">
      <c r="A572">
        <v>0</v>
      </c>
      <c r="B572" t="s">
        <v>384</v>
      </c>
      <c r="C572">
        <v>0</v>
      </c>
      <c r="E572" t="s">
        <v>363</v>
      </c>
      <c r="G572" t="s">
        <v>384</v>
      </c>
      <c r="H572">
        <v>16.393000000000001</v>
      </c>
      <c r="I572" t="s">
        <v>871</v>
      </c>
      <c r="L572">
        <v>104705874</v>
      </c>
      <c r="M572" s="5">
        <v>42470</v>
      </c>
      <c r="N572">
        <v>30</v>
      </c>
      <c r="O572">
        <v>1</v>
      </c>
      <c r="P572">
        <v>7</v>
      </c>
      <c r="Q572">
        <v>1</v>
      </c>
      <c r="R572" t="s">
        <v>7</v>
      </c>
    </row>
    <row r="573" spans="1:18" x14ac:dyDescent="0.35">
      <c r="A573">
        <v>0</v>
      </c>
      <c r="B573" t="s">
        <v>384</v>
      </c>
      <c r="C573">
        <v>0</v>
      </c>
      <c r="E573" t="s">
        <v>363</v>
      </c>
      <c r="F573" t="s">
        <v>435</v>
      </c>
      <c r="G573" t="s">
        <v>384</v>
      </c>
      <c r="H573">
        <v>16.393000000000001</v>
      </c>
      <c r="I573" t="s">
        <v>871</v>
      </c>
      <c r="L573">
        <v>105727801</v>
      </c>
      <c r="M573" s="5">
        <v>43464</v>
      </c>
      <c r="N573">
        <v>24</v>
      </c>
      <c r="O573">
        <v>1</v>
      </c>
      <c r="P573">
        <v>7</v>
      </c>
      <c r="Q573">
        <v>1</v>
      </c>
      <c r="R573" t="s">
        <v>3</v>
      </c>
    </row>
    <row r="574" spans="1:18" x14ac:dyDescent="0.35">
      <c r="A574">
        <v>0</v>
      </c>
      <c r="B574" t="s">
        <v>384</v>
      </c>
      <c r="C574">
        <v>0</v>
      </c>
      <c r="E574" t="s">
        <v>363</v>
      </c>
      <c r="F574" t="s">
        <v>430</v>
      </c>
      <c r="G574" t="s">
        <v>384</v>
      </c>
      <c r="H574">
        <v>16.393000000000001</v>
      </c>
      <c r="I574" t="s">
        <v>871</v>
      </c>
      <c r="L574">
        <v>106123826</v>
      </c>
      <c r="M574" s="5">
        <v>43839</v>
      </c>
      <c r="N574">
        <v>21</v>
      </c>
      <c r="O574">
        <v>1</v>
      </c>
      <c r="P574">
        <v>7</v>
      </c>
      <c r="Q574">
        <v>1</v>
      </c>
      <c r="R574" t="s">
        <v>7</v>
      </c>
    </row>
    <row r="575" spans="1:18" x14ac:dyDescent="0.35">
      <c r="A575">
        <v>0</v>
      </c>
      <c r="B575" t="s">
        <v>384</v>
      </c>
      <c r="C575">
        <v>0</v>
      </c>
      <c r="E575" t="s">
        <v>363</v>
      </c>
      <c r="F575" t="s">
        <v>430</v>
      </c>
      <c r="G575" t="s">
        <v>384</v>
      </c>
      <c r="H575">
        <v>16.393000000000001</v>
      </c>
      <c r="I575" t="s">
        <v>871</v>
      </c>
      <c r="L575">
        <v>106222918</v>
      </c>
      <c r="M575" s="5">
        <v>43962</v>
      </c>
      <c r="N575">
        <v>13</v>
      </c>
      <c r="O575">
        <v>1</v>
      </c>
      <c r="P575">
        <v>7</v>
      </c>
      <c r="Q575">
        <v>1</v>
      </c>
      <c r="R575" t="s">
        <v>7</v>
      </c>
    </row>
    <row r="576" spans="1:18" x14ac:dyDescent="0.35">
      <c r="A576">
        <v>0</v>
      </c>
      <c r="B576" t="s">
        <v>384</v>
      </c>
      <c r="C576">
        <v>0</v>
      </c>
      <c r="E576" t="s">
        <v>363</v>
      </c>
      <c r="F576" t="s">
        <v>430</v>
      </c>
      <c r="G576" t="s">
        <v>384</v>
      </c>
      <c r="H576">
        <v>16.393000000000001</v>
      </c>
      <c r="I576" t="s">
        <v>871</v>
      </c>
      <c r="L576">
        <v>104775009</v>
      </c>
      <c r="M576" s="5">
        <v>42520</v>
      </c>
      <c r="N576">
        <v>30</v>
      </c>
      <c r="O576">
        <v>1</v>
      </c>
      <c r="P576">
        <v>7</v>
      </c>
      <c r="Q576">
        <v>1</v>
      </c>
      <c r="R576" t="s">
        <v>8</v>
      </c>
    </row>
    <row r="577" spans="1:18" x14ac:dyDescent="0.35">
      <c r="A577">
        <v>0</v>
      </c>
      <c r="B577" t="s">
        <v>384</v>
      </c>
      <c r="C577">
        <v>0</v>
      </c>
      <c r="E577" t="s">
        <v>363</v>
      </c>
      <c r="F577" t="s">
        <v>404</v>
      </c>
      <c r="G577" t="s">
        <v>384</v>
      </c>
      <c r="H577">
        <v>16.393000000000001</v>
      </c>
      <c r="I577" t="s">
        <v>871</v>
      </c>
      <c r="L577">
        <v>106029732</v>
      </c>
      <c r="M577" s="5">
        <v>43753</v>
      </c>
      <c r="N577">
        <v>23</v>
      </c>
      <c r="O577">
        <v>1</v>
      </c>
      <c r="P577">
        <v>7</v>
      </c>
      <c r="Q577">
        <v>5</v>
      </c>
      <c r="R577" t="s">
        <v>3</v>
      </c>
    </row>
    <row r="578" spans="1:18" x14ac:dyDescent="0.35">
      <c r="A578">
        <v>0</v>
      </c>
      <c r="B578" t="s">
        <v>384</v>
      </c>
      <c r="C578">
        <v>0</v>
      </c>
      <c r="E578" t="s">
        <v>363</v>
      </c>
      <c r="F578" t="s">
        <v>434</v>
      </c>
      <c r="G578" t="s">
        <v>384</v>
      </c>
      <c r="H578">
        <v>16.393000000000001</v>
      </c>
      <c r="I578" t="s">
        <v>871</v>
      </c>
      <c r="L578">
        <v>106562937</v>
      </c>
      <c r="M578" s="5">
        <v>44317</v>
      </c>
      <c r="N578">
        <v>29</v>
      </c>
      <c r="O578">
        <v>1</v>
      </c>
      <c r="P578">
        <v>7</v>
      </c>
      <c r="Q578">
        <v>1</v>
      </c>
      <c r="R578" t="s">
        <v>7</v>
      </c>
    </row>
    <row r="579" spans="1:18" x14ac:dyDescent="0.35">
      <c r="A579">
        <v>0</v>
      </c>
      <c r="B579" t="s">
        <v>384</v>
      </c>
      <c r="C579">
        <v>0</v>
      </c>
      <c r="E579" t="s">
        <v>363</v>
      </c>
      <c r="F579" t="s">
        <v>430</v>
      </c>
      <c r="G579" t="s">
        <v>384</v>
      </c>
      <c r="H579">
        <v>16.393000000000001</v>
      </c>
      <c r="I579" t="s">
        <v>871</v>
      </c>
      <c r="L579">
        <v>106852431</v>
      </c>
      <c r="M579" s="5">
        <v>44592</v>
      </c>
      <c r="N579">
        <v>24</v>
      </c>
      <c r="O579">
        <v>1</v>
      </c>
      <c r="P579">
        <v>7</v>
      </c>
      <c r="Q579">
        <v>1</v>
      </c>
      <c r="R579" t="s">
        <v>7</v>
      </c>
    </row>
    <row r="580" spans="1:18" x14ac:dyDescent="0.35">
      <c r="A580">
        <v>0</v>
      </c>
      <c r="B580" t="s">
        <v>384</v>
      </c>
      <c r="C580">
        <v>0</v>
      </c>
      <c r="E580" t="s">
        <v>363</v>
      </c>
      <c r="F580" t="s">
        <v>404</v>
      </c>
      <c r="G580" t="s">
        <v>384</v>
      </c>
      <c r="H580">
        <v>16.393000000000001</v>
      </c>
      <c r="I580" t="s">
        <v>871</v>
      </c>
      <c r="L580">
        <v>106217858</v>
      </c>
      <c r="M580" s="5">
        <v>43954</v>
      </c>
      <c r="N580">
        <v>29</v>
      </c>
      <c r="O580">
        <v>1</v>
      </c>
      <c r="P580">
        <v>7</v>
      </c>
      <c r="Q580">
        <v>1</v>
      </c>
      <c r="R580" t="s">
        <v>10</v>
      </c>
    </row>
    <row r="581" spans="1:18" x14ac:dyDescent="0.35">
      <c r="A581">
        <v>0</v>
      </c>
      <c r="B581" t="s">
        <v>384</v>
      </c>
      <c r="C581">
        <v>0</v>
      </c>
      <c r="E581" t="s">
        <v>363</v>
      </c>
      <c r="F581" t="s">
        <v>404</v>
      </c>
      <c r="G581" t="s">
        <v>384</v>
      </c>
      <c r="H581">
        <v>16.393000000000001</v>
      </c>
      <c r="I581" t="s">
        <v>871</v>
      </c>
      <c r="L581">
        <v>105745074</v>
      </c>
      <c r="M581" s="5">
        <v>43479</v>
      </c>
      <c r="N581">
        <v>23</v>
      </c>
      <c r="O581">
        <v>1</v>
      </c>
      <c r="P581">
        <v>7</v>
      </c>
      <c r="Q581">
        <v>5</v>
      </c>
      <c r="R581" t="s">
        <v>7</v>
      </c>
    </row>
    <row r="582" spans="1:18" x14ac:dyDescent="0.35">
      <c r="A582">
        <v>0</v>
      </c>
      <c r="B582" t="s">
        <v>384</v>
      </c>
      <c r="C582">
        <v>0</v>
      </c>
      <c r="E582" t="s">
        <v>363</v>
      </c>
      <c r="F582" t="s">
        <v>434</v>
      </c>
      <c r="G582" t="s">
        <v>384</v>
      </c>
      <c r="H582">
        <v>16.393000000000001</v>
      </c>
      <c r="I582" t="s">
        <v>871</v>
      </c>
      <c r="L582">
        <v>106122304</v>
      </c>
      <c r="M582" s="5">
        <v>43840</v>
      </c>
      <c r="N582">
        <v>24</v>
      </c>
      <c r="O582">
        <v>1</v>
      </c>
      <c r="P582">
        <v>7</v>
      </c>
      <c r="Q582">
        <v>1</v>
      </c>
      <c r="R582" t="s">
        <v>3</v>
      </c>
    </row>
    <row r="583" spans="1:18" x14ac:dyDescent="0.35">
      <c r="A583">
        <v>0</v>
      </c>
      <c r="B583" t="s">
        <v>384</v>
      </c>
      <c r="C583">
        <v>0</v>
      </c>
      <c r="E583" t="s">
        <v>363</v>
      </c>
      <c r="F583" t="s">
        <v>434</v>
      </c>
      <c r="G583" t="s">
        <v>384</v>
      </c>
      <c r="H583">
        <v>16.393000000000001</v>
      </c>
      <c r="I583" t="s">
        <v>871</v>
      </c>
      <c r="L583">
        <v>107298414</v>
      </c>
      <c r="M583" s="5">
        <v>45021</v>
      </c>
      <c r="N583">
        <v>21</v>
      </c>
      <c r="O583">
        <v>2</v>
      </c>
      <c r="P583">
        <v>7</v>
      </c>
      <c r="Q583">
        <v>4</v>
      </c>
      <c r="R583" t="s">
        <v>8</v>
      </c>
    </row>
    <row r="584" spans="1:18" x14ac:dyDescent="0.35">
      <c r="A584">
        <v>0</v>
      </c>
      <c r="B584" t="s">
        <v>384</v>
      </c>
      <c r="C584">
        <v>0</v>
      </c>
      <c r="E584" t="s">
        <v>363</v>
      </c>
      <c r="F584" t="s">
        <v>435</v>
      </c>
      <c r="G584" t="s">
        <v>384</v>
      </c>
      <c r="H584">
        <v>16.393000000000001</v>
      </c>
      <c r="I584" t="s">
        <v>871</v>
      </c>
      <c r="L584">
        <v>107531110</v>
      </c>
      <c r="M584" s="5">
        <v>45245</v>
      </c>
      <c r="N584">
        <v>17</v>
      </c>
      <c r="O584">
        <v>1</v>
      </c>
      <c r="P584">
        <v>0</v>
      </c>
      <c r="Q584">
        <v>5</v>
      </c>
      <c r="R584" t="s">
        <v>7</v>
      </c>
    </row>
    <row r="585" spans="1:18" x14ac:dyDescent="0.35">
      <c r="A585">
        <v>0</v>
      </c>
      <c r="B585" t="s">
        <v>384</v>
      </c>
      <c r="C585">
        <v>0</v>
      </c>
      <c r="E585" t="s">
        <v>363</v>
      </c>
      <c r="F585" t="s">
        <v>430</v>
      </c>
      <c r="G585" t="s">
        <v>384</v>
      </c>
      <c r="H585">
        <v>16.393000000000001</v>
      </c>
      <c r="I585" t="s">
        <v>871</v>
      </c>
      <c r="L585">
        <v>108442839</v>
      </c>
      <c r="M585" s="5">
        <v>46104</v>
      </c>
      <c r="N585">
        <v>26</v>
      </c>
      <c r="O585">
        <v>1</v>
      </c>
      <c r="P585">
        <v>7</v>
      </c>
      <c r="Q585">
        <v>1</v>
      </c>
      <c r="R585" t="s">
        <v>7</v>
      </c>
    </row>
    <row r="586" spans="1:18" x14ac:dyDescent="0.35">
      <c r="A586">
        <v>0</v>
      </c>
      <c r="B586" t="s">
        <v>384</v>
      </c>
      <c r="C586">
        <v>0</v>
      </c>
      <c r="E586" t="s">
        <v>363</v>
      </c>
      <c r="F586" t="s">
        <v>430</v>
      </c>
      <c r="G586" t="s">
        <v>384</v>
      </c>
      <c r="H586">
        <v>16.393000000000001</v>
      </c>
      <c r="I586" t="s">
        <v>871</v>
      </c>
      <c r="L586">
        <v>108343093</v>
      </c>
      <c r="M586" s="5">
        <v>45994</v>
      </c>
      <c r="N586">
        <v>25</v>
      </c>
      <c r="O586">
        <v>1</v>
      </c>
      <c r="P586">
        <v>7</v>
      </c>
      <c r="Q586">
        <v>5</v>
      </c>
      <c r="R586" t="s">
        <v>7</v>
      </c>
    </row>
    <row r="587" spans="1:18" x14ac:dyDescent="0.35">
      <c r="A587">
        <v>0</v>
      </c>
      <c r="B587" t="s">
        <v>384</v>
      </c>
      <c r="C587">
        <v>0</v>
      </c>
      <c r="E587" t="s">
        <v>363</v>
      </c>
      <c r="F587" t="s">
        <v>430</v>
      </c>
      <c r="G587" t="s">
        <v>384</v>
      </c>
      <c r="H587">
        <v>16.393000000000001</v>
      </c>
      <c r="I587" t="s">
        <v>871</v>
      </c>
      <c r="L587">
        <v>107612652</v>
      </c>
      <c r="M587" s="5">
        <v>45324</v>
      </c>
      <c r="N587">
        <v>30</v>
      </c>
      <c r="O587">
        <v>1</v>
      </c>
      <c r="P587">
        <v>7</v>
      </c>
      <c r="Q587">
        <v>4</v>
      </c>
      <c r="R587" t="s">
        <v>7</v>
      </c>
    </row>
    <row r="588" spans="1:18" x14ac:dyDescent="0.35">
      <c r="A588">
        <v>0</v>
      </c>
      <c r="B588" t="s">
        <v>384</v>
      </c>
      <c r="C588">
        <v>0</v>
      </c>
      <c r="E588" t="s">
        <v>363</v>
      </c>
      <c r="F588" t="s">
        <v>416</v>
      </c>
      <c r="G588" t="s">
        <v>384</v>
      </c>
      <c r="H588">
        <v>16.393000000000001</v>
      </c>
      <c r="I588" t="s">
        <v>871</v>
      </c>
      <c r="L588">
        <v>107699058</v>
      </c>
      <c r="M588" s="5">
        <v>45405</v>
      </c>
      <c r="N588">
        <v>30</v>
      </c>
      <c r="O588">
        <v>1</v>
      </c>
      <c r="P588">
        <v>7</v>
      </c>
      <c r="Q588">
        <v>1</v>
      </c>
      <c r="R588" t="s">
        <v>7</v>
      </c>
    </row>
    <row r="589" spans="1:18" x14ac:dyDescent="0.35">
      <c r="A589">
        <v>0</v>
      </c>
      <c r="B589" t="s">
        <v>384</v>
      </c>
      <c r="C589">
        <v>0</v>
      </c>
      <c r="E589" t="s">
        <v>363</v>
      </c>
      <c r="F589" t="s">
        <v>434</v>
      </c>
      <c r="G589" t="s">
        <v>384</v>
      </c>
      <c r="H589">
        <v>16.393000000000001</v>
      </c>
      <c r="I589" t="s">
        <v>871</v>
      </c>
      <c r="L589">
        <v>107952922</v>
      </c>
      <c r="M589" s="5">
        <v>45636</v>
      </c>
      <c r="N589">
        <v>21</v>
      </c>
      <c r="O589">
        <v>2</v>
      </c>
      <c r="P589">
        <v>0</v>
      </c>
      <c r="Q589">
        <v>1</v>
      </c>
      <c r="R589" t="s">
        <v>7</v>
      </c>
    </row>
    <row r="590" spans="1:18" x14ac:dyDescent="0.35">
      <c r="A590">
        <v>0</v>
      </c>
      <c r="B590" t="s">
        <v>384</v>
      </c>
      <c r="C590">
        <v>0</v>
      </c>
      <c r="E590" t="s">
        <v>363</v>
      </c>
      <c r="F590" t="s">
        <v>430</v>
      </c>
      <c r="G590" t="s">
        <v>384</v>
      </c>
      <c r="H590">
        <v>16.393000000000001</v>
      </c>
      <c r="I590" t="s">
        <v>871</v>
      </c>
      <c r="L590">
        <v>107307534</v>
      </c>
      <c r="M590" s="5">
        <v>45033</v>
      </c>
      <c r="N590">
        <v>23</v>
      </c>
      <c r="O590">
        <v>1</v>
      </c>
      <c r="P590">
        <v>7</v>
      </c>
      <c r="Q590">
        <v>3</v>
      </c>
      <c r="R590" t="s">
        <v>8</v>
      </c>
    </row>
    <row r="591" spans="1:18" x14ac:dyDescent="0.35">
      <c r="A591">
        <v>0</v>
      </c>
      <c r="B591" t="s">
        <v>384</v>
      </c>
      <c r="C591">
        <v>0</v>
      </c>
      <c r="E591" t="s">
        <v>363</v>
      </c>
      <c r="F591" t="s">
        <v>434</v>
      </c>
      <c r="G591" t="s">
        <v>384</v>
      </c>
      <c r="H591">
        <v>16.393000000000001</v>
      </c>
      <c r="I591" t="s">
        <v>871</v>
      </c>
      <c r="L591">
        <v>108267400</v>
      </c>
      <c r="M591" s="5">
        <v>45943</v>
      </c>
      <c r="N591">
        <v>24</v>
      </c>
      <c r="O591">
        <v>1</v>
      </c>
      <c r="P591">
        <v>7</v>
      </c>
      <c r="Q591">
        <v>4</v>
      </c>
      <c r="R591" t="s">
        <v>3</v>
      </c>
    </row>
    <row r="592" spans="1:18" x14ac:dyDescent="0.35">
      <c r="A592">
        <v>0</v>
      </c>
      <c r="B592" t="s">
        <v>384</v>
      </c>
      <c r="C592">
        <v>0</v>
      </c>
      <c r="E592" t="s">
        <v>363</v>
      </c>
      <c r="F592" t="s">
        <v>430</v>
      </c>
      <c r="G592" t="s">
        <v>384</v>
      </c>
      <c r="H592">
        <v>16.393000000000001</v>
      </c>
      <c r="I592" t="s">
        <v>871</v>
      </c>
      <c r="L592">
        <v>107564469</v>
      </c>
      <c r="M592" s="5">
        <v>45272</v>
      </c>
      <c r="N592">
        <v>21</v>
      </c>
      <c r="O592">
        <v>1</v>
      </c>
      <c r="P592">
        <v>7</v>
      </c>
      <c r="Q592">
        <v>1</v>
      </c>
      <c r="R592" t="s">
        <v>8</v>
      </c>
    </row>
    <row r="593" spans="1:18" x14ac:dyDescent="0.35">
      <c r="A593">
        <v>0</v>
      </c>
      <c r="B593" t="s">
        <v>384</v>
      </c>
      <c r="C593">
        <v>0</v>
      </c>
      <c r="E593" t="s">
        <v>363</v>
      </c>
      <c r="F593" t="s">
        <v>434</v>
      </c>
      <c r="G593" t="s">
        <v>384</v>
      </c>
      <c r="H593">
        <v>16.393000000000001</v>
      </c>
      <c r="I593" t="s">
        <v>871</v>
      </c>
      <c r="L593">
        <v>107702559</v>
      </c>
      <c r="M593" s="5">
        <v>45410</v>
      </c>
      <c r="N593">
        <v>25</v>
      </c>
      <c r="O593">
        <v>1</v>
      </c>
      <c r="P593">
        <v>7</v>
      </c>
      <c r="Q593">
        <v>5</v>
      </c>
      <c r="R593" t="s">
        <v>7</v>
      </c>
    </row>
    <row r="594" spans="1:18" x14ac:dyDescent="0.35">
      <c r="A594">
        <v>721</v>
      </c>
      <c r="B594" t="s">
        <v>384</v>
      </c>
      <c r="C594">
        <v>0</v>
      </c>
      <c r="E594" t="s">
        <v>363</v>
      </c>
      <c r="F594" t="s">
        <v>404</v>
      </c>
      <c r="G594" t="s">
        <v>384</v>
      </c>
      <c r="H594">
        <v>16.393000000000001</v>
      </c>
      <c r="I594" t="s">
        <v>871</v>
      </c>
      <c r="L594">
        <v>108472041</v>
      </c>
      <c r="M594" s="5">
        <v>46130</v>
      </c>
      <c r="N594">
        <v>15</v>
      </c>
      <c r="O594">
        <v>1</v>
      </c>
      <c r="P594">
        <v>7</v>
      </c>
      <c r="Q594">
        <v>1</v>
      </c>
      <c r="R594" t="s">
        <v>8</v>
      </c>
    </row>
    <row r="595" spans="1:18" x14ac:dyDescent="0.35">
      <c r="A595">
        <v>0</v>
      </c>
      <c r="B595" t="s">
        <v>384</v>
      </c>
      <c r="C595">
        <v>0</v>
      </c>
      <c r="E595" t="s">
        <v>363</v>
      </c>
      <c r="F595" t="s">
        <v>436</v>
      </c>
      <c r="G595" t="s">
        <v>384</v>
      </c>
      <c r="H595">
        <v>16.393000000000001</v>
      </c>
      <c r="I595" t="s">
        <v>871</v>
      </c>
      <c r="L595">
        <v>108483738</v>
      </c>
      <c r="M595" s="5">
        <v>46141</v>
      </c>
      <c r="N595">
        <v>30</v>
      </c>
      <c r="O595">
        <v>1</v>
      </c>
      <c r="P595">
        <v>7</v>
      </c>
      <c r="Q595">
        <v>1</v>
      </c>
      <c r="R595" t="s">
        <v>7</v>
      </c>
    </row>
    <row r="596" spans="1:18" x14ac:dyDescent="0.35">
      <c r="A596">
        <v>0</v>
      </c>
      <c r="B596" t="s">
        <v>384</v>
      </c>
      <c r="C596">
        <v>0</v>
      </c>
      <c r="D596" t="s">
        <v>411</v>
      </c>
      <c r="E596" t="s">
        <v>363</v>
      </c>
      <c r="F596" t="s">
        <v>437</v>
      </c>
      <c r="G596" t="s">
        <v>384</v>
      </c>
      <c r="H596">
        <v>16.393000000000001</v>
      </c>
      <c r="I596" t="s">
        <v>871</v>
      </c>
      <c r="L596">
        <v>106699783</v>
      </c>
      <c r="M596" s="5">
        <v>44456</v>
      </c>
      <c r="N596">
        <v>23</v>
      </c>
      <c r="O596">
        <v>1</v>
      </c>
      <c r="P596">
        <v>7</v>
      </c>
      <c r="Q596">
        <v>1</v>
      </c>
      <c r="R596" t="s">
        <v>7</v>
      </c>
    </row>
    <row r="597" spans="1:18" x14ac:dyDescent="0.35">
      <c r="A597">
        <v>0</v>
      </c>
      <c r="B597" t="s">
        <v>384</v>
      </c>
      <c r="C597">
        <v>0</v>
      </c>
      <c r="D597" t="s">
        <v>6</v>
      </c>
      <c r="E597" t="s">
        <v>363</v>
      </c>
      <c r="F597" t="s">
        <v>438</v>
      </c>
      <c r="G597" t="s">
        <v>384</v>
      </c>
      <c r="H597">
        <v>16.393000000000001</v>
      </c>
      <c r="I597" t="s">
        <v>871</v>
      </c>
      <c r="L597">
        <v>108261257</v>
      </c>
      <c r="M597" s="5">
        <v>45939</v>
      </c>
      <c r="N597">
        <v>26</v>
      </c>
      <c r="O597">
        <v>1</v>
      </c>
      <c r="P597">
        <v>7</v>
      </c>
      <c r="Q597">
        <v>1</v>
      </c>
      <c r="R597" t="s">
        <v>7</v>
      </c>
    </row>
    <row r="598" spans="1:18" x14ac:dyDescent="0.35">
      <c r="A598">
        <v>0</v>
      </c>
      <c r="B598" t="s">
        <v>416</v>
      </c>
      <c r="C598">
        <v>0</v>
      </c>
      <c r="E598" s="640" t="s">
        <v>344</v>
      </c>
      <c r="F598" t="s">
        <v>422</v>
      </c>
      <c r="G598" t="s">
        <v>416</v>
      </c>
      <c r="H598">
        <v>38.387999999999998</v>
      </c>
      <c r="I598" t="s">
        <v>871</v>
      </c>
      <c r="L598">
        <v>106720594</v>
      </c>
      <c r="M598" s="5">
        <v>44476</v>
      </c>
      <c r="N598">
        <v>24</v>
      </c>
      <c r="O598">
        <v>1</v>
      </c>
      <c r="P598">
        <v>8</v>
      </c>
      <c r="Q598">
        <v>1</v>
      </c>
      <c r="R598" t="s">
        <v>7</v>
      </c>
    </row>
    <row r="599" spans="1:18" x14ac:dyDescent="0.35">
      <c r="A599">
        <v>0</v>
      </c>
      <c r="B599" t="s">
        <v>416</v>
      </c>
      <c r="C599">
        <v>0</v>
      </c>
      <c r="E599" s="640" t="s">
        <v>344</v>
      </c>
      <c r="F599" t="s">
        <v>422</v>
      </c>
      <c r="G599" t="s">
        <v>416</v>
      </c>
      <c r="H599">
        <v>38.387999999999998</v>
      </c>
      <c r="I599" t="s">
        <v>871</v>
      </c>
      <c r="L599">
        <v>104359105</v>
      </c>
      <c r="M599" s="5">
        <v>42118</v>
      </c>
      <c r="N599">
        <v>30</v>
      </c>
      <c r="O599">
        <v>1</v>
      </c>
      <c r="P599">
        <v>8</v>
      </c>
      <c r="Q599">
        <v>1</v>
      </c>
      <c r="R599" t="s">
        <v>3</v>
      </c>
    </row>
    <row r="600" spans="1:18" x14ac:dyDescent="0.35">
      <c r="A600">
        <v>0</v>
      </c>
      <c r="B600" t="s">
        <v>416</v>
      </c>
      <c r="C600">
        <v>0</v>
      </c>
      <c r="E600" s="640" t="s">
        <v>344</v>
      </c>
      <c r="F600" t="s">
        <v>422</v>
      </c>
      <c r="G600" t="s">
        <v>416</v>
      </c>
      <c r="H600">
        <v>38.387999999999998</v>
      </c>
      <c r="I600" t="s">
        <v>871</v>
      </c>
      <c r="L600">
        <v>107976609</v>
      </c>
      <c r="M600" s="5">
        <v>45658</v>
      </c>
      <c r="N600">
        <v>24</v>
      </c>
      <c r="O600">
        <v>1</v>
      </c>
      <c r="P600">
        <v>8</v>
      </c>
      <c r="Q600">
        <v>1</v>
      </c>
      <c r="R600" t="s">
        <v>7</v>
      </c>
    </row>
    <row r="601" spans="1:18" x14ac:dyDescent="0.35">
      <c r="A601">
        <v>0</v>
      </c>
      <c r="B601" t="s">
        <v>416</v>
      </c>
      <c r="C601">
        <v>0</v>
      </c>
      <c r="E601" s="640" t="s">
        <v>344</v>
      </c>
      <c r="F601" t="s">
        <v>422</v>
      </c>
      <c r="G601" t="s">
        <v>416</v>
      </c>
      <c r="H601">
        <v>38.387999999999998</v>
      </c>
      <c r="I601" t="s">
        <v>871</v>
      </c>
      <c r="L601">
        <v>107921176</v>
      </c>
      <c r="M601" s="5">
        <v>45609</v>
      </c>
      <c r="N601">
        <v>29</v>
      </c>
      <c r="O601">
        <v>1</v>
      </c>
      <c r="P601">
        <v>8</v>
      </c>
      <c r="Q601">
        <v>5</v>
      </c>
      <c r="R601" t="s">
        <v>3</v>
      </c>
    </row>
    <row r="602" spans="1:18" x14ac:dyDescent="0.35">
      <c r="A602">
        <v>0</v>
      </c>
      <c r="B602" t="s">
        <v>416</v>
      </c>
      <c r="C602">
        <v>0</v>
      </c>
      <c r="E602" t="s">
        <v>367</v>
      </c>
      <c r="F602" t="s">
        <v>440</v>
      </c>
      <c r="G602" t="s">
        <v>416</v>
      </c>
      <c r="H602">
        <v>999.99900000000002</v>
      </c>
      <c r="I602" t="s">
        <v>871</v>
      </c>
      <c r="L602">
        <v>104082078</v>
      </c>
      <c r="M602" s="5">
        <v>41803</v>
      </c>
      <c r="N602">
        <v>30</v>
      </c>
      <c r="O602">
        <v>1</v>
      </c>
      <c r="P602">
        <v>0</v>
      </c>
      <c r="Q602">
        <v>1</v>
      </c>
      <c r="R602" t="s">
        <v>3</v>
      </c>
    </row>
    <row r="603" spans="1:18" x14ac:dyDescent="0.35">
      <c r="A603">
        <v>491</v>
      </c>
      <c r="B603" t="s">
        <v>441</v>
      </c>
      <c r="C603">
        <v>0</v>
      </c>
      <c r="D603" t="s">
        <v>399</v>
      </c>
      <c r="E603" s="640" t="s">
        <v>364</v>
      </c>
      <c r="G603" t="s">
        <v>441</v>
      </c>
      <c r="H603">
        <v>999.99900000000002</v>
      </c>
      <c r="I603" t="s">
        <v>871</v>
      </c>
      <c r="L603">
        <v>107380445</v>
      </c>
      <c r="M603" s="5">
        <v>45103</v>
      </c>
      <c r="N603">
        <v>19</v>
      </c>
      <c r="O603">
        <v>2</v>
      </c>
      <c r="P603">
        <v>0</v>
      </c>
      <c r="Q603">
        <v>4</v>
      </c>
      <c r="R603" t="s">
        <v>7</v>
      </c>
    </row>
    <row r="604" spans="1:18" x14ac:dyDescent="0.35">
      <c r="A604">
        <v>0</v>
      </c>
      <c r="B604" t="s">
        <v>441</v>
      </c>
      <c r="C604">
        <v>0</v>
      </c>
      <c r="E604" t="s">
        <v>363</v>
      </c>
      <c r="F604" t="s">
        <v>438</v>
      </c>
      <c r="G604" t="s">
        <v>441</v>
      </c>
      <c r="H604">
        <v>999.99900000000002</v>
      </c>
      <c r="I604" t="s">
        <v>871</v>
      </c>
      <c r="L604">
        <v>104520432</v>
      </c>
      <c r="M604" s="5">
        <v>42291</v>
      </c>
      <c r="N604">
        <v>24</v>
      </c>
      <c r="O604">
        <v>1</v>
      </c>
      <c r="P604">
        <v>8</v>
      </c>
      <c r="Q604">
        <v>1</v>
      </c>
      <c r="R604" t="s">
        <v>7</v>
      </c>
    </row>
    <row r="605" spans="1:18" x14ac:dyDescent="0.35">
      <c r="A605">
        <v>0</v>
      </c>
      <c r="B605" t="s">
        <v>441</v>
      </c>
      <c r="C605">
        <v>0</v>
      </c>
      <c r="E605" t="s">
        <v>363</v>
      </c>
      <c r="F605" t="s">
        <v>438</v>
      </c>
      <c r="G605" t="s">
        <v>441</v>
      </c>
      <c r="H605">
        <v>999.99900000000002</v>
      </c>
      <c r="I605" t="s">
        <v>871</v>
      </c>
      <c r="L605">
        <v>104815329</v>
      </c>
      <c r="M605" s="5">
        <v>42591</v>
      </c>
      <c r="N605">
        <v>24</v>
      </c>
      <c r="O605">
        <v>1</v>
      </c>
      <c r="P605">
        <v>8</v>
      </c>
      <c r="Q605">
        <v>1</v>
      </c>
      <c r="R605" t="s">
        <v>3</v>
      </c>
    </row>
    <row r="606" spans="1:18" x14ac:dyDescent="0.35">
      <c r="A606">
        <v>491</v>
      </c>
      <c r="B606" t="s">
        <v>442</v>
      </c>
      <c r="C606">
        <v>0</v>
      </c>
      <c r="E606" s="640" t="s">
        <v>364</v>
      </c>
      <c r="F606" t="s">
        <v>441</v>
      </c>
      <c r="G606" t="s">
        <v>442</v>
      </c>
      <c r="H606">
        <v>999.99900000000002</v>
      </c>
      <c r="I606" t="s">
        <v>871</v>
      </c>
      <c r="L606">
        <v>107047402</v>
      </c>
      <c r="M606" s="5">
        <v>44785</v>
      </c>
      <c r="N606">
        <v>23</v>
      </c>
      <c r="O606">
        <v>1</v>
      </c>
      <c r="P606">
        <v>7</v>
      </c>
      <c r="Q606">
        <v>4</v>
      </c>
      <c r="R606" t="s">
        <v>7</v>
      </c>
    </row>
    <row r="607" spans="1:18" x14ac:dyDescent="0.35">
      <c r="A607">
        <v>491</v>
      </c>
      <c r="B607" t="s">
        <v>442</v>
      </c>
      <c r="C607">
        <v>0</v>
      </c>
      <c r="D607" t="s">
        <v>385</v>
      </c>
      <c r="E607" s="640" t="s">
        <v>364</v>
      </c>
      <c r="F607" t="s">
        <v>438</v>
      </c>
      <c r="G607" t="s">
        <v>442</v>
      </c>
      <c r="H607">
        <v>999.99900000000002</v>
      </c>
      <c r="I607" t="s">
        <v>871</v>
      </c>
      <c r="L607">
        <v>107250610</v>
      </c>
      <c r="M607" s="5">
        <v>44978</v>
      </c>
      <c r="N607">
        <v>2</v>
      </c>
      <c r="O607">
        <v>1</v>
      </c>
      <c r="P607">
        <v>0</v>
      </c>
      <c r="Q607">
        <v>1</v>
      </c>
      <c r="R607" t="s">
        <v>7</v>
      </c>
    </row>
    <row r="608" spans="1:18" x14ac:dyDescent="0.35">
      <c r="A608">
        <v>491</v>
      </c>
      <c r="B608" t="s">
        <v>442</v>
      </c>
      <c r="C608">
        <v>0</v>
      </c>
      <c r="D608" t="s">
        <v>385</v>
      </c>
      <c r="E608" s="640" t="s">
        <v>364</v>
      </c>
      <c r="F608" t="s">
        <v>438</v>
      </c>
      <c r="G608" t="s">
        <v>442</v>
      </c>
      <c r="H608">
        <v>999.99900000000002</v>
      </c>
      <c r="I608" t="s">
        <v>871</v>
      </c>
      <c r="L608">
        <v>108206916</v>
      </c>
      <c r="M608" s="5">
        <v>45888</v>
      </c>
      <c r="N608">
        <v>31</v>
      </c>
      <c r="O608">
        <v>1</v>
      </c>
      <c r="P608">
        <v>4</v>
      </c>
      <c r="Q608">
        <v>4</v>
      </c>
      <c r="R608" t="s">
        <v>7</v>
      </c>
    </row>
    <row r="609" spans="1:18" x14ac:dyDescent="0.35">
      <c r="A609">
        <v>502</v>
      </c>
      <c r="B609" t="s">
        <v>363</v>
      </c>
      <c r="C609">
        <v>0</v>
      </c>
      <c r="E609" t="s">
        <v>443</v>
      </c>
      <c r="F609" t="s">
        <v>444</v>
      </c>
      <c r="G609" t="s">
        <v>363</v>
      </c>
      <c r="H609">
        <v>0.184</v>
      </c>
      <c r="I609" t="s">
        <v>871</v>
      </c>
      <c r="L609">
        <v>106714450</v>
      </c>
      <c r="M609" s="5">
        <v>44424</v>
      </c>
      <c r="N609">
        <v>24</v>
      </c>
      <c r="O609">
        <v>1</v>
      </c>
      <c r="Q609">
        <v>1</v>
      </c>
      <c r="R609" t="s">
        <v>7</v>
      </c>
    </row>
    <row r="610" spans="1:18" x14ac:dyDescent="0.35">
      <c r="A610">
        <v>502</v>
      </c>
      <c r="B610" t="s">
        <v>363</v>
      </c>
      <c r="C610">
        <v>5.7000000000000002E-2</v>
      </c>
      <c r="D610" t="s">
        <v>411</v>
      </c>
      <c r="E610" t="s">
        <v>445</v>
      </c>
      <c r="F610" t="s">
        <v>446</v>
      </c>
      <c r="G610" t="s">
        <v>363</v>
      </c>
      <c r="H610">
        <v>0.313</v>
      </c>
      <c r="I610" t="s">
        <v>871</v>
      </c>
      <c r="L610">
        <v>106110772</v>
      </c>
      <c r="M610" s="5">
        <v>43797</v>
      </c>
      <c r="N610">
        <v>17</v>
      </c>
      <c r="O610">
        <v>1</v>
      </c>
      <c r="P610">
        <v>0</v>
      </c>
      <c r="Q610">
        <v>4</v>
      </c>
      <c r="R610" t="s">
        <v>7</v>
      </c>
    </row>
    <row r="611" spans="1:18" x14ac:dyDescent="0.35">
      <c r="A611">
        <v>502</v>
      </c>
      <c r="B611" t="s">
        <v>363</v>
      </c>
      <c r="C611">
        <v>8.9999999999999993E-3</v>
      </c>
      <c r="D611" t="s">
        <v>411</v>
      </c>
      <c r="E611" t="s">
        <v>445</v>
      </c>
      <c r="F611" t="s">
        <v>447</v>
      </c>
      <c r="G611" t="s">
        <v>363</v>
      </c>
      <c r="H611">
        <v>0.36099999999999999</v>
      </c>
      <c r="I611" t="s">
        <v>871</v>
      </c>
      <c r="L611">
        <v>105399845</v>
      </c>
      <c r="M611" s="5">
        <v>43074</v>
      </c>
      <c r="N611">
        <v>27</v>
      </c>
      <c r="O611">
        <v>1</v>
      </c>
      <c r="P611">
        <v>8</v>
      </c>
      <c r="Q611">
        <v>4</v>
      </c>
      <c r="R611" t="s">
        <v>7</v>
      </c>
    </row>
    <row r="612" spans="1:18" x14ac:dyDescent="0.35">
      <c r="A612">
        <v>502</v>
      </c>
      <c r="B612" t="s">
        <v>363</v>
      </c>
      <c r="C612">
        <v>1E-3</v>
      </c>
      <c r="D612" t="s">
        <v>411</v>
      </c>
      <c r="E612" t="s">
        <v>445</v>
      </c>
      <c r="F612" t="s">
        <v>447</v>
      </c>
      <c r="G612" t="s">
        <v>363</v>
      </c>
      <c r="H612">
        <v>0.36899999999999999</v>
      </c>
      <c r="I612" t="s">
        <v>871</v>
      </c>
      <c r="L612">
        <v>104123252</v>
      </c>
      <c r="M612" s="5">
        <v>41814</v>
      </c>
      <c r="N612">
        <v>21</v>
      </c>
      <c r="O612">
        <v>1</v>
      </c>
      <c r="P612">
        <v>8</v>
      </c>
      <c r="Q612">
        <v>1</v>
      </c>
      <c r="R612" t="s">
        <v>7</v>
      </c>
    </row>
    <row r="613" spans="1:18" x14ac:dyDescent="0.35">
      <c r="A613">
        <v>502</v>
      </c>
      <c r="B613" t="s">
        <v>363</v>
      </c>
      <c r="C613">
        <v>0</v>
      </c>
      <c r="E613" t="s">
        <v>445</v>
      </c>
      <c r="G613" t="s">
        <v>363</v>
      </c>
      <c r="H613">
        <v>0.37</v>
      </c>
      <c r="I613" t="s">
        <v>871</v>
      </c>
      <c r="L613">
        <v>108206008</v>
      </c>
      <c r="M613" s="5">
        <v>45848</v>
      </c>
      <c r="N613">
        <v>24</v>
      </c>
      <c r="O613">
        <v>1</v>
      </c>
      <c r="Q613">
        <v>1</v>
      </c>
      <c r="R613" t="s">
        <v>7</v>
      </c>
    </row>
    <row r="614" spans="1:18" x14ac:dyDescent="0.35">
      <c r="A614">
        <v>502</v>
      </c>
      <c r="B614" t="s">
        <v>363</v>
      </c>
      <c r="C614">
        <v>0</v>
      </c>
      <c r="E614" t="s">
        <v>445</v>
      </c>
      <c r="F614" t="s">
        <v>449</v>
      </c>
      <c r="G614" t="s">
        <v>363</v>
      </c>
      <c r="H614">
        <v>0.37</v>
      </c>
      <c r="I614" t="s">
        <v>871</v>
      </c>
      <c r="L614">
        <v>106712567</v>
      </c>
      <c r="M614" s="5">
        <v>44419</v>
      </c>
      <c r="N614">
        <v>24</v>
      </c>
      <c r="O614">
        <v>1</v>
      </c>
      <c r="P614">
        <v>8</v>
      </c>
      <c r="Q614">
        <v>1</v>
      </c>
      <c r="R614" t="s">
        <v>7</v>
      </c>
    </row>
    <row r="615" spans="1:18" x14ac:dyDescent="0.35">
      <c r="A615">
        <v>502</v>
      </c>
      <c r="B615" t="s">
        <v>363</v>
      </c>
      <c r="C615">
        <v>0</v>
      </c>
      <c r="E615" t="s">
        <v>445</v>
      </c>
      <c r="G615" t="s">
        <v>363</v>
      </c>
      <c r="H615">
        <v>0.37</v>
      </c>
      <c r="I615" t="s">
        <v>871</v>
      </c>
      <c r="L615">
        <v>107177221</v>
      </c>
      <c r="M615" s="5">
        <v>44889</v>
      </c>
      <c r="N615">
        <v>19</v>
      </c>
      <c r="O615">
        <v>1</v>
      </c>
      <c r="P615">
        <v>8</v>
      </c>
      <c r="Q615">
        <v>4</v>
      </c>
      <c r="R615" t="s">
        <v>8</v>
      </c>
    </row>
    <row r="616" spans="1:18" x14ac:dyDescent="0.35">
      <c r="A616">
        <v>502</v>
      </c>
      <c r="B616" t="s">
        <v>363</v>
      </c>
      <c r="C616">
        <v>0</v>
      </c>
      <c r="E616" t="s">
        <v>445</v>
      </c>
      <c r="F616" t="s">
        <v>448</v>
      </c>
      <c r="G616" t="s">
        <v>363</v>
      </c>
      <c r="H616">
        <v>0.37</v>
      </c>
      <c r="I616" t="s">
        <v>871</v>
      </c>
      <c r="L616">
        <v>107350059</v>
      </c>
      <c r="M616" s="5">
        <v>45049</v>
      </c>
      <c r="N616">
        <v>24</v>
      </c>
      <c r="O616">
        <v>1</v>
      </c>
      <c r="P616">
        <v>0</v>
      </c>
      <c r="Q616">
        <v>1</v>
      </c>
      <c r="R616" t="s">
        <v>7</v>
      </c>
    </row>
    <row r="617" spans="1:18" x14ac:dyDescent="0.35">
      <c r="A617">
        <v>502</v>
      </c>
      <c r="B617" t="s">
        <v>363</v>
      </c>
      <c r="C617">
        <v>0</v>
      </c>
      <c r="E617" t="s">
        <v>445</v>
      </c>
      <c r="G617" t="s">
        <v>363</v>
      </c>
      <c r="H617">
        <v>0.37</v>
      </c>
      <c r="I617" t="s">
        <v>871</v>
      </c>
      <c r="L617">
        <v>106687132</v>
      </c>
      <c r="M617" s="5">
        <v>44399</v>
      </c>
      <c r="N617">
        <v>19</v>
      </c>
      <c r="O617">
        <v>1</v>
      </c>
      <c r="Q617">
        <v>1</v>
      </c>
      <c r="R617" t="s">
        <v>7</v>
      </c>
    </row>
    <row r="618" spans="1:18" x14ac:dyDescent="0.35">
      <c r="A618">
        <v>502</v>
      </c>
      <c r="B618" t="s">
        <v>363</v>
      </c>
      <c r="C618">
        <v>0</v>
      </c>
      <c r="E618" t="s">
        <v>445</v>
      </c>
      <c r="F618" t="s">
        <v>449</v>
      </c>
      <c r="G618" t="s">
        <v>363</v>
      </c>
      <c r="H618">
        <v>0.37</v>
      </c>
      <c r="I618" t="s">
        <v>871</v>
      </c>
      <c r="L618">
        <v>106727146</v>
      </c>
      <c r="M618" s="5">
        <v>44433</v>
      </c>
      <c r="N618">
        <v>24</v>
      </c>
      <c r="O618">
        <v>1</v>
      </c>
      <c r="P618">
        <v>8</v>
      </c>
      <c r="Q618">
        <v>1</v>
      </c>
      <c r="R618" t="s">
        <v>7</v>
      </c>
    </row>
    <row r="619" spans="1:18" x14ac:dyDescent="0.35">
      <c r="A619">
        <v>502</v>
      </c>
      <c r="B619" t="s">
        <v>445</v>
      </c>
      <c r="C619">
        <v>0</v>
      </c>
      <c r="E619" t="s">
        <v>363</v>
      </c>
      <c r="F619" t="s">
        <v>448</v>
      </c>
      <c r="G619" t="s">
        <v>363</v>
      </c>
      <c r="H619">
        <v>0.37</v>
      </c>
      <c r="I619" t="s">
        <v>871</v>
      </c>
      <c r="K619" t="s">
        <v>68</v>
      </c>
      <c r="L619">
        <v>107941776</v>
      </c>
      <c r="M619" s="5">
        <v>45599</v>
      </c>
      <c r="N619">
        <v>29</v>
      </c>
      <c r="O619">
        <v>1</v>
      </c>
      <c r="P619">
        <v>8</v>
      </c>
      <c r="Q619">
        <v>4</v>
      </c>
      <c r="R619" t="s">
        <v>8</v>
      </c>
    </row>
    <row r="620" spans="1:18" x14ac:dyDescent="0.35">
      <c r="A620">
        <v>502</v>
      </c>
      <c r="B620" t="s">
        <v>445</v>
      </c>
      <c r="C620">
        <v>0</v>
      </c>
      <c r="E620" t="s">
        <v>363</v>
      </c>
      <c r="F620" t="s">
        <v>448</v>
      </c>
      <c r="G620" t="s">
        <v>363</v>
      </c>
      <c r="H620">
        <v>0.37</v>
      </c>
      <c r="I620" t="s">
        <v>871</v>
      </c>
      <c r="K620" t="s">
        <v>68</v>
      </c>
      <c r="L620">
        <v>106926293</v>
      </c>
      <c r="M620" s="5">
        <v>44624</v>
      </c>
      <c r="N620">
        <v>23</v>
      </c>
      <c r="O620">
        <v>1</v>
      </c>
      <c r="P620">
        <v>8</v>
      </c>
      <c r="Q620">
        <v>1</v>
      </c>
      <c r="R620" t="s">
        <v>3</v>
      </c>
    </row>
    <row r="621" spans="1:18" x14ac:dyDescent="0.35">
      <c r="A621">
        <v>502</v>
      </c>
      <c r="B621" t="s">
        <v>445</v>
      </c>
      <c r="C621">
        <v>0</v>
      </c>
      <c r="E621" t="s">
        <v>363</v>
      </c>
      <c r="F621" t="s">
        <v>449</v>
      </c>
      <c r="G621" t="s">
        <v>363</v>
      </c>
      <c r="H621">
        <v>0.39700000000000002</v>
      </c>
      <c r="I621" t="s">
        <v>871</v>
      </c>
      <c r="K621" t="s">
        <v>68</v>
      </c>
      <c r="L621">
        <v>107094856</v>
      </c>
      <c r="M621" s="5">
        <v>44826</v>
      </c>
      <c r="N621">
        <v>24</v>
      </c>
      <c r="O621">
        <v>1</v>
      </c>
      <c r="P621">
        <v>8</v>
      </c>
      <c r="Q621">
        <v>1</v>
      </c>
      <c r="R621" t="s">
        <v>7</v>
      </c>
    </row>
    <row r="622" spans="1:18" x14ac:dyDescent="0.35">
      <c r="A622">
        <v>502</v>
      </c>
      <c r="B622" t="s">
        <v>445</v>
      </c>
      <c r="C622">
        <v>0</v>
      </c>
      <c r="E622" t="s">
        <v>363</v>
      </c>
      <c r="F622" t="s">
        <v>449</v>
      </c>
      <c r="G622" t="s">
        <v>363</v>
      </c>
      <c r="H622">
        <v>0.39700000000000002</v>
      </c>
      <c r="I622" t="s">
        <v>871</v>
      </c>
      <c r="K622" t="s">
        <v>68</v>
      </c>
      <c r="L622">
        <v>107060117</v>
      </c>
      <c r="M622" s="5">
        <v>44786</v>
      </c>
      <c r="N622">
        <v>24</v>
      </c>
      <c r="O622">
        <v>1</v>
      </c>
      <c r="P622">
        <v>8</v>
      </c>
      <c r="Q622">
        <v>1</v>
      </c>
      <c r="R622" t="s">
        <v>7</v>
      </c>
    </row>
    <row r="623" spans="1:18" x14ac:dyDescent="0.35">
      <c r="A623">
        <v>502</v>
      </c>
      <c r="B623" t="s">
        <v>450</v>
      </c>
      <c r="C623">
        <v>0</v>
      </c>
      <c r="E623" t="s">
        <v>363</v>
      </c>
      <c r="G623" t="s">
        <v>363</v>
      </c>
      <c r="H623">
        <v>0.39700000000000002</v>
      </c>
      <c r="I623" t="s">
        <v>871</v>
      </c>
      <c r="L623">
        <v>104247995</v>
      </c>
      <c r="M623" s="5">
        <v>41985</v>
      </c>
      <c r="N623">
        <v>20</v>
      </c>
      <c r="O623">
        <v>1</v>
      </c>
      <c r="P623">
        <v>0</v>
      </c>
      <c r="Q623">
        <v>1</v>
      </c>
      <c r="R623" t="s">
        <v>7</v>
      </c>
    </row>
    <row r="624" spans="1:18" x14ac:dyDescent="0.35">
      <c r="A624">
        <v>502</v>
      </c>
      <c r="B624" t="s">
        <v>363</v>
      </c>
      <c r="C624">
        <v>7.5999999999999998E-2</v>
      </c>
      <c r="D624" t="s">
        <v>6</v>
      </c>
      <c r="E624" t="s">
        <v>447</v>
      </c>
      <c r="F624" t="s">
        <v>445</v>
      </c>
      <c r="G624" t="s">
        <v>363</v>
      </c>
      <c r="H624">
        <v>0.52200000000000002</v>
      </c>
      <c r="I624" t="s">
        <v>871</v>
      </c>
      <c r="L624">
        <v>105508498</v>
      </c>
      <c r="M624" s="5">
        <v>43257</v>
      </c>
      <c r="N624">
        <v>22</v>
      </c>
      <c r="O624">
        <v>1</v>
      </c>
      <c r="P624">
        <v>8</v>
      </c>
      <c r="Q624">
        <v>1</v>
      </c>
      <c r="R624" t="s">
        <v>7</v>
      </c>
    </row>
    <row r="625" spans="1:18" x14ac:dyDescent="0.35">
      <c r="A625">
        <v>502</v>
      </c>
      <c r="B625" t="s">
        <v>363</v>
      </c>
      <c r="C625">
        <v>3.7999999999999999E-2</v>
      </c>
      <c r="D625" t="s">
        <v>6</v>
      </c>
      <c r="E625" t="s">
        <v>447</v>
      </c>
      <c r="F625" t="s">
        <v>445</v>
      </c>
      <c r="G625" t="s">
        <v>363</v>
      </c>
      <c r="H625">
        <v>0.56000000000000005</v>
      </c>
      <c r="I625" t="s">
        <v>871</v>
      </c>
      <c r="L625">
        <v>107628857</v>
      </c>
      <c r="M625" s="5">
        <v>45301</v>
      </c>
      <c r="N625">
        <v>21</v>
      </c>
      <c r="O625">
        <v>1</v>
      </c>
      <c r="Q625">
        <v>1</v>
      </c>
      <c r="R625" t="s">
        <v>3</v>
      </c>
    </row>
    <row r="626" spans="1:18" x14ac:dyDescent="0.35">
      <c r="A626">
        <v>502</v>
      </c>
      <c r="B626" t="s">
        <v>364</v>
      </c>
      <c r="C626">
        <v>1.9E-2</v>
      </c>
      <c r="D626" t="s">
        <v>6</v>
      </c>
      <c r="E626" t="s">
        <v>447</v>
      </c>
      <c r="F626" t="s">
        <v>445</v>
      </c>
      <c r="G626" t="s">
        <v>363</v>
      </c>
      <c r="H626">
        <v>0.57899999999999996</v>
      </c>
      <c r="I626" t="s">
        <v>871</v>
      </c>
      <c r="L626">
        <v>104343801</v>
      </c>
      <c r="M626" s="5">
        <v>42093</v>
      </c>
      <c r="N626">
        <v>21</v>
      </c>
      <c r="O626">
        <v>1</v>
      </c>
      <c r="P626">
        <v>8</v>
      </c>
      <c r="Q626">
        <v>1</v>
      </c>
      <c r="R626" t="s">
        <v>7</v>
      </c>
    </row>
    <row r="627" spans="1:18" x14ac:dyDescent="0.35">
      <c r="A627">
        <v>502</v>
      </c>
      <c r="B627" t="s">
        <v>363</v>
      </c>
      <c r="C627">
        <v>1.7999999999999999E-2</v>
      </c>
      <c r="D627" t="s">
        <v>6</v>
      </c>
      <c r="E627" t="s">
        <v>447</v>
      </c>
      <c r="F627" t="s">
        <v>445</v>
      </c>
      <c r="G627" t="s">
        <v>363</v>
      </c>
      <c r="H627">
        <v>0.57999999999999996</v>
      </c>
      <c r="I627" t="s">
        <v>871</v>
      </c>
      <c r="L627">
        <v>104067845</v>
      </c>
      <c r="M627" s="5">
        <v>41780</v>
      </c>
      <c r="N627">
        <v>21</v>
      </c>
      <c r="O627">
        <v>1</v>
      </c>
      <c r="P627">
        <v>0</v>
      </c>
      <c r="Q627">
        <v>1</v>
      </c>
      <c r="R627" t="s">
        <v>7</v>
      </c>
    </row>
    <row r="628" spans="1:18" x14ac:dyDescent="0.35">
      <c r="A628">
        <v>502</v>
      </c>
      <c r="B628" t="s">
        <v>363</v>
      </c>
      <c r="C628">
        <v>1.2E-2</v>
      </c>
      <c r="D628" t="s">
        <v>6</v>
      </c>
      <c r="E628" t="s">
        <v>447</v>
      </c>
      <c r="F628" t="s">
        <v>445</v>
      </c>
      <c r="G628" t="s">
        <v>363</v>
      </c>
      <c r="H628">
        <v>0.58599999999999997</v>
      </c>
      <c r="I628" t="s">
        <v>871</v>
      </c>
      <c r="L628">
        <v>107365409</v>
      </c>
      <c r="M628" s="5">
        <v>45069</v>
      </c>
      <c r="N628">
        <v>19</v>
      </c>
      <c r="O628">
        <v>1</v>
      </c>
      <c r="P628">
        <v>0</v>
      </c>
      <c r="Q628">
        <v>1</v>
      </c>
      <c r="R628" t="s">
        <v>7</v>
      </c>
    </row>
    <row r="629" spans="1:18" x14ac:dyDescent="0.35">
      <c r="A629">
        <v>502</v>
      </c>
      <c r="B629" t="s">
        <v>364</v>
      </c>
      <c r="C629">
        <v>0</v>
      </c>
      <c r="E629" t="s">
        <v>447</v>
      </c>
      <c r="F629" t="s">
        <v>445</v>
      </c>
      <c r="G629" t="s">
        <v>363</v>
      </c>
      <c r="H629">
        <v>0.59799999999999998</v>
      </c>
      <c r="I629" t="s">
        <v>871</v>
      </c>
      <c r="L629">
        <v>108298802</v>
      </c>
      <c r="M629" s="5">
        <v>45959</v>
      </c>
      <c r="N629">
        <v>23</v>
      </c>
      <c r="O629">
        <v>2</v>
      </c>
      <c r="Q629">
        <v>1</v>
      </c>
      <c r="R629" t="s">
        <v>7</v>
      </c>
    </row>
    <row r="630" spans="1:18" x14ac:dyDescent="0.35">
      <c r="A630">
        <v>502</v>
      </c>
      <c r="B630" t="s">
        <v>364</v>
      </c>
      <c r="C630">
        <v>0</v>
      </c>
      <c r="E630" t="s">
        <v>447</v>
      </c>
      <c r="F630" t="s">
        <v>451</v>
      </c>
      <c r="G630" t="s">
        <v>363</v>
      </c>
      <c r="H630">
        <v>0.59799999999999998</v>
      </c>
      <c r="I630" t="s">
        <v>871</v>
      </c>
      <c r="L630">
        <v>104113296</v>
      </c>
      <c r="M630" s="5">
        <v>41811</v>
      </c>
      <c r="N630">
        <v>23</v>
      </c>
      <c r="O630">
        <v>1</v>
      </c>
      <c r="P630">
        <v>7</v>
      </c>
      <c r="Q630">
        <v>1</v>
      </c>
      <c r="R630" t="s">
        <v>7</v>
      </c>
    </row>
    <row r="631" spans="1:18" x14ac:dyDescent="0.35">
      <c r="A631">
        <v>502</v>
      </c>
      <c r="B631" t="s">
        <v>364</v>
      </c>
      <c r="C631">
        <v>0</v>
      </c>
      <c r="E631" t="s">
        <v>447</v>
      </c>
      <c r="F631" t="s">
        <v>445</v>
      </c>
      <c r="G631" t="s">
        <v>363</v>
      </c>
      <c r="H631">
        <v>0.59799999999999998</v>
      </c>
      <c r="I631" t="s">
        <v>871</v>
      </c>
      <c r="L631">
        <v>104204417</v>
      </c>
      <c r="M631" s="5">
        <v>41939</v>
      </c>
      <c r="N631">
        <v>24</v>
      </c>
      <c r="O631">
        <v>1</v>
      </c>
      <c r="P631">
        <v>7</v>
      </c>
      <c r="Q631">
        <v>1</v>
      </c>
      <c r="R631" t="s">
        <v>7</v>
      </c>
    </row>
    <row r="632" spans="1:18" x14ac:dyDescent="0.35">
      <c r="A632">
        <v>502</v>
      </c>
      <c r="B632" t="s">
        <v>363</v>
      </c>
      <c r="C632">
        <v>0</v>
      </c>
      <c r="E632" t="s">
        <v>447</v>
      </c>
      <c r="G632" t="s">
        <v>363</v>
      </c>
      <c r="H632">
        <v>0.59799999999999998</v>
      </c>
      <c r="I632" t="s">
        <v>871</v>
      </c>
      <c r="L632">
        <v>107526060</v>
      </c>
      <c r="M632" s="5">
        <v>45229</v>
      </c>
      <c r="N632">
        <v>21</v>
      </c>
      <c r="O632">
        <v>1</v>
      </c>
      <c r="P632">
        <v>7</v>
      </c>
      <c r="Q632">
        <v>1</v>
      </c>
      <c r="R632" t="s">
        <v>7</v>
      </c>
    </row>
    <row r="633" spans="1:18" x14ac:dyDescent="0.35">
      <c r="A633">
        <v>502</v>
      </c>
      <c r="B633" t="s">
        <v>363</v>
      </c>
      <c r="C633">
        <v>0</v>
      </c>
      <c r="E633" t="s">
        <v>447</v>
      </c>
      <c r="G633" t="s">
        <v>363</v>
      </c>
      <c r="H633">
        <v>0.59799999999999998</v>
      </c>
      <c r="I633" t="s">
        <v>871</v>
      </c>
      <c r="L633">
        <v>107239377</v>
      </c>
      <c r="M633" s="5">
        <v>44955</v>
      </c>
      <c r="N633">
        <v>1</v>
      </c>
      <c r="O633">
        <v>2</v>
      </c>
      <c r="P633">
        <v>8</v>
      </c>
      <c r="Q633">
        <v>4</v>
      </c>
    </row>
    <row r="634" spans="1:18" x14ac:dyDescent="0.35">
      <c r="A634">
        <v>502</v>
      </c>
      <c r="B634" t="s">
        <v>363</v>
      </c>
      <c r="C634">
        <v>0</v>
      </c>
      <c r="E634" t="s">
        <v>447</v>
      </c>
      <c r="F634" t="s">
        <v>445</v>
      </c>
      <c r="G634" t="s">
        <v>363</v>
      </c>
      <c r="H634">
        <v>0.59799999999999998</v>
      </c>
      <c r="I634" t="s">
        <v>871</v>
      </c>
      <c r="L634">
        <v>106783082</v>
      </c>
      <c r="M634" s="5">
        <v>44438</v>
      </c>
      <c r="N634">
        <v>23</v>
      </c>
      <c r="O634">
        <v>1</v>
      </c>
      <c r="Q634">
        <v>1</v>
      </c>
      <c r="R634" t="s">
        <v>7</v>
      </c>
    </row>
    <row r="635" spans="1:18" x14ac:dyDescent="0.35">
      <c r="A635">
        <v>502</v>
      </c>
      <c r="B635" t="s">
        <v>363</v>
      </c>
      <c r="C635">
        <v>0</v>
      </c>
      <c r="E635" t="s">
        <v>447</v>
      </c>
      <c r="G635" t="s">
        <v>363</v>
      </c>
      <c r="H635">
        <v>0.59799999999999998</v>
      </c>
      <c r="I635" t="s">
        <v>871</v>
      </c>
      <c r="L635">
        <v>106309826</v>
      </c>
      <c r="M635" s="5">
        <v>44020</v>
      </c>
      <c r="N635">
        <v>28</v>
      </c>
      <c r="O635">
        <v>1</v>
      </c>
      <c r="P635">
        <v>7</v>
      </c>
      <c r="Q635">
        <v>1</v>
      </c>
      <c r="R635" t="s">
        <v>7</v>
      </c>
    </row>
    <row r="636" spans="1:18" x14ac:dyDescent="0.35">
      <c r="A636">
        <v>502</v>
      </c>
      <c r="B636" t="s">
        <v>363</v>
      </c>
      <c r="C636">
        <v>0</v>
      </c>
      <c r="E636" t="s">
        <v>447</v>
      </c>
      <c r="F636" t="s">
        <v>451</v>
      </c>
      <c r="G636" t="s">
        <v>363</v>
      </c>
      <c r="H636">
        <v>0.59799999999999998</v>
      </c>
      <c r="I636" t="s">
        <v>871</v>
      </c>
      <c r="L636">
        <v>106117867</v>
      </c>
      <c r="M636" s="5">
        <v>43803</v>
      </c>
      <c r="N636">
        <v>23</v>
      </c>
      <c r="O636">
        <v>1</v>
      </c>
      <c r="P636">
        <v>7</v>
      </c>
      <c r="Q636">
        <v>1</v>
      </c>
      <c r="R636" t="s">
        <v>3</v>
      </c>
    </row>
    <row r="637" spans="1:18" x14ac:dyDescent="0.35">
      <c r="A637">
        <v>502</v>
      </c>
      <c r="B637" t="s">
        <v>363</v>
      </c>
      <c r="C637">
        <v>0</v>
      </c>
      <c r="E637" t="s">
        <v>447</v>
      </c>
      <c r="F637" t="s">
        <v>445</v>
      </c>
      <c r="G637" t="s">
        <v>363</v>
      </c>
      <c r="H637">
        <v>0.59799999999999998</v>
      </c>
      <c r="I637" t="s">
        <v>871</v>
      </c>
      <c r="L637">
        <v>105461470</v>
      </c>
      <c r="M637" s="5">
        <v>43209</v>
      </c>
      <c r="N637">
        <v>30</v>
      </c>
      <c r="O637">
        <v>1</v>
      </c>
      <c r="P637">
        <v>7</v>
      </c>
      <c r="Q637">
        <v>1</v>
      </c>
      <c r="R637" t="s">
        <v>7</v>
      </c>
    </row>
    <row r="638" spans="1:18" x14ac:dyDescent="0.35">
      <c r="A638">
        <v>502</v>
      </c>
      <c r="B638" t="s">
        <v>363</v>
      </c>
      <c r="C638">
        <v>0</v>
      </c>
      <c r="E638" t="s">
        <v>447</v>
      </c>
      <c r="F638" t="s">
        <v>445</v>
      </c>
      <c r="G638" t="s">
        <v>363</v>
      </c>
      <c r="H638">
        <v>0.59799999999999998</v>
      </c>
      <c r="I638" t="s">
        <v>871</v>
      </c>
      <c r="L638">
        <v>105439417</v>
      </c>
      <c r="M638" s="5">
        <v>43182</v>
      </c>
      <c r="N638">
        <v>21</v>
      </c>
      <c r="O638">
        <v>1</v>
      </c>
      <c r="P638">
        <v>7</v>
      </c>
      <c r="Q638">
        <v>1</v>
      </c>
      <c r="R638" t="s">
        <v>7</v>
      </c>
    </row>
    <row r="639" spans="1:18" x14ac:dyDescent="0.35">
      <c r="A639">
        <v>502</v>
      </c>
      <c r="B639" t="s">
        <v>363</v>
      </c>
      <c r="C639">
        <v>0</v>
      </c>
      <c r="E639" t="s">
        <v>447</v>
      </c>
      <c r="G639" t="s">
        <v>363</v>
      </c>
      <c r="H639">
        <v>0.59799999999999998</v>
      </c>
      <c r="I639" t="s">
        <v>871</v>
      </c>
      <c r="L639">
        <v>105302154</v>
      </c>
      <c r="M639" s="5">
        <v>43048</v>
      </c>
      <c r="N639">
        <v>23</v>
      </c>
      <c r="O639">
        <v>2</v>
      </c>
      <c r="Q639">
        <v>4</v>
      </c>
      <c r="R639" t="s">
        <v>7</v>
      </c>
    </row>
    <row r="640" spans="1:18" x14ac:dyDescent="0.35">
      <c r="A640">
        <v>502</v>
      </c>
      <c r="B640" t="s">
        <v>363</v>
      </c>
      <c r="C640">
        <v>0</v>
      </c>
      <c r="E640" t="s">
        <v>447</v>
      </c>
      <c r="G640" t="s">
        <v>363</v>
      </c>
      <c r="H640">
        <v>0.59799999999999998</v>
      </c>
      <c r="I640" t="s">
        <v>871</v>
      </c>
      <c r="L640">
        <v>104618007</v>
      </c>
      <c r="M640" s="5">
        <v>42377</v>
      </c>
      <c r="N640">
        <v>30</v>
      </c>
      <c r="O640">
        <v>2</v>
      </c>
      <c r="P640">
        <v>7</v>
      </c>
      <c r="Q640">
        <v>1</v>
      </c>
      <c r="R640" t="s">
        <v>3</v>
      </c>
    </row>
    <row r="641" spans="1:18" x14ac:dyDescent="0.35">
      <c r="A641">
        <v>502</v>
      </c>
      <c r="B641" t="s">
        <v>363</v>
      </c>
      <c r="C641">
        <v>0</v>
      </c>
      <c r="E641" t="s">
        <v>447</v>
      </c>
      <c r="F641" t="s">
        <v>445</v>
      </c>
      <c r="G641" t="s">
        <v>363</v>
      </c>
      <c r="H641">
        <v>0.59799999999999998</v>
      </c>
      <c r="I641" t="s">
        <v>871</v>
      </c>
      <c r="L641">
        <v>104438941</v>
      </c>
      <c r="M641" s="5">
        <v>42201</v>
      </c>
      <c r="N641">
        <v>23</v>
      </c>
      <c r="O641">
        <v>1</v>
      </c>
      <c r="P641">
        <v>7</v>
      </c>
      <c r="Q641">
        <v>1</v>
      </c>
      <c r="R641" t="s">
        <v>7</v>
      </c>
    </row>
    <row r="642" spans="1:18" x14ac:dyDescent="0.35">
      <c r="A642">
        <v>502</v>
      </c>
      <c r="B642" t="s">
        <v>363</v>
      </c>
      <c r="C642">
        <v>0</v>
      </c>
      <c r="E642" t="s">
        <v>447</v>
      </c>
      <c r="G642" t="s">
        <v>363</v>
      </c>
      <c r="H642">
        <v>0.59799999999999998</v>
      </c>
      <c r="I642" t="s">
        <v>871</v>
      </c>
      <c r="L642">
        <v>104279791</v>
      </c>
      <c r="M642" s="5">
        <v>42025</v>
      </c>
      <c r="N642">
        <v>30</v>
      </c>
      <c r="O642">
        <v>1</v>
      </c>
      <c r="P642">
        <v>7</v>
      </c>
      <c r="Q642">
        <v>1</v>
      </c>
      <c r="R642" t="s">
        <v>3</v>
      </c>
    </row>
    <row r="643" spans="1:18" x14ac:dyDescent="0.35">
      <c r="A643">
        <v>502</v>
      </c>
      <c r="B643" t="s">
        <v>363</v>
      </c>
      <c r="C643">
        <v>0</v>
      </c>
      <c r="E643" t="s">
        <v>447</v>
      </c>
      <c r="F643" t="s">
        <v>453</v>
      </c>
      <c r="G643" t="s">
        <v>363</v>
      </c>
      <c r="H643">
        <v>0.59799999999999998</v>
      </c>
      <c r="I643" t="s">
        <v>871</v>
      </c>
      <c r="L643">
        <v>104183659</v>
      </c>
      <c r="M643" s="5">
        <v>41915</v>
      </c>
      <c r="N643">
        <v>30</v>
      </c>
      <c r="O643">
        <v>1</v>
      </c>
      <c r="P643">
        <v>7</v>
      </c>
      <c r="Q643">
        <v>1</v>
      </c>
      <c r="R643" t="s">
        <v>8</v>
      </c>
    </row>
    <row r="644" spans="1:18" x14ac:dyDescent="0.35">
      <c r="A644">
        <v>502</v>
      </c>
      <c r="B644" t="s">
        <v>363</v>
      </c>
      <c r="C644">
        <v>0</v>
      </c>
      <c r="D644" t="s">
        <v>411</v>
      </c>
      <c r="E644" t="s">
        <v>447</v>
      </c>
      <c r="F644" t="s">
        <v>451</v>
      </c>
      <c r="G644" t="s">
        <v>363</v>
      </c>
      <c r="H644">
        <v>0.59799999999999998</v>
      </c>
      <c r="I644" t="s">
        <v>871</v>
      </c>
      <c r="L644">
        <v>106994087</v>
      </c>
      <c r="M644" s="5">
        <v>44719</v>
      </c>
      <c r="N644">
        <v>26</v>
      </c>
      <c r="O644">
        <v>1</v>
      </c>
      <c r="P644">
        <v>7</v>
      </c>
      <c r="Q644">
        <v>1</v>
      </c>
      <c r="R644" t="s">
        <v>7</v>
      </c>
    </row>
    <row r="645" spans="1:18" x14ac:dyDescent="0.35">
      <c r="A645">
        <v>502</v>
      </c>
      <c r="B645" t="s">
        <v>363</v>
      </c>
      <c r="C645">
        <v>0</v>
      </c>
      <c r="D645" t="s">
        <v>411</v>
      </c>
      <c r="E645" t="s">
        <v>447</v>
      </c>
      <c r="F645" t="s">
        <v>451</v>
      </c>
      <c r="G645" t="s">
        <v>363</v>
      </c>
      <c r="H645">
        <v>0.59799999999999998</v>
      </c>
      <c r="I645" t="s">
        <v>871</v>
      </c>
      <c r="L645">
        <v>106431430</v>
      </c>
      <c r="M645" s="5">
        <v>44163</v>
      </c>
      <c r="N645">
        <v>30</v>
      </c>
      <c r="O645">
        <v>2</v>
      </c>
      <c r="P645">
        <v>7</v>
      </c>
      <c r="Q645">
        <v>1</v>
      </c>
      <c r="R645" t="s">
        <v>8</v>
      </c>
    </row>
    <row r="646" spans="1:18" x14ac:dyDescent="0.35">
      <c r="A646">
        <v>502</v>
      </c>
      <c r="B646" t="s">
        <v>363</v>
      </c>
      <c r="C646">
        <v>0</v>
      </c>
      <c r="E646" t="s">
        <v>454</v>
      </c>
      <c r="F646" t="s">
        <v>451</v>
      </c>
      <c r="G646" t="s">
        <v>363</v>
      </c>
      <c r="H646">
        <v>0.59799999999999998</v>
      </c>
      <c r="I646" t="s">
        <v>871</v>
      </c>
      <c r="L646">
        <v>104882945</v>
      </c>
      <c r="M646" s="5">
        <v>42629</v>
      </c>
      <c r="N646">
        <v>30</v>
      </c>
      <c r="O646">
        <v>1</v>
      </c>
      <c r="P646">
        <v>7</v>
      </c>
      <c r="Q646">
        <v>1</v>
      </c>
      <c r="R646" t="s">
        <v>7</v>
      </c>
    </row>
    <row r="647" spans="1:18" x14ac:dyDescent="0.35">
      <c r="A647">
        <v>502</v>
      </c>
      <c r="B647" t="s">
        <v>363</v>
      </c>
      <c r="C647">
        <v>9.5000000000000001E-2</v>
      </c>
      <c r="D647" t="s">
        <v>411</v>
      </c>
      <c r="E647" t="s">
        <v>447</v>
      </c>
      <c r="F647" t="s">
        <v>451</v>
      </c>
      <c r="G647" t="s">
        <v>363</v>
      </c>
      <c r="H647">
        <v>0.69299999999999995</v>
      </c>
      <c r="I647" t="s">
        <v>871</v>
      </c>
      <c r="L647">
        <v>104493149</v>
      </c>
      <c r="M647" s="5">
        <v>42253</v>
      </c>
      <c r="N647">
        <v>1</v>
      </c>
      <c r="O647">
        <v>1</v>
      </c>
      <c r="P647">
        <v>0</v>
      </c>
      <c r="Q647">
        <v>4</v>
      </c>
      <c r="R647" t="s">
        <v>7</v>
      </c>
    </row>
    <row r="648" spans="1:18" x14ac:dyDescent="0.35">
      <c r="A648">
        <v>502</v>
      </c>
      <c r="B648" t="s">
        <v>363</v>
      </c>
      <c r="C648">
        <v>0.19</v>
      </c>
      <c r="D648" t="s">
        <v>411</v>
      </c>
      <c r="E648" t="s">
        <v>447</v>
      </c>
      <c r="F648" t="s">
        <v>451</v>
      </c>
      <c r="G648" t="s">
        <v>363</v>
      </c>
      <c r="H648">
        <v>0.78800000000000003</v>
      </c>
      <c r="I648" t="s">
        <v>871</v>
      </c>
      <c r="L648">
        <v>108383510</v>
      </c>
      <c r="M648" s="5">
        <v>46048</v>
      </c>
      <c r="N648">
        <v>27</v>
      </c>
      <c r="O648">
        <v>1</v>
      </c>
      <c r="P648">
        <v>0</v>
      </c>
      <c r="Q648">
        <v>1</v>
      </c>
      <c r="R648" t="s">
        <v>10</v>
      </c>
    </row>
    <row r="649" spans="1:18" x14ac:dyDescent="0.35">
      <c r="A649">
        <v>502</v>
      </c>
      <c r="B649" t="s">
        <v>363</v>
      </c>
      <c r="C649">
        <v>0.19</v>
      </c>
      <c r="D649" t="s">
        <v>411</v>
      </c>
      <c r="E649" t="s">
        <v>447</v>
      </c>
      <c r="F649" t="s">
        <v>451</v>
      </c>
      <c r="G649" t="s">
        <v>363</v>
      </c>
      <c r="H649">
        <v>0.78800000000000003</v>
      </c>
      <c r="I649" t="s">
        <v>871</v>
      </c>
      <c r="L649">
        <v>104308990</v>
      </c>
      <c r="M649" s="5">
        <v>42053</v>
      </c>
      <c r="N649">
        <v>1</v>
      </c>
      <c r="O649">
        <v>4</v>
      </c>
      <c r="P649">
        <v>0</v>
      </c>
      <c r="Q649">
        <v>1</v>
      </c>
      <c r="R649" t="s">
        <v>8</v>
      </c>
    </row>
    <row r="650" spans="1:18" x14ac:dyDescent="0.35">
      <c r="A650">
        <v>502</v>
      </c>
      <c r="B650" t="s">
        <v>363</v>
      </c>
      <c r="C650">
        <v>0.25</v>
      </c>
      <c r="D650" t="s">
        <v>411</v>
      </c>
      <c r="E650" t="s">
        <v>447</v>
      </c>
      <c r="F650" t="s">
        <v>451</v>
      </c>
      <c r="G650" t="s">
        <v>363</v>
      </c>
      <c r="H650">
        <v>0.84799999999999998</v>
      </c>
      <c r="I650" t="s">
        <v>871</v>
      </c>
      <c r="L650">
        <v>105151472</v>
      </c>
      <c r="M650" s="5">
        <v>42916</v>
      </c>
      <c r="N650">
        <v>17</v>
      </c>
      <c r="O650">
        <v>1</v>
      </c>
      <c r="P650">
        <v>0</v>
      </c>
      <c r="Q650">
        <v>5</v>
      </c>
      <c r="R650" t="s">
        <v>7</v>
      </c>
    </row>
    <row r="651" spans="1:18" x14ac:dyDescent="0.35">
      <c r="A651">
        <v>502</v>
      </c>
      <c r="B651" t="s">
        <v>363</v>
      </c>
      <c r="C651">
        <v>0.19</v>
      </c>
      <c r="D651" t="s">
        <v>6</v>
      </c>
      <c r="E651" t="s">
        <v>451</v>
      </c>
      <c r="F651" t="s">
        <v>447</v>
      </c>
      <c r="G651" t="s">
        <v>363</v>
      </c>
      <c r="H651">
        <v>0.995</v>
      </c>
      <c r="I651" t="s">
        <v>871</v>
      </c>
      <c r="L651">
        <v>105564410</v>
      </c>
      <c r="M651" s="5">
        <v>43310</v>
      </c>
      <c r="N651">
        <v>1</v>
      </c>
      <c r="O651">
        <v>1</v>
      </c>
      <c r="P651">
        <v>0</v>
      </c>
      <c r="Q651">
        <v>1</v>
      </c>
      <c r="R651" t="s">
        <v>7</v>
      </c>
    </row>
    <row r="652" spans="1:18" x14ac:dyDescent="0.35">
      <c r="A652">
        <v>502</v>
      </c>
      <c r="B652" t="s">
        <v>363</v>
      </c>
      <c r="C652">
        <v>0.25</v>
      </c>
      <c r="D652" t="s">
        <v>6</v>
      </c>
      <c r="E652" t="s">
        <v>453</v>
      </c>
      <c r="F652" t="s">
        <v>446</v>
      </c>
      <c r="G652" t="s">
        <v>363</v>
      </c>
      <c r="H652">
        <v>1.0509999999999999</v>
      </c>
      <c r="I652" t="s">
        <v>871</v>
      </c>
      <c r="L652">
        <v>106213110</v>
      </c>
      <c r="M652" s="5">
        <v>43890</v>
      </c>
      <c r="N652">
        <v>29</v>
      </c>
      <c r="O652">
        <v>1</v>
      </c>
      <c r="P652">
        <v>0</v>
      </c>
      <c r="Q652">
        <v>5</v>
      </c>
    </row>
    <row r="653" spans="1:18" x14ac:dyDescent="0.35">
      <c r="A653">
        <v>502</v>
      </c>
      <c r="B653" t="s">
        <v>363</v>
      </c>
      <c r="C653">
        <v>0.114</v>
      </c>
      <c r="D653" t="s">
        <v>6</v>
      </c>
      <c r="E653" t="s">
        <v>451</v>
      </c>
      <c r="F653" t="s">
        <v>447</v>
      </c>
      <c r="G653" t="s">
        <v>363</v>
      </c>
      <c r="H653">
        <v>1.071</v>
      </c>
      <c r="I653" t="s">
        <v>871</v>
      </c>
      <c r="L653">
        <v>108101932</v>
      </c>
      <c r="M653" s="5">
        <v>45767</v>
      </c>
      <c r="N653">
        <v>28</v>
      </c>
      <c r="O653">
        <v>1</v>
      </c>
      <c r="Q653">
        <v>1</v>
      </c>
      <c r="R653" t="s">
        <v>7</v>
      </c>
    </row>
    <row r="654" spans="1:18" x14ac:dyDescent="0.35">
      <c r="A654">
        <v>502</v>
      </c>
      <c r="B654" t="s">
        <v>363</v>
      </c>
      <c r="C654">
        <v>0.1</v>
      </c>
      <c r="E654" t="s">
        <v>451</v>
      </c>
      <c r="F654" t="s">
        <v>447</v>
      </c>
      <c r="G654" t="s">
        <v>363</v>
      </c>
      <c r="H654">
        <v>1.085</v>
      </c>
      <c r="I654" t="s">
        <v>871</v>
      </c>
      <c r="K654" t="s">
        <v>68</v>
      </c>
      <c r="L654">
        <v>105081072</v>
      </c>
      <c r="M654" s="5">
        <v>42850</v>
      </c>
      <c r="N654">
        <v>1</v>
      </c>
      <c r="O654">
        <v>2</v>
      </c>
      <c r="Q654">
        <v>4</v>
      </c>
      <c r="R654" t="s">
        <v>7</v>
      </c>
    </row>
    <row r="655" spans="1:18" x14ac:dyDescent="0.35">
      <c r="A655">
        <v>502</v>
      </c>
      <c r="B655" t="s">
        <v>364</v>
      </c>
      <c r="C655">
        <v>0.5</v>
      </c>
      <c r="D655" t="s">
        <v>411</v>
      </c>
      <c r="E655" t="s">
        <v>447</v>
      </c>
      <c r="F655" t="s">
        <v>451</v>
      </c>
      <c r="G655" t="s">
        <v>363</v>
      </c>
      <c r="H655">
        <v>1.0980000000000001</v>
      </c>
      <c r="I655" t="s">
        <v>871</v>
      </c>
      <c r="L655">
        <v>104104431</v>
      </c>
      <c r="M655" s="5">
        <v>41825</v>
      </c>
      <c r="N655">
        <v>1</v>
      </c>
      <c r="O655">
        <v>10</v>
      </c>
      <c r="P655">
        <v>0</v>
      </c>
      <c r="Q655">
        <v>4</v>
      </c>
    </row>
    <row r="656" spans="1:18" x14ac:dyDescent="0.35">
      <c r="A656">
        <v>502</v>
      </c>
      <c r="B656" t="s">
        <v>363</v>
      </c>
      <c r="C656">
        <v>0.5</v>
      </c>
      <c r="D656" t="s">
        <v>6</v>
      </c>
      <c r="E656" t="s">
        <v>455</v>
      </c>
      <c r="F656" t="s">
        <v>456</v>
      </c>
      <c r="G656" t="s">
        <v>363</v>
      </c>
      <c r="H656">
        <v>1.1140000000000001</v>
      </c>
      <c r="I656" t="s">
        <v>871</v>
      </c>
      <c r="L656">
        <v>103947122</v>
      </c>
      <c r="M656" s="5">
        <v>41613</v>
      </c>
      <c r="N656">
        <v>1</v>
      </c>
      <c r="O656">
        <v>2</v>
      </c>
      <c r="P656">
        <v>0</v>
      </c>
      <c r="Q656">
        <v>4</v>
      </c>
      <c r="R656" t="s">
        <v>7</v>
      </c>
    </row>
    <row r="657" spans="1:18" x14ac:dyDescent="0.35">
      <c r="A657">
        <v>502</v>
      </c>
      <c r="B657" t="s">
        <v>364</v>
      </c>
      <c r="C657">
        <v>3.7999999999999999E-2</v>
      </c>
      <c r="D657" t="s">
        <v>6</v>
      </c>
      <c r="E657" t="s">
        <v>451</v>
      </c>
      <c r="F657" t="s">
        <v>447</v>
      </c>
      <c r="G657" t="s">
        <v>363</v>
      </c>
      <c r="H657">
        <v>1.147</v>
      </c>
      <c r="I657" t="s">
        <v>871</v>
      </c>
      <c r="L657">
        <v>104766047</v>
      </c>
      <c r="M657" s="5">
        <v>42515</v>
      </c>
      <c r="N657">
        <v>21</v>
      </c>
      <c r="O657">
        <v>1</v>
      </c>
      <c r="P657">
        <v>0</v>
      </c>
      <c r="Q657">
        <v>1</v>
      </c>
      <c r="R657" t="s">
        <v>3</v>
      </c>
    </row>
    <row r="658" spans="1:18" x14ac:dyDescent="0.35">
      <c r="A658">
        <v>502</v>
      </c>
      <c r="B658" t="s">
        <v>363</v>
      </c>
      <c r="C658">
        <v>3.7999999999999999E-2</v>
      </c>
      <c r="D658" t="s">
        <v>6</v>
      </c>
      <c r="E658" t="s">
        <v>451</v>
      </c>
      <c r="F658" t="s">
        <v>447</v>
      </c>
      <c r="G658" t="s">
        <v>363</v>
      </c>
      <c r="H658">
        <v>1.147</v>
      </c>
      <c r="I658" t="s">
        <v>871</v>
      </c>
      <c r="L658">
        <v>107270628</v>
      </c>
      <c r="M658" s="5">
        <v>44985</v>
      </c>
      <c r="N658">
        <v>17</v>
      </c>
      <c r="O658">
        <v>1</v>
      </c>
      <c r="Q658">
        <v>1</v>
      </c>
      <c r="R658" t="s">
        <v>7</v>
      </c>
    </row>
    <row r="659" spans="1:18" x14ac:dyDescent="0.35">
      <c r="A659">
        <v>502</v>
      </c>
      <c r="B659" t="s">
        <v>364</v>
      </c>
      <c r="C659">
        <v>0</v>
      </c>
      <c r="E659" t="s">
        <v>451</v>
      </c>
      <c r="F659" t="s">
        <v>447</v>
      </c>
      <c r="G659" t="s">
        <v>363</v>
      </c>
      <c r="H659">
        <v>1.1850000000000001</v>
      </c>
      <c r="I659" t="s">
        <v>871</v>
      </c>
      <c r="L659">
        <v>107943604</v>
      </c>
      <c r="M659" s="5">
        <v>45607</v>
      </c>
      <c r="N659">
        <v>21</v>
      </c>
      <c r="O659">
        <v>1</v>
      </c>
      <c r="Q659">
        <v>1</v>
      </c>
      <c r="R659" t="s">
        <v>8</v>
      </c>
    </row>
    <row r="660" spans="1:18" x14ac:dyDescent="0.35">
      <c r="A660">
        <v>502</v>
      </c>
      <c r="B660" t="s">
        <v>363</v>
      </c>
      <c r="C660">
        <v>0</v>
      </c>
      <c r="E660" t="s">
        <v>451</v>
      </c>
      <c r="G660" t="s">
        <v>363</v>
      </c>
      <c r="H660">
        <v>1.1850000000000001</v>
      </c>
      <c r="I660" t="s">
        <v>871</v>
      </c>
      <c r="L660">
        <v>108176995</v>
      </c>
      <c r="M660" s="5">
        <v>45835</v>
      </c>
      <c r="N660">
        <v>21</v>
      </c>
      <c r="O660">
        <v>2</v>
      </c>
      <c r="Q660">
        <v>1</v>
      </c>
      <c r="R660" t="s">
        <v>7</v>
      </c>
    </row>
    <row r="661" spans="1:18" x14ac:dyDescent="0.35">
      <c r="A661">
        <v>502</v>
      </c>
      <c r="B661" t="s">
        <v>363</v>
      </c>
      <c r="C661">
        <v>0</v>
      </c>
      <c r="E661" t="s">
        <v>451</v>
      </c>
      <c r="F661" t="s">
        <v>447</v>
      </c>
      <c r="G661" t="s">
        <v>363</v>
      </c>
      <c r="H661">
        <v>1.1850000000000001</v>
      </c>
      <c r="I661" t="s">
        <v>871</v>
      </c>
      <c r="L661">
        <v>104354227</v>
      </c>
      <c r="M661" s="5">
        <v>42107</v>
      </c>
      <c r="N661">
        <v>30</v>
      </c>
      <c r="O661">
        <v>1</v>
      </c>
      <c r="P661">
        <v>8</v>
      </c>
      <c r="Q661">
        <v>1</v>
      </c>
      <c r="R661" t="s">
        <v>7</v>
      </c>
    </row>
    <row r="662" spans="1:18" x14ac:dyDescent="0.35">
      <c r="A662">
        <v>502</v>
      </c>
      <c r="B662" t="s">
        <v>363</v>
      </c>
      <c r="C662">
        <v>0</v>
      </c>
      <c r="D662" t="s">
        <v>6</v>
      </c>
      <c r="E662" t="s">
        <v>451</v>
      </c>
      <c r="F662" t="s">
        <v>447</v>
      </c>
      <c r="G662" t="s">
        <v>363</v>
      </c>
      <c r="H662">
        <v>1.1850000000000001</v>
      </c>
      <c r="I662" t="s">
        <v>871</v>
      </c>
      <c r="L662">
        <v>107622569</v>
      </c>
      <c r="M662" s="5">
        <v>45293</v>
      </c>
      <c r="N662">
        <v>17</v>
      </c>
      <c r="O662">
        <v>1</v>
      </c>
      <c r="P662">
        <v>0</v>
      </c>
      <c r="Q662">
        <v>3</v>
      </c>
      <c r="R662" t="s">
        <v>7</v>
      </c>
    </row>
    <row r="663" spans="1:18" x14ac:dyDescent="0.35">
      <c r="A663">
        <v>502</v>
      </c>
      <c r="B663" t="s">
        <v>363</v>
      </c>
      <c r="C663">
        <v>9.5000000000000001E-2</v>
      </c>
      <c r="D663" t="s">
        <v>6</v>
      </c>
      <c r="E663" t="s">
        <v>453</v>
      </c>
      <c r="F663" t="s">
        <v>451</v>
      </c>
      <c r="G663" t="s">
        <v>363</v>
      </c>
      <c r="H663">
        <v>1.206</v>
      </c>
      <c r="I663" t="s">
        <v>871</v>
      </c>
      <c r="L663">
        <v>105609518</v>
      </c>
      <c r="M663" s="5">
        <v>43354</v>
      </c>
      <c r="N663">
        <v>1</v>
      </c>
      <c r="O663">
        <v>1</v>
      </c>
      <c r="P663">
        <v>0</v>
      </c>
      <c r="Q663">
        <v>5</v>
      </c>
      <c r="R663" t="s">
        <v>7</v>
      </c>
    </row>
    <row r="664" spans="1:18" x14ac:dyDescent="0.35">
      <c r="A664">
        <v>502</v>
      </c>
      <c r="B664" t="s">
        <v>363</v>
      </c>
      <c r="C664">
        <v>2.5000000000000001E-2</v>
      </c>
      <c r="D664" t="s">
        <v>411</v>
      </c>
      <c r="E664" t="s">
        <v>451</v>
      </c>
      <c r="F664" t="s">
        <v>453</v>
      </c>
      <c r="G664" t="s">
        <v>363</v>
      </c>
      <c r="H664">
        <v>1.21</v>
      </c>
      <c r="I664" t="s">
        <v>871</v>
      </c>
      <c r="L664">
        <v>107194231</v>
      </c>
      <c r="M664" s="5">
        <v>44905</v>
      </c>
      <c r="N664">
        <v>19</v>
      </c>
      <c r="O664">
        <v>1</v>
      </c>
      <c r="P664">
        <v>0</v>
      </c>
      <c r="Q664">
        <v>1</v>
      </c>
    </row>
    <row r="665" spans="1:18" x14ac:dyDescent="0.35">
      <c r="A665">
        <v>502</v>
      </c>
      <c r="B665" t="s">
        <v>363</v>
      </c>
      <c r="C665">
        <v>3.7999999999999999E-2</v>
      </c>
      <c r="D665" t="s">
        <v>411</v>
      </c>
      <c r="E665" t="s">
        <v>451</v>
      </c>
      <c r="F665" t="s">
        <v>453</v>
      </c>
      <c r="G665" t="s">
        <v>363</v>
      </c>
      <c r="H665">
        <v>1.2230000000000001</v>
      </c>
      <c r="I665" t="s">
        <v>871</v>
      </c>
      <c r="L665">
        <v>104477939</v>
      </c>
      <c r="M665" s="5">
        <v>42244</v>
      </c>
      <c r="N665">
        <v>30</v>
      </c>
      <c r="O665">
        <v>1</v>
      </c>
      <c r="P665">
        <v>0</v>
      </c>
      <c r="Q665">
        <v>1</v>
      </c>
      <c r="R665" t="s">
        <v>7</v>
      </c>
    </row>
    <row r="666" spans="1:18" x14ac:dyDescent="0.35">
      <c r="A666">
        <v>502</v>
      </c>
      <c r="B666" t="s">
        <v>363</v>
      </c>
      <c r="C666">
        <v>3.7999999999999999E-2</v>
      </c>
      <c r="D666" t="s">
        <v>6</v>
      </c>
      <c r="E666" t="s">
        <v>453</v>
      </c>
      <c r="F666" t="s">
        <v>451</v>
      </c>
      <c r="G666" t="s">
        <v>363</v>
      </c>
      <c r="H666">
        <v>1.2629999999999999</v>
      </c>
      <c r="I666" t="s">
        <v>871</v>
      </c>
      <c r="L666">
        <v>107393197</v>
      </c>
      <c r="M666" s="5">
        <v>45099</v>
      </c>
      <c r="N666">
        <v>20</v>
      </c>
      <c r="O666">
        <v>2</v>
      </c>
      <c r="Q666">
        <v>5</v>
      </c>
      <c r="R666" t="s">
        <v>10</v>
      </c>
    </row>
    <row r="667" spans="1:18" x14ac:dyDescent="0.35">
      <c r="A667">
        <v>502</v>
      </c>
      <c r="B667" t="s">
        <v>363</v>
      </c>
      <c r="C667">
        <v>3.7999999999999999E-2</v>
      </c>
      <c r="D667" t="s">
        <v>6</v>
      </c>
      <c r="E667" t="s">
        <v>453</v>
      </c>
      <c r="F667" t="s">
        <v>451</v>
      </c>
      <c r="G667" t="s">
        <v>363</v>
      </c>
      <c r="H667">
        <v>1.2629999999999999</v>
      </c>
      <c r="I667" t="s">
        <v>871</v>
      </c>
      <c r="L667">
        <v>107399474</v>
      </c>
      <c r="M667" s="5">
        <v>45099</v>
      </c>
      <c r="N667">
        <v>20</v>
      </c>
      <c r="O667">
        <v>2</v>
      </c>
      <c r="Q667">
        <v>5</v>
      </c>
      <c r="R667" t="s">
        <v>10</v>
      </c>
    </row>
    <row r="668" spans="1:18" x14ac:dyDescent="0.35">
      <c r="A668">
        <v>502</v>
      </c>
      <c r="B668" t="s">
        <v>363</v>
      </c>
      <c r="C668">
        <v>1.9E-2</v>
      </c>
      <c r="D668" t="s">
        <v>6</v>
      </c>
      <c r="E668" t="s">
        <v>453</v>
      </c>
      <c r="F668" t="s">
        <v>451</v>
      </c>
      <c r="G668" t="s">
        <v>363</v>
      </c>
      <c r="H668">
        <v>1.282</v>
      </c>
      <c r="I668" t="s">
        <v>871</v>
      </c>
      <c r="L668">
        <v>106414893</v>
      </c>
      <c r="M668" s="5">
        <v>44148</v>
      </c>
      <c r="N668">
        <v>17</v>
      </c>
      <c r="O668">
        <v>1</v>
      </c>
      <c r="P668">
        <v>0</v>
      </c>
      <c r="Q668">
        <v>4</v>
      </c>
      <c r="R668" t="s">
        <v>7</v>
      </c>
    </row>
    <row r="669" spans="1:18" x14ac:dyDescent="0.35">
      <c r="A669">
        <v>502</v>
      </c>
      <c r="B669" t="s">
        <v>363</v>
      </c>
      <c r="C669">
        <v>3.0000000000000001E-3</v>
      </c>
      <c r="D669" t="s">
        <v>411</v>
      </c>
      <c r="E669" t="s">
        <v>453</v>
      </c>
      <c r="F669" t="s">
        <v>446</v>
      </c>
      <c r="G669" t="s">
        <v>363</v>
      </c>
      <c r="H669">
        <v>1.304</v>
      </c>
      <c r="I669" t="s">
        <v>871</v>
      </c>
      <c r="L669">
        <v>105487562</v>
      </c>
      <c r="M669" s="5">
        <v>43239</v>
      </c>
      <c r="N669">
        <v>21</v>
      </c>
      <c r="O669">
        <v>1</v>
      </c>
      <c r="P669">
        <v>7</v>
      </c>
      <c r="Q669">
        <v>1</v>
      </c>
      <c r="R669" t="s">
        <v>7</v>
      </c>
    </row>
    <row r="670" spans="1:18" x14ac:dyDescent="0.35">
      <c r="A670">
        <v>502</v>
      </c>
      <c r="B670" t="s">
        <v>363</v>
      </c>
      <c r="C670">
        <v>1.9E-2</v>
      </c>
      <c r="D670" t="s">
        <v>411</v>
      </c>
      <c r="E670" t="s">
        <v>456</v>
      </c>
      <c r="F670" t="s">
        <v>446</v>
      </c>
      <c r="G670" t="s">
        <v>363</v>
      </c>
      <c r="H670">
        <v>1.32</v>
      </c>
      <c r="I670" t="s">
        <v>871</v>
      </c>
      <c r="L670">
        <v>104721634</v>
      </c>
      <c r="M670" s="5">
        <v>42476</v>
      </c>
      <c r="N670">
        <v>24</v>
      </c>
      <c r="O670">
        <v>1</v>
      </c>
      <c r="P670">
        <v>0</v>
      </c>
      <c r="Q670">
        <v>1</v>
      </c>
      <c r="R670" t="s">
        <v>7</v>
      </c>
    </row>
    <row r="671" spans="1:18" x14ac:dyDescent="0.35">
      <c r="A671">
        <v>502</v>
      </c>
      <c r="B671" t="s">
        <v>363</v>
      </c>
      <c r="C671">
        <v>0.25</v>
      </c>
      <c r="D671" t="s">
        <v>6</v>
      </c>
      <c r="E671" t="s">
        <v>446</v>
      </c>
      <c r="F671" t="s">
        <v>456</v>
      </c>
      <c r="G671" t="s">
        <v>363</v>
      </c>
      <c r="H671">
        <v>1.3640000000000001</v>
      </c>
      <c r="I671" t="s">
        <v>871</v>
      </c>
      <c r="L671">
        <v>105209577</v>
      </c>
      <c r="M671" s="5">
        <v>42969</v>
      </c>
      <c r="N671">
        <v>30</v>
      </c>
      <c r="O671">
        <v>1</v>
      </c>
      <c r="P671">
        <v>8</v>
      </c>
      <c r="Q671">
        <v>1</v>
      </c>
      <c r="R671" t="s">
        <v>8</v>
      </c>
    </row>
    <row r="672" spans="1:18" x14ac:dyDescent="0.35">
      <c r="A672">
        <v>0</v>
      </c>
      <c r="B672" t="s">
        <v>363</v>
      </c>
      <c r="C672">
        <v>0.25</v>
      </c>
      <c r="D672" t="s">
        <v>6</v>
      </c>
      <c r="E672" t="s">
        <v>446</v>
      </c>
      <c r="F672" t="s">
        <v>453</v>
      </c>
      <c r="G672" t="s">
        <v>363</v>
      </c>
      <c r="H672">
        <v>1.3640000000000001</v>
      </c>
      <c r="I672" t="s">
        <v>871</v>
      </c>
      <c r="L672">
        <v>104217849</v>
      </c>
      <c r="M672" s="5">
        <v>41950</v>
      </c>
      <c r="N672">
        <v>1</v>
      </c>
      <c r="O672">
        <v>1</v>
      </c>
      <c r="Q672">
        <v>1</v>
      </c>
      <c r="R672" t="s">
        <v>7</v>
      </c>
    </row>
    <row r="673" spans="1:18" x14ac:dyDescent="0.35">
      <c r="A673">
        <v>502</v>
      </c>
      <c r="B673" t="s">
        <v>363</v>
      </c>
      <c r="C673">
        <v>7.5999999999999998E-2</v>
      </c>
      <c r="D673" t="s">
        <v>411</v>
      </c>
      <c r="E673" t="s">
        <v>456</v>
      </c>
      <c r="F673" t="s">
        <v>446</v>
      </c>
      <c r="G673" t="s">
        <v>363</v>
      </c>
      <c r="H673">
        <v>1.377</v>
      </c>
      <c r="I673" t="s">
        <v>871</v>
      </c>
      <c r="L673">
        <v>105386486</v>
      </c>
      <c r="M673" s="5">
        <v>43139</v>
      </c>
      <c r="N673">
        <v>17</v>
      </c>
      <c r="O673">
        <v>1</v>
      </c>
      <c r="P673">
        <v>0</v>
      </c>
      <c r="Q673">
        <v>5</v>
      </c>
      <c r="R673" t="s">
        <v>7</v>
      </c>
    </row>
    <row r="674" spans="1:18" x14ac:dyDescent="0.35">
      <c r="A674">
        <v>502</v>
      </c>
      <c r="B674" t="s">
        <v>363</v>
      </c>
      <c r="C674">
        <v>0.25</v>
      </c>
      <c r="D674" t="s">
        <v>411</v>
      </c>
      <c r="E674" t="s">
        <v>451</v>
      </c>
      <c r="F674" t="s">
        <v>447</v>
      </c>
      <c r="G674" t="s">
        <v>363</v>
      </c>
      <c r="H674">
        <v>1.4350000000000001</v>
      </c>
      <c r="I674" t="s">
        <v>871</v>
      </c>
      <c r="L674">
        <v>105031105</v>
      </c>
      <c r="M674" s="5">
        <v>42795</v>
      </c>
      <c r="N674">
        <v>17</v>
      </c>
      <c r="O674">
        <v>1</v>
      </c>
      <c r="P674">
        <v>0</v>
      </c>
      <c r="Q674">
        <v>5</v>
      </c>
      <c r="R674" t="s">
        <v>3</v>
      </c>
    </row>
    <row r="675" spans="1:18" x14ac:dyDescent="0.35">
      <c r="A675">
        <v>502</v>
      </c>
      <c r="B675" t="s">
        <v>364</v>
      </c>
      <c r="C675">
        <v>0.21</v>
      </c>
      <c r="D675" t="s">
        <v>411</v>
      </c>
      <c r="E675" t="s">
        <v>453</v>
      </c>
      <c r="F675" t="s">
        <v>421</v>
      </c>
      <c r="G675" t="s">
        <v>363</v>
      </c>
      <c r="H675">
        <v>1.5109999999999999</v>
      </c>
      <c r="I675" t="s">
        <v>871</v>
      </c>
      <c r="L675">
        <v>107960083</v>
      </c>
      <c r="M675" s="5">
        <v>45621</v>
      </c>
      <c r="N675">
        <v>17</v>
      </c>
      <c r="O675">
        <v>1</v>
      </c>
      <c r="P675">
        <v>0</v>
      </c>
      <c r="Q675">
        <v>4</v>
      </c>
      <c r="R675" t="s">
        <v>7</v>
      </c>
    </row>
    <row r="676" spans="1:18" x14ac:dyDescent="0.35">
      <c r="A676">
        <v>502</v>
      </c>
      <c r="B676" t="s">
        <v>363</v>
      </c>
      <c r="C676">
        <v>9.5000000000000001E-2</v>
      </c>
      <c r="D676" t="s">
        <v>6</v>
      </c>
      <c r="E676" t="s">
        <v>446</v>
      </c>
      <c r="F676" t="s">
        <v>456</v>
      </c>
      <c r="G676" t="s">
        <v>363</v>
      </c>
      <c r="H676">
        <v>1.5189999999999999</v>
      </c>
      <c r="I676" t="s">
        <v>871</v>
      </c>
      <c r="L676">
        <v>104322589</v>
      </c>
      <c r="M676" s="5">
        <v>42072</v>
      </c>
      <c r="N676">
        <v>1</v>
      </c>
      <c r="O676">
        <v>1</v>
      </c>
      <c r="P676">
        <v>0</v>
      </c>
      <c r="Q676">
        <v>1</v>
      </c>
      <c r="R676" t="s">
        <v>7</v>
      </c>
    </row>
    <row r="677" spans="1:18" x14ac:dyDescent="0.35">
      <c r="A677">
        <v>502</v>
      </c>
      <c r="B677" t="s">
        <v>363</v>
      </c>
      <c r="C677">
        <v>7.5999999999999998E-2</v>
      </c>
      <c r="D677" t="s">
        <v>6</v>
      </c>
      <c r="E677" t="s">
        <v>455</v>
      </c>
      <c r="F677" t="s">
        <v>453</v>
      </c>
      <c r="G677" t="s">
        <v>363</v>
      </c>
      <c r="H677">
        <v>1.538</v>
      </c>
      <c r="I677" t="s">
        <v>871</v>
      </c>
      <c r="L677">
        <v>106152654</v>
      </c>
      <c r="M677" s="5">
        <v>43819</v>
      </c>
      <c r="N677">
        <v>17</v>
      </c>
      <c r="O677">
        <v>1</v>
      </c>
      <c r="P677">
        <v>0</v>
      </c>
      <c r="Q677">
        <v>4</v>
      </c>
      <c r="R677" t="s">
        <v>7</v>
      </c>
    </row>
    <row r="678" spans="1:18" x14ac:dyDescent="0.35">
      <c r="A678">
        <v>502</v>
      </c>
      <c r="B678" t="s">
        <v>363</v>
      </c>
      <c r="C678">
        <v>4.7E-2</v>
      </c>
      <c r="D678" t="s">
        <v>6</v>
      </c>
      <c r="E678" t="s">
        <v>446</v>
      </c>
      <c r="F678" t="s">
        <v>456</v>
      </c>
      <c r="G678" t="s">
        <v>363</v>
      </c>
      <c r="H678">
        <v>1.5669999999999999</v>
      </c>
      <c r="I678" t="s">
        <v>871</v>
      </c>
      <c r="L678">
        <v>106036327</v>
      </c>
      <c r="M678" s="5">
        <v>43752</v>
      </c>
      <c r="N678">
        <v>21</v>
      </c>
      <c r="O678">
        <v>1</v>
      </c>
      <c r="P678">
        <v>0</v>
      </c>
      <c r="Q678">
        <v>1</v>
      </c>
      <c r="R678" t="s">
        <v>7</v>
      </c>
    </row>
    <row r="679" spans="1:18" x14ac:dyDescent="0.35">
      <c r="A679">
        <v>502</v>
      </c>
      <c r="B679" t="s">
        <v>363</v>
      </c>
      <c r="C679">
        <v>3.7999999999999999E-2</v>
      </c>
      <c r="D679" t="s">
        <v>6</v>
      </c>
      <c r="E679" t="s">
        <v>446</v>
      </c>
      <c r="F679" t="s">
        <v>456</v>
      </c>
      <c r="G679" t="s">
        <v>363</v>
      </c>
      <c r="H679">
        <v>1.5760000000000001</v>
      </c>
      <c r="I679" t="s">
        <v>871</v>
      </c>
      <c r="L679">
        <v>105675444</v>
      </c>
      <c r="M679" s="5">
        <v>43414</v>
      </c>
      <c r="N679">
        <v>17</v>
      </c>
      <c r="O679">
        <v>1</v>
      </c>
      <c r="P679">
        <v>0</v>
      </c>
      <c r="Q679">
        <v>4</v>
      </c>
      <c r="R679" t="s">
        <v>7</v>
      </c>
    </row>
    <row r="680" spans="1:18" x14ac:dyDescent="0.35">
      <c r="A680">
        <v>502</v>
      </c>
      <c r="B680" t="s">
        <v>363</v>
      </c>
      <c r="C680">
        <v>1.9E-2</v>
      </c>
      <c r="D680" t="s">
        <v>6</v>
      </c>
      <c r="E680" t="s">
        <v>421</v>
      </c>
      <c r="F680" t="s">
        <v>456</v>
      </c>
      <c r="G680" t="s">
        <v>363</v>
      </c>
      <c r="H680">
        <v>1.595</v>
      </c>
      <c r="I680" t="s">
        <v>871</v>
      </c>
      <c r="L680">
        <v>104700732</v>
      </c>
      <c r="M680" s="5">
        <v>42444</v>
      </c>
      <c r="N680">
        <v>23</v>
      </c>
      <c r="O680">
        <v>1</v>
      </c>
      <c r="P680">
        <v>0</v>
      </c>
      <c r="Q680">
        <v>1</v>
      </c>
      <c r="R680" t="s">
        <v>3</v>
      </c>
    </row>
    <row r="681" spans="1:18" x14ac:dyDescent="0.35">
      <c r="A681">
        <v>502</v>
      </c>
      <c r="B681" t="s">
        <v>363</v>
      </c>
      <c r="C681">
        <v>0.01</v>
      </c>
      <c r="D681" t="s">
        <v>6</v>
      </c>
      <c r="E681" t="s">
        <v>446</v>
      </c>
      <c r="G681" t="s">
        <v>363</v>
      </c>
      <c r="H681">
        <v>1.6040000000000001</v>
      </c>
      <c r="I681" t="s">
        <v>871</v>
      </c>
      <c r="L681">
        <v>105664513</v>
      </c>
      <c r="M681" s="5">
        <v>43400</v>
      </c>
      <c r="N681">
        <v>1</v>
      </c>
      <c r="O681">
        <v>2</v>
      </c>
      <c r="P681">
        <v>7</v>
      </c>
      <c r="Q681">
        <v>1</v>
      </c>
      <c r="R681" t="s">
        <v>3</v>
      </c>
    </row>
    <row r="682" spans="1:18" x14ac:dyDescent="0.35">
      <c r="A682">
        <v>502</v>
      </c>
      <c r="B682" t="s">
        <v>364</v>
      </c>
      <c r="C682">
        <v>5.0000000000000001E-3</v>
      </c>
      <c r="D682" t="s">
        <v>6</v>
      </c>
      <c r="E682" t="s">
        <v>455</v>
      </c>
      <c r="F682" t="s">
        <v>456</v>
      </c>
      <c r="G682" t="s">
        <v>363</v>
      </c>
      <c r="H682">
        <v>1.609</v>
      </c>
      <c r="I682" t="s">
        <v>871</v>
      </c>
      <c r="L682">
        <v>104546620</v>
      </c>
      <c r="M682" s="5">
        <v>42305</v>
      </c>
      <c r="N682">
        <v>21</v>
      </c>
      <c r="O682">
        <v>2</v>
      </c>
      <c r="P682">
        <v>7</v>
      </c>
      <c r="Q682">
        <v>5</v>
      </c>
      <c r="R682" t="s">
        <v>3</v>
      </c>
    </row>
    <row r="683" spans="1:18" x14ac:dyDescent="0.35">
      <c r="A683">
        <v>502</v>
      </c>
      <c r="B683" t="s">
        <v>363</v>
      </c>
      <c r="C683">
        <v>4.0000000000000001E-3</v>
      </c>
      <c r="D683" t="s">
        <v>6</v>
      </c>
      <c r="E683" t="s">
        <v>421</v>
      </c>
      <c r="F683" t="s">
        <v>453</v>
      </c>
      <c r="G683" t="s">
        <v>363</v>
      </c>
      <c r="H683">
        <v>1.61</v>
      </c>
      <c r="I683" t="s">
        <v>871</v>
      </c>
      <c r="L683">
        <v>108125327</v>
      </c>
      <c r="M683" s="5">
        <v>45790</v>
      </c>
      <c r="N683">
        <v>21</v>
      </c>
      <c r="O683">
        <v>1</v>
      </c>
      <c r="P683">
        <v>7</v>
      </c>
      <c r="Q683">
        <v>1</v>
      </c>
      <c r="R683" t="s">
        <v>7</v>
      </c>
    </row>
    <row r="684" spans="1:18" x14ac:dyDescent="0.35">
      <c r="A684">
        <v>502</v>
      </c>
      <c r="B684" t="s">
        <v>363</v>
      </c>
      <c r="C684">
        <v>4.0000000000000001E-3</v>
      </c>
      <c r="D684" t="s">
        <v>6</v>
      </c>
      <c r="E684" t="s">
        <v>446</v>
      </c>
      <c r="F684" t="s">
        <v>453</v>
      </c>
      <c r="G684" t="s">
        <v>363</v>
      </c>
      <c r="H684">
        <v>1.61</v>
      </c>
      <c r="I684" t="s">
        <v>871</v>
      </c>
      <c r="L684">
        <v>105720728</v>
      </c>
      <c r="M684" s="5">
        <v>43434</v>
      </c>
      <c r="N684">
        <v>21</v>
      </c>
      <c r="O684">
        <v>1</v>
      </c>
      <c r="P684">
        <v>7</v>
      </c>
      <c r="Q684">
        <v>1</v>
      </c>
      <c r="R684" t="s">
        <v>7</v>
      </c>
    </row>
    <row r="685" spans="1:18" x14ac:dyDescent="0.35">
      <c r="A685">
        <v>502</v>
      </c>
      <c r="B685" t="s">
        <v>363</v>
      </c>
      <c r="C685">
        <v>1E-3</v>
      </c>
      <c r="D685" t="s">
        <v>6</v>
      </c>
      <c r="E685" t="s">
        <v>446</v>
      </c>
      <c r="F685" t="s">
        <v>447</v>
      </c>
      <c r="G685" t="s">
        <v>363</v>
      </c>
      <c r="H685">
        <v>1.613</v>
      </c>
      <c r="I685" t="s">
        <v>871</v>
      </c>
      <c r="L685">
        <v>107665122</v>
      </c>
      <c r="M685" s="5">
        <v>45352</v>
      </c>
      <c r="N685">
        <v>28</v>
      </c>
      <c r="O685">
        <v>1</v>
      </c>
      <c r="P685">
        <v>0</v>
      </c>
      <c r="Q685">
        <v>1</v>
      </c>
      <c r="R685" t="s">
        <v>7</v>
      </c>
    </row>
    <row r="686" spans="1:18" x14ac:dyDescent="0.35">
      <c r="A686">
        <v>502</v>
      </c>
      <c r="B686" t="s">
        <v>363</v>
      </c>
      <c r="C686">
        <v>1E-3</v>
      </c>
      <c r="D686" t="s">
        <v>6</v>
      </c>
      <c r="E686" t="s">
        <v>446</v>
      </c>
      <c r="F686" t="s">
        <v>458</v>
      </c>
      <c r="G686" t="s">
        <v>363</v>
      </c>
      <c r="H686">
        <v>1.613</v>
      </c>
      <c r="I686" t="s">
        <v>871</v>
      </c>
      <c r="L686">
        <v>105382984</v>
      </c>
      <c r="M686" s="5">
        <v>43133</v>
      </c>
      <c r="N686">
        <v>21</v>
      </c>
      <c r="O686">
        <v>1</v>
      </c>
      <c r="P686">
        <v>7</v>
      </c>
      <c r="Q686">
        <v>1</v>
      </c>
      <c r="R686" t="s">
        <v>7</v>
      </c>
    </row>
    <row r="687" spans="1:18" x14ac:dyDescent="0.35">
      <c r="A687">
        <v>502</v>
      </c>
      <c r="B687" t="s">
        <v>364</v>
      </c>
      <c r="C687">
        <v>0</v>
      </c>
      <c r="E687" t="s">
        <v>455</v>
      </c>
      <c r="G687" t="s">
        <v>363</v>
      </c>
      <c r="H687">
        <v>1.6140000000000001</v>
      </c>
      <c r="I687" t="s">
        <v>871</v>
      </c>
      <c r="L687">
        <v>104743030</v>
      </c>
      <c r="M687" s="5">
        <v>42508</v>
      </c>
      <c r="N687">
        <v>30</v>
      </c>
      <c r="O687">
        <v>2</v>
      </c>
      <c r="P687">
        <v>0</v>
      </c>
      <c r="Q687">
        <v>1</v>
      </c>
      <c r="R687" t="s">
        <v>7</v>
      </c>
    </row>
    <row r="688" spans="1:18" x14ac:dyDescent="0.35">
      <c r="A688">
        <v>502</v>
      </c>
      <c r="B688" t="s">
        <v>364</v>
      </c>
      <c r="C688">
        <v>0</v>
      </c>
      <c r="E688" t="s">
        <v>455</v>
      </c>
      <c r="G688" t="s">
        <v>363</v>
      </c>
      <c r="H688">
        <v>1.6140000000000001</v>
      </c>
      <c r="I688" t="s">
        <v>871</v>
      </c>
      <c r="L688">
        <v>104048428</v>
      </c>
      <c r="M688" s="5">
        <v>41750</v>
      </c>
      <c r="N688">
        <v>30</v>
      </c>
      <c r="O688">
        <v>1</v>
      </c>
      <c r="P688">
        <v>7</v>
      </c>
      <c r="Q688">
        <v>1</v>
      </c>
      <c r="R688" t="s">
        <v>7</v>
      </c>
    </row>
    <row r="689" spans="1:18" x14ac:dyDescent="0.35">
      <c r="A689">
        <v>502</v>
      </c>
      <c r="B689" t="s">
        <v>363</v>
      </c>
      <c r="C689">
        <v>0</v>
      </c>
      <c r="E689" t="s">
        <v>421</v>
      </c>
      <c r="F689" t="s">
        <v>460</v>
      </c>
      <c r="G689" t="s">
        <v>363</v>
      </c>
      <c r="H689">
        <v>1.6140000000000001</v>
      </c>
      <c r="I689" t="s">
        <v>871</v>
      </c>
      <c r="L689">
        <v>107495321</v>
      </c>
      <c r="M689" s="5">
        <v>45187</v>
      </c>
      <c r="N689">
        <v>25</v>
      </c>
      <c r="O689">
        <v>1</v>
      </c>
      <c r="P689">
        <v>7</v>
      </c>
      <c r="Q689">
        <v>1</v>
      </c>
      <c r="R689" t="s">
        <v>7</v>
      </c>
    </row>
    <row r="690" spans="1:18" x14ac:dyDescent="0.35">
      <c r="A690">
        <v>502</v>
      </c>
      <c r="B690" t="s">
        <v>363</v>
      </c>
      <c r="C690">
        <v>0</v>
      </c>
      <c r="E690" t="s">
        <v>421</v>
      </c>
      <c r="F690" t="s">
        <v>453</v>
      </c>
      <c r="G690" t="s">
        <v>363</v>
      </c>
      <c r="H690">
        <v>1.6140000000000001</v>
      </c>
      <c r="I690" t="s">
        <v>871</v>
      </c>
      <c r="L690">
        <v>106877375</v>
      </c>
      <c r="M690" s="5">
        <v>44561</v>
      </c>
      <c r="N690">
        <v>30</v>
      </c>
      <c r="O690">
        <v>1</v>
      </c>
      <c r="P690">
        <v>7</v>
      </c>
      <c r="Q690">
        <v>1</v>
      </c>
      <c r="R690" t="s">
        <v>3</v>
      </c>
    </row>
    <row r="691" spans="1:18" x14ac:dyDescent="0.35">
      <c r="A691">
        <v>502</v>
      </c>
      <c r="B691" t="s">
        <v>363</v>
      </c>
      <c r="C691">
        <v>0</v>
      </c>
      <c r="E691" t="s">
        <v>421</v>
      </c>
      <c r="F691" t="s">
        <v>461</v>
      </c>
      <c r="G691" t="s">
        <v>363</v>
      </c>
      <c r="H691">
        <v>1.6140000000000001</v>
      </c>
      <c r="I691" t="s">
        <v>871</v>
      </c>
      <c r="L691">
        <v>106636775</v>
      </c>
      <c r="M691" s="5">
        <v>44335</v>
      </c>
      <c r="N691">
        <v>23</v>
      </c>
      <c r="O691">
        <v>1</v>
      </c>
      <c r="P691">
        <v>7</v>
      </c>
      <c r="Q691">
        <v>4</v>
      </c>
      <c r="R691" t="s">
        <v>3</v>
      </c>
    </row>
    <row r="692" spans="1:18" x14ac:dyDescent="0.35">
      <c r="A692">
        <v>502</v>
      </c>
      <c r="B692" t="s">
        <v>363</v>
      </c>
      <c r="C692">
        <v>0</v>
      </c>
      <c r="E692" t="s">
        <v>421</v>
      </c>
      <c r="G692" t="s">
        <v>363</v>
      </c>
      <c r="H692">
        <v>1.6140000000000001</v>
      </c>
      <c r="I692" t="s">
        <v>871</v>
      </c>
      <c r="L692">
        <v>106367394</v>
      </c>
      <c r="M692" s="5">
        <v>44095</v>
      </c>
      <c r="N692">
        <v>24</v>
      </c>
      <c r="O692">
        <v>1</v>
      </c>
      <c r="P692">
        <v>7</v>
      </c>
      <c r="Q692">
        <v>1</v>
      </c>
      <c r="R692" t="s">
        <v>3</v>
      </c>
    </row>
    <row r="693" spans="1:18" x14ac:dyDescent="0.35">
      <c r="A693">
        <v>502</v>
      </c>
      <c r="B693" t="s">
        <v>363</v>
      </c>
      <c r="C693">
        <v>0</v>
      </c>
      <c r="E693" t="s">
        <v>421</v>
      </c>
      <c r="F693" t="s">
        <v>461</v>
      </c>
      <c r="G693" t="s">
        <v>363</v>
      </c>
      <c r="H693">
        <v>1.6140000000000001</v>
      </c>
      <c r="I693" t="s">
        <v>871</v>
      </c>
      <c r="L693">
        <v>108355607</v>
      </c>
      <c r="M693" s="5">
        <v>46011</v>
      </c>
      <c r="N693">
        <v>30</v>
      </c>
      <c r="O693">
        <v>1</v>
      </c>
      <c r="P693">
        <v>7</v>
      </c>
      <c r="Q693">
        <v>1</v>
      </c>
      <c r="R693" t="s">
        <v>7</v>
      </c>
    </row>
    <row r="694" spans="1:18" x14ac:dyDescent="0.35">
      <c r="A694">
        <v>502</v>
      </c>
      <c r="B694" t="s">
        <v>363</v>
      </c>
      <c r="C694">
        <v>0</v>
      </c>
      <c r="E694" t="s">
        <v>421</v>
      </c>
      <c r="G694" t="s">
        <v>363</v>
      </c>
      <c r="H694">
        <v>1.6140000000000001</v>
      </c>
      <c r="I694" t="s">
        <v>871</v>
      </c>
      <c r="L694">
        <v>106611321</v>
      </c>
      <c r="M694" s="5">
        <v>44320</v>
      </c>
      <c r="N694">
        <v>30</v>
      </c>
      <c r="O694">
        <v>1</v>
      </c>
      <c r="P694">
        <v>7</v>
      </c>
      <c r="Q694">
        <v>1</v>
      </c>
      <c r="R694" t="s">
        <v>7</v>
      </c>
    </row>
    <row r="695" spans="1:18" x14ac:dyDescent="0.35">
      <c r="A695">
        <v>502</v>
      </c>
      <c r="B695" t="s">
        <v>363</v>
      </c>
      <c r="C695">
        <v>0</v>
      </c>
      <c r="E695" t="s">
        <v>421</v>
      </c>
      <c r="F695" t="s">
        <v>461</v>
      </c>
      <c r="G695" t="s">
        <v>363</v>
      </c>
      <c r="H695">
        <v>1.6140000000000001</v>
      </c>
      <c r="I695" t="s">
        <v>871</v>
      </c>
      <c r="L695">
        <v>107249096</v>
      </c>
      <c r="M695" s="5">
        <v>44964</v>
      </c>
      <c r="N695">
        <v>21</v>
      </c>
      <c r="O695">
        <v>1</v>
      </c>
      <c r="P695">
        <v>7</v>
      </c>
      <c r="Q695">
        <v>1</v>
      </c>
      <c r="R695" t="s">
        <v>7</v>
      </c>
    </row>
    <row r="696" spans="1:18" x14ac:dyDescent="0.35">
      <c r="A696">
        <v>502</v>
      </c>
      <c r="B696" t="s">
        <v>459</v>
      </c>
      <c r="C696">
        <v>0</v>
      </c>
      <c r="E696" t="s">
        <v>446</v>
      </c>
      <c r="F696" t="s">
        <v>438</v>
      </c>
      <c r="G696" t="s">
        <v>363</v>
      </c>
      <c r="H696">
        <v>1.6140000000000001</v>
      </c>
      <c r="I696" t="s">
        <v>871</v>
      </c>
      <c r="L696">
        <v>104430465</v>
      </c>
      <c r="M696" s="5">
        <v>42194</v>
      </c>
      <c r="N696">
        <v>14</v>
      </c>
      <c r="O696">
        <v>1</v>
      </c>
      <c r="P696">
        <v>7</v>
      </c>
      <c r="Q696">
        <v>4</v>
      </c>
      <c r="R696" t="s">
        <v>3</v>
      </c>
    </row>
    <row r="697" spans="1:18" x14ac:dyDescent="0.35">
      <c r="A697">
        <v>502</v>
      </c>
      <c r="B697" t="s">
        <v>363</v>
      </c>
      <c r="C697">
        <v>0</v>
      </c>
      <c r="E697" t="s">
        <v>446</v>
      </c>
      <c r="G697" t="s">
        <v>363</v>
      </c>
      <c r="H697">
        <v>1.6140000000000001</v>
      </c>
      <c r="I697" t="s">
        <v>871</v>
      </c>
      <c r="L697">
        <v>105236219</v>
      </c>
      <c r="M697" s="5">
        <v>42994</v>
      </c>
      <c r="N697">
        <v>24</v>
      </c>
      <c r="O697">
        <v>1</v>
      </c>
      <c r="Q697">
        <v>1</v>
      </c>
      <c r="R697" t="s">
        <v>7</v>
      </c>
    </row>
    <row r="698" spans="1:18" x14ac:dyDescent="0.35">
      <c r="A698">
        <v>502</v>
      </c>
      <c r="B698" t="s">
        <v>363</v>
      </c>
      <c r="C698">
        <v>0</v>
      </c>
      <c r="E698" t="s">
        <v>446</v>
      </c>
      <c r="G698" t="s">
        <v>363</v>
      </c>
      <c r="H698">
        <v>1.6140000000000001</v>
      </c>
      <c r="I698" t="s">
        <v>871</v>
      </c>
      <c r="L698">
        <v>104700739</v>
      </c>
      <c r="M698" s="5">
        <v>42455</v>
      </c>
      <c r="N698">
        <v>30</v>
      </c>
      <c r="O698">
        <v>1</v>
      </c>
      <c r="P698">
        <v>7</v>
      </c>
      <c r="Q698">
        <v>1</v>
      </c>
      <c r="R698" t="s">
        <v>7</v>
      </c>
    </row>
    <row r="699" spans="1:18" x14ac:dyDescent="0.35">
      <c r="A699">
        <v>502</v>
      </c>
      <c r="B699" t="s">
        <v>363</v>
      </c>
      <c r="C699">
        <v>0</v>
      </c>
      <c r="E699" t="s">
        <v>446</v>
      </c>
      <c r="F699" t="s">
        <v>421</v>
      </c>
      <c r="G699" t="s">
        <v>363</v>
      </c>
      <c r="H699">
        <v>1.6140000000000001</v>
      </c>
      <c r="I699" t="s">
        <v>871</v>
      </c>
      <c r="L699">
        <v>104183724</v>
      </c>
      <c r="M699" s="5">
        <v>41910</v>
      </c>
      <c r="N699">
        <v>30</v>
      </c>
      <c r="O699">
        <v>1</v>
      </c>
      <c r="P699">
        <v>7</v>
      </c>
      <c r="Q699">
        <v>1</v>
      </c>
      <c r="R699" t="s">
        <v>8</v>
      </c>
    </row>
    <row r="700" spans="1:18" x14ac:dyDescent="0.35">
      <c r="A700">
        <v>502</v>
      </c>
      <c r="B700" t="s">
        <v>363</v>
      </c>
      <c r="C700">
        <v>0</v>
      </c>
      <c r="E700" t="s">
        <v>446</v>
      </c>
      <c r="G700" t="s">
        <v>363</v>
      </c>
      <c r="H700">
        <v>1.6140000000000001</v>
      </c>
      <c r="I700" t="s">
        <v>871</v>
      </c>
      <c r="L700">
        <v>105452311</v>
      </c>
      <c r="M700" s="5">
        <v>43202</v>
      </c>
      <c r="N700">
        <v>30</v>
      </c>
      <c r="O700">
        <v>1</v>
      </c>
      <c r="Q700">
        <v>1</v>
      </c>
      <c r="R700" t="s">
        <v>3</v>
      </c>
    </row>
    <row r="701" spans="1:18" x14ac:dyDescent="0.35">
      <c r="A701">
        <v>502</v>
      </c>
      <c r="B701" t="s">
        <v>363</v>
      </c>
      <c r="C701">
        <v>0</v>
      </c>
      <c r="E701" t="s">
        <v>446</v>
      </c>
      <c r="F701" t="s">
        <v>463</v>
      </c>
      <c r="G701" t="s">
        <v>363</v>
      </c>
      <c r="H701">
        <v>1.6140000000000001</v>
      </c>
      <c r="I701" t="s">
        <v>871</v>
      </c>
      <c r="L701">
        <v>105444277</v>
      </c>
      <c r="M701" s="5">
        <v>43187</v>
      </c>
      <c r="N701">
        <v>21</v>
      </c>
      <c r="O701">
        <v>1</v>
      </c>
      <c r="P701">
        <v>7</v>
      </c>
      <c r="Q701">
        <v>1</v>
      </c>
      <c r="R701" t="s">
        <v>7</v>
      </c>
    </row>
    <row r="702" spans="1:18" x14ac:dyDescent="0.35">
      <c r="A702">
        <v>502</v>
      </c>
      <c r="B702" t="s">
        <v>363</v>
      </c>
      <c r="C702">
        <v>0</v>
      </c>
      <c r="E702" t="s">
        <v>446</v>
      </c>
      <c r="F702" t="s">
        <v>461</v>
      </c>
      <c r="G702" t="s">
        <v>363</v>
      </c>
      <c r="H702">
        <v>1.6140000000000001</v>
      </c>
      <c r="I702" t="s">
        <v>871</v>
      </c>
      <c r="L702">
        <v>107476798</v>
      </c>
      <c r="M702" s="5">
        <v>45177</v>
      </c>
      <c r="N702">
        <v>30</v>
      </c>
      <c r="O702">
        <v>1</v>
      </c>
      <c r="P702">
        <v>7</v>
      </c>
      <c r="Q702">
        <v>1</v>
      </c>
      <c r="R702" t="s">
        <v>8</v>
      </c>
    </row>
    <row r="703" spans="1:18" x14ac:dyDescent="0.35">
      <c r="A703">
        <v>502</v>
      </c>
      <c r="B703" t="s">
        <v>363</v>
      </c>
      <c r="C703">
        <v>0</v>
      </c>
      <c r="E703" t="s">
        <v>446</v>
      </c>
      <c r="G703" t="s">
        <v>363</v>
      </c>
      <c r="H703">
        <v>1.6140000000000001</v>
      </c>
      <c r="I703" t="s">
        <v>871</v>
      </c>
      <c r="L703">
        <v>104279551</v>
      </c>
      <c r="M703" s="5">
        <v>42013</v>
      </c>
      <c r="N703">
        <v>21</v>
      </c>
      <c r="O703">
        <v>1</v>
      </c>
      <c r="P703">
        <v>7</v>
      </c>
      <c r="Q703">
        <v>1</v>
      </c>
      <c r="R703" t="s">
        <v>7</v>
      </c>
    </row>
    <row r="704" spans="1:18" x14ac:dyDescent="0.35">
      <c r="A704">
        <v>502</v>
      </c>
      <c r="B704" t="s">
        <v>363</v>
      </c>
      <c r="C704">
        <v>0</v>
      </c>
      <c r="E704" t="s">
        <v>446</v>
      </c>
      <c r="F704" t="s">
        <v>461</v>
      </c>
      <c r="G704" t="s">
        <v>363</v>
      </c>
      <c r="H704">
        <v>1.6140000000000001</v>
      </c>
      <c r="I704" t="s">
        <v>871</v>
      </c>
      <c r="L704">
        <v>107355181</v>
      </c>
      <c r="M704" s="5">
        <v>45062</v>
      </c>
      <c r="N704">
        <v>21</v>
      </c>
      <c r="O704">
        <v>1</v>
      </c>
      <c r="Q704">
        <v>1</v>
      </c>
      <c r="R704" t="s">
        <v>7</v>
      </c>
    </row>
    <row r="705" spans="1:18" x14ac:dyDescent="0.35">
      <c r="A705">
        <v>502</v>
      </c>
      <c r="B705" t="s">
        <v>363</v>
      </c>
      <c r="C705">
        <v>0</v>
      </c>
      <c r="E705" t="s">
        <v>446</v>
      </c>
      <c r="F705" t="s">
        <v>453</v>
      </c>
      <c r="G705" t="s">
        <v>363</v>
      </c>
      <c r="H705">
        <v>1.6140000000000001</v>
      </c>
      <c r="I705" t="s">
        <v>871</v>
      </c>
      <c r="L705">
        <v>106228156</v>
      </c>
      <c r="M705" s="5">
        <v>43908</v>
      </c>
      <c r="N705">
        <v>30</v>
      </c>
      <c r="O705">
        <v>1</v>
      </c>
      <c r="P705">
        <v>7</v>
      </c>
      <c r="Q705">
        <v>1</v>
      </c>
      <c r="R705" t="s">
        <v>3</v>
      </c>
    </row>
    <row r="706" spans="1:18" x14ac:dyDescent="0.35">
      <c r="A706">
        <v>502</v>
      </c>
      <c r="B706" t="s">
        <v>363</v>
      </c>
      <c r="C706">
        <v>0</v>
      </c>
      <c r="E706" t="s">
        <v>446</v>
      </c>
      <c r="G706" t="s">
        <v>363</v>
      </c>
      <c r="H706">
        <v>1.6140000000000001</v>
      </c>
      <c r="I706" t="s">
        <v>871</v>
      </c>
      <c r="L706">
        <v>106391315</v>
      </c>
      <c r="M706" s="5">
        <v>44124</v>
      </c>
      <c r="N706">
        <v>24</v>
      </c>
      <c r="O706">
        <v>1</v>
      </c>
      <c r="P706">
        <v>7</v>
      </c>
      <c r="Q706">
        <v>1</v>
      </c>
      <c r="R706" t="s">
        <v>7</v>
      </c>
    </row>
    <row r="707" spans="1:18" x14ac:dyDescent="0.35">
      <c r="A707">
        <v>502</v>
      </c>
      <c r="B707" t="s">
        <v>363</v>
      </c>
      <c r="C707">
        <v>0</v>
      </c>
      <c r="E707" t="s">
        <v>446</v>
      </c>
      <c r="F707" t="s">
        <v>453</v>
      </c>
      <c r="G707" t="s">
        <v>363</v>
      </c>
      <c r="H707">
        <v>1.6140000000000001</v>
      </c>
      <c r="I707" t="s">
        <v>871</v>
      </c>
      <c r="L707">
        <v>106895629</v>
      </c>
      <c r="M707" s="5">
        <v>44579</v>
      </c>
      <c r="N707">
        <v>24</v>
      </c>
      <c r="O707">
        <v>1</v>
      </c>
      <c r="P707">
        <v>7</v>
      </c>
      <c r="Q707">
        <v>3</v>
      </c>
      <c r="R707" t="s">
        <v>7</v>
      </c>
    </row>
    <row r="708" spans="1:18" x14ac:dyDescent="0.35">
      <c r="A708">
        <v>502</v>
      </c>
      <c r="B708" t="s">
        <v>363</v>
      </c>
      <c r="C708">
        <v>0</v>
      </c>
      <c r="E708" t="s">
        <v>446</v>
      </c>
      <c r="G708" t="s">
        <v>363</v>
      </c>
      <c r="H708">
        <v>1.6140000000000001</v>
      </c>
      <c r="I708" t="s">
        <v>871</v>
      </c>
      <c r="L708">
        <v>106152518</v>
      </c>
      <c r="M708" s="5">
        <v>43820</v>
      </c>
      <c r="N708">
        <v>31</v>
      </c>
      <c r="O708">
        <v>1</v>
      </c>
      <c r="P708">
        <v>7</v>
      </c>
      <c r="Q708">
        <v>1</v>
      </c>
      <c r="R708" t="s">
        <v>7</v>
      </c>
    </row>
    <row r="709" spans="1:18" x14ac:dyDescent="0.35">
      <c r="A709">
        <v>502</v>
      </c>
      <c r="B709" t="s">
        <v>363</v>
      </c>
      <c r="C709">
        <v>0</v>
      </c>
      <c r="E709" t="s">
        <v>446</v>
      </c>
      <c r="F709" t="s">
        <v>363</v>
      </c>
      <c r="G709" t="s">
        <v>363</v>
      </c>
      <c r="H709">
        <v>1.6140000000000001</v>
      </c>
      <c r="I709" t="s">
        <v>871</v>
      </c>
      <c r="L709">
        <v>104195075</v>
      </c>
      <c r="M709" s="5">
        <v>41931</v>
      </c>
      <c r="N709">
        <v>30</v>
      </c>
      <c r="O709">
        <v>1</v>
      </c>
      <c r="P709">
        <v>7</v>
      </c>
      <c r="Q709">
        <v>1</v>
      </c>
      <c r="R709" t="s">
        <v>7</v>
      </c>
    </row>
    <row r="710" spans="1:18" x14ac:dyDescent="0.35">
      <c r="A710">
        <v>502</v>
      </c>
      <c r="B710" t="s">
        <v>363</v>
      </c>
      <c r="C710">
        <v>2E-3</v>
      </c>
      <c r="D710" t="s">
        <v>411</v>
      </c>
      <c r="E710" t="s">
        <v>446</v>
      </c>
      <c r="F710" t="s">
        <v>464</v>
      </c>
      <c r="G710" t="s">
        <v>363</v>
      </c>
      <c r="H710">
        <v>1.6160000000000001</v>
      </c>
      <c r="I710" t="s">
        <v>871</v>
      </c>
      <c r="L710">
        <v>107127507</v>
      </c>
      <c r="M710" s="5">
        <v>44853</v>
      </c>
      <c r="N710">
        <v>28</v>
      </c>
      <c r="O710">
        <v>1</v>
      </c>
      <c r="P710">
        <v>7</v>
      </c>
      <c r="Q710">
        <v>1</v>
      </c>
      <c r="R710" t="s">
        <v>7</v>
      </c>
    </row>
    <row r="711" spans="1:18" x14ac:dyDescent="0.35">
      <c r="A711">
        <v>502</v>
      </c>
      <c r="B711" t="s">
        <v>363</v>
      </c>
      <c r="C711">
        <v>2E-3</v>
      </c>
      <c r="D711" t="s">
        <v>411</v>
      </c>
      <c r="E711" t="s">
        <v>446</v>
      </c>
      <c r="F711" t="s">
        <v>461</v>
      </c>
      <c r="G711" t="s">
        <v>363</v>
      </c>
      <c r="H711">
        <v>1.6160000000000001</v>
      </c>
      <c r="I711" t="s">
        <v>871</v>
      </c>
      <c r="L711">
        <v>108464791</v>
      </c>
      <c r="M711" s="5">
        <v>46126</v>
      </c>
      <c r="N711">
        <v>21</v>
      </c>
      <c r="O711">
        <v>1</v>
      </c>
      <c r="P711">
        <v>7</v>
      </c>
      <c r="Q711">
        <v>1</v>
      </c>
      <c r="R711" t="s">
        <v>3</v>
      </c>
    </row>
    <row r="712" spans="1:18" x14ac:dyDescent="0.35">
      <c r="A712">
        <v>502</v>
      </c>
      <c r="B712" t="s">
        <v>363</v>
      </c>
      <c r="C712">
        <v>2E-3</v>
      </c>
      <c r="D712" t="s">
        <v>411</v>
      </c>
      <c r="E712" t="s">
        <v>446</v>
      </c>
      <c r="F712" t="s">
        <v>461</v>
      </c>
      <c r="G712" t="s">
        <v>363</v>
      </c>
      <c r="H712">
        <v>1.6160000000000001</v>
      </c>
      <c r="I712" t="s">
        <v>871</v>
      </c>
      <c r="L712">
        <v>107230791</v>
      </c>
      <c r="M712" s="5">
        <v>44943</v>
      </c>
      <c r="N712">
        <v>21</v>
      </c>
      <c r="O712">
        <v>1</v>
      </c>
      <c r="P712">
        <v>7</v>
      </c>
      <c r="Q712">
        <v>1</v>
      </c>
      <c r="R712" t="s">
        <v>7</v>
      </c>
    </row>
    <row r="713" spans="1:18" x14ac:dyDescent="0.35">
      <c r="A713">
        <v>502</v>
      </c>
      <c r="B713" t="s">
        <v>364</v>
      </c>
      <c r="C713">
        <v>8.9999999999999993E-3</v>
      </c>
      <c r="D713" t="s">
        <v>411</v>
      </c>
      <c r="E713" t="s">
        <v>455</v>
      </c>
      <c r="F713" t="s">
        <v>463</v>
      </c>
      <c r="G713" t="s">
        <v>363</v>
      </c>
      <c r="H713">
        <v>1.623</v>
      </c>
      <c r="I713" t="s">
        <v>871</v>
      </c>
      <c r="L713">
        <v>104467045</v>
      </c>
      <c r="M713" s="5">
        <v>42223</v>
      </c>
      <c r="N713">
        <v>29</v>
      </c>
      <c r="O713">
        <v>1</v>
      </c>
      <c r="P713">
        <v>7</v>
      </c>
      <c r="Q713">
        <v>1</v>
      </c>
      <c r="R713" t="s">
        <v>3</v>
      </c>
    </row>
    <row r="714" spans="1:18" x14ac:dyDescent="0.35">
      <c r="A714">
        <v>502</v>
      </c>
      <c r="B714" t="s">
        <v>363</v>
      </c>
      <c r="C714">
        <v>8.9999999999999993E-3</v>
      </c>
      <c r="D714" t="s">
        <v>411</v>
      </c>
      <c r="E714" t="s">
        <v>446</v>
      </c>
      <c r="F714" t="s">
        <v>463</v>
      </c>
      <c r="G714" t="s">
        <v>363</v>
      </c>
      <c r="H714">
        <v>1.623</v>
      </c>
      <c r="I714" t="s">
        <v>871</v>
      </c>
      <c r="L714">
        <v>105438892</v>
      </c>
      <c r="M714" s="5">
        <v>43178</v>
      </c>
      <c r="N714">
        <v>28</v>
      </c>
      <c r="O714">
        <v>1</v>
      </c>
      <c r="P714">
        <v>7</v>
      </c>
      <c r="Q714">
        <v>1</v>
      </c>
      <c r="R714" t="s">
        <v>7</v>
      </c>
    </row>
    <row r="715" spans="1:18" x14ac:dyDescent="0.35">
      <c r="A715">
        <v>502</v>
      </c>
      <c r="B715" t="s">
        <v>363</v>
      </c>
      <c r="C715">
        <v>8.9999999999999993E-3</v>
      </c>
      <c r="D715" t="s">
        <v>411</v>
      </c>
      <c r="E715" t="s">
        <v>446</v>
      </c>
      <c r="F715" t="s">
        <v>463</v>
      </c>
      <c r="G715" t="s">
        <v>363</v>
      </c>
      <c r="H715">
        <v>1.623</v>
      </c>
      <c r="I715" t="s">
        <v>871</v>
      </c>
      <c r="L715">
        <v>105861228</v>
      </c>
      <c r="M715" s="5">
        <v>43584</v>
      </c>
      <c r="N715">
        <v>21</v>
      </c>
      <c r="O715">
        <v>1</v>
      </c>
      <c r="P715">
        <v>0</v>
      </c>
      <c r="Q715">
        <v>1</v>
      </c>
      <c r="R715" t="s">
        <v>3</v>
      </c>
    </row>
    <row r="716" spans="1:18" x14ac:dyDescent="0.35">
      <c r="A716">
        <v>502</v>
      </c>
      <c r="B716" t="s">
        <v>364</v>
      </c>
      <c r="C716">
        <v>1.0999999999999999E-2</v>
      </c>
      <c r="D716" t="s">
        <v>411</v>
      </c>
      <c r="E716" t="s">
        <v>455</v>
      </c>
      <c r="F716" t="s">
        <v>463</v>
      </c>
      <c r="G716" t="s">
        <v>363</v>
      </c>
      <c r="H716">
        <v>1.625</v>
      </c>
      <c r="I716" t="s">
        <v>871</v>
      </c>
      <c r="L716">
        <v>104398328</v>
      </c>
      <c r="M716" s="5">
        <v>42146</v>
      </c>
      <c r="N716">
        <v>21</v>
      </c>
      <c r="O716">
        <v>1</v>
      </c>
      <c r="P716">
        <v>7</v>
      </c>
      <c r="Q716">
        <v>1</v>
      </c>
      <c r="R716" t="s">
        <v>7</v>
      </c>
    </row>
    <row r="717" spans="1:18" x14ac:dyDescent="0.35">
      <c r="A717">
        <v>502</v>
      </c>
      <c r="B717" t="s">
        <v>363</v>
      </c>
      <c r="C717">
        <v>4.7E-2</v>
      </c>
      <c r="D717" t="s">
        <v>411</v>
      </c>
      <c r="E717" t="s">
        <v>446</v>
      </c>
      <c r="F717" t="s">
        <v>463</v>
      </c>
      <c r="G717" t="s">
        <v>363</v>
      </c>
      <c r="H717">
        <v>1.661</v>
      </c>
      <c r="I717" t="s">
        <v>871</v>
      </c>
      <c r="L717">
        <v>105868710</v>
      </c>
      <c r="M717" s="5">
        <v>43581</v>
      </c>
      <c r="N717">
        <v>30</v>
      </c>
      <c r="O717">
        <v>2</v>
      </c>
      <c r="P717">
        <v>4</v>
      </c>
      <c r="Q717">
        <v>1</v>
      </c>
      <c r="R717" t="s">
        <v>3</v>
      </c>
    </row>
    <row r="718" spans="1:18" x14ac:dyDescent="0.35">
      <c r="A718">
        <v>502</v>
      </c>
      <c r="B718" t="s">
        <v>363</v>
      </c>
      <c r="C718">
        <v>9.5000000000000001E-2</v>
      </c>
      <c r="D718" t="s">
        <v>6</v>
      </c>
      <c r="E718" t="s">
        <v>461</v>
      </c>
      <c r="F718" t="s">
        <v>446</v>
      </c>
      <c r="G718" t="s">
        <v>363</v>
      </c>
      <c r="H718">
        <v>1.6819999999999999</v>
      </c>
      <c r="I718" t="s">
        <v>871</v>
      </c>
      <c r="K718" t="s">
        <v>68</v>
      </c>
      <c r="L718">
        <v>107840357</v>
      </c>
      <c r="M718" s="5">
        <v>45519</v>
      </c>
      <c r="N718">
        <v>28</v>
      </c>
      <c r="O718">
        <v>1</v>
      </c>
      <c r="P718">
        <v>0</v>
      </c>
      <c r="Q718">
        <v>2</v>
      </c>
      <c r="R718" t="s">
        <v>7</v>
      </c>
    </row>
    <row r="719" spans="1:18" x14ac:dyDescent="0.35">
      <c r="A719">
        <v>0</v>
      </c>
      <c r="B719" t="s">
        <v>363</v>
      </c>
      <c r="C719">
        <v>1</v>
      </c>
      <c r="D719" t="s">
        <v>385</v>
      </c>
      <c r="E719" t="s">
        <v>465</v>
      </c>
      <c r="F719" t="s">
        <v>446</v>
      </c>
      <c r="G719" t="s">
        <v>363</v>
      </c>
      <c r="H719">
        <v>1.706</v>
      </c>
      <c r="I719" t="s">
        <v>871</v>
      </c>
      <c r="L719">
        <v>104277808</v>
      </c>
      <c r="M719" s="5">
        <v>42027</v>
      </c>
      <c r="N719">
        <v>17</v>
      </c>
      <c r="O719">
        <v>1</v>
      </c>
      <c r="P719">
        <v>0</v>
      </c>
      <c r="Q719">
        <v>5</v>
      </c>
      <c r="R719" t="s">
        <v>7</v>
      </c>
    </row>
    <row r="720" spans="1:18" x14ac:dyDescent="0.35">
      <c r="A720">
        <v>0</v>
      </c>
      <c r="B720" t="s">
        <v>363</v>
      </c>
      <c r="C720">
        <v>0.1</v>
      </c>
      <c r="D720" t="s">
        <v>411</v>
      </c>
      <c r="E720" t="s">
        <v>446</v>
      </c>
      <c r="F720" t="s">
        <v>438</v>
      </c>
      <c r="G720" t="s">
        <v>363</v>
      </c>
      <c r="H720">
        <v>1.714</v>
      </c>
      <c r="I720" t="s">
        <v>871</v>
      </c>
      <c r="L720">
        <v>105104581</v>
      </c>
      <c r="M720" s="5">
        <v>42874</v>
      </c>
      <c r="N720">
        <v>19</v>
      </c>
      <c r="O720">
        <v>1</v>
      </c>
      <c r="P720">
        <v>0</v>
      </c>
      <c r="Q720">
        <v>1</v>
      </c>
      <c r="R720" t="s">
        <v>7</v>
      </c>
    </row>
    <row r="721" spans="1:18" x14ac:dyDescent="0.35">
      <c r="A721">
        <v>502</v>
      </c>
      <c r="B721" t="s">
        <v>363</v>
      </c>
      <c r="C721">
        <v>1.4E-2</v>
      </c>
      <c r="D721" t="s">
        <v>6</v>
      </c>
      <c r="E721" t="s">
        <v>461</v>
      </c>
      <c r="F721" t="s">
        <v>421</v>
      </c>
      <c r="G721" t="s">
        <v>363</v>
      </c>
      <c r="H721">
        <v>1.7629999999999999</v>
      </c>
      <c r="I721" t="s">
        <v>871</v>
      </c>
      <c r="K721" t="s">
        <v>68</v>
      </c>
      <c r="L721">
        <v>107534938</v>
      </c>
      <c r="M721" s="5">
        <v>45233</v>
      </c>
      <c r="N721">
        <v>18</v>
      </c>
      <c r="O721">
        <v>1</v>
      </c>
      <c r="P721">
        <v>0</v>
      </c>
      <c r="Q721">
        <v>1</v>
      </c>
      <c r="R721" t="s">
        <v>7</v>
      </c>
    </row>
    <row r="722" spans="1:18" x14ac:dyDescent="0.35">
      <c r="A722">
        <v>502</v>
      </c>
      <c r="B722" t="s">
        <v>363</v>
      </c>
      <c r="C722">
        <v>0.19</v>
      </c>
      <c r="D722" t="s">
        <v>411</v>
      </c>
      <c r="E722" t="s">
        <v>446</v>
      </c>
      <c r="F722" t="s">
        <v>461</v>
      </c>
      <c r="G722" t="s">
        <v>363</v>
      </c>
      <c r="H722">
        <v>1.804</v>
      </c>
      <c r="I722" t="s">
        <v>871</v>
      </c>
      <c r="L722">
        <v>108087371</v>
      </c>
      <c r="M722" s="5">
        <v>45744</v>
      </c>
      <c r="N722">
        <v>24</v>
      </c>
      <c r="O722">
        <v>1</v>
      </c>
      <c r="Q722">
        <v>1</v>
      </c>
      <c r="R722" t="s">
        <v>7</v>
      </c>
    </row>
    <row r="723" spans="1:18" x14ac:dyDescent="0.35">
      <c r="A723">
        <v>0</v>
      </c>
      <c r="B723" t="s">
        <v>363</v>
      </c>
      <c r="C723">
        <v>0.2</v>
      </c>
      <c r="D723" t="s">
        <v>411</v>
      </c>
      <c r="E723" t="s">
        <v>421</v>
      </c>
      <c r="F723" t="s">
        <v>460</v>
      </c>
      <c r="G723" t="s">
        <v>363</v>
      </c>
      <c r="H723">
        <v>1.8140000000000001</v>
      </c>
      <c r="I723" t="s">
        <v>871</v>
      </c>
      <c r="L723">
        <v>106910614</v>
      </c>
      <c r="M723" s="5">
        <v>44652</v>
      </c>
      <c r="N723">
        <v>21</v>
      </c>
      <c r="O723">
        <v>1</v>
      </c>
      <c r="P723">
        <v>0</v>
      </c>
      <c r="Q723">
        <v>1</v>
      </c>
      <c r="R723" t="s">
        <v>7</v>
      </c>
    </row>
    <row r="724" spans="1:18" x14ac:dyDescent="0.35">
      <c r="A724">
        <v>0</v>
      </c>
      <c r="B724" t="s">
        <v>363</v>
      </c>
      <c r="C724">
        <v>1.5</v>
      </c>
      <c r="D724" t="s">
        <v>6</v>
      </c>
      <c r="E724" t="s">
        <v>438</v>
      </c>
      <c r="F724" t="s">
        <v>446</v>
      </c>
      <c r="G724" t="s">
        <v>363</v>
      </c>
      <c r="H724">
        <v>1.8360000000000001</v>
      </c>
      <c r="I724" t="s">
        <v>871</v>
      </c>
      <c r="L724">
        <v>106866635</v>
      </c>
      <c r="M724" s="5">
        <v>44608</v>
      </c>
      <c r="N724">
        <v>21</v>
      </c>
      <c r="O724">
        <v>1</v>
      </c>
      <c r="P724">
        <v>0</v>
      </c>
      <c r="Q724">
        <v>1</v>
      </c>
      <c r="R724" t="s">
        <v>8</v>
      </c>
    </row>
    <row r="725" spans="1:18" x14ac:dyDescent="0.35">
      <c r="A725">
        <v>0</v>
      </c>
      <c r="B725" t="s">
        <v>363</v>
      </c>
      <c r="C725">
        <v>0.3</v>
      </c>
      <c r="D725" t="s">
        <v>411</v>
      </c>
      <c r="E725" t="s">
        <v>446</v>
      </c>
      <c r="F725" t="s">
        <v>438</v>
      </c>
      <c r="G725" t="s">
        <v>363</v>
      </c>
      <c r="H725">
        <v>1.9139999999999999</v>
      </c>
      <c r="I725" t="s">
        <v>871</v>
      </c>
      <c r="L725">
        <v>104088166</v>
      </c>
      <c r="M725" s="5">
        <v>41812</v>
      </c>
      <c r="N725">
        <v>17</v>
      </c>
      <c r="O725">
        <v>1</v>
      </c>
      <c r="P725">
        <v>0</v>
      </c>
      <c r="Q725">
        <v>1</v>
      </c>
      <c r="R725" t="s">
        <v>7</v>
      </c>
    </row>
    <row r="726" spans="1:18" x14ac:dyDescent="0.35">
      <c r="A726">
        <v>0</v>
      </c>
      <c r="B726" t="s">
        <v>363</v>
      </c>
      <c r="C726">
        <v>0.3</v>
      </c>
      <c r="D726" t="s">
        <v>411</v>
      </c>
      <c r="E726" t="s">
        <v>446</v>
      </c>
      <c r="F726" t="s">
        <v>438</v>
      </c>
      <c r="G726" t="s">
        <v>363</v>
      </c>
      <c r="H726">
        <v>1.9139999999999999</v>
      </c>
      <c r="I726" t="s">
        <v>871</v>
      </c>
      <c r="L726">
        <v>105549100</v>
      </c>
      <c r="M726" s="5">
        <v>43300</v>
      </c>
      <c r="N726">
        <v>19</v>
      </c>
      <c r="O726">
        <v>1</v>
      </c>
      <c r="P726">
        <v>0</v>
      </c>
      <c r="Q726">
        <v>1</v>
      </c>
      <c r="R726" t="s">
        <v>7</v>
      </c>
    </row>
    <row r="727" spans="1:18" x14ac:dyDescent="0.35">
      <c r="A727">
        <v>0</v>
      </c>
      <c r="B727" t="s">
        <v>363</v>
      </c>
      <c r="C727">
        <v>0.3</v>
      </c>
      <c r="D727" t="s">
        <v>411</v>
      </c>
      <c r="E727" t="s">
        <v>446</v>
      </c>
      <c r="F727" t="s">
        <v>438</v>
      </c>
      <c r="G727" t="s">
        <v>363</v>
      </c>
      <c r="H727">
        <v>1.9139999999999999</v>
      </c>
      <c r="I727" t="s">
        <v>871</v>
      </c>
      <c r="L727">
        <v>104235171</v>
      </c>
      <c r="M727" s="5">
        <v>41978</v>
      </c>
      <c r="N727">
        <v>27</v>
      </c>
      <c r="O727">
        <v>1</v>
      </c>
      <c r="P727">
        <v>0</v>
      </c>
      <c r="Q727">
        <v>5</v>
      </c>
      <c r="R727" t="s">
        <v>9</v>
      </c>
    </row>
    <row r="728" spans="1:18" x14ac:dyDescent="0.35">
      <c r="A728">
        <v>0</v>
      </c>
      <c r="B728" t="s">
        <v>363</v>
      </c>
      <c r="C728">
        <v>0.4</v>
      </c>
      <c r="D728" t="s">
        <v>411</v>
      </c>
      <c r="E728" t="s">
        <v>446</v>
      </c>
      <c r="F728" t="s">
        <v>438</v>
      </c>
      <c r="G728" t="s">
        <v>363</v>
      </c>
      <c r="H728">
        <v>2.0139999999999998</v>
      </c>
      <c r="I728" t="s">
        <v>871</v>
      </c>
      <c r="L728">
        <v>105391735</v>
      </c>
      <c r="M728" s="5">
        <v>43154</v>
      </c>
      <c r="N728">
        <v>29</v>
      </c>
      <c r="O728">
        <v>1</v>
      </c>
      <c r="P728">
        <v>0</v>
      </c>
      <c r="Q728">
        <v>1</v>
      </c>
      <c r="R728" t="s">
        <v>7</v>
      </c>
    </row>
    <row r="729" spans="1:18" x14ac:dyDescent="0.35">
      <c r="A729">
        <v>0</v>
      </c>
      <c r="B729" t="s">
        <v>363</v>
      </c>
      <c r="C729">
        <v>0.4</v>
      </c>
      <c r="D729" t="s">
        <v>411</v>
      </c>
      <c r="E729" t="s">
        <v>446</v>
      </c>
      <c r="F729" t="s">
        <v>438</v>
      </c>
      <c r="G729" t="s">
        <v>363</v>
      </c>
      <c r="H729">
        <v>2.0139999999999998</v>
      </c>
      <c r="I729" t="s">
        <v>871</v>
      </c>
      <c r="L729">
        <v>104596878</v>
      </c>
      <c r="M729" s="5">
        <v>42363</v>
      </c>
      <c r="N729">
        <v>19</v>
      </c>
      <c r="O729">
        <v>2</v>
      </c>
      <c r="P729">
        <v>0</v>
      </c>
      <c r="Q729">
        <v>1</v>
      </c>
      <c r="R729" t="s">
        <v>8</v>
      </c>
    </row>
    <row r="730" spans="1:18" x14ac:dyDescent="0.35">
      <c r="A730">
        <v>0</v>
      </c>
      <c r="B730" t="s">
        <v>363</v>
      </c>
      <c r="C730">
        <v>0.4</v>
      </c>
      <c r="D730" t="s">
        <v>411</v>
      </c>
      <c r="E730" t="s">
        <v>446</v>
      </c>
      <c r="F730" t="s">
        <v>438</v>
      </c>
      <c r="G730" t="s">
        <v>363</v>
      </c>
      <c r="H730">
        <v>2.0139999999999998</v>
      </c>
      <c r="I730" t="s">
        <v>871</v>
      </c>
      <c r="L730">
        <v>104109914</v>
      </c>
      <c r="M730" s="5">
        <v>41842</v>
      </c>
      <c r="N730">
        <v>19</v>
      </c>
      <c r="O730">
        <v>3</v>
      </c>
      <c r="P730">
        <v>0</v>
      </c>
      <c r="Q730">
        <v>1</v>
      </c>
      <c r="R730" t="s">
        <v>3</v>
      </c>
    </row>
    <row r="731" spans="1:18" x14ac:dyDescent="0.35">
      <c r="A731">
        <v>0</v>
      </c>
      <c r="B731" t="s">
        <v>363</v>
      </c>
      <c r="C731">
        <v>0.4</v>
      </c>
      <c r="D731" t="s">
        <v>411</v>
      </c>
      <c r="E731" t="s">
        <v>446</v>
      </c>
      <c r="F731" t="s">
        <v>438</v>
      </c>
      <c r="G731" t="s">
        <v>363</v>
      </c>
      <c r="H731">
        <v>2.0139999999999998</v>
      </c>
      <c r="I731" t="s">
        <v>871</v>
      </c>
      <c r="L731">
        <v>104890251</v>
      </c>
      <c r="M731" s="5">
        <v>42663</v>
      </c>
      <c r="N731">
        <v>17</v>
      </c>
      <c r="O731">
        <v>1</v>
      </c>
      <c r="P731">
        <v>0</v>
      </c>
      <c r="Q731">
        <v>5</v>
      </c>
      <c r="R731" t="s">
        <v>7</v>
      </c>
    </row>
    <row r="732" spans="1:18" x14ac:dyDescent="0.35">
      <c r="A732">
        <v>0</v>
      </c>
      <c r="B732" t="s">
        <v>363</v>
      </c>
      <c r="C732">
        <v>0.4</v>
      </c>
      <c r="D732" t="s">
        <v>411</v>
      </c>
      <c r="E732" t="s">
        <v>446</v>
      </c>
      <c r="F732" t="s">
        <v>467</v>
      </c>
      <c r="G732" t="s">
        <v>363</v>
      </c>
      <c r="H732">
        <v>2.0139999999999998</v>
      </c>
      <c r="I732" t="s">
        <v>871</v>
      </c>
      <c r="L732">
        <v>107497571</v>
      </c>
      <c r="M732" s="5">
        <v>45219</v>
      </c>
      <c r="N732">
        <v>19</v>
      </c>
      <c r="O732">
        <v>1</v>
      </c>
      <c r="P732">
        <v>0</v>
      </c>
      <c r="Q732">
        <v>5</v>
      </c>
      <c r="R732" t="s">
        <v>10</v>
      </c>
    </row>
    <row r="733" spans="1:18" x14ac:dyDescent="0.35">
      <c r="A733">
        <v>0</v>
      </c>
      <c r="B733" t="s">
        <v>363</v>
      </c>
      <c r="C733">
        <v>0.5</v>
      </c>
      <c r="D733" t="s">
        <v>399</v>
      </c>
      <c r="E733" t="s">
        <v>446</v>
      </c>
      <c r="F733" t="s">
        <v>465</v>
      </c>
      <c r="G733" t="s">
        <v>363</v>
      </c>
      <c r="H733">
        <v>2.1139999999999999</v>
      </c>
      <c r="I733" t="s">
        <v>871</v>
      </c>
      <c r="L733">
        <v>105678228</v>
      </c>
      <c r="M733" s="5">
        <v>43417</v>
      </c>
      <c r="N733">
        <v>19</v>
      </c>
      <c r="O733">
        <v>2</v>
      </c>
      <c r="P733">
        <v>5</v>
      </c>
      <c r="Q733">
        <v>1</v>
      </c>
      <c r="R733" t="s">
        <v>7</v>
      </c>
    </row>
    <row r="734" spans="1:18" x14ac:dyDescent="0.35">
      <c r="A734">
        <v>0</v>
      </c>
      <c r="B734" t="s">
        <v>363</v>
      </c>
      <c r="C734">
        <v>0.5</v>
      </c>
      <c r="D734" t="s">
        <v>411</v>
      </c>
      <c r="E734" t="s">
        <v>446</v>
      </c>
      <c r="F734" t="s">
        <v>438</v>
      </c>
      <c r="G734" t="s">
        <v>363</v>
      </c>
      <c r="H734">
        <v>2.1139999999999999</v>
      </c>
      <c r="I734" t="s">
        <v>871</v>
      </c>
      <c r="L734">
        <v>105337284</v>
      </c>
      <c r="M734" s="5">
        <v>43098</v>
      </c>
      <c r="N734">
        <v>21</v>
      </c>
      <c r="O734">
        <v>1</v>
      </c>
      <c r="P734">
        <v>0</v>
      </c>
      <c r="Q734">
        <v>1</v>
      </c>
      <c r="R734" t="s">
        <v>7</v>
      </c>
    </row>
    <row r="735" spans="1:18" x14ac:dyDescent="0.35">
      <c r="A735">
        <v>0</v>
      </c>
      <c r="B735" t="s">
        <v>363</v>
      </c>
      <c r="C735">
        <v>0.5</v>
      </c>
      <c r="D735" t="s">
        <v>468</v>
      </c>
      <c r="E735" t="s">
        <v>446</v>
      </c>
      <c r="F735" t="s">
        <v>465</v>
      </c>
      <c r="G735" t="s">
        <v>363</v>
      </c>
      <c r="H735">
        <v>2.1139999999999999</v>
      </c>
      <c r="I735" t="s">
        <v>871</v>
      </c>
      <c r="L735">
        <v>105006757</v>
      </c>
      <c r="M735" s="5">
        <v>42778</v>
      </c>
      <c r="N735">
        <v>5</v>
      </c>
      <c r="O735">
        <v>1</v>
      </c>
      <c r="P735">
        <v>0</v>
      </c>
      <c r="Q735">
        <v>1</v>
      </c>
      <c r="R735" t="s">
        <v>3</v>
      </c>
    </row>
    <row r="736" spans="1:18" x14ac:dyDescent="0.35">
      <c r="A736">
        <v>0</v>
      </c>
      <c r="B736" t="s">
        <v>363</v>
      </c>
      <c r="C736">
        <v>0.51</v>
      </c>
      <c r="D736" t="s">
        <v>399</v>
      </c>
      <c r="E736" t="s">
        <v>446</v>
      </c>
      <c r="F736" t="s">
        <v>438</v>
      </c>
      <c r="G736" t="s">
        <v>363</v>
      </c>
      <c r="H736">
        <v>2.1240000000000001</v>
      </c>
      <c r="I736" t="s">
        <v>871</v>
      </c>
      <c r="L736">
        <v>106105902</v>
      </c>
      <c r="M736" s="5">
        <v>43822</v>
      </c>
      <c r="N736">
        <v>26</v>
      </c>
      <c r="O736">
        <v>1</v>
      </c>
      <c r="P736">
        <v>0</v>
      </c>
      <c r="Q736">
        <v>5</v>
      </c>
      <c r="R736" t="s">
        <v>8</v>
      </c>
    </row>
    <row r="737" spans="1:18" x14ac:dyDescent="0.35">
      <c r="A737">
        <v>0</v>
      </c>
      <c r="B737" t="s">
        <v>363</v>
      </c>
      <c r="C737">
        <v>0.17</v>
      </c>
      <c r="D737" t="s">
        <v>411</v>
      </c>
      <c r="E737" t="s">
        <v>469</v>
      </c>
      <c r="F737" t="s">
        <v>460</v>
      </c>
      <c r="G737" t="s">
        <v>363</v>
      </c>
      <c r="H737">
        <v>2.1389999999999998</v>
      </c>
      <c r="I737" t="s">
        <v>871</v>
      </c>
      <c r="L737">
        <v>107581089</v>
      </c>
      <c r="M737" s="5">
        <v>45265</v>
      </c>
      <c r="N737">
        <v>1</v>
      </c>
      <c r="O737">
        <v>1</v>
      </c>
      <c r="Q737">
        <v>1</v>
      </c>
      <c r="R737" t="s">
        <v>3</v>
      </c>
    </row>
    <row r="738" spans="1:18" x14ac:dyDescent="0.35">
      <c r="A738">
        <v>502</v>
      </c>
      <c r="B738" t="s">
        <v>364</v>
      </c>
      <c r="C738">
        <v>0.5</v>
      </c>
      <c r="D738" t="s">
        <v>6</v>
      </c>
      <c r="E738" t="s">
        <v>463</v>
      </c>
      <c r="F738" t="s">
        <v>455</v>
      </c>
      <c r="G738" t="s">
        <v>363</v>
      </c>
      <c r="H738">
        <v>2.206</v>
      </c>
      <c r="I738" t="s">
        <v>871</v>
      </c>
      <c r="L738">
        <v>103993152</v>
      </c>
      <c r="M738" s="5">
        <v>41655</v>
      </c>
      <c r="N738">
        <v>17</v>
      </c>
      <c r="O738">
        <v>1</v>
      </c>
      <c r="P738">
        <v>0</v>
      </c>
      <c r="Q738">
        <v>5</v>
      </c>
      <c r="R738" t="s">
        <v>7</v>
      </c>
    </row>
    <row r="739" spans="1:18" x14ac:dyDescent="0.35">
      <c r="A739">
        <v>502</v>
      </c>
      <c r="B739" t="s">
        <v>363</v>
      </c>
      <c r="C739">
        <v>0</v>
      </c>
      <c r="E739" t="s">
        <v>460</v>
      </c>
      <c r="G739" t="s">
        <v>363</v>
      </c>
      <c r="H739">
        <v>2.286</v>
      </c>
      <c r="I739" t="s">
        <v>871</v>
      </c>
      <c r="L739">
        <v>108005640</v>
      </c>
      <c r="M739" s="5">
        <v>45671</v>
      </c>
      <c r="N739">
        <v>23</v>
      </c>
      <c r="O739">
        <v>1</v>
      </c>
      <c r="P739">
        <v>8</v>
      </c>
      <c r="Q739">
        <v>2</v>
      </c>
      <c r="R739" t="s">
        <v>7</v>
      </c>
    </row>
    <row r="740" spans="1:18" x14ac:dyDescent="0.35">
      <c r="A740">
        <v>0</v>
      </c>
      <c r="B740" t="s">
        <v>363</v>
      </c>
      <c r="C740">
        <v>0</v>
      </c>
      <c r="E740" t="s">
        <v>460</v>
      </c>
      <c r="F740" t="s">
        <v>470</v>
      </c>
      <c r="G740" t="s">
        <v>363</v>
      </c>
      <c r="H740">
        <v>2.286</v>
      </c>
      <c r="I740" t="s">
        <v>871</v>
      </c>
      <c r="L740">
        <v>107685086</v>
      </c>
      <c r="M740" s="5">
        <v>45394</v>
      </c>
      <c r="N740">
        <v>21</v>
      </c>
      <c r="O740">
        <v>1</v>
      </c>
      <c r="P740">
        <v>0</v>
      </c>
      <c r="Q740">
        <v>1</v>
      </c>
      <c r="R740" t="s">
        <v>7</v>
      </c>
    </row>
    <row r="741" spans="1:18" x14ac:dyDescent="0.35">
      <c r="A741">
        <v>0</v>
      </c>
      <c r="B741" t="s">
        <v>363</v>
      </c>
      <c r="C741">
        <v>0</v>
      </c>
      <c r="E741" t="s">
        <v>471</v>
      </c>
      <c r="F741" t="s">
        <v>446</v>
      </c>
      <c r="G741" t="s">
        <v>363</v>
      </c>
      <c r="H741">
        <v>2.286</v>
      </c>
      <c r="I741" t="s">
        <v>871</v>
      </c>
      <c r="L741">
        <v>107812596</v>
      </c>
      <c r="M741" s="5">
        <v>45513</v>
      </c>
      <c r="N741">
        <v>23</v>
      </c>
      <c r="O741">
        <v>1</v>
      </c>
      <c r="P741">
        <v>8</v>
      </c>
      <c r="Q741">
        <v>1</v>
      </c>
      <c r="R741" t="s">
        <v>7</v>
      </c>
    </row>
    <row r="742" spans="1:18" x14ac:dyDescent="0.35">
      <c r="A742">
        <v>0</v>
      </c>
      <c r="B742" t="s">
        <v>363</v>
      </c>
      <c r="C742">
        <v>0</v>
      </c>
      <c r="E742" t="s">
        <v>472</v>
      </c>
      <c r="F742" t="s">
        <v>473</v>
      </c>
      <c r="G742" t="s">
        <v>363</v>
      </c>
      <c r="H742">
        <v>2.286</v>
      </c>
      <c r="I742" t="s">
        <v>871</v>
      </c>
      <c r="L742">
        <v>107560743</v>
      </c>
      <c r="M742" s="5">
        <v>45272</v>
      </c>
      <c r="N742">
        <v>23</v>
      </c>
      <c r="O742">
        <v>1</v>
      </c>
      <c r="P742">
        <v>8</v>
      </c>
      <c r="Q742">
        <v>1</v>
      </c>
      <c r="R742" t="s">
        <v>3</v>
      </c>
    </row>
    <row r="743" spans="1:18" x14ac:dyDescent="0.35">
      <c r="A743">
        <v>0</v>
      </c>
      <c r="B743" t="s">
        <v>363</v>
      </c>
      <c r="C743">
        <v>0.7</v>
      </c>
      <c r="D743" t="s">
        <v>411</v>
      </c>
      <c r="E743" t="s">
        <v>470</v>
      </c>
      <c r="F743" t="s">
        <v>438</v>
      </c>
      <c r="G743" t="s">
        <v>363</v>
      </c>
      <c r="H743">
        <v>2.3079999999999998</v>
      </c>
      <c r="I743" t="s">
        <v>871</v>
      </c>
      <c r="L743">
        <v>104315958</v>
      </c>
      <c r="M743" s="5">
        <v>42071</v>
      </c>
      <c r="N743">
        <v>19</v>
      </c>
      <c r="O743">
        <v>1</v>
      </c>
      <c r="P743">
        <v>0</v>
      </c>
      <c r="Q743">
        <v>1</v>
      </c>
      <c r="R743" t="s">
        <v>7</v>
      </c>
    </row>
    <row r="744" spans="1:18" x14ac:dyDescent="0.35">
      <c r="A744">
        <v>0</v>
      </c>
      <c r="B744" t="s">
        <v>363</v>
      </c>
      <c r="C744">
        <v>0.7</v>
      </c>
      <c r="D744" t="s">
        <v>411</v>
      </c>
      <c r="E744" t="s">
        <v>446</v>
      </c>
      <c r="F744" t="s">
        <v>438</v>
      </c>
      <c r="G744" t="s">
        <v>363</v>
      </c>
      <c r="H744">
        <v>2.3140000000000001</v>
      </c>
      <c r="I744" t="s">
        <v>871</v>
      </c>
      <c r="L744">
        <v>104124078</v>
      </c>
      <c r="M744" s="5">
        <v>41856</v>
      </c>
      <c r="N744">
        <v>19</v>
      </c>
      <c r="O744">
        <v>1</v>
      </c>
      <c r="P744">
        <v>0</v>
      </c>
      <c r="Q744">
        <v>1</v>
      </c>
      <c r="R744" t="s">
        <v>7</v>
      </c>
    </row>
    <row r="745" spans="1:18" x14ac:dyDescent="0.35">
      <c r="A745">
        <v>0</v>
      </c>
      <c r="B745" t="s">
        <v>363</v>
      </c>
      <c r="C745">
        <v>0.7</v>
      </c>
      <c r="D745" t="s">
        <v>411</v>
      </c>
      <c r="E745" t="s">
        <v>446</v>
      </c>
      <c r="F745" t="s">
        <v>438</v>
      </c>
      <c r="G745" t="s">
        <v>363</v>
      </c>
      <c r="H745">
        <v>2.3140000000000001</v>
      </c>
      <c r="I745" t="s">
        <v>871</v>
      </c>
      <c r="L745">
        <v>104048288</v>
      </c>
      <c r="M745" s="5">
        <v>41762</v>
      </c>
      <c r="N745">
        <v>19</v>
      </c>
      <c r="O745">
        <v>1</v>
      </c>
      <c r="P745">
        <v>0</v>
      </c>
      <c r="Q745">
        <v>5</v>
      </c>
      <c r="R745" t="s">
        <v>3</v>
      </c>
    </row>
    <row r="746" spans="1:18" x14ac:dyDescent="0.35">
      <c r="A746">
        <v>0</v>
      </c>
      <c r="B746" t="s">
        <v>363</v>
      </c>
      <c r="C746">
        <v>1</v>
      </c>
      <c r="D746" t="s">
        <v>6</v>
      </c>
      <c r="E746" t="s">
        <v>438</v>
      </c>
      <c r="F746" t="s">
        <v>465</v>
      </c>
      <c r="G746" t="s">
        <v>363</v>
      </c>
      <c r="H746">
        <v>2.3359999999999999</v>
      </c>
      <c r="I746" t="s">
        <v>871</v>
      </c>
      <c r="L746">
        <v>103992690</v>
      </c>
      <c r="M746" s="5">
        <v>41702</v>
      </c>
      <c r="N746">
        <v>32</v>
      </c>
      <c r="O746">
        <v>4</v>
      </c>
      <c r="P746">
        <v>0</v>
      </c>
      <c r="Q746">
        <v>3</v>
      </c>
      <c r="R746" t="s">
        <v>7</v>
      </c>
    </row>
    <row r="747" spans="1:18" x14ac:dyDescent="0.35">
      <c r="A747">
        <v>0</v>
      </c>
      <c r="B747" t="s">
        <v>363</v>
      </c>
      <c r="C747">
        <v>1.18</v>
      </c>
      <c r="D747" t="s">
        <v>6</v>
      </c>
      <c r="E747" t="s">
        <v>474</v>
      </c>
      <c r="F747" t="s">
        <v>475</v>
      </c>
      <c r="G747" t="s">
        <v>363</v>
      </c>
      <c r="H747">
        <v>2.3879999999999999</v>
      </c>
      <c r="I747" t="s">
        <v>871</v>
      </c>
      <c r="L747">
        <v>104335921</v>
      </c>
      <c r="M747" s="5">
        <v>42079</v>
      </c>
      <c r="N747">
        <v>17</v>
      </c>
      <c r="O747">
        <v>1</v>
      </c>
      <c r="P747">
        <v>0</v>
      </c>
      <c r="Q747">
        <v>5</v>
      </c>
      <c r="R747" t="s">
        <v>7</v>
      </c>
    </row>
    <row r="748" spans="1:18" x14ac:dyDescent="0.35">
      <c r="A748">
        <v>0</v>
      </c>
      <c r="B748" t="s">
        <v>363</v>
      </c>
      <c r="C748">
        <v>0.12</v>
      </c>
      <c r="D748" t="s">
        <v>411</v>
      </c>
      <c r="E748" t="s">
        <v>460</v>
      </c>
      <c r="F748" t="s">
        <v>438</v>
      </c>
      <c r="G748" t="s">
        <v>363</v>
      </c>
      <c r="H748">
        <v>2.4060000000000001</v>
      </c>
      <c r="I748" t="s">
        <v>871</v>
      </c>
      <c r="L748">
        <v>108161546</v>
      </c>
      <c r="M748" s="5">
        <v>45840</v>
      </c>
      <c r="N748">
        <v>21</v>
      </c>
      <c r="O748">
        <v>2</v>
      </c>
      <c r="P748">
        <v>0</v>
      </c>
      <c r="Q748">
        <v>1</v>
      </c>
      <c r="R748" t="s">
        <v>7</v>
      </c>
    </row>
    <row r="749" spans="1:18" x14ac:dyDescent="0.35">
      <c r="A749">
        <v>0</v>
      </c>
      <c r="B749" t="s">
        <v>363</v>
      </c>
      <c r="C749">
        <v>0.3</v>
      </c>
      <c r="D749" t="s">
        <v>476</v>
      </c>
      <c r="E749" t="s">
        <v>465</v>
      </c>
      <c r="F749" t="s">
        <v>446</v>
      </c>
      <c r="G749" t="s">
        <v>363</v>
      </c>
      <c r="H749">
        <v>2.4060000000000001</v>
      </c>
      <c r="I749" t="s">
        <v>871</v>
      </c>
      <c r="L749">
        <v>108342109</v>
      </c>
      <c r="M749" s="5">
        <v>45997</v>
      </c>
      <c r="N749">
        <v>21</v>
      </c>
      <c r="O749">
        <v>1</v>
      </c>
      <c r="P749">
        <v>0</v>
      </c>
      <c r="Q749">
        <v>1</v>
      </c>
      <c r="R749" t="s">
        <v>7</v>
      </c>
    </row>
    <row r="750" spans="1:18" x14ac:dyDescent="0.35">
      <c r="A750">
        <v>0</v>
      </c>
      <c r="B750" t="s">
        <v>363</v>
      </c>
      <c r="C750">
        <v>0.2</v>
      </c>
      <c r="D750" t="s">
        <v>411</v>
      </c>
      <c r="E750" t="s">
        <v>460</v>
      </c>
      <c r="F750" t="s">
        <v>438</v>
      </c>
      <c r="G750" t="s">
        <v>363</v>
      </c>
      <c r="H750">
        <v>2.4860000000000002</v>
      </c>
      <c r="I750" t="s">
        <v>871</v>
      </c>
      <c r="L750">
        <v>107982543</v>
      </c>
      <c r="M750" s="5">
        <v>45663</v>
      </c>
      <c r="N750">
        <v>24</v>
      </c>
      <c r="O750">
        <v>1</v>
      </c>
      <c r="P750">
        <v>0</v>
      </c>
      <c r="Q750">
        <v>5</v>
      </c>
      <c r="R750" t="s">
        <v>7</v>
      </c>
    </row>
    <row r="751" spans="1:18" x14ac:dyDescent="0.35">
      <c r="A751">
        <v>0</v>
      </c>
      <c r="B751" t="s">
        <v>363</v>
      </c>
      <c r="C751">
        <v>0.2</v>
      </c>
      <c r="D751" t="s">
        <v>411</v>
      </c>
      <c r="E751" t="s">
        <v>460</v>
      </c>
      <c r="F751" t="s">
        <v>438</v>
      </c>
      <c r="G751" t="s">
        <v>363</v>
      </c>
      <c r="H751">
        <v>2.4860000000000002</v>
      </c>
      <c r="I751" t="s">
        <v>871</v>
      </c>
      <c r="L751">
        <v>108392882</v>
      </c>
      <c r="M751" s="5">
        <v>46058</v>
      </c>
      <c r="N751">
        <v>19</v>
      </c>
      <c r="O751">
        <v>2</v>
      </c>
      <c r="P751">
        <v>0</v>
      </c>
      <c r="Q751">
        <v>1</v>
      </c>
      <c r="R751" t="s">
        <v>7</v>
      </c>
    </row>
    <row r="752" spans="1:18" x14ac:dyDescent="0.35">
      <c r="A752">
        <v>0</v>
      </c>
      <c r="B752" t="s">
        <v>363</v>
      </c>
      <c r="C752">
        <v>0.2</v>
      </c>
      <c r="D752" t="s">
        <v>6</v>
      </c>
      <c r="E752" t="s">
        <v>465</v>
      </c>
      <c r="F752" t="s">
        <v>477</v>
      </c>
      <c r="G752" t="s">
        <v>363</v>
      </c>
      <c r="H752">
        <v>2.5059999999999998</v>
      </c>
      <c r="I752" t="s">
        <v>871</v>
      </c>
      <c r="L752">
        <v>104954222</v>
      </c>
      <c r="M752" s="5">
        <v>42722</v>
      </c>
      <c r="N752">
        <v>19</v>
      </c>
      <c r="O752">
        <v>1</v>
      </c>
      <c r="P752">
        <v>0</v>
      </c>
      <c r="Q752">
        <v>5</v>
      </c>
      <c r="R752" t="s">
        <v>3</v>
      </c>
    </row>
    <row r="753" spans="1:18" x14ac:dyDescent="0.35">
      <c r="A753">
        <v>0</v>
      </c>
      <c r="B753" t="s">
        <v>363</v>
      </c>
      <c r="C753">
        <v>0.9</v>
      </c>
      <c r="D753" t="s">
        <v>411</v>
      </c>
      <c r="E753" t="s">
        <v>446</v>
      </c>
      <c r="F753" t="s">
        <v>465</v>
      </c>
      <c r="G753" t="s">
        <v>363</v>
      </c>
      <c r="H753">
        <v>2.5139999999999998</v>
      </c>
      <c r="I753" t="s">
        <v>871</v>
      </c>
      <c r="L753">
        <v>106693849</v>
      </c>
      <c r="M753" s="5">
        <v>44450</v>
      </c>
      <c r="N753">
        <v>19</v>
      </c>
      <c r="O753">
        <v>1</v>
      </c>
      <c r="P753">
        <v>5</v>
      </c>
      <c r="Q753">
        <v>1</v>
      </c>
      <c r="R753" t="s">
        <v>8</v>
      </c>
    </row>
    <row r="754" spans="1:18" x14ac:dyDescent="0.35">
      <c r="A754">
        <v>0</v>
      </c>
      <c r="B754" t="s">
        <v>363</v>
      </c>
      <c r="C754">
        <v>0.9</v>
      </c>
      <c r="D754" t="s">
        <v>411</v>
      </c>
      <c r="E754" t="s">
        <v>446</v>
      </c>
      <c r="F754" t="s">
        <v>438</v>
      </c>
      <c r="G754" t="s">
        <v>363</v>
      </c>
      <c r="H754">
        <v>2.5139999999999998</v>
      </c>
      <c r="I754" t="s">
        <v>871</v>
      </c>
      <c r="L754">
        <v>106009746</v>
      </c>
      <c r="M754" s="5">
        <v>43739</v>
      </c>
      <c r="N754">
        <v>19</v>
      </c>
      <c r="O754">
        <v>1</v>
      </c>
      <c r="P754">
        <v>0</v>
      </c>
      <c r="Q754">
        <v>1</v>
      </c>
      <c r="R754" t="s">
        <v>3</v>
      </c>
    </row>
    <row r="755" spans="1:18" x14ac:dyDescent="0.35">
      <c r="A755">
        <v>0</v>
      </c>
      <c r="B755" t="s">
        <v>363</v>
      </c>
      <c r="C755">
        <v>0.9</v>
      </c>
      <c r="D755" t="s">
        <v>411</v>
      </c>
      <c r="E755" t="s">
        <v>446</v>
      </c>
      <c r="F755" t="s">
        <v>467</v>
      </c>
      <c r="G755" t="s">
        <v>363</v>
      </c>
      <c r="H755">
        <v>2.5139999999999998</v>
      </c>
      <c r="I755" t="s">
        <v>871</v>
      </c>
      <c r="L755">
        <v>107642743</v>
      </c>
      <c r="M755" s="5">
        <v>45354</v>
      </c>
      <c r="N755">
        <v>19</v>
      </c>
      <c r="O755">
        <v>1</v>
      </c>
      <c r="P755">
        <v>0</v>
      </c>
      <c r="Q755">
        <v>5</v>
      </c>
      <c r="R755" t="s">
        <v>7</v>
      </c>
    </row>
    <row r="756" spans="1:18" x14ac:dyDescent="0.35">
      <c r="A756">
        <v>0</v>
      </c>
      <c r="B756" t="s">
        <v>363</v>
      </c>
      <c r="C756">
        <v>0.8</v>
      </c>
      <c r="D756" t="s">
        <v>6</v>
      </c>
      <c r="E756" t="s">
        <v>438</v>
      </c>
      <c r="F756" t="s">
        <v>446</v>
      </c>
      <c r="G756" t="s">
        <v>363</v>
      </c>
      <c r="H756">
        <v>2.536</v>
      </c>
      <c r="I756" t="s">
        <v>871</v>
      </c>
      <c r="L756">
        <v>105992786</v>
      </c>
      <c r="M756" s="5">
        <v>43721</v>
      </c>
      <c r="N756">
        <v>19</v>
      </c>
      <c r="O756">
        <v>1</v>
      </c>
      <c r="P756">
        <v>0</v>
      </c>
      <c r="Q756">
        <v>5</v>
      </c>
      <c r="R756" t="s">
        <v>3</v>
      </c>
    </row>
    <row r="757" spans="1:18" x14ac:dyDescent="0.35">
      <c r="A757">
        <v>0</v>
      </c>
      <c r="B757" t="s">
        <v>363</v>
      </c>
      <c r="C757">
        <v>0.8</v>
      </c>
      <c r="D757" t="s">
        <v>6</v>
      </c>
      <c r="E757" t="s">
        <v>438</v>
      </c>
      <c r="F757" t="s">
        <v>446</v>
      </c>
      <c r="G757" t="s">
        <v>363</v>
      </c>
      <c r="H757">
        <v>2.536</v>
      </c>
      <c r="I757" t="s">
        <v>871</v>
      </c>
      <c r="L757">
        <v>105144645</v>
      </c>
      <c r="M757" s="5">
        <v>42910</v>
      </c>
      <c r="N757">
        <v>19</v>
      </c>
      <c r="O757">
        <v>2</v>
      </c>
      <c r="P757">
        <v>5</v>
      </c>
      <c r="Q757">
        <v>2</v>
      </c>
      <c r="R757" t="s">
        <v>10</v>
      </c>
    </row>
    <row r="758" spans="1:18" x14ac:dyDescent="0.35">
      <c r="A758">
        <v>0</v>
      </c>
      <c r="B758" t="s">
        <v>363</v>
      </c>
      <c r="C758">
        <v>0.1</v>
      </c>
      <c r="D758" t="s">
        <v>6</v>
      </c>
      <c r="E758" t="s">
        <v>465</v>
      </c>
      <c r="F758" t="s">
        <v>446</v>
      </c>
      <c r="G758" t="s">
        <v>363</v>
      </c>
      <c r="H758">
        <v>2.6059999999999999</v>
      </c>
      <c r="I758" t="s">
        <v>871</v>
      </c>
      <c r="L758">
        <v>104706069</v>
      </c>
      <c r="M758" s="5">
        <v>42477</v>
      </c>
      <c r="N758">
        <v>19</v>
      </c>
      <c r="O758">
        <v>1</v>
      </c>
      <c r="P758">
        <v>0</v>
      </c>
      <c r="Q758">
        <v>5</v>
      </c>
      <c r="R758" t="s">
        <v>3</v>
      </c>
    </row>
    <row r="759" spans="1:18" x14ac:dyDescent="0.35">
      <c r="A759">
        <v>0</v>
      </c>
      <c r="B759" t="s">
        <v>363</v>
      </c>
      <c r="C759">
        <v>1</v>
      </c>
      <c r="D759" t="s">
        <v>399</v>
      </c>
      <c r="E759" t="s">
        <v>446</v>
      </c>
      <c r="F759" t="s">
        <v>438</v>
      </c>
      <c r="G759" t="s">
        <v>363</v>
      </c>
      <c r="H759">
        <v>2.6139999999999999</v>
      </c>
      <c r="I759" t="s">
        <v>871</v>
      </c>
      <c r="L759">
        <v>104461625</v>
      </c>
      <c r="M759" s="5">
        <v>42231</v>
      </c>
      <c r="N759">
        <v>19</v>
      </c>
      <c r="O759">
        <v>1</v>
      </c>
      <c r="P759">
        <v>0</v>
      </c>
      <c r="Q759">
        <v>5</v>
      </c>
      <c r="R759" t="s">
        <v>7</v>
      </c>
    </row>
    <row r="760" spans="1:18" x14ac:dyDescent="0.35">
      <c r="A760">
        <v>0</v>
      </c>
      <c r="B760" t="s">
        <v>363</v>
      </c>
      <c r="C760">
        <v>8.5000000000000006E-2</v>
      </c>
      <c r="D760" t="s">
        <v>6</v>
      </c>
      <c r="E760" t="s">
        <v>465</v>
      </c>
      <c r="F760" t="s">
        <v>470</v>
      </c>
      <c r="G760" t="s">
        <v>363</v>
      </c>
      <c r="H760">
        <v>2.621</v>
      </c>
      <c r="I760" t="s">
        <v>871</v>
      </c>
      <c r="L760">
        <v>105191940</v>
      </c>
      <c r="M760" s="5">
        <v>42962</v>
      </c>
      <c r="N760">
        <v>19</v>
      </c>
      <c r="O760">
        <v>1</v>
      </c>
      <c r="P760">
        <v>5</v>
      </c>
      <c r="Q760">
        <v>1</v>
      </c>
      <c r="R760" t="s">
        <v>3</v>
      </c>
    </row>
    <row r="761" spans="1:18" x14ac:dyDescent="0.35">
      <c r="A761">
        <v>0</v>
      </c>
      <c r="B761" t="s">
        <v>363</v>
      </c>
      <c r="C761">
        <v>7.5999999999999998E-2</v>
      </c>
      <c r="D761" t="s">
        <v>6</v>
      </c>
      <c r="E761" t="s">
        <v>465</v>
      </c>
      <c r="F761" t="s">
        <v>421</v>
      </c>
      <c r="G761" t="s">
        <v>363</v>
      </c>
      <c r="H761">
        <v>2.63</v>
      </c>
      <c r="I761" t="s">
        <v>871</v>
      </c>
      <c r="L761">
        <v>106760416</v>
      </c>
      <c r="M761" s="5">
        <v>44506</v>
      </c>
      <c r="N761">
        <v>19</v>
      </c>
      <c r="O761">
        <v>1</v>
      </c>
      <c r="P761">
        <v>0</v>
      </c>
      <c r="Q761">
        <v>5</v>
      </c>
      <c r="R761" t="s">
        <v>9</v>
      </c>
    </row>
    <row r="762" spans="1:18" x14ac:dyDescent="0.35">
      <c r="A762">
        <v>0</v>
      </c>
      <c r="B762" t="s">
        <v>363</v>
      </c>
      <c r="C762">
        <v>0.4</v>
      </c>
      <c r="D762" t="s">
        <v>399</v>
      </c>
      <c r="E762" t="s">
        <v>460</v>
      </c>
      <c r="F762" t="s">
        <v>438</v>
      </c>
      <c r="G762" t="s">
        <v>363</v>
      </c>
      <c r="H762">
        <v>2.6859999999999999</v>
      </c>
      <c r="I762" t="s">
        <v>871</v>
      </c>
      <c r="L762">
        <v>108404798</v>
      </c>
      <c r="M762" s="5">
        <v>46068</v>
      </c>
      <c r="N762">
        <v>19</v>
      </c>
      <c r="O762">
        <v>2</v>
      </c>
      <c r="P762">
        <v>0</v>
      </c>
      <c r="Q762">
        <v>5</v>
      </c>
    </row>
    <row r="763" spans="1:18" x14ac:dyDescent="0.35">
      <c r="A763">
        <v>0</v>
      </c>
      <c r="B763" t="s">
        <v>363</v>
      </c>
      <c r="C763">
        <v>8.9999999999999993E-3</v>
      </c>
      <c r="D763" t="s">
        <v>6</v>
      </c>
      <c r="E763" t="s">
        <v>465</v>
      </c>
      <c r="F763" t="s">
        <v>465</v>
      </c>
      <c r="G763" t="s">
        <v>363</v>
      </c>
      <c r="H763">
        <v>2.6970000000000001</v>
      </c>
      <c r="I763" t="s">
        <v>871</v>
      </c>
      <c r="L763">
        <v>104806518</v>
      </c>
      <c r="M763" s="5">
        <v>42581</v>
      </c>
      <c r="N763">
        <v>19</v>
      </c>
      <c r="O763">
        <v>1</v>
      </c>
      <c r="P763">
        <v>0</v>
      </c>
      <c r="Q763">
        <v>5</v>
      </c>
      <c r="R763" t="s">
        <v>7</v>
      </c>
    </row>
    <row r="764" spans="1:18" x14ac:dyDescent="0.35">
      <c r="A764">
        <v>502</v>
      </c>
      <c r="B764" t="s">
        <v>363</v>
      </c>
      <c r="C764">
        <v>0</v>
      </c>
      <c r="D764" t="s">
        <v>6</v>
      </c>
      <c r="E764" t="s">
        <v>463</v>
      </c>
      <c r="F764" t="s">
        <v>479</v>
      </c>
      <c r="G764" t="s">
        <v>363</v>
      </c>
      <c r="H764">
        <v>2.706</v>
      </c>
      <c r="I764" t="s">
        <v>871</v>
      </c>
      <c r="L764">
        <v>105081071</v>
      </c>
      <c r="M764" s="5">
        <v>42851</v>
      </c>
      <c r="N764">
        <v>1</v>
      </c>
      <c r="O764">
        <v>1</v>
      </c>
      <c r="P764">
        <v>0</v>
      </c>
      <c r="Q764">
        <v>1</v>
      </c>
      <c r="R764" t="s">
        <v>3</v>
      </c>
    </row>
    <row r="765" spans="1:18" x14ac:dyDescent="0.35">
      <c r="A765">
        <v>0</v>
      </c>
      <c r="B765" t="s">
        <v>363</v>
      </c>
      <c r="C765">
        <v>0</v>
      </c>
      <c r="E765" t="s">
        <v>465</v>
      </c>
      <c r="F765" t="s">
        <v>438</v>
      </c>
      <c r="G765" t="s">
        <v>363</v>
      </c>
      <c r="H765">
        <v>2.706</v>
      </c>
      <c r="I765" t="s">
        <v>871</v>
      </c>
      <c r="L765">
        <v>103932894</v>
      </c>
      <c r="M765" s="5">
        <v>41625</v>
      </c>
      <c r="N765">
        <v>24</v>
      </c>
      <c r="O765">
        <v>1</v>
      </c>
      <c r="P765">
        <v>8</v>
      </c>
      <c r="Q765">
        <v>1</v>
      </c>
      <c r="R765" t="s">
        <v>7</v>
      </c>
    </row>
    <row r="766" spans="1:18" x14ac:dyDescent="0.35">
      <c r="A766">
        <v>0</v>
      </c>
      <c r="B766" t="s">
        <v>363</v>
      </c>
      <c r="C766">
        <v>0.02</v>
      </c>
      <c r="D766" t="s">
        <v>411</v>
      </c>
      <c r="E766" t="s">
        <v>465</v>
      </c>
      <c r="F766" t="s">
        <v>438</v>
      </c>
      <c r="G766" t="s">
        <v>363</v>
      </c>
      <c r="H766">
        <v>2.726</v>
      </c>
      <c r="I766" t="s">
        <v>871</v>
      </c>
      <c r="L766">
        <v>107295844</v>
      </c>
      <c r="M766" s="5">
        <v>45016</v>
      </c>
      <c r="N766">
        <v>27</v>
      </c>
      <c r="O766">
        <v>1</v>
      </c>
      <c r="P766">
        <v>8</v>
      </c>
      <c r="Q766">
        <v>5</v>
      </c>
      <c r="R766" t="s">
        <v>7</v>
      </c>
    </row>
    <row r="767" spans="1:18" x14ac:dyDescent="0.35">
      <c r="A767">
        <v>0</v>
      </c>
      <c r="B767" t="s">
        <v>363</v>
      </c>
      <c r="C767">
        <v>0.6</v>
      </c>
      <c r="D767" t="s">
        <v>6</v>
      </c>
      <c r="E767" t="s">
        <v>438</v>
      </c>
      <c r="F767" t="s">
        <v>446</v>
      </c>
      <c r="G767" t="s">
        <v>363</v>
      </c>
      <c r="H767">
        <v>2.7360000000000002</v>
      </c>
      <c r="I767" t="s">
        <v>871</v>
      </c>
      <c r="L767">
        <v>105354900</v>
      </c>
      <c r="M767" s="5">
        <v>43118</v>
      </c>
      <c r="N767">
        <v>19</v>
      </c>
      <c r="O767">
        <v>5</v>
      </c>
      <c r="P767">
        <v>0</v>
      </c>
      <c r="Q767">
        <v>1</v>
      </c>
      <c r="R767" t="s">
        <v>7</v>
      </c>
    </row>
    <row r="768" spans="1:18" x14ac:dyDescent="0.35">
      <c r="A768">
        <v>0</v>
      </c>
      <c r="B768" t="s">
        <v>363</v>
      </c>
      <c r="C768">
        <v>0.6</v>
      </c>
      <c r="D768" t="s">
        <v>6</v>
      </c>
      <c r="E768" t="s">
        <v>438</v>
      </c>
      <c r="F768" t="s">
        <v>446</v>
      </c>
      <c r="G768" t="s">
        <v>363</v>
      </c>
      <c r="H768">
        <v>2.7360000000000002</v>
      </c>
      <c r="I768" t="s">
        <v>871</v>
      </c>
      <c r="L768">
        <v>106532752</v>
      </c>
      <c r="M768" s="5">
        <v>44282</v>
      </c>
      <c r="N768">
        <v>19</v>
      </c>
      <c r="O768">
        <v>1</v>
      </c>
      <c r="P768">
        <v>0</v>
      </c>
      <c r="Q768">
        <v>1</v>
      </c>
      <c r="R768" t="s">
        <v>9</v>
      </c>
    </row>
    <row r="769" spans="1:18" x14ac:dyDescent="0.35">
      <c r="A769">
        <v>0</v>
      </c>
      <c r="B769" t="s">
        <v>363</v>
      </c>
      <c r="C769">
        <v>9.5000000000000001E-2</v>
      </c>
      <c r="D769" t="s">
        <v>411</v>
      </c>
      <c r="E769" t="s">
        <v>465</v>
      </c>
      <c r="F769" t="s">
        <v>438</v>
      </c>
      <c r="G769" t="s">
        <v>363</v>
      </c>
      <c r="H769">
        <v>2.8010000000000002</v>
      </c>
      <c r="I769" t="s">
        <v>871</v>
      </c>
      <c r="L769">
        <v>108267410</v>
      </c>
      <c r="M769" s="5">
        <v>45942</v>
      </c>
      <c r="N769">
        <v>19</v>
      </c>
      <c r="O769">
        <v>2</v>
      </c>
      <c r="P769">
        <v>0</v>
      </c>
      <c r="Q769">
        <v>5</v>
      </c>
      <c r="R769" t="s">
        <v>7</v>
      </c>
    </row>
    <row r="770" spans="1:18" x14ac:dyDescent="0.35">
      <c r="A770">
        <v>502</v>
      </c>
      <c r="B770" t="s">
        <v>363</v>
      </c>
      <c r="C770">
        <v>0.1</v>
      </c>
      <c r="D770" t="s">
        <v>411</v>
      </c>
      <c r="E770" t="s">
        <v>463</v>
      </c>
      <c r="G770" t="s">
        <v>363</v>
      </c>
      <c r="H770">
        <v>2.806</v>
      </c>
      <c r="I770" t="s">
        <v>871</v>
      </c>
      <c r="L770">
        <v>104682818</v>
      </c>
      <c r="M770" s="5">
        <v>42437</v>
      </c>
      <c r="N770">
        <v>2</v>
      </c>
      <c r="O770">
        <v>1</v>
      </c>
      <c r="P770">
        <v>0</v>
      </c>
      <c r="Q770">
        <v>5</v>
      </c>
      <c r="R770" t="s">
        <v>7</v>
      </c>
    </row>
    <row r="771" spans="1:18" x14ac:dyDescent="0.35">
      <c r="A771">
        <v>0</v>
      </c>
      <c r="B771" t="s">
        <v>363</v>
      </c>
      <c r="C771">
        <v>0.1</v>
      </c>
      <c r="D771" t="s">
        <v>411</v>
      </c>
      <c r="E771" t="s">
        <v>465</v>
      </c>
      <c r="F771" t="s">
        <v>438</v>
      </c>
      <c r="G771" t="s">
        <v>363</v>
      </c>
      <c r="H771">
        <v>2.806</v>
      </c>
      <c r="I771" t="s">
        <v>871</v>
      </c>
      <c r="L771">
        <v>108212408</v>
      </c>
      <c r="M771" s="5">
        <v>45894</v>
      </c>
      <c r="N771">
        <v>21</v>
      </c>
      <c r="O771">
        <v>1</v>
      </c>
      <c r="P771">
        <v>0</v>
      </c>
      <c r="Q771">
        <v>1</v>
      </c>
      <c r="R771" t="s">
        <v>7</v>
      </c>
    </row>
    <row r="772" spans="1:18" x14ac:dyDescent="0.35">
      <c r="A772">
        <v>0</v>
      </c>
      <c r="B772" t="s">
        <v>363</v>
      </c>
      <c r="C772">
        <v>1.2</v>
      </c>
      <c r="D772" t="s">
        <v>411</v>
      </c>
      <c r="E772" t="s">
        <v>455</v>
      </c>
      <c r="F772" t="s">
        <v>438</v>
      </c>
      <c r="G772" t="s">
        <v>363</v>
      </c>
      <c r="H772">
        <v>2.8140000000000001</v>
      </c>
      <c r="I772" t="s">
        <v>871</v>
      </c>
      <c r="L772">
        <v>104972790</v>
      </c>
      <c r="M772" s="5">
        <v>42744</v>
      </c>
      <c r="N772">
        <v>19</v>
      </c>
      <c r="O772">
        <v>4</v>
      </c>
      <c r="P772">
        <v>0</v>
      </c>
      <c r="Q772">
        <v>1</v>
      </c>
    </row>
    <row r="773" spans="1:18" x14ac:dyDescent="0.35">
      <c r="A773">
        <v>0</v>
      </c>
      <c r="B773" t="s">
        <v>363</v>
      </c>
      <c r="C773">
        <v>0.5</v>
      </c>
      <c r="D773" t="s">
        <v>6</v>
      </c>
      <c r="E773" t="s">
        <v>438</v>
      </c>
      <c r="F773" t="s">
        <v>446</v>
      </c>
      <c r="G773" t="s">
        <v>363</v>
      </c>
      <c r="H773">
        <v>2.8359999999999999</v>
      </c>
      <c r="I773" t="s">
        <v>871</v>
      </c>
      <c r="L773">
        <v>108126678</v>
      </c>
      <c r="M773" s="5">
        <v>45804</v>
      </c>
      <c r="N773">
        <v>23</v>
      </c>
      <c r="O773">
        <v>2</v>
      </c>
      <c r="P773">
        <v>0</v>
      </c>
      <c r="Q773">
        <v>1</v>
      </c>
      <c r="R773" t="s">
        <v>7</v>
      </c>
    </row>
    <row r="774" spans="1:18" x14ac:dyDescent="0.35">
      <c r="A774">
        <v>0</v>
      </c>
      <c r="B774" t="s">
        <v>363</v>
      </c>
      <c r="C774">
        <v>0.5</v>
      </c>
      <c r="D774" t="s">
        <v>6</v>
      </c>
      <c r="E774" t="s">
        <v>438</v>
      </c>
      <c r="F774" t="s">
        <v>446</v>
      </c>
      <c r="G774" t="s">
        <v>363</v>
      </c>
      <c r="H774">
        <v>2.8359999999999999</v>
      </c>
      <c r="I774" t="s">
        <v>871</v>
      </c>
      <c r="L774">
        <v>107589343</v>
      </c>
      <c r="M774" s="5">
        <v>45300</v>
      </c>
      <c r="N774">
        <v>19</v>
      </c>
      <c r="O774">
        <v>2</v>
      </c>
      <c r="P774">
        <v>0</v>
      </c>
      <c r="Q774">
        <v>1</v>
      </c>
      <c r="R774" t="s">
        <v>7</v>
      </c>
    </row>
    <row r="775" spans="1:18" x14ac:dyDescent="0.35">
      <c r="A775">
        <v>0</v>
      </c>
      <c r="B775" t="s">
        <v>363</v>
      </c>
      <c r="C775">
        <v>0.2</v>
      </c>
      <c r="D775" t="s">
        <v>411</v>
      </c>
      <c r="E775" t="s">
        <v>465</v>
      </c>
      <c r="F775" t="s">
        <v>438</v>
      </c>
      <c r="G775" t="s">
        <v>363</v>
      </c>
      <c r="H775">
        <v>2.9060000000000001</v>
      </c>
      <c r="I775" t="s">
        <v>871</v>
      </c>
      <c r="L775">
        <v>104445305</v>
      </c>
      <c r="M775" s="5">
        <v>42212</v>
      </c>
      <c r="N775">
        <v>19</v>
      </c>
      <c r="O775">
        <v>1</v>
      </c>
      <c r="P775">
        <v>5</v>
      </c>
      <c r="Q775">
        <v>1</v>
      </c>
      <c r="R775" t="s">
        <v>7</v>
      </c>
    </row>
    <row r="776" spans="1:18" x14ac:dyDescent="0.35">
      <c r="A776">
        <v>0</v>
      </c>
      <c r="B776" t="s">
        <v>363</v>
      </c>
      <c r="C776">
        <v>0.25</v>
      </c>
      <c r="D776" t="s">
        <v>399</v>
      </c>
      <c r="E776" t="s">
        <v>465</v>
      </c>
      <c r="F776" t="s">
        <v>438</v>
      </c>
      <c r="G776" t="s">
        <v>363</v>
      </c>
      <c r="H776">
        <v>2.956</v>
      </c>
      <c r="I776" t="s">
        <v>871</v>
      </c>
      <c r="L776">
        <v>106512523</v>
      </c>
      <c r="M776" s="5">
        <v>44265</v>
      </c>
      <c r="N776">
        <v>19</v>
      </c>
      <c r="O776">
        <v>1</v>
      </c>
      <c r="P776">
        <v>0</v>
      </c>
      <c r="Q776">
        <v>1</v>
      </c>
      <c r="R776" t="s">
        <v>10</v>
      </c>
    </row>
    <row r="777" spans="1:18" x14ac:dyDescent="0.35">
      <c r="A777">
        <v>0</v>
      </c>
      <c r="B777" t="s">
        <v>363</v>
      </c>
      <c r="C777">
        <v>0.3</v>
      </c>
      <c r="D777" t="s">
        <v>6</v>
      </c>
      <c r="E777" t="s">
        <v>438</v>
      </c>
      <c r="F777" t="s">
        <v>480</v>
      </c>
      <c r="G777" t="s">
        <v>363</v>
      </c>
      <c r="H777">
        <v>3.036</v>
      </c>
      <c r="I777" t="s">
        <v>871</v>
      </c>
      <c r="L777">
        <v>105288208</v>
      </c>
      <c r="M777" s="5">
        <v>43052</v>
      </c>
      <c r="N777">
        <v>19</v>
      </c>
      <c r="O777">
        <v>2</v>
      </c>
      <c r="P777">
        <v>5</v>
      </c>
      <c r="Q777">
        <v>1</v>
      </c>
      <c r="R777" t="s">
        <v>8</v>
      </c>
    </row>
    <row r="778" spans="1:18" x14ac:dyDescent="0.35">
      <c r="A778">
        <v>0</v>
      </c>
      <c r="B778" t="s">
        <v>363</v>
      </c>
      <c r="C778">
        <v>0.3</v>
      </c>
      <c r="D778" t="s">
        <v>6</v>
      </c>
      <c r="E778" t="s">
        <v>438</v>
      </c>
      <c r="F778" t="s">
        <v>446</v>
      </c>
      <c r="G778" t="s">
        <v>363</v>
      </c>
      <c r="H778">
        <v>3.036</v>
      </c>
      <c r="I778" t="s">
        <v>871</v>
      </c>
      <c r="L778">
        <v>104402931</v>
      </c>
      <c r="M778" s="5">
        <v>42164</v>
      </c>
      <c r="N778">
        <v>21</v>
      </c>
      <c r="O778">
        <v>1</v>
      </c>
      <c r="P778">
        <v>0</v>
      </c>
      <c r="Q778">
        <v>1</v>
      </c>
      <c r="R778" t="s">
        <v>7</v>
      </c>
    </row>
    <row r="779" spans="1:18" x14ac:dyDescent="0.35">
      <c r="A779">
        <v>0</v>
      </c>
      <c r="B779" t="s">
        <v>363</v>
      </c>
      <c r="C779">
        <v>0.3</v>
      </c>
      <c r="D779" t="s">
        <v>6</v>
      </c>
      <c r="E779" t="s">
        <v>438</v>
      </c>
      <c r="F779" t="s">
        <v>446</v>
      </c>
      <c r="G779" t="s">
        <v>363</v>
      </c>
      <c r="H779">
        <v>3.036</v>
      </c>
      <c r="I779" t="s">
        <v>871</v>
      </c>
      <c r="L779">
        <v>103920981</v>
      </c>
      <c r="M779" s="5">
        <v>41615</v>
      </c>
      <c r="N779">
        <v>19</v>
      </c>
      <c r="O779">
        <v>2</v>
      </c>
      <c r="P779">
        <v>0</v>
      </c>
      <c r="Q779">
        <v>5</v>
      </c>
      <c r="R779" t="s">
        <v>7</v>
      </c>
    </row>
    <row r="780" spans="1:18" x14ac:dyDescent="0.35">
      <c r="A780">
        <v>0</v>
      </c>
      <c r="B780" t="s">
        <v>363</v>
      </c>
      <c r="C780">
        <v>0.3</v>
      </c>
      <c r="D780" t="s">
        <v>385</v>
      </c>
      <c r="E780" t="s">
        <v>438</v>
      </c>
      <c r="F780" t="s">
        <v>481</v>
      </c>
      <c r="G780" t="s">
        <v>363</v>
      </c>
      <c r="H780">
        <v>3.036</v>
      </c>
      <c r="I780" t="s">
        <v>871</v>
      </c>
      <c r="L780">
        <v>106883663</v>
      </c>
      <c r="M780" s="5">
        <v>44625</v>
      </c>
      <c r="N780">
        <v>19</v>
      </c>
      <c r="O780">
        <v>1</v>
      </c>
      <c r="P780">
        <v>0</v>
      </c>
      <c r="Q780">
        <v>5</v>
      </c>
      <c r="R780" t="s">
        <v>7</v>
      </c>
    </row>
    <row r="781" spans="1:18" x14ac:dyDescent="0.35">
      <c r="A781">
        <v>0</v>
      </c>
      <c r="B781" t="s">
        <v>363</v>
      </c>
      <c r="C781">
        <v>0.28000000000000003</v>
      </c>
      <c r="D781" t="s">
        <v>6</v>
      </c>
      <c r="E781" t="s">
        <v>438</v>
      </c>
      <c r="F781" t="s">
        <v>470</v>
      </c>
      <c r="G781" t="s">
        <v>363</v>
      </c>
      <c r="H781">
        <v>3.056</v>
      </c>
      <c r="I781" t="s">
        <v>871</v>
      </c>
      <c r="L781">
        <v>103973528</v>
      </c>
      <c r="M781" s="5">
        <v>41680</v>
      </c>
      <c r="N781">
        <v>19</v>
      </c>
      <c r="O781">
        <v>1</v>
      </c>
      <c r="P781">
        <v>5</v>
      </c>
      <c r="Q781">
        <v>1</v>
      </c>
      <c r="R781" t="s">
        <v>7</v>
      </c>
    </row>
    <row r="782" spans="1:18" x14ac:dyDescent="0.35">
      <c r="A782">
        <v>0</v>
      </c>
      <c r="B782" t="s">
        <v>363</v>
      </c>
      <c r="C782">
        <v>0.25</v>
      </c>
      <c r="D782" t="s">
        <v>385</v>
      </c>
      <c r="E782" t="s">
        <v>438</v>
      </c>
      <c r="F782" t="s">
        <v>446</v>
      </c>
      <c r="G782" t="s">
        <v>363</v>
      </c>
      <c r="H782">
        <v>3.0859999999999999</v>
      </c>
      <c r="I782" t="s">
        <v>871</v>
      </c>
      <c r="L782">
        <v>104323754</v>
      </c>
      <c r="M782" s="5">
        <v>42077</v>
      </c>
      <c r="N782">
        <v>19</v>
      </c>
      <c r="O782">
        <v>1</v>
      </c>
      <c r="P782">
        <v>5</v>
      </c>
      <c r="Q782">
        <v>1</v>
      </c>
    </row>
    <row r="783" spans="1:18" x14ac:dyDescent="0.35">
      <c r="A783">
        <v>0</v>
      </c>
      <c r="B783" t="s">
        <v>363</v>
      </c>
      <c r="C783">
        <v>1.5</v>
      </c>
      <c r="D783" t="s">
        <v>399</v>
      </c>
      <c r="E783" t="s">
        <v>446</v>
      </c>
      <c r="F783" t="s">
        <v>473</v>
      </c>
      <c r="G783" t="s">
        <v>363</v>
      </c>
      <c r="H783">
        <v>3.1139999999999999</v>
      </c>
      <c r="I783" t="s">
        <v>871</v>
      </c>
      <c r="L783">
        <v>107939187</v>
      </c>
      <c r="M783" s="5">
        <v>45625</v>
      </c>
      <c r="N783">
        <v>17</v>
      </c>
      <c r="O783">
        <v>1</v>
      </c>
      <c r="P783">
        <v>0</v>
      </c>
      <c r="Q783">
        <v>1</v>
      </c>
      <c r="R783" t="s">
        <v>7</v>
      </c>
    </row>
    <row r="784" spans="1:18" x14ac:dyDescent="0.35">
      <c r="A784">
        <v>0</v>
      </c>
      <c r="B784" t="s">
        <v>363</v>
      </c>
      <c r="C784">
        <v>0.2</v>
      </c>
      <c r="D784" t="s">
        <v>6</v>
      </c>
      <c r="E784" t="s">
        <v>438</v>
      </c>
      <c r="F784" t="s">
        <v>467</v>
      </c>
      <c r="G784" t="s">
        <v>363</v>
      </c>
      <c r="H784">
        <v>3.1360000000000001</v>
      </c>
      <c r="I784" t="s">
        <v>871</v>
      </c>
      <c r="L784">
        <v>106632581</v>
      </c>
      <c r="M784" s="5">
        <v>44368</v>
      </c>
      <c r="N784">
        <v>28</v>
      </c>
      <c r="O784">
        <v>2</v>
      </c>
      <c r="P784">
        <v>0</v>
      </c>
      <c r="Q784">
        <v>1</v>
      </c>
      <c r="R784" t="s">
        <v>7</v>
      </c>
    </row>
    <row r="785" spans="1:18" x14ac:dyDescent="0.35">
      <c r="A785">
        <v>0</v>
      </c>
      <c r="B785" t="s">
        <v>363</v>
      </c>
      <c r="C785">
        <v>0.2</v>
      </c>
      <c r="D785" t="s">
        <v>6</v>
      </c>
      <c r="E785" t="s">
        <v>438</v>
      </c>
      <c r="F785" t="s">
        <v>446</v>
      </c>
      <c r="G785" t="s">
        <v>363</v>
      </c>
      <c r="H785">
        <v>3.1360000000000001</v>
      </c>
      <c r="I785" t="s">
        <v>871</v>
      </c>
      <c r="L785">
        <v>104984117</v>
      </c>
      <c r="M785" s="5">
        <v>42756</v>
      </c>
      <c r="N785">
        <v>23</v>
      </c>
      <c r="O785">
        <v>2</v>
      </c>
      <c r="P785">
        <v>4</v>
      </c>
      <c r="Q785">
        <v>5</v>
      </c>
      <c r="R785" t="s">
        <v>7</v>
      </c>
    </row>
    <row r="786" spans="1:18" x14ac:dyDescent="0.35">
      <c r="A786">
        <v>0</v>
      </c>
      <c r="B786" t="s">
        <v>363</v>
      </c>
      <c r="C786">
        <v>0.2</v>
      </c>
      <c r="D786" t="s">
        <v>6</v>
      </c>
      <c r="E786" t="s">
        <v>438</v>
      </c>
      <c r="F786" t="s">
        <v>421</v>
      </c>
      <c r="G786" t="s">
        <v>363</v>
      </c>
      <c r="H786">
        <v>3.1360000000000001</v>
      </c>
      <c r="I786" t="s">
        <v>871</v>
      </c>
      <c r="L786">
        <v>104779733</v>
      </c>
      <c r="M786" s="5">
        <v>42553</v>
      </c>
      <c r="N786">
        <v>17</v>
      </c>
      <c r="O786">
        <v>1</v>
      </c>
      <c r="P786">
        <v>0</v>
      </c>
      <c r="Q786">
        <v>1</v>
      </c>
      <c r="R786" t="s">
        <v>3</v>
      </c>
    </row>
    <row r="787" spans="1:18" x14ac:dyDescent="0.35">
      <c r="A787">
        <v>0</v>
      </c>
      <c r="B787" t="s">
        <v>363</v>
      </c>
      <c r="C787">
        <v>0.2</v>
      </c>
      <c r="D787" t="s">
        <v>6</v>
      </c>
      <c r="E787" t="s">
        <v>438</v>
      </c>
      <c r="F787" t="s">
        <v>446</v>
      </c>
      <c r="G787" t="s">
        <v>363</v>
      </c>
      <c r="H787">
        <v>3.1360000000000001</v>
      </c>
      <c r="I787" t="s">
        <v>871</v>
      </c>
      <c r="L787">
        <v>104359076</v>
      </c>
      <c r="M787" s="5">
        <v>42117</v>
      </c>
      <c r="N787">
        <v>19</v>
      </c>
      <c r="O787">
        <v>1</v>
      </c>
      <c r="P787">
        <v>0</v>
      </c>
      <c r="Q787">
        <v>5</v>
      </c>
      <c r="R787" t="s">
        <v>3</v>
      </c>
    </row>
    <row r="788" spans="1:18" x14ac:dyDescent="0.35">
      <c r="A788">
        <v>0</v>
      </c>
      <c r="B788" t="s">
        <v>363</v>
      </c>
      <c r="C788">
        <v>0.2</v>
      </c>
      <c r="D788" t="s">
        <v>385</v>
      </c>
      <c r="E788" t="s">
        <v>438</v>
      </c>
      <c r="F788" t="s">
        <v>446</v>
      </c>
      <c r="G788" t="s">
        <v>363</v>
      </c>
      <c r="H788">
        <v>3.1360000000000001</v>
      </c>
      <c r="I788" t="s">
        <v>871</v>
      </c>
      <c r="L788">
        <v>106235697</v>
      </c>
      <c r="M788" s="5">
        <v>43973</v>
      </c>
      <c r="N788">
        <v>19</v>
      </c>
      <c r="O788">
        <v>1</v>
      </c>
      <c r="P788">
        <v>5</v>
      </c>
      <c r="Q788">
        <v>5</v>
      </c>
      <c r="R788" t="s">
        <v>7</v>
      </c>
    </row>
    <row r="789" spans="1:18" x14ac:dyDescent="0.35">
      <c r="A789">
        <v>0</v>
      </c>
      <c r="B789" t="s">
        <v>363</v>
      </c>
      <c r="C789">
        <v>0.2</v>
      </c>
      <c r="D789" t="s">
        <v>385</v>
      </c>
      <c r="E789" t="s">
        <v>438</v>
      </c>
      <c r="F789" t="s">
        <v>481</v>
      </c>
      <c r="G789" t="s">
        <v>363</v>
      </c>
      <c r="H789">
        <v>3.1360000000000001</v>
      </c>
      <c r="I789" t="s">
        <v>871</v>
      </c>
      <c r="L789">
        <v>105626730</v>
      </c>
      <c r="M789" s="5">
        <v>43328</v>
      </c>
      <c r="N789">
        <v>21</v>
      </c>
      <c r="O789">
        <v>1</v>
      </c>
      <c r="P789">
        <v>0</v>
      </c>
      <c r="Q789">
        <v>1</v>
      </c>
      <c r="R789" t="s">
        <v>3</v>
      </c>
    </row>
    <row r="790" spans="1:18" x14ac:dyDescent="0.35">
      <c r="A790">
        <v>0</v>
      </c>
      <c r="B790" t="s">
        <v>363</v>
      </c>
      <c r="C790">
        <v>0.11</v>
      </c>
      <c r="D790" t="s">
        <v>6</v>
      </c>
      <c r="E790" t="s">
        <v>438</v>
      </c>
      <c r="F790" t="s">
        <v>467</v>
      </c>
      <c r="G790" t="s">
        <v>363</v>
      </c>
      <c r="H790">
        <v>3.226</v>
      </c>
      <c r="I790" t="s">
        <v>871</v>
      </c>
      <c r="L790">
        <v>107440565</v>
      </c>
      <c r="M790" s="5">
        <v>45158</v>
      </c>
      <c r="N790">
        <v>24</v>
      </c>
      <c r="O790">
        <v>1</v>
      </c>
      <c r="P790">
        <v>7</v>
      </c>
      <c r="Q790">
        <v>1</v>
      </c>
      <c r="R790" t="s">
        <v>7</v>
      </c>
    </row>
    <row r="791" spans="1:18" x14ac:dyDescent="0.35">
      <c r="A791">
        <v>0</v>
      </c>
      <c r="B791" t="s">
        <v>363</v>
      </c>
      <c r="C791">
        <v>0.1</v>
      </c>
      <c r="D791" t="s">
        <v>6</v>
      </c>
      <c r="E791" t="s">
        <v>438</v>
      </c>
      <c r="F791" t="s">
        <v>465</v>
      </c>
      <c r="G791" t="s">
        <v>363</v>
      </c>
      <c r="H791">
        <v>3.2360000000000002</v>
      </c>
      <c r="I791" t="s">
        <v>871</v>
      </c>
      <c r="L791">
        <v>106098295</v>
      </c>
      <c r="M791" s="5">
        <v>43815</v>
      </c>
      <c r="N791">
        <v>17</v>
      </c>
      <c r="O791">
        <v>1</v>
      </c>
      <c r="P791">
        <v>0</v>
      </c>
      <c r="Q791">
        <v>5</v>
      </c>
      <c r="R791" t="s">
        <v>7</v>
      </c>
    </row>
    <row r="792" spans="1:18" x14ac:dyDescent="0.35">
      <c r="A792">
        <v>0</v>
      </c>
      <c r="B792" t="s">
        <v>363</v>
      </c>
      <c r="C792">
        <v>0.1</v>
      </c>
      <c r="D792" t="s">
        <v>6</v>
      </c>
      <c r="E792" t="s">
        <v>438</v>
      </c>
      <c r="F792" t="s">
        <v>446</v>
      </c>
      <c r="G792" t="s">
        <v>363</v>
      </c>
      <c r="H792">
        <v>3.2360000000000002</v>
      </c>
      <c r="I792" t="s">
        <v>871</v>
      </c>
      <c r="L792">
        <v>107894056</v>
      </c>
      <c r="M792" s="5">
        <v>45587</v>
      </c>
      <c r="N792">
        <v>21</v>
      </c>
      <c r="O792">
        <v>1</v>
      </c>
      <c r="P792">
        <v>8</v>
      </c>
      <c r="Q792">
        <v>1</v>
      </c>
      <c r="R792" t="s">
        <v>7</v>
      </c>
    </row>
    <row r="793" spans="1:18" x14ac:dyDescent="0.35">
      <c r="A793">
        <v>0</v>
      </c>
      <c r="B793" t="s">
        <v>363</v>
      </c>
      <c r="C793">
        <v>0.1</v>
      </c>
      <c r="D793" t="s">
        <v>476</v>
      </c>
      <c r="E793" t="s">
        <v>438</v>
      </c>
      <c r="F793" t="s">
        <v>446</v>
      </c>
      <c r="G793" t="s">
        <v>363</v>
      </c>
      <c r="H793">
        <v>3.2360000000000002</v>
      </c>
      <c r="I793" t="s">
        <v>871</v>
      </c>
      <c r="L793">
        <v>104420040</v>
      </c>
      <c r="M793" s="5">
        <v>42183</v>
      </c>
      <c r="N793">
        <v>19</v>
      </c>
      <c r="O793">
        <v>1</v>
      </c>
      <c r="P793">
        <v>8</v>
      </c>
      <c r="Q793">
        <v>1</v>
      </c>
      <c r="R793" t="s">
        <v>7</v>
      </c>
    </row>
    <row r="794" spans="1:18" x14ac:dyDescent="0.35">
      <c r="A794">
        <v>0</v>
      </c>
      <c r="B794" t="s">
        <v>363</v>
      </c>
      <c r="C794">
        <v>9.5000000000000001E-2</v>
      </c>
      <c r="D794" t="s">
        <v>6</v>
      </c>
      <c r="E794" t="s">
        <v>438</v>
      </c>
      <c r="F794" t="s">
        <v>446</v>
      </c>
      <c r="G794" t="s">
        <v>363</v>
      </c>
      <c r="H794">
        <v>3.2410000000000001</v>
      </c>
      <c r="I794" t="s">
        <v>871</v>
      </c>
      <c r="L794">
        <v>107394563</v>
      </c>
      <c r="M794" s="5">
        <v>45119</v>
      </c>
      <c r="N794">
        <v>28</v>
      </c>
      <c r="O794">
        <v>1</v>
      </c>
      <c r="P794">
        <v>0</v>
      </c>
      <c r="Q794">
        <v>1</v>
      </c>
      <c r="R794" t="s">
        <v>7</v>
      </c>
    </row>
    <row r="795" spans="1:18" x14ac:dyDescent="0.35">
      <c r="A795">
        <v>0</v>
      </c>
      <c r="B795" t="s">
        <v>363</v>
      </c>
      <c r="C795">
        <v>0.3</v>
      </c>
      <c r="D795" t="s">
        <v>6</v>
      </c>
      <c r="E795" t="s">
        <v>474</v>
      </c>
      <c r="F795" t="s">
        <v>465</v>
      </c>
      <c r="G795" t="s">
        <v>363</v>
      </c>
      <c r="H795">
        <v>3.2679999999999998</v>
      </c>
      <c r="I795" t="s">
        <v>871</v>
      </c>
      <c r="L795">
        <v>108238634</v>
      </c>
      <c r="M795" s="5">
        <v>45919</v>
      </c>
      <c r="N795">
        <v>30</v>
      </c>
      <c r="O795">
        <v>1</v>
      </c>
      <c r="P795">
        <v>8</v>
      </c>
      <c r="Q795">
        <v>5</v>
      </c>
      <c r="R795" t="s">
        <v>7</v>
      </c>
    </row>
    <row r="796" spans="1:18" x14ac:dyDescent="0.35">
      <c r="A796">
        <v>0</v>
      </c>
      <c r="B796" t="s">
        <v>363</v>
      </c>
      <c r="C796">
        <v>3.7999999999999999E-2</v>
      </c>
      <c r="D796" t="s">
        <v>6</v>
      </c>
      <c r="E796" t="s">
        <v>438</v>
      </c>
      <c r="F796" t="s">
        <v>446</v>
      </c>
      <c r="G796" t="s">
        <v>363</v>
      </c>
      <c r="H796">
        <v>3.298</v>
      </c>
      <c r="I796" t="s">
        <v>871</v>
      </c>
      <c r="L796">
        <v>104486367</v>
      </c>
      <c r="M796" s="5">
        <v>42258</v>
      </c>
      <c r="N796">
        <v>21</v>
      </c>
      <c r="O796">
        <v>1</v>
      </c>
      <c r="P796">
        <v>0</v>
      </c>
      <c r="Q796">
        <v>1</v>
      </c>
      <c r="R796" t="s">
        <v>7</v>
      </c>
    </row>
    <row r="797" spans="1:18" x14ac:dyDescent="0.35">
      <c r="A797">
        <v>0</v>
      </c>
      <c r="B797" t="s">
        <v>363</v>
      </c>
      <c r="C797">
        <v>3.7999999999999999E-2</v>
      </c>
      <c r="D797" t="s">
        <v>6</v>
      </c>
      <c r="E797" t="s">
        <v>438</v>
      </c>
      <c r="F797" t="s">
        <v>446</v>
      </c>
      <c r="G797" t="s">
        <v>363</v>
      </c>
      <c r="H797">
        <v>3.298</v>
      </c>
      <c r="I797" t="s">
        <v>871</v>
      </c>
      <c r="L797">
        <v>104264363</v>
      </c>
      <c r="M797" s="5">
        <v>41984</v>
      </c>
      <c r="N797">
        <v>28</v>
      </c>
      <c r="O797">
        <v>1</v>
      </c>
      <c r="P797">
        <v>0</v>
      </c>
      <c r="Q797">
        <v>1</v>
      </c>
      <c r="R797" t="s">
        <v>7</v>
      </c>
    </row>
    <row r="798" spans="1:18" x14ac:dyDescent="0.35">
      <c r="A798">
        <v>0</v>
      </c>
      <c r="B798" t="s">
        <v>363</v>
      </c>
      <c r="C798">
        <v>8.9999999999999993E-3</v>
      </c>
      <c r="D798" t="s">
        <v>6</v>
      </c>
      <c r="E798" t="s">
        <v>438</v>
      </c>
      <c r="F798" t="s">
        <v>465</v>
      </c>
      <c r="G798" t="s">
        <v>363</v>
      </c>
      <c r="H798">
        <v>3.327</v>
      </c>
      <c r="I798" t="s">
        <v>871</v>
      </c>
      <c r="L798">
        <v>105834576</v>
      </c>
      <c r="M798" s="5">
        <v>43568</v>
      </c>
      <c r="N798">
        <v>23</v>
      </c>
      <c r="O798">
        <v>2</v>
      </c>
      <c r="P798">
        <v>8</v>
      </c>
      <c r="Q798">
        <v>1</v>
      </c>
      <c r="R798" t="s">
        <v>7</v>
      </c>
    </row>
    <row r="799" spans="1:18" x14ac:dyDescent="0.35">
      <c r="A799">
        <v>0</v>
      </c>
      <c r="B799" t="s">
        <v>363</v>
      </c>
      <c r="C799">
        <v>7.0000000000000001E-3</v>
      </c>
      <c r="D799" t="s">
        <v>6</v>
      </c>
      <c r="E799" t="s">
        <v>438</v>
      </c>
      <c r="F799" t="s">
        <v>446</v>
      </c>
      <c r="G799" t="s">
        <v>363</v>
      </c>
      <c r="H799">
        <v>3.3290000000000002</v>
      </c>
      <c r="I799" t="s">
        <v>871</v>
      </c>
      <c r="L799">
        <v>104482273</v>
      </c>
      <c r="M799" s="5">
        <v>42249</v>
      </c>
      <c r="N799">
        <v>23</v>
      </c>
      <c r="O799">
        <v>1</v>
      </c>
      <c r="P799">
        <v>19</v>
      </c>
      <c r="Q799">
        <v>5</v>
      </c>
      <c r="R799" t="s">
        <v>3</v>
      </c>
    </row>
    <row r="800" spans="1:18" x14ac:dyDescent="0.35">
      <c r="A800">
        <v>491</v>
      </c>
      <c r="B800" t="s">
        <v>364</v>
      </c>
      <c r="C800">
        <v>0</v>
      </c>
      <c r="E800" t="s">
        <v>438</v>
      </c>
      <c r="G800" t="s">
        <v>363</v>
      </c>
      <c r="H800">
        <v>3.3359999999999999</v>
      </c>
      <c r="I800" t="s">
        <v>871</v>
      </c>
      <c r="L800">
        <v>107543894</v>
      </c>
      <c r="M800" s="5">
        <v>45253</v>
      </c>
      <c r="N800">
        <v>30</v>
      </c>
      <c r="O800">
        <v>1</v>
      </c>
      <c r="P800">
        <v>0</v>
      </c>
      <c r="Q800">
        <v>5</v>
      </c>
      <c r="R800" t="s">
        <v>7</v>
      </c>
    </row>
    <row r="801" spans="1:18" x14ac:dyDescent="0.35">
      <c r="A801">
        <v>491</v>
      </c>
      <c r="B801" t="s">
        <v>364</v>
      </c>
      <c r="C801">
        <v>0</v>
      </c>
      <c r="E801" t="s">
        <v>438</v>
      </c>
      <c r="G801" t="s">
        <v>363</v>
      </c>
      <c r="H801">
        <v>3.3359999999999999</v>
      </c>
      <c r="I801" t="s">
        <v>871</v>
      </c>
      <c r="L801">
        <v>105377451</v>
      </c>
      <c r="M801" s="5">
        <v>43123</v>
      </c>
      <c r="N801">
        <v>30</v>
      </c>
      <c r="O801">
        <v>1</v>
      </c>
      <c r="P801">
        <v>0</v>
      </c>
      <c r="Q801">
        <v>2</v>
      </c>
      <c r="R801" t="s">
        <v>7</v>
      </c>
    </row>
    <row r="802" spans="1:18" x14ac:dyDescent="0.35">
      <c r="A802">
        <v>491</v>
      </c>
      <c r="B802" t="s">
        <v>364</v>
      </c>
      <c r="C802">
        <v>0</v>
      </c>
      <c r="D802" t="s">
        <v>399</v>
      </c>
      <c r="E802" t="s">
        <v>438</v>
      </c>
      <c r="F802" t="s">
        <v>420</v>
      </c>
      <c r="G802" t="s">
        <v>363</v>
      </c>
      <c r="H802">
        <v>3.3359999999999999</v>
      </c>
      <c r="I802" t="s">
        <v>871</v>
      </c>
      <c r="L802">
        <v>107791005</v>
      </c>
      <c r="M802" s="5">
        <v>45492</v>
      </c>
      <c r="N802">
        <v>21</v>
      </c>
      <c r="O802">
        <v>2</v>
      </c>
      <c r="P802">
        <v>12</v>
      </c>
      <c r="Q802">
        <v>1</v>
      </c>
      <c r="R802" t="s">
        <v>7</v>
      </c>
    </row>
    <row r="803" spans="1:18" x14ac:dyDescent="0.35">
      <c r="A803">
        <v>491</v>
      </c>
      <c r="B803" t="s">
        <v>364</v>
      </c>
      <c r="C803">
        <v>0</v>
      </c>
      <c r="D803" t="s">
        <v>385</v>
      </c>
      <c r="E803" t="s">
        <v>438</v>
      </c>
      <c r="F803" t="s">
        <v>438</v>
      </c>
      <c r="G803" t="s">
        <v>363</v>
      </c>
      <c r="H803">
        <v>3.3359999999999999</v>
      </c>
      <c r="I803" t="s">
        <v>871</v>
      </c>
      <c r="L803">
        <v>108147592</v>
      </c>
      <c r="M803" s="5">
        <v>45826</v>
      </c>
      <c r="N803">
        <v>29</v>
      </c>
      <c r="O803">
        <v>1</v>
      </c>
      <c r="P803">
        <v>0</v>
      </c>
      <c r="Q803">
        <v>1</v>
      </c>
      <c r="R803" t="s">
        <v>7</v>
      </c>
    </row>
    <row r="804" spans="1:18" x14ac:dyDescent="0.35">
      <c r="A804">
        <v>0</v>
      </c>
      <c r="B804" t="s">
        <v>363</v>
      </c>
      <c r="C804">
        <v>0</v>
      </c>
      <c r="E804" t="s">
        <v>438</v>
      </c>
      <c r="F804" t="s">
        <v>483</v>
      </c>
      <c r="G804" t="s">
        <v>363</v>
      </c>
      <c r="H804">
        <v>3.3359999999999999</v>
      </c>
      <c r="I804" t="s">
        <v>871</v>
      </c>
      <c r="L804">
        <v>107747003</v>
      </c>
      <c r="M804" s="5">
        <v>45442</v>
      </c>
      <c r="N804">
        <v>24</v>
      </c>
      <c r="O804">
        <v>1</v>
      </c>
      <c r="P804">
        <v>8</v>
      </c>
      <c r="Q804">
        <v>1</v>
      </c>
      <c r="R804" t="s">
        <v>3</v>
      </c>
    </row>
    <row r="805" spans="1:18" x14ac:dyDescent="0.35">
      <c r="A805">
        <v>0</v>
      </c>
      <c r="B805" t="s">
        <v>363</v>
      </c>
      <c r="C805">
        <v>0</v>
      </c>
      <c r="E805" t="s">
        <v>438</v>
      </c>
      <c r="F805" t="s">
        <v>483</v>
      </c>
      <c r="G805" t="s">
        <v>363</v>
      </c>
      <c r="H805">
        <v>3.3359999999999999</v>
      </c>
      <c r="I805" t="s">
        <v>871</v>
      </c>
      <c r="L805">
        <v>107090665</v>
      </c>
      <c r="M805" s="5">
        <v>44825</v>
      </c>
      <c r="N805">
        <v>23</v>
      </c>
      <c r="O805">
        <v>1</v>
      </c>
      <c r="P805">
        <v>8</v>
      </c>
      <c r="Q805">
        <v>1</v>
      </c>
      <c r="R805" t="s">
        <v>8</v>
      </c>
    </row>
    <row r="806" spans="1:18" x14ac:dyDescent="0.35">
      <c r="A806">
        <v>0</v>
      </c>
      <c r="B806" t="s">
        <v>363</v>
      </c>
      <c r="C806">
        <v>0</v>
      </c>
      <c r="E806" t="s">
        <v>438</v>
      </c>
      <c r="F806" t="s">
        <v>483</v>
      </c>
      <c r="G806" t="s">
        <v>363</v>
      </c>
      <c r="H806">
        <v>3.3359999999999999</v>
      </c>
      <c r="I806" t="s">
        <v>871</v>
      </c>
      <c r="L806">
        <v>106785057</v>
      </c>
      <c r="M806" s="5">
        <v>44523</v>
      </c>
      <c r="N806">
        <v>23</v>
      </c>
      <c r="O806">
        <v>1</v>
      </c>
      <c r="P806">
        <v>9</v>
      </c>
      <c r="Q806">
        <v>5</v>
      </c>
      <c r="R806" t="s">
        <v>3</v>
      </c>
    </row>
    <row r="807" spans="1:18" x14ac:dyDescent="0.35">
      <c r="A807">
        <v>0</v>
      </c>
      <c r="B807" t="s">
        <v>363</v>
      </c>
      <c r="C807">
        <v>0</v>
      </c>
      <c r="E807" t="s">
        <v>438</v>
      </c>
      <c r="F807" t="s">
        <v>484</v>
      </c>
      <c r="G807" t="s">
        <v>363</v>
      </c>
      <c r="H807">
        <v>3.3359999999999999</v>
      </c>
      <c r="I807" t="s">
        <v>871</v>
      </c>
      <c r="L807">
        <v>107086914</v>
      </c>
      <c r="M807" s="5">
        <v>44824</v>
      </c>
      <c r="N807">
        <v>26</v>
      </c>
      <c r="O807">
        <v>1</v>
      </c>
      <c r="P807">
        <v>8</v>
      </c>
      <c r="Q807">
        <v>1</v>
      </c>
      <c r="R807" t="s">
        <v>7</v>
      </c>
    </row>
    <row r="808" spans="1:18" x14ac:dyDescent="0.35">
      <c r="A808">
        <v>0</v>
      </c>
      <c r="B808" t="s">
        <v>363</v>
      </c>
      <c r="C808">
        <v>0</v>
      </c>
      <c r="E808" t="s">
        <v>438</v>
      </c>
      <c r="F808" t="s">
        <v>483</v>
      </c>
      <c r="G808" t="s">
        <v>363</v>
      </c>
      <c r="H808">
        <v>3.3359999999999999</v>
      </c>
      <c r="I808" t="s">
        <v>871</v>
      </c>
      <c r="L808">
        <v>106712330</v>
      </c>
      <c r="M808" s="5">
        <v>44468</v>
      </c>
      <c r="N808">
        <v>24</v>
      </c>
      <c r="O808">
        <v>1</v>
      </c>
      <c r="P808">
        <v>17</v>
      </c>
      <c r="Q808">
        <v>1</v>
      </c>
      <c r="R808" t="s">
        <v>7</v>
      </c>
    </row>
    <row r="809" spans="1:18" x14ac:dyDescent="0.35">
      <c r="A809">
        <v>0</v>
      </c>
      <c r="B809" t="s">
        <v>363</v>
      </c>
      <c r="C809">
        <v>0</v>
      </c>
      <c r="E809" t="s">
        <v>438</v>
      </c>
      <c r="F809" t="s">
        <v>483</v>
      </c>
      <c r="G809" t="s">
        <v>363</v>
      </c>
      <c r="H809">
        <v>3.3359999999999999</v>
      </c>
      <c r="I809" t="s">
        <v>871</v>
      </c>
      <c r="L809">
        <v>106621849</v>
      </c>
      <c r="M809" s="5">
        <v>44375</v>
      </c>
      <c r="N809">
        <v>24</v>
      </c>
      <c r="O809">
        <v>1</v>
      </c>
      <c r="P809">
        <v>7</v>
      </c>
      <c r="Q809">
        <v>1</v>
      </c>
      <c r="R809" t="s">
        <v>7</v>
      </c>
    </row>
    <row r="810" spans="1:18" x14ac:dyDescent="0.35">
      <c r="A810">
        <v>0</v>
      </c>
      <c r="B810" t="s">
        <v>363</v>
      </c>
      <c r="C810">
        <v>0</v>
      </c>
      <c r="E810" t="s">
        <v>438</v>
      </c>
      <c r="F810" t="s">
        <v>465</v>
      </c>
      <c r="G810" t="s">
        <v>363</v>
      </c>
      <c r="H810">
        <v>3.3359999999999999</v>
      </c>
      <c r="I810" t="s">
        <v>871</v>
      </c>
      <c r="L810">
        <v>106467838</v>
      </c>
      <c r="M810" s="5">
        <v>44211</v>
      </c>
      <c r="N810">
        <v>23</v>
      </c>
      <c r="O810">
        <v>2</v>
      </c>
      <c r="P810">
        <v>8</v>
      </c>
      <c r="Q810">
        <v>5</v>
      </c>
      <c r="R810" t="s">
        <v>3</v>
      </c>
    </row>
    <row r="811" spans="1:18" x14ac:dyDescent="0.35">
      <c r="A811">
        <v>0</v>
      </c>
      <c r="B811" t="s">
        <v>363</v>
      </c>
      <c r="C811">
        <v>0</v>
      </c>
      <c r="E811" t="s">
        <v>438</v>
      </c>
      <c r="F811" t="s">
        <v>483</v>
      </c>
      <c r="G811" t="s">
        <v>363</v>
      </c>
      <c r="H811">
        <v>3.3359999999999999</v>
      </c>
      <c r="I811" t="s">
        <v>871</v>
      </c>
      <c r="L811">
        <v>106366936</v>
      </c>
      <c r="M811" s="5">
        <v>44117</v>
      </c>
      <c r="N811">
        <v>24</v>
      </c>
      <c r="O811">
        <v>1</v>
      </c>
      <c r="P811">
        <v>7</v>
      </c>
      <c r="Q811">
        <v>1</v>
      </c>
      <c r="R811" t="s">
        <v>8</v>
      </c>
    </row>
    <row r="812" spans="1:18" x14ac:dyDescent="0.35">
      <c r="A812">
        <v>0</v>
      </c>
      <c r="B812" t="s">
        <v>363</v>
      </c>
      <c r="C812">
        <v>0</v>
      </c>
      <c r="E812" t="s">
        <v>438</v>
      </c>
      <c r="F812" t="s">
        <v>446</v>
      </c>
      <c r="G812" t="s">
        <v>363</v>
      </c>
      <c r="H812">
        <v>3.3359999999999999</v>
      </c>
      <c r="I812" t="s">
        <v>871</v>
      </c>
      <c r="L812">
        <v>106346551</v>
      </c>
      <c r="M812" s="5">
        <v>44092</v>
      </c>
      <c r="N812">
        <v>21</v>
      </c>
      <c r="O812">
        <v>1</v>
      </c>
      <c r="P812">
        <v>8</v>
      </c>
      <c r="Q812">
        <v>1</v>
      </c>
      <c r="R812" t="s">
        <v>7</v>
      </c>
    </row>
    <row r="813" spans="1:18" x14ac:dyDescent="0.35">
      <c r="A813">
        <v>0</v>
      </c>
      <c r="B813" t="s">
        <v>363</v>
      </c>
      <c r="C813">
        <v>0</v>
      </c>
      <c r="E813" t="s">
        <v>438</v>
      </c>
      <c r="F813" t="s">
        <v>446</v>
      </c>
      <c r="G813" t="s">
        <v>363</v>
      </c>
      <c r="H813">
        <v>3.3359999999999999</v>
      </c>
      <c r="I813" t="s">
        <v>871</v>
      </c>
      <c r="L813">
        <v>106357753</v>
      </c>
      <c r="M813" s="5">
        <v>44109</v>
      </c>
      <c r="N813">
        <v>23</v>
      </c>
      <c r="O813">
        <v>1</v>
      </c>
      <c r="P813">
        <v>8</v>
      </c>
      <c r="Q813">
        <v>1</v>
      </c>
      <c r="R813" t="s">
        <v>8</v>
      </c>
    </row>
    <row r="814" spans="1:18" x14ac:dyDescent="0.35">
      <c r="A814">
        <v>0</v>
      </c>
      <c r="B814" t="s">
        <v>363</v>
      </c>
      <c r="C814">
        <v>0</v>
      </c>
      <c r="E814" t="s">
        <v>438</v>
      </c>
      <c r="F814" t="s">
        <v>438</v>
      </c>
      <c r="G814" t="s">
        <v>363</v>
      </c>
      <c r="H814">
        <v>3.3359999999999999</v>
      </c>
      <c r="I814" t="s">
        <v>871</v>
      </c>
      <c r="L814">
        <v>106162605</v>
      </c>
      <c r="M814" s="5">
        <v>43881</v>
      </c>
      <c r="N814">
        <v>23</v>
      </c>
      <c r="O814">
        <v>2</v>
      </c>
      <c r="P814">
        <v>8</v>
      </c>
      <c r="Q814">
        <v>1</v>
      </c>
      <c r="R814" t="s">
        <v>7</v>
      </c>
    </row>
    <row r="815" spans="1:18" x14ac:dyDescent="0.35">
      <c r="A815">
        <v>0</v>
      </c>
      <c r="B815" t="s">
        <v>363</v>
      </c>
      <c r="C815">
        <v>0</v>
      </c>
      <c r="E815" t="s">
        <v>438</v>
      </c>
      <c r="F815" t="s">
        <v>483</v>
      </c>
      <c r="G815" t="s">
        <v>363</v>
      </c>
      <c r="H815">
        <v>3.3359999999999999</v>
      </c>
      <c r="I815" t="s">
        <v>871</v>
      </c>
      <c r="L815">
        <v>105721056</v>
      </c>
      <c r="M815" s="5">
        <v>43455</v>
      </c>
      <c r="N815">
        <v>28</v>
      </c>
      <c r="O815">
        <v>2</v>
      </c>
      <c r="P815">
        <v>8</v>
      </c>
      <c r="Q815">
        <v>1</v>
      </c>
      <c r="R815" t="s">
        <v>7</v>
      </c>
    </row>
    <row r="816" spans="1:18" x14ac:dyDescent="0.35">
      <c r="A816">
        <v>0</v>
      </c>
      <c r="B816" t="s">
        <v>363</v>
      </c>
      <c r="C816">
        <v>0</v>
      </c>
      <c r="E816" t="s">
        <v>438</v>
      </c>
      <c r="F816" t="s">
        <v>483</v>
      </c>
      <c r="G816" t="s">
        <v>363</v>
      </c>
      <c r="H816">
        <v>3.3359999999999999</v>
      </c>
      <c r="I816" t="s">
        <v>871</v>
      </c>
      <c r="L816">
        <v>105875803</v>
      </c>
      <c r="M816" s="5">
        <v>43611</v>
      </c>
      <c r="N816">
        <v>19</v>
      </c>
      <c r="O816">
        <v>2</v>
      </c>
      <c r="P816">
        <v>8</v>
      </c>
      <c r="Q816">
        <v>1</v>
      </c>
      <c r="R816" t="s">
        <v>3</v>
      </c>
    </row>
    <row r="817" spans="1:18" x14ac:dyDescent="0.35">
      <c r="A817">
        <v>0</v>
      </c>
      <c r="B817" t="s">
        <v>363</v>
      </c>
      <c r="C817">
        <v>0</v>
      </c>
      <c r="E817" t="s">
        <v>438</v>
      </c>
      <c r="F817" t="s">
        <v>474</v>
      </c>
      <c r="G817" t="s">
        <v>363</v>
      </c>
      <c r="H817">
        <v>3.3359999999999999</v>
      </c>
      <c r="I817" t="s">
        <v>871</v>
      </c>
      <c r="L817">
        <v>105361732</v>
      </c>
      <c r="M817" s="5">
        <v>43124</v>
      </c>
      <c r="N817">
        <v>26</v>
      </c>
      <c r="O817">
        <v>1</v>
      </c>
      <c r="P817">
        <v>21</v>
      </c>
      <c r="Q817">
        <v>2</v>
      </c>
      <c r="R817" t="s">
        <v>3</v>
      </c>
    </row>
    <row r="818" spans="1:18" x14ac:dyDescent="0.35">
      <c r="A818">
        <v>0</v>
      </c>
      <c r="B818" t="s">
        <v>363</v>
      </c>
      <c r="C818">
        <v>0</v>
      </c>
      <c r="E818" t="s">
        <v>438</v>
      </c>
      <c r="F818" t="s">
        <v>483</v>
      </c>
      <c r="G818" t="s">
        <v>363</v>
      </c>
      <c r="H818">
        <v>3.3359999999999999</v>
      </c>
      <c r="I818" t="s">
        <v>871</v>
      </c>
      <c r="L818">
        <v>104880498</v>
      </c>
      <c r="M818" s="5">
        <v>42655</v>
      </c>
      <c r="N818">
        <v>24</v>
      </c>
      <c r="O818">
        <v>1</v>
      </c>
      <c r="P818">
        <v>7</v>
      </c>
      <c r="Q818">
        <v>1</v>
      </c>
      <c r="R818" t="s">
        <v>10</v>
      </c>
    </row>
    <row r="819" spans="1:18" x14ac:dyDescent="0.35">
      <c r="A819">
        <v>0</v>
      </c>
      <c r="B819" t="s">
        <v>363</v>
      </c>
      <c r="C819">
        <v>0</v>
      </c>
      <c r="E819" t="s">
        <v>438</v>
      </c>
      <c r="F819" t="s">
        <v>483</v>
      </c>
      <c r="G819" t="s">
        <v>363</v>
      </c>
      <c r="H819">
        <v>3.3359999999999999</v>
      </c>
      <c r="I819" t="s">
        <v>871</v>
      </c>
      <c r="L819">
        <v>104599319</v>
      </c>
      <c r="M819" s="5">
        <v>42367</v>
      </c>
      <c r="N819">
        <v>21</v>
      </c>
      <c r="O819">
        <v>2</v>
      </c>
      <c r="P819">
        <v>8</v>
      </c>
      <c r="Q819">
        <v>1</v>
      </c>
      <c r="R819" t="s">
        <v>7</v>
      </c>
    </row>
    <row r="820" spans="1:18" x14ac:dyDescent="0.35">
      <c r="A820">
        <v>0</v>
      </c>
      <c r="B820" t="s">
        <v>363</v>
      </c>
      <c r="C820">
        <v>0</v>
      </c>
      <c r="E820" t="s">
        <v>438</v>
      </c>
      <c r="G820" t="s">
        <v>363</v>
      </c>
      <c r="H820">
        <v>3.3359999999999999</v>
      </c>
      <c r="I820" t="s">
        <v>871</v>
      </c>
      <c r="L820">
        <v>104540978</v>
      </c>
      <c r="M820" s="5">
        <v>42310</v>
      </c>
      <c r="N820">
        <v>23</v>
      </c>
      <c r="O820">
        <v>2</v>
      </c>
      <c r="P820">
        <v>8</v>
      </c>
      <c r="Q820">
        <v>1</v>
      </c>
      <c r="R820" t="s">
        <v>7</v>
      </c>
    </row>
    <row r="821" spans="1:18" x14ac:dyDescent="0.35">
      <c r="A821">
        <v>0</v>
      </c>
      <c r="B821" t="s">
        <v>363</v>
      </c>
      <c r="C821">
        <v>0</v>
      </c>
      <c r="E821" t="s">
        <v>438</v>
      </c>
      <c r="F821" t="s">
        <v>474</v>
      </c>
      <c r="G821" t="s">
        <v>363</v>
      </c>
      <c r="H821">
        <v>3.3359999999999999</v>
      </c>
      <c r="I821" t="s">
        <v>871</v>
      </c>
      <c r="L821">
        <v>104430735</v>
      </c>
      <c r="M821" s="5">
        <v>42196</v>
      </c>
      <c r="N821">
        <v>30</v>
      </c>
      <c r="O821">
        <v>1</v>
      </c>
      <c r="P821">
        <v>8</v>
      </c>
      <c r="Q821">
        <v>1</v>
      </c>
      <c r="R821" t="s">
        <v>3</v>
      </c>
    </row>
    <row r="822" spans="1:18" x14ac:dyDescent="0.35">
      <c r="A822">
        <v>0</v>
      </c>
      <c r="B822" t="s">
        <v>363</v>
      </c>
      <c r="C822">
        <v>0</v>
      </c>
      <c r="E822" t="s">
        <v>438</v>
      </c>
      <c r="F822" t="s">
        <v>467</v>
      </c>
      <c r="G822" t="s">
        <v>363</v>
      </c>
      <c r="H822">
        <v>3.3359999999999999</v>
      </c>
      <c r="I822" t="s">
        <v>871</v>
      </c>
      <c r="L822">
        <v>108359195</v>
      </c>
      <c r="M822" s="5">
        <v>46022</v>
      </c>
      <c r="N822">
        <v>23</v>
      </c>
      <c r="O822">
        <v>1</v>
      </c>
      <c r="P822">
        <v>19</v>
      </c>
      <c r="Q822">
        <v>5</v>
      </c>
      <c r="R822" t="s">
        <v>7</v>
      </c>
    </row>
    <row r="823" spans="1:18" x14ac:dyDescent="0.35">
      <c r="A823">
        <v>0</v>
      </c>
      <c r="B823" t="s">
        <v>363</v>
      </c>
      <c r="C823">
        <v>0</v>
      </c>
      <c r="E823" t="s">
        <v>438</v>
      </c>
      <c r="F823" t="s">
        <v>483</v>
      </c>
      <c r="G823" t="s">
        <v>363</v>
      </c>
      <c r="H823">
        <v>3.3359999999999999</v>
      </c>
      <c r="I823" t="s">
        <v>871</v>
      </c>
      <c r="L823">
        <v>108217248</v>
      </c>
      <c r="M823" s="5">
        <v>45899</v>
      </c>
      <c r="N823">
        <v>23</v>
      </c>
      <c r="O823">
        <v>1</v>
      </c>
      <c r="P823">
        <v>8</v>
      </c>
      <c r="Q823">
        <v>1</v>
      </c>
      <c r="R823" t="s">
        <v>3</v>
      </c>
    </row>
    <row r="824" spans="1:18" x14ac:dyDescent="0.35">
      <c r="A824">
        <v>0</v>
      </c>
      <c r="B824" t="s">
        <v>363</v>
      </c>
      <c r="C824">
        <v>0</v>
      </c>
      <c r="E824" t="s">
        <v>438</v>
      </c>
      <c r="F824" t="s">
        <v>486</v>
      </c>
      <c r="G824" t="s">
        <v>363</v>
      </c>
      <c r="H824">
        <v>3.3359999999999999</v>
      </c>
      <c r="I824" t="s">
        <v>871</v>
      </c>
      <c r="L824">
        <v>108061742</v>
      </c>
      <c r="M824" s="5">
        <v>45742</v>
      </c>
      <c r="N824">
        <v>23</v>
      </c>
      <c r="O824">
        <v>1</v>
      </c>
      <c r="P824">
        <v>7</v>
      </c>
      <c r="Q824">
        <v>1</v>
      </c>
      <c r="R824" t="s">
        <v>8</v>
      </c>
    </row>
    <row r="825" spans="1:18" x14ac:dyDescent="0.35">
      <c r="A825">
        <v>0</v>
      </c>
      <c r="B825" t="s">
        <v>363</v>
      </c>
      <c r="C825">
        <v>0</v>
      </c>
      <c r="E825" t="s">
        <v>438</v>
      </c>
      <c r="F825" t="s">
        <v>467</v>
      </c>
      <c r="G825" t="s">
        <v>363</v>
      </c>
      <c r="H825">
        <v>3.3359999999999999</v>
      </c>
      <c r="I825" t="s">
        <v>871</v>
      </c>
      <c r="L825">
        <v>108170309</v>
      </c>
      <c r="M825" s="5">
        <v>45850</v>
      </c>
      <c r="N825">
        <v>19</v>
      </c>
      <c r="O825">
        <v>1</v>
      </c>
      <c r="P825">
        <v>17</v>
      </c>
      <c r="Q825">
        <v>5</v>
      </c>
    </row>
    <row r="826" spans="1:18" x14ac:dyDescent="0.35">
      <c r="A826">
        <v>0</v>
      </c>
      <c r="B826" t="s">
        <v>363</v>
      </c>
      <c r="C826">
        <v>0</v>
      </c>
      <c r="E826" t="s">
        <v>438</v>
      </c>
      <c r="F826" t="s">
        <v>483</v>
      </c>
      <c r="G826" t="s">
        <v>363</v>
      </c>
      <c r="H826">
        <v>3.3359999999999999</v>
      </c>
      <c r="I826" t="s">
        <v>871</v>
      </c>
      <c r="L826">
        <v>107745838</v>
      </c>
      <c r="M826" s="5">
        <v>45451</v>
      </c>
      <c r="N826">
        <v>23</v>
      </c>
      <c r="O826">
        <v>1</v>
      </c>
      <c r="P826">
        <v>19</v>
      </c>
      <c r="Q826">
        <v>1</v>
      </c>
      <c r="R826" t="s">
        <v>7</v>
      </c>
    </row>
    <row r="827" spans="1:18" x14ac:dyDescent="0.35">
      <c r="A827">
        <v>0</v>
      </c>
      <c r="B827" t="s">
        <v>363</v>
      </c>
      <c r="C827">
        <v>0</v>
      </c>
      <c r="E827" t="s">
        <v>438</v>
      </c>
      <c r="F827" t="s">
        <v>446</v>
      </c>
      <c r="G827" t="s">
        <v>363</v>
      </c>
      <c r="H827">
        <v>3.3359999999999999</v>
      </c>
      <c r="I827" t="s">
        <v>871</v>
      </c>
      <c r="L827">
        <v>108010292</v>
      </c>
      <c r="M827" s="5">
        <v>45692</v>
      </c>
      <c r="N827">
        <v>28</v>
      </c>
      <c r="O827">
        <v>1</v>
      </c>
      <c r="P827">
        <v>21</v>
      </c>
      <c r="Q827">
        <v>1</v>
      </c>
      <c r="R827" t="s">
        <v>7</v>
      </c>
    </row>
    <row r="828" spans="1:18" x14ac:dyDescent="0.35">
      <c r="A828">
        <v>0</v>
      </c>
      <c r="B828" t="s">
        <v>363</v>
      </c>
      <c r="C828">
        <v>0</v>
      </c>
      <c r="E828" t="s">
        <v>438</v>
      </c>
      <c r="F828" t="s">
        <v>483</v>
      </c>
      <c r="G828" t="s">
        <v>363</v>
      </c>
      <c r="H828">
        <v>3.3359999999999999</v>
      </c>
      <c r="I828" t="s">
        <v>871</v>
      </c>
      <c r="L828">
        <v>107750794</v>
      </c>
      <c r="M828" s="5">
        <v>45455</v>
      </c>
      <c r="N828">
        <v>23</v>
      </c>
      <c r="O828">
        <v>1</v>
      </c>
      <c r="P828">
        <v>8</v>
      </c>
      <c r="Q828">
        <v>1</v>
      </c>
      <c r="R828" t="s">
        <v>7</v>
      </c>
    </row>
    <row r="829" spans="1:18" x14ac:dyDescent="0.35">
      <c r="A829">
        <v>0</v>
      </c>
      <c r="B829" t="s">
        <v>363</v>
      </c>
      <c r="C829">
        <v>0</v>
      </c>
      <c r="E829" t="s">
        <v>438</v>
      </c>
      <c r="F829" t="s">
        <v>474</v>
      </c>
      <c r="G829" t="s">
        <v>363</v>
      </c>
      <c r="H829">
        <v>3.3359999999999999</v>
      </c>
      <c r="I829" t="s">
        <v>871</v>
      </c>
      <c r="L829">
        <v>107519593</v>
      </c>
      <c r="M829" s="5">
        <v>45237</v>
      </c>
      <c r="N829">
        <v>23</v>
      </c>
      <c r="O829">
        <v>1</v>
      </c>
      <c r="P829">
        <v>19</v>
      </c>
      <c r="Q829">
        <v>1</v>
      </c>
      <c r="R829" t="s">
        <v>7</v>
      </c>
    </row>
    <row r="830" spans="1:18" x14ac:dyDescent="0.35">
      <c r="A830">
        <v>0</v>
      </c>
      <c r="B830" t="s">
        <v>363</v>
      </c>
      <c r="C830">
        <v>0</v>
      </c>
      <c r="E830" t="s">
        <v>438</v>
      </c>
      <c r="F830" t="s">
        <v>487</v>
      </c>
      <c r="G830" t="s">
        <v>363</v>
      </c>
      <c r="H830">
        <v>3.3359999999999999</v>
      </c>
      <c r="I830" t="s">
        <v>871</v>
      </c>
      <c r="L830">
        <v>108041105</v>
      </c>
      <c r="M830" s="5">
        <v>45723</v>
      </c>
      <c r="N830">
        <v>23</v>
      </c>
      <c r="O830">
        <v>1</v>
      </c>
      <c r="P830">
        <v>0</v>
      </c>
      <c r="Q830">
        <v>1</v>
      </c>
      <c r="R830" t="s">
        <v>7</v>
      </c>
    </row>
    <row r="831" spans="1:18" x14ac:dyDescent="0.35">
      <c r="A831">
        <v>0</v>
      </c>
      <c r="B831" t="s">
        <v>363</v>
      </c>
      <c r="C831">
        <v>0</v>
      </c>
      <c r="E831" t="s">
        <v>438</v>
      </c>
      <c r="F831" t="s">
        <v>474</v>
      </c>
      <c r="G831" t="s">
        <v>363</v>
      </c>
      <c r="H831">
        <v>3.3359999999999999</v>
      </c>
      <c r="I831" t="s">
        <v>871</v>
      </c>
      <c r="L831">
        <v>108407279</v>
      </c>
      <c r="M831" s="5">
        <v>46071</v>
      </c>
      <c r="N831">
        <v>23</v>
      </c>
      <c r="O831">
        <v>1</v>
      </c>
      <c r="P831">
        <v>8</v>
      </c>
      <c r="Q831">
        <v>1</v>
      </c>
      <c r="R831" t="s">
        <v>7</v>
      </c>
    </row>
    <row r="832" spans="1:18" x14ac:dyDescent="0.35">
      <c r="A832">
        <v>0</v>
      </c>
      <c r="B832" t="s">
        <v>363</v>
      </c>
      <c r="C832">
        <v>0</v>
      </c>
      <c r="E832" t="s">
        <v>438</v>
      </c>
      <c r="F832" t="s">
        <v>483</v>
      </c>
      <c r="G832" t="s">
        <v>363</v>
      </c>
      <c r="H832">
        <v>3.3359999999999999</v>
      </c>
      <c r="I832" t="s">
        <v>871</v>
      </c>
      <c r="L832">
        <v>108466516</v>
      </c>
      <c r="M832" s="5">
        <v>46122</v>
      </c>
      <c r="N832">
        <v>24</v>
      </c>
      <c r="O832">
        <v>1</v>
      </c>
      <c r="P832">
        <v>7</v>
      </c>
      <c r="Q832">
        <v>1</v>
      </c>
      <c r="R832" t="s">
        <v>8</v>
      </c>
    </row>
    <row r="833" spans="1:18" x14ac:dyDescent="0.35">
      <c r="A833">
        <v>491</v>
      </c>
      <c r="B833" t="s">
        <v>363</v>
      </c>
      <c r="C833">
        <v>0</v>
      </c>
      <c r="D833" t="s">
        <v>399</v>
      </c>
      <c r="E833" t="s">
        <v>438</v>
      </c>
      <c r="F833" s="640" t="s">
        <v>364</v>
      </c>
      <c r="G833" t="s">
        <v>363</v>
      </c>
      <c r="H833">
        <v>3.3359999999999999</v>
      </c>
      <c r="I833" t="s">
        <v>871</v>
      </c>
      <c r="L833">
        <v>106631947</v>
      </c>
      <c r="M833" s="5">
        <v>44393</v>
      </c>
      <c r="N833">
        <v>21</v>
      </c>
      <c r="O833">
        <v>1</v>
      </c>
      <c r="P833">
        <v>19</v>
      </c>
      <c r="Q833">
        <v>1</v>
      </c>
      <c r="R833" t="s">
        <v>7</v>
      </c>
    </row>
    <row r="834" spans="1:18" x14ac:dyDescent="0.35">
      <c r="A834">
        <v>0</v>
      </c>
      <c r="B834" t="s">
        <v>363</v>
      </c>
      <c r="C834">
        <v>5.0000000000000001E-3</v>
      </c>
      <c r="D834" t="s">
        <v>399</v>
      </c>
      <c r="E834" t="s">
        <v>438</v>
      </c>
      <c r="F834" t="s">
        <v>483</v>
      </c>
      <c r="G834" t="s">
        <v>363</v>
      </c>
      <c r="H834">
        <v>3.3410000000000002</v>
      </c>
      <c r="I834" t="s">
        <v>871</v>
      </c>
      <c r="L834">
        <v>108181733</v>
      </c>
      <c r="M834" s="5">
        <v>45862</v>
      </c>
      <c r="N834">
        <v>21</v>
      </c>
      <c r="O834">
        <v>1</v>
      </c>
      <c r="P834">
        <v>0</v>
      </c>
      <c r="Q834">
        <v>1</v>
      </c>
      <c r="R834" t="s">
        <v>7</v>
      </c>
    </row>
    <row r="835" spans="1:18" x14ac:dyDescent="0.35">
      <c r="A835">
        <v>0</v>
      </c>
      <c r="B835" t="s">
        <v>363</v>
      </c>
      <c r="C835">
        <v>5.0000000000000001E-3</v>
      </c>
      <c r="D835" t="s">
        <v>411</v>
      </c>
      <c r="E835" t="s">
        <v>438</v>
      </c>
      <c r="F835" t="s">
        <v>474</v>
      </c>
      <c r="G835" t="s">
        <v>363</v>
      </c>
      <c r="H835">
        <v>3.3410000000000002</v>
      </c>
      <c r="I835" t="s">
        <v>871</v>
      </c>
      <c r="L835">
        <v>105939143</v>
      </c>
      <c r="M835" s="5">
        <v>43673</v>
      </c>
      <c r="N835">
        <v>26</v>
      </c>
      <c r="O835">
        <v>1</v>
      </c>
      <c r="P835">
        <v>8</v>
      </c>
      <c r="Q835">
        <v>5</v>
      </c>
      <c r="R835" t="s">
        <v>7</v>
      </c>
    </row>
    <row r="836" spans="1:18" x14ac:dyDescent="0.35">
      <c r="A836">
        <v>0</v>
      </c>
      <c r="B836" t="s">
        <v>363</v>
      </c>
      <c r="C836">
        <v>8.9999999999999993E-3</v>
      </c>
      <c r="D836" t="s">
        <v>411</v>
      </c>
      <c r="E836" t="s">
        <v>438</v>
      </c>
      <c r="F836" t="s">
        <v>474</v>
      </c>
      <c r="G836" t="s">
        <v>363</v>
      </c>
      <c r="H836">
        <v>3.3450000000000002</v>
      </c>
      <c r="I836" t="s">
        <v>871</v>
      </c>
      <c r="L836">
        <v>108406625</v>
      </c>
      <c r="M836" s="5">
        <v>46071</v>
      </c>
      <c r="N836">
        <v>23</v>
      </c>
      <c r="O836">
        <v>1</v>
      </c>
      <c r="P836">
        <v>8</v>
      </c>
      <c r="Q836">
        <v>1</v>
      </c>
      <c r="R836" t="s">
        <v>7</v>
      </c>
    </row>
    <row r="837" spans="1:18" x14ac:dyDescent="0.35">
      <c r="A837">
        <v>0</v>
      </c>
      <c r="B837" t="s">
        <v>363</v>
      </c>
      <c r="C837">
        <v>1.4999999999999999E-2</v>
      </c>
      <c r="D837" t="s">
        <v>411</v>
      </c>
      <c r="E837" t="s">
        <v>438</v>
      </c>
      <c r="F837" t="s">
        <v>474</v>
      </c>
      <c r="G837" t="s">
        <v>363</v>
      </c>
      <c r="H837">
        <v>3.351</v>
      </c>
      <c r="I837" t="s">
        <v>871</v>
      </c>
      <c r="L837">
        <v>108271920</v>
      </c>
      <c r="M837" s="5">
        <v>45945</v>
      </c>
      <c r="N837">
        <v>28</v>
      </c>
      <c r="O837">
        <v>1</v>
      </c>
      <c r="P837">
        <v>0</v>
      </c>
      <c r="Q837">
        <v>1</v>
      </c>
      <c r="R837" t="s">
        <v>7</v>
      </c>
    </row>
    <row r="838" spans="1:18" x14ac:dyDescent="0.35">
      <c r="A838">
        <v>0</v>
      </c>
      <c r="B838" t="s">
        <v>363</v>
      </c>
      <c r="C838">
        <v>0.1</v>
      </c>
      <c r="D838" t="s">
        <v>411</v>
      </c>
      <c r="E838" t="s">
        <v>438</v>
      </c>
      <c r="F838" t="s">
        <v>483</v>
      </c>
      <c r="G838" t="s">
        <v>363</v>
      </c>
      <c r="H838">
        <v>3.4359999999999999</v>
      </c>
      <c r="I838" t="s">
        <v>871</v>
      </c>
      <c r="L838">
        <v>103967250</v>
      </c>
      <c r="M838" s="5">
        <v>41672</v>
      </c>
      <c r="N838">
        <v>24</v>
      </c>
      <c r="O838">
        <v>1</v>
      </c>
      <c r="P838">
        <v>0</v>
      </c>
      <c r="Q838">
        <v>1</v>
      </c>
      <c r="R838" t="s">
        <v>3</v>
      </c>
    </row>
    <row r="839" spans="1:18" x14ac:dyDescent="0.35">
      <c r="A839">
        <v>0</v>
      </c>
      <c r="B839" t="s">
        <v>363</v>
      </c>
      <c r="C839">
        <v>0.1</v>
      </c>
      <c r="D839" t="s">
        <v>411</v>
      </c>
      <c r="E839" t="s">
        <v>438</v>
      </c>
      <c r="F839" t="s">
        <v>486</v>
      </c>
      <c r="G839" t="s">
        <v>363</v>
      </c>
      <c r="H839">
        <v>3.4359999999999999</v>
      </c>
      <c r="I839" t="s">
        <v>871</v>
      </c>
      <c r="L839">
        <v>107858839</v>
      </c>
      <c r="M839" s="5">
        <v>45556</v>
      </c>
      <c r="N839">
        <v>21</v>
      </c>
      <c r="O839">
        <v>1</v>
      </c>
      <c r="P839">
        <v>0</v>
      </c>
      <c r="Q839">
        <v>1</v>
      </c>
      <c r="R839" t="s">
        <v>3</v>
      </c>
    </row>
    <row r="840" spans="1:18" x14ac:dyDescent="0.35">
      <c r="A840">
        <v>491</v>
      </c>
      <c r="B840" t="s">
        <v>364</v>
      </c>
      <c r="C840">
        <v>7.5999999999999998E-2</v>
      </c>
      <c r="D840" t="s">
        <v>6</v>
      </c>
      <c r="E840" t="s">
        <v>441</v>
      </c>
      <c r="G840" t="s">
        <v>363</v>
      </c>
      <c r="H840">
        <v>3.492</v>
      </c>
      <c r="I840" t="s">
        <v>871</v>
      </c>
      <c r="L840">
        <v>105198874</v>
      </c>
      <c r="M840" s="5">
        <v>42955</v>
      </c>
      <c r="N840">
        <v>21</v>
      </c>
      <c r="O840">
        <v>1</v>
      </c>
      <c r="P840">
        <v>0</v>
      </c>
      <c r="Q840">
        <v>5</v>
      </c>
      <c r="R840" t="s">
        <v>7</v>
      </c>
    </row>
    <row r="841" spans="1:18" x14ac:dyDescent="0.35">
      <c r="A841">
        <v>0</v>
      </c>
      <c r="B841" t="s">
        <v>363</v>
      </c>
      <c r="C841">
        <v>1.1000000000000001</v>
      </c>
      <c r="D841" t="s">
        <v>6</v>
      </c>
      <c r="E841" t="s">
        <v>475</v>
      </c>
      <c r="F841" t="s">
        <v>488</v>
      </c>
      <c r="G841" t="s">
        <v>363</v>
      </c>
      <c r="H841">
        <v>3.4969999999999999</v>
      </c>
      <c r="I841" t="s">
        <v>871</v>
      </c>
      <c r="L841">
        <v>108092844</v>
      </c>
      <c r="M841" s="5">
        <v>45775</v>
      </c>
      <c r="N841">
        <v>19</v>
      </c>
      <c r="O841">
        <v>1</v>
      </c>
      <c r="P841">
        <v>0</v>
      </c>
      <c r="Q841">
        <v>5</v>
      </c>
      <c r="R841" t="s">
        <v>7</v>
      </c>
    </row>
    <row r="842" spans="1:18" x14ac:dyDescent="0.35">
      <c r="A842">
        <v>0</v>
      </c>
      <c r="B842" t="s">
        <v>363</v>
      </c>
      <c r="C842">
        <v>0</v>
      </c>
      <c r="E842" t="s">
        <v>483</v>
      </c>
      <c r="F842" t="s">
        <v>438</v>
      </c>
      <c r="G842" t="s">
        <v>363</v>
      </c>
      <c r="H842">
        <v>3.5139999999999998</v>
      </c>
      <c r="I842" t="s">
        <v>871</v>
      </c>
      <c r="L842">
        <v>104152075</v>
      </c>
      <c r="M842" s="5">
        <v>41894</v>
      </c>
      <c r="N842">
        <v>23</v>
      </c>
      <c r="O842">
        <v>1</v>
      </c>
      <c r="P842">
        <v>8</v>
      </c>
      <c r="Q842">
        <v>1</v>
      </c>
      <c r="R842" t="s">
        <v>7</v>
      </c>
    </row>
    <row r="843" spans="1:18" x14ac:dyDescent="0.35">
      <c r="A843">
        <v>0</v>
      </c>
      <c r="B843" t="s">
        <v>363</v>
      </c>
      <c r="C843">
        <v>0</v>
      </c>
      <c r="E843" t="s">
        <v>483</v>
      </c>
      <c r="F843" t="s">
        <v>438</v>
      </c>
      <c r="G843" t="s">
        <v>363</v>
      </c>
      <c r="H843">
        <v>3.5139999999999998</v>
      </c>
      <c r="I843" t="s">
        <v>871</v>
      </c>
      <c r="L843">
        <v>105210630</v>
      </c>
      <c r="M843" s="5">
        <v>42979</v>
      </c>
      <c r="N843">
        <v>24</v>
      </c>
      <c r="O843">
        <v>1</v>
      </c>
      <c r="P843">
        <v>0</v>
      </c>
      <c r="Q843">
        <v>1</v>
      </c>
      <c r="R843" t="s">
        <v>8</v>
      </c>
    </row>
    <row r="844" spans="1:18" x14ac:dyDescent="0.35">
      <c r="A844">
        <v>0</v>
      </c>
      <c r="B844" t="s">
        <v>363</v>
      </c>
      <c r="C844">
        <v>0</v>
      </c>
      <c r="E844" t="s">
        <v>483</v>
      </c>
      <c r="F844" t="s">
        <v>438</v>
      </c>
      <c r="G844" t="s">
        <v>363</v>
      </c>
      <c r="H844">
        <v>3.5139999999999998</v>
      </c>
      <c r="I844" t="s">
        <v>871</v>
      </c>
      <c r="L844">
        <v>107174110</v>
      </c>
      <c r="M844" s="5">
        <v>44894</v>
      </c>
      <c r="N844">
        <v>24</v>
      </c>
      <c r="O844">
        <v>1</v>
      </c>
      <c r="P844">
        <v>8</v>
      </c>
      <c r="Q844">
        <v>1</v>
      </c>
      <c r="R844" t="s">
        <v>7</v>
      </c>
    </row>
    <row r="845" spans="1:18" x14ac:dyDescent="0.35">
      <c r="A845">
        <v>0</v>
      </c>
      <c r="B845" t="s">
        <v>363</v>
      </c>
      <c r="C845">
        <v>0</v>
      </c>
      <c r="E845" t="s">
        <v>483</v>
      </c>
      <c r="F845" t="s">
        <v>474</v>
      </c>
      <c r="G845" t="s">
        <v>363</v>
      </c>
      <c r="H845">
        <v>3.5139999999999998</v>
      </c>
      <c r="I845" t="s">
        <v>871</v>
      </c>
      <c r="L845">
        <v>107774169</v>
      </c>
      <c r="M845" s="5">
        <v>45478</v>
      </c>
      <c r="N845">
        <v>24</v>
      </c>
      <c r="O845">
        <v>1</v>
      </c>
      <c r="P845">
        <v>8</v>
      </c>
      <c r="Q845">
        <v>1</v>
      </c>
      <c r="R845" t="s">
        <v>3</v>
      </c>
    </row>
    <row r="846" spans="1:18" x14ac:dyDescent="0.35">
      <c r="A846">
        <v>0</v>
      </c>
      <c r="B846" t="s">
        <v>363</v>
      </c>
      <c r="C846">
        <v>0</v>
      </c>
      <c r="D846" t="s">
        <v>411</v>
      </c>
      <c r="E846" t="s">
        <v>483</v>
      </c>
      <c r="F846" t="s">
        <v>474</v>
      </c>
      <c r="G846" t="s">
        <v>363</v>
      </c>
      <c r="H846">
        <v>3.5139999999999998</v>
      </c>
      <c r="I846" t="s">
        <v>871</v>
      </c>
      <c r="L846">
        <v>108161621</v>
      </c>
      <c r="M846" s="5">
        <v>45838</v>
      </c>
      <c r="N846">
        <v>24</v>
      </c>
      <c r="O846">
        <v>1</v>
      </c>
      <c r="P846">
        <v>8</v>
      </c>
      <c r="Q846">
        <v>5</v>
      </c>
      <c r="R846" t="s">
        <v>7</v>
      </c>
    </row>
    <row r="847" spans="1:18" x14ac:dyDescent="0.35">
      <c r="A847">
        <v>491</v>
      </c>
      <c r="B847" t="s">
        <v>363</v>
      </c>
      <c r="C847">
        <v>4.0000000000000001E-3</v>
      </c>
      <c r="D847" t="s">
        <v>411</v>
      </c>
      <c r="E847" t="s">
        <v>483</v>
      </c>
      <c r="F847" t="s">
        <v>484</v>
      </c>
      <c r="G847" t="s">
        <v>363</v>
      </c>
      <c r="H847">
        <v>3.5179999999999998</v>
      </c>
      <c r="I847" t="s">
        <v>871</v>
      </c>
      <c r="L847">
        <v>108064216</v>
      </c>
      <c r="M847" s="5">
        <v>45747</v>
      </c>
      <c r="N847">
        <v>19</v>
      </c>
      <c r="O847">
        <v>1</v>
      </c>
      <c r="P847">
        <v>0</v>
      </c>
      <c r="Q847">
        <v>1</v>
      </c>
      <c r="R847" t="s">
        <v>7</v>
      </c>
    </row>
    <row r="848" spans="1:18" x14ac:dyDescent="0.35">
      <c r="A848">
        <v>0</v>
      </c>
      <c r="B848" t="s">
        <v>363</v>
      </c>
      <c r="C848">
        <v>0.2</v>
      </c>
      <c r="D848" t="s">
        <v>411</v>
      </c>
      <c r="E848" t="s">
        <v>438</v>
      </c>
      <c r="F848" t="s">
        <v>489</v>
      </c>
      <c r="G848" t="s">
        <v>363</v>
      </c>
      <c r="H848">
        <v>3.536</v>
      </c>
      <c r="I848" t="s">
        <v>871</v>
      </c>
      <c r="L848">
        <v>105464420</v>
      </c>
      <c r="M848" s="5">
        <v>43220</v>
      </c>
      <c r="N848">
        <v>17</v>
      </c>
      <c r="O848">
        <v>1</v>
      </c>
      <c r="P848">
        <v>0</v>
      </c>
      <c r="Q848">
        <v>5</v>
      </c>
      <c r="R848" t="s">
        <v>7</v>
      </c>
    </row>
    <row r="849" spans="1:18" x14ac:dyDescent="0.35">
      <c r="A849">
        <v>491</v>
      </c>
      <c r="B849" t="s">
        <v>363</v>
      </c>
      <c r="C849">
        <v>0.2</v>
      </c>
      <c r="D849" t="s">
        <v>411</v>
      </c>
      <c r="E849" t="s">
        <v>438</v>
      </c>
      <c r="G849" t="s">
        <v>363</v>
      </c>
      <c r="H849">
        <v>3.536</v>
      </c>
      <c r="I849" t="s">
        <v>871</v>
      </c>
      <c r="L849">
        <v>104491839</v>
      </c>
      <c r="M849" s="5">
        <v>42260</v>
      </c>
      <c r="N849">
        <v>21</v>
      </c>
      <c r="O849">
        <v>1</v>
      </c>
      <c r="P849">
        <v>0</v>
      </c>
      <c r="Q849">
        <v>1</v>
      </c>
      <c r="R849" t="s">
        <v>7</v>
      </c>
    </row>
    <row r="850" spans="1:18" x14ac:dyDescent="0.35">
      <c r="A850">
        <v>491</v>
      </c>
      <c r="B850" t="s">
        <v>364</v>
      </c>
      <c r="C850">
        <v>2.4E-2</v>
      </c>
      <c r="D850" t="s">
        <v>6</v>
      </c>
      <c r="E850" t="s">
        <v>441</v>
      </c>
      <c r="F850" t="s">
        <v>438</v>
      </c>
      <c r="G850" t="s">
        <v>363</v>
      </c>
      <c r="H850">
        <v>3.544</v>
      </c>
      <c r="I850" t="s">
        <v>871</v>
      </c>
      <c r="L850">
        <v>105494641</v>
      </c>
      <c r="M850" s="5">
        <v>43237</v>
      </c>
      <c r="N850">
        <v>30</v>
      </c>
      <c r="O850">
        <v>2</v>
      </c>
      <c r="P850">
        <v>0</v>
      </c>
      <c r="Q850">
        <v>1</v>
      </c>
      <c r="R850" t="s">
        <v>7</v>
      </c>
    </row>
    <row r="851" spans="1:18" x14ac:dyDescent="0.35">
      <c r="A851">
        <v>491</v>
      </c>
      <c r="B851" t="s">
        <v>364</v>
      </c>
      <c r="C851">
        <v>0.02</v>
      </c>
      <c r="D851" t="s">
        <v>490</v>
      </c>
      <c r="E851" t="s">
        <v>441</v>
      </c>
      <c r="F851" t="s">
        <v>442</v>
      </c>
      <c r="G851" t="s">
        <v>363</v>
      </c>
      <c r="H851">
        <v>3.548</v>
      </c>
      <c r="I851" t="s">
        <v>871</v>
      </c>
      <c r="L851">
        <v>104025584</v>
      </c>
      <c r="M851" s="5">
        <v>41714</v>
      </c>
      <c r="N851">
        <v>30</v>
      </c>
      <c r="O851">
        <v>2</v>
      </c>
      <c r="P851">
        <v>0</v>
      </c>
      <c r="Q851">
        <v>1</v>
      </c>
      <c r="R851" t="s">
        <v>7</v>
      </c>
    </row>
    <row r="852" spans="1:18" x14ac:dyDescent="0.35">
      <c r="A852">
        <v>491</v>
      </c>
      <c r="B852" t="s">
        <v>364</v>
      </c>
      <c r="C852">
        <v>1.9E-2</v>
      </c>
      <c r="D852" t="s">
        <v>385</v>
      </c>
      <c r="E852" t="s">
        <v>441</v>
      </c>
      <c r="F852" t="s">
        <v>438</v>
      </c>
      <c r="G852" t="s">
        <v>363</v>
      </c>
      <c r="H852">
        <v>3.5489999999999999</v>
      </c>
      <c r="I852" t="s">
        <v>871</v>
      </c>
      <c r="L852">
        <v>108038370</v>
      </c>
      <c r="M852" s="5">
        <v>45721</v>
      </c>
      <c r="N852">
        <v>21</v>
      </c>
      <c r="O852">
        <v>1</v>
      </c>
      <c r="P852">
        <v>0</v>
      </c>
      <c r="Q852">
        <v>1</v>
      </c>
      <c r="R852" t="s">
        <v>7</v>
      </c>
    </row>
    <row r="853" spans="1:18" x14ac:dyDescent="0.35">
      <c r="A853">
        <v>0</v>
      </c>
      <c r="B853" t="s">
        <v>363</v>
      </c>
      <c r="C853">
        <v>0.7</v>
      </c>
      <c r="D853" t="s">
        <v>6</v>
      </c>
      <c r="E853" t="s">
        <v>484</v>
      </c>
      <c r="F853" t="s">
        <v>474</v>
      </c>
      <c r="G853" t="s">
        <v>363</v>
      </c>
      <c r="H853">
        <v>3.55</v>
      </c>
      <c r="I853" t="s">
        <v>871</v>
      </c>
      <c r="L853">
        <v>107960602</v>
      </c>
      <c r="M853" s="5">
        <v>45640</v>
      </c>
      <c r="N853">
        <v>21</v>
      </c>
      <c r="O853">
        <v>1</v>
      </c>
      <c r="P853">
        <v>0</v>
      </c>
      <c r="Q853">
        <v>5</v>
      </c>
      <c r="R853" t="s">
        <v>7</v>
      </c>
    </row>
    <row r="854" spans="1:18" x14ac:dyDescent="0.35">
      <c r="A854">
        <v>0</v>
      </c>
      <c r="B854" t="s">
        <v>363</v>
      </c>
      <c r="C854">
        <v>4.0000000000000001E-3</v>
      </c>
      <c r="D854" t="s">
        <v>6</v>
      </c>
      <c r="E854" t="s">
        <v>474</v>
      </c>
      <c r="F854" t="s">
        <v>438</v>
      </c>
      <c r="G854" t="s">
        <v>363</v>
      </c>
      <c r="H854">
        <v>3.5640000000000001</v>
      </c>
      <c r="I854" t="s">
        <v>871</v>
      </c>
      <c r="L854">
        <v>107234960</v>
      </c>
      <c r="M854" s="5">
        <v>44954</v>
      </c>
      <c r="N854">
        <v>21</v>
      </c>
      <c r="O854">
        <v>1</v>
      </c>
      <c r="P854">
        <v>0</v>
      </c>
      <c r="Q854">
        <v>5</v>
      </c>
      <c r="R854" t="s">
        <v>7</v>
      </c>
    </row>
    <row r="855" spans="1:18" x14ac:dyDescent="0.35">
      <c r="A855">
        <v>491</v>
      </c>
      <c r="B855" t="s">
        <v>364</v>
      </c>
      <c r="C855">
        <v>1E-3</v>
      </c>
      <c r="D855" t="s">
        <v>6</v>
      </c>
      <c r="E855" t="s">
        <v>441</v>
      </c>
      <c r="G855" t="s">
        <v>363</v>
      </c>
      <c r="H855">
        <v>3.5670000000000002</v>
      </c>
      <c r="I855" t="s">
        <v>871</v>
      </c>
      <c r="L855">
        <v>105339156</v>
      </c>
      <c r="M855" s="5">
        <v>43083</v>
      </c>
      <c r="N855">
        <v>28</v>
      </c>
      <c r="O855">
        <v>1</v>
      </c>
      <c r="Q855">
        <v>4</v>
      </c>
      <c r="R855" t="s">
        <v>7</v>
      </c>
    </row>
    <row r="856" spans="1:18" x14ac:dyDescent="0.35">
      <c r="A856">
        <v>491</v>
      </c>
      <c r="B856" t="s">
        <v>364</v>
      </c>
      <c r="C856">
        <v>0</v>
      </c>
      <c r="E856" t="s">
        <v>441</v>
      </c>
      <c r="G856" t="s">
        <v>363</v>
      </c>
      <c r="H856">
        <v>3.5680000000000001</v>
      </c>
      <c r="I856" t="s">
        <v>871</v>
      </c>
      <c r="L856">
        <v>106960570</v>
      </c>
      <c r="M856" s="5">
        <v>44700</v>
      </c>
      <c r="N856">
        <v>28</v>
      </c>
      <c r="O856">
        <v>1</v>
      </c>
      <c r="P856">
        <v>0</v>
      </c>
      <c r="Q856">
        <v>1</v>
      </c>
      <c r="R856" t="s">
        <v>7</v>
      </c>
    </row>
    <row r="857" spans="1:18" x14ac:dyDescent="0.35">
      <c r="A857">
        <v>491</v>
      </c>
      <c r="B857" t="s">
        <v>364</v>
      </c>
      <c r="C857">
        <v>0</v>
      </c>
      <c r="E857" t="s">
        <v>441</v>
      </c>
      <c r="F857" t="s">
        <v>438</v>
      </c>
      <c r="G857" t="s">
        <v>363</v>
      </c>
      <c r="H857">
        <v>3.5680000000000001</v>
      </c>
      <c r="I857" t="s">
        <v>871</v>
      </c>
      <c r="L857">
        <v>107156663</v>
      </c>
      <c r="M857" s="5">
        <v>44887</v>
      </c>
      <c r="N857">
        <v>30</v>
      </c>
      <c r="O857">
        <v>1</v>
      </c>
      <c r="P857">
        <v>0</v>
      </c>
      <c r="Q857">
        <v>4</v>
      </c>
      <c r="R857" t="s">
        <v>3</v>
      </c>
    </row>
    <row r="858" spans="1:18" x14ac:dyDescent="0.35">
      <c r="A858">
        <v>491</v>
      </c>
      <c r="B858" t="s">
        <v>364</v>
      </c>
      <c r="C858">
        <v>0</v>
      </c>
      <c r="E858" t="s">
        <v>441</v>
      </c>
      <c r="G858" t="s">
        <v>363</v>
      </c>
      <c r="H858">
        <v>3.5680000000000001</v>
      </c>
      <c r="I858" t="s">
        <v>871</v>
      </c>
      <c r="L858">
        <v>107188193</v>
      </c>
      <c r="M858" s="5">
        <v>44915</v>
      </c>
      <c r="N858">
        <v>30</v>
      </c>
      <c r="O858">
        <v>1</v>
      </c>
      <c r="P858">
        <v>0</v>
      </c>
      <c r="Q858">
        <v>5</v>
      </c>
      <c r="R858" t="s">
        <v>3</v>
      </c>
    </row>
    <row r="859" spans="1:18" x14ac:dyDescent="0.35">
      <c r="A859">
        <v>491</v>
      </c>
      <c r="B859" t="s">
        <v>364</v>
      </c>
      <c r="C859">
        <v>0</v>
      </c>
      <c r="E859" t="s">
        <v>441</v>
      </c>
      <c r="F859" t="s">
        <v>441</v>
      </c>
      <c r="G859" t="s">
        <v>363</v>
      </c>
      <c r="H859">
        <v>3.5680000000000001</v>
      </c>
      <c r="I859" t="s">
        <v>871</v>
      </c>
      <c r="L859">
        <v>108502682</v>
      </c>
      <c r="M859" s="5">
        <v>46161</v>
      </c>
      <c r="N859">
        <v>21</v>
      </c>
      <c r="O859">
        <v>1</v>
      </c>
      <c r="P859">
        <v>0</v>
      </c>
      <c r="Q859">
        <v>1</v>
      </c>
      <c r="R859" t="s">
        <v>7</v>
      </c>
    </row>
    <row r="860" spans="1:18" x14ac:dyDescent="0.35">
      <c r="A860">
        <v>491</v>
      </c>
      <c r="B860" t="s">
        <v>364</v>
      </c>
      <c r="C860">
        <v>0</v>
      </c>
      <c r="D860" t="s">
        <v>411</v>
      </c>
      <c r="E860" t="s">
        <v>441</v>
      </c>
      <c r="F860" t="s">
        <v>442</v>
      </c>
      <c r="G860" t="s">
        <v>363</v>
      </c>
      <c r="H860">
        <v>3.5680000000000001</v>
      </c>
      <c r="I860" t="s">
        <v>871</v>
      </c>
      <c r="L860">
        <v>108288424</v>
      </c>
      <c r="M860" s="5">
        <v>45962</v>
      </c>
      <c r="N860">
        <v>28</v>
      </c>
      <c r="O860">
        <v>1</v>
      </c>
      <c r="P860">
        <v>0</v>
      </c>
      <c r="Q860">
        <v>5</v>
      </c>
      <c r="R860" t="s">
        <v>3</v>
      </c>
    </row>
    <row r="861" spans="1:18" x14ac:dyDescent="0.35">
      <c r="A861">
        <v>491</v>
      </c>
      <c r="B861" t="s">
        <v>364</v>
      </c>
      <c r="C861">
        <v>0</v>
      </c>
      <c r="D861" t="s">
        <v>411</v>
      </c>
      <c r="E861" t="s">
        <v>441</v>
      </c>
      <c r="F861" t="s">
        <v>442</v>
      </c>
      <c r="G861" t="s">
        <v>363</v>
      </c>
      <c r="H861">
        <v>3.5680000000000001</v>
      </c>
      <c r="I861" t="s">
        <v>871</v>
      </c>
      <c r="L861">
        <v>107826214</v>
      </c>
      <c r="M861" s="5">
        <v>45523</v>
      </c>
      <c r="N861">
        <v>30</v>
      </c>
      <c r="O861">
        <v>1</v>
      </c>
      <c r="P861">
        <v>0</v>
      </c>
      <c r="Q861">
        <v>1</v>
      </c>
      <c r="R861" t="s">
        <v>7</v>
      </c>
    </row>
    <row r="862" spans="1:18" x14ac:dyDescent="0.35">
      <c r="A862">
        <v>491</v>
      </c>
      <c r="B862" t="s">
        <v>364</v>
      </c>
      <c r="C862">
        <v>0</v>
      </c>
      <c r="D862" t="s">
        <v>411</v>
      </c>
      <c r="E862" t="s">
        <v>441</v>
      </c>
      <c r="F862" t="s">
        <v>442</v>
      </c>
      <c r="G862" t="s">
        <v>363</v>
      </c>
      <c r="H862">
        <v>3.5680000000000001</v>
      </c>
      <c r="I862" t="s">
        <v>871</v>
      </c>
      <c r="L862">
        <v>107427750</v>
      </c>
      <c r="M862" s="5">
        <v>45155</v>
      </c>
      <c r="N862">
        <v>30</v>
      </c>
      <c r="O862">
        <v>1</v>
      </c>
      <c r="P862">
        <v>0</v>
      </c>
      <c r="Q862">
        <v>1</v>
      </c>
      <c r="R862" t="s">
        <v>7</v>
      </c>
    </row>
    <row r="863" spans="1:18" x14ac:dyDescent="0.35">
      <c r="A863">
        <v>491</v>
      </c>
      <c r="B863" t="s">
        <v>364</v>
      </c>
      <c r="C863">
        <v>0</v>
      </c>
      <c r="D863" t="s">
        <v>411</v>
      </c>
      <c r="E863" t="s">
        <v>441</v>
      </c>
      <c r="F863" t="s">
        <v>442</v>
      </c>
      <c r="G863" t="s">
        <v>363</v>
      </c>
      <c r="H863">
        <v>3.5680000000000001</v>
      </c>
      <c r="I863" t="s">
        <v>871</v>
      </c>
      <c r="L863">
        <v>105653639</v>
      </c>
      <c r="M863" s="5">
        <v>43400</v>
      </c>
      <c r="N863">
        <v>21</v>
      </c>
      <c r="O863">
        <v>1</v>
      </c>
      <c r="P863">
        <v>0</v>
      </c>
      <c r="Q863">
        <v>1</v>
      </c>
      <c r="R863" t="s">
        <v>7</v>
      </c>
    </row>
    <row r="864" spans="1:18" x14ac:dyDescent="0.35">
      <c r="A864">
        <v>491</v>
      </c>
      <c r="B864" t="s">
        <v>364</v>
      </c>
      <c r="C864">
        <v>0</v>
      </c>
      <c r="D864" t="s">
        <v>385</v>
      </c>
      <c r="E864" t="s">
        <v>441</v>
      </c>
      <c r="G864" t="s">
        <v>363</v>
      </c>
      <c r="H864">
        <v>3.5680000000000001</v>
      </c>
      <c r="I864" t="s">
        <v>871</v>
      </c>
      <c r="L864">
        <v>105629492</v>
      </c>
      <c r="M864" s="5">
        <v>43378</v>
      </c>
      <c r="N864">
        <v>26</v>
      </c>
      <c r="O864">
        <v>1</v>
      </c>
      <c r="P864">
        <v>8</v>
      </c>
      <c r="Q864">
        <v>1</v>
      </c>
      <c r="R864" t="s">
        <v>7</v>
      </c>
    </row>
    <row r="865" spans="1:18" x14ac:dyDescent="0.35">
      <c r="A865">
        <v>0</v>
      </c>
      <c r="B865" t="s">
        <v>363</v>
      </c>
      <c r="C865">
        <v>0</v>
      </c>
      <c r="E865" t="s">
        <v>441</v>
      </c>
      <c r="F865" t="s">
        <v>492</v>
      </c>
      <c r="G865" t="s">
        <v>363</v>
      </c>
      <c r="H865">
        <v>3.5680000000000001</v>
      </c>
      <c r="I865" t="s">
        <v>871</v>
      </c>
      <c r="L865">
        <v>105505846</v>
      </c>
      <c r="M865" s="5">
        <v>43260</v>
      </c>
      <c r="N865">
        <v>30</v>
      </c>
      <c r="O865">
        <v>1</v>
      </c>
      <c r="P865">
        <v>7</v>
      </c>
      <c r="Q865">
        <v>5</v>
      </c>
      <c r="R865" t="s">
        <v>8</v>
      </c>
    </row>
    <row r="866" spans="1:18" x14ac:dyDescent="0.35">
      <c r="A866">
        <v>0</v>
      </c>
      <c r="B866" t="s">
        <v>363</v>
      </c>
      <c r="C866">
        <v>0</v>
      </c>
      <c r="E866" t="s">
        <v>474</v>
      </c>
      <c r="F866" t="s">
        <v>438</v>
      </c>
      <c r="G866" t="s">
        <v>363</v>
      </c>
      <c r="H866">
        <v>3.5680000000000001</v>
      </c>
      <c r="I866" t="s">
        <v>871</v>
      </c>
      <c r="L866">
        <v>106477038</v>
      </c>
      <c r="M866" s="5">
        <v>44224</v>
      </c>
      <c r="N866">
        <v>21</v>
      </c>
      <c r="O866">
        <v>1</v>
      </c>
      <c r="P866">
        <v>7</v>
      </c>
      <c r="Q866">
        <v>2</v>
      </c>
      <c r="R866" t="s">
        <v>7</v>
      </c>
    </row>
    <row r="867" spans="1:18" x14ac:dyDescent="0.35">
      <c r="A867">
        <v>0</v>
      </c>
      <c r="B867" t="s">
        <v>363</v>
      </c>
      <c r="C867">
        <v>0</v>
      </c>
      <c r="E867" t="s">
        <v>474</v>
      </c>
      <c r="F867" t="s">
        <v>438</v>
      </c>
      <c r="G867" t="s">
        <v>363</v>
      </c>
      <c r="H867">
        <v>3.5680000000000001</v>
      </c>
      <c r="I867" t="s">
        <v>871</v>
      </c>
      <c r="L867">
        <v>105293086</v>
      </c>
      <c r="M867" s="5">
        <v>43055</v>
      </c>
      <c r="N867">
        <v>24</v>
      </c>
      <c r="O867">
        <v>1</v>
      </c>
      <c r="P867">
        <v>7</v>
      </c>
      <c r="Q867">
        <v>5</v>
      </c>
      <c r="R867" t="s">
        <v>3</v>
      </c>
    </row>
    <row r="868" spans="1:18" x14ac:dyDescent="0.35">
      <c r="A868">
        <v>0</v>
      </c>
      <c r="B868" t="s">
        <v>363</v>
      </c>
      <c r="C868">
        <v>0</v>
      </c>
      <c r="E868" t="s">
        <v>474</v>
      </c>
      <c r="F868" t="s">
        <v>486</v>
      </c>
      <c r="G868" t="s">
        <v>363</v>
      </c>
      <c r="H868">
        <v>3.5680000000000001</v>
      </c>
      <c r="I868" t="s">
        <v>871</v>
      </c>
      <c r="L868">
        <v>106900219</v>
      </c>
      <c r="M868" s="5">
        <v>44642</v>
      </c>
      <c r="N868">
        <v>24</v>
      </c>
      <c r="O868">
        <v>1</v>
      </c>
      <c r="P868">
        <v>7</v>
      </c>
      <c r="Q868">
        <v>1</v>
      </c>
      <c r="R868" t="s">
        <v>7</v>
      </c>
    </row>
    <row r="869" spans="1:18" x14ac:dyDescent="0.35">
      <c r="A869">
        <v>491</v>
      </c>
      <c r="B869" t="s">
        <v>363</v>
      </c>
      <c r="C869">
        <v>0</v>
      </c>
      <c r="E869" t="s">
        <v>474</v>
      </c>
      <c r="F869" t="s">
        <v>438</v>
      </c>
      <c r="G869" t="s">
        <v>363</v>
      </c>
      <c r="H869">
        <v>3.5680000000000001</v>
      </c>
      <c r="I869" t="s">
        <v>871</v>
      </c>
      <c r="L869">
        <v>106637608</v>
      </c>
      <c r="M869" s="5">
        <v>44395</v>
      </c>
      <c r="N869">
        <v>24</v>
      </c>
      <c r="O869">
        <v>2</v>
      </c>
      <c r="P869">
        <v>7</v>
      </c>
      <c r="Q869">
        <v>4</v>
      </c>
      <c r="R869" t="s">
        <v>8</v>
      </c>
    </row>
    <row r="870" spans="1:18" x14ac:dyDescent="0.35">
      <c r="A870">
        <v>491</v>
      </c>
      <c r="B870" t="s">
        <v>363</v>
      </c>
      <c r="C870">
        <v>0</v>
      </c>
      <c r="E870" t="s">
        <v>474</v>
      </c>
      <c r="F870" t="s">
        <v>438</v>
      </c>
      <c r="G870" t="s">
        <v>363</v>
      </c>
      <c r="H870">
        <v>3.5680000000000001</v>
      </c>
      <c r="I870" t="s">
        <v>871</v>
      </c>
      <c r="L870">
        <v>105565547</v>
      </c>
      <c r="M870" s="5">
        <v>43317</v>
      </c>
      <c r="N870">
        <v>21</v>
      </c>
      <c r="O870">
        <v>1</v>
      </c>
      <c r="P870">
        <v>22</v>
      </c>
      <c r="Q870">
        <v>1</v>
      </c>
      <c r="R870" t="s">
        <v>3</v>
      </c>
    </row>
    <row r="871" spans="1:18" x14ac:dyDescent="0.35">
      <c r="A871">
        <v>0</v>
      </c>
      <c r="B871" t="s">
        <v>363</v>
      </c>
      <c r="C871">
        <v>0</v>
      </c>
      <c r="E871" t="s">
        <v>474</v>
      </c>
      <c r="F871" t="s">
        <v>438</v>
      </c>
      <c r="G871" t="s">
        <v>363</v>
      </c>
      <c r="H871">
        <v>3.5680000000000001</v>
      </c>
      <c r="I871" t="s">
        <v>871</v>
      </c>
      <c r="L871">
        <v>106388267</v>
      </c>
      <c r="M871" s="5">
        <v>44130</v>
      </c>
      <c r="N871">
        <v>24</v>
      </c>
      <c r="O871">
        <v>1</v>
      </c>
      <c r="P871">
        <v>7</v>
      </c>
      <c r="Q871">
        <v>1</v>
      </c>
      <c r="R871" t="s">
        <v>7</v>
      </c>
    </row>
    <row r="872" spans="1:18" x14ac:dyDescent="0.35">
      <c r="A872">
        <v>0</v>
      </c>
      <c r="B872" t="s">
        <v>363</v>
      </c>
      <c r="C872">
        <v>0</v>
      </c>
      <c r="E872" t="s">
        <v>474</v>
      </c>
      <c r="F872" t="s">
        <v>438</v>
      </c>
      <c r="G872" t="s">
        <v>363</v>
      </c>
      <c r="H872">
        <v>3.5680000000000001</v>
      </c>
      <c r="I872" t="s">
        <v>871</v>
      </c>
      <c r="L872">
        <v>108080222</v>
      </c>
      <c r="M872" s="5">
        <v>45762</v>
      </c>
      <c r="N872">
        <v>21</v>
      </c>
      <c r="O872">
        <v>1</v>
      </c>
      <c r="P872">
        <v>8</v>
      </c>
      <c r="Q872">
        <v>5</v>
      </c>
      <c r="R872" t="s">
        <v>7</v>
      </c>
    </row>
    <row r="873" spans="1:18" x14ac:dyDescent="0.35">
      <c r="A873">
        <v>0</v>
      </c>
      <c r="B873" t="s">
        <v>363</v>
      </c>
      <c r="C873">
        <v>0</v>
      </c>
      <c r="E873" t="s">
        <v>474</v>
      </c>
      <c r="F873" t="s">
        <v>438</v>
      </c>
      <c r="G873" t="s">
        <v>363</v>
      </c>
      <c r="H873">
        <v>3.5680000000000001</v>
      </c>
      <c r="I873" t="s">
        <v>871</v>
      </c>
      <c r="L873">
        <v>107855144</v>
      </c>
      <c r="M873" s="5">
        <v>45552</v>
      </c>
      <c r="N873">
        <v>21</v>
      </c>
      <c r="O873">
        <v>2</v>
      </c>
      <c r="P873">
        <v>7</v>
      </c>
      <c r="Q873">
        <v>1</v>
      </c>
      <c r="R873" t="s">
        <v>3</v>
      </c>
    </row>
    <row r="874" spans="1:18" x14ac:dyDescent="0.35">
      <c r="A874">
        <v>0</v>
      </c>
      <c r="B874" t="s">
        <v>363</v>
      </c>
      <c r="C874">
        <v>0</v>
      </c>
      <c r="E874" t="s">
        <v>474</v>
      </c>
      <c r="F874" t="s">
        <v>438</v>
      </c>
      <c r="G874" t="s">
        <v>363</v>
      </c>
      <c r="H874">
        <v>3.5680000000000001</v>
      </c>
      <c r="I874" t="s">
        <v>871</v>
      </c>
      <c r="L874">
        <v>107672896</v>
      </c>
      <c r="M874" s="5">
        <v>45380</v>
      </c>
      <c r="N874">
        <v>31</v>
      </c>
      <c r="O874">
        <v>1</v>
      </c>
      <c r="P874">
        <v>7</v>
      </c>
      <c r="Q874">
        <v>5</v>
      </c>
      <c r="R874" t="s">
        <v>7</v>
      </c>
    </row>
    <row r="875" spans="1:18" x14ac:dyDescent="0.35">
      <c r="A875">
        <v>0</v>
      </c>
      <c r="B875" t="s">
        <v>363</v>
      </c>
      <c r="C875">
        <v>0</v>
      </c>
      <c r="E875" t="s">
        <v>474</v>
      </c>
      <c r="F875" t="s">
        <v>486</v>
      </c>
      <c r="G875" t="s">
        <v>363</v>
      </c>
      <c r="H875">
        <v>3.5680000000000001</v>
      </c>
      <c r="I875" t="s">
        <v>871</v>
      </c>
      <c r="L875">
        <v>107400207</v>
      </c>
      <c r="M875" s="5">
        <v>45124</v>
      </c>
      <c r="N875">
        <v>24</v>
      </c>
      <c r="O875">
        <v>1</v>
      </c>
      <c r="P875">
        <v>7</v>
      </c>
      <c r="Q875">
        <v>1</v>
      </c>
      <c r="R875" t="s">
        <v>7</v>
      </c>
    </row>
    <row r="876" spans="1:18" x14ac:dyDescent="0.35">
      <c r="A876">
        <v>491</v>
      </c>
      <c r="B876" t="s">
        <v>363</v>
      </c>
      <c r="C876">
        <v>0</v>
      </c>
      <c r="E876" t="s">
        <v>474</v>
      </c>
      <c r="F876" t="s">
        <v>438</v>
      </c>
      <c r="G876" t="s">
        <v>363</v>
      </c>
      <c r="H876">
        <v>3.5680000000000001</v>
      </c>
      <c r="I876" t="s">
        <v>871</v>
      </c>
      <c r="L876">
        <v>108496679</v>
      </c>
      <c r="M876" s="5">
        <v>46154</v>
      </c>
      <c r="N876">
        <v>23</v>
      </c>
      <c r="O876">
        <v>1</v>
      </c>
      <c r="P876">
        <v>8</v>
      </c>
      <c r="Q876">
        <v>1</v>
      </c>
      <c r="R876" t="s">
        <v>7</v>
      </c>
    </row>
    <row r="877" spans="1:18" x14ac:dyDescent="0.35">
      <c r="A877">
        <v>491</v>
      </c>
      <c r="B877" t="s">
        <v>364</v>
      </c>
      <c r="C877">
        <v>4.0000000000000001E-3</v>
      </c>
      <c r="D877" t="s">
        <v>411</v>
      </c>
      <c r="E877" t="s">
        <v>441</v>
      </c>
      <c r="F877" t="s">
        <v>438</v>
      </c>
      <c r="G877" t="s">
        <v>363</v>
      </c>
      <c r="H877">
        <v>3.5720000000000001</v>
      </c>
      <c r="I877" t="s">
        <v>871</v>
      </c>
      <c r="L877">
        <v>107553950</v>
      </c>
      <c r="M877" s="5">
        <v>45267</v>
      </c>
      <c r="N877">
        <v>21</v>
      </c>
      <c r="O877">
        <v>1</v>
      </c>
      <c r="P877">
        <v>7</v>
      </c>
      <c r="Q877">
        <v>1</v>
      </c>
      <c r="R877" t="s">
        <v>7</v>
      </c>
    </row>
    <row r="878" spans="1:18" x14ac:dyDescent="0.35">
      <c r="A878">
        <v>0</v>
      </c>
      <c r="B878" t="s">
        <v>363</v>
      </c>
      <c r="C878">
        <v>4.0000000000000001E-3</v>
      </c>
      <c r="D878" t="s">
        <v>411</v>
      </c>
      <c r="E878" t="s">
        <v>474</v>
      </c>
      <c r="F878" t="s">
        <v>486</v>
      </c>
      <c r="G878" t="s">
        <v>363</v>
      </c>
      <c r="H878">
        <v>3.5720000000000001</v>
      </c>
      <c r="I878" t="s">
        <v>871</v>
      </c>
      <c r="L878">
        <v>105646925</v>
      </c>
      <c r="M878" s="5">
        <v>43395</v>
      </c>
      <c r="N878">
        <v>21</v>
      </c>
      <c r="O878">
        <v>1</v>
      </c>
      <c r="P878">
        <v>7</v>
      </c>
      <c r="Q878">
        <v>1</v>
      </c>
      <c r="R878" t="s">
        <v>7</v>
      </c>
    </row>
    <row r="879" spans="1:18" x14ac:dyDescent="0.35">
      <c r="A879">
        <v>491</v>
      </c>
      <c r="B879" t="s">
        <v>364</v>
      </c>
      <c r="C879">
        <v>1.4E-2</v>
      </c>
      <c r="D879" t="s">
        <v>411</v>
      </c>
      <c r="E879" t="s">
        <v>441</v>
      </c>
      <c r="F879" t="s">
        <v>442</v>
      </c>
      <c r="G879" t="s">
        <v>363</v>
      </c>
      <c r="H879">
        <v>3.5819999999999999</v>
      </c>
      <c r="I879" t="s">
        <v>871</v>
      </c>
      <c r="L879">
        <v>104577355</v>
      </c>
      <c r="M879" s="5">
        <v>42320</v>
      </c>
      <c r="N879">
        <v>21</v>
      </c>
      <c r="O879">
        <v>1</v>
      </c>
      <c r="P879">
        <v>0</v>
      </c>
      <c r="Q879">
        <v>1</v>
      </c>
      <c r="R879" t="s">
        <v>3</v>
      </c>
    </row>
    <row r="880" spans="1:18" x14ac:dyDescent="0.35">
      <c r="A880">
        <v>0</v>
      </c>
      <c r="B880" t="s">
        <v>363</v>
      </c>
      <c r="C880">
        <v>2.8000000000000001E-2</v>
      </c>
      <c r="D880" t="s">
        <v>411</v>
      </c>
      <c r="E880" t="s">
        <v>474</v>
      </c>
      <c r="F880" t="s">
        <v>484</v>
      </c>
      <c r="G880" t="s">
        <v>363</v>
      </c>
      <c r="H880">
        <v>3.5960000000000001</v>
      </c>
      <c r="I880" t="s">
        <v>871</v>
      </c>
      <c r="L880">
        <v>104204709</v>
      </c>
      <c r="M880" s="5">
        <v>41943</v>
      </c>
      <c r="N880">
        <v>23</v>
      </c>
      <c r="O880">
        <v>1</v>
      </c>
      <c r="P880">
        <v>5</v>
      </c>
      <c r="Q880">
        <v>3</v>
      </c>
      <c r="R880" t="s">
        <v>7</v>
      </c>
    </row>
    <row r="881" spans="1:18" x14ac:dyDescent="0.35">
      <c r="A881">
        <v>491</v>
      </c>
      <c r="B881" t="s">
        <v>364</v>
      </c>
      <c r="C881">
        <v>3.7999999999999999E-2</v>
      </c>
      <c r="D881" t="s">
        <v>411</v>
      </c>
      <c r="E881" t="s">
        <v>441</v>
      </c>
      <c r="G881" t="s">
        <v>363</v>
      </c>
      <c r="H881">
        <v>3.6059999999999999</v>
      </c>
      <c r="I881" t="s">
        <v>871</v>
      </c>
      <c r="L881">
        <v>107066142</v>
      </c>
      <c r="M881" s="5">
        <v>44806</v>
      </c>
      <c r="N881">
        <v>21</v>
      </c>
      <c r="O881">
        <v>1</v>
      </c>
      <c r="P881">
        <v>0</v>
      </c>
      <c r="Q881">
        <v>6</v>
      </c>
      <c r="R881" t="s">
        <v>8</v>
      </c>
    </row>
    <row r="882" spans="1:18" x14ac:dyDescent="0.35">
      <c r="A882">
        <v>491</v>
      </c>
      <c r="B882" t="s">
        <v>364</v>
      </c>
      <c r="C882">
        <v>3.7999999999999999E-2</v>
      </c>
      <c r="D882" t="s">
        <v>411</v>
      </c>
      <c r="E882" t="s">
        <v>441</v>
      </c>
      <c r="G882" t="s">
        <v>363</v>
      </c>
      <c r="H882">
        <v>3.6059999999999999</v>
      </c>
      <c r="I882" t="s">
        <v>871</v>
      </c>
      <c r="L882">
        <v>105450855</v>
      </c>
      <c r="M882" s="5">
        <v>43198</v>
      </c>
      <c r="N882">
        <v>30</v>
      </c>
      <c r="O882">
        <v>1</v>
      </c>
      <c r="P882">
        <v>0</v>
      </c>
      <c r="Q882">
        <v>1</v>
      </c>
      <c r="R882" t="s">
        <v>7</v>
      </c>
    </row>
    <row r="883" spans="1:18" x14ac:dyDescent="0.35">
      <c r="A883">
        <v>491</v>
      </c>
      <c r="B883" t="s">
        <v>364</v>
      </c>
      <c r="C883">
        <v>3.7999999999999999E-2</v>
      </c>
      <c r="D883" t="s">
        <v>411</v>
      </c>
      <c r="E883" t="s">
        <v>441</v>
      </c>
      <c r="F883" t="s">
        <v>442</v>
      </c>
      <c r="G883" t="s">
        <v>363</v>
      </c>
      <c r="H883">
        <v>3.6059999999999999</v>
      </c>
      <c r="I883" t="s">
        <v>871</v>
      </c>
      <c r="L883">
        <v>105169585</v>
      </c>
      <c r="M883" s="5">
        <v>42931</v>
      </c>
      <c r="N883">
        <v>32</v>
      </c>
      <c r="O883">
        <v>1</v>
      </c>
      <c r="P883">
        <v>0</v>
      </c>
      <c r="Q883">
        <v>1</v>
      </c>
      <c r="R883" t="s">
        <v>7</v>
      </c>
    </row>
    <row r="884" spans="1:18" x14ac:dyDescent="0.35">
      <c r="A884">
        <v>0</v>
      </c>
      <c r="B884" t="s">
        <v>363</v>
      </c>
      <c r="C884">
        <v>3.7999999999999999E-2</v>
      </c>
      <c r="D884" t="s">
        <v>411</v>
      </c>
      <c r="E884" t="s">
        <v>474</v>
      </c>
      <c r="F884" t="s">
        <v>486</v>
      </c>
      <c r="G884" t="s">
        <v>363</v>
      </c>
      <c r="H884">
        <v>3.6059999999999999</v>
      </c>
      <c r="I884" t="s">
        <v>871</v>
      </c>
      <c r="L884">
        <v>106118204</v>
      </c>
      <c r="M884" s="5">
        <v>43837</v>
      </c>
      <c r="N884">
        <v>21</v>
      </c>
      <c r="O884">
        <v>1</v>
      </c>
      <c r="P884">
        <v>0</v>
      </c>
      <c r="Q884">
        <v>1</v>
      </c>
      <c r="R884" t="s">
        <v>7</v>
      </c>
    </row>
    <row r="885" spans="1:18" x14ac:dyDescent="0.35">
      <c r="A885">
        <v>0</v>
      </c>
      <c r="B885" t="s">
        <v>363</v>
      </c>
      <c r="C885">
        <v>0.3</v>
      </c>
      <c r="D885" t="s">
        <v>6</v>
      </c>
      <c r="E885" t="s">
        <v>486</v>
      </c>
      <c r="F885" t="s">
        <v>474</v>
      </c>
      <c r="G885" t="s">
        <v>363</v>
      </c>
      <c r="H885">
        <v>3.6070000000000002</v>
      </c>
      <c r="I885" t="s">
        <v>871</v>
      </c>
      <c r="L885">
        <v>108472085</v>
      </c>
      <c r="M885" s="5">
        <v>46132</v>
      </c>
      <c r="N885">
        <v>21</v>
      </c>
      <c r="O885">
        <v>1</v>
      </c>
      <c r="P885">
        <v>0</v>
      </c>
      <c r="Q885">
        <v>1</v>
      </c>
      <c r="R885" t="s">
        <v>7</v>
      </c>
    </row>
    <row r="886" spans="1:18" x14ac:dyDescent="0.35">
      <c r="A886">
        <v>491</v>
      </c>
      <c r="B886" t="s">
        <v>364</v>
      </c>
      <c r="C886">
        <v>5.1999999999999998E-2</v>
      </c>
      <c r="D886" t="s">
        <v>411</v>
      </c>
      <c r="E886" t="s">
        <v>441</v>
      </c>
      <c r="F886" t="s">
        <v>442</v>
      </c>
      <c r="G886" t="s">
        <v>363</v>
      </c>
      <c r="H886">
        <v>3.62</v>
      </c>
      <c r="I886" t="s">
        <v>871</v>
      </c>
      <c r="L886">
        <v>104982993</v>
      </c>
      <c r="M886" s="5">
        <v>42719</v>
      </c>
      <c r="N886">
        <v>21</v>
      </c>
      <c r="O886">
        <v>1</v>
      </c>
      <c r="Q886">
        <v>1</v>
      </c>
      <c r="R886" t="s">
        <v>7</v>
      </c>
    </row>
    <row r="887" spans="1:18" x14ac:dyDescent="0.35">
      <c r="A887">
        <v>491</v>
      </c>
      <c r="B887" t="s">
        <v>364</v>
      </c>
      <c r="C887">
        <v>5.7000000000000002E-2</v>
      </c>
      <c r="D887" t="s">
        <v>411</v>
      </c>
      <c r="E887" t="s">
        <v>441</v>
      </c>
      <c r="F887" t="s">
        <v>442</v>
      </c>
      <c r="G887" t="s">
        <v>363</v>
      </c>
      <c r="H887">
        <v>3.625</v>
      </c>
      <c r="I887" t="s">
        <v>871</v>
      </c>
      <c r="L887">
        <v>108437451</v>
      </c>
      <c r="M887" s="5">
        <v>46100</v>
      </c>
      <c r="N887">
        <v>2</v>
      </c>
      <c r="O887">
        <v>1</v>
      </c>
      <c r="P887">
        <v>0</v>
      </c>
      <c r="Q887">
        <v>1</v>
      </c>
      <c r="R887" t="s">
        <v>7</v>
      </c>
    </row>
    <row r="888" spans="1:18" x14ac:dyDescent="0.35">
      <c r="A888">
        <v>491</v>
      </c>
      <c r="B888" t="s">
        <v>364</v>
      </c>
      <c r="C888">
        <v>7.5999999999999998E-2</v>
      </c>
      <c r="D888" t="s">
        <v>411</v>
      </c>
      <c r="E888" t="s">
        <v>441</v>
      </c>
      <c r="F888" t="s">
        <v>442</v>
      </c>
      <c r="G888" t="s">
        <v>363</v>
      </c>
      <c r="H888">
        <v>3.6440000000000001</v>
      </c>
      <c r="I888" t="s">
        <v>871</v>
      </c>
      <c r="L888">
        <v>105424598</v>
      </c>
      <c r="M888" s="5">
        <v>43167</v>
      </c>
      <c r="N888">
        <v>21</v>
      </c>
      <c r="O888">
        <v>1</v>
      </c>
      <c r="P888">
        <v>0</v>
      </c>
      <c r="Q888">
        <v>1</v>
      </c>
      <c r="R888" t="s">
        <v>7</v>
      </c>
    </row>
    <row r="889" spans="1:18" x14ac:dyDescent="0.35">
      <c r="A889">
        <v>491</v>
      </c>
      <c r="B889" t="s">
        <v>364</v>
      </c>
      <c r="C889">
        <v>0.25</v>
      </c>
      <c r="D889" t="s">
        <v>6</v>
      </c>
      <c r="E889" t="s">
        <v>442</v>
      </c>
      <c r="F889" t="s">
        <v>441</v>
      </c>
      <c r="G889" t="s">
        <v>363</v>
      </c>
      <c r="H889">
        <v>3.657</v>
      </c>
      <c r="I889" t="s">
        <v>871</v>
      </c>
      <c r="L889">
        <v>107713108</v>
      </c>
      <c r="M889" s="5">
        <v>45419</v>
      </c>
      <c r="N889">
        <v>21</v>
      </c>
      <c r="O889">
        <v>1</v>
      </c>
      <c r="P889">
        <v>0</v>
      </c>
      <c r="Q889">
        <v>1</v>
      </c>
      <c r="R889" t="s">
        <v>7</v>
      </c>
    </row>
    <row r="890" spans="1:18" x14ac:dyDescent="0.35">
      <c r="A890">
        <v>491</v>
      </c>
      <c r="B890" t="s">
        <v>364</v>
      </c>
      <c r="C890">
        <v>0.25</v>
      </c>
      <c r="D890" t="s">
        <v>6</v>
      </c>
      <c r="E890" t="s">
        <v>442</v>
      </c>
      <c r="G890" t="s">
        <v>363</v>
      </c>
      <c r="H890">
        <v>3.657</v>
      </c>
      <c r="I890" t="s">
        <v>871</v>
      </c>
      <c r="L890">
        <v>107293249</v>
      </c>
      <c r="M890" s="5">
        <v>45013</v>
      </c>
      <c r="N890">
        <v>25</v>
      </c>
      <c r="O890">
        <v>1</v>
      </c>
      <c r="P890">
        <v>0</v>
      </c>
      <c r="Q890">
        <v>1</v>
      </c>
      <c r="R890" t="s">
        <v>7</v>
      </c>
    </row>
    <row r="891" spans="1:18" x14ac:dyDescent="0.35">
      <c r="A891">
        <v>491</v>
      </c>
      <c r="B891" t="s">
        <v>364</v>
      </c>
      <c r="C891">
        <v>9.4E-2</v>
      </c>
      <c r="D891" t="s">
        <v>411</v>
      </c>
      <c r="E891" t="s">
        <v>441</v>
      </c>
      <c r="G891" t="s">
        <v>363</v>
      </c>
      <c r="H891">
        <v>3.6619999999999999</v>
      </c>
      <c r="I891" t="s">
        <v>871</v>
      </c>
      <c r="L891">
        <v>106767715</v>
      </c>
      <c r="M891" s="5">
        <v>44509</v>
      </c>
      <c r="N891">
        <v>21</v>
      </c>
      <c r="O891">
        <v>1</v>
      </c>
      <c r="P891">
        <v>0</v>
      </c>
      <c r="Q891">
        <v>1</v>
      </c>
      <c r="R891" t="s">
        <v>7</v>
      </c>
    </row>
    <row r="892" spans="1:18" x14ac:dyDescent="0.35">
      <c r="A892">
        <v>491</v>
      </c>
      <c r="B892" t="s">
        <v>364</v>
      </c>
      <c r="C892">
        <v>0.1</v>
      </c>
      <c r="D892" t="s">
        <v>411</v>
      </c>
      <c r="E892" t="s">
        <v>441</v>
      </c>
      <c r="F892" t="s">
        <v>442</v>
      </c>
      <c r="G892" t="s">
        <v>363</v>
      </c>
      <c r="H892">
        <v>3.6680000000000001</v>
      </c>
      <c r="I892" t="s">
        <v>871</v>
      </c>
      <c r="L892">
        <v>104511445</v>
      </c>
      <c r="M892" s="5">
        <v>42272</v>
      </c>
      <c r="N892">
        <v>30</v>
      </c>
      <c r="O892">
        <v>3</v>
      </c>
      <c r="P892">
        <v>0</v>
      </c>
      <c r="Q892">
        <v>1</v>
      </c>
      <c r="R892" t="s">
        <v>7</v>
      </c>
    </row>
    <row r="893" spans="1:18" x14ac:dyDescent="0.35">
      <c r="A893">
        <v>0</v>
      </c>
      <c r="B893" t="s">
        <v>363</v>
      </c>
      <c r="C893">
        <v>0.1</v>
      </c>
      <c r="D893" t="s">
        <v>411</v>
      </c>
      <c r="E893" t="s">
        <v>474</v>
      </c>
      <c r="F893" t="s">
        <v>475</v>
      </c>
      <c r="G893" t="s">
        <v>363</v>
      </c>
      <c r="H893">
        <v>3.6680000000000001</v>
      </c>
      <c r="I893" t="s">
        <v>871</v>
      </c>
      <c r="L893">
        <v>107887316</v>
      </c>
      <c r="M893" s="5">
        <v>45581</v>
      </c>
      <c r="N893">
        <v>31</v>
      </c>
      <c r="O893">
        <v>1</v>
      </c>
      <c r="P893">
        <v>0</v>
      </c>
      <c r="Q893">
        <v>1</v>
      </c>
      <c r="R893" t="s">
        <v>7</v>
      </c>
    </row>
    <row r="894" spans="1:18" x14ac:dyDescent="0.35">
      <c r="A894">
        <v>491</v>
      </c>
      <c r="B894" t="s">
        <v>364</v>
      </c>
      <c r="C894">
        <v>0.2</v>
      </c>
      <c r="D894" t="s">
        <v>6</v>
      </c>
      <c r="E894" t="s">
        <v>442</v>
      </c>
      <c r="F894" t="s">
        <v>441</v>
      </c>
      <c r="G894" t="s">
        <v>363</v>
      </c>
      <c r="H894">
        <v>3.7069999999999999</v>
      </c>
      <c r="I894" t="s">
        <v>871</v>
      </c>
      <c r="L894">
        <v>105494637</v>
      </c>
      <c r="M894" s="5">
        <v>43237</v>
      </c>
      <c r="N894">
        <v>29</v>
      </c>
      <c r="O894">
        <v>1</v>
      </c>
      <c r="P894">
        <v>0</v>
      </c>
      <c r="Q894">
        <v>1</v>
      </c>
      <c r="R894" t="s">
        <v>7</v>
      </c>
    </row>
    <row r="895" spans="1:18" x14ac:dyDescent="0.35">
      <c r="A895">
        <v>491</v>
      </c>
      <c r="B895" t="s">
        <v>364</v>
      </c>
      <c r="C895">
        <v>0.19</v>
      </c>
      <c r="D895" t="s">
        <v>6</v>
      </c>
      <c r="E895" t="s">
        <v>442</v>
      </c>
      <c r="F895" t="s">
        <v>441</v>
      </c>
      <c r="G895" t="s">
        <v>363</v>
      </c>
      <c r="H895">
        <v>3.7170000000000001</v>
      </c>
      <c r="I895" t="s">
        <v>871</v>
      </c>
      <c r="L895">
        <v>105028872</v>
      </c>
      <c r="M895" s="5">
        <v>42788</v>
      </c>
      <c r="N895">
        <v>21</v>
      </c>
      <c r="O895">
        <v>1</v>
      </c>
      <c r="P895">
        <v>0</v>
      </c>
      <c r="Q895">
        <v>1</v>
      </c>
      <c r="R895" t="s">
        <v>7</v>
      </c>
    </row>
    <row r="896" spans="1:18" x14ac:dyDescent="0.35">
      <c r="A896">
        <v>0</v>
      </c>
      <c r="B896" t="s">
        <v>363</v>
      </c>
      <c r="C896">
        <v>0.2</v>
      </c>
      <c r="D896" t="s">
        <v>411</v>
      </c>
      <c r="E896" t="s">
        <v>474</v>
      </c>
      <c r="F896" t="s">
        <v>438</v>
      </c>
      <c r="G896" t="s">
        <v>363</v>
      </c>
      <c r="H896">
        <v>3.7679999999999998</v>
      </c>
      <c r="I896" t="s">
        <v>871</v>
      </c>
      <c r="L896">
        <v>107930830</v>
      </c>
      <c r="M896" s="5">
        <v>45616</v>
      </c>
      <c r="N896">
        <v>24</v>
      </c>
      <c r="O896">
        <v>2</v>
      </c>
      <c r="P896">
        <v>0</v>
      </c>
      <c r="Q896">
        <v>5</v>
      </c>
      <c r="R896" t="s">
        <v>8</v>
      </c>
    </row>
    <row r="897" spans="1:18" x14ac:dyDescent="0.35">
      <c r="A897">
        <v>491</v>
      </c>
      <c r="B897" t="s">
        <v>364</v>
      </c>
      <c r="C897">
        <v>0.25</v>
      </c>
      <c r="D897" t="s">
        <v>411</v>
      </c>
      <c r="E897" t="s">
        <v>441</v>
      </c>
      <c r="F897" t="s">
        <v>442</v>
      </c>
      <c r="G897" t="s">
        <v>363</v>
      </c>
      <c r="H897">
        <v>3.8180000000000001</v>
      </c>
      <c r="I897" t="s">
        <v>871</v>
      </c>
      <c r="L897">
        <v>105025928</v>
      </c>
      <c r="M897" s="5">
        <v>42783</v>
      </c>
      <c r="N897">
        <v>21</v>
      </c>
      <c r="O897">
        <v>1</v>
      </c>
      <c r="P897">
        <v>0</v>
      </c>
      <c r="Q897">
        <v>1</v>
      </c>
      <c r="R897" t="s">
        <v>3</v>
      </c>
    </row>
    <row r="898" spans="1:18" x14ac:dyDescent="0.35">
      <c r="A898">
        <v>0</v>
      </c>
      <c r="B898" t="s">
        <v>363</v>
      </c>
      <c r="C898">
        <v>0.5</v>
      </c>
      <c r="D898" t="s">
        <v>411</v>
      </c>
      <c r="E898" t="s">
        <v>438</v>
      </c>
      <c r="F898" t="s">
        <v>488</v>
      </c>
      <c r="G898" t="s">
        <v>363</v>
      </c>
      <c r="H898">
        <v>3.8359999999999999</v>
      </c>
      <c r="I898" t="s">
        <v>871</v>
      </c>
      <c r="L898">
        <v>107812599</v>
      </c>
      <c r="M898" s="5">
        <v>45514</v>
      </c>
      <c r="N898">
        <v>19</v>
      </c>
      <c r="O898">
        <v>1</v>
      </c>
      <c r="P898">
        <v>0</v>
      </c>
      <c r="Q898">
        <v>1</v>
      </c>
      <c r="R898" t="s">
        <v>7</v>
      </c>
    </row>
    <row r="899" spans="1:18" x14ac:dyDescent="0.35">
      <c r="A899">
        <v>491</v>
      </c>
      <c r="B899" t="s">
        <v>364</v>
      </c>
      <c r="C899">
        <v>5.7000000000000002E-2</v>
      </c>
      <c r="D899" t="s">
        <v>6</v>
      </c>
      <c r="E899" t="s">
        <v>442</v>
      </c>
      <c r="G899" t="s">
        <v>363</v>
      </c>
      <c r="H899">
        <v>3.85</v>
      </c>
      <c r="I899" t="s">
        <v>871</v>
      </c>
      <c r="L899">
        <v>106591130</v>
      </c>
      <c r="M899" s="5">
        <v>44341</v>
      </c>
      <c r="N899">
        <v>21</v>
      </c>
      <c r="O899">
        <v>1</v>
      </c>
      <c r="P899">
        <v>0</v>
      </c>
      <c r="Q899">
        <v>1</v>
      </c>
      <c r="R899" t="s">
        <v>7</v>
      </c>
    </row>
    <row r="900" spans="1:18" x14ac:dyDescent="0.35">
      <c r="A900">
        <v>491</v>
      </c>
      <c r="B900" t="s">
        <v>364</v>
      </c>
      <c r="C900">
        <v>8.9999999999999993E-3</v>
      </c>
      <c r="D900" t="s">
        <v>6</v>
      </c>
      <c r="E900" t="s">
        <v>442</v>
      </c>
      <c r="F900" t="s">
        <v>441</v>
      </c>
      <c r="G900" t="s">
        <v>363</v>
      </c>
      <c r="H900">
        <v>3.8980000000000001</v>
      </c>
      <c r="I900" t="s">
        <v>871</v>
      </c>
      <c r="L900">
        <v>104408697</v>
      </c>
      <c r="M900" s="5">
        <v>42158</v>
      </c>
      <c r="N900">
        <v>21</v>
      </c>
      <c r="O900">
        <v>2</v>
      </c>
      <c r="P900">
        <v>0</v>
      </c>
      <c r="Q900">
        <v>1</v>
      </c>
      <c r="R900" t="s">
        <v>7</v>
      </c>
    </row>
    <row r="901" spans="1:18" x14ac:dyDescent="0.35">
      <c r="A901">
        <v>491</v>
      </c>
      <c r="B901" t="s">
        <v>364</v>
      </c>
      <c r="C901">
        <v>0</v>
      </c>
      <c r="E901" t="s">
        <v>442</v>
      </c>
      <c r="F901" t="s">
        <v>494</v>
      </c>
      <c r="G901" t="s">
        <v>363</v>
      </c>
      <c r="H901">
        <v>3.907</v>
      </c>
      <c r="I901" t="s">
        <v>871</v>
      </c>
      <c r="L901">
        <v>104433160</v>
      </c>
      <c r="M901" s="5">
        <v>42186</v>
      </c>
      <c r="N901">
        <v>30</v>
      </c>
      <c r="O901">
        <v>1</v>
      </c>
      <c r="P901">
        <v>7</v>
      </c>
      <c r="Q901">
        <v>1</v>
      </c>
      <c r="R901" t="s">
        <v>3</v>
      </c>
    </row>
    <row r="902" spans="1:18" x14ac:dyDescent="0.35">
      <c r="A902">
        <v>491</v>
      </c>
      <c r="B902" t="s">
        <v>364</v>
      </c>
      <c r="C902">
        <v>0</v>
      </c>
      <c r="E902" t="s">
        <v>442</v>
      </c>
      <c r="F902" t="s">
        <v>441</v>
      </c>
      <c r="G902" t="s">
        <v>363</v>
      </c>
      <c r="H902">
        <v>3.907</v>
      </c>
      <c r="I902" t="s">
        <v>871</v>
      </c>
      <c r="L902">
        <v>107960095</v>
      </c>
      <c r="M902" s="5">
        <v>45638</v>
      </c>
      <c r="N902">
        <v>28</v>
      </c>
      <c r="O902">
        <v>1</v>
      </c>
      <c r="P902">
        <v>7</v>
      </c>
      <c r="Q902">
        <v>1</v>
      </c>
      <c r="R902" t="s">
        <v>7</v>
      </c>
    </row>
    <row r="903" spans="1:18" x14ac:dyDescent="0.35">
      <c r="A903">
        <v>491</v>
      </c>
      <c r="B903" t="s">
        <v>364</v>
      </c>
      <c r="C903">
        <v>0</v>
      </c>
      <c r="E903" t="s">
        <v>442</v>
      </c>
      <c r="G903" t="s">
        <v>363</v>
      </c>
      <c r="H903">
        <v>3.907</v>
      </c>
      <c r="I903" t="s">
        <v>871</v>
      </c>
      <c r="L903">
        <v>105786205</v>
      </c>
      <c r="M903" s="5">
        <v>43522</v>
      </c>
      <c r="N903">
        <v>30</v>
      </c>
      <c r="O903">
        <v>1</v>
      </c>
      <c r="P903">
        <v>7</v>
      </c>
      <c r="Q903">
        <v>1</v>
      </c>
      <c r="R903" t="s">
        <v>7</v>
      </c>
    </row>
    <row r="904" spans="1:18" x14ac:dyDescent="0.35">
      <c r="A904">
        <v>491</v>
      </c>
      <c r="B904" t="s">
        <v>364</v>
      </c>
      <c r="C904">
        <v>0</v>
      </c>
      <c r="E904" t="s">
        <v>442</v>
      </c>
      <c r="F904" t="s">
        <v>441</v>
      </c>
      <c r="G904" t="s">
        <v>363</v>
      </c>
      <c r="H904">
        <v>3.907</v>
      </c>
      <c r="I904" t="s">
        <v>871</v>
      </c>
      <c r="L904">
        <v>108421441</v>
      </c>
      <c r="M904" s="5">
        <v>46086</v>
      </c>
      <c r="N904">
        <v>21</v>
      </c>
      <c r="O904">
        <v>1</v>
      </c>
      <c r="P904">
        <v>0</v>
      </c>
      <c r="Q904">
        <v>1</v>
      </c>
      <c r="R904" t="s">
        <v>7</v>
      </c>
    </row>
    <row r="905" spans="1:18" x14ac:dyDescent="0.35">
      <c r="A905">
        <v>491</v>
      </c>
      <c r="B905" t="s">
        <v>364</v>
      </c>
      <c r="C905">
        <v>0</v>
      </c>
      <c r="E905" t="s">
        <v>442</v>
      </c>
      <c r="G905" t="s">
        <v>363</v>
      </c>
      <c r="H905">
        <v>3.907</v>
      </c>
      <c r="I905" t="s">
        <v>871</v>
      </c>
      <c r="L905">
        <v>106466922</v>
      </c>
      <c r="M905" s="5">
        <v>44212</v>
      </c>
      <c r="N905">
        <v>21</v>
      </c>
      <c r="O905">
        <v>1</v>
      </c>
      <c r="P905">
        <v>7</v>
      </c>
      <c r="Q905">
        <v>1</v>
      </c>
      <c r="R905" t="s">
        <v>7</v>
      </c>
    </row>
    <row r="906" spans="1:18" x14ac:dyDescent="0.35">
      <c r="A906">
        <v>491</v>
      </c>
      <c r="B906" t="s">
        <v>364</v>
      </c>
      <c r="C906">
        <v>0</v>
      </c>
      <c r="E906" t="s">
        <v>442</v>
      </c>
      <c r="F906" t="s">
        <v>494</v>
      </c>
      <c r="G906" t="s">
        <v>363</v>
      </c>
      <c r="H906">
        <v>3.907</v>
      </c>
      <c r="I906" t="s">
        <v>871</v>
      </c>
      <c r="L906">
        <v>107559288</v>
      </c>
      <c r="M906" s="5">
        <v>45270</v>
      </c>
      <c r="N906">
        <v>30</v>
      </c>
      <c r="O906">
        <v>2</v>
      </c>
      <c r="P906">
        <v>7</v>
      </c>
      <c r="Q906">
        <v>1</v>
      </c>
      <c r="R906" t="s">
        <v>10</v>
      </c>
    </row>
    <row r="907" spans="1:18" x14ac:dyDescent="0.35">
      <c r="A907">
        <v>491</v>
      </c>
      <c r="B907" t="s">
        <v>364</v>
      </c>
      <c r="C907">
        <v>0</v>
      </c>
      <c r="E907" t="s">
        <v>442</v>
      </c>
      <c r="F907" t="s">
        <v>441</v>
      </c>
      <c r="G907" t="s">
        <v>363</v>
      </c>
      <c r="H907">
        <v>3.907</v>
      </c>
      <c r="I907" t="s">
        <v>871</v>
      </c>
      <c r="L907">
        <v>104256269</v>
      </c>
      <c r="M907" s="5">
        <v>41986</v>
      </c>
      <c r="N907">
        <v>30</v>
      </c>
      <c r="O907">
        <v>1</v>
      </c>
      <c r="P907">
        <v>7</v>
      </c>
      <c r="Q907">
        <v>4</v>
      </c>
      <c r="R907" t="s">
        <v>7</v>
      </c>
    </row>
    <row r="908" spans="1:18" x14ac:dyDescent="0.35">
      <c r="A908">
        <v>491</v>
      </c>
      <c r="B908" t="s">
        <v>364</v>
      </c>
      <c r="C908">
        <v>0</v>
      </c>
      <c r="E908" t="s">
        <v>442</v>
      </c>
      <c r="F908" t="s">
        <v>420</v>
      </c>
      <c r="G908" t="s">
        <v>363</v>
      </c>
      <c r="H908">
        <v>3.907</v>
      </c>
      <c r="I908" t="s">
        <v>871</v>
      </c>
      <c r="L908">
        <v>107257901</v>
      </c>
      <c r="M908" s="5">
        <v>44985</v>
      </c>
      <c r="N908">
        <v>21</v>
      </c>
      <c r="O908">
        <v>1</v>
      </c>
      <c r="P908">
        <v>7</v>
      </c>
      <c r="Q908">
        <v>1</v>
      </c>
      <c r="R908" t="s">
        <v>3</v>
      </c>
    </row>
    <row r="909" spans="1:18" x14ac:dyDescent="0.35">
      <c r="A909">
        <v>491</v>
      </c>
      <c r="B909" t="s">
        <v>364</v>
      </c>
      <c r="C909">
        <v>0</v>
      </c>
      <c r="E909" t="s">
        <v>442</v>
      </c>
      <c r="F909" t="s">
        <v>494</v>
      </c>
      <c r="G909" t="s">
        <v>363</v>
      </c>
      <c r="H909">
        <v>3.907</v>
      </c>
      <c r="I909" t="s">
        <v>871</v>
      </c>
      <c r="L909">
        <v>106731352</v>
      </c>
      <c r="M909" s="5">
        <v>44482</v>
      </c>
      <c r="N909">
        <v>5</v>
      </c>
      <c r="O909">
        <v>1</v>
      </c>
      <c r="P909">
        <v>0</v>
      </c>
      <c r="Q909">
        <v>4</v>
      </c>
      <c r="R909" t="s">
        <v>8</v>
      </c>
    </row>
    <row r="910" spans="1:18" x14ac:dyDescent="0.35">
      <c r="A910">
        <v>491</v>
      </c>
      <c r="B910" t="s">
        <v>364</v>
      </c>
      <c r="C910">
        <v>0</v>
      </c>
      <c r="E910" t="s">
        <v>442</v>
      </c>
      <c r="F910" t="s">
        <v>438</v>
      </c>
      <c r="G910" t="s">
        <v>363</v>
      </c>
      <c r="H910">
        <v>3.907</v>
      </c>
      <c r="I910" t="s">
        <v>871</v>
      </c>
      <c r="L910">
        <v>104366950</v>
      </c>
      <c r="M910" s="5">
        <v>42118</v>
      </c>
      <c r="N910">
        <v>21</v>
      </c>
      <c r="O910">
        <v>1</v>
      </c>
      <c r="P910">
        <v>0</v>
      </c>
      <c r="Q910">
        <v>1</v>
      </c>
      <c r="R910" t="s">
        <v>7</v>
      </c>
    </row>
    <row r="911" spans="1:18" x14ac:dyDescent="0.35">
      <c r="A911">
        <v>491</v>
      </c>
      <c r="B911" t="s">
        <v>364</v>
      </c>
      <c r="C911">
        <v>0</v>
      </c>
      <c r="D911" t="s">
        <v>411</v>
      </c>
      <c r="E911" t="s">
        <v>442</v>
      </c>
      <c r="F911" t="s">
        <v>494</v>
      </c>
      <c r="G911" t="s">
        <v>363</v>
      </c>
      <c r="H911">
        <v>3.907</v>
      </c>
      <c r="I911" t="s">
        <v>871</v>
      </c>
      <c r="L911">
        <v>105645307</v>
      </c>
      <c r="M911" s="5">
        <v>43392</v>
      </c>
      <c r="N911">
        <v>21</v>
      </c>
      <c r="O911">
        <v>1</v>
      </c>
      <c r="P911">
        <v>0</v>
      </c>
      <c r="Q911">
        <v>1</v>
      </c>
      <c r="R911" t="s">
        <v>3</v>
      </c>
    </row>
    <row r="912" spans="1:18" x14ac:dyDescent="0.35">
      <c r="A912">
        <v>491</v>
      </c>
      <c r="B912" t="s">
        <v>364</v>
      </c>
      <c r="C912">
        <v>0</v>
      </c>
      <c r="D912" t="s">
        <v>6</v>
      </c>
      <c r="E912" t="s">
        <v>442</v>
      </c>
      <c r="F912" t="s">
        <v>441</v>
      </c>
      <c r="G912" t="s">
        <v>363</v>
      </c>
      <c r="H912">
        <v>3.907</v>
      </c>
      <c r="I912" t="s">
        <v>871</v>
      </c>
      <c r="L912">
        <v>107468840</v>
      </c>
      <c r="M912" s="5">
        <v>45190</v>
      </c>
      <c r="N912">
        <v>21</v>
      </c>
      <c r="O912">
        <v>1</v>
      </c>
      <c r="P912">
        <v>0</v>
      </c>
      <c r="Q912">
        <v>1</v>
      </c>
      <c r="R912" t="s">
        <v>3</v>
      </c>
    </row>
    <row r="913" spans="1:18" x14ac:dyDescent="0.35">
      <c r="A913">
        <v>491</v>
      </c>
      <c r="B913" t="s">
        <v>364</v>
      </c>
      <c r="C913">
        <v>0</v>
      </c>
      <c r="D913" t="s">
        <v>6</v>
      </c>
      <c r="E913" t="s">
        <v>442</v>
      </c>
      <c r="F913" t="s">
        <v>441</v>
      </c>
      <c r="G913" t="s">
        <v>363</v>
      </c>
      <c r="H913">
        <v>3.907</v>
      </c>
      <c r="I913" t="s">
        <v>871</v>
      </c>
      <c r="L913">
        <v>106172626</v>
      </c>
      <c r="M913" s="5">
        <v>43892</v>
      </c>
      <c r="N913">
        <v>30</v>
      </c>
      <c r="O913">
        <v>1</v>
      </c>
      <c r="P913">
        <v>0</v>
      </c>
      <c r="Q913">
        <v>1</v>
      </c>
      <c r="R913" t="s">
        <v>7</v>
      </c>
    </row>
    <row r="914" spans="1:18" x14ac:dyDescent="0.35">
      <c r="A914">
        <v>491</v>
      </c>
      <c r="B914" t="s">
        <v>364</v>
      </c>
      <c r="C914">
        <v>8.9999999999999993E-3</v>
      </c>
      <c r="D914" t="s">
        <v>411</v>
      </c>
      <c r="E914" t="s">
        <v>486</v>
      </c>
      <c r="F914" t="s">
        <v>494</v>
      </c>
      <c r="G914" t="s">
        <v>363</v>
      </c>
      <c r="H914">
        <v>3.9159999999999999</v>
      </c>
      <c r="I914" t="s">
        <v>871</v>
      </c>
      <c r="L914">
        <v>104626019</v>
      </c>
      <c r="M914" s="5">
        <v>42357</v>
      </c>
      <c r="N914">
        <v>27</v>
      </c>
      <c r="O914">
        <v>1</v>
      </c>
      <c r="P914">
        <v>0</v>
      </c>
      <c r="Q914">
        <v>1</v>
      </c>
      <c r="R914" t="s">
        <v>7</v>
      </c>
    </row>
    <row r="915" spans="1:18" x14ac:dyDescent="0.35">
      <c r="A915">
        <v>491</v>
      </c>
      <c r="B915" t="s">
        <v>364</v>
      </c>
      <c r="C915">
        <v>3.7999999999999999E-2</v>
      </c>
      <c r="D915" t="s">
        <v>411</v>
      </c>
      <c r="E915" t="s">
        <v>442</v>
      </c>
      <c r="G915" t="s">
        <v>363</v>
      </c>
      <c r="H915">
        <v>3.9449999999999998</v>
      </c>
      <c r="I915" t="s">
        <v>871</v>
      </c>
      <c r="L915">
        <v>105266306</v>
      </c>
      <c r="M915" s="5">
        <v>43024</v>
      </c>
      <c r="N915">
        <v>21</v>
      </c>
      <c r="O915">
        <v>2</v>
      </c>
      <c r="P915">
        <v>0</v>
      </c>
      <c r="Q915">
        <v>3</v>
      </c>
      <c r="R915" t="s">
        <v>7</v>
      </c>
    </row>
    <row r="916" spans="1:18" x14ac:dyDescent="0.35">
      <c r="A916">
        <v>491</v>
      </c>
      <c r="B916" t="s">
        <v>363</v>
      </c>
      <c r="C916">
        <v>3.7999999999999999E-2</v>
      </c>
      <c r="D916" t="s">
        <v>468</v>
      </c>
      <c r="E916" t="s">
        <v>486</v>
      </c>
      <c r="F916" t="s">
        <v>484</v>
      </c>
      <c r="G916" t="s">
        <v>363</v>
      </c>
      <c r="H916">
        <v>3.9449999999999998</v>
      </c>
      <c r="I916" t="s">
        <v>871</v>
      </c>
      <c r="L916">
        <v>108282061</v>
      </c>
      <c r="M916" s="5">
        <v>45956</v>
      </c>
      <c r="N916">
        <v>21</v>
      </c>
      <c r="O916">
        <v>1</v>
      </c>
      <c r="P916">
        <v>0</v>
      </c>
      <c r="Q916">
        <v>5</v>
      </c>
      <c r="R916" t="s">
        <v>7</v>
      </c>
    </row>
    <row r="917" spans="1:18" x14ac:dyDescent="0.35">
      <c r="A917">
        <v>491</v>
      </c>
      <c r="B917" t="s">
        <v>364</v>
      </c>
      <c r="C917">
        <v>0.1</v>
      </c>
      <c r="D917" t="s">
        <v>411</v>
      </c>
      <c r="E917" t="s">
        <v>442</v>
      </c>
      <c r="F917" t="s">
        <v>494</v>
      </c>
      <c r="G917" t="s">
        <v>363</v>
      </c>
      <c r="H917">
        <v>4.0069999999999997</v>
      </c>
      <c r="I917" t="s">
        <v>871</v>
      </c>
      <c r="L917">
        <v>104146950</v>
      </c>
      <c r="M917" s="5">
        <v>41840</v>
      </c>
      <c r="N917">
        <v>30</v>
      </c>
      <c r="O917">
        <v>1</v>
      </c>
      <c r="P917">
        <v>0</v>
      </c>
      <c r="Q917">
        <v>4</v>
      </c>
      <c r="R917" t="s">
        <v>7</v>
      </c>
    </row>
    <row r="918" spans="1:18" x14ac:dyDescent="0.35">
      <c r="A918">
        <v>491</v>
      </c>
      <c r="B918" t="s">
        <v>364</v>
      </c>
      <c r="C918">
        <v>0.15</v>
      </c>
      <c r="D918" t="s">
        <v>411</v>
      </c>
      <c r="E918" t="s">
        <v>442</v>
      </c>
      <c r="F918" t="s">
        <v>494</v>
      </c>
      <c r="G918" t="s">
        <v>363</v>
      </c>
      <c r="H918">
        <v>4.0570000000000004</v>
      </c>
      <c r="I918" t="s">
        <v>871</v>
      </c>
      <c r="L918">
        <v>104327661</v>
      </c>
      <c r="M918" s="5">
        <v>42076</v>
      </c>
      <c r="N918">
        <v>2</v>
      </c>
      <c r="O918">
        <v>1</v>
      </c>
      <c r="P918">
        <v>0</v>
      </c>
      <c r="Q918">
        <v>1</v>
      </c>
      <c r="R918" t="s">
        <v>7</v>
      </c>
    </row>
    <row r="919" spans="1:18" x14ac:dyDescent="0.35">
      <c r="A919">
        <v>0</v>
      </c>
      <c r="B919" t="s">
        <v>363</v>
      </c>
      <c r="C919">
        <v>0.1</v>
      </c>
      <c r="D919" t="s">
        <v>6</v>
      </c>
      <c r="E919" t="s">
        <v>484</v>
      </c>
      <c r="F919" t="s">
        <v>465</v>
      </c>
      <c r="G919" t="s">
        <v>363</v>
      </c>
      <c r="H919">
        <v>4.1500000000000004</v>
      </c>
      <c r="I919" t="s">
        <v>871</v>
      </c>
      <c r="L919">
        <v>105914282</v>
      </c>
      <c r="M919" s="5">
        <v>43647</v>
      </c>
      <c r="N919">
        <v>5</v>
      </c>
      <c r="O919">
        <v>1</v>
      </c>
      <c r="P919">
        <v>8</v>
      </c>
      <c r="Q919">
        <v>1</v>
      </c>
      <c r="R919" t="s">
        <v>3</v>
      </c>
    </row>
    <row r="920" spans="1:18" x14ac:dyDescent="0.35">
      <c r="A920">
        <v>491</v>
      </c>
      <c r="B920" t="s">
        <v>364</v>
      </c>
      <c r="C920">
        <v>4.7E-2</v>
      </c>
      <c r="D920" t="s">
        <v>6</v>
      </c>
      <c r="E920" t="s">
        <v>494</v>
      </c>
      <c r="F920" t="s">
        <v>442</v>
      </c>
      <c r="G920" t="s">
        <v>363</v>
      </c>
      <c r="H920">
        <v>4.2030000000000003</v>
      </c>
      <c r="I920" t="s">
        <v>871</v>
      </c>
      <c r="L920">
        <v>108489029</v>
      </c>
      <c r="M920" s="5">
        <v>46149</v>
      </c>
      <c r="N920">
        <v>21</v>
      </c>
      <c r="O920">
        <v>2</v>
      </c>
      <c r="P920">
        <v>0</v>
      </c>
      <c r="Q920">
        <v>1</v>
      </c>
      <c r="R920" t="s">
        <v>7</v>
      </c>
    </row>
    <row r="921" spans="1:18" x14ac:dyDescent="0.35">
      <c r="A921">
        <v>502</v>
      </c>
      <c r="B921" t="s">
        <v>363</v>
      </c>
      <c r="C921">
        <v>4.0000000000000001E-3</v>
      </c>
      <c r="D921" t="s">
        <v>6</v>
      </c>
      <c r="E921" t="s">
        <v>484</v>
      </c>
      <c r="F921" t="s">
        <v>456</v>
      </c>
      <c r="G921" t="s">
        <v>363</v>
      </c>
      <c r="H921">
        <v>4.2460000000000004</v>
      </c>
      <c r="I921" t="s">
        <v>871</v>
      </c>
      <c r="L921">
        <v>106949039</v>
      </c>
      <c r="M921" s="5">
        <v>44662</v>
      </c>
      <c r="N921">
        <v>21</v>
      </c>
      <c r="O921">
        <v>1</v>
      </c>
      <c r="P921">
        <v>7</v>
      </c>
      <c r="Q921">
        <v>1</v>
      </c>
      <c r="R921" t="s">
        <v>7</v>
      </c>
    </row>
    <row r="922" spans="1:18" x14ac:dyDescent="0.35">
      <c r="A922">
        <v>491</v>
      </c>
      <c r="B922" t="s">
        <v>364</v>
      </c>
      <c r="C922">
        <v>0</v>
      </c>
      <c r="E922" t="s">
        <v>494</v>
      </c>
      <c r="G922" t="s">
        <v>363</v>
      </c>
      <c r="H922">
        <v>4.25</v>
      </c>
      <c r="I922" t="s">
        <v>871</v>
      </c>
      <c r="L922">
        <v>108432131</v>
      </c>
      <c r="M922" s="5">
        <v>46096</v>
      </c>
      <c r="N922">
        <v>21</v>
      </c>
      <c r="O922">
        <v>1</v>
      </c>
      <c r="P922">
        <v>9</v>
      </c>
      <c r="Q922">
        <v>1</v>
      </c>
      <c r="R922" t="s">
        <v>7</v>
      </c>
    </row>
    <row r="923" spans="1:18" x14ac:dyDescent="0.35">
      <c r="A923">
        <v>491</v>
      </c>
      <c r="B923" t="s">
        <v>364</v>
      </c>
      <c r="C923">
        <v>0</v>
      </c>
      <c r="E923" t="s">
        <v>494</v>
      </c>
      <c r="F923" t="s">
        <v>442</v>
      </c>
      <c r="G923" t="s">
        <v>363</v>
      </c>
      <c r="H923">
        <v>4.25</v>
      </c>
      <c r="I923" t="s">
        <v>871</v>
      </c>
      <c r="L923">
        <v>108370310</v>
      </c>
      <c r="M923" s="5">
        <v>46010</v>
      </c>
      <c r="N923">
        <v>21</v>
      </c>
      <c r="O923">
        <v>1</v>
      </c>
      <c r="P923">
        <v>0</v>
      </c>
      <c r="Q923">
        <v>1</v>
      </c>
      <c r="R923" t="s">
        <v>7</v>
      </c>
    </row>
    <row r="924" spans="1:18" x14ac:dyDescent="0.35">
      <c r="A924">
        <v>491</v>
      </c>
      <c r="B924" t="s">
        <v>364</v>
      </c>
      <c r="C924">
        <v>0</v>
      </c>
      <c r="E924" t="s">
        <v>494</v>
      </c>
      <c r="F924" t="s">
        <v>442</v>
      </c>
      <c r="G924" t="s">
        <v>363</v>
      </c>
      <c r="H924">
        <v>4.25</v>
      </c>
      <c r="I924" t="s">
        <v>871</v>
      </c>
      <c r="L924">
        <v>107691682</v>
      </c>
      <c r="M924" s="5">
        <v>45400</v>
      </c>
      <c r="N924">
        <v>29</v>
      </c>
      <c r="O924">
        <v>1</v>
      </c>
      <c r="P924">
        <v>0</v>
      </c>
      <c r="Q924">
        <v>4</v>
      </c>
      <c r="R924" t="s">
        <v>3</v>
      </c>
    </row>
    <row r="925" spans="1:18" x14ac:dyDescent="0.35">
      <c r="A925">
        <v>491</v>
      </c>
      <c r="B925" t="s">
        <v>364</v>
      </c>
      <c r="C925">
        <v>0</v>
      </c>
      <c r="E925" t="s">
        <v>494</v>
      </c>
      <c r="G925" t="s">
        <v>363</v>
      </c>
      <c r="H925">
        <v>4.25</v>
      </c>
      <c r="I925" t="s">
        <v>871</v>
      </c>
      <c r="L925">
        <v>106350271</v>
      </c>
      <c r="M925" s="5">
        <v>44100</v>
      </c>
      <c r="N925">
        <v>30</v>
      </c>
      <c r="O925">
        <v>1</v>
      </c>
      <c r="P925">
        <v>9</v>
      </c>
      <c r="Q925">
        <v>1</v>
      </c>
      <c r="R925" t="s">
        <v>7</v>
      </c>
    </row>
    <row r="926" spans="1:18" x14ac:dyDescent="0.35">
      <c r="A926">
        <v>491</v>
      </c>
      <c r="B926" t="s">
        <v>364</v>
      </c>
      <c r="C926">
        <v>0</v>
      </c>
      <c r="E926" t="s">
        <v>494</v>
      </c>
      <c r="G926" t="s">
        <v>363</v>
      </c>
      <c r="H926">
        <v>4.25</v>
      </c>
      <c r="I926" t="s">
        <v>871</v>
      </c>
      <c r="L926">
        <v>105872023</v>
      </c>
      <c r="M926" s="5">
        <v>43602</v>
      </c>
      <c r="N926">
        <v>21</v>
      </c>
      <c r="O926">
        <v>1</v>
      </c>
      <c r="P926">
        <v>8</v>
      </c>
      <c r="Q926">
        <v>1</v>
      </c>
      <c r="R926" t="s">
        <v>8</v>
      </c>
    </row>
    <row r="927" spans="1:18" x14ac:dyDescent="0.35">
      <c r="A927">
        <v>491</v>
      </c>
      <c r="B927" t="s">
        <v>364</v>
      </c>
      <c r="C927">
        <v>0</v>
      </c>
      <c r="E927" t="s">
        <v>494</v>
      </c>
      <c r="F927" t="s">
        <v>442</v>
      </c>
      <c r="G927" t="s">
        <v>363</v>
      </c>
      <c r="H927">
        <v>4.25</v>
      </c>
      <c r="I927" t="s">
        <v>871</v>
      </c>
      <c r="L927">
        <v>107380529</v>
      </c>
      <c r="M927" s="5">
        <v>45104</v>
      </c>
      <c r="N927">
        <v>21</v>
      </c>
      <c r="O927">
        <v>1</v>
      </c>
      <c r="P927">
        <v>0</v>
      </c>
      <c r="Q927">
        <v>1</v>
      </c>
      <c r="R927" t="s">
        <v>7</v>
      </c>
    </row>
    <row r="928" spans="1:18" x14ac:dyDescent="0.35">
      <c r="A928">
        <v>491</v>
      </c>
      <c r="B928" t="s">
        <v>364</v>
      </c>
      <c r="C928">
        <v>0</v>
      </c>
      <c r="E928" t="s">
        <v>494</v>
      </c>
      <c r="F928" t="s">
        <v>442</v>
      </c>
      <c r="G928" t="s">
        <v>363</v>
      </c>
      <c r="H928">
        <v>4.25</v>
      </c>
      <c r="I928" t="s">
        <v>871</v>
      </c>
      <c r="L928">
        <v>106358571</v>
      </c>
      <c r="M928" s="5">
        <v>44110</v>
      </c>
      <c r="N928">
        <v>30</v>
      </c>
      <c r="O928">
        <v>1</v>
      </c>
      <c r="P928">
        <v>0</v>
      </c>
      <c r="Q928">
        <v>2</v>
      </c>
      <c r="R928" t="s">
        <v>7</v>
      </c>
    </row>
    <row r="929" spans="1:18" x14ac:dyDescent="0.35">
      <c r="A929">
        <v>491</v>
      </c>
      <c r="B929" t="s">
        <v>364</v>
      </c>
      <c r="C929">
        <v>0</v>
      </c>
      <c r="E929" t="s">
        <v>494</v>
      </c>
      <c r="G929" t="s">
        <v>363</v>
      </c>
      <c r="H929">
        <v>4.25</v>
      </c>
      <c r="I929" t="s">
        <v>871</v>
      </c>
      <c r="L929">
        <v>105169717</v>
      </c>
      <c r="M929" s="5">
        <v>42929</v>
      </c>
      <c r="N929">
        <v>19</v>
      </c>
      <c r="O929">
        <v>1</v>
      </c>
      <c r="P929">
        <v>8</v>
      </c>
      <c r="Q929">
        <v>4</v>
      </c>
    </row>
    <row r="930" spans="1:18" x14ac:dyDescent="0.35">
      <c r="A930">
        <v>491</v>
      </c>
      <c r="B930" t="s">
        <v>364</v>
      </c>
      <c r="C930">
        <v>0</v>
      </c>
      <c r="E930" t="s">
        <v>494</v>
      </c>
      <c r="G930" t="s">
        <v>363</v>
      </c>
      <c r="H930">
        <v>4.25</v>
      </c>
      <c r="I930" t="s">
        <v>871</v>
      </c>
      <c r="L930">
        <v>104418476</v>
      </c>
      <c r="M930" s="5">
        <v>42169</v>
      </c>
      <c r="N930">
        <v>3</v>
      </c>
      <c r="O930">
        <v>1</v>
      </c>
      <c r="P930">
        <v>9</v>
      </c>
      <c r="Q930">
        <v>4</v>
      </c>
      <c r="R930" t="s">
        <v>7</v>
      </c>
    </row>
    <row r="931" spans="1:18" x14ac:dyDescent="0.35">
      <c r="A931">
        <v>491</v>
      </c>
      <c r="B931" t="s">
        <v>364</v>
      </c>
      <c r="C931">
        <v>0</v>
      </c>
      <c r="E931" t="s">
        <v>494</v>
      </c>
      <c r="F931" t="s">
        <v>441</v>
      </c>
      <c r="G931" t="s">
        <v>363</v>
      </c>
      <c r="H931">
        <v>4.25</v>
      </c>
      <c r="I931" t="s">
        <v>871</v>
      </c>
      <c r="L931">
        <v>106889779</v>
      </c>
      <c r="M931" s="5">
        <v>44632</v>
      </c>
      <c r="N931">
        <v>30</v>
      </c>
      <c r="O931">
        <v>1</v>
      </c>
      <c r="P931">
        <v>0</v>
      </c>
      <c r="Q931">
        <v>5</v>
      </c>
      <c r="R931" t="s">
        <v>3</v>
      </c>
    </row>
    <row r="932" spans="1:18" x14ac:dyDescent="0.35">
      <c r="A932">
        <v>491</v>
      </c>
      <c r="B932" t="s">
        <v>364</v>
      </c>
      <c r="C932">
        <v>0</v>
      </c>
      <c r="E932" t="s">
        <v>494</v>
      </c>
      <c r="F932" t="s">
        <v>438</v>
      </c>
      <c r="G932" t="s">
        <v>363</v>
      </c>
      <c r="H932">
        <v>4.25</v>
      </c>
      <c r="I932" t="s">
        <v>871</v>
      </c>
      <c r="L932">
        <v>106608803</v>
      </c>
      <c r="M932" s="5">
        <v>44369</v>
      </c>
      <c r="N932">
        <v>30</v>
      </c>
      <c r="O932">
        <v>2</v>
      </c>
      <c r="P932">
        <v>9</v>
      </c>
      <c r="Q932">
        <v>1</v>
      </c>
      <c r="R932" t="s">
        <v>7</v>
      </c>
    </row>
    <row r="933" spans="1:18" x14ac:dyDescent="0.35">
      <c r="A933">
        <v>491</v>
      </c>
      <c r="B933" t="s">
        <v>364</v>
      </c>
      <c r="C933">
        <v>0</v>
      </c>
      <c r="E933" t="s">
        <v>494</v>
      </c>
      <c r="G933" t="s">
        <v>363</v>
      </c>
      <c r="H933">
        <v>4.25</v>
      </c>
      <c r="I933" t="s">
        <v>871</v>
      </c>
      <c r="L933">
        <v>107013006</v>
      </c>
      <c r="M933" s="5">
        <v>44748</v>
      </c>
      <c r="N933">
        <v>21</v>
      </c>
      <c r="O933">
        <v>1</v>
      </c>
      <c r="P933">
        <v>0</v>
      </c>
      <c r="Q933">
        <v>1</v>
      </c>
      <c r="R933" t="s">
        <v>7</v>
      </c>
    </row>
    <row r="934" spans="1:18" x14ac:dyDescent="0.35">
      <c r="A934">
        <v>491</v>
      </c>
      <c r="B934" t="s">
        <v>364</v>
      </c>
      <c r="C934">
        <v>0</v>
      </c>
      <c r="D934" t="s">
        <v>6</v>
      </c>
      <c r="E934" t="s">
        <v>494</v>
      </c>
      <c r="F934" t="s">
        <v>442</v>
      </c>
      <c r="G934" t="s">
        <v>363</v>
      </c>
      <c r="H934">
        <v>4.25</v>
      </c>
      <c r="I934" t="s">
        <v>871</v>
      </c>
      <c r="L934">
        <v>108180048</v>
      </c>
      <c r="M934" s="5">
        <v>45860</v>
      </c>
      <c r="N934">
        <v>5</v>
      </c>
      <c r="O934">
        <v>1</v>
      </c>
      <c r="P934">
        <v>0</v>
      </c>
      <c r="Q934">
        <v>1</v>
      </c>
      <c r="R934" t="s">
        <v>8</v>
      </c>
    </row>
    <row r="935" spans="1:18" x14ac:dyDescent="0.35">
      <c r="A935">
        <v>491</v>
      </c>
      <c r="B935" t="s">
        <v>364</v>
      </c>
      <c r="C935">
        <v>0</v>
      </c>
      <c r="D935" t="s">
        <v>6</v>
      </c>
      <c r="E935" t="s">
        <v>494</v>
      </c>
      <c r="F935" t="s">
        <v>442</v>
      </c>
      <c r="G935" t="s">
        <v>363</v>
      </c>
      <c r="H935">
        <v>4.25</v>
      </c>
      <c r="I935" t="s">
        <v>871</v>
      </c>
      <c r="L935">
        <v>104153439</v>
      </c>
      <c r="M935" s="5">
        <v>41855</v>
      </c>
      <c r="N935">
        <v>30</v>
      </c>
      <c r="O935">
        <v>1</v>
      </c>
      <c r="P935">
        <v>8</v>
      </c>
      <c r="Q935">
        <v>1</v>
      </c>
      <c r="R935" t="s">
        <v>7</v>
      </c>
    </row>
    <row r="936" spans="1:18" x14ac:dyDescent="0.35">
      <c r="A936">
        <v>491</v>
      </c>
      <c r="B936" t="s">
        <v>364</v>
      </c>
      <c r="C936">
        <v>0</v>
      </c>
      <c r="D936" t="s">
        <v>385</v>
      </c>
      <c r="E936" t="s">
        <v>494</v>
      </c>
      <c r="F936" t="s">
        <v>442</v>
      </c>
      <c r="G936" t="s">
        <v>363</v>
      </c>
      <c r="H936">
        <v>4.25</v>
      </c>
      <c r="I936" t="s">
        <v>871</v>
      </c>
      <c r="L936">
        <v>107971008</v>
      </c>
      <c r="M936" s="5">
        <v>45645</v>
      </c>
      <c r="N936">
        <v>27</v>
      </c>
      <c r="O936">
        <v>1</v>
      </c>
      <c r="P936">
        <v>0</v>
      </c>
      <c r="Q936">
        <v>1</v>
      </c>
      <c r="R936" t="s">
        <v>8</v>
      </c>
    </row>
    <row r="937" spans="1:18" x14ac:dyDescent="0.35">
      <c r="A937">
        <v>491</v>
      </c>
      <c r="B937" t="s">
        <v>364</v>
      </c>
      <c r="C937">
        <v>8.9999999999999993E-3</v>
      </c>
      <c r="D937" t="s">
        <v>411</v>
      </c>
      <c r="E937" t="s">
        <v>494</v>
      </c>
      <c r="G937" t="s">
        <v>363</v>
      </c>
      <c r="H937">
        <v>4.2590000000000003</v>
      </c>
      <c r="I937" t="s">
        <v>871</v>
      </c>
      <c r="L937">
        <v>106493189</v>
      </c>
      <c r="M937" s="5">
        <v>44242</v>
      </c>
      <c r="N937">
        <v>29</v>
      </c>
      <c r="O937">
        <v>2</v>
      </c>
      <c r="P937">
        <v>8</v>
      </c>
      <c r="Q937">
        <v>1</v>
      </c>
      <c r="R937" t="s">
        <v>3</v>
      </c>
    </row>
    <row r="938" spans="1:18" x14ac:dyDescent="0.35">
      <c r="A938">
        <v>491</v>
      </c>
      <c r="B938" t="s">
        <v>364</v>
      </c>
      <c r="C938">
        <v>2.8000000000000001E-2</v>
      </c>
      <c r="D938" t="s">
        <v>411</v>
      </c>
      <c r="E938" t="s">
        <v>494</v>
      </c>
      <c r="F938" t="s">
        <v>380</v>
      </c>
      <c r="G938" t="s">
        <v>363</v>
      </c>
      <c r="H938">
        <v>4.2779999999999996</v>
      </c>
      <c r="I938" t="s">
        <v>871</v>
      </c>
      <c r="L938">
        <v>105450245</v>
      </c>
      <c r="M938" s="5">
        <v>43187</v>
      </c>
      <c r="N938">
        <v>21</v>
      </c>
      <c r="O938">
        <v>1</v>
      </c>
      <c r="P938">
        <v>0</v>
      </c>
      <c r="Q938">
        <v>1</v>
      </c>
      <c r="R938" t="s">
        <v>3</v>
      </c>
    </row>
    <row r="939" spans="1:18" x14ac:dyDescent="0.35">
      <c r="A939">
        <v>491</v>
      </c>
      <c r="B939" t="s">
        <v>363</v>
      </c>
      <c r="C939">
        <v>0.2</v>
      </c>
      <c r="D939" t="s">
        <v>6</v>
      </c>
      <c r="E939" t="s">
        <v>475</v>
      </c>
      <c r="F939" t="s">
        <v>484</v>
      </c>
      <c r="G939" t="s">
        <v>363</v>
      </c>
      <c r="H939">
        <v>4.3970000000000002</v>
      </c>
      <c r="I939" t="s">
        <v>871</v>
      </c>
      <c r="L939">
        <v>106853343</v>
      </c>
      <c r="M939" s="5">
        <v>44598</v>
      </c>
      <c r="N939">
        <v>19</v>
      </c>
      <c r="O939">
        <v>1</v>
      </c>
      <c r="P939">
        <v>4</v>
      </c>
      <c r="Q939">
        <v>1</v>
      </c>
      <c r="R939" t="s">
        <v>7</v>
      </c>
    </row>
    <row r="940" spans="1:18" x14ac:dyDescent="0.35">
      <c r="A940">
        <v>0</v>
      </c>
      <c r="B940" t="s">
        <v>363</v>
      </c>
      <c r="C940">
        <v>0.2</v>
      </c>
      <c r="D940" t="s">
        <v>411</v>
      </c>
      <c r="E940" t="s">
        <v>484</v>
      </c>
      <c r="F940" t="s">
        <v>475</v>
      </c>
      <c r="G940" t="s">
        <v>363</v>
      </c>
      <c r="H940">
        <v>4.45</v>
      </c>
      <c r="I940" t="s">
        <v>871</v>
      </c>
      <c r="L940">
        <v>105804856</v>
      </c>
      <c r="M940" s="5">
        <v>43541</v>
      </c>
      <c r="N940">
        <v>19</v>
      </c>
      <c r="O940">
        <v>1</v>
      </c>
      <c r="P940">
        <v>0</v>
      </c>
      <c r="Q940">
        <v>5</v>
      </c>
      <c r="R940" t="s">
        <v>7</v>
      </c>
    </row>
    <row r="941" spans="1:18" x14ac:dyDescent="0.35">
      <c r="A941">
        <v>0</v>
      </c>
      <c r="B941" t="s">
        <v>363</v>
      </c>
      <c r="C941">
        <v>0.14000000000000001</v>
      </c>
      <c r="D941" t="s">
        <v>6</v>
      </c>
      <c r="E941" t="s">
        <v>475</v>
      </c>
      <c r="F941" t="s">
        <v>484</v>
      </c>
      <c r="G941" t="s">
        <v>363</v>
      </c>
      <c r="H941">
        <v>4.4569999999999999</v>
      </c>
      <c r="I941" t="s">
        <v>871</v>
      </c>
      <c r="L941">
        <v>107426887</v>
      </c>
      <c r="M941" s="5">
        <v>45151</v>
      </c>
      <c r="N941">
        <v>19</v>
      </c>
      <c r="O941">
        <v>1</v>
      </c>
      <c r="P941">
        <v>0</v>
      </c>
      <c r="Q941">
        <v>1</v>
      </c>
      <c r="R941" t="s">
        <v>7</v>
      </c>
    </row>
    <row r="942" spans="1:18" x14ac:dyDescent="0.35">
      <c r="A942">
        <v>491</v>
      </c>
      <c r="B942" t="s">
        <v>364</v>
      </c>
      <c r="C942">
        <v>0.21</v>
      </c>
      <c r="D942" t="s">
        <v>411</v>
      </c>
      <c r="E942" t="s">
        <v>494</v>
      </c>
      <c r="F942" t="s">
        <v>380</v>
      </c>
      <c r="G942" t="s">
        <v>363</v>
      </c>
      <c r="H942">
        <v>4.46</v>
      </c>
      <c r="I942" t="s">
        <v>871</v>
      </c>
      <c r="L942">
        <v>104236344</v>
      </c>
      <c r="M942" s="5">
        <v>41969</v>
      </c>
      <c r="N942">
        <v>1</v>
      </c>
      <c r="O942">
        <v>2</v>
      </c>
      <c r="Q942">
        <v>5</v>
      </c>
      <c r="R942" t="s">
        <v>7</v>
      </c>
    </row>
    <row r="943" spans="1:18" x14ac:dyDescent="0.35">
      <c r="A943">
        <v>0</v>
      </c>
      <c r="B943" t="s">
        <v>363</v>
      </c>
      <c r="C943">
        <v>0.1</v>
      </c>
      <c r="D943" t="s">
        <v>6</v>
      </c>
      <c r="E943" t="s">
        <v>475</v>
      </c>
      <c r="F943" t="s">
        <v>484</v>
      </c>
      <c r="G943" t="s">
        <v>363</v>
      </c>
      <c r="H943">
        <v>4.4969999999999999</v>
      </c>
      <c r="I943" t="s">
        <v>871</v>
      </c>
      <c r="L943">
        <v>103942350</v>
      </c>
      <c r="M943" s="5">
        <v>41639</v>
      </c>
      <c r="N943">
        <v>17</v>
      </c>
      <c r="O943">
        <v>1</v>
      </c>
      <c r="P943">
        <v>0</v>
      </c>
      <c r="Q943">
        <v>1</v>
      </c>
      <c r="R943" t="s">
        <v>7</v>
      </c>
    </row>
    <row r="944" spans="1:18" x14ac:dyDescent="0.35">
      <c r="A944">
        <v>0</v>
      </c>
      <c r="B944" t="s">
        <v>363</v>
      </c>
      <c r="C944">
        <v>0.1</v>
      </c>
      <c r="D944" t="s">
        <v>6</v>
      </c>
      <c r="E944" t="s">
        <v>475</v>
      </c>
      <c r="F944" t="s">
        <v>484</v>
      </c>
      <c r="G944" t="s">
        <v>363</v>
      </c>
      <c r="H944">
        <v>4.4969999999999999</v>
      </c>
      <c r="I944" t="s">
        <v>871</v>
      </c>
      <c r="L944">
        <v>105510716</v>
      </c>
      <c r="M944" s="5">
        <v>43264</v>
      </c>
      <c r="N944">
        <v>19</v>
      </c>
      <c r="O944">
        <v>1</v>
      </c>
      <c r="P944">
        <v>0</v>
      </c>
      <c r="Q944">
        <v>1</v>
      </c>
      <c r="R944" t="s">
        <v>7</v>
      </c>
    </row>
    <row r="945" spans="1:18" x14ac:dyDescent="0.35">
      <c r="A945">
        <v>0</v>
      </c>
      <c r="B945" t="s">
        <v>363</v>
      </c>
      <c r="C945">
        <v>0.1</v>
      </c>
      <c r="D945" t="s">
        <v>6</v>
      </c>
      <c r="E945" t="s">
        <v>475</v>
      </c>
      <c r="F945" t="s">
        <v>438</v>
      </c>
      <c r="G945" t="s">
        <v>363</v>
      </c>
      <c r="H945">
        <v>4.4969999999999999</v>
      </c>
      <c r="I945" t="s">
        <v>871</v>
      </c>
      <c r="L945">
        <v>105762106</v>
      </c>
      <c r="M945" s="5">
        <v>43499</v>
      </c>
      <c r="N945">
        <v>17</v>
      </c>
      <c r="O945">
        <v>1</v>
      </c>
      <c r="P945">
        <v>0</v>
      </c>
      <c r="Q945">
        <v>1</v>
      </c>
      <c r="R945" t="s">
        <v>7</v>
      </c>
    </row>
    <row r="946" spans="1:18" x14ac:dyDescent="0.35">
      <c r="A946">
        <v>491</v>
      </c>
      <c r="B946" t="s">
        <v>363</v>
      </c>
      <c r="C946">
        <v>0.1</v>
      </c>
      <c r="D946" t="s">
        <v>6</v>
      </c>
      <c r="E946" t="s">
        <v>475</v>
      </c>
      <c r="F946" t="s">
        <v>494</v>
      </c>
      <c r="G946" t="s">
        <v>363</v>
      </c>
      <c r="H946">
        <v>4.4969999999999999</v>
      </c>
      <c r="I946" t="s">
        <v>871</v>
      </c>
      <c r="L946">
        <v>104577280</v>
      </c>
      <c r="M946" s="5">
        <v>42346</v>
      </c>
      <c r="N946">
        <v>17</v>
      </c>
      <c r="O946">
        <v>1</v>
      </c>
      <c r="P946">
        <v>0</v>
      </c>
      <c r="Q946">
        <v>5</v>
      </c>
      <c r="R946" t="s">
        <v>7</v>
      </c>
    </row>
    <row r="947" spans="1:18" x14ac:dyDescent="0.35">
      <c r="A947">
        <v>0</v>
      </c>
      <c r="B947" t="s">
        <v>363</v>
      </c>
      <c r="C947">
        <v>5.7000000000000002E-2</v>
      </c>
      <c r="D947" t="s">
        <v>6</v>
      </c>
      <c r="E947" t="s">
        <v>475</v>
      </c>
      <c r="F947" t="s">
        <v>438</v>
      </c>
      <c r="G947" t="s">
        <v>363</v>
      </c>
      <c r="H947">
        <v>4.54</v>
      </c>
      <c r="I947" t="s">
        <v>871</v>
      </c>
      <c r="L947">
        <v>106924880</v>
      </c>
      <c r="M947" s="5">
        <v>44666</v>
      </c>
      <c r="N947">
        <v>19</v>
      </c>
      <c r="O947">
        <v>1</v>
      </c>
      <c r="P947">
        <v>0</v>
      </c>
      <c r="Q947">
        <v>1</v>
      </c>
      <c r="R947" t="s">
        <v>7</v>
      </c>
    </row>
    <row r="948" spans="1:18" x14ac:dyDescent="0.35">
      <c r="A948">
        <v>0</v>
      </c>
      <c r="B948" t="s">
        <v>363</v>
      </c>
      <c r="C948">
        <v>5.7000000000000002E-2</v>
      </c>
      <c r="D948" t="s">
        <v>6</v>
      </c>
      <c r="E948" t="s">
        <v>475</v>
      </c>
      <c r="F948" t="s">
        <v>484</v>
      </c>
      <c r="G948" t="s">
        <v>363</v>
      </c>
      <c r="H948">
        <v>4.54</v>
      </c>
      <c r="I948" t="s">
        <v>871</v>
      </c>
      <c r="L948">
        <v>107931894</v>
      </c>
      <c r="M948" s="5">
        <v>45618</v>
      </c>
      <c r="N948">
        <v>17</v>
      </c>
      <c r="O948">
        <v>1</v>
      </c>
      <c r="P948">
        <v>0</v>
      </c>
      <c r="Q948">
        <v>5</v>
      </c>
      <c r="R948" t="s">
        <v>7</v>
      </c>
    </row>
    <row r="949" spans="1:18" x14ac:dyDescent="0.35">
      <c r="A949">
        <v>0</v>
      </c>
      <c r="B949" t="s">
        <v>363</v>
      </c>
      <c r="C949">
        <v>1.9E-2</v>
      </c>
      <c r="D949" t="s">
        <v>6</v>
      </c>
      <c r="E949" t="s">
        <v>475</v>
      </c>
      <c r="F949" t="s">
        <v>484</v>
      </c>
      <c r="G949" t="s">
        <v>363</v>
      </c>
      <c r="H949">
        <v>4.5780000000000003</v>
      </c>
      <c r="I949" t="s">
        <v>871</v>
      </c>
      <c r="L949">
        <v>104050631</v>
      </c>
      <c r="M949" s="5">
        <v>41744</v>
      </c>
      <c r="N949">
        <v>17</v>
      </c>
      <c r="O949">
        <v>1</v>
      </c>
      <c r="Q949">
        <v>5</v>
      </c>
      <c r="R949" t="s">
        <v>7</v>
      </c>
    </row>
    <row r="950" spans="1:18" x14ac:dyDescent="0.35">
      <c r="A950">
        <v>0</v>
      </c>
      <c r="B950" t="s">
        <v>363</v>
      </c>
      <c r="C950">
        <v>1.9E-2</v>
      </c>
      <c r="D950" t="s">
        <v>6</v>
      </c>
      <c r="E950" t="s">
        <v>475</v>
      </c>
      <c r="F950" t="s">
        <v>484</v>
      </c>
      <c r="G950" t="s">
        <v>363</v>
      </c>
      <c r="H950">
        <v>4.5780000000000003</v>
      </c>
      <c r="I950" t="s">
        <v>871</v>
      </c>
      <c r="L950">
        <v>108480234</v>
      </c>
      <c r="M950" s="5">
        <v>46139</v>
      </c>
      <c r="N950">
        <v>21</v>
      </c>
      <c r="O950">
        <v>1</v>
      </c>
      <c r="P950">
        <v>0</v>
      </c>
      <c r="Q950">
        <v>1</v>
      </c>
      <c r="R950" t="s">
        <v>7</v>
      </c>
    </row>
    <row r="951" spans="1:18" x14ac:dyDescent="0.35">
      <c r="A951">
        <v>0</v>
      </c>
      <c r="B951" t="s">
        <v>363</v>
      </c>
      <c r="C951">
        <v>8.0000000000000002E-3</v>
      </c>
      <c r="D951" t="s">
        <v>6</v>
      </c>
      <c r="E951" t="s">
        <v>475</v>
      </c>
      <c r="F951" t="s">
        <v>484</v>
      </c>
      <c r="G951" t="s">
        <v>363</v>
      </c>
      <c r="H951">
        <v>4.5890000000000004</v>
      </c>
      <c r="I951" t="s">
        <v>871</v>
      </c>
      <c r="L951">
        <v>107936746</v>
      </c>
      <c r="M951" s="5">
        <v>45619</v>
      </c>
      <c r="N951">
        <v>21</v>
      </c>
      <c r="O951">
        <v>1</v>
      </c>
      <c r="P951">
        <v>0</v>
      </c>
      <c r="Q951">
        <v>1</v>
      </c>
      <c r="R951" t="s">
        <v>7</v>
      </c>
    </row>
    <row r="952" spans="1:18" x14ac:dyDescent="0.35">
      <c r="A952">
        <v>491</v>
      </c>
      <c r="B952" t="s">
        <v>364</v>
      </c>
      <c r="C952">
        <v>0</v>
      </c>
      <c r="E952" t="s">
        <v>380</v>
      </c>
      <c r="F952" t="s">
        <v>494</v>
      </c>
      <c r="G952" t="s">
        <v>363</v>
      </c>
      <c r="H952">
        <v>4.5970000000000004</v>
      </c>
      <c r="I952" t="s">
        <v>871</v>
      </c>
      <c r="L952">
        <v>107476440</v>
      </c>
      <c r="M952" s="5">
        <v>45202</v>
      </c>
      <c r="N952">
        <v>17</v>
      </c>
      <c r="O952">
        <v>1</v>
      </c>
      <c r="P952">
        <v>0</v>
      </c>
      <c r="Q952">
        <v>1</v>
      </c>
      <c r="R952" t="s">
        <v>7</v>
      </c>
    </row>
    <row r="953" spans="1:18" x14ac:dyDescent="0.35">
      <c r="A953">
        <v>0</v>
      </c>
      <c r="B953" t="s">
        <v>363</v>
      </c>
      <c r="C953">
        <v>0</v>
      </c>
      <c r="E953" t="s">
        <v>475</v>
      </c>
      <c r="F953" t="s">
        <v>438</v>
      </c>
      <c r="G953" t="s">
        <v>363</v>
      </c>
      <c r="H953">
        <v>4.5970000000000004</v>
      </c>
      <c r="I953" t="s">
        <v>871</v>
      </c>
      <c r="L953">
        <v>104440293</v>
      </c>
      <c r="M953" s="5">
        <v>42207</v>
      </c>
      <c r="N953">
        <v>31</v>
      </c>
      <c r="O953">
        <v>1</v>
      </c>
      <c r="P953">
        <v>0</v>
      </c>
      <c r="Q953">
        <v>1</v>
      </c>
      <c r="R953" t="s">
        <v>8</v>
      </c>
    </row>
    <row r="954" spans="1:18" x14ac:dyDescent="0.35">
      <c r="A954">
        <v>0</v>
      </c>
      <c r="B954" t="s">
        <v>363</v>
      </c>
      <c r="C954">
        <v>0</v>
      </c>
      <c r="E954" t="s">
        <v>475</v>
      </c>
      <c r="F954" t="s">
        <v>484</v>
      </c>
      <c r="G954" t="s">
        <v>363</v>
      </c>
      <c r="H954">
        <v>4.5970000000000004</v>
      </c>
      <c r="I954" t="s">
        <v>871</v>
      </c>
      <c r="L954">
        <v>105453848</v>
      </c>
      <c r="M954" s="5">
        <v>43206</v>
      </c>
      <c r="N954">
        <v>21</v>
      </c>
      <c r="O954">
        <v>1</v>
      </c>
      <c r="P954">
        <v>8</v>
      </c>
      <c r="Q954">
        <v>1</v>
      </c>
      <c r="R954" t="s">
        <v>7</v>
      </c>
    </row>
    <row r="955" spans="1:18" x14ac:dyDescent="0.35">
      <c r="A955">
        <v>0</v>
      </c>
      <c r="B955" t="s">
        <v>363</v>
      </c>
      <c r="C955">
        <v>0</v>
      </c>
      <c r="E955" t="s">
        <v>475</v>
      </c>
      <c r="F955" t="s">
        <v>438</v>
      </c>
      <c r="G955" t="s">
        <v>363</v>
      </c>
      <c r="H955">
        <v>4.5970000000000004</v>
      </c>
      <c r="I955" t="s">
        <v>871</v>
      </c>
      <c r="L955">
        <v>105296954</v>
      </c>
      <c r="M955" s="5">
        <v>43060</v>
      </c>
      <c r="N955">
        <v>17</v>
      </c>
      <c r="O955">
        <v>2</v>
      </c>
      <c r="P955">
        <v>0</v>
      </c>
      <c r="Q955">
        <v>5</v>
      </c>
      <c r="R955" t="s">
        <v>7</v>
      </c>
    </row>
    <row r="956" spans="1:18" x14ac:dyDescent="0.35">
      <c r="A956">
        <v>0</v>
      </c>
      <c r="B956" t="s">
        <v>363</v>
      </c>
      <c r="C956">
        <v>0</v>
      </c>
      <c r="E956" t="s">
        <v>475</v>
      </c>
      <c r="F956" t="s">
        <v>488</v>
      </c>
      <c r="G956" t="s">
        <v>363</v>
      </c>
      <c r="H956">
        <v>4.5970000000000004</v>
      </c>
      <c r="I956" t="s">
        <v>871</v>
      </c>
      <c r="L956">
        <v>103932412</v>
      </c>
      <c r="M956" s="5">
        <v>41624</v>
      </c>
      <c r="N956">
        <v>24</v>
      </c>
      <c r="O956">
        <v>1</v>
      </c>
      <c r="P956">
        <v>8</v>
      </c>
      <c r="Q956">
        <v>3</v>
      </c>
      <c r="R956" t="s">
        <v>7</v>
      </c>
    </row>
    <row r="957" spans="1:18" x14ac:dyDescent="0.35">
      <c r="A957">
        <v>0</v>
      </c>
      <c r="B957" t="s">
        <v>363</v>
      </c>
      <c r="C957">
        <v>0</v>
      </c>
      <c r="E957" t="s">
        <v>475</v>
      </c>
      <c r="F957" t="s">
        <v>497</v>
      </c>
      <c r="G957" t="s">
        <v>363</v>
      </c>
      <c r="H957">
        <v>4.5970000000000004</v>
      </c>
      <c r="I957" t="s">
        <v>871</v>
      </c>
      <c r="L957">
        <v>106276538</v>
      </c>
      <c r="M957" s="5">
        <v>44025</v>
      </c>
      <c r="N957">
        <v>24</v>
      </c>
      <c r="O957">
        <v>1</v>
      </c>
      <c r="P957">
        <v>8</v>
      </c>
      <c r="Q957">
        <v>1</v>
      </c>
      <c r="R957" t="s">
        <v>7</v>
      </c>
    </row>
    <row r="958" spans="1:18" x14ac:dyDescent="0.35">
      <c r="A958">
        <v>0</v>
      </c>
      <c r="B958" t="s">
        <v>363</v>
      </c>
      <c r="C958">
        <v>0</v>
      </c>
      <c r="E958" t="s">
        <v>475</v>
      </c>
      <c r="F958" t="s">
        <v>488</v>
      </c>
      <c r="G958" t="s">
        <v>363</v>
      </c>
      <c r="H958">
        <v>4.5970000000000004</v>
      </c>
      <c r="I958" t="s">
        <v>871</v>
      </c>
      <c r="L958">
        <v>105911424</v>
      </c>
      <c r="M958" s="5">
        <v>43642</v>
      </c>
      <c r="N958">
        <v>17</v>
      </c>
      <c r="O958">
        <v>1</v>
      </c>
      <c r="P958">
        <v>0</v>
      </c>
      <c r="Q958">
        <v>1</v>
      </c>
      <c r="R958" t="s">
        <v>7</v>
      </c>
    </row>
    <row r="959" spans="1:18" x14ac:dyDescent="0.35">
      <c r="A959">
        <v>0</v>
      </c>
      <c r="B959" t="s">
        <v>363</v>
      </c>
      <c r="C959">
        <v>0</v>
      </c>
      <c r="E959" t="s">
        <v>475</v>
      </c>
      <c r="F959" t="s">
        <v>484</v>
      </c>
      <c r="G959" t="s">
        <v>363</v>
      </c>
      <c r="H959">
        <v>4.5970000000000004</v>
      </c>
      <c r="I959" t="s">
        <v>871</v>
      </c>
      <c r="L959">
        <v>107548541</v>
      </c>
      <c r="M959" s="5">
        <v>45252</v>
      </c>
      <c r="N959">
        <v>21</v>
      </c>
      <c r="O959">
        <v>2</v>
      </c>
      <c r="P959">
        <v>0</v>
      </c>
      <c r="Q959">
        <v>5</v>
      </c>
      <c r="R959" t="s">
        <v>3</v>
      </c>
    </row>
    <row r="960" spans="1:18" x14ac:dyDescent="0.35">
      <c r="A960">
        <v>0</v>
      </c>
      <c r="B960" t="s">
        <v>363</v>
      </c>
      <c r="C960">
        <v>0</v>
      </c>
      <c r="E960" t="s">
        <v>475</v>
      </c>
      <c r="F960" t="s">
        <v>484</v>
      </c>
      <c r="G960" t="s">
        <v>363</v>
      </c>
      <c r="H960">
        <v>4.5970000000000004</v>
      </c>
      <c r="I960" t="s">
        <v>871</v>
      </c>
      <c r="L960">
        <v>107168456</v>
      </c>
      <c r="M960" s="5">
        <v>44899</v>
      </c>
      <c r="N960">
        <v>24</v>
      </c>
      <c r="O960">
        <v>1</v>
      </c>
      <c r="P960">
        <v>8</v>
      </c>
      <c r="Q960">
        <v>1</v>
      </c>
      <c r="R960" t="s">
        <v>7</v>
      </c>
    </row>
    <row r="961" spans="1:18" x14ac:dyDescent="0.35">
      <c r="A961">
        <v>491</v>
      </c>
      <c r="B961" t="s">
        <v>363</v>
      </c>
      <c r="C961">
        <v>0</v>
      </c>
      <c r="D961" t="s">
        <v>6</v>
      </c>
      <c r="E961" t="s">
        <v>475</v>
      </c>
      <c r="F961" t="s">
        <v>442</v>
      </c>
      <c r="G961" t="s">
        <v>363</v>
      </c>
      <c r="H961">
        <v>4.5970000000000004</v>
      </c>
      <c r="I961" t="s">
        <v>871</v>
      </c>
      <c r="L961">
        <v>105577890</v>
      </c>
      <c r="M961" s="5">
        <v>43330</v>
      </c>
      <c r="N961">
        <v>27</v>
      </c>
      <c r="O961">
        <v>2</v>
      </c>
      <c r="P961">
        <v>9</v>
      </c>
      <c r="Q961">
        <v>4</v>
      </c>
      <c r="R961" t="s">
        <v>8</v>
      </c>
    </row>
    <row r="962" spans="1:18" x14ac:dyDescent="0.35">
      <c r="A962">
        <v>0</v>
      </c>
      <c r="B962" t="s">
        <v>363</v>
      </c>
      <c r="C962">
        <v>2.5000000000000001E-2</v>
      </c>
      <c r="D962" t="s">
        <v>411</v>
      </c>
      <c r="E962" t="s">
        <v>475</v>
      </c>
      <c r="F962" t="s">
        <v>488</v>
      </c>
      <c r="G962" t="s">
        <v>363</v>
      </c>
      <c r="H962">
        <v>4.6219999999999999</v>
      </c>
      <c r="I962" t="s">
        <v>871</v>
      </c>
      <c r="L962">
        <v>105188557</v>
      </c>
      <c r="M962" s="5">
        <v>42959</v>
      </c>
      <c r="N962">
        <v>24</v>
      </c>
      <c r="O962">
        <v>1</v>
      </c>
      <c r="P962">
        <v>5</v>
      </c>
      <c r="Q962">
        <v>1</v>
      </c>
      <c r="R962" t="s">
        <v>7</v>
      </c>
    </row>
    <row r="963" spans="1:18" x14ac:dyDescent="0.35">
      <c r="A963">
        <v>0</v>
      </c>
      <c r="B963" t="s">
        <v>363</v>
      </c>
      <c r="C963">
        <v>2.7E-2</v>
      </c>
      <c r="D963" t="s">
        <v>411</v>
      </c>
      <c r="E963" t="s">
        <v>475</v>
      </c>
      <c r="F963" t="s">
        <v>488</v>
      </c>
      <c r="G963" t="s">
        <v>363</v>
      </c>
      <c r="H963">
        <v>4.6239999999999997</v>
      </c>
      <c r="I963" t="s">
        <v>871</v>
      </c>
      <c r="L963">
        <v>105127648</v>
      </c>
      <c r="M963" s="5">
        <v>42891</v>
      </c>
      <c r="N963">
        <v>32</v>
      </c>
      <c r="O963">
        <v>2</v>
      </c>
      <c r="P963">
        <v>0</v>
      </c>
      <c r="Q963">
        <v>1</v>
      </c>
      <c r="R963" t="s">
        <v>8</v>
      </c>
    </row>
    <row r="964" spans="1:18" x14ac:dyDescent="0.35">
      <c r="A964">
        <v>0</v>
      </c>
      <c r="B964" t="s">
        <v>363</v>
      </c>
      <c r="C964">
        <v>3.7999999999999999E-2</v>
      </c>
      <c r="D964" t="s">
        <v>411</v>
      </c>
      <c r="E964" t="s">
        <v>475</v>
      </c>
      <c r="F964" t="s">
        <v>488</v>
      </c>
      <c r="G964" t="s">
        <v>363</v>
      </c>
      <c r="H964">
        <v>4.6349999999999998</v>
      </c>
      <c r="I964" t="s">
        <v>871</v>
      </c>
      <c r="L964">
        <v>108404520</v>
      </c>
      <c r="M964" s="5">
        <v>46042</v>
      </c>
      <c r="N964">
        <v>21</v>
      </c>
      <c r="O964">
        <v>1</v>
      </c>
      <c r="P964">
        <v>0</v>
      </c>
      <c r="Q964">
        <v>5</v>
      </c>
      <c r="R964" t="s">
        <v>7</v>
      </c>
    </row>
    <row r="965" spans="1:18" x14ac:dyDescent="0.35">
      <c r="A965">
        <v>0</v>
      </c>
      <c r="B965" t="s">
        <v>363</v>
      </c>
      <c r="C965">
        <v>0</v>
      </c>
      <c r="E965" t="s">
        <v>489</v>
      </c>
      <c r="F965" t="s">
        <v>475</v>
      </c>
      <c r="G965" t="s">
        <v>363</v>
      </c>
      <c r="H965">
        <v>4.6950000000000003</v>
      </c>
      <c r="I965" t="s">
        <v>871</v>
      </c>
      <c r="L965">
        <v>107881884</v>
      </c>
      <c r="M965" s="5">
        <v>45577</v>
      </c>
      <c r="N965">
        <v>21</v>
      </c>
      <c r="O965">
        <v>1</v>
      </c>
      <c r="P965">
        <v>0</v>
      </c>
      <c r="Q965">
        <v>5</v>
      </c>
      <c r="R965" t="s">
        <v>7</v>
      </c>
    </row>
    <row r="966" spans="1:18" x14ac:dyDescent="0.35">
      <c r="A966">
        <v>0</v>
      </c>
      <c r="B966" t="s">
        <v>363</v>
      </c>
      <c r="C966">
        <v>0.1</v>
      </c>
      <c r="D966" t="s">
        <v>411</v>
      </c>
      <c r="E966" t="s">
        <v>475</v>
      </c>
      <c r="F966" t="s">
        <v>488</v>
      </c>
      <c r="G966" t="s">
        <v>363</v>
      </c>
      <c r="H966">
        <v>4.6970000000000001</v>
      </c>
      <c r="I966" t="s">
        <v>871</v>
      </c>
      <c r="L966">
        <v>104863689</v>
      </c>
      <c r="M966" s="5">
        <v>42642</v>
      </c>
      <c r="N966">
        <v>19</v>
      </c>
      <c r="O966">
        <v>2</v>
      </c>
      <c r="P966">
        <v>5</v>
      </c>
      <c r="Q966">
        <v>5</v>
      </c>
      <c r="R966" t="s">
        <v>7</v>
      </c>
    </row>
    <row r="967" spans="1:18" x14ac:dyDescent="0.35">
      <c r="A967">
        <v>0</v>
      </c>
      <c r="B967" t="s">
        <v>363</v>
      </c>
      <c r="C967">
        <v>0.1</v>
      </c>
      <c r="D967" t="s">
        <v>411</v>
      </c>
      <c r="E967" t="s">
        <v>475</v>
      </c>
      <c r="F967" t="s">
        <v>488</v>
      </c>
      <c r="G967" t="s">
        <v>363</v>
      </c>
      <c r="H967">
        <v>4.6970000000000001</v>
      </c>
      <c r="I967" t="s">
        <v>871</v>
      </c>
      <c r="L967">
        <v>106676444</v>
      </c>
      <c r="M967" s="5">
        <v>44409</v>
      </c>
      <c r="N967">
        <v>24</v>
      </c>
      <c r="O967">
        <v>1</v>
      </c>
      <c r="P967">
        <v>0</v>
      </c>
      <c r="Q967">
        <v>5</v>
      </c>
      <c r="R967" t="s">
        <v>3</v>
      </c>
    </row>
    <row r="968" spans="1:18" x14ac:dyDescent="0.35">
      <c r="A968">
        <v>0</v>
      </c>
      <c r="B968" t="s">
        <v>363</v>
      </c>
      <c r="C968">
        <v>0.1</v>
      </c>
      <c r="D968" t="s">
        <v>411</v>
      </c>
      <c r="E968" t="s">
        <v>475</v>
      </c>
      <c r="F968" t="s">
        <v>488</v>
      </c>
      <c r="G968" t="s">
        <v>363</v>
      </c>
      <c r="H968">
        <v>4.6970000000000001</v>
      </c>
      <c r="I968" t="s">
        <v>871</v>
      </c>
      <c r="L968">
        <v>106644641</v>
      </c>
      <c r="M968" s="5">
        <v>44405</v>
      </c>
      <c r="N968">
        <v>29</v>
      </c>
      <c r="O968">
        <v>2</v>
      </c>
      <c r="P968">
        <v>0</v>
      </c>
      <c r="Q968">
        <v>1</v>
      </c>
      <c r="R968" t="s">
        <v>7</v>
      </c>
    </row>
    <row r="969" spans="1:18" x14ac:dyDescent="0.35">
      <c r="A969">
        <v>0</v>
      </c>
      <c r="B969" t="s">
        <v>363</v>
      </c>
      <c r="C969">
        <v>0.1</v>
      </c>
      <c r="D969" t="s">
        <v>411</v>
      </c>
      <c r="E969" t="s">
        <v>475</v>
      </c>
      <c r="F969" t="s">
        <v>488</v>
      </c>
      <c r="G969" t="s">
        <v>363</v>
      </c>
      <c r="H969">
        <v>4.6970000000000001</v>
      </c>
      <c r="I969" t="s">
        <v>871</v>
      </c>
      <c r="L969">
        <v>107023370</v>
      </c>
      <c r="M969" s="5">
        <v>44760</v>
      </c>
      <c r="N969">
        <v>19</v>
      </c>
      <c r="O969">
        <v>1</v>
      </c>
      <c r="P969">
        <v>0</v>
      </c>
      <c r="Q969">
        <v>5</v>
      </c>
    </row>
    <row r="970" spans="1:18" x14ac:dyDescent="0.35">
      <c r="A970">
        <v>0</v>
      </c>
      <c r="B970" t="s">
        <v>363</v>
      </c>
      <c r="C970">
        <v>0.1</v>
      </c>
      <c r="D970" t="s">
        <v>411</v>
      </c>
      <c r="E970" t="s">
        <v>475</v>
      </c>
      <c r="F970" t="s">
        <v>488</v>
      </c>
      <c r="G970" t="s">
        <v>363</v>
      </c>
      <c r="H970">
        <v>4.6970000000000001</v>
      </c>
      <c r="I970" t="s">
        <v>871</v>
      </c>
      <c r="L970">
        <v>106373081</v>
      </c>
      <c r="M970" s="5">
        <v>44124</v>
      </c>
      <c r="N970">
        <v>17</v>
      </c>
      <c r="O970">
        <v>1</v>
      </c>
      <c r="P970">
        <v>0</v>
      </c>
      <c r="Q970">
        <v>5</v>
      </c>
      <c r="R970" t="s">
        <v>7</v>
      </c>
    </row>
    <row r="971" spans="1:18" x14ac:dyDescent="0.35">
      <c r="A971">
        <v>0</v>
      </c>
      <c r="B971" t="s">
        <v>363</v>
      </c>
      <c r="C971">
        <v>0.1</v>
      </c>
      <c r="D971" t="s">
        <v>411</v>
      </c>
      <c r="E971" t="s">
        <v>475</v>
      </c>
      <c r="F971" t="s">
        <v>488</v>
      </c>
      <c r="G971" t="s">
        <v>363</v>
      </c>
      <c r="H971">
        <v>4.6970000000000001</v>
      </c>
      <c r="I971" t="s">
        <v>871</v>
      </c>
      <c r="L971">
        <v>107877777</v>
      </c>
      <c r="M971" s="5">
        <v>45574</v>
      </c>
      <c r="N971">
        <v>21</v>
      </c>
      <c r="O971">
        <v>1</v>
      </c>
      <c r="P971">
        <v>0</v>
      </c>
      <c r="Q971">
        <v>1</v>
      </c>
      <c r="R971" t="s">
        <v>7</v>
      </c>
    </row>
    <row r="972" spans="1:18" x14ac:dyDescent="0.35">
      <c r="A972">
        <v>0</v>
      </c>
      <c r="B972" t="s">
        <v>363</v>
      </c>
      <c r="C972">
        <v>0.2</v>
      </c>
      <c r="D972" t="s">
        <v>411</v>
      </c>
      <c r="E972" t="s">
        <v>475</v>
      </c>
      <c r="F972" t="s">
        <v>488</v>
      </c>
      <c r="G972" t="s">
        <v>363</v>
      </c>
      <c r="H972">
        <v>4.7969999999999997</v>
      </c>
      <c r="I972" t="s">
        <v>871</v>
      </c>
      <c r="L972">
        <v>104925375</v>
      </c>
      <c r="M972" s="5">
        <v>42697</v>
      </c>
      <c r="N972">
        <v>17</v>
      </c>
      <c r="O972">
        <v>1</v>
      </c>
      <c r="P972">
        <v>0</v>
      </c>
      <c r="Q972">
        <v>5</v>
      </c>
      <c r="R972" t="s">
        <v>7</v>
      </c>
    </row>
    <row r="973" spans="1:18" x14ac:dyDescent="0.35">
      <c r="A973">
        <v>0</v>
      </c>
      <c r="B973" t="s">
        <v>363</v>
      </c>
      <c r="C973">
        <v>0.2</v>
      </c>
      <c r="D973" t="s">
        <v>411</v>
      </c>
      <c r="E973" t="s">
        <v>475</v>
      </c>
      <c r="F973" t="s">
        <v>488</v>
      </c>
      <c r="G973" t="s">
        <v>363</v>
      </c>
      <c r="H973">
        <v>4.7969999999999997</v>
      </c>
      <c r="I973" t="s">
        <v>871</v>
      </c>
      <c r="L973">
        <v>105402207</v>
      </c>
      <c r="M973" s="5">
        <v>43156</v>
      </c>
      <c r="N973">
        <v>19</v>
      </c>
      <c r="O973">
        <v>1</v>
      </c>
      <c r="P973">
        <v>0</v>
      </c>
      <c r="Q973">
        <v>1</v>
      </c>
      <c r="R973" t="s">
        <v>8</v>
      </c>
    </row>
    <row r="974" spans="1:18" x14ac:dyDescent="0.35">
      <c r="A974">
        <v>0</v>
      </c>
      <c r="B974" t="s">
        <v>363</v>
      </c>
      <c r="C974">
        <v>0.2</v>
      </c>
      <c r="D974" t="s">
        <v>411</v>
      </c>
      <c r="E974" t="s">
        <v>475</v>
      </c>
      <c r="F974" t="s">
        <v>488</v>
      </c>
      <c r="G974" t="s">
        <v>363</v>
      </c>
      <c r="H974">
        <v>4.7969999999999997</v>
      </c>
      <c r="I974" t="s">
        <v>871</v>
      </c>
      <c r="L974">
        <v>107788306</v>
      </c>
      <c r="M974" s="5">
        <v>45490</v>
      </c>
      <c r="N974">
        <v>21</v>
      </c>
      <c r="O974">
        <v>1</v>
      </c>
      <c r="P974">
        <v>0</v>
      </c>
      <c r="Q974">
        <v>5</v>
      </c>
      <c r="R974" t="s">
        <v>7</v>
      </c>
    </row>
    <row r="975" spans="1:18" x14ac:dyDescent="0.35">
      <c r="A975">
        <v>0</v>
      </c>
      <c r="B975" t="s">
        <v>363</v>
      </c>
      <c r="C975">
        <v>0.2</v>
      </c>
      <c r="D975" t="s">
        <v>411</v>
      </c>
      <c r="E975" t="s">
        <v>475</v>
      </c>
      <c r="F975" t="s">
        <v>488</v>
      </c>
      <c r="G975" t="s">
        <v>363</v>
      </c>
      <c r="H975">
        <v>4.7969999999999997</v>
      </c>
      <c r="I975" t="s">
        <v>871</v>
      </c>
      <c r="L975">
        <v>107168671</v>
      </c>
      <c r="M975" s="5">
        <v>44895</v>
      </c>
      <c r="N975">
        <v>21</v>
      </c>
      <c r="O975">
        <v>1</v>
      </c>
      <c r="P975">
        <v>5</v>
      </c>
      <c r="Q975">
        <v>5</v>
      </c>
      <c r="R975" t="s">
        <v>7</v>
      </c>
    </row>
    <row r="976" spans="1:18" x14ac:dyDescent="0.35">
      <c r="A976">
        <v>0</v>
      </c>
      <c r="B976" t="s">
        <v>363</v>
      </c>
      <c r="C976">
        <v>1.5</v>
      </c>
      <c r="D976" t="s">
        <v>399</v>
      </c>
      <c r="E976" t="s">
        <v>438</v>
      </c>
      <c r="F976" t="s">
        <v>498</v>
      </c>
      <c r="G976" t="s">
        <v>363</v>
      </c>
      <c r="H976">
        <v>4.8360000000000003</v>
      </c>
      <c r="I976" t="s">
        <v>871</v>
      </c>
      <c r="L976">
        <v>103934330</v>
      </c>
      <c r="M976" s="5">
        <v>41628</v>
      </c>
      <c r="N976">
        <v>17</v>
      </c>
      <c r="O976">
        <v>1</v>
      </c>
      <c r="P976">
        <v>0</v>
      </c>
      <c r="Q976">
        <v>5</v>
      </c>
      <c r="R976" t="s">
        <v>7</v>
      </c>
    </row>
    <row r="977" spans="1:18" x14ac:dyDescent="0.35">
      <c r="A977">
        <v>0</v>
      </c>
      <c r="B977" t="s">
        <v>363</v>
      </c>
      <c r="C977">
        <v>0.3</v>
      </c>
      <c r="D977" t="s">
        <v>411</v>
      </c>
      <c r="E977" t="s">
        <v>475</v>
      </c>
      <c r="F977" t="s">
        <v>488</v>
      </c>
      <c r="G977" t="s">
        <v>363</v>
      </c>
      <c r="H977">
        <v>4.8970000000000002</v>
      </c>
      <c r="I977" t="s">
        <v>871</v>
      </c>
      <c r="L977">
        <v>106808288</v>
      </c>
      <c r="M977" s="5">
        <v>44547</v>
      </c>
      <c r="N977">
        <v>19</v>
      </c>
      <c r="O977">
        <v>1</v>
      </c>
      <c r="P977">
        <v>0</v>
      </c>
      <c r="Q977">
        <v>5</v>
      </c>
      <c r="R977" t="s">
        <v>7</v>
      </c>
    </row>
    <row r="978" spans="1:18" x14ac:dyDescent="0.35">
      <c r="A978">
        <v>0</v>
      </c>
      <c r="B978" t="s">
        <v>363</v>
      </c>
      <c r="C978">
        <v>0.3</v>
      </c>
      <c r="D978" t="s">
        <v>411</v>
      </c>
      <c r="E978" t="s">
        <v>475</v>
      </c>
      <c r="F978" t="s">
        <v>488</v>
      </c>
      <c r="G978" t="s">
        <v>363</v>
      </c>
      <c r="H978">
        <v>4.8970000000000002</v>
      </c>
      <c r="I978" t="s">
        <v>871</v>
      </c>
      <c r="L978">
        <v>108299281</v>
      </c>
      <c r="M978" s="5">
        <v>45970</v>
      </c>
      <c r="N978">
        <v>27</v>
      </c>
      <c r="O978">
        <v>2</v>
      </c>
      <c r="P978">
        <v>0</v>
      </c>
      <c r="Q978">
        <v>5</v>
      </c>
      <c r="R978" t="s">
        <v>7</v>
      </c>
    </row>
    <row r="979" spans="1:18" x14ac:dyDescent="0.35">
      <c r="A979">
        <v>0</v>
      </c>
      <c r="B979" t="s">
        <v>363</v>
      </c>
      <c r="C979">
        <v>1.4</v>
      </c>
      <c r="D979" t="s">
        <v>6</v>
      </c>
      <c r="E979" t="s">
        <v>488</v>
      </c>
      <c r="F979" t="s">
        <v>475</v>
      </c>
      <c r="G979" t="s">
        <v>363</v>
      </c>
      <c r="H979">
        <v>4.9160000000000004</v>
      </c>
      <c r="I979" t="s">
        <v>871</v>
      </c>
      <c r="L979">
        <v>108369751</v>
      </c>
      <c r="M979" s="5">
        <v>46034</v>
      </c>
      <c r="N979">
        <v>23</v>
      </c>
      <c r="O979">
        <v>1</v>
      </c>
      <c r="P979">
        <v>0</v>
      </c>
      <c r="Q979">
        <v>1</v>
      </c>
      <c r="R979" t="s">
        <v>7</v>
      </c>
    </row>
    <row r="980" spans="1:18" x14ac:dyDescent="0.35">
      <c r="A980">
        <v>0</v>
      </c>
      <c r="B980" t="s">
        <v>363</v>
      </c>
      <c r="C980">
        <v>0.4</v>
      </c>
      <c r="D980" t="s">
        <v>411</v>
      </c>
      <c r="E980" t="s">
        <v>475</v>
      </c>
      <c r="F980" t="s">
        <v>499</v>
      </c>
      <c r="G980" t="s">
        <v>363</v>
      </c>
      <c r="H980">
        <v>4.9969999999999999</v>
      </c>
      <c r="I980" t="s">
        <v>871</v>
      </c>
      <c r="L980">
        <v>104908228</v>
      </c>
      <c r="M980" s="5">
        <v>42682</v>
      </c>
      <c r="N980">
        <v>17</v>
      </c>
      <c r="O980">
        <v>1</v>
      </c>
      <c r="P980">
        <v>0</v>
      </c>
      <c r="Q980">
        <v>5</v>
      </c>
      <c r="R980" t="s">
        <v>7</v>
      </c>
    </row>
    <row r="981" spans="1:18" x14ac:dyDescent="0.35">
      <c r="A981">
        <v>0</v>
      </c>
      <c r="B981" t="s">
        <v>363</v>
      </c>
      <c r="C981">
        <v>0.41</v>
      </c>
      <c r="D981" t="s">
        <v>411</v>
      </c>
      <c r="E981" t="s">
        <v>475</v>
      </c>
      <c r="F981" t="s">
        <v>488</v>
      </c>
      <c r="G981" t="s">
        <v>363</v>
      </c>
      <c r="H981">
        <v>5.0069999999999997</v>
      </c>
      <c r="I981" t="s">
        <v>871</v>
      </c>
      <c r="L981">
        <v>107394630</v>
      </c>
      <c r="M981" s="5">
        <v>45115</v>
      </c>
      <c r="N981">
        <v>21</v>
      </c>
      <c r="O981">
        <v>1</v>
      </c>
      <c r="P981">
        <v>0</v>
      </c>
      <c r="Q981">
        <v>1</v>
      </c>
      <c r="R981" t="s">
        <v>7</v>
      </c>
    </row>
    <row r="982" spans="1:18" x14ac:dyDescent="0.35">
      <c r="A982">
        <v>0</v>
      </c>
      <c r="B982" t="s">
        <v>363</v>
      </c>
      <c r="C982">
        <v>1.3</v>
      </c>
      <c r="D982" t="s">
        <v>6</v>
      </c>
      <c r="E982" t="s">
        <v>488</v>
      </c>
      <c r="F982" t="s">
        <v>475</v>
      </c>
      <c r="G982" t="s">
        <v>363</v>
      </c>
      <c r="H982">
        <v>5.016</v>
      </c>
      <c r="I982" t="s">
        <v>871</v>
      </c>
      <c r="L982">
        <v>107991825</v>
      </c>
      <c r="M982" s="5">
        <v>45672</v>
      </c>
      <c r="N982">
        <v>17</v>
      </c>
      <c r="O982">
        <v>1</v>
      </c>
      <c r="P982">
        <v>0</v>
      </c>
      <c r="Q982">
        <v>5</v>
      </c>
      <c r="R982" t="s">
        <v>7</v>
      </c>
    </row>
    <row r="983" spans="1:18" x14ac:dyDescent="0.35">
      <c r="A983">
        <v>0</v>
      </c>
      <c r="B983" t="s">
        <v>363</v>
      </c>
      <c r="C983">
        <v>0.5</v>
      </c>
      <c r="D983" t="s">
        <v>411</v>
      </c>
      <c r="E983" t="s">
        <v>475</v>
      </c>
      <c r="F983" t="s">
        <v>488</v>
      </c>
      <c r="G983" t="s">
        <v>363</v>
      </c>
      <c r="H983">
        <v>5.0970000000000004</v>
      </c>
      <c r="I983" t="s">
        <v>871</v>
      </c>
      <c r="L983">
        <v>104067219</v>
      </c>
      <c r="M983" s="5">
        <v>41782</v>
      </c>
      <c r="N983">
        <v>21</v>
      </c>
      <c r="O983">
        <v>1</v>
      </c>
      <c r="P983">
        <v>5</v>
      </c>
      <c r="Q983">
        <v>1</v>
      </c>
      <c r="R983" t="s">
        <v>7</v>
      </c>
    </row>
    <row r="984" spans="1:18" x14ac:dyDescent="0.35">
      <c r="A984">
        <v>0</v>
      </c>
      <c r="B984" t="s">
        <v>363</v>
      </c>
      <c r="C984">
        <v>0.5</v>
      </c>
      <c r="D984" t="s">
        <v>411</v>
      </c>
      <c r="E984" t="s">
        <v>475</v>
      </c>
      <c r="F984" t="s">
        <v>488</v>
      </c>
      <c r="G984" t="s">
        <v>363</v>
      </c>
      <c r="H984">
        <v>5.0970000000000004</v>
      </c>
      <c r="I984" t="s">
        <v>871</v>
      </c>
      <c r="L984">
        <v>107237836</v>
      </c>
      <c r="M984" s="5">
        <v>44963</v>
      </c>
      <c r="N984">
        <v>18</v>
      </c>
      <c r="O984">
        <v>1</v>
      </c>
      <c r="P984">
        <v>0</v>
      </c>
      <c r="Q984">
        <v>1</v>
      </c>
      <c r="R984" t="s">
        <v>7</v>
      </c>
    </row>
    <row r="985" spans="1:18" x14ac:dyDescent="0.35">
      <c r="A985">
        <v>0</v>
      </c>
      <c r="B985" t="s">
        <v>363</v>
      </c>
      <c r="C985">
        <v>0.6</v>
      </c>
      <c r="D985" t="s">
        <v>411</v>
      </c>
      <c r="E985" t="s">
        <v>475</v>
      </c>
      <c r="F985" t="s">
        <v>488</v>
      </c>
      <c r="G985" t="s">
        <v>363</v>
      </c>
      <c r="H985">
        <v>5.1970000000000001</v>
      </c>
      <c r="I985" t="s">
        <v>871</v>
      </c>
      <c r="L985">
        <v>105514462</v>
      </c>
      <c r="M985" s="5">
        <v>43269</v>
      </c>
      <c r="N985">
        <v>21</v>
      </c>
      <c r="O985">
        <v>1</v>
      </c>
      <c r="P985">
        <v>0</v>
      </c>
      <c r="Q985">
        <v>1</v>
      </c>
      <c r="R985" t="s">
        <v>7</v>
      </c>
    </row>
    <row r="986" spans="1:18" x14ac:dyDescent="0.35">
      <c r="A986">
        <v>0</v>
      </c>
      <c r="B986" t="s">
        <v>363</v>
      </c>
      <c r="C986">
        <v>1.9</v>
      </c>
      <c r="D986" t="s">
        <v>411</v>
      </c>
      <c r="E986" t="s">
        <v>438</v>
      </c>
      <c r="F986" t="s">
        <v>501</v>
      </c>
      <c r="G986" t="s">
        <v>363</v>
      </c>
      <c r="H986">
        <v>5.2359999999999998</v>
      </c>
      <c r="I986" t="s">
        <v>871</v>
      </c>
      <c r="L986">
        <v>104925767</v>
      </c>
      <c r="M986" s="5">
        <v>42697</v>
      </c>
      <c r="N986">
        <v>17</v>
      </c>
      <c r="O986">
        <v>1</v>
      </c>
      <c r="P986">
        <v>0</v>
      </c>
      <c r="Q986">
        <v>5</v>
      </c>
      <c r="R986" t="s">
        <v>7</v>
      </c>
    </row>
    <row r="987" spans="1:18" x14ac:dyDescent="0.35">
      <c r="A987">
        <v>0</v>
      </c>
      <c r="B987" t="s">
        <v>363</v>
      </c>
      <c r="C987">
        <v>0.66</v>
      </c>
      <c r="D987" t="s">
        <v>411</v>
      </c>
      <c r="E987" t="s">
        <v>475</v>
      </c>
      <c r="F987" t="s">
        <v>488</v>
      </c>
      <c r="G987" t="s">
        <v>363</v>
      </c>
      <c r="H987">
        <v>5.2569999999999997</v>
      </c>
      <c r="I987" t="s">
        <v>871</v>
      </c>
      <c r="L987">
        <v>107640009</v>
      </c>
      <c r="M987" s="5">
        <v>45350</v>
      </c>
      <c r="N987">
        <v>29</v>
      </c>
      <c r="O987">
        <v>1</v>
      </c>
      <c r="P987">
        <v>0</v>
      </c>
      <c r="Q987">
        <v>1</v>
      </c>
      <c r="R987" t="s">
        <v>7</v>
      </c>
    </row>
    <row r="988" spans="1:18" x14ac:dyDescent="0.35">
      <c r="A988">
        <v>0</v>
      </c>
      <c r="B988" t="s">
        <v>363</v>
      </c>
      <c r="C988">
        <v>0.7</v>
      </c>
      <c r="D988" t="s">
        <v>411</v>
      </c>
      <c r="E988" t="s">
        <v>475</v>
      </c>
      <c r="F988" t="s">
        <v>488</v>
      </c>
      <c r="G988" t="s">
        <v>363</v>
      </c>
      <c r="H988">
        <v>5.2969999999999997</v>
      </c>
      <c r="I988" t="s">
        <v>871</v>
      </c>
      <c r="L988">
        <v>104890237</v>
      </c>
      <c r="M988" s="5">
        <v>42663</v>
      </c>
      <c r="N988">
        <v>5</v>
      </c>
      <c r="O988">
        <v>7</v>
      </c>
      <c r="P988">
        <v>25</v>
      </c>
      <c r="Q988">
        <v>1</v>
      </c>
      <c r="R988" t="s">
        <v>8</v>
      </c>
    </row>
    <row r="989" spans="1:18" x14ac:dyDescent="0.35">
      <c r="A989">
        <v>0</v>
      </c>
      <c r="B989" t="s">
        <v>363</v>
      </c>
      <c r="C989">
        <v>0.7</v>
      </c>
      <c r="D989" t="s">
        <v>411</v>
      </c>
      <c r="E989" t="s">
        <v>475</v>
      </c>
      <c r="F989" t="s">
        <v>488</v>
      </c>
      <c r="G989" t="s">
        <v>363</v>
      </c>
      <c r="H989">
        <v>5.2969999999999997</v>
      </c>
      <c r="I989" t="s">
        <v>871</v>
      </c>
      <c r="L989">
        <v>107281556</v>
      </c>
      <c r="M989" s="5">
        <v>45006</v>
      </c>
      <c r="N989">
        <v>21</v>
      </c>
      <c r="O989">
        <v>1</v>
      </c>
      <c r="P989">
        <v>0</v>
      </c>
      <c r="Q989">
        <v>1</v>
      </c>
      <c r="R989" t="s">
        <v>7</v>
      </c>
    </row>
    <row r="990" spans="1:18" x14ac:dyDescent="0.35">
      <c r="A990">
        <v>0</v>
      </c>
      <c r="B990" t="s">
        <v>363</v>
      </c>
      <c r="C990">
        <v>1</v>
      </c>
      <c r="D990" t="s">
        <v>6</v>
      </c>
      <c r="E990" t="s">
        <v>488</v>
      </c>
      <c r="F990" t="s">
        <v>475</v>
      </c>
      <c r="G990" t="s">
        <v>363</v>
      </c>
      <c r="H990">
        <v>5.3159999999999998</v>
      </c>
      <c r="I990" t="s">
        <v>871</v>
      </c>
      <c r="L990">
        <v>106836341</v>
      </c>
      <c r="M990" s="5">
        <v>44580</v>
      </c>
      <c r="N990">
        <v>17</v>
      </c>
      <c r="O990">
        <v>1</v>
      </c>
      <c r="P990">
        <v>0</v>
      </c>
      <c r="Q990">
        <v>5</v>
      </c>
      <c r="R990" t="s">
        <v>7</v>
      </c>
    </row>
    <row r="991" spans="1:18" x14ac:dyDescent="0.35">
      <c r="A991">
        <v>0</v>
      </c>
      <c r="B991" t="s">
        <v>363</v>
      </c>
      <c r="C991">
        <v>1</v>
      </c>
      <c r="D991" t="s">
        <v>6</v>
      </c>
      <c r="E991" t="s">
        <v>488</v>
      </c>
      <c r="F991" t="s">
        <v>475</v>
      </c>
      <c r="G991" t="s">
        <v>363</v>
      </c>
      <c r="H991">
        <v>5.3159999999999998</v>
      </c>
      <c r="I991" t="s">
        <v>871</v>
      </c>
      <c r="L991">
        <v>108321392</v>
      </c>
      <c r="M991" s="5">
        <v>45986</v>
      </c>
      <c r="N991">
        <v>21</v>
      </c>
      <c r="O991">
        <v>1</v>
      </c>
      <c r="P991">
        <v>0</v>
      </c>
      <c r="Q991">
        <v>1</v>
      </c>
      <c r="R991" t="s">
        <v>8</v>
      </c>
    </row>
    <row r="992" spans="1:18" x14ac:dyDescent="0.35">
      <c r="A992">
        <v>0</v>
      </c>
      <c r="B992" t="s">
        <v>363</v>
      </c>
      <c r="C992">
        <v>0.8</v>
      </c>
      <c r="D992" t="s">
        <v>411</v>
      </c>
      <c r="E992" t="s">
        <v>475</v>
      </c>
      <c r="F992" t="s">
        <v>488</v>
      </c>
      <c r="G992" t="s">
        <v>363</v>
      </c>
      <c r="H992">
        <v>5.3970000000000002</v>
      </c>
      <c r="I992" t="s">
        <v>871</v>
      </c>
      <c r="L992">
        <v>105307800</v>
      </c>
      <c r="M992" s="5">
        <v>43070</v>
      </c>
      <c r="N992">
        <v>17</v>
      </c>
      <c r="O992">
        <v>1</v>
      </c>
      <c r="P992">
        <v>0</v>
      </c>
      <c r="Q992">
        <v>3</v>
      </c>
      <c r="R992" t="s">
        <v>7</v>
      </c>
    </row>
    <row r="993" spans="1:18" x14ac:dyDescent="0.35">
      <c r="A993">
        <v>0</v>
      </c>
      <c r="B993" t="s">
        <v>363</v>
      </c>
      <c r="C993">
        <v>0.8</v>
      </c>
      <c r="D993" t="s">
        <v>411</v>
      </c>
      <c r="E993" t="s">
        <v>475</v>
      </c>
      <c r="F993" t="s">
        <v>502</v>
      </c>
      <c r="G993" t="s">
        <v>363</v>
      </c>
      <c r="H993">
        <v>5.3970000000000002</v>
      </c>
      <c r="I993" t="s">
        <v>871</v>
      </c>
      <c r="L993">
        <v>108459396</v>
      </c>
      <c r="M993" s="5">
        <v>46117</v>
      </c>
      <c r="N993">
        <v>19</v>
      </c>
      <c r="O993">
        <v>1</v>
      </c>
      <c r="P993">
        <v>0</v>
      </c>
      <c r="Q993">
        <v>5</v>
      </c>
    </row>
    <row r="994" spans="1:18" x14ac:dyDescent="0.35">
      <c r="A994">
        <v>0</v>
      </c>
      <c r="B994" t="s">
        <v>363</v>
      </c>
      <c r="C994">
        <v>0.9</v>
      </c>
      <c r="D994" t="s">
        <v>411</v>
      </c>
      <c r="E994" t="s">
        <v>475</v>
      </c>
      <c r="F994" t="s">
        <v>488</v>
      </c>
      <c r="G994" t="s">
        <v>363</v>
      </c>
      <c r="H994">
        <v>5.4969999999999999</v>
      </c>
      <c r="I994" t="s">
        <v>871</v>
      </c>
      <c r="L994">
        <v>105406660</v>
      </c>
      <c r="M994" s="5">
        <v>43168</v>
      </c>
      <c r="N994">
        <v>17</v>
      </c>
      <c r="O994">
        <v>1</v>
      </c>
      <c r="P994">
        <v>0</v>
      </c>
      <c r="Q994">
        <v>1</v>
      </c>
      <c r="R994" t="s">
        <v>8</v>
      </c>
    </row>
    <row r="995" spans="1:18" x14ac:dyDescent="0.35">
      <c r="A995">
        <v>0</v>
      </c>
      <c r="B995" t="s">
        <v>363</v>
      </c>
      <c r="C995">
        <v>0.9</v>
      </c>
      <c r="D995" t="s">
        <v>411</v>
      </c>
      <c r="E995" t="s">
        <v>475</v>
      </c>
      <c r="F995" t="s">
        <v>488</v>
      </c>
      <c r="G995" t="s">
        <v>363</v>
      </c>
      <c r="H995">
        <v>5.4969999999999999</v>
      </c>
      <c r="I995" t="s">
        <v>871</v>
      </c>
      <c r="L995">
        <v>107906694</v>
      </c>
      <c r="M995" s="5">
        <v>45598</v>
      </c>
      <c r="N995">
        <v>17</v>
      </c>
      <c r="O995">
        <v>1</v>
      </c>
      <c r="P995">
        <v>0</v>
      </c>
      <c r="Q995">
        <v>5</v>
      </c>
      <c r="R995" t="s">
        <v>7</v>
      </c>
    </row>
    <row r="996" spans="1:18" x14ac:dyDescent="0.35">
      <c r="A996">
        <v>0</v>
      </c>
      <c r="B996" t="s">
        <v>363</v>
      </c>
      <c r="C996">
        <v>0.9</v>
      </c>
      <c r="D996" t="s">
        <v>490</v>
      </c>
      <c r="E996" t="s">
        <v>475</v>
      </c>
      <c r="F996" t="s">
        <v>488</v>
      </c>
      <c r="G996" t="s">
        <v>363</v>
      </c>
      <c r="H996">
        <v>5.4969999999999999</v>
      </c>
      <c r="I996" t="s">
        <v>871</v>
      </c>
      <c r="L996">
        <v>106693884</v>
      </c>
      <c r="M996" s="5">
        <v>44448</v>
      </c>
      <c r="N996">
        <v>19</v>
      </c>
      <c r="O996">
        <v>1</v>
      </c>
      <c r="P996">
        <v>0</v>
      </c>
      <c r="Q996">
        <v>1</v>
      </c>
      <c r="R996" t="s">
        <v>7</v>
      </c>
    </row>
    <row r="997" spans="1:18" x14ac:dyDescent="0.35">
      <c r="A997">
        <v>0</v>
      </c>
      <c r="B997" t="s">
        <v>363</v>
      </c>
      <c r="C997">
        <v>0.8</v>
      </c>
      <c r="D997" t="s">
        <v>6</v>
      </c>
      <c r="E997" t="s">
        <v>488</v>
      </c>
      <c r="F997" t="s">
        <v>475</v>
      </c>
      <c r="G997" t="s">
        <v>363</v>
      </c>
      <c r="H997">
        <v>5.516</v>
      </c>
      <c r="I997" t="s">
        <v>871</v>
      </c>
      <c r="L997">
        <v>105110616</v>
      </c>
      <c r="M997" s="5">
        <v>42878</v>
      </c>
      <c r="N997">
        <v>24</v>
      </c>
      <c r="O997">
        <v>2</v>
      </c>
      <c r="P997">
        <v>0</v>
      </c>
      <c r="Q997">
        <v>1</v>
      </c>
      <c r="R997" t="s">
        <v>8</v>
      </c>
    </row>
    <row r="998" spans="1:18" x14ac:dyDescent="0.35">
      <c r="A998">
        <v>0</v>
      </c>
      <c r="B998" t="s">
        <v>363</v>
      </c>
      <c r="C998">
        <v>0.8</v>
      </c>
      <c r="D998" t="s">
        <v>6</v>
      </c>
      <c r="E998" t="s">
        <v>488</v>
      </c>
      <c r="F998" t="s">
        <v>475</v>
      </c>
      <c r="G998" t="s">
        <v>363</v>
      </c>
      <c r="H998">
        <v>5.516</v>
      </c>
      <c r="I998" t="s">
        <v>871</v>
      </c>
      <c r="L998">
        <v>104330804</v>
      </c>
      <c r="M998" s="5">
        <v>42081</v>
      </c>
      <c r="N998">
        <v>29</v>
      </c>
      <c r="O998">
        <v>1</v>
      </c>
      <c r="P998">
        <v>0</v>
      </c>
      <c r="Q998">
        <v>1</v>
      </c>
      <c r="R998" t="s">
        <v>3</v>
      </c>
    </row>
    <row r="999" spans="1:18" x14ac:dyDescent="0.35">
      <c r="A999">
        <v>0</v>
      </c>
      <c r="B999" t="s">
        <v>363</v>
      </c>
      <c r="C999">
        <v>1</v>
      </c>
      <c r="D999" t="s">
        <v>411</v>
      </c>
      <c r="E999" t="s">
        <v>475</v>
      </c>
      <c r="F999" t="s">
        <v>488</v>
      </c>
      <c r="G999" t="s">
        <v>363</v>
      </c>
      <c r="H999">
        <v>5.5970000000000004</v>
      </c>
      <c r="I999" t="s">
        <v>871</v>
      </c>
      <c r="L999">
        <v>103987978</v>
      </c>
      <c r="M999" s="5">
        <v>41693</v>
      </c>
      <c r="N999">
        <v>28</v>
      </c>
      <c r="O999">
        <v>2</v>
      </c>
      <c r="P999">
        <v>0</v>
      </c>
      <c r="Q999">
        <v>1</v>
      </c>
      <c r="R999" t="s">
        <v>7</v>
      </c>
    </row>
    <row r="1000" spans="1:18" x14ac:dyDescent="0.35">
      <c r="A1000">
        <v>0</v>
      </c>
      <c r="B1000" t="s">
        <v>363</v>
      </c>
      <c r="C1000">
        <v>1</v>
      </c>
      <c r="D1000" t="s">
        <v>411</v>
      </c>
      <c r="E1000" t="s">
        <v>475</v>
      </c>
      <c r="F1000" t="s">
        <v>488</v>
      </c>
      <c r="G1000" t="s">
        <v>363</v>
      </c>
      <c r="H1000">
        <v>5.5970000000000004</v>
      </c>
      <c r="I1000" t="s">
        <v>871</v>
      </c>
      <c r="L1000">
        <v>104344557</v>
      </c>
      <c r="M1000" s="5">
        <v>42103</v>
      </c>
      <c r="N1000">
        <v>19</v>
      </c>
      <c r="O1000">
        <v>3</v>
      </c>
      <c r="P1000">
        <v>0</v>
      </c>
      <c r="Q1000">
        <v>5</v>
      </c>
      <c r="R1000" t="s">
        <v>7</v>
      </c>
    </row>
    <row r="1001" spans="1:18" x14ac:dyDescent="0.35">
      <c r="A1001">
        <v>0</v>
      </c>
      <c r="B1001" t="s">
        <v>363</v>
      </c>
      <c r="C1001">
        <v>1</v>
      </c>
      <c r="D1001" t="s">
        <v>411</v>
      </c>
      <c r="E1001" t="s">
        <v>475</v>
      </c>
      <c r="F1001" t="s">
        <v>488</v>
      </c>
      <c r="G1001" t="s">
        <v>363</v>
      </c>
      <c r="H1001">
        <v>5.5970000000000004</v>
      </c>
      <c r="I1001" t="s">
        <v>871</v>
      </c>
      <c r="L1001">
        <v>106729757</v>
      </c>
      <c r="M1001" s="5">
        <v>44482</v>
      </c>
      <c r="N1001">
        <v>32</v>
      </c>
      <c r="O1001">
        <v>1</v>
      </c>
      <c r="P1001">
        <v>0</v>
      </c>
      <c r="Q1001">
        <v>5</v>
      </c>
      <c r="R1001" t="s">
        <v>7</v>
      </c>
    </row>
    <row r="1002" spans="1:18" x14ac:dyDescent="0.35">
      <c r="A1002">
        <v>0</v>
      </c>
      <c r="B1002" t="s">
        <v>363</v>
      </c>
      <c r="C1002">
        <v>0.54</v>
      </c>
      <c r="D1002" t="s">
        <v>503</v>
      </c>
      <c r="E1002" t="s">
        <v>488</v>
      </c>
      <c r="F1002" t="s">
        <v>475</v>
      </c>
      <c r="G1002" t="s">
        <v>363</v>
      </c>
      <c r="H1002">
        <v>5.7759999999999998</v>
      </c>
      <c r="I1002" t="s">
        <v>871</v>
      </c>
      <c r="L1002">
        <v>106228296</v>
      </c>
      <c r="M1002" s="5">
        <v>43968</v>
      </c>
      <c r="N1002">
        <v>17</v>
      </c>
      <c r="O1002">
        <v>1</v>
      </c>
      <c r="P1002">
        <v>0</v>
      </c>
      <c r="Q1002">
        <v>1</v>
      </c>
      <c r="R1002" t="s">
        <v>7</v>
      </c>
    </row>
    <row r="1003" spans="1:18" x14ac:dyDescent="0.35">
      <c r="A1003">
        <v>0</v>
      </c>
      <c r="B1003" t="s">
        <v>363</v>
      </c>
      <c r="C1003">
        <v>0.5</v>
      </c>
      <c r="D1003" t="s">
        <v>6</v>
      </c>
      <c r="E1003" t="s">
        <v>488</v>
      </c>
      <c r="F1003" t="s">
        <v>475</v>
      </c>
      <c r="G1003" t="s">
        <v>363</v>
      </c>
      <c r="H1003">
        <v>5.8159999999999998</v>
      </c>
      <c r="I1003" t="s">
        <v>871</v>
      </c>
      <c r="L1003">
        <v>108212388</v>
      </c>
      <c r="M1003" s="5">
        <v>45894</v>
      </c>
      <c r="N1003">
        <v>21</v>
      </c>
      <c r="O1003">
        <v>1</v>
      </c>
      <c r="P1003">
        <v>0</v>
      </c>
      <c r="Q1003">
        <v>1</v>
      </c>
      <c r="R1003" t="s">
        <v>7</v>
      </c>
    </row>
    <row r="1004" spans="1:18" x14ac:dyDescent="0.35">
      <c r="A1004">
        <v>0</v>
      </c>
      <c r="B1004" t="s">
        <v>363</v>
      </c>
      <c r="C1004">
        <v>0.5</v>
      </c>
      <c r="D1004" t="s">
        <v>6</v>
      </c>
      <c r="E1004" t="s">
        <v>488</v>
      </c>
      <c r="F1004" t="s">
        <v>475</v>
      </c>
      <c r="G1004" t="s">
        <v>363</v>
      </c>
      <c r="H1004">
        <v>5.8159999999999998</v>
      </c>
      <c r="I1004" t="s">
        <v>871</v>
      </c>
      <c r="L1004">
        <v>108029327</v>
      </c>
      <c r="M1004" s="5">
        <v>45711</v>
      </c>
      <c r="N1004">
        <v>19</v>
      </c>
      <c r="O1004">
        <v>1</v>
      </c>
      <c r="P1004">
        <v>0</v>
      </c>
      <c r="Q1004">
        <v>1</v>
      </c>
      <c r="R1004" t="s">
        <v>3</v>
      </c>
    </row>
    <row r="1005" spans="1:18" x14ac:dyDescent="0.35">
      <c r="A1005">
        <v>0</v>
      </c>
      <c r="B1005" t="s">
        <v>363</v>
      </c>
      <c r="C1005">
        <v>0.4</v>
      </c>
      <c r="D1005" t="s">
        <v>6</v>
      </c>
      <c r="E1005" t="s">
        <v>488</v>
      </c>
      <c r="F1005" t="s">
        <v>475</v>
      </c>
      <c r="G1005" t="s">
        <v>363</v>
      </c>
      <c r="H1005">
        <v>5.9160000000000004</v>
      </c>
      <c r="I1005" t="s">
        <v>871</v>
      </c>
      <c r="L1005">
        <v>106399174</v>
      </c>
      <c r="M1005" s="5">
        <v>44145</v>
      </c>
      <c r="N1005">
        <v>17</v>
      </c>
      <c r="O1005">
        <v>1</v>
      </c>
      <c r="P1005">
        <v>5</v>
      </c>
      <c r="Q1005">
        <v>1</v>
      </c>
      <c r="R1005" t="s">
        <v>8</v>
      </c>
    </row>
    <row r="1006" spans="1:18" x14ac:dyDescent="0.35">
      <c r="A1006">
        <v>0</v>
      </c>
      <c r="B1006" t="s">
        <v>363</v>
      </c>
      <c r="C1006">
        <v>0.4</v>
      </c>
      <c r="D1006" t="s">
        <v>6</v>
      </c>
      <c r="E1006" t="s">
        <v>488</v>
      </c>
      <c r="F1006" t="s">
        <v>475</v>
      </c>
      <c r="G1006" t="s">
        <v>363</v>
      </c>
      <c r="H1006">
        <v>5.9160000000000004</v>
      </c>
      <c r="I1006" t="s">
        <v>871</v>
      </c>
      <c r="L1006">
        <v>105992746</v>
      </c>
      <c r="M1006" s="5">
        <v>43717</v>
      </c>
      <c r="N1006">
        <v>19</v>
      </c>
      <c r="O1006">
        <v>1</v>
      </c>
      <c r="P1006">
        <v>0</v>
      </c>
      <c r="Q1006">
        <v>8</v>
      </c>
    </row>
    <row r="1007" spans="1:18" x14ac:dyDescent="0.35">
      <c r="A1007">
        <v>0</v>
      </c>
      <c r="B1007" t="s">
        <v>363</v>
      </c>
      <c r="C1007">
        <v>0.4</v>
      </c>
      <c r="D1007" t="s">
        <v>6</v>
      </c>
      <c r="E1007" t="s">
        <v>488</v>
      </c>
      <c r="F1007" t="s">
        <v>475</v>
      </c>
      <c r="G1007" t="s">
        <v>363</v>
      </c>
      <c r="H1007">
        <v>5.9160000000000004</v>
      </c>
      <c r="I1007" t="s">
        <v>871</v>
      </c>
      <c r="L1007">
        <v>105830136</v>
      </c>
      <c r="M1007" s="5">
        <v>43558</v>
      </c>
      <c r="N1007">
        <v>19</v>
      </c>
      <c r="O1007">
        <v>1</v>
      </c>
      <c r="P1007">
        <v>0</v>
      </c>
      <c r="Q1007">
        <v>1</v>
      </c>
      <c r="R1007" t="s">
        <v>8</v>
      </c>
    </row>
    <row r="1008" spans="1:18" x14ac:dyDescent="0.35">
      <c r="A1008">
        <v>0</v>
      </c>
      <c r="B1008" t="s">
        <v>363</v>
      </c>
      <c r="C1008">
        <v>0.4</v>
      </c>
      <c r="D1008" t="s">
        <v>6</v>
      </c>
      <c r="E1008" t="s">
        <v>488</v>
      </c>
      <c r="F1008" t="s">
        <v>475</v>
      </c>
      <c r="G1008" t="s">
        <v>363</v>
      </c>
      <c r="H1008">
        <v>5.9160000000000004</v>
      </c>
      <c r="I1008" t="s">
        <v>871</v>
      </c>
      <c r="L1008">
        <v>104831712</v>
      </c>
      <c r="M1008" s="5">
        <v>42610</v>
      </c>
      <c r="N1008">
        <v>19</v>
      </c>
      <c r="O1008">
        <v>1</v>
      </c>
      <c r="P1008">
        <v>0</v>
      </c>
      <c r="Q1008">
        <v>3</v>
      </c>
      <c r="R1008" t="s">
        <v>7</v>
      </c>
    </row>
    <row r="1009" spans="1:18" x14ac:dyDescent="0.35">
      <c r="A1009">
        <v>0</v>
      </c>
      <c r="B1009" t="s">
        <v>363</v>
      </c>
      <c r="C1009">
        <v>0.35</v>
      </c>
      <c r="D1009" t="s">
        <v>6</v>
      </c>
      <c r="E1009" t="s">
        <v>488</v>
      </c>
      <c r="F1009" t="s">
        <v>475</v>
      </c>
      <c r="G1009" t="s">
        <v>363</v>
      </c>
      <c r="H1009">
        <v>5.9660000000000002</v>
      </c>
      <c r="I1009" t="s">
        <v>871</v>
      </c>
      <c r="L1009">
        <v>107923597</v>
      </c>
      <c r="M1009" s="5">
        <v>45612</v>
      </c>
      <c r="N1009">
        <v>14</v>
      </c>
      <c r="O1009">
        <v>1</v>
      </c>
      <c r="P1009">
        <v>0</v>
      </c>
      <c r="Q1009">
        <v>5</v>
      </c>
      <c r="R1009" t="s">
        <v>3</v>
      </c>
    </row>
    <row r="1010" spans="1:18" x14ac:dyDescent="0.35">
      <c r="A1010">
        <v>0</v>
      </c>
      <c r="B1010" t="s">
        <v>363</v>
      </c>
      <c r="C1010">
        <v>0.3</v>
      </c>
      <c r="D1010" t="s">
        <v>399</v>
      </c>
      <c r="E1010" t="s">
        <v>488</v>
      </c>
      <c r="F1010" t="s">
        <v>475</v>
      </c>
      <c r="G1010" t="s">
        <v>363</v>
      </c>
      <c r="H1010">
        <v>6.016</v>
      </c>
      <c r="I1010" t="s">
        <v>871</v>
      </c>
      <c r="L1010">
        <v>108026521</v>
      </c>
      <c r="M1010" s="5">
        <v>45708</v>
      </c>
      <c r="N1010">
        <v>19</v>
      </c>
      <c r="O1010">
        <v>4</v>
      </c>
      <c r="P1010">
        <v>0</v>
      </c>
      <c r="Q1010">
        <v>1</v>
      </c>
      <c r="R1010" t="s">
        <v>7</v>
      </c>
    </row>
    <row r="1011" spans="1:18" x14ac:dyDescent="0.35">
      <c r="A1011">
        <v>0</v>
      </c>
      <c r="B1011" t="s">
        <v>363</v>
      </c>
      <c r="C1011">
        <v>0.3</v>
      </c>
      <c r="D1011" t="s">
        <v>6</v>
      </c>
      <c r="E1011" t="s">
        <v>488</v>
      </c>
      <c r="F1011" t="s">
        <v>475</v>
      </c>
      <c r="G1011" t="s">
        <v>363</v>
      </c>
      <c r="H1011">
        <v>6.016</v>
      </c>
      <c r="I1011" t="s">
        <v>871</v>
      </c>
      <c r="L1011">
        <v>105353657</v>
      </c>
      <c r="M1011" s="5">
        <v>43117</v>
      </c>
      <c r="N1011">
        <v>19</v>
      </c>
      <c r="O1011">
        <v>1</v>
      </c>
      <c r="P1011">
        <v>5</v>
      </c>
      <c r="Q1011">
        <v>1</v>
      </c>
      <c r="R1011" t="s">
        <v>3</v>
      </c>
    </row>
    <row r="1012" spans="1:18" x14ac:dyDescent="0.35">
      <c r="A1012">
        <v>0</v>
      </c>
      <c r="B1012" t="s">
        <v>363</v>
      </c>
      <c r="C1012">
        <v>0.3</v>
      </c>
      <c r="D1012" t="s">
        <v>6</v>
      </c>
      <c r="E1012" t="s">
        <v>488</v>
      </c>
      <c r="F1012" t="s">
        <v>475</v>
      </c>
      <c r="G1012" t="s">
        <v>363</v>
      </c>
      <c r="H1012">
        <v>6.016</v>
      </c>
      <c r="I1012" t="s">
        <v>871</v>
      </c>
      <c r="L1012">
        <v>104287139</v>
      </c>
      <c r="M1012" s="5">
        <v>42037</v>
      </c>
      <c r="N1012">
        <v>29</v>
      </c>
      <c r="O1012">
        <v>2</v>
      </c>
      <c r="P1012">
        <v>0</v>
      </c>
      <c r="Q1012">
        <v>5</v>
      </c>
      <c r="R1012" t="s">
        <v>7</v>
      </c>
    </row>
    <row r="1013" spans="1:18" x14ac:dyDescent="0.35">
      <c r="A1013">
        <v>0</v>
      </c>
      <c r="B1013" t="s">
        <v>363</v>
      </c>
      <c r="C1013">
        <v>0.3</v>
      </c>
      <c r="D1013" t="s">
        <v>6</v>
      </c>
      <c r="E1013" t="s">
        <v>488</v>
      </c>
      <c r="F1013" t="s">
        <v>475</v>
      </c>
      <c r="G1013" t="s">
        <v>363</v>
      </c>
      <c r="H1013">
        <v>6.016</v>
      </c>
      <c r="I1013" t="s">
        <v>871</v>
      </c>
      <c r="L1013">
        <v>105123528</v>
      </c>
      <c r="M1013" s="5">
        <v>42891</v>
      </c>
      <c r="N1013">
        <v>21</v>
      </c>
      <c r="O1013">
        <v>1</v>
      </c>
      <c r="P1013">
        <v>0</v>
      </c>
      <c r="Q1013">
        <v>1</v>
      </c>
      <c r="R1013" t="s">
        <v>7</v>
      </c>
    </row>
    <row r="1014" spans="1:18" x14ac:dyDescent="0.35">
      <c r="A1014">
        <v>0</v>
      </c>
      <c r="B1014" t="s">
        <v>363</v>
      </c>
      <c r="C1014">
        <v>0.3</v>
      </c>
      <c r="D1014" t="s">
        <v>6</v>
      </c>
      <c r="E1014" t="s">
        <v>488</v>
      </c>
      <c r="F1014" t="s">
        <v>475</v>
      </c>
      <c r="G1014" t="s">
        <v>363</v>
      </c>
      <c r="H1014">
        <v>6.016</v>
      </c>
      <c r="I1014" t="s">
        <v>871</v>
      </c>
      <c r="L1014">
        <v>107923596</v>
      </c>
      <c r="M1014" s="5">
        <v>45612</v>
      </c>
      <c r="N1014">
        <v>27</v>
      </c>
      <c r="O1014">
        <v>1</v>
      </c>
      <c r="P1014">
        <v>0</v>
      </c>
      <c r="Q1014">
        <v>5</v>
      </c>
      <c r="R1014" t="s">
        <v>7</v>
      </c>
    </row>
    <row r="1015" spans="1:18" x14ac:dyDescent="0.35">
      <c r="A1015">
        <v>0</v>
      </c>
      <c r="B1015" t="s">
        <v>363</v>
      </c>
      <c r="C1015">
        <v>0.3</v>
      </c>
      <c r="D1015" t="s">
        <v>6</v>
      </c>
      <c r="E1015" t="s">
        <v>488</v>
      </c>
      <c r="F1015" t="s">
        <v>475</v>
      </c>
      <c r="G1015" t="s">
        <v>363</v>
      </c>
      <c r="H1015">
        <v>6.016</v>
      </c>
      <c r="I1015" t="s">
        <v>871</v>
      </c>
      <c r="L1015">
        <v>107267730</v>
      </c>
      <c r="M1015" s="5">
        <v>44986</v>
      </c>
      <c r="N1015">
        <v>18</v>
      </c>
      <c r="O1015">
        <v>1</v>
      </c>
      <c r="P1015">
        <v>0</v>
      </c>
      <c r="Q1015">
        <v>5</v>
      </c>
      <c r="R1015" t="s">
        <v>7</v>
      </c>
    </row>
    <row r="1016" spans="1:18" x14ac:dyDescent="0.35">
      <c r="A1016">
        <v>0</v>
      </c>
      <c r="B1016" t="s">
        <v>363</v>
      </c>
      <c r="C1016">
        <v>0.3</v>
      </c>
      <c r="D1016" t="s">
        <v>503</v>
      </c>
      <c r="E1016" t="s">
        <v>488</v>
      </c>
      <c r="F1016" t="s">
        <v>475</v>
      </c>
      <c r="G1016" t="s">
        <v>363</v>
      </c>
      <c r="H1016">
        <v>6.016</v>
      </c>
      <c r="I1016" t="s">
        <v>871</v>
      </c>
      <c r="L1016">
        <v>105336955</v>
      </c>
      <c r="M1016" s="5">
        <v>43093</v>
      </c>
      <c r="N1016">
        <v>19</v>
      </c>
      <c r="O1016">
        <v>2</v>
      </c>
      <c r="P1016">
        <v>0</v>
      </c>
      <c r="Q1016">
        <v>5</v>
      </c>
      <c r="R1016" t="s">
        <v>8</v>
      </c>
    </row>
    <row r="1017" spans="1:18" x14ac:dyDescent="0.35">
      <c r="A1017">
        <v>0</v>
      </c>
      <c r="B1017" t="s">
        <v>363</v>
      </c>
      <c r="C1017">
        <v>0.25</v>
      </c>
      <c r="D1017" t="s">
        <v>6</v>
      </c>
      <c r="E1017" t="s">
        <v>488</v>
      </c>
      <c r="F1017" t="s">
        <v>475</v>
      </c>
      <c r="G1017" t="s">
        <v>363</v>
      </c>
      <c r="H1017">
        <v>6.0659999999999998</v>
      </c>
      <c r="I1017" t="s">
        <v>871</v>
      </c>
      <c r="L1017">
        <v>104396693</v>
      </c>
      <c r="M1017" s="5">
        <v>42158</v>
      </c>
      <c r="N1017">
        <v>21</v>
      </c>
      <c r="O1017">
        <v>2</v>
      </c>
      <c r="P1017">
        <v>0</v>
      </c>
      <c r="Q1017">
        <v>1</v>
      </c>
      <c r="R1017" t="s">
        <v>7</v>
      </c>
    </row>
    <row r="1018" spans="1:18" x14ac:dyDescent="0.35">
      <c r="A1018">
        <v>0</v>
      </c>
      <c r="B1018" t="s">
        <v>363</v>
      </c>
      <c r="C1018">
        <v>1.5</v>
      </c>
      <c r="D1018" t="s">
        <v>411</v>
      </c>
      <c r="E1018" t="s">
        <v>475</v>
      </c>
      <c r="F1018" t="s">
        <v>488</v>
      </c>
      <c r="G1018" t="s">
        <v>363</v>
      </c>
      <c r="H1018">
        <v>6.0970000000000004</v>
      </c>
      <c r="I1018" t="s">
        <v>871</v>
      </c>
      <c r="L1018">
        <v>108372639</v>
      </c>
      <c r="M1018" s="5">
        <v>45994</v>
      </c>
      <c r="N1018">
        <v>21</v>
      </c>
      <c r="O1018">
        <v>1</v>
      </c>
      <c r="P1018">
        <v>0</v>
      </c>
      <c r="Q1018">
        <v>5</v>
      </c>
      <c r="R1018" t="s">
        <v>7</v>
      </c>
    </row>
    <row r="1019" spans="1:18" x14ac:dyDescent="0.35">
      <c r="A1019">
        <v>0</v>
      </c>
      <c r="B1019" t="s">
        <v>363</v>
      </c>
      <c r="C1019">
        <v>0.2</v>
      </c>
      <c r="D1019" t="s">
        <v>6</v>
      </c>
      <c r="E1019" t="s">
        <v>488</v>
      </c>
      <c r="F1019" t="s">
        <v>475</v>
      </c>
      <c r="G1019" t="s">
        <v>363</v>
      </c>
      <c r="H1019">
        <v>6.1159999999999997</v>
      </c>
      <c r="I1019" t="s">
        <v>871</v>
      </c>
      <c r="L1019">
        <v>104370701</v>
      </c>
      <c r="M1019" s="5">
        <v>42129</v>
      </c>
      <c r="N1019">
        <v>23</v>
      </c>
      <c r="O1019">
        <v>1</v>
      </c>
      <c r="P1019">
        <v>5</v>
      </c>
      <c r="Q1019">
        <v>1</v>
      </c>
      <c r="R1019" t="s">
        <v>8</v>
      </c>
    </row>
    <row r="1020" spans="1:18" x14ac:dyDescent="0.35">
      <c r="A1020">
        <v>0</v>
      </c>
      <c r="B1020" t="s">
        <v>363</v>
      </c>
      <c r="C1020">
        <v>0.2</v>
      </c>
      <c r="D1020" t="s">
        <v>6</v>
      </c>
      <c r="E1020" t="s">
        <v>488</v>
      </c>
      <c r="F1020" t="s">
        <v>475</v>
      </c>
      <c r="G1020" t="s">
        <v>363</v>
      </c>
      <c r="H1020">
        <v>6.1159999999999997</v>
      </c>
      <c r="I1020" t="s">
        <v>871</v>
      </c>
      <c r="L1020">
        <v>108209600</v>
      </c>
      <c r="M1020" s="5">
        <v>45886</v>
      </c>
      <c r="N1020">
        <v>19</v>
      </c>
      <c r="O1020">
        <v>1</v>
      </c>
      <c r="P1020">
        <v>0</v>
      </c>
      <c r="Q1020">
        <v>5</v>
      </c>
      <c r="R1020" t="s">
        <v>8</v>
      </c>
    </row>
    <row r="1021" spans="1:18" x14ac:dyDescent="0.35">
      <c r="A1021">
        <v>0</v>
      </c>
      <c r="B1021" t="s">
        <v>363</v>
      </c>
      <c r="C1021">
        <v>0.2</v>
      </c>
      <c r="D1021" t="s">
        <v>6</v>
      </c>
      <c r="E1021" t="s">
        <v>488</v>
      </c>
      <c r="F1021" t="s">
        <v>489</v>
      </c>
      <c r="G1021" t="s">
        <v>363</v>
      </c>
      <c r="H1021">
        <v>6.1159999999999997</v>
      </c>
      <c r="I1021" t="s">
        <v>871</v>
      </c>
      <c r="L1021">
        <v>107670937</v>
      </c>
      <c r="M1021" s="5">
        <v>45379</v>
      </c>
      <c r="N1021">
        <v>19</v>
      </c>
      <c r="O1021">
        <v>2</v>
      </c>
      <c r="P1021">
        <v>0</v>
      </c>
      <c r="Q1021">
        <v>1</v>
      </c>
      <c r="R1021" t="s">
        <v>7</v>
      </c>
    </row>
    <row r="1022" spans="1:18" x14ac:dyDescent="0.35">
      <c r="A1022">
        <v>0</v>
      </c>
      <c r="B1022" t="s">
        <v>363</v>
      </c>
      <c r="C1022">
        <v>0.2</v>
      </c>
      <c r="D1022" t="s">
        <v>503</v>
      </c>
      <c r="E1022" t="s">
        <v>488</v>
      </c>
      <c r="F1022" t="s">
        <v>475</v>
      </c>
      <c r="G1022" t="s">
        <v>363</v>
      </c>
      <c r="H1022">
        <v>6.1159999999999997</v>
      </c>
      <c r="I1022" t="s">
        <v>871</v>
      </c>
      <c r="L1022">
        <v>105647272</v>
      </c>
      <c r="M1022" s="5">
        <v>43396</v>
      </c>
      <c r="N1022">
        <v>21</v>
      </c>
      <c r="O1022">
        <v>1</v>
      </c>
      <c r="P1022">
        <v>0</v>
      </c>
      <c r="Q1022">
        <v>5</v>
      </c>
      <c r="R1022" t="s">
        <v>7</v>
      </c>
    </row>
    <row r="1023" spans="1:18" x14ac:dyDescent="0.35">
      <c r="A1023">
        <v>0</v>
      </c>
      <c r="B1023" t="s">
        <v>363</v>
      </c>
      <c r="C1023">
        <v>2.8</v>
      </c>
      <c r="D1023" t="s">
        <v>411</v>
      </c>
      <c r="E1023" t="s">
        <v>438</v>
      </c>
      <c r="F1023" t="s">
        <v>502</v>
      </c>
      <c r="G1023" t="s">
        <v>363</v>
      </c>
      <c r="H1023">
        <v>6.1360000000000001</v>
      </c>
      <c r="I1023" t="s">
        <v>871</v>
      </c>
      <c r="L1023">
        <v>108315191</v>
      </c>
      <c r="M1023" s="5">
        <v>45979</v>
      </c>
      <c r="N1023">
        <v>17</v>
      </c>
      <c r="O1023">
        <v>1</v>
      </c>
      <c r="P1023">
        <v>0</v>
      </c>
      <c r="Q1023">
        <v>5</v>
      </c>
      <c r="R1023" t="s">
        <v>7</v>
      </c>
    </row>
    <row r="1024" spans="1:18" x14ac:dyDescent="0.35">
      <c r="A1024">
        <v>0</v>
      </c>
      <c r="B1024" t="s">
        <v>363</v>
      </c>
      <c r="C1024">
        <v>1.5</v>
      </c>
      <c r="D1024" t="s">
        <v>411</v>
      </c>
      <c r="E1024" t="s">
        <v>489</v>
      </c>
      <c r="F1024" t="s">
        <v>488</v>
      </c>
      <c r="G1024" t="s">
        <v>363</v>
      </c>
      <c r="H1024">
        <v>6.1950000000000003</v>
      </c>
      <c r="I1024" t="s">
        <v>871</v>
      </c>
      <c r="L1024">
        <v>107836079</v>
      </c>
      <c r="M1024" s="5">
        <v>45534</v>
      </c>
      <c r="N1024">
        <v>19</v>
      </c>
      <c r="O1024">
        <v>2</v>
      </c>
      <c r="P1024">
        <v>0</v>
      </c>
      <c r="Q1024">
        <v>1</v>
      </c>
      <c r="R1024" t="s">
        <v>8</v>
      </c>
    </row>
    <row r="1025" spans="1:18" x14ac:dyDescent="0.35">
      <c r="A1025">
        <v>0</v>
      </c>
      <c r="B1025" t="s">
        <v>363</v>
      </c>
      <c r="C1025">
        <v>9.5000000000000001E-2</v>
      </c>
      <c r="D1025" t="s">
        <v>6</v>
      </c>
      <c r="E1025" t="s">
        <v>488</v>
      </c>
      <c r="F1025" t="s">
        <v>484</v>
      </c>
      <c r="G1025" t="s">
        <v>363</v>
      </c>
      <c r="H1025">
        <v>6.2210000000000001</v>
      </c>
      <c r="I1025" t="s">
        <v>871</v>
      </c>
      <c r="L1025">
        <v>107350278</v>
      </c>
      <c r="M1025" s="5">
        <v>45069</v>
      </c>
      <c r="N1025">
        <v>21</v>
      </c>
      <c r="O1025">
        <v>1</v>
      </c>
      <c r="P1025">
        <v>8</v>
      </c>
      <c r="Q1025">
        <v>1</v>
      </c>
      <c r="R1025" t="s">
        <v>7</v>
      </c>
    </row>
    <row r="1026" spans="1:18" x14ac:dyDescent="0.35">
      <c r="A1026">
        <v>0</v>
      </c>
      <c r="B1026" t="s">
        <v>363</v>
      </c>
      <c r="C1026">
        <v>0</v>
      </c>
      <c r="E1026" t="s">
        <v>488</v>
      </c>
      <c r="F1026" t="s">
        <v>492</v>
      </c>
      <c r="G1026" t="s">
        <v>363</v>
      </c>
      <c r="H1026">
        <v>6.3159999999999998</v>
      </c>
      <c r="I1026" t="s">
        <v>871</v>
      </c>
      <c r="L1026">
        <v>107146750</v>
      </c>
      <c r="M1026" s="5">
        <v>44874</v>
      </c>
      <c r="N1026">
        <v>19</v>
      </c>
      <c r="O1026">
        <v>1</v>
      </c>
      <c r="P1026">
        <v>25</v>
      </c>
      <c r="Q1026">
        <v>5</v>
      </c>
      <c r="R1026" t="s">
        <v>7</v>
      </c>
    </row>
    <row r="1027" spans="1:18" x14ac:dyDescent="0.35">
      <c r="A1027">
        <v>0</v>
      </c>
      <c r="B1027" t="s">
        <v>363</v>
      </c>
      <c r="C1027">
        <v>0</v>
      </c>
      <c r="E1027" t="s">
        <v>488</v>
      </c>
      <c r="F1027" t="s">
        <v>502</v>
      </c>
      <c r="G1027" t="s">
        <v>363</v>
      </c>
      <c r="H1027">
        <v>6.3159999999999998</v>
      </c>
      <c r="I1027" t="s">
        <v>871</v>
      </c>
      <c r="L1027">
        <v>106220263</v>
      </c>
      <c r="M1027" s="5">
        <v>43958</v>
      </c>
      <c r="N1027">
        <v>24</v>
      </c>
      <c r="O1027">
        <v>1</v>
      </c>
      <c r="P1027">
        <v>8</v>
      </c>
      <c r="Q1027">
        <v>1</v>
      </c>
      <c r="R1027" t="s">
        <v>7</v>
      </c>
    </row>
    <row r="1028" spans="1:18" x14ac:dyDescent="0.35">
      <c r="A1028">
        <v>0</v>
      </c>
      <c r="B1028" t="s">
        <v>363</v>
      </c>
      <c r="C1028">
        <v>0</v>
      </c>
      <c r="E1028" t="s">
        <v>488</v>
      </c>
      <c r="F1028" t="s">
        <v>502</v>
      </c>
      <c r="G1028" t="s">
        <v>363</v>
      </c>
      <c r="H1028">
        <v>6.3159999999999998</v>
      </c>
      <c r="I1028" t="s">
        <v>871</v>
      </c>
      <c r="L1028">
        <v>105212065</v>
      </c>
      <c r="M1028" s="5">
        <v>42984</v>
      </c>
      <c r="N1028">
        <v>21</v>
      </c>
      <c r="O1028">
        <v>2</v>
      </c>
      <c r="P1028">
        <v>8</v>
      </c>
      <c r="Q1028">
        <v>1</v>
      </c>
      <c r="R1028" t="s">
        <v>7</v>
      </c>
    </row>
    <row r="1029" spans="1:18" x14ac:dyDescent="0.35">
      <c r="A1029">
        <v>0</v>
      </c>
      <c r="B1029" t="s">
        <v>363</v>
      </c>
      <c r="C1029">
        <v>0</v>
      </c>
      <c r="E1029" t="s">
        <v>488</v>
      </c>
      <c r="F1029" t="s">
        <v>475</v>
      </c>
      <c r="G1029" t="s">
        <v>363</v>
      </c>
      <c r="H1029">
        <v>6.3159999999999998</v>
      </c>
      <c r="I1029" t="s">
        <v>871</v>
      </c>
      <c r="L1029">
        <v>105134663</v>
      </c>
      <c r="M1029" s="5">
        <v>42902</v>
      </c>
      <c r="N1029">
        <v>19</v>
      </c>
      <c r="O1029">
        <v>1</v>
      </c>
      <c r="P1029">
        <v>8</v>
      </c>
      <c r="Q1029">
        <v>5</v>
      </c>
      <c r="R1029" t="s">
        <v>7</v>
      </c>
    </row>
    <row r="1030" spans="1:18" x14ac:dyDescent="0.35">
      <c r="A1030">
        <v>0</v>
      </c>
      <c r="B1030" t="s">
        <v>363</v>
      </c>
      <c r="C1030">
        <v>0</v>
      </c>
      <c r="E1030" t="s">
        <v>488</v>
      </c>
      <c r="F1030" t="s">
        <v>502</v>
      </c>
      <c r="G1030" t="s">
        <v>363</v>
      </c>
      <c r="H1030">
        <v>6.3159999999999998</v>
      </c>
      <c r="I1030" t="s">
        <v>871</v>
      </c>
      <c r="L1030">
        <v>107693802</v>
      </c>
      <c r="M1030" s="5">
        <v>45403</v>
      </c>
      <c r="N1030">
        <v>24</v>
      </c>
      <c r="O1030">
        <v>2</v>
      </c>
      <c r="P1030">
        <v>8</v>
      </c>
      <c r="Q1030">
        <v>1</v>
      </c>
      <c r="R1030" t="s">
        <v>7</v>
      </c>
    </row>
    <row r="1031" spans="1:18" x14ac:dyDescent="0.35">
      <c r="A1031">
        <v>0</v>
      </c>
      <c r="B1031" t="s">
        <v>363</v>
      </c>
      <c r="C1031">
        <v>0</v>
      </c>
      <c r="E1031" t="s">
        <v>488</v>
      </c>
      <c r="F1031" t="s">
        <v>502</v>
      </c>
      <c r="G1031" t="s">
        <v>363</v>
      </c>
      <c r="H1031">
        <v>6.3159999999999998</v>
      </c>
      <c r="I1031" t="s">
        <v>871</v>
      </c>
      <c r="L1031">
        <v>108200002</v>
      </c>
      <c r="M1031" s="5">
        <v>45880</v>
      </c>
      <c r="N1031">
        <v>5</v>
      </c>
      <c r="O1031">
        <v>1</v>
      </c>
      <c r="P1031">
        <v>8</v>
      </c>
      <c r="Q1031">
        <v>1</v>
      </c>
      <c r="R1031" t="s">
        <v>8</v>
      </c>
    </row>
    <row r="1032" spans="1:18" x14ac:dyDescent="0.35">
      <c r="A1032">
        <v>0</v>
      </c>
      <c r="B1032" t="s">
        <v>363</v>
      </c>
      <c r="C1032">
        <v>0</v>
      </c>
      <c r="E1032" t="s">
        <v>488</v>
      </c>
      <c r="F1032" t="s">
        <v>502</v>
      </c>
      <c r="G1032" t="s">
        <v>363</v>
      </c>
      <c r="H1032">
        <v>6.3159999999999998</v>
      </c>
      <c r="I1032" t="s">
        <v>871</v>
      </c>
      <c r="L1032">
        <v>108204186</v>
      </c>
      <c r="M1032" s="5">
        <v>45884</v>
      </c>
      <c r="N1032">
        <v>21</v>
      </c>
      <c r="O1032">
        <v>1</v>
      </c>
      <c r="P1032">
        <v>8</v>
      </c>
      <c r="Q1032">
        <v>1</v>
      </c>
      <c r="R1032" t="s">
        <v>3</v>
      </c>
    </row>
    <row r="1033" spans="1:18" x14ac:dyDescent="0.35">
      <c r="A1033">
        <v>0</v>
      </c>
      <c r="B1033" t="s">
        <v>363</v>
      </c>
      <c r="C1033">
        <v>0</v>
      </c>
      <c r="E1033" t="s">
        <v>488</v>
      </c>
      <c r="F1033" t="s">
        <v>502</v>
      </c>
      <c r="G1033" t="s">
        <v>363</v>
      </c>
      <c r="H1033">
        <v>6.3159999999999998</v>
      </c>
      <c r="I1033" t="s">
        <v>871</v>
      </c>
      <c r="L1033">
        <v>108299366</v>
      </c>
      <c r="M1033" s="5">
        <v>45970</v>
      </c>
      <c r="N1033">
        <v>17</v>
      </c>
      <c r="O1033">
        <v>1</v>
      </c>
      <c r="P1033">
        <v>8</v>
      </c>
      <c r="Q1033">
        <v>5</v>
      </c>
      <c r="R1033" t="s">
        <v>7</v>
      </c>
    </row>
    <row r="1034" spans="1:18" x14ac:dyDescent="0.35">
      <c r="A1034">
        <v>0</v>
      </c>
      <c r="B1034" t="s">
        <v>363</v>
      </c>
      <c r="C1034">
        <v>6.0000000000000001E-3</v>
      </c>
      <c r="D1034" t="s">
        <v>411</v>
      </c>
      <c r="E1034" t="s">
        <v>488</v>
      </c>
      <c r="F1034" t="s">
        <v>505</v>
      </c>
      <c r="G1034" t="s">
        <v>363</v>
      </c>
      <c r="H1034">
        <v>6.3220000000000001</v>
      </c>
      <c r="I1034" t="s">
        <v>871</v>
      </c>
      <c r="L1034">
        <v>107444444</v>
      </c>
      <c r="M1034" s="5">
        <v>45170</v>
      </c>
      <c r="N1034">
        <v>19</v>
      </c>
      <c r="O1034">
        <v>1</v>
      </c>
      <c r="P1034">
        <v>5</v>
      </c>
      <c r="Q1034">
        <v>1</v>
      </c>
      <c r="R1034" t="s">
        <v>7</v>
      </c>
    </row>
    <row r="1035" spans="1:18" x14ac:dyDescent="0.35">
      <c r="A1035">
        <v>0</v>
      </c>
      <c r="B1035" t="s">
        <v>363</v>
      </c>
      <c r="C1035">
        <v>3.5000000000000003E-2</v>
      </c>
      <c r="D1035" t="s">
        <v>411</v>
      </c>
      <c r="E1035" t="s">
        <v>488</v>
      </c>
      <c r="F1035" t="s">
        <v>502</v>
      </c>
      <c r="G1035" t="s">
        <v>363</v>
      </c>
      <c r="H1035">
        <v>6.351</v>
      </c>
      <c r="I1035" t="s">
        <v>871</v>
      </c>
      <c r="L1035">
        <v>106489168</v>
      </c>
      <c r="M1035" s="5">
        <v>44241</v>
      </c>
      <c r="N1035">
        <v>21</v>
      </c>
      <c r="O1035">
        <v>2</v>
      </c>
      <c r="P1035">
        <v>0</v>
      </c>
      <c r="Q1035">
        <v>1</v>
      </c>
      <c r="R1035" t="s">
        <v>3</v>
      </c>
    </row>
    <row r="1036" spans="1:18" x14ac:dyDescent="0.35">
      <c r="A1036">
        <v>0</v>
      </c>
      <c r="B1036" t="s">
        <v>363</v>
      </c>
      <c r="C1036">
        <v>6.9000000000000006E-2</v>
      </c>
      <c r="D1036" t="s">
        <v>411</v>
      </c>
      <c r="E1036" t="s">
        <v>488</v>
      </c>
      <c r="F1036" t="s">
        <v>502</v>
      </c>
      <c r="G1036" t="s">
        <v>363</v>
      </c>
      <c r="H1036">
        <v>6.3849999999999998</v>
      </c>
      <c r="I1036" t="s">
        <v>871</v>
      </c>
      <c r="L1036">
        <v>108104560</v>
      </c>
      <c r="M1036" s="5">
        <v>45785</v>
      </c>
      <c r="N1036">
        <v>21</v>
      </c>
      <c r="O1036">
        <v>1</v>
      </c>
      <c r="P1036">
        <v>0</v>
      </c>
      <c r="Q1036">
        <v>5</v>
      </c>
      <c r="R1036" t="s">
        <v>7</v>
      </c>
    </row>
    <row r="1037" spans="1:18" x14ac:dyDescent="0.35">
      <c r="A1037">
        <v>0</v>
      </c>
      <c r="B1037" t="s">
        <v>363</v>
      </c>
      <c r="C1037">
        <v>0.1</v>
      </c>
      <c r="D1037" t="s">
        <v>411</v>
      </c>
      <c r="E1037" t="s">
        <v>488</v>
      </c>
      <c r="F1037" t="s">
        <v>394</v>
      </c>
      <c r="G1037" t="s">
        <v>363</v>
      </c>
      <c r="H1037">
        <v>6.4160000000000004</v>
      </c>
      <c r="I1037" t="s">
        <v>871</v>
      </c>
      <c r="L1037">
        <v>106576039</v>
      </c>
      <c r="M1037" s="5">
        <v>44332</v>
      </c>
      <c r="N1037">
        <v>19</v>
      </c>
      <c r="O1037">
        <v>1</v>
      </c>
      <c r="P1037">
        <v>0</v>
      </c>
      <c r="Q1037">
        <v>5</v>
      </c>
      <c r="R1037" t="s">
        <v>7</v>
      </c>
    </row>
    <row r="1038" spans="1:18" x14ac:dyDescent="0.35">
      <c r="A1038">
        <v>0</v>
      </c>
      <c r="B1038" t="s">
        <v>363</v>
      </c>
      <c r="C1038">
        <v>0.1</v>
      </c>
      <c r="D1038" t="s">
        <v>411</v>
      </c>
      <c r="E1038" t="s">
        <v>488</v>
      </c>
      <c r="F1038" t="s">
        <v>502</v>
      </c>
      <c r="G1038" t="s">
        <v>363</v>
      </c>
      <c r="H1038">
        <v>6.4160000000000004</v>
      </c>
      <c r="I1038" t="s">
        <v>871</v>
      </c>
      <c r="L1038">
        <v>106761086</v>
      </c>
      <c r="M1038" s="5">
        <v>44509</v>
      </c>
      <c r="N1038">
        <v>28</v>
      </c>
      <c r="O1038">
        <v>1</v>
      </c>
      <c r="P1038">
        <v>0</v>
      </c>
      <c r="Q1038">
        <v>1</v>
      </c>
      <c r="R1038" t="s">
        <v>7</v>
      </c>
    </row>
    <row r="1039" spans="1:18" x14ac:dyDescent="0.35">
      <c r="A1039">
        <v>0</v>
      </c>
      <c r="B1039" t="s">
        <v>363</v>
      </c>
      <c r="C1039">
        <v>0.1</v>
      </c>
      <c r="D1039" t="s">
        <v>411</v>
      </c>
      <c r="E1039" t="s">
        <v>488</v>
      </c>
      <c r="F1039" t="s">
        <v>502</v>
      </c>
      <c r="G1039" t="s">
        <v>363</v>
      </c>
      <c r="H1039">
        <v>6.4160000000000004</v>
      </c>
      <c r="I1039" t="s">
        <v>871</v>
      </c>
      <c r="L1039">
        <v>106432652</v>
      </c>
      <c r="M1039" s="5">
        <v>44175</v>
      </c>
      <c r="N1039">
        <v>19</v>
      </c>
      <c r="O1039">
        <v>1</v>
      </c>
      <c r="P1039">
        <v>0</v>
      </c>
      <c r="Q1039">
        <v>1</v>
      </c>
      <c r="R1039" t="s">
        <v>10</v>
      </c>
    </row>
    <row r="1040" spans="1:18" x14ac:dyDescent="0.35">
      <c r="A1040">
        <v>0</v>
      </c>
      <c r="B1040" t="s">
        <v>363</v>
      </c>
      <c r="C1040">
        <v>0.1</v>
      </c>
      <c r="D1040" t="s">
        <v>411</v>
      </c>
      <c r="E1040" t="s">
        <v>488</v>
      </c>
      <c r="F1040" t="s">
        <v>502</v>
      </c>
      <c r="G1040" t="s">
        <v>363</v>
      </c>
      <c r="H1040">
        <v>6.4160000000000004</v>
      </c>
      <c r="I1040" t="s">
        <v>871</v>
      </c>
      <c r="L1040">
        <v>104566547</v>
      </c>
      <c r="M1040" s="5">
        <v>42326</v>
      </c>
      <c r="N1040">
        <v>19</v>
      </c>
      <c r="O1040">
        <v>1</v>
      </c>
      <c r="P1040">
        <v>0</v>
      </c>
      <c r="Q1040">
        <v>1</v>
      </c>
      <c r="R1040" t="s">
        <v>3</v>
      </c>
    </row>
    <row r="1041" spans="1:18" x14ac:dyDescent="0.35">
      <c r="A1041">
        <v>0</v>
      </c>
      <c r="B1041" t="s">
        <v>363</v>
      </c>
      <c r="C1041">
        <v>0.1</v>
      </c>
      <c r="D1041" t="s">
        <v>411</v>
      </c>
      <c r="E1041" t="s">
        <v>488</v>
      </c>
      <c r="F1041" t="s">
        <v>502</v>
      </c>
      <c r="G1041" t="s">
        <v>363</v>
      </c>
      <c r="H1041">
        <v>6.4160000000000004</v>
      </c>
      <c r="I1041" t="s">
        <v>871</v>
      </c>
      <c r="L1041">
        <v>108453095</v>
      </c>
      <c r="M1041" s="5">
        <v>46110</v>
      </c>
      <c r="N1041">
        <v>14</v>
      </c>
      <c r="O1041">
        <v>1</v>
      </c>
      <c r="P1041">
        <v>0</v>
      </c>
      <c r="Q1041">
        <v>5</v>
      </c>
      <c r="R1041" t="s">
        <v>9</v>
      </c>
    </row>
    <row r="1042" spans="1:18" x14ac:dyDescent="0.35">
      <c r="A1042">
        <v>0</v>
      </c>
      <c r="B1042" t="s">
        <v>363</v>
      </c>
      <c r="C1042">
        <v>0.1</v>
      </c>
      <c r="D1042" t="s">
        <v>411</v>
      </c>
      <c r="E1042" t="s">
        <v>488</v>
      </c>
      <c r="F1042" t="s">
        <v>502</v>
      </c>
      <c r="G1042" t="s">
        <v>363</v>
      </c>
      <c r="H1042">
        <v>6.4160000000000004</v>
      </c>
      <c r="I1042" t="s">
        <v>871</v>
      </c>
      <c r="L1042">
        <v>107820597</v>
      </c>
      <c r="M1042" s="5">
        <v>45521</v>
      </c>
      <c r="N1042">
        <v>17</v>
      </c>
      <c r="O1042">
        <v>1</v>
      </c>
      <c r="P1042">
        <v>0</v>
      </c>
      <c r="Q1042">
        <v>1</v>
      </c>
      <c r="R1042" t="s">
        <v>7</v>
      </c>
    </row>
    <row r="1043" spans="1:18" x14ac:dyDescent="0.35">
      <c r="A1043">
        <v>0</v>
      </c>
      <c r="B1043" t="s">
        <v>363</v>
      </c>
      <c r="C1043">
        <v>0.1</v>
      </c>
      <c r="D1043" t="s">
        <v>6</v>
      </c>
      <c r="E1043" t="s">
        <v>505</v>
      </c>
      <c r="F1043" t="s">
        <v>488</v>
      </c>
      <c r="G1043" t="s">
        <v>363</v>
      </c>
      <c r="H1043">
        <v>6.431</v>
      </c>
      <c r="I1043" t="s">
        <v>871</v>
      </c>
      <c r="L1043">
        <v>107715556</v>
      </c>
      <c r="M1043" s="5">
        <v>45421</v>
      </c>
      <c r="N1043">
        <v>21</v>
      </c>
      <c r="O1043">
        <v>1</v>
      </c>
      <c r="P1043">
        <v>0</v>
      </c>
      <c r="Q1043">
        <v>1</v>
      </c>
      <c r="R1043" t="s">
        <v>7</v>
      </c>
    </row>
    <row r="1044" spans="1:18" x14ac:dyDescent="0.35">
      <c r="A1044">
        <v>0</v>
      </c>
      <c r="B1044" t="s">
        <v>363</v>
      </c>
      <c r="C1044">
        <v>1.9</v>
      </c>
      <c r="D1044" t="s">
        <v>411</v>
      </c>
      <c r="E1044" t="s">
        <v>475</v>
      </c>
      <c r="F1044" t="s">
        <v>488</v>
      </c>
      <c r="G1044" t="s">
        <v>363</v>
      </c>
      <c r="H1044">
        <v>6.4969999999999999</v>
      </c>
      <c r="I1044" t="s">
        <v>871</v>
      </c>
      <c r="L1044">
        <v>106534766</v>
      </c>
      <c r="M1044" s="5">
        <v>44290</v>
      </c>
      <c r="N1044">
        <v>19</v>
      </c>
      <c r="O1044">
        <v>1</v>
      </c>
      <c r="P1044">
        <v>0</v>
      </c>
      <c r="Q1044">
        <v>5</v>
      </c>
      <c r="R1044" t="s">
        <v>7</v>
      </c>
    </row>
    <row r="1045" spans="1:18" x14ac:dyDescent="0.35">
      <c r="A1045">
        <v>0</v>
      </c>
      <c r="B1045" t="s">
        <v>363</v>
      </c>
      <c r="C1045">
        <v>0.19</v>
      </c>
      <c r="D1045" t="s">
        <v>411</v>
      </c>
      <c r="E1045" t="s">
        <v>488</v>
      </c>
      <c r="F1045" t="s">
        <v>502</v>
      </c>
      <c r="G1045" t="s">
        <v>363</v>
      </c>
      <c r="H1045">
        <v>6.5060000000000002</v>
      </c>
      <c r="I1045" t="s">
        <v>871</v>
      </c>
      <c r="L1045">
        <v>105002727</v>
      </c>
      <c r="M1045" s="5">
        <v>42768</v>
      </c>
      <c r="N1045">
        <v>5</v>
      </c>
      <c r="O1045">
        <v>1</v>
      </c>
      <c r="P1045">
        <v>0</v>
      </c>
      <c r="Q1045">
        <v>1</v>
      </c>
      <c r="R1045" t="s">
        <v>7</v>
      </c>
    </row>
    <row r="1046" spans="1:18" x14ac:dyDescent="0.35">
      <c r="A1046">
        <v>0</v>
      </c>
      <c r="B1046" t="s">
        <v>363</v>
      </c>
      <c r="C1046">
        <v>0.2</v>
      </c>
      <c r="D1046" t="s">
        <v>411</v>
      </c>
      <c r="E1046" t="s">
        <v>488</v>
      </c>
      <c r="F1046" t="s">
        <v>502</v>
      </c>
      <c r="G1046" t="s">
        <v>363</v>
      </c>
      <c r="H1046">
        <v>6.516</v>
      </c>
      <c r="I1046" t="s">
        <v>871</v>
      </c>
      <c r="L1046">
        <v>104853925</v>
      </c>
      <c r="M1046" s="5">
        <v>42632</v>
      </c>
      <c r="N1046">
        <v>25</v>
      </c>
      <c r="O1046">
        <v>2</v>
      </c>
      <c r="P1046">
        <v>0</v>
      </c>
      <c r="Q1046">
        <v>1</v>
      </c>
      <c r="R1046" t="s">
        <v>7</v>
      </c>
    </row>
    <row r="1047" spans="1:18" x14ac:dyDescent="0.35">
      <c r="A1047">
        <v>0</v>
      </c>
      <c r="B1047" t="s">
        <v>363</v>
      </c>
      <c r="C1047">
        <v>0.2</v>
      </c>
      <c r="D1047" t="s">
        <v>411</v>
      </c>
      <c r="E1047" t="s">
        <v>488</v>
      </c>
      <c r="F1047" t="s">
        <v>507</v>
      </c>
      <c r="G1047" t="s">
        <v>363</v>
      </c>
      <c r="H1047">
        <v>6.516</v>
      </c>
      <c r="I1047" t="s">
        <v>871</v>
      </c>
      <c r="L1047">
        <v>105700603</v>
      </c>
      <c r="M1047" s="5">
        <v>43438</v>
      </c>
      <c r="N1047">
        <v>17</v>
      </c>
      <c r="O1047">
        <v>1</v>
      </c>
      <c r="P1047">
        <v>0</v>
      </c>
      <c r="Q1047">
        <v>5</v>
      </c>
      <c r="R1047" t="s">
        <v>7</v>
      </c>
    </row>
    <row r="1048" spans="1:18" x14ac:dyDescent="0.35">
      <c r="A1048">
        <v>0</v>
      </c>
      <c r="B1048" t="s">
        <v>363</v>
      </c>
      <c r="C1048">
        <v>0.2</v>
      </c>
      <c r="D1048" t="s">
        <v>411</v>
      </c>
      <c r="E1048" t="s">
        <v>488</v>
      </c>
      <c r="F1048" t="s">
        <v>502</v>
      </c>
      <c r="G1048" t="s">
        <v>363</v>
      </c>
      <c r="H1048">
        <v>6.516</v>
      </c>
      <c r="I1048" t="s">
        <v>871</v>
      </c>
      <c r="L1048">
        <v>105017208</v>
      </c>
      <c r="M1048" s="5">
        <v>42788</v>
      </c>
      <c r="N1048">
        <v>17</v>
      </c>
      <c r="O1048">
        <v>1</v>
      </c>
      <c r="P1048">
        <v>0</v>
      </c>
      <c r="Q1048">
        <v>5</v>
      </c>
      <c r="R1048" t="s">
        <v>7</v>
      </c>
    </row>
    <row r="1049" spans="1:18" x14ac:dyDescent="0.35">
      <c r="A1049">
        <v>0</v>
      </c>
      <c r="B1049" t="s">
        <v>363</v>
      </c>
      <c r="C1049">
        <v>0.2</v>
      </c>
      <c r="D1049" t="s">
        <v>411</v>
      </c>
      <c r="E1049" t="s">
        <v>488</v>
      </c>
      <c r="F1049" t="s">
        <v>507</v>
      </c>
      <c r="G1049" t="s">
        <v>363</v>
      </c>
      <c r="H1049">
        <v>6.516</v>
      </c>
      <c r="I1049" t="s">
        <v>871</v>
      </c>
      <c r="L1049">
        <v>104294769</v>
      </c>
      <c r="M1049" s="5">
        <v>42048</v>
      </c>
      <c r="N1049">
        <v>28</v>
      </c>
      <c r="O1049">
        <v>1</v>
      </c>
      <c r="P1049">
        <v>0</v>
      </c>
      <c r="Q1049">
        <v>1</v>
      </c>
      <c r="R1049" t="s">
        <v>7</v>
      </c>
    </row>
    <row r="1050" spans="1:18" x14ac:dyDescent="0.35">
      <c r="A1050">
        <v>0</v>
      </c>
      <c r="B1050" t="s">
        <v>363</v>
      </c>
      <c r="C1050">
        <v>0.2</v>
      </c>
      <c r="D1050" t="s">
        <v>411</v>
      </c>
      <c r="E1050" t="s">
        <v>488</v>
      </c>
      <c r="F1050" t="s">
        <v>502</v>
      </c>
      <c r="G1050" t="s">
        <v>363</v>
      </c>
      <c r="H1050">
        <v>6.516</v>
      </c>
      <c r="I1050" t="s">
        <v>871</v>
      </c>
      <c r="L1050">
        <v>107964725</v>
      </c>
      <c r="M1050" s="5">
        <v>45644</v>
      </c>
      <c r="N1050">
        <v>17</v>
      </c>
      <c r="O1050">
        <v>1</v>
      </c>
      <c r="P1050">
        <v>0</v>
      </c>
      <c r="Q1050">
        <v>5</v>
      </c>
      <c r="R1050" t="s">
        <v>7</v>
      </c>
    </row>
    <row r="1051" spans="1:18" x14ac:dyDescent="0.35">
      <c r="A1051">
        <v>0</v>
      </c>
      <c r="B1051" t="s">
        <v>363</v>
      </c>
      <c r="C1051">
        <v>0.2</v>
      </c>
      <c r="D1051" t="s">
        <v>411</v>
      </c>
      <c r="E1051" t="s">
        <v>488</v>
      </c>
      <c r="F1051" t="s">
        <v>502</v>
      </c>
      <c r="G1051" t="s">
        <v>363</v>
      </c>
      <c r="H1051">
        <v>6.516</v>
      </c>
      <c r="I1051" t="s">
        <v>871</v>
      </c>
      <c r="L1051">
        <v>108304948</v>
      </c>
      <c r="M1051" s="5">
        <v>45974</v>
      </c>
      <c r="N1051">
        <v>17</v>
      </c>
      <c r="O1051">
        <v>1</v>
      </c>
      <c r="P1051">
        <v>0</v>
      </c>
      <c r="Q1051">
        <v>3</v>
      </c>
      <c r="R1051" t="s">
        <v>7</v>
      </c>
    </row>
    <row r="1052" spans="1:18" x14ac:dyDescent="0.35">
      <c r="A1052">
        <v>0</v>
      </c>
      <c r="B1052" t="s">
        <v>363</v>
      </c>
      <c r="C1052">
        <v>0.2</v>
      </c>
      <c r="D1052" t="s">
        <v>490</v>
      </c>
      <c r="E1052" t="s">
        <v>488</v>
      </c>
      <c r="F1052" t="s">
        <v>502</v>
      </c>
      <c r="G1052" t="s">
        <v>363</v>
      </c>
      <c r="H1052">
        <v>6.516</v>
      </c>
      <c r="I1052" t="s">
        <v>871</v>
      </c>
      <c r="L1052">
        <v>107943178</v>
      </c>
      <c r="M1052" s="5">
        <v>45628</v>
      </c>
      <c r="N1052">
        <v>21</v>
      </c>
      <c r="O1052">
        <v>1</v>
      </c>
      <c r="P1052">
        <v>8</v>
      </c>
      <c r="Q1052">
        <v>1</v>
      </c>
      <c r="R1052" t="s">
        <v>7</v>
      </c>
    </row>
    <row r="1053" spans="1:18" x14ac:dyDescent="0.35">
      <c r="A1053">
        <v>0</v>
      </c>
      <c r="B1053" t="s">
        <v>363</v>
      </c>
      <c r="C1053">
        <v>0.2</v>
      </c>
      <c r="D1053" t="s">
        <v>490</v>
      </c>
      <c r="E1053" t="s">
        <v>488</v>
      </c>
      <c r="F1053" t="s">
        <v>502</v>
      </c>
      <c r="G1053" t="s">
        <v>363</v>
      </c>
      <c r="H1053">
        <v>6.516</v>
      </c>
      <c r="I1053" t="s">
        <v>871</v>
      </c>
      <c r="L1053">
        <v>107943119</v>
      </c>
      <c r="M1053" s="5">
        <v>45628</v>
      </c>
      <c r="N1053">
        <v>19</v>
      </c>
      <c r="O1053">
        <v>1</v>
      </c>
      <c r="P1053">
        <v>8</v>
      </c>
      <c r="Q1053">
        <v>1</v>
      </c>
      <c r="R1053" t="s">
        <v>7</v>
      </c>
    </row>
    <row r="1054" spans="1:18" x14ac:dyDescent="0.35">
      <c r="A1054">
        <v>0</v>
      </c>
      <c r="B1054" t="s">
        <v>363</v>
      </c>
      <c r="C1054">
        <v>0</v>
      </c>
      <c r="E1054" t="s">
        <v>508</v>
      </c>
      <c r="F1054" t="s">
        <v>488</v>
      </c>
      <c r="G1054" t="s">
        <v>363</v>
      </c>
      <c r="H1054">
        <v>6.5309999999999997</v>
      </c>
      <c r="I1054" t="s">
        <v>871</v>
      </c>
      <c r="L1054">
        <v>107792000</v>
      </c>
      <c r="M1054" s="5">
        <v>45495</v>
      </c>
      <c r="N1054">
        <v>23</v>
      </c>
      <c r="O1054">
        <v>2</v>
      </c>
      <c r="P1054">
        <v>8</v>
      </c>
      <c r="Q1054">
        <v>1</v>
      </c>
      <c r="R1054" t="s">
        <v>8</v>
      </c>
    </row>
    <row r="1055" spans="1:18" x14ac:dyDescent="0.35">
      <c r="A1055">
        <v>0</v>
      </c>
      <c r="B1055" t="s">
        <v>363</v>
      </c>
      <c r="C1055">
        <v>0.3</v>
      </c>
      <c r="D1055" t="s">
        <v>411</v>
      </c>
      <c r="E1055" t="s">
        <v>488</v>
      </c>
      <c r="F1055" t="s">
        <v>502</v>
      </c>
      <c r="G1055" t="s">
        <v>363</v>
      </c>
      <c r="H1055">
        <v>6.6159999999999997</v>
      </c>
      <c r="I1055" t="s">
        <v>871</v>
      </c>
      <c r="L1055">
        <v>104633816</v>
      </c>
      <c r="M1055" s="5">
        <v>42401</v>
      </c>
      <c r="N1055">
        <v>17</v>
      </c>
      <c r="O1055">
        <v>1</v>
      </c>
      <c r="Q1055">
        <v>5</v>
      </c>
      <c r="R1055" t="s">
        <v>7</v>
      </c>
    </row>
    <row r="1056" spans="1:18" x14ac:dyDescent="0.35">
      <c r="A1056">
        <v>0</v>
      </c>
      <c r="B1056" t="s">
        <v>363</v>
      </c>
      <c r="C1056">
        <v>0.34</v>
      </c>
      <c r="D1056" t="s">
        <v>411</v>
      </c>
      <c r="E1056" t="s">
        <v>488</v>
      </c>
      <c r="F1056" t="s">
        <v>502</v>
      </c>
      <c r="G1056" t="s">
        <v>363</v>
      </c>
      <c r="H1056">
        <v>6.6559999999999997</v>
      </c>
      <c r="I1056" t="s">
        <v>871</v>
      </c>
      <c r="L1056">
        <v>106423142</v>
      </c>
      <c r="M1056" s="5">
        <v>44166</v>
      </c>
      <c r="N1056">
        <v>21</v>
      </c>
      <c r="O1056">
        <v>1</v>
      </c>
      <c r="P1056">
        <v>0</v>
      </c>
      <c r="Q1056">
        <v>5</v>
      </c>
      <c r="R1056" t="s">
        <v>3</v>
      </c>
    </row>
    <row r="1057" spans="1:18" x14ac:dyDescent="0.35">
      <c r="A1057">
        <v>0</v>
      </c>
      <c r="B1057" t="s">
        <v>363</v>
      </c>
      <c r="C1057">
        <v>1</v>
      </c>
      <c r="D1057" t="s">
        <v>6</v>
      </c>
      <c r="E1057" t="s">
        <v>502</v>
      </c>
      <c r="F1057" t="s">
        <v>488</v>
      </c>
      <c r="G1057" t="s">
        <v>363</v>
      </c>
      <c r="H1057">
        <v>6.7050000000000001</v>
      </c>
      <c r="I1057" t="s">
        <v>871</v>
      </c>
      <c r="L1057">
        <v>106592985</v>
      </c>
      <c r="M1057" s="5">
        <v>44350</v>
      </c>
      <c r="N1057">
        <v>19</v>
      </c>
      <c r="O1057">
        <v>2</v>
      </c>
      <c r="P1057">
        <v>0</v>
      </c>
      <c r="Q1057">
        <v>1</v>
      </c>
      <c r="R1057" t="s">
        <v>8</v>
      </c>
    </row>
    <row r="1058" spans="1:18" x14ac:dyDescent="0.35">
      <c r="A1058">
        <v>0</v>
      </c>
      <c r="B1058" t="s">
        <v>363</v>
      </c>
      <c r="C1058">
        <v>1</v>
      </c>
      <c r="D1058" t="s">
        <v>6</v>
      </c>
      <c r="E1058" t="s">
        <v>502</v>
      </c>
      <c r="F1058" t="s">
        <v>488</v>
      </c>
      <c r="G1058" t="s">
        <v>363</v>
      </c>
      <c r="H1058">
        <v>6.7050000000000001</v>
      </c>
      <c r="I1058" t="s">
        <v>871</v>
      </c>
      <c r="L1058">
        <v>104163114</v>
      </c>
      <c r="M1058" s="5">
        <v>41896</v>
      </c>
      <c r="N1058">
        <v>19</v>
      </c>
      <c r="O1058">
        <v>1</v>
      </c>
      <c r="P1058">
        <v>0</v>
      </c>
      <c r="Q1058">
        <v>1</v>
      </c>
      <c r="R1058" t="s">
        <v>9</v>
      </c>
    </row>
    <row r="1059" spans="1:18" x14ac:dyDescent="0.35">
      <c r="A1059">
        <v>0</v>
      </c>
      <c r="B1059" t="s">
        <v>363</v>
      </c>
      <c r="C1059">
        <v>1</v>
      </c>
      <c r="D1059" t="s">
        <v>6</v>
      </c>
      <c r="E1059" t="s">
        <v>502</v>
      </c>
      <c r="F1059" t="s">
        <v>488</v>
      </c>
      <c r="G1059" t="s">
        <v>363</v>
      </c>
      <c r="H1059">
        <v>6.7050000000000001</v>
      </c>
      <c r="I1059" t="s">
        <v>871</v>
      </c>
      <c r="L1059">
        <v>107084442</v>
      </c>
      <c r="M1059" s="5">
        <v>44818</v>
      </c>
      <c r="N1059">
        <v>21</v>
      </c>
      <c r="O1059">
        <v>1</v>
      </c>
      <c r="P1059">
        <v>0</v>
      </c>
      <c r="Q1059">
        <v>1</v>
      </c>
      <c r="R1059" t="s">
        <v>7</v>
      </c>
    </row>
    <row r="1060" spans="1:18" x14ac:dyDescent="0.35">
      <c r="A1060">
        <v>0</v>
      </c>
      <c r="B1060" t="s">
        <v>363</v>
      </c>
      <c r="C1060">
        <v>1</v>
      </c>
      <c r="D1060" t="s">
        <v>6</v>
      </c>
      <c r="E1060" t="s">
        <v>502</v>
      </c>
      <c r="F1060" t="s">
        <v>488</v>
      </c>
      <c r="G1060" t="s">
        <v>363</v>
      </c>
      <c r="H1060">
        <v>6.7050000000000001</v>
      </c>
      <c r="I1060" t="s">
        <v>871</v>
      </c>
      <c r="L1060">
        <v>104088138</v>
      </c>
      <c r="M1060" s="5">
        <v>41811</v>
      </c>
      <c r="N1060">
        <v>19</v>
      </c>
      <c r="O1060">
        <v>2</v>
      </c>
      <c r="P1060">
        <v>0</v>
      </c>
      <c r="Q1060">
        <v>5</v>
      </c>
      <c r="R1060" t="s">
        <v>8</v>
      </c>
    </row>
    <row r="1061" spans="1:18" x14ac:dyDescent="0.35">
      <c r="A1061">
        <v>0</v>
      </c>
      <c r="B1061" t="s">
        <v>363</v>
      </c>
      <c r="C1061">
        <v>0.4</v>
      </c>
      <c r="D1061" t="s">
        <v>411</v>
      </c>
      <c r="E1061" t="s">
        <v>488</v>
      </c>
      <c r="F1061" t="s">
        <v>507</v>
      </c>
      <c r="G1061" t="s">
        <v>363</v>
      </c>
      <c r="H1061">
        <v>6.7160000000000002</v>
      </c>
      <c r="I1061" t="s">
        <v>871</v>
      </c>
      <c r="L1061">
        <v>105273422</v>
      </c>
      <c r="M1061" s="5">
        <v>43037</v>
      </c>
      <c r="N1061">
        <v>19</v>
      </c>
      <c r="O1061">
        <v>2</v>
      </c>
      <c r="P1061">
        <v>0</v>
      </c>
      <c r="Q1061">
        <v>1</v>
      </c>
      <c r="R1061" t="s">
        <v>7</v>
      </c>
    </row>
    <row r="1062" spans="1:18" x14ac:dyDescent="0.35">
      <c r="A1062">
        <v>0</v>
      </c>
      <c r="B1062" t="s">
        <v>363</v>
      </c>
      <c r="C1062">
        <v>0.4</v>
      </c>
      <c r="D1062" t="s">
        <v>411</v>
      </c>
      <c r="E1062" t="s">
        <v>488</v>
      </c>
      <c r="F1062" t="s">
        <v>502</v>
      </c>
      <c r="G1062" t="s">
        <v>363</v>
      </c>
      <c r="H1062">
        <v>6.7160000000000002</v>
      </c>
      <c r="I1062" t="s">
        <v>871</v>
      </c>
      <c r="L1062">
        <v>106886913</v>
      </c>
      <c r="M1062" s="5">
        <v>44627</v>
      </c>
      <c r="N1062">
        <v>19</v>
      </c>
      <c r="O1062">
        <v>1</v>
      </c>
      <c r="P1062">
        <v>0</v>
      </c>
      <c r="Q1062">
        <v>1</v>
      </c>
      <c r="R1062" t="s">
        <v>8</v>
      </c>
    </row>
    <row r="1063" spans="1:18" x14ac:dyDescent="0.35">
      <c r="A1063">
        <v>0</v>
      </c>
      <c r="B1063" t="s">
        <v>363</v>
      </c>
      <c r="C1063">
        <v>0.4</v>
      </c>
      <c r="D1063" t="s">
        <v>411</v>
      </c>
      <c r="E1063" t="s">
        <v>488</v>
      </c>
      <c r="F1063" t="s">
        <v>502</v>
      </c>
      <c r="G1063" t="s">
        <v>363</v>
      </c>
      <c r="H1063">
        <v>6.7160000000000002</v>
      </c>
      <c r="I1063" t="s">
        <v>871</v>
      </c>
      <c r="L1063">
        <v>105777683</v>
      </c>
      <c r="M1063" s="5">
        <v>43512</v>
      </c>
      <c r="N1063">
        <v>27</v>
      </c>
      <c r="O1063">
        <v>1</v>
      </c>
      <c r="P1063">
        <v>0</v>
      </c>
      <c r="Q1063">
        <v>5</v>
      </c>
      <c r="R1063" t="s">
        <v>10</v>
      </c>
    </row>
    <row r="1064" spans="1:18" x14ac:dyDescent="0.35">
      <c r="A1064">
        <v>0</v>
      </c>
      <c r="B1064" t="s">
        <v>363</v>
      </c>
      <c r="C1064">
        <v>0.4</v>
      </c>
      <c r="D1064" t="s">
        <v>411</v>
      </c>
      <c r="E1064" t="s">
        <v>488</v>
      </c>
      <c r="F1064" t="s">
        <v>502</v>
      </c>
      <c r="G1064" t="s">
        <v>363</v>
      </c>
      <c r="H1064">
        <v>6.7160000000000002</v>
      </c>
      <c r="I1064" t="s">
        <v>871</v>
      </c>
      <c r="L1064">
        <v>104841360</v>
      </c>
      <c r="M1064" s="5">
        <v>42620</v>
      </c>
      <c r="N1064">
        <v>19</v>
      </c>
      <c r="O1064">
        <v>1</v>
      </c>
      <c r="P1064">
        <v>0</v>
      </c>
      <c r="Q1064">
        <v>1</v>
      </c>
      <c r="R1064" t="s">
        <v>10</v>
      </c>
    </row>
    <row r="1065" spans="1:18" x14ac:dyDescent="0.35">
      <c r="A1065">
        <v>0</v>
      </c>
      <c r="B1065" t="s">
        <v>363</v>
      </c>
      <c r="C1065">
        <v>0.4</v>
      </c>
      <c r="D1065" t="s">
        <v>411</v>
      </c>
      <c r="E1065" t="s">
        <v>488</v>
      </c>
      <c r="F1065" t="s">
        <v>509</v>
      </c>
      <c r="G1065" t="s">
        <v>363</v>
      </c>
      <c r="H1065">
        <v>6.7160000000000002</v>
      </c>
      <c r="I1065" t="s">
        <v>871</v>
      </c>
      <c r="L1065">
        <v>107724118</v>
      </c>
      <c r="M1065" s="5">
        <v>45429</v>
      </c>
      <c r="N1065">
        <v>19</v>
      </c>
      <c r="O1065">
        <v>1</v>
      </c>
      <c r="P1065">
        <v>0</v>
      </c>
      <c r="Q1065">
        <v>5</v>
      </c>
      <c r="R1065" t="s">
        <v>7</v>
      </c>
    </row>
    <row r="1066" spans="1:18" x14ac:dyDescent="0.35">
      <c r="A1066">
        <v>0</v>
      </c>
      <c r="B1066" t="s">
        <v>363</v>
      </c>
      <c r="C1066">
        <v>0.4</v>
      </c>
      <c r="D1066" t="s">
        <v>490</v>
      </c>
      <c r="E1066" t="s">
        <v>488</v>
      </c>
      <c r="F1066" t="s">
        <v>502</v>
      </c>
      <c r="G1066" t="s">
        <v>363</v>
      </c>
      <c r="H1066">
        <v>6.7160000000000002</v>
      </c>
      <c r="I1066" t="s">
        <v>871</v>
      </c>
      <c r="L1066">
        <v>106800774</v>
      </c>
      <c r="M1066" s="5">
        <v>44540</v>
      </c>
      <c r="N1066">
        <v>31</v>
      </c>
      <c r="O1066">
        <v>2</v>
      </c>
      <c r="P1066">
        <v>4</v>
      </c>
      <c r="Q1066">
        <v>1</v>
      </c>
      <c r="R1066" t="s">
        <v>7</v>
      </c>
    </row>
    <row r="1067" spans="1:18" x14ac:dyDescent="0.35">
      <c r="A1067">
        <v>0</v>
      </c>
      <c r="B1067" t="s">
        <v>363</v>
      </c>
      <c r="C1067">
        <v>0.4</v>
      </c>
      <c r="D1067" t="s">
        <v>385</v>
      </c>
      <c r="E1067" t="s">
        <v>488</v>
      </c>
      <c r="F1067" t="s">
        <v>502</v>
      </c>
      <c r="G1067" t="s">
        <v>363</v>
      </c>
      <c r="H1067">
        <v>6.7160000000000002</v>
      </c>
      <c r="I1067" t="s">
        <v>871</v>
      </c>
      <c r="L1067">
        <v>106791372</v>
      </c>
      <c r="M1067" s="5">
        <v>44530</v>
      </c>
      <c r="N1067">
        <v>27</v>
      </c>
      <c r="O1067">
        <v>1</v>
      </c>
      <c r="P1067">
        <v>0</v>
      </c>
      <c r="Q1067">
        <v>1</v>
      </c>
      <c r="R1067" t="s">
        <v>8</v>
      </c>
    </row>
    <row r="1068" spans="1:18" x14ac:dyDescent="0.35">
      <c r="A1068">
        <v>0</v>
      </c>
      <c r="B1068" t="s">
        <v>363</v>
      </c>
      <c r="C1068">
        <v>0.4</v>
      </c>
      <c r="D1068" t="s">
        <v>385</v>
      </c>
      <c r="E1068" t="s">
        <v>488</v>
      </c>
      <c r="F1068" t="s">
        <v>502</v>
      </c>
      <c r="G1068" t="s">
        <v>363</v>
      </c>
      <c r="H1068">
        <v>6.7160000000000002</v>
      </c>
      <c r="I1068" t="s">
        <v>871</v>
      </c>
      <c r="L1068">
        <v>108287854</v>
      </c>
      <c r="M1068" s="5">
        <v>45961</v>
      </c>
      <c r="N1068">
        <v>19</v>
      </c>
      <c r="O1068">
        <v>1</v>
      </c>
      <c r="P1068">
        <v>0</v>
      </c>
      <c r="Q1068">
        <v>1</v>
      </c>
      <c r="R1068" t="s">
        <v>3</v>
      </c>
    </row>
    <row r="1069" spans="1:18" x14ac:dyDescent="0.35">
      <c r="A1069">
        <v>0</v>
      </c>
      <c r="B1069" t="s">
        <v>363</v>
      </c>
      <c r="C1069">
        <v>0.49</v>
      </c>
      <c r="D1069" t="s">
        <v>411</v>
      </c>
      <c r="E1069" t="s">
        <v>488</v>
      </c>
      <c r="F1069" t="s">
        <v>502</v>
      </c>
      <c r="G1069" t="s">
        <v>363</v>
      </c>
      <c r="H1069">
        <v>6.806</v>
      </c>
      <c r="I1069" t="s">
        <v>871</v>
      </c>
      <c r="L1069">
        <v>107115226</v>
      </c>
      <c r="M1069" s="5">
        <v>44848</v>
      </c>
      <c r="N1069">
        <v>19</v>
      </c>
      <c r="O1069">
        <v>1</v>
      </c>
      <c r="P1069">
        <v>0</v>
      </c>
      <c r="Q1069">
        <v>1</v>
      </c>
      <c r="R1069" t="s">
        <v>10</v>
      </c>
    </row>
    <row r="1070" spans="1:18" x14ac:dyDescent="0.35">
      <c r="A1070">
        <v>0</v>
      </c>
      <c r="B1070" t="s">
        <v>363</v>
      </c>
      <c r="C1070">
        <v>0.5</v>
      </c>
      <c r="D1070" t="s">
        <v>411</v>
      </c>
      <c r="E1070" t="s">
        <v>488</v>
      </c>
      <c r="F1070" t="s">
        <v>502</v>
      </c>
      <c r="G1070" t="s">
        <v>363</v>
      </c>
      <c r="H1070">
        <v>6.8159999999999998</v>
      </c>
      <c r="I1070" t="s">
        <v>871</v>
      </c>
      <c r="L1070">
        <v>104338605</v>
      </c>
      <c r="M1070" s="5">
        <v>42096</v>
      </c>
      <c r="N1070">
        <v>19</v>
      </c>
      <c r="O1070">
        <v>1</v>
      </c>
      <c r="P1070">
        <v>0</v>
      </c>
      <c r="Q1070">
        <v>1</v>
      </c>
      <c r="R1070" t="s">
        <v>8</v>
      </c>
    </row>
    <row r="1071" spans="1:18" x14ac:dyDescent="0.35">
      <c r="A1071">
        <v>0</v>
      </c>
      <c r="B1071" t="s">
        <v>363</v>
      </c>
      <c r="C1071">
        <v>0.5</v>
      </c>
      <c r="D1071" t="s">
        <v>411</v>
      </c>
      <c r="E1071" t="s">
        <v>488</v>
      </c>
      <c r="F1071" t="s">
        <v>502</v>
      </c>
      <c r="G1071" t="s">
        <v>363</v>
      </c>
      <c r="H1071">
        <v>6.8159999999999998</v>
      </c>
      <c r="I1071" t="s">
        <v>871</v>
      </c>
      <c r="L1071">
        <v>105339014</v>
      </c>
      <c r="M1071" s="5">
        <v>43101</v>
      </c>
      <c r="N1071">
        <v>5</v>
      </c>
      <c r="O1071">
        <v>1</v>
      </c>
      <c r="P1071">
        <v>0</v>
      </c>
      <c r="Q1071">
        <v>1</v>
      </c>
      <c r="R1071" t="s">
        <v>9</v>
      </c>
    </row>
    <row r="1072" spans="1:18" x14ac:dyDescent="0.35">
      <c r="A1072">
        <v>0</v>
      </c>
      <c r="B1072" t="s">
        <v>363</v>
      </c>
      <c r="C1072">
        <v>0.5</v>
      </c>
      <c r="D1072" t="s">
        <v>411</v>
      </c>
      <c r="E1072" t="s">
        <v>488</v>
      </c>
      <c r="F1072" t="s">
        <v>502</v>
      </c>
      <c r="G1072" t="s">
        <v>363</v>
      </c>
      <c r="H1072">
        <v>6.8159999999999998</v>
      </c>
      <c r="I1072" t="s">
        <v>871</v>
      </c>
      <c r="L1072">
        <v>106964022</v>
      </c>
      <c r="M1072" s="5">
        <v>44698</v>
      </c>
      <c r="N1072">
        <v>19</v>
      </c>
      <c r="O1072">
        <v>1</v>
      </c>
      <c r="P1072">
        <v>0</v>
      </c>
      <c r="Q1072">
        <v>1</v>
      </c>
      <c r="R1072" t="s">
        <v>8</v>
      </c>
    </row>
    <row r="1073" spans="1:18" x14ac:dyDescent="0.35">
      <c r="A1073">
        <v>0</v>
      </c>
      <c r="B1073" t="s">
        <v>363</v>
      </c>
      <c r="C1073">
        <v>0.5</v>
      </c>
      <c r="D1073" t="s">
        <v>411</v>
      </c>
      <c r="E1073" t="s">
        <v>488</v>
      </c>
      <c r="F1073" t="s">
        <v>502</v>
      </c>
      <c r="G1073" t="s">
        <v>363</v>
      </c>
      <c r="H1073">
        <v>6.8159999999999998</v>
      </c>
      <c r="I1073" t="s">
        <v>871</v>
      </c>
      <c r="L1073">
        <v>104617069</v>
      </c>
      <c r="M1073" s="5">
        <v>42386</v>
      </c>
      <c r="N1073">
        <v>19</v>
      </c>
      <c r="O1073">
        <v>1</v>
      </c>
      <c r="P1073">
        <v>0</v>
      </c>
      <c r="Q1073">
        <v>5</v>
      </c>
      <c r="R1073" t="s">
        <v>7</v>
      </c>
    </row>
    <row r="1074" spans="1:18" x14ac:dyDescent="0.35">
      <c r="A1074">
        <v>0</v>
      </c>
      <c r="B1074" t="s">
        <v>363</v>
      </c>
      <c r="C1074">
        <v>0.5</v>
      </c>
      <c r="D1074" t="s">
        <v>411</v>
      </c>
      <c r="E1074" t="s">
        <v>488</v>
      </c>
      <c r="F1074" t="s">
        <v>502</v>
      </c>
      <c r="G1074" t="s">
        <v>363</v>
      </c>
      <c r="H1074">
        <v>6.8159999999999998</v>
      </c>
      <c r="I1074" t="s">
        <v>871</v>
      </c>
      <c r="L1074">
        <v>108407910</v>
      </c>
      <c r="M1074" s="5">
        <v>46071</v>
      </c>
      <c r="N1074">
        <v>28</v>
      </c>
      <c r="O1074">
        <v>1</v>
      </c>
      <c r="P1074">
        <v>0</v>
      </c>
      <c r="Q1074">
        <v>1</v>
      </c>
      <c r="R1074" t="s">
        <v>7</v>
      </c>
    </row>
    <row r="1075" spans="1:18" x14ac:dyDescent="0.35">
      <c r="A1075">
        <v>0</v>
      </c>
      <c r="B1075" t="s">
        <v>363</v>
      </c>
      <c r="C1075">
        <v>0.5</v>
      </c>
      <c r="D1075" t="s">
        <v>411</v>
      </c>
      <c r="E1075" t="s">
        <v>488</v>
      </c>
      <c r="F1075" t="s">
        <v>502</v>
      </c>
      <c r="G1075" t="s">
        <v>363</v>
      </c>
      <c r="H1075">
        <v>6.8159999999999998</v>
      </c>
      <c r="I1075" t="s">
        <v>871</v>
      </c>
      <c r="L1075">
        <v>107672895</v>
      </c>
      <c r="M1075" s="5">
        <v>45382</v>
      </c>
      <c r="N1075">
        <v>17</v>
      </c>
      <c r="O1075">
        <v>1</v>
      </c>
      <c r="P1075">
        <v>0</v>
      </c>
      <c r="Q1075">
        <v>1</v>
      </c>
      <c r="R1075" t="s">
        <v>7</v>
      </c>
    </row>
    <row r="1076" spans="1:18" x14ac:dyDescent="0.35">
      <c r="A1076">
        <v>0</v>
      </c>
      <c r="B1076" t="s">
        <v>363</v>
      </c>
      <c r="C1076">
        <v>0.5</v>
      </c>
      <c r="D1076" t="s">
        <v>411</v>
      </c>
      <c r="E1076" t="s">
        <v>488</v>
      </c>
      <c r="F1076" t="s">
        <v>502</v>
      </c>
      <c r="G1076" t="s">
        <v>363</v>
      </c>
      <c r="H1076">
        <v>6.8159999999999998</v>
      </c>
      <c r="I1076" t="s">
        <v>871</v>
      </c>
      <c r="L1076">
        <v>108139015</v>
      </c>
      <c r="M1076" s="5">
        <v>45819</v>
      </c>
      <c r="N1076">
        <v>19</v>
      </c>
      <c r="O1076">
        <v>1</v>
      </c>
      <c r="P1076">
        <v>0</v>
      </c>
      <c r="Q1076">
        <v>1</v>
      </c>
      <c r="R1076" t="s">
        <v>7</v>
      </c>
    </row>
    <row r="1077" spans="1:18" x14ac:dyDescent="0.35">
      <c r="A1077">
        <v>0</v>
      </c>
      <c r="B1077" t="s">
        <v>363</v>
      </c>
      <c r="C1077">
        <v>0.85</v>
      </c>
      <c r="D1077" t="s">
        <v>6</v>
      </c>
      <c r="E1077" t="s">
        <v>502</v>
      </c>
      <c r="F1077" t="s">
        <v>488</v>
      </c>
      <c r="G1077" t="s">
        <v>363</v>
      </c>
      <c r="H1077">
        <v>6.8550000000000004</v>
      </c>
      <c r="I1077" t="s">
        <v>871</v>
      </c>
      <c r="L1077">
        <v>107579129</v>
      </c>
      <c r="M1077" s="5">
        <v>45289</v>
      </c>
      <c r="N1077">
        <v>21</v>
      </c>
      <c r="O1077">
        <v>1</v>
      </c>
      <c r="P1077">
        <v>0</v>
      </c>
      <c r="Q1077">
        <v>1</v>
      </c>
      <c r="R1077" t="s">
        <v>7</v>
      </c>
    </row>
    <row r="1078" spans="1:18" x14ac:dyDescent="0.35">
      <c r="A1078">
        <v>0</v>
      </c>
      <c r="B1078" t="s">
        <v>363</v>
      </c>
      <c r="C1078">
        <v>0.6</v>
      </c>
      <c r="D1078" t="s">
        <v>411</v>
      </c>
      <c r="E1078" t="s">
        <v>488</v>
      </c>
      <c r="F1078" t="s">
        <v>502</v>
      </c>
      <c r="G1078" t="s">
        <v>363</v>
      </c>
      <c r="H1078">
        <v>6.9160000000000004</v>
      </c>
      <c r="I1078" t="s">
        <v>871</v>
      </c>
      <c r="L1078">
        <v>104270500</v>
      </c>
      <c r="M1078" s="5">
        <v>42019</v>
      </c>
      <c r="N1078">
        <v>19</v>
      </c>
      <c r="O1078">
        <v>2</v>
      </c>
      <c r="P1078">
        <v>0</v>
      </c>
      <c r="Q1078">
        <v>1</v>
      </c>
      <c r="R1078" t="s">
        <v>7</v>
      </c>
    </row>
    <row r="1079" spans="1:18" x14ac:dyDescent="0.35">
      <c r="A1079">
        <v>0</v>
      </c>
      <c r="B1079" t="s">
        <v>363</v>
      </c>
      <c r="C1079">
        <v>0.7</v>
      </c>
      <c r="D1079" t="s">
        <v>6</v>
      </c>
      <c r="E1079" t="s">
        <v>502</v>
      </c>
      <c r="F1079" t="s">
        <v>488</v>
      </c>
      <c r="G1079" t="s">
        <v>363</v>
      </c>
      <c r="H1079">
        <v>7.0049999999999999</v>
      </c>
      <c r="I1079" t="s">
        <v>871</v>
      </c>
      <c r="L1079">
        <v>108095259</v>
      </c>
      <c r="M1079" s="5">
        <v>45777</v>
      </c>
      <c r="N1079">
        <v>17</v>
      </c>
      <c r="O1079">
        <v>1</v>
      </c>
      <c r="P1079">
        <v>0</v>
      </c>
      <c r="Q1079">
        <v>3</v>
      </c>
      <c r="R1079" t="s">
        <v>7</v>
      </c>
    </row>
    <row r="1080" spans="1:18" x14ac:dyDescent="0.35">
      <c r="A1080">
        <v>0</v>
      </c>
      <c r="B1080" t="s">
        <v>363</v>
      </c>
      <c r="C1080">
        <v>9.5000000000000001E-2</v>
      </c>
      <c r="D1080" t="s">
        <v>6</v>
      </c>
      <c r="E1080" t="s">
        <v>509</v>
      </c>
      <c r="F1080" t="s">
        <v>488</v>
      </c>
      <c r="G1080" t="s">
        <v>363</v>
      </c>
      <c r="H1080">
        <v>7.0129999999999999</v>
      </c>
      <c r="I1080" t="s">
        <v>871</v>
      </c>
      <c r="L1080">
        <v>107283645</v>
      </c>
      <c r="M1080" s="5">
        <v>45007</v>
      </c>
      <c r="N1080">
        <v>32</v>
      </c>
      <c r="O1080">
        <v>2</v>
      </c>
      <c r="P1080">
        <v>0</v>
      </c>
      <c r="Q1080">
        <v>1</v>
      </c>
      <c r="R1080" t="s">
        <v>8</v>
      </c>
    </row>
    <row r="1081" spans="1:18" x14ac:dyDescent="0.35">
      <c r="A1081">
        <v>0</v>
      </c>
      <c r="B1081" t="s">
        <v>363</v>
      </c>
      <c r="C1081">
        <v>0.7</v>
      </c>
      <c r="D1081" t="s">
        <v>411</v>
      </c>
      <c r="E1081" t="s">
        <v>488</v>
      </c>
      <c r="F1081" t="s">
        <v>502</v>
      </c>
      <c r="G1081" t="s">
        <v>363</v>
      </c>
      <c r="H1081">
        <v>7.016</v>
      </c>
      <c r="I1081" t="s">
        <v>871</v>
      </c>
      <c r="L1081">
        <v>103977027</v>
      </c>
      <c r="M1081" s="5">
        <v>41683</v>
      </c>
      <c r="N1081">
        <v>21</v>
      </c>
      <c r="O1081">
        <v>5</v>
      </c>
      <c r="P1081">
        <v>0</v>
      </c>
      <c r="Q1081">
        <v>1</v>
      </c>
      <c r="R1081" t="s">
        <v>7</v>
      </c>
    </row>
    <row r="1082" spans="1:18" x14ac:dyDescent="0.35">
      <c r="A1082">
        <v>0</v>
      </c>
      <c r="B1082" t="s">
        <v>363</v>
      </c>
      <c r="C1082">
        <v>0.7</v>
      </c>
      <c r="D1082" t="s">
        <v>411</v>
      </c>
      <c r="E1082" t="s">
        <v>488</v>
      </c>
      <c r="F1082" t="s">
        <v>502</v>
      </c>
      <c r="G1082" t="s">
        <v>363</v>
      </c>
      <c r="H1082">
        <v>7.016</v>
      </c>
      <c r="I1082" t="s">
        <v>871</v>
      </c>
      <c r="L1082">
        <v>105293257</v>
      </c>
      <c r="M1082" s="5">
        <v>43053</v>
      </c>
      <c r="N1082">
        <v>21</v>
      </c>
      <c r="O1082">
        <v>1</v>
      </c>
      <c r="P1082">
        <v>0</v>
      </c>
      <c r="Q1082">
        <v>1</v>
      </c>
      <c r="R1082" t="s">
        <v>7</v>
      </c>
    </row>
    <row r="1083" spans="1:18" x14ac:dyDescent="0.35">
      <c r="A1083">
        <v>0</v>
      </c>
      <c r="B1083" t="s">
        <v>363</v>
      </c>
      <c r="C1083">
        <v>0.7</v>
      </c>
      <c r="D1083" t="s">
        <v>411</v>
      </c>
      <c r="E1083" t="s">
        <v>488</v>
      </c>
      <c r="F1083" t="s">
        <v>502</v>
      </c>
      <c r="G1083" t="s">
        <v>363</v>
      </c>
      <c r="H1083">
        <v>7.016</v>
      </c>
      <c r="I1083" t="s">
        <v>871</v>
      </c>
      <c r="L1083">
        <v>105406485</v>
      </c>
      <c r="M1083" s="5">
        <v>43167</v>
      </c>
      <c r="N1083">
        <v>17</v>
      </c>
      <c r="O1083">
        <v>1</v>
      </c>
      <c r="P1083">
        <v>0</v>
      </c>
      <c r="Q1083">
        <v>5</v>
      </c>
      <c r="R1083" t="s">
        <v>7</v>
      </c>
    </row>
    <row r="1084" spans="1:18" x14ac:dyDescent="0.35">
      <c r="A1084">
        <v>0</v>
      </c>
      <c r="B1084" t="s">
        <v>363</v>
      </c>
      <c r="C1084">
        <v>0.75</v>
      </c>
      <c r="D1084" t="s">
        <v>411</v>
      </c>
      <c r="E1084" t="s">
        <v>488</v>
      </c>
      <c r="F1084" t="s">
        <v>502</v>
      </c>
      <c r="G1084" t="s">
        <v>363</v>
      </c>
      <c r="H1084">
        <v>7.0659999999999998</v>
      </c>
      <c r="I1084" t="s">
        <v>871</v>
      </c>
      <c r="L1084">
        <v>104720463</v>
      </c>
      <c r="M1084" s="5">
        <v>42489</v>
      </c>
      <c r="N1084">
        <v>19</v>
      </c>
      <c r="O1084">
        <v>1</v>
      </c>
      <c r="P1084">
        <v>0</v>
      </c>
      <c r="Q1084">
        <v>5</v>
      </c>
      <c r="R1084" t="s">
        <v>7</v>
      </c>
    </row>
    <row r="1085" spans="1:18" x14ac:dyDescent="0.35">
      <c r="A1085">
        <v>0</v>
      </c>
      <c r="B1085" t="s">
        <v>363</v>
      </c>
      <c r="C1085">
        <v>8.9999999999999993E-3</v>
      </c>
      <c r="D1085" t="s">
        <v>6</v>
      </c>
      <c r="E1085" t="s">
        <v>509</v>
      </c>
      <c r="F1085" t="s">
        <v>488</v>
      </c>
      <c r="G1085" t="s">
        <v>363</v>
      </c>
      <c r="H1085">
        <v>7.0990000000000002</v>
      </c>
      <c r="I1085" t="s">
        <v>871</v>
      </c>
      <c r="L1085">
        <v>108055344</v>
      </c>
      <c r="M1085" s="5">
        <v>45738</v>
      </c>
      <c r="N1085">
        <v>21</v>
      </c>
      <c r="O1085">
        <v>1</v>
      </c>
      <c r="P1085">
        <v>0</v>
      </c>
      <c r="Q1085">
        <v>1</v>
      </c>
      <c r="R1085" t="s">
        <v>7</v>
      </c>
    </row>
    <row r="1086" spans="1:18" x14ac:dyDescent="0.35">
      <c r="A1086">
        <v>0</v>
      </c>
      <c r="B1086" t="s">
        <v>363</v>
      </c>
      <c r="C1086">
        <v>0.6</v>
      </c>
      <c r="D1086" t="s">
        <v>6</v>
      </c>
      <c r="E1086" t="s">
        <v>502</v>
      </c>
      <c r="F1086" t="s">
        <v>488</v>
      </c>
      <c r="G1086" t="s">
        <v>363</v>
      </c>
      <c r="H1086">
        <v>7.1050000000000004</v>
      </c>
      <c r="I1086" t="s">
        <v>871</v>
      </c>
      <c r="L1086">
        <v>106248015</v>
      </c>
      <c r="M1086" s="5">
        <v>43992</v>
      </c>
      <c r="N1086">
        <v>21</v>
      </c>
      <c r="O1086">
        <v>1</v>
      </c>
      <c r="P1086">
        <v>0</v>
      </c>
      <c r="Q1086">
        <v>1</v>
      </c>
      <c r="R1086" t="s">
        <v>7</v>
      </c>
    </row>
    <row r="1087" spans="1:18" x14ac:dyDescent="0.35">
      <c r="A1087">
        <v>0</v>
      </c>
      <c r="B1087" t="s">
        <v>363</v>
      </c>
      <c r="C1087">
        <v>0.6</v>
      </c>
      <c r="D1087" t="s">
        <v>6</v>
      </c>
      <c r="E1087" t="s">
        <v>502</v>
      </c>
      <c r="F1087" t="s">
        <v>488</v>
      </c>
      <c r="G1087" t="s">
        <v>363</v>
      </c>
      <c r="H1087">
        <v>7.1050000000000004</v>
      </c>
      <c r="I1087" t="s">
        <v>871</v>
      </c>
      <c r="L1087">
        <v>103943280</v>
      </c>
      <c r="M1087" s="5">
        <v>41642</v>
      </c>
      <c r="N1087">
        <v>17</v>
      </c>
      <c r="O1087">
        <v>1</v>
      </c>
      <c r="P1087">
        <v>0</v>
      </c>
      <c r="Q1087">
        <v>5</v>
      </c>
      <c r="R1087" t="s">
        <v>7</v>
      </c>
    </row>
    <row r="1088" spans="1:18" x14ac:dyDescent="0.35">
      <c r="A1088">
        <v>0</v>
      </c>
      <c r="B1088" t="s">
        <v>363</v>
      </c>
      <c r="C1088">
        <v>0</v>
      </c>
      <c r="E1088" t="s">
        <v>509</v>
      </c>
      <c r="F1088" t="s">
        <v>502</v>
      </c>
      <c r="G1088" t="s">
        <v>363</v>
      </c>
      <c r="H1088">
        <v>7.1079999999999997</v>
      </c>
      <c r="I1088" t="s">
        <v>871</v>
      </c>
      <c r="L1088">
        <v>107918228</v>
      </c>
      <c r="M1088" s="5">
        <v>45603</v>
      </c>
      <c r="N1088">
        <v>21</v>
      </c>
      <c r="O1088">
        <v>1</v>
      </c>
      <c r="P1088">
        <v>8</v>
      </c>
      <c r="Q1088">
        <v>5</v>
      </c>
      <c r="R1088" t="s">
        <v>7</v>
      </c>
    </row>
    <row r="1089" spans="1:18" x14ac:dyDescent="0.35">
      <c r="A1089">
        <v>0</v>
      </c>
      <c r="B1089" t="s">
        <v>363</v>
      </c>
      <c r="C1089">
        <v>0</v>
      </c>
      <c r="E1089" t="s">
        <v>511</v>
      </c>
      <c r="F1089" t="s">
        <v>488</v>
      </c>
      <c r="G1089" t="s">
        <v>363</v>
      </c>
      <c r="H1089">
        <v>7.1079999999999997</v>
      </c>
      <c r="I1089" t="s">
        <v>871</v>
      </c>
      <c r="L1089">
        <v>107971943</v>
      </c>
      <c r="M1089" s="5">
        <v>45652</v>
      </c>
      <c r="N1089">
        <v>23</v>
      </c>
      <c r="O1089">
        <v>1</v>
      </c>
      <c r="P1089">
        <v>8</v>
      </c>
      <c r="Q1089">
        <v>1</v>
      </c>
      <c r="R1089" t="s">
        <v>3</v>
      </c>
    </row>
    <row r="1090" spans="1:18" x14ac:dyDescent="0.35">
      <c r="A1090">
        <v>0</v>
      </c>
      <c r="B1090" t="s">
        <v>363</v>
      </c>
      <c r="C1090">
        <v>0.5</v>
      </c>
      <c r="D1090" t="s">
        <v>6</v>
      </c>
      <c r="E1090" t="s">
        <v>502</v>
      </c>
      <c r="F1090" t="s">
        <v>507</v>
      </c>
      <c r="G1090" t="s">
        <v>363</v>
      </c>
      <c r="H1090">
        <v>7.2050000000000001</v>
      </c>
      <c r="I1090" t="s">
        <v>871</v>
      </c>
      <c r="L1090">
        <v>108020638</v>
      </c>
      <c r="M1090" s="5">
        <v>45702</v>
      </c>
      <c r="N1090">
        <v>17</v>
      </c>
      <c r="O1090">
        <v>1</v>
      </c>
      <c r="P1090">
        <v>0</v>
      </c>
      <c r="Q1090">
        <v>5</v>
      </c>
      <c r="R1090" t="s">
        <v>7</v>
      </c>
    </row>
    <row r="1091" spans="1:18" x14ac:dyDescent="0.35">
      <c r="A1091">
        <v>0</v>
      </c>
      <c r="B1091" t="s">
        <v>363</v>
      </c>
      <c r="C1091">
        <v>1.7</v>
      </c>
      <c r="D1091" t="s">
        <v>6</v>
      </c>
      <c r="E1091" t="s">
        <v>507</v>
      </c>
      <c r="F1091" t="s">
        <v>502</v>
      </c>
      <c r="G1091" t="s">
        <v>363</v>
      </c>
      <c r="H1091">
        <v>7.2670000000000003</v>
      </c>
      <c r="I1091" t="s">
        <v>871</v>
      </c>
      <c r="L1091">
        <v>105356611</v>
      </c>
      <c r="M1091" s="5">
        <v>43118</v>
      </c>
      <c r="N1091">
        <v>1</v>
      </c>
      <c r="O1091">
        <v>4</v>
      </c>
      <c r="P1091">
        <v>0</v>
      </c>
      <c r="Q1091">
        <v>5</v>
      </c>
      <c r="R1091" t="s">
        <v>7</v>
      </c>
    </row>
    <row r="1092" spans="1:18" x14ac:dyDescent="0.35">
      <c r="A1092">
        <v>0</v>
      </c>
      <c r="B1092" t="s">
        <v>363</v>
      </c>
      <c r="C1092">
        <v>0.4</v>
      </c>
      <c r="D1092" t="s">
        <v>6</v>
      </c>
      <c r="E1092" t="s">
        <v>502</v>
      </c>
      <c r="F1092" t="s">
        <v>488</v>
      </c>
      <c r="G1092" t="s">
        <v>363</v>
      </c>
      <c r="H1092">
        <v>7.3049999999999997</v>
      </c>
      <c r="I1092" t="s">
        <v>871</v>
      </c>
      <c r="L1092">
        <v>106907827</v>
      </c>
      <c r="M1092" s="5">
        <v>44651</v>
      </c>
      <c r="N1092">
        <v>19</v>
      </c>
      <c r="O1092">
        <v>2</v>
      </c>
      <c r="P1092">
        <v>5</v>
      </c>
      <c r="Q1092">
        <v>1</v>
      </c>
      <c r="R1092" t="s">
        <v>7</v>
      </c>
    </row>
    <row r="1093" spans="1:18" x14ac:dyDescent="0.35">
      <c r="A1093">
        <v>0</v>
      </c>
      <c r="B1093" t="s">
        <v>363</v>
      </c>
      <c r="C1093">
        <v>0.4</v>
      </c>
      <c r="D1093" t="s">
        <v>6</v>
      </c>
      <c r="E1093" t="s">
        <v>502</v>
      </c>
      <c r="F1093" t="s">
        <v>488</v>
      </c>
      <c r="G1093" t="s">
        <v>363</v>
      </c>
      <c r="H1093">
        <v>7.3049999999999997</v>
      </c>
      <c r="I1093" t="s">
        <v>871</v>
      </c>
      <c r="L1093">
        <v>105755110</v>
      </c>
      <c r="M1093" s="5">
        <v>43489</v>
      </c>
      <c r="N1093">
        <v>21</v>
      </c>
      <c r="O1093">
        <v>1</v>
      </c>
      <c r="P1093">
        <v>0</v>
      </c>
      <c r="Q1093">
        <v>1</v>
      </c>
      <c r="R1093" t="s">
        <v>7</v>
      </c>
    </row>
    <row r="1094" spans="1:18" x14ac:dyDescent="0.35">
      <c r="A1094">
        <v>0</v>
      </c>
      <c r="B1094" t="s">
        <v>363</v>
      </c>
      <c r="C1094">
        <v>0.4</v>
      </c>
      <c r="D1094" t="s">
        <v>503</v>
      </c>
      <c r="E1094" t="s">
        <v>502</v>
      </c>
      <c r="F1094" t="s">
        <v>488</v>
      </c>
      <c r="G1094" t="s">
        <v>363</v>
      </c>
      <c r="H1094">
        <v>7.3049999999999997</v>
      </c>
      <c r="I1094" t="s">
        <v>871</v>
      </c>
      <c r="L1094">
        <v>105646784</v>
      </c>
      <c r="M1094" s="5">
        <v>43392</v>
      </c>
      <c r="N1094">
        <v>17</v>
      </c>
      <c r="O1094">
        <v>1</v>
      </c>
      <c r="P1094">
        <v>0</v>
      </c>
      <c r="Q1094">
        <v>1</v>
      </c>
      <c r="R1094" t="s">
        <v>7</v>
      </c>
    </row>
    <row r="1095" spans="1:18" x14ac:dyDescent="0.35">
      <c r="A1095">
        <v>0</v>
      </c>
      <c r="B1095" t="s">
        <v>363</v>
      </c>
      <c r="C1095">
        <v>0.35</v>
      </c>
      <c r="D1095" t="s">
        <v>6</v>
      </c>
      <c r="E1095" t="s">
        <v>502</v>
      </c>
      <c r="F1095" t="s">
        <v>488</v>
      </c>
      <c r="G1095" t="s">
        <v>363</v>
      </c>
      <c r="H1095">
        <v>7.3550000000000004</v>
      </c>
      <c r="I1095" t="s">
        <v>871</v>
      </c>
      <c r="L1095">
        <v>104393349</v>
      </c>
      <c r="M1095" s="5">
        <v>42156</v>
      </c>
      <c r="N1095">
        <v>21</v>
      </c>
      <c r="O1095">
        <v>1</v>
      </c>
      <c r="P1095">
        <v>0</v>
      </c>
      <c r="Q1095">
        <v>1</v>
      </c>
      <c r="R1095" t="s">
        <v>7</v>
      </c>
    </row>
    <row r="1096" spans="1:18" x14ac:dyDescent="0.35">
      <c r="A1096">
        <v>0</v>
      </c>
      <c r="B1096" t="s">
        <v>363</v>
      </c>
      <c r="C1096">
        <v>0.3</v>
      </c>
      <c r="D1096" t="s">
        <v>6</v>
      </c>
      <c r="E1096" t="s">
        <v>502</v>
      </c>
      <c r="F1096" t="s">
        <v>488</v>
      </c>
      <c r="G1096" t="s">
        <v>363</v>
      </c>
      <c r="H1096">
        <v>7.4050000000000002</v>
      </c>
      <c r="I1096" t="s">
        <v>871</v>
      </c>
      <c r="L1096">
        <v>106495551</v>
      </c>
      <c r="M1096" s="5">
        <v>44243</v>
      </c>
      <c r="N1096">
        <v>19</v>
      </c>
      <c r="O1096">
        <v>1</v>
      </c>
      <c r="P1096">
        <v>0</v>
      </c>
      <c r="Q1096">
        <v>1</v>
      </c>
      <c r="R1096" t="s">
        <v>7</v>
      </c>
    </row>
    <row r="1097" spans="1:18" x14ac:dyDescent="0.35">
      <c r="A1097">
        <v>0</v>
      </c>
      <c r="B1097" t="s">
        <v>363</v>
      </c>
      <c r="C1097">
        <v>0.3</v>
      </c>
      <c r="D1097" t="s">
        <v>6</v>
      </c>
      <c r="E1097" t="s">
        <v>502</v>
      </c>
      <c r="F1097" t="s">
        <v>488</v>
      </c>
      <c r="G1097" t="s">
        <v>363</v>
      </c>
      <c r="H1097">
        <v>7.4050000000000002</v>
      </c>
      <c r="I1097" t="s">
        <v>871</v>
      </c>
      <c r="L1097">
        <v>106587698</v>
      </c>
      <c r="M1097" s="5">
        <v>44339</v>
      </c>
      <c r="N1097">
        <v>29</v>
      </c>
      <c r="O1097">
        <v>1</v>
      </c>
      <c r="P1097">
        <v>0</v>
      </c>
      <c r="Q1097">
        <v>5</v>
      </c>
      <c r="R1097" t="s">
        <v>7</v>
      </c>
    </row>
    <row r="1098" spans="1:18" x14ac:dyDescent="0.35">
      <c r="A1098">
        <v>0</v>
      </c>
      <c r="B1098" t="s">
        <v>363</v>
      </c>
      <c r="C1098">
        <v>0.3</v>
      </c>
      <c r="D1098" t="s">
        <v>6</v>
      </c>
      <c r="E1098" t="s">
        <v>502</v>
      </c>
      <c r="F1098" t="s">
        <v>488</v>
      </c>
      <c r="G1098" t="s">
        <v>363</v>
      </c>
      <c r="H1098">
        <v>7.4050000000000002</v>
      </c>
      <c r="I1098" t="s">
        <v>871</v>
      </c>
      <c r="L1098">
        <v>107034367</v>
      </c>
      <c r="M1098" s="5">
        <v>44772</v>
      </c>
      <c r="N1098">
        <v>27</v>
      </c>
      <c r="O1098">
        <v>1</v>
      </c>
      <c r="P1098">
        <v>0</v>
      </c>
      <c r="Q1098">
        <v>1</v>
      </c>
      <c r="R1098" t="s">
        <v>8</v>
      </c>
    </row>
    <row r="1099" spans="1:18" x14ac:dyDescent="0.35">
      <c r="A1099">
        <v>0</v>
      </c>
      <c r="B1099" t="s">
        <v>363</v>
      </c>
      <c r="C1099">
        <v>0.25</v>
      </c>
      <c r="D1099" t="s">
        <v>6</v>
      </c>
      <c r="E1099" t="s">
        <v>502</v>
      </c>
      <c r="F1099" t="s">
        <v>488</v>
      </c>
      <c r="G1099" t="s">
        <v>363</v>
      </c>
      <c r="H1099">
        <v>7.4550000000000001</v>
      </c>
      <c r="I1099" t="s">
        <v>871</v>
      </c>
      <c r="L1099">
        <v>108146003</v>
      </c>
      <c r="M1099" s="5">
        <v>45826</v>
      </c>
      <c r="N1099">
        <v>17</v>
      </c>
      <c r="O1099">
        <v>1</v>
      </c>
      <c r="P1099">
        <v>0</v>
      </c>
      <c r="Q1099">
        <v>1</v>
      </c>
      <c r="R1099" t="s">
        <v>7</v>
      </c>
    </row>
    <row r="1100" spans="1:18" x14ac:dyDescent="0.35">
      <c r="A1100">
        <v>0</v>
      </c>
      <c r="B1100" t="s">
        <v>363</v>
      </c>
      <c r="C1100">
        <v>0.2</v>
      </c>
      <c r="D1100" t="s">
        <v>6</v>
      </c>
      <c r="E1100" t="s">
        <v>502</v>
      </c>
      <c r="F1100" t="s">
        <v>488</v>
      </c>
      <c r="G1100" t="s">
        <v>363</v>
      </c>
      <c r="H1100">
        <v>7.5049999999999999</v>
      </c>
      <c r="I1100" t="s">
        <v>871</v>
      </c>
      <c r="L1100">
        <v>104123926</v>
      </c>
      <c r="M1100" s="5">
        <v>41855</v>
      </c>
      <c r="N1100">
        <v>19</v>
      </c>
      <c r="O1100">
        <v>1</v>
      </c>
      <c r="P1100">
        <v>0</v>
      </c>
      <c r="Q1100">
        <v>1</v>
      </c>
      <c r="R1100" t="s">
        <v>7</v>
      </c>
    </row>
    <row r="1101" spans="1:18" x14ac:dyDescent="0.35">
      <c r="A1101">
        <v>0</v>
      </c>
      <c r="B1101" t="s">
        <v>363</v>
      </c>
      <c r="C1101">
        <v>0.2</v>
      </c>
      <c r="D1101" t="s">
        <v>6</v>
      </c>
      <c r="E1101" t="s">
        <v>502</v>
      </c>
      <c r="F1101" t="s">
        <v>511</v>
      </c>
      <c r="G1101" t="s">
        <v>363</v>
      </c>
      <c r="H1101">
        <v>7.5049999999999999</v>
      </c>
      <c r="I1101" t="s">
        <v>871</v>
      </c>
      <c r="L1101">
        <v>105674504</v>
      </c>
      <c r="M1101" s="5">
        <v>43417</v>
      </c>
      <c r="N1101">
        <v>21</v>
      </c>
      <c r="O1101">
        <v>2</v>
      </c>
      <c r="P1101">
        <v>5</v>
      </c>
      <c r="Q1101">
        <v>1</v>
      </c>
      <c r="R1101" t="s">
        <v>7</v>
      </c>
    </row>
    <row r="1102" spans="1:18" x14ac:dyDescent="0.35">
      <c r="A1102">
        <v>0</v>
      </c>
      <c r="B1102" t="s">
        <v>363</v>
      </c>
      <c r="C1102">
        <v>0.2</v>
      </c>
      <c r="D1102" t="s">
        <v>6</v>
      </c>
      <c r="E1102" t="s">
        <v>502</v>
      </c>
      <c r="F1102" t="s">
        <v>488</v>
      </c>
      <c r="G1102" t="s">
        <v>363</v>
      </c>
      <c r="H1102">
        <v>7.5049999999999999</v>
      </c>
      <c r="I1102" t="s">
        <v>871</v>
      </c>
      <c r="L1102">
        <v>105098107</v>
      </c>
      <c r="M1102" s="5">
        <v>42866</v>
      </c>
      <c r="N1102">
        <v>19</v>
      </c>
      <c r="O1102">
        <v>1</v>
      </c>
      <c r="P1102">
        <v>0</v>
      </c>
      <c r="Q1102">
        <v>1</v>
      </c>
      <c r="R1102" t="s">
        <v>7</v>
      </c>
    </row>
    <row r="1103" spans="1:18" x14ac:dyDescent="0.35">
      <c r="A1103">
        <v>0</v>
      </c>
      <c r="B1103" t="s">
        <v>363</v>
      </c>
      <c r="C1103">
        <v>0.2</v>
      </c>
      <c r="D1103" t="s">
        <v>6</v>
      </c>
      <c r="E1103" t="s">
        <v>502</v>
      </c>
      <c r="F1103" t="s">
        <v>488</v>
      </c>
      <c r="G1103" t="s">
        <v>363</v>
      </c>
      <c r="H1103">
        <v>7.5049999999999999</v>
      </c>
      <c r="I1103" t="s">
        <v>871</v>
      </c>
      <c r="L1103">
        <v>106659630</v>
      </c>
      <c r="M1103" s="5">
        <v>44422</v>
      </c>
      <c r="N1103">
        <v>28</v>
      </c>
      <c r="O1103">
        <v>1</v>
      </c>
      <c r="P1103">
        <v>0</v>
      </c>
      <c r="Q1103">
        <v>1</v>
      </c>
      <c r="R1103" t="s">
        <v>7</v>
      </c>
    </row>
    <row r="1104" spans="1:18" x14ac:dyDescent="0.35">
      <c r="A1104">
        <v>0</v>
      </c>
      <c r="B1104" t="s">
        <v>363</v>
      </c>
      <c r="C1104">
        <v>0.19</v>
      </c>
      <c r="D1104" t="s">
        <v>6</v>
      </c>
      <c r="E1104" t="s">
        <v>502</v>
      </c>
      <c r="F1104" t="s">
        <v>488</v>
      </c>
      <c r="G1104" t="s">
        <v>363</v>
      </c>
      <c r="H1104">
        <v>7.5149999999999997</v>
      </c>
      <c r="I1104" t="s">
        <v>871</v>
      </c>
      <c r="L1104">
        <v>106724025</v>
      </c>
      <c r="M1104" s="5">
        <v>44476</v>
      </c>
      <c r="N1104">
        <v>19</v>
      </c>
      <c r="O1104">
        <v>1</v>
      </c>
      <c r="P1104">
        <v>0</v>
      </c>
      <c r="Q1104">
        <v>1</v>
      </c>
      <c r="R1104" t="s">
        <v>7</v>
      </c>
    </row>
    <row r="1105" spans="1:18" x14ac:dyDescent="0.35">
      <c r="A1105">
        <v>0</v>
      </c>
      <c r="B1105" t="s">
        <v>363</v>
      </c>
      <c r="C1105">
        <v>0.48</v>
      </c>
      <c r="D1105" t="s">
        <v>411</v>
      </c>
      <c r="E1105" t="s">
        <v>509</v>
      </c>
      <c r="F1105" t="s">
        <v>502</v>
      </c>
      <c r="G1105" t="s">
        <v>363</v>
      </c>
      <c r="H1105">
        <v>7.5880000000000001</v>
      </c>
      <c r="I1105" t="s">
        <v>871</v>
      </c>
      <c r="L1105">
        <v>108148248</v>
      </c>
      <c r="M1105" s="5">
        <v>45828</v>
      </c>
      <c r="N1105">
        <v>19</v>
      </c>
      <c r="O1105">
        <v>1</v>
      </c>
      <c r="P1105">
        <v>0</v>
      </c>
      <c r="Q1105">
        <v>1</v>
      </c>
      <c r="R1105" t="s">
        <v>7</v>
      </c>
    </row>
    <row r="1106" spans="1:18" x14ac:dyDescent="0.35">
      <c r="A1106">
        <v>0</v>
      </c>
      <c r="B1106" t="s">
        <v>363</v>
      </c>
      <c r="C1106">
        <v>0.1</v>
      </c>
      <c r="D1106" t="s">
        <v>6</v>
      </c>
      <c r="E1106" t="s">
        <v>502</v>
      </c>
      <c r="F1106" t="s">
        <v>488</v>
      </c>
      <c r="G1106" t="s">
        <v>363</v>
      </c>
      <c r="H1106">
        <v>7.6050000000000004</v>
      </c>
      <c r="I1106" t="s">
        <v>871</v>
      </c>
      <c r="L1106">
        <v>105897795</v>
      </c>
      <c r="M1106" s="5">
        <v>43629</v>
      </c>
      <c r="N1106">
        <v>27</v>
      </c>
      <c r="O1106">
        <v>1</v>
      </c>
      <c r="P1106">
        <v>0</v>
      </c>
      <c r="Q1106">
        <v>5</v>
      </c>
      <c r="R1106" t="s">
        <v>10</v>
      </c>
    </row>
    <row r="1107" spans="1:18" x14ac:dyDescent="0.35">
      <c r="A1107">
        <v>0</v>
      </c>
      <c r="B1107" t="s">
        <v>363</v>
      </c>
      <c r="C1107">
        <v>0.1</v>
      </c>
      <c r="D1107" t="s">
        <v>6</v>
      </c>
      <c r="E1107" t="s">
        <v>502</v>
      </c>
      <c r="F1107" t="s">
        <v>488</v>
      </c>
      <c r="G1107" t="s">
        <v>363</v>
      </c>
      <c r="H1107">
        <v>7.6050000000000004</v>
      </c>
      <c r="I1107" t="s">
        <v>871</v>
      </c>
      <c r="L1107">
        <v>106219359</v>
      </c>
      <c r="M1107" s="5">
        <v>43958</v>
      </c>
      <c r="N1107">
        <v>17</v>
      </c>
      <c r="O1107">
        <v>1</v>
      </c>
      <c r="P1107">
        <v>0</v>
      </c>
      <c r="Q1107">
        <v>5</v>
      </c>
      <c r="R1107" t="s">
        <v>7</v>
      </c>
    </row>
    <row r="1108" spans="1:18" x14ac:dyDescent="0.35">
      <c r="A1108">
        <v>0</v>
      </c>
      <c r="B1108" t="s">
        <v>363</v>
      </c>
      <c r="C1108">
        <v>9.5000000000000001E-2</v>
      </c>
      <c r="D1108" t="s">
        <v>6</v>
      </c>
      <c r="E1108" t="s">
        <v>502</v>
      </c>
      <c r="F1108" t="s">
        <v>488</v>
      </c>
      <c r="G1108" t="s">
        <v>363</v>
      </c>
      <c r="H1108">
        <v>7.61</v>
      </c>
      <c r="I1108" t="s">
        <v>871</v>
      </c>
      <c r="L1108">
        <v>104332485</v>
      </c>
      <c r="M1108" s="5">
        <v>42087</v>
      </c>
      <c r="N1108">
        <v>17</v>
      </c>
      <c r="O1108">
        <v>1</v>
      </c>
      <c r="P1108">
        <v>0</v>
      </c>
      <c r="Q1108">
        <v>1</v>
      </c>
      <c r="R1108" t="s">
        <v>7</v>
      </c>
    </row>
    <row r="1109" spans="1:18" x14ac:dyDescent="0.35">
      <c r="A1109">
        <v>0</v>
      </c>
      <c r="B1109" t="s">
        <v>363</v>
      </c>
      <c r="C1109">
        <v>1.3</v>
      </c>
      <c r="D1109" t="s">
        <v>411</v>
      </c>
      <c r="E1109" t="s">
        <v>488</v>
      </c>
      <c r="F1109" t="s">
        <v>502</v>
      </c>
      <c r="G1109" t="s">
        <v>363</v>
      </c>
      <c r="H1109">
        <v>7.6159999999999997</v>
      </c>
      <c r="I1109" t="s">
        <v>871</v>
      </c>
      <c r="L1109">
        <v>106064755</v>
      </c>
      <c r="M1109" s="5">
        <v>43785</v>
      </c>
      <c r="N1109">
        <v>19</v>
      </c>
      <c r="O1109">
        <v>1</v>
      </c>
      <c r="P1109">
        <v>0</v>
      </c>
      <c r="Q1109">
        <v>5</v>
      </c>
      <c r="R1109" t="s">
        <v>8</v>
      </c>
    </row>
    <row r="1110" spans="1:18" x14ac:dyDescent="0.35">
      <c r="A1110">
        <v>0</v>
      </c>
      <c r="B1110" t="s">
        <v>363</v>
      </c>
      <c r="C1110">
        <v>7.6999999999999999E-2</v>
      </c>
      <c r="D1110" t="s">
        <v>6</v>
      </c>
      <c r="E1110" t="s">
        <v>502</v>
      </c>
      <c r="F1110" t="s">
        <v>488</v>
      </c>
      <c r="G1110" t="s">
        <v>363</v>
      </c>
      <c r="H1110">
        <v>7.6280000000000001</v>
      </c>
      <c r="I1110" t="s">
        <v>871</v>
      </c>
      <c r="L1110">
        <v>106991299</v>
      </c>
      <c r="M1110" s="5">
        <v>44729</v>
      </c>
      <c r="N1110">
        <v>27</v>
      </c>
      <c r="O1110">
        <v>1</v>
      </c>
      <c r="P1110">
        <v>0</v>
      </c>
      <c r="Q1110">
        <v>1</v>
      </c>
      <c r="R1110" t="s">
        <v>8</v>
      </c>
    </row>
    <row r="1111" spans="1:18" x14ac:dyDescent="0.35">
      <c r="A1111">
        <v>0</v>
      </c>
      <c r="B1111" t="s">
        <v>363</v>
      </c>
      <c r="C1111">
        <v>0.02</v>
      </c>
      <c r="D1111" t="s">
        <v>6</v>
      </c>
      <c r="E1111" t="s">
        <v>502</v>
      </c>
      <c r="F1111" t="s">
        <v>488</v>
      </c>
      <c r="G1111" t="s">
        <v>363</v>
      </c>
      <c r="H1111">
        <v>7.6849999999999996</v>
      </c>
      <c r="I1111" t="s">
        <v>871</v>
      </c>
      <c r="L1111">
        <v>108247139</v>
      </c>
      <c r="M1111" s="5">
        <v>45924</v>
      </c>
      <c r="N1111">
        <v>21</v>
      </c>
      <c r="O1111">
        <v>1</v>
      </c>
      <c r="P1111">
        <v>0</v>
      </c>
      <c r="Q1111">
        <v>1</v>
      </c>
      <c r="R1111" t="s">
        <v>7</v>
      </c>
    </row>
    <row r="1112" spans="1:18" x14ac:dyDescent="0.35">
      <c r="A1112">
        <v>0</v>
      </c>
      <c r="B1112" t="s">
        <v>363</v>
      </c>
      <c r="C1112">
        <v>0</v>
      </c>
      <c r="E1112" t="s">
        <v>502</v>
      </c>
      <c r="F1112" t="s">
        <v>488</v>
      </c>
      <c r="G1112" t="s">
        <v>363</v>
      </c>
      <c r="H1112">
        <v>7.7050000000000001</v>
      </c>
      <c r="I1112" t="s">
        <v>871</v>
      </c>
      <c r="L1112">
        <v>106346552</v>
      </c>
      <c r="M1112" s="5">
        <v>44088</v>
      </c>
      <c r="N1112">
        <v>22</v>
      </c>
      <c r="O1112">
        <v>1</v>
      </c>
      <c r="P1112">
        <v>8</v>
      </c>
      <c r="Q1112">
        <v>1</v>
      </c>
      <c r="R1112" t="s">
        <v>3</v>
      </c>
    </row>
    <row r="1113" spans="1:18" x14ac:dyDescent="0.35">
      <c r="A1113">
        <v>0</v>
      </c>
      <c r="B1113" t="s">
        <v>363</v>
      </c>
      <c r="C1113">
        <v>0</v>
      </c>
      <c r="E1113" t="s">
        <v>502</v>
      </c>
      <c r="F1113" t="s">
        <v>488</v>
      </c>
      <c r="G1113" t="s">
        <v>363</v>
      </c>
      <c r="H1113">
        <v>7.7050000000000001</v>
      </c>
      <c r="I1113" t="s">
        <v>871</v>
      </c>
      <c r="L1113">
        <v>106313623</v>
      </c>
      <c r="M1113" s="5">
        <v>44060</v>
      </c>
      <c r="N1113">
        <v>21</v>
      </c>
      <c r="O1113">
        <v>1</v>
      </c>
      <c r="P1113">
        <v>8</v>
      </c>
      <c r="Q1113">
        <v>1</v>
      </c>
      <c r="R1113" t="s">
        <v>7</v>
      </c>
    </row>
    <row r="1114" spans="1:18" x14ac:dyDescent="0.35">
      <c r="A1114">
        <v>0</v>
      </c>
      <c r="B1114" t="s">
        <v>363</v>
      </c>
      <c r="C1114">
        <v>0</v>
      </c>
      <c r="E1114" t="s">
        <v>502</v>
      </c>
      <c r="F1114" t="s">
        <v>507</v>
      </c>
      <c r="G1114" t="s">
        <v>363</v>
      </c>
      <c r="H1114">
        <v>7.7050000000000001</v>
      </c>
      <c r="I1114" t="s">
        <v>871</v>
      </c>
      <c r="L1114">
        <v>107294855</v>
      </c>
      <c r="M1114" s="5">
        <v>45022</v>
      </c>
      <c r="N1114">
        <v>21</v>
      </c>
      <c r="O1114">
        <v>1</v>
      </c>
      <c r="P1114">
        <v>8</v>
      </c>
      <c r="Q1114">
        <v>5</v>
      </c>
      <c r="R1114" t="s">
        <v>8</v>
      </c>
    </row>
    <row r="1115" spans="1:18" x14ac:dyDescent="0.35">
      <c r="A1115">
        <v>0</v>
      </c>
      <c r="B1115" t="s">
        <v>363</v>
      </c>
      <c r="C1115">
        <v>0</v>
      </c>
      <c r="E1115" t="s">
        <v>502</v>
      </c>
      <c r="F1115" t="s">
        <v>507</v>
      </c>
      <c r="G1115" t="s">
        <v>363</v>
      </c>
      <c r="H1115">
        <v>7.7050000000000001</v>
      </c>
      <c r="I1115" t="s">
        <v>871</v>
      </c>
      <c r="L1115">
        <v>104952210</v>
      </c>
      <c r="M1115" s="5">
        <v>42723</v>
      </c>
      <c r="N1115">
        <v>19</v>
      </c>
      <c r="O1115">
        <v>2</v>
      </c>
      <c r="P1115">
        <v>8</v>
      </c>
      <c r="Q1115">
        <v>1</v>
      </c>
      <c r="R1115" t="s">
        <v>7</v>
      </c>
    </row>
    <row r="1116" spans="1:18" x14ac:dyDescent="0.35">
      <c r="A1116">
        <v>0</v>
      </c>
      <c r="B1116" t="s">
        <v>363</v>
      </c>
      <c r="C1116">
        <v>0</v>
      </c>
      <c r="E1116" t="s">
        <v>502</v>
      </c>
      <c r="F1116" t="s">
        <v>488</v>
      </c>
      <c r="G1116" t="s">
        <v>363</v>
      </c>
      <c r="H1116">
        <v>7.7050000000000001</v>
      </c>
      <c r="I1116" t="s">
        <v>871</v>
      </c>
      <c r="L1116">
        <v>106313912</v>
      </c>
      <c r="M1116" s="5">
        <v>44063</v>
      </c>
      <c r="N1116">
        <v>22</v>
      </c>
      <c r="O1116">
        <v>1</v>
      </c>
      <c r="P1116">
        <v>8</v>
      </c>
      <c r="Q1116">
        <v>1</v>
      </c>
      <c r="R1116" t="s">
        <v>7</v>
      </c>
    </row>
    <row r="1117" spans="1:18" x14ac:dyDescent="0.35">
      <c r="A1117">
        <v>0</v>
      </c>
      <c r="B1117" t="s">
        <v>363</v>
      </c>
      <c r="C1117">
        <v>0</v>
      </c>
      <c r="E1117" t="s">
        <v>502</v>
      </c>
      <c r="F1117" t="s">
        <v>488</v>
      </c>
      <c r="G1117" t="s">
        <v>363</v>
      </c>
      <c r="H1117">
        <v>7.7050000000000001</v>
      </c>
      <c r="I1117" t="s">
        <v>871</v>
      </c>
      <c r="L1117">
        <v>104729881</v>
      </c>
      <c r="M1117" s="5">
        <v>42501</v>
      </c>
      <c r="N1117">
        <v>17</v>
      </c>
      <c r="O1117">
        <v>1</v>
      </c>
      <c r="P1117">
        <v>8</v>
      </c>
      <c r="Q1117">
        <v>1</v>
      </c>
      <c r="R1117" t="s">
        <v>7</v>
      </c>
    </row>
    <row r="1118" spans="1:18" x14ac:dyDescent="0.35">
      <c r="A1118">
        <v>0</v>
      </c>
      <c r="B1118" t="s">
        <v>363</v>
      </c>
      <c r="C1118">
        <v>0</v>
      </c>
      <c r="E1118" t="s">
        <v>502</v>
      </c>
      <c r="F1118" t="s">
        <v>488</v>
      </c>
      <c r="G1118" t="s">
        <v>363</v>
      </c>
      <c r="H1118">
        <v>7.7050000000000001</v>
      </c>
      <c r="I1118" t="s">
        <v>871</v>
      </c>
      <c r="L1118">
        <v>106114898</v>
      </c>
      <c r="M1118" s="5">
        <v>43833</v>
      </c>
      <c r="N1118">
        <v>21</v>
      </c>
      <c r="O1118">
        <v>1</v>
      </c>
      <c r="P1118">
        <v>8</v>
      </c>
      <c r="Q1118">
        <v>1</v>
      </c>
      <c r="R1118" t="s">
        <v>7</v>
      </c>
    </row>
    <row r="1119" spans="1:18" x14ac:dyDescent="0.35">
      <c r="A1119">
        <v>0</v>
      </c>
      <c r="B1119" t="s">
        <v>363</v>
      </c>
      <c r="C1119">
        <v>6.0000000000000001E-3</v>
      </c>
      <c r="D1119" t="s">
        <v>385</v>
      </c>
      <c r="E1119" t="s">
        <v>502</v>
      </c>
      <c r="F1119" t="s">
        <v>488</v>
      </c>
      <c r="G1119" t="s">
        <v>363</v>
      </c>
      <c r="H1119">
        <v>7.7110000000000003</v>
      </c>
      <c r="I1119" t="s">
        <v>871</v>
      </c>
      <c r="L1119">
        <v>108237031</v>
      </c>
      <c r="M1119" s="5">
        <v>45918</v>
      </c>
      <c r="N1119">
        <v>19</v>
      </c>
      <c r="O1119">
        <v>1</v>
      </c>
      <c r="P1119">
        <v>0</v>
      </c>
      <c r="Q1119">
        <v>1</v>
      </c>
      <c r="R1119" t="s">
        <v>7</v>
      </c>
    </row>
    <row r="1120" spans="1:18" x14ac:dyDescent="0.35">
      <c r="A1120">
        <v>0</v>
      </c>
      <c r="B1120" t="s">
        <v>363</v>
      </c>
      <c r="C1120">
        <v>1.9E-2</v>
      </c>
      <c r="D1120" t="s">
        <v>411</v>
      </c>
      <c r="E1120" t="s">
        <v>502</v>
      </c>
      <c r="F1120" t="s">
        <v>513</v>
      </c>
      <c r="G1120" t="s">
        <v>363</v>
      </c>
      <c r="H1120">
        <v>7.7240000000000002</v>
      </c>
      <c r="I1120" t="s">
        <v>871</v>
      </c>
      <c r="L1120">
        <v>107027747</v>
      </c>
      <c r="M1120" s="5">
        <v>44768</v>
      </c>
      <c r="N1120">
        <v>21</v>
      </c>
      <c r="O1120">
        <v>1</v>
      </c>
      <c r="P1120">
        <v>0</v>
      </c>
      <c r="Q1120">
        <v>1</v>
      </c>
      <c r="R1120" t="s">
        <v>7</v>
      </c>
    </row>
    <row r="1121" spans="1:18" x14ac:dyDescent="0.35">
      <c r="A1121">
        <v>0</v>
      </c>
      <c r="B1121" t="s">
        <v>363</v>
      </c>
      <c r="C1121">
        <v>0.02</v>
      </c>
      <c r="D1121" t="s">
        <v>411</v>
      </c>
      <c r="E1121" t="s">
        <v>502</v>
      </c>
      <c r="F1121" t="s">
        <v>507</v>
      </c>
      <c r="G1121" t="s">
        <v>363</v>
      </c>
      <c r="H1121">
        <v>7.7249999999999996</v>
      </c>
      <c r="I1121" t="s">
        <v>871</v>
      </c>
      <c r="L1121">
        <v>106476593</v>
      </c>
      <c r="M1121" s="5">
        <v>44226</v>
      </c>
      <c r="N1121">
        <v>29</v>
      </c>
      <c r="O1121">
        <v>1</v>
      </c>
      <c r="P1121">
        <v>0</v>
      </c>
      <c r="Q1121">
        <v>1</v>
      </c>
      <c r="R1121" t="s">
        <v>7</v>
      </c>
    </row>
    <row r="1122" spans="1:18" x14ac:dyDescent="0.35">
      <c r="A1122">
        <v>0</v>
      </c>
      <c r="B1122" t="s">
        <v>363</v>
      </c>
      <c r="C1122">
        <v>0.1</v>
      </c>
      <c r="D1122" t="s">
        <v>411</v>
      </c>
      <c r="E1122" t="s">
        <v>502</v>
      </c>
      <c r="F1122" t="s">
        <v>507</v>
      </c>
      <c r="G1122" t="s">
        <v>363</v>
      </c>
      <c r="H1122">
        <v>7.8049999999999997</v>
      </c>
      <c r="I1122" t="s">
        <v>871</v>
      </c>
      <c r="L1122">
        <v>106016414</v>
      </c>
      <c r="M1122" s="5">
        <v>43745</v>
      </c>
      <c r="N1122">
        <v>17</v>
      </c>
      <c r="O1122">
        <v>1</v>
      </c>
      <c r="P1122">
        <v>0</v>
      </c>
      <c r="Q1122">
        <v>1</v>
      </c>
      <c r="R1122" t="s">
        <v>7</v>
      </c>
    </row>
    <row r="1123" spans="1:18" x14ac:dyDescent="0.35">
      <c r="A1123">
        <v>0</v>
      </c>
      <c r="B1123" t="s">
        <v>363</v>
      </c>
      <c r="C1123">
        <v>0.1</v>
      </c>
      <c r="D1123" t="s">
        <v>411</v>
      </c>
      <c r="E1123" t="s">
        <v>502</v>
      </c>
      <c r="F1123" t="s">
        <v>394</v>
      </c>
      <c r="G1123" t="s">
        <v>363</v>
      </c>
      <c r="H1123">
        <v>7.8049999999999997</v>
      </c>
      <c r="I1123" t="s">
        <v>871</v>
      </c>
      <c r="L1123">
        <v>104417072</v>
      </c>
      <c r="M1123" s="5">
        <v>42180</v>
      </c>
      <c r="N1123">
        <v>17</v>
      </c>
      <c r="O1123">
        <v>1</v>
      </c>
      <c r="P1123">
        <v>0</v>
      </c>
      <c r="Q1123">
        <v>1</v>
      </c>
      <c r="R1123" t="s">
        <v>7</v>
      </c>
    </row>
    <row r="1124" spans="1:18" x14ac:dyDescent="0.35">
      <c r="A1124">
        <v>0</v>
      </c>
      <c r="B1124" t="s">
        <v>363</v>
      </c>
      <c r="C1124">
        <v>0.1</v>
      </c>
      <c r="D1124" t="s">
        <v>411</v>
      </c>
      <c r="E1124" t="s">
        <v>502</v>
      </c>
      <c r="F1124" t="s">
        <v>513</v>
      </c>
      <c r="G1124" t="s">
        <v>363</v>
      </c>
      <c r="H1124">
        <v>7.8049999999999997</v>
      </c>
      <c r="I1124" t="s">
        <v>871</v>
      </c>
      <c r="L1124">
        <v>107619739</v>
      </c>
      <c r="M1124" s="5">
        <v>45331</v>
      </c>
      <c r="N1124">
        <v>21</v>
      </c>
      <c r="O1124">
        <v>1</v>
      </c>
      <c r="P1124">
        <v>0</v>
      </c>
      <c r="Q1124">
        <v>5</v>
      </c>
      <c r="R1124" t="s">
        <v>7</v>
      </c>
    </row>
    <row r="1125" spans="1:18" x14ac:dyDescent="0.35">
      <c r="A1125">
        <v>0</v>
      </c>
      <c r="B1125" t="s">
        <v>363</v>
      </c>
      <c r="C1125">
        <v>0.1</v>
      </c>
      <c r="D1125" t="s">
        <v>6</v>
      </c>
      <c r="E1125" t="s">
        <v>513</v>
      </c>
      <c r="F1125" t="s">
        <v>502</v>
      </c>
      <c r="G1125" t="s">
        <v>363</v>
      </c>
      <c r="H1125">
        <v>7.8079999999999998</v>
      </c>
      <c r="I1125" t="s">
        <v>871</v>
      </c>
      <c r="L1125">
        <v>108390115</v>
      </c>
      <c r="M1125" s="5">
        <v>46055</v>
      </c>
      <c r="N1125">
        <v>19</v>
      </c>
      <c r="O1125">
        <v>4</v>
      </c>
      <c r="P1125">
        <v>0</v>
      </c>
      <c r="Q1125">
        <v>1</v>
      </c>
      <c r="R1125" t="s">
        <v>7</v>
      </c>
    </row>
    <row r="1126" spans="1:18" x14ac:dyDescent="0.35">
      <c r="A1126">
        <v>0</v>
      </c>
      <c r="B1126" t="s">
        <v>363</v>
      </c>
      <c r="C1126">
        <v>0.12</v>
      </c>
      <c r="D1126" t="s">
        <v>411</v>
      </c>
      <c r="E1126" t="s">
        <v>502</v>
      </c>
      <c r="F1126" t="s">
        <v>513</v>
      </c>
      <c r="G1126" t="s">
        <v>363</v>
      </c>
      <c r="H1126">
        <v>7.8250000000000002</v>
      </c>
      <c r="I1126" t="s">
        <v>871</v>
      </c>
      <c r="L1126">
        <v>106792984</v>
      </c>
      <c r="M1126" s="5">
        <v>44536</v>
      </c>
      <c r="N1126">
        <v>21</v>
      </c>
      <c r="O1126">
        <v>1</v>
      </c>
      <c r="P1126">
        <v>0</v>
      </c>
      <c r="Q1126">
        <v>1</v>
      </c>
      <c r="R1126" t="s">
        <v>7</v>
      </c>
    </row>
    <row r="1127" spans="1:18" x14ac:dyDescent="0.35">
      <c r="A1127">
        <v>0</v>
      </c>
      <c r="B1127" t="s">
        <v>363</v>
      </c>
      <c r="C1127">
        <v>1.1000000000000001</v>
      </c>
      <c r="D1127" t="s">
        <v>6</v>
      </c>
      <c r="E1127" t="s">
        <v>507</v>
      </c>
      <c r="F1127" t="s">
        <v>488</v>
      </c>
      <c r="G1127" t="s">
        <v>363</v>
      </c>
      <c r="H1127">
        <v>7.867</v>
      </c>
      <c r="I1127" t="s">
        <v>871</v>
      </c>
      <c r="L1127">
        <v>105222511</v>
      </c>
      <c r="M1127" s="5">
        <v>42993</v>
      </c>
      <c r="N1127">
        <v>19</v>
      </c>
      <c r="O1127">
        <v>1</v>
      </c>
      <c r="P1127">
        <v>0</v>
      </c>
      <c r="Q1127">
        <v>1</v>
      </c>
      <c r="R1127" t="s">
        <v>7</v>
      </c>
    </row>
    <row r="1128" spans="1:18" x14ac:dyDescent="0.35">
      <c r="A1128">
        <v>0</v>
      </c>
      <c r="B1128" t="s">
        <v>363</v>
      </c>
      <c r="C1128">
        <v>1.1000000000000001</v>
      </c>
      <c r="D1128" t="s">
        <v>6</v>
      </c>
      <c r="E1128" t="s">
        <v>507</v>
      </c>
      <c r="F1128" t="s">
        <v>513</v>
      </c>
      <c r="G1128" t="s">
        <v>363</v>
      </c>
      <c r="H1128">
        <v>7.867</v>
      </c>
      <c r="I1128" t="s">
        <v>871</v>
      </c>
      <c r="L1128">
        <v>107736746</v>
      </c>
      <c r="M1128" s="5">
        <v>45433</v>
      </c>
      <c r="N1128">
        <v>21</v>
      </c>
      <c r="O1128">
        <v>1</v>
      </c>
      <c r="P1128">
        <v>0</v>
      </c>
      <c r="Q1128">
        <v>1</v>
      </c>
      <c r="R1128" t="s">
        <v>7</v>
      </c>
    </row>
    <row r="1129" spans="1:18" x14ac:dyDescent="0.35">
      <c r="A1129">
        <v>0</v>
      </c>
      <c r="B1129" t="s">
        <v>363</v>
      </c>
      <c r="C1129">
        <v>0.2</v>
      </c>
      <c r="D1129" t="s">
        <v>411</v>
      </c>
      <c r="E1129" t="s">
        <v>502</v>
      </c>
      <c r="F1129" t="s">
        <v>507</v>
      </c>
      <c r="G1129" t="s">
        <v>363</v>
      </c>
      <c r="H1129">
        <v>7.9050000000000002</v>
      </c>
      <c r="I1129" t="s">
        <v>871</v>
      </c>
      <c r="L1129">
        <v>108373468</v>
      </c>
      <c r="M1129" s="5">
        <v>45997</v>
      </c>
      <c r="N1129">
        <v>17</v>
      </c>
      <c r="O1129">
        <v>1</v>
      </c>
      <c r="P1129">
        <v>0</v>
      </c>
      <c r="Q1129">
        <v>1</v>
      </c>
      <c r="R1129" t="s">
        <v>7</v>
      </c>
    </row>
    <row r="1130" spans="1:18" x14ac:dyDescent="0.35">
      <c r="A1130">
        <v>0</v>
      </c>
      <c r="B1130" t="s">
        <v>363</v>
      </c>
      <c r="C1130">
        <v>0.2</v>
      </c>
      <c r="D1130" t="s">
        <v>385</v>
      </c>
      <c r="E1130" t="s">
        <v>502</v>
      </c>
      <c r="F1130" t="s">
        <v>513</v>
      </c>
      <c r="G1130" t="s">
        <v>363</v>
      </c>
      <c r="H1130">
        <v>7.9050000000000002</v>
      </c>
      <c r="I1130" t="s">
        <v>871</v>
      </c>
      <c r="L1130">
        <v>107963416</v>
      </c>
      <c r="M1130" s="5">
        <v>45644</v>
      </c>
      <c r="N1130">
        <v>19</v>
      </c>
      <c r="O1130">
        <v>1</v>
      </c>
      <c r="P1130">
        <v>0</v>
      </c>
      <c r="Q1130">
        <v>1</v>
      </c>
      <c r="R1130" t="s">
        <v>3</v>
      </c>
    </row>
    <row r="1131" spans="1:18" x14ac:dyDescent="0.35">
      <c r="A1131">
        <v>0</v>
      </c>
      <c r="B1131" t="s">
        <v>363</v>
      </c>
      <c r="C1131">
        <v>0</v>
      </c>
      <c r="E1131" t="s">
        <v>513</v>
      </c>
      <c r="F1131" t="s">
        <v>502</v>
      </c>
      <c r="G1131" t="s">
        <v>363</v>
      </c>
      <c r="H1131">
        <v>7.9080000000000004</v>
      </c>
      <c r="I1131" t="s">
        <v>871</v>
      </c>
      <c r="L1131">
        <v>105571260</v>
      </c>
      <c r="M1131" s="5">
        <v>43318</v>
      </c>
      <c r="N1131">
        <v>23</v>
      </c>
      <c r="O1131">
        <v>1</v>
      </c>
      <c r="P1131">
        <v>8</v>
      </c>
      <c r="Q1131">
        <v>1</v>
      </c>
      <c r="R1131" t="s">
        <v>3</v>
      </c>
    </row>
    <row r="1132" spans="1:18" x14ac:dyDescent="0.35">
      <c r="A1132">
        <v>0</v>
      </c>
      <c r="B1132" t="s">
        <v>363</v>
      </c>
      <c r="C1132">
        <v>1</v>
      </c>
      <c r="D1132" t="s">
        <v>6</v>
      </c>
      <c r="E1132" t="s">
        <v>507</v>
      </c>
      <c r="F1132" t="s">
        <v>502</v>
      </c>
      <c r="G1132" t="s">
        <v>363</v>
      </c>
      <c r="H1132">
        <v>7.9669999999999996</v>
      </c>
      <c r="I1132" t="s">
        <v>871</v>
      </c>
      <c r="L1132">
        <v>106639929</v>
      </c>
      <c r="M1132" s="5">
        <v>44399</v>
      </c>
      <c r="N1132">
        <v>19</v>
      </c>
      <c r="O1132">
        <v>1</v>
      </c>
      <c r="P1132">
        <v>0</v>
      </c>
      <c r="Q1132">
        <v>5</v>
      </c>
      <c r="R1132" t="s">
        <v>3</v>
      </c>
    </row>
    <row r="1133" spans="1:18" x14ac:dyDescent="0.35">
      <c r="A1133">
        <v>0</v>
      </c>
      <c r="B1133" t="s">
        <v>363</v>
      </c>
      <c r="C1133">
        <v>1</v>
      </c>
      <c r="D1133" t="s">
        <v>6</v>
      </c>
      <c r="E1133" t="s">
        <v>507</v>
      </c>
      <c r="F1133" t="s">
        <v>502</v>
      </c>
      <c r="G1133" t="s">
        <v>363</v>
      </c>
      <c r="H1133">
        <v>7.9669999999999996</v>
      </c>
      <c r="I1133" t="s">
        <v>871</v>
      </c>
      <c r="L1133">
        <v>108312159</v>
      </c>
      <c r="M1133" s="5">
        <v>45979</v>
      </c>
      <c r="N1133">
        <v>17</v>
      </c>
      <c r="O1133">
        <v>1</v>
      </c>
      <c r="P1133">
        <v>0</v>
      </c>
      <c r="Q1133">
        <v>5</v>
      </c>
      <c r="R1133" t="s">
        <v>7</v>
      </c>
    </row>
    <row r="1134" spans="1:18" x14ac:dyDescent="0.35">
      <c r="A1134">
        <v>0</v>
      </c>
      <c r="B1134" t="s">
        <v>363</v>
      </c>
      <c r="C1134">
        <v>0.3</v>
      </c>
      <c r="D1134" t="s">
        <v>411</v>
      </c>
      <c r="E1134" t="s">
        <v>502</v>
      </c>
      <c r="F1134" t="s">
        <v>507</v>
      </c>
      <c r="G1134" t="s">
        <v>363</v>
      </c>
      <c r="H1134">
        <v>8.0050000000000008</v>
      </c>
      <c r="I1134" t="s">
        <v>871</v>
      </c>
      <c r="L1134">
        <v>104590506</v>
      </c>
      <c r="M1134" s="5">
        <v>42356</v>
      </c>
      <c r="N1134">
        <v>17</v>
      </c>
      <c r="O1134">
        <v>1</v>
      </c>
      <c r="P1134">
        <v>0</v>
      </c>
      <c r="Q1134">
        <v>1</v>
      </c>
      <c r="R1134" t="s">
        <v>7</v>
      </c>
    </row>
    <row r="1135" spans="1:18" x14ac:dyDescent="0.35">
      <c r="A1135">
        <v>0</v>
      </c>
      <c r="B1135" t="s">
        <v>363</v>
      </c>
      <c r="C1135">
        <v>0.3</v>
      </c>
      <c r="D1135" t="s">
        <v>411</v>
      </c>
      <c r="E1135" t="s">
        <v>502</v>
      </c>
      <c r="F1135" t="s">
        <v>507</v>
      </c>
      <c r="G1135" t="s">
        <v>363</v>
      </c>
      <c r="H1135">
        <v>8.0050000000000008</v>
      </c>
      <c r="I1135" t="s">
        <v>871</v>
      </c>
      <c r="L1135">
        <v>106719584</v>
      </c>
      <c r="M1135" s="5">
        <v>44476</v>
      </c>
      <c r="N1135">
        <v>17</v>
      </c>
      <c r="O1135">
        <v>1</v>
      </c>
      <c r="P1135">
        <v>0</v>
      </c>
      <c r="Q1135">
        <v>5</v>
      </c>
      <c r="R1135" t="s">
        <v>7</v>
      </c>
    </row>
    <row r="1136" spans="1:18" x14ac:dyDescent="0.35">
      <c r="A1136">
        <v>0</v>
      </c>
      <c r="B1136" t="s">
        <v>363</v>
      </c>
      <c r="C1136">
        <v>0.1</v>
      </c>
      <c r="D1136" t="s">
        <v>411</v>
      </c>
      <c r="E1136" t="s">
        <v>514</v>
      </c>
      <c r="F1136" t="s">
        <v>507</v>
      </c>
      <c r="G1136" t="s">
        <v>363</v>
      </c>
      <c r="H1136">
        <v>8.0079999999999991</v>
      </c>
      <c r="I1136" t="s">
        <v>871</v>
      </c>
      <c r="L1136">
        <v>107538123</v>
      </c>
      <c r="M1136" s="5">
        <v>45252</v>
      </c>
      <c r="N1136">
        <v>18</v>
      </c>
      <c r="O1136">
        <v>10</v>
      </c>
      <c r="P1136">
        <v>0</v>
      </c>
      <c r="Q1136">
        <v>8</v>
      </c>
    </row>
    <row r="1137" spans="1:18" x14ac:dyDescent="0.35">
      <c r="A1137">
        <v>0</v>
      </c>
      <c r="B1137" t="s">
        <v>363</v>
      </c>
      <c r="C1137">
        <v>6.9</v>
      </c>
      <c r="D1137" t="s">
        <v>6</v>
      </c>
      <c r="E1137" t="s">
        <v>387</v>
      </c>
      <c r="F1137" t="s">
        <v>515</v>
      </c>
      <c r="G1137" t="s">
        <v>363</v>
      </c>
      <c r="H1137">
        <v>8.0410000000000004</v>
      </c>
      <c r="I1137" t="s">
        <v>871</v>
      </c>
      <c r="L1137">
        <v>107931620</v>
      </c>
      <c r="M1137" s="5">
        <v>45617</v>
      </c>
      <c r="N1137">
        <v>17</v>
      </c>
      <c r="O1137">
        <v>1</v>
      </c>
      <c r="P1137">
        <v>0</v>
      </c>
      <c r="Q1137">
        <v>5</v>
      </c>
      <c r="R1137" t="s">
        <v>7</v>
      </c>
    </row>
    <row r="1138" spans="1:18" x14ac:dyDescent="0.35">
      <c r="A1138">
        <v>0</v>
      </c>
      <c r="B1138" t="s">
        <v>363</v>
      </c>
      <c r="C1138">
        <v>0.25</v>
      </c>
      <c r="D1138" t="s">
        <v>411</v>
      </c>
      <c r="E1138" t="s">
        <v>513</v>
      </c>
      <c r="F1138" t="s">
        <v>394</v>
      </c>
      <c r="G1138" t="s">
        <v>363</v>
      </c>
      <c r="H1138">
        <v>8.1579999999999995</v>
      </c>
      <c r="I1138" t="s">
        <v>871</v>
      </c>
      <c r="L1138">
        <v>105907999</v>
      </c>
      <c r="M1138" s="5">
        <v>43637</v>
      </c>
      <c r="N1138">
        <v>19</v>
      </c>
      <c r="O1138">
        <v>1</v>
      </c>
      <c r="P1138">
        <v>0</v>
      </c>
      <c r="Q1138">
        <v>5</v>
      </c>
      <c r="R1138" t="s">
        <v>7</v>
      </c>
    </row>
    <row r="1139" spans="1:18" x14ac:dyDescent="0.35">
      <c r="A1139">
        <v>0</v>
      </c>
      <c r="B1139" t="s">
        <v>363</v>
      </c>
      <c r="C1139">
        <v>0.5</v>
      </c>
      <c r="D1139" t="s">
        <v>411</v>
      </c>
      <c r="E1139" t="s">
        <v>502</v>
      </c>
      <c r="F1139" t="s">
        <v>507</v>
      </c>
      <c r="G1139" t="s">
        <v>363</v>
      </c>
      <c r="H1139">
        <v>8.2050000000000001</v>
      </c>
      <c r="I1139" t="s">
        <v>871</v>
      </c>
      <c r="L1139">
        <v>105658379</v>
      </c>
      <c r="M1139" s="5">
        <v>43405</v>
      </c>
      <c r="N1139">
        <v>17</v>
      </c>
      <c r="O1139">
        <v>1</v>
      </c>
      <c r="P1139">
        <v>0</v>
      </c>
      <c r="Q1139">
        <v>5</v>
      </c>
      <c r="R1139" t="s">
        <v>7</v>
      </c>
    </row>
    <row r="1140" spans="1:18" x14ac:dyDescent="0.35">
      <c r="A1140">
        <v>0</v>
      </c>
      <c r="B1140" t="s">
        <v>363</v>
      </c>
      <c r="C1140">
        <v>0.3</v>
      </c>
      <c r="D1140" t="s">
        <v>411</v>
      </c>
      <c r="E1140" t="s">
        <v>513</v>
      </c>
      <c r="F1140" t="s">
        <v>507</v>
      </c>
      <c r="G1140" t="s">
        <v>363</v>
      </c>
      <c r="H1140">
        <v>8.2080000000000002</v>
      </c>
      <c r="I1140" t="s">
        <v>871</v>
      </c>
      <c r="L1140">
        <v>107556513</v>
      </c>
      <c r="M1140" s="5">
        <v>45267</v>
      </c>
      <c r="N1140">
        <v>21</v>
      </c>
      <c r="O1140">
        <v>1</v>
      </c>
      <c r="P1140">
        <v>0</v>
      </c>
      <c r="Q1140">
        <v>1</v>
      </c>
      <c r="R1140" t="s">
        <v>7</v>
      </c>
    </row>
    <row r="1141" spans="1:18" x14ac:dyDescent="0.35">
      <c r="A1141">
        <v>0</v>
      </c>
      <c r="B1141" t="s">
        <v>363</v>
      </c>
      <c r="C1141">
        <v>0.53</v>
      </c>
      <c r="D1141" t="s">
        <v>411</v>
      </c>
      <c r="E1141" t="s">
        <v>502</v>
      </c>
      <c r="F1141" t="s">
        <v>507</v>
      </c>
      <c r="G1141" t="s">
        <v>363</v>
      </c>
      <c r="H1141">
        <v>8.2349999999999994</v>
      </c>
      <c r="I1141" t="s">
        <v>871</v>
      </c>
      <c r="L1141">
        <v>108117626</v>
      </c>
      <c r="M1141" s="5">
        <v>45796</v>
      </c>
      <c r="N1141">
        <v>21</v>
      </c>
      <c r="O1141">
        <v>1</v>
      </c>
      <c r="P1141">
        <v>0</v>
      </c>
      <c r="Q1141">
        <v>1</v>
      </c>
      <c r="R1141" t="s">
        <v>3</v>
      </c>
    </row>
    <row r="1142" spans="1:18" x14ac:dyDescent="0.35">
      <c r="A1142">
        <v>0</v>
      </c>
      <c r="B1142" t="s">
        <v>363</v>
      </c>
      <c r="C1142">
        <v>0.6</v>
      </c>
      <c r="D1142" t="s">
        <v>411</v>
      </c>
      <c r="E1142" t="s">
        <v>502</v>
      </c>
      <c r="F1142" t="s">
        <v>507</v>
      </c>
      <c r="G1142" t="s">
        <v>363</v>
      </c>
      <c r="H1142">
        <v>8.3049999999999997</v>
      </c>
      <c r="I1142" t="s">
        <v>871</v>
      </c>
      <c r="L1142">
        <v>107570932</v>
      </c>
      <c r="M1142" s="5">
        <v>45279</v>
      </c>
      <c r="N1142">
        <v>17</v>
      </c>
      <c r="O1142">
        <v>1</v>
      </c>
      <c r="P1142">
        <v>0</v>
      </c>
      <c r="Q1142">
        <v>5</v>
      </c>
      <c r="R1142" t="s">
        <v>7</v>
      </c>
    </row>
    <row r="1143" spans="1:18" x14ac:dyDescent="0.35">
      <c r="A1143">
        <v>0</v>
      </c>
      <c r="B1143" t="s">
        <v>363</v>
      </c>
      <c r="C1143">
        <v>0.6</v>
      </c>
      <c r="D1143" t="s">
        <v>6</v>
      </c>
      <c r="E1143" t="s">
        <v>507</v>
      </c>
      <c r="F1143" t="s">
        <v>502</v>
      </c>
      <c r="G1143" t="s">
        <v>363</v>
      </c>
      <c r="H1143">
        <v>8.3670000000000009</v>
      </c>
      <c r="I1143" t="s">
        <v>871</v>
      </c>
      <c r="L1143">
        <v>108125495</v>
      </c>
      <c r="M1143" s="5">
        <v>45801</v>
      </c>
      <c r="N1143">
        <v>19</v>
      </c>
      <c r="O1143">
        <v>1</v>
      </c>
      <c r="P1143">
        <v>0</v>
      </c>
      <c r="Q1143">
        <v>1</v>
      </c>
      <c r="R1143" t="s">
        <v>7</v>
      </c>
    </row>
    <row r="1144" spans="1:18" x14ac:dyDescent="0.35">
      <c r="A1144">
        <v>0</v>
      </c>
      <c r="B1144" t="s">
        <v>363</v>
      </c>
      <c r="C1144">
        <v>0.5</v>
      </c>
      <c r="D1144" t="s">
        <v>6</v>
      </c>
      <c r="E1144" t="s">
        <v>507</v>
      </c>
      <c r="F1144" t="s">
        <v>502</v>
      </c>
      <c r="G1144" t="s">
        <v>363</v>
      </c>
      <c r="H1144">
        <v>8.4670000000000005</v>
      </c>
      <c r="I1144" t="s">
        <v>871</v>
      </c>
      <c r="L1144">
        <v>104562205</v>
      </c>
      <c r="M1144" s="5">
        <v>42329</v>
      </c>
      <c r="N1144">
        <v>17</v>
      </c>
      <c r="O1144">
        <v>1</v>
      </c>
      <c r="P1144">
        <v>0</v>
      </c>
      <c r="Q1144">
        <v>5</v>
      </c>
      <c r="R1144" t="s">
        <v>7</v>
      </c>
    </row>
    <row r="1145" spans="1:18" x14ac:dyDescent="0.35">
      <c r="A1145">
        <v>0</v>
      </c>
      <c r="B1145" t="s">
        <v>363</v>
      </c>
      <c r="C1145">
        <v>0.5</v>
      </c>
      <c r="D1145" t="s">
        <v>6</v>
      </c>
      <c r="E1145" t="s">
        <v>507</v>
      </c>
      <c r="F1145" t="s">
        <v>502</v>
      </c>
      <c r="G1145" t="s">
        <v>363</v>
      </c>
      <c r="H1145">
        <v>8.4670000000000005</v>
      </c>
      <c r="I1145" t="s">
        <v>871</v>
      </c>
      <c r="L1145">
        <v>107586270</v>
      </c>
      <c r="M1145" s="5">
        <v>45297</v>
      </c>
      <c r="N1145">
        <v>17</v>
      </c>
      <c r="O1145">
        <v>2</v>
      </c>
      <c r="P1145">
        <v>0</v>
      </c>
      <c r="Q1145">
        <v>5</v>
      </c>
      <c r="R1145" t="s">
        <v>7</v>
      </c>
    </row>
    <row r="1146" spans="1:18" x14ac:dyDescent="0.35">
      <c r="A1146">
        <v>0</v>
      </c>
      <c r="B1146" t="s">
        <v>363</v>
      </c>
      <c r="C1146">
        <v>0.5</v>
      </c>
      <c r="D1146" t="s">
        <v>6</v>
      </c>
      <c r="E1146" t="s">
        <v>507</v>
      </c>
      <c r="F1146" t="s">
        <v>502</v>
      </c>
      <c r="G1146" t="s">
        <v>363</v>
      </c>
      <c r="H1146">
        <v>8.4670000000000005</v>
      </c>
      <c r="I1146" t="s">
        <v>871</v>
      </c>
      <c r="L1146">
        <v>107904945</v>
      </c>
      <c r="M1146" s="5">
        <v>45596</v>
      </c>
      <c r="N1146">
        <v>27</v>
      </c>
      <c r="O1146">
        <v>1</v>
      </c>
      <c r="P1146">
        <v>0</v>
      </c>
      <c r="Q1146">
        <v>3</v>
      </c>
      <c r="R1146" t="s">
        <v>10</v>
      </c>
    </row>
    <row r="1147" spans="1:18" x14ac:dyDescent="0.35">
      <c r="A1147">
        <v>0</v>
      </c>
      <c r="B1147" t="s">
        <v>363</v>
      </c>
      <c r="C1147">
        <v>0.5</v>
      </c>
      <c r="D1147" t="s">
        <v>6</v>
      </c>
      <c r="E1147" t="s">
        <v>507</v>
      </c>
      <c r="F1147" t="s">
        <v>502</v>
      </c>
      <c r="G1147" t="s">
        <v>363</v>
      </c>
      <c r="H1147">
        <v>8.4670000000000005</v>
      </c>
      <c r="I1147" t="s">
        <v>871</v>
      </c>
      <c r="L1147">
        <v>107160934</v>
      </c>
      <c r="M1147" s="5">
        <v>44890</v>
      </c>
      <c r="N1147">
        <v>17</v>
      </c>
      <c r="O1147">
        <v>1</v>
      </c>
      <c r="P1147">
        <v>0</v>
      </c>
      <c r="Q1147">
        <v>5</v>
      </c>
      <c r="R1147" t="s">
        <v>7</v>
      </c>
    </row>
    <row r="1148" spans="1:18" x14ac:dyDescent="0.35">
      <c r="A1148">
        <v>0</v>
      </c>
      <c r="B1148" t="s">
        <v>363</v>
      </c>
      <c r="C1148">
        <v>0.45</v>
      </c>
      <c r="D1148" t="s">
        <v>6</v>
      </c>
      <c r="E1148" t="s">
        <v>507</v>
      </c>
      <c r="F1148" t="s">
        <v>502</v>
      </c>
      <c r="G1148" t="s">
        <v>363</v>
      </c>
      <c r="H1148">
        <v>8.5169999999999995</v>
      </c>
      <c r="I1148" t="s">
        <v>871</v>
      </c>
      <c r="L1148">
        <v>107767643</v>
      </c>
      <c r="M1148" s="5">
        <v>45471</v>
      </c>
      <c r="N1148">
        <v>29</v>
      </c>
      <c r="O1148">
        <v>1</v>
      </c>
      <c r="P1148">
        <v>0</v>
      </c>
      <c r="Q1148">
        <v>1</v>
      </c>
      <c r="R1148" t="s">
        <v>7</v>
      </c>
    </row>
    <row r="1149" spans="1:18" x14ac:dyDescent="0.35">
      <c r="A1149">
        <v>0</v>
      </c>
      <c r="B1149" t="s">
        <v>363</v>
      </c>
      <c r="C1149">
        <v>2.2999999999999998</v>
      </c>
      <c r="D1149" t="s">
        <v>490</v>
      </c>
      <c r="E1149" t="s">
        <v>488</v>
      </c>
      <c r="F1149" t="s">
        <v>507</v>
      </c>
      <c r="G1149" t="s">
        <v>363</v>
      </c>
      <c r="H1149">
        <v>8.6159999999999997</v>
      </c>
      <c r="I1149" t="s">
        <v>871</v>
      </c>
      <c r="L1149">
        <v>105826995</v>
      </c>
      <c r="M1149" s="5">
        <v>43560</v>
      </c>
      <c r="N1149">
        <v>17</v>
      </c>
      <c r="O1149">
        <v>1</v>
      </c>
      <c r="P1149">
        <v>0</v>
      </c>
      <c r="Q1149">
        <v>1</v>
      </c>
      <c r="R1149" t="s">
        <v>7</v>
      </c>
    </row>
    <row r="1150" spans="1:18" x14ac:dyDescent="0.35">
      <c r="A1150">
        <v>0</v>
      </c>
      <c r="B1150" t="s">
        <v>363</v>
      </c>
      <c r="C1150">
        <v>0.3</v>
      </c>
      <c r="D1150" t="s">
        <v>6</v>
      </c>
      <c r="E1150" t="s">
        <v>507</v>
      </c>
      <c r="F1150" t="s">
        <v>488</v>
      </c>
      <c r="G1150" t="s">
        <v>363</v>
      </c>
      <c r="H1150">
        <v>8.6669999999999998</v>
      </c>
      <c r="I1150" t="s">
        <v>871</v>
      </c>
      <c r="L1150">
        <v>107115227</v>
      </c>
      <c r="M1150" s="5">
        <v>44848</v>
      </c>
      <c r="N1150">
        <v>21</v>
      </c>
      <c r="O1150">
        <v>1</v>
      </c>
      <c r="P1150">
        <v>0</v>
      </c>
      <c r="Q1150">
        <v>1</v>
      </c>
      <c r="R1150" t="s">
        <v>7</v>
      </c>
    </row>
    <row r="1151" spans="1:18" x14ac:dyDescent="0.35">
      <c r="A1151">
        <v>0</v>
      </c>
      <c r="B1151" t="s">
        <v>363</v>
      </c>
      <c r="C1151">
        <v>0.3</v>
      </c>
      <c r="D1151" t="s">
        <v>503</v>
      </c>
      <c r="E1151" t="s">
        <v>507</v>
      </c>
      <c r="F1151" t="s">
        <v>513</v>
      </c>
      <c r="G1151" t="s">
        <v>363</v>
      </c>
      <c r="H1151">
        <v>8.6669999999999998</v>
      </c>
      <c r="I1151" t="s">
        <v>871</v>
      </c>
      <c r="L1151">
        <v>106843730</v>
      </c>
      <c r="M1151" s="5">
        <v>44584</v>
      </c>
      <c r="N1151">
        <v>20</v>
      </c>
      <c r="O1151">
        <v>1</v>
      </c>
      <c r="P1151">
        <v>0</v>
      </c>
      <c r="Q1151">
        <v>1</v>
      </c>
      <c r="R1151" t="s">
        <v>7</v>
      </c>
    </row>
    <row r="1152" spans="1:18" x14ac:dyDescent="0.35">
      <c r="A1152">
        <v>0</v>
      </c>
      <c r="B1152" t="s">
        <v>363</v>
      </c>
      <c r="C1152">
        <v>0.3</v>
      </c>
      <c r="D1152" t="s">
        <v>503</v>
      </c>
      <c r="E1152" t="s">
        <v>507</v>
      </c>
      <c r="F1152" t="s">
        <v>502</v>
      </c>
      <c r="G1152" t="s">
        <v>363</v>
      </c>
      <c r="H1152">
        <v>8.6669999999999998</v>
      </c>
      <c r="I1152" t="s">
        <v>871</v>
      </c>
      <c r="L1152">
        <v>104421761</v>
      </c>
      <c r="M1152" s="5">
        <v>42185</v>
      </c>
      <c r="N1152">
        <v>19</v>
      </c>
      <c r="O1152">
        <v>1</v>
      </c>
      <c r="P1152">
        <v>0</v>
      </c>
      <c r="Q1152">
        <v>5</v>
      </c>
      <c r="R1152" t="s">
        <v>3</v>
      </c>
    </row>
    <row r="1153" spans="1:18" x14ac:dyDescent="0.35">
      <c r="A1153">
        <v>0</v>
      </c>
      <c r="B1153" t="s">
        <v>363</v>
      </c>
      <c r="C1153">
        <v>1</v>
      </c>
      <c r="D1153" t="s">
        <v>411</v>
      </c>
      <c r="E1153" t="s">
        <v>502</v>
      </c>
      <c r="F1153" t="s">
        <v>507</v>
      </c>
      <c r="G1153" t="s">
        <v>363</v>
      </c>
      <c r="H1153">
        <v>8.7050000000000001</v>
      </c>
      <c r="I1153" t="s">
        <v>871</v>
      </c>
      <c r="L1153">
        <v>106016422</v>
      </c>
      <c r="M1153" s="5">
        <v>43745</v>
      </c>
      <c r="N1153">
        <v>29</v>
      </c>
      <c r="O1153">
        <v>1</v>
      </c>
      <c r="P1153">
        <v>0</v>
      </c>
      <c r="Q1153">
        <v>1</v>
      </c>
      <c r="R1153" t="s">
        <v>7</v>
      </c>
    </row>
    <row r="1154" spans="1:18" x14ac:dyDescent="0.35">
      <c r="A1154">
        <v>0</v>
      </c>
      <c r="B1154" t="s">
        <v>363</v>
      </c>
      <c r="C1154">
        <v>0.25</v>
      </c>
      <c r="D1154" t="s">
        <v>6</v>
      </c>
      <c r="E1154" t="s">
        <v>507</v>
      </c>
      <c r="F1154" t="s">
        <v>502</v>
      </c>
      <c r="G1154" t="s">
        <v>363</v>
      </c>
      <c r="H1154">
        <v>8.7170000000000005</v>
      </c>
      <c r="I1154" t="s">
        <v>871</v>
      </c>
      <c r="L1154">
        <v>108429435</v>
      </c>
      <c r="M1154" s="5">
        <v>46093</v>
      </c>
      <c r="N1154">
        <v>19</v>
      </c>
      <c r="O1154">
        <v>2</v>
      </c>
      <c r="P1154">
        <v>0</v>
      </c>
      <c r="Q1154">
        <v>1</v>
      </c>
      <c r="R1154" t="s">
        <v>7</v>
      </c>
    </row>
    <row r="1155" spans="1:18" x14ac:dyDescent="0.35">
      <c r="A1155">
        <v>0</v>
      </c>
      <c r="B1155" t="s">
        <v>363</v>
      </c>
      <c r="C1155">
        <v>0.3</v>
      </c>
      <c r="D1155" t="s">
        <v>6</v>
      </c>
      <c r="E1155" t="s">
        <v>394</v>
      </c>
      <c r="F1155" t="s">
        <v>502</v>
      </c>
      <c r="G1155" t="s">
        <v>363</v>
      </c>
      <c r="H1155">
        <v>8.7279999999999998</v>
      </c>
      <c r="I1155" t="s">
        <v>871</v>
      </c>
      <c r="L1155">
        <v>104204874</v>
      </c>
      <c r="M1155" s="5">
        <v>41949</v>
      </c>
      <c r="N1155">
        <v>17</v>
      </c>
      <c r="O1155">
        <v>1</v>
      </c>
      <c r="P1155">
        <v>0</v>
      </c>
      <c r="Q1155">
        <v>5</v>
      </c>
      <c r="R1155" t="s">
        <v>7</v>
      </c>
    </row>
    <row r="1156" spans="1:18" x14ac:dyDescent="0.35">
      <c r="A1156">
        <v>0</v>
      </c>
      <c r="B1156" t="s">
        <v>363</v>
      </c>
      <c r="C1156">
        <v>0.2</v>
      </c>
      <c r="D1156" t="s">
        <v>6</v>
      </c>
      <c r="E1156" t="s">
        <v>507</v>
      </c>
      <c r="F1156" t="s">
        <v>502</v>
      </c>
      <c r="G1156" t="s">
        <v>363</v>
      </c>
      <c r="H1156">
        <v>8.7669999999999995</v>
      </c>
      <c r="I1156" t="s">
        <v>871</v>
      </c>
      <c r="L1156">
        <v>108234081</v>
      </c>
      <c r="M1156" s="5">
        <v>45914</v>
      </c>
      <c r="N1156">
        <v>5</v>
      </c>
      <c r="O1156">
        <v>1</v>
      </c>
      <c r="P1156">
        <v>5</v>
      </c>
      <c r="Q1156">
        <v>1</v>
      </c>
      <c r="R1156" t="s">
        <v>7</v>
      </c>
    </row>
    <row r="1157" spans="1:18" x14ac:dyDescent="0.35">
      <c r="A1157">
        <v>0</v>
      </c>
      <c r="B1157" t="s">
        <v>363</v>
      </c>
      <c r="C1157">
        <v>1.1000000000000001</v>
      </c>
      <c r="D1157" t="s">
        <v>411</v>
      </c>
      <c r="E1157" t="s">
        <v>502</v>
      </c>
      <c r="F1157" t="s">
        <v>507</v>
      </c>
      <c r="G1157" t="s">
        <v>363</v>
      </c>
      <c r="H1157">
        <v>8.8049999999999997</v>
      </c>
      <c r="I1157" t="s">
        <v>871</v>
      </c>
      <c r="L1157">
        <v>107993941</v>
      </c>
      <c r="M1157" s="5">
        <v>45674</v>
      </c>
      <c r="N1157">
        <v>17</v>
      </c>
      <c r="O1157">
        <v>1</v>
      </c>
      <c r="P1157">
        <v>0</v>
      </c>
      <c r="Q1157">
        <v>5</v>
      </c>
      <c r="R1157" t="s">
        <v>7</v>
      </c>
    </row>
    <row r="1158" spans="1:18" x14ac:dyDescent="0.35">
      <c r="A1158">
        <v>0</v>
      </c>
      <c r="B1158" t="s">
        <v>363</v>
      </c>
      <c r="C1158">
        <v>0.13</v>
      </c>
      <c r="D1158" t="s">
        <v>6</v>
      </c>
      <c r="E1158" t="s">
        <v>507</v>
      </c>
      <c r="F1158" t="s">
        <v>502</v>
      </c>
      <c r="G1158" t="s">
        <v>363</v>
      </c>
      <c r="H1158">
        <v>8.8369999999999997</v>
      </c>
      <c r="I1158" t="s">
        <v>871</v>
      </c>
      <c r="L1158">
        <v>107647545</v>
      </c>
      <c r="M1158" s="5">
        <v>45357</v>
      </c>
      <c r="N1158">
        <v>17</v>
      </c>
      <c r="O1158">
        <v>2</v>
      </c>
      <c r="P1158">
        <v>0</v>
      </c>
      <c r="Q1158">
        <v>1</v>
      </c>
      <c r="R1158" t="s">
        <v>7</v>
      </c>
    </row>
    <row r="1159" spans="1:18" x14ac:dyDescent="0.35">
      <c r="A1159">
        <v>0</v>
      </c>
      <c r="B1159" t="s">
        <v>363</v>
      </c>
      <c r="C1159">
        <v>0.19</v>
      </c>
      <c r="D1159" t="s">
        <v>399</v>
      </c>
      <c r="E1159" t="s">
        <v>394</v>
      </c>
      <c r="F1159" t="s">
        <v>502</v>
      </c>
      <c r="G1159" t="s">
        <v>363</v>
      </c>
      <c r="H1159">
        <v>8.8379999999999992</v>
      </c>
      <c r="I1159" t="s">
        <v>871</v>
      </c>
      <c r="L1159">
        <v>105890406</v>
      </c>
      <c r="M1159" s="5">
        <v>43620</v>
      </c>
      <c r="N1159">
        <v>17</v>
      </c>
      <c r="O1159">
        <v>1</v>
      </c>
      <c r="P1159">
        <v>0</v>
      </c>
      <c r="Q1159">
        <v>5</v>
      </c>
      <c r="R1159" t="s">
        <v>7</v>
      </c>
    </row>
    <row r="1160" spans="1:18" x14ac:dyDescent="0.35">
      <c r="A1160">
        <v>0</v>
      </c>
      <c r="B1160" t="s">
        <v>363</v>
      </c>
      <c r="C1160">
        <v>3</v>
      </c>
      <c r="D1160" t="s">
        <v>6</v>
      </c>
      <c r="E1160" t="s">
        <v>384</v>
      </c>
      <c r="F1160" t="s">
        <v>437</v>
      </c>
      <c r="G1160" t="s">
        <v>363</v>
      </c>
      <c r="H1160">
        <v>8.8490000000000002</v>
      </c>
      <c r="I1160" t="s">
        <v>871</v>
      </c>
      <c r="L1160">
        <v>107204903</v>
      </c>
      <c r="M1160" s="5">
        <v>44917</v>
      </c>
      <c r="N1160">
        <v>19</v>
      </c>
      <c r="O1160">
        <v>2</v>
      </c>
      <c r="P1160">
        <v>0</v>
      </c>
      <c r="Q1160">
        <v>1</v>
      </c>
      <c r="R1160" t="s">
        <v>7</v>
      </c>
    </row>
    <row r="1161" spans="1:18" x14ac:dyDescent="0.35">
      <c r="A1161">
        <v>0</v>
      </c>
      <c r="B1161" t="s">
        <v>363</v>
      </c>
      <c r="C1161">
        <v>0.1</v>
      </c>
      <c r="D1161" t="s">
        <v>6</v>
      </c>
      <c r="E1161" t="s">
        <v>507</v>
      </c>
      <c r="F1161" t="s">
        <v>502</v>
      </c>
      <c r="G1161" t="s">
        <v>363</v>
      </c>
      <c r="H1161">
        <v>8.8670000000000009</v>
      </c>
      <c r="I1161" t="s">
        <v>871</v>
      </c>
      <c r="L1161">
        <v>104292192</v>
      </c>
      <c r="M1161" s="5">
        <v>42042</v>
      </c>
      <c r="N1161">
        <v>17</v>
      </c>
      <c r="O1161">
        <v>1</v>
      </c>
      <c r="P1161">
        <v>0</v>
      </c>
      <c r="Q1161">
        <v>5</v>
      </c>
      <c r="R1161" t="s">
        <v>3</v>
      </c>
    </row>
    <row r="1162" spans="1:18" x14ac:dyDescent="0.35">
      <c r="A1162">
        <v>0</v>
      </c>
      <c r="B1162" t="s">
        <v>363</v>
      </c>
      <c r="C1162">
        <v>0.1</v>
      </c>
      <c r="D1162" t="s">
        <v>6</v>
      </c>
      <c r="E1162" t="s">
        <v>507</v>
      </c>
      <c r="F1162" t="s">
        <v>502</v>
      </c>
      <c r="G1162" t="s">
        <v>363</v>
      </c>
      <c r="H1162">
        <v>8.8670000000000009</v>
      </c>
      <c r="I1162" t="s">
        <v>871</v>
      </c>
      <c r="L1162">
        <v>106839690</v>
      </c>
      <c r="M1162" s="5">
        <v>44584</v>
      </c>
      <c r="N1162">
        <v>19</v>
      </c>
      <c r="O1162">
        <v>5</v>
      </c>
      <c r="P1162">
        <v>0</v>
      </c>
      <c r="Q1162">
        <v>5</v>
      </c>
      <c r="R1162" t="s">
        <v>7</v>
      </c>
    </row>
    <row r="1163" spans="1:18" x14ac:dyDescent="0.35">
      <c r="A1163">
        <v>0</v>
      </c>
      <c r="B1163" t="s">
        <v>363</v>
      </c>
      <c r="C1163">
        <v>0.1</v>
      </c>
      <c r="D1163" t="s">
        <v>6</v>
      </c>
      <c r="E1163" t="s">
        <v>507</v>
      </c>
      <c r="F1163" t="s">
        <v>502</v>
      </c>
      <c r="G1163" t="s">
        <v>363</v>
      </c>
      <c r="H1163">
        <v>8.8670000000000009</v>
      </c>
      <c r="I1163" t="s">
        <v>871</v>
      </c>
      <c r="L1163">
        <v>106138048</v>
      </c>
      <c r="M1163" s="5">
        <v>43857</v>
      </c>
      <c r="N1163">
        <v>19</v>
      </c>
      <c r="O1163">
        <v>1</v>
      </c>
      <c r="P1163">
        <v>0</v>
      </c>
      <c r="Q1163">
        <v>1</v>
      </c>
      <c r="R1163" t="s">
        <v>7</v>
      </c>
    </row>
    <row r="1164" spans="1:18" x14ac:dyDescent="0.35">
      <c r="A1164">
        <v>0</v>
      </c>
      <c r="B1164" t="s">
        <v>363</v>
      </c>
      <c r="C1164">
        <v>0.05</v>
      </c>
      <c r="D1164" t="s">
        <v>6</v>
      </c>
      <c r="E1164" t="s">
        <v>507</v>
      </c>
      <c r="F1164" t="s">
        <v>488</v>
      </c>
      <c r="G1164" t="s">
        <v>363</v>
      </c>
      <c r="H1164">
        <v>8.9169999999999998</v>
      </c>
      <c r="I1164" t="s">
        <v>871</v>
      </c>
      <c r="L1164">
        <v>106918328</v>
      </c>
      <c r="M1164" s="5">
        <v>44656</v>
      </c>
      <c r="N1164">
        <v>19</v>
      </c>
      <c r="O1164">
        <v>1</v>
      </c>
      <c r="P1164">
        <v>0</v>
      </c>
      <c r="Q1164">
        <v>1</v>
      </c>
      <c r="R1164" t="s">
        <v>8</v>
      </c>
    </row>
    <row r="1165" spans="1:18" x14ac:dyDescent="0.35">
      <c r="A1165">
        <v>0</v>
      </c>
      <c r="B1165" t="s">
        <v>363</v>
      </c>
      <c r="C1165">
        <v>0.1</v>
      </c>
      <c r="D1165" t="s">
        <v>6</v>
      </c>
      <c r="E1165" t="s">
        <v>394</v>
      </c>
      <c r="F1165" t="s">
        <v>507</v>
      </c>
      <c r="G1165" t="s">
        <v>363</v>
      </c>
      <c r="H1165">
        <v>8.9280000000000008</v>
      </c>
      <c r="I1165" t="s">
        <v>871</v>
      </c>
      <c r="L1165">
        <v>107956983</v>
      </c>
      <c r="M1165" s="5">
        <v>45639</v>
      </c>
      <c r="N1165">
        <v>21</v>
      </c>
      <c r="O1165">
        <v>1</v>
      </c>
      <c r="P1165">
        <v>0</v>
      </c>
      <c r="Q1165">
        <v>1</v>
      </c>
      <c r="R1165" t="s">
        <v>7</v>
      </c>
    </row>
    <row r="1166" spans="1:18" x14ac:dyDescent="0.35">
      <c r="A1166">
        <v>0</v>
      </c>
      <c r="B1166" t="s">
        <v>363</v>
      </c>
      <c r="C1166">
        <v>3.7999999999999999E-2</v>
      </c>
      <c r="D1166" t="s">
        <v>6</v>
      </c>
      <c r="E1166" t="s">
        <v>507</v>
      </c>
      <c r="F1166" t="s">
        <v>502</v>
      </c>
      <c r="G1166" t="s">
        <v>363</v>
      </c>
      <c r="H1166">
        <v>8.9290000000000003</v>
      </c>
      <c r="I1166" t="s">
        <v>871</v>
      </c>
      <c r="L1166">
        <v>107718926</v>
      </c>
      <c r="M1166" s="5">
        <v>45424</v>
      </c>
      <c r="N1166">
        <v>23</v>
      </c>
      <c r="O1166">
        <v>1</v>
      </c>
      <c r="P1166">
        <v>0</v>
      </c>
      <c r="Q1166">
        <v>1</v>
      </c>
      <c r="R1166" t="s">
        <v>7</v>
      </c>
    </row>
    <row r="1167" spans="1:18" x14ac:dyDescent="0.35">
      <c r="A1167">
        <v>0</v>
      </c>
      <c r="B1167" t="s">
        <v>363</v>
      </c>
      <c r="C1167">
        <v>0.02</v>
      </c>
      <c r="D1167" t="s">
        <v>6</v>
      </c>
      <c r="E1167" t="s">
        <v>507</v>
      </c>
      <c r="F1167" t="s">
        <v>513</v>
      </c>
      <c r="G1167" t="s">
        <v>363</v>
      </c>
      <c r="H1167">
        <v>8.9469999999999992</v>
      </c>
      <c r="I1167" t="s">
        <v>871</v>
      </c>
      <c r="L1167">
        <v>107329742</v>
      </c>
      <c r="M1167" s="5">
        <v>45050</v>
      </c>
      <c r="N1167">
        <v>17</v>
      </c>
      <c r="O1167">
        <v>1</v>
      </c>
      <c r="P1167">
        <v>0</v>
      </c>
      <c r="Q1167">
        <v>1</v>
      </c>
      <c r="R1167" t="s">
        <v>7</v>
      </c>
    </row>
    <row r="1168" spans="1:18" x14ac:dyDescent="0.35">
      <c r="A1168">
        <v>0</v>
      </c>
      <c r="B1168" t="s">
        <v>363</v>
      </c>
      <c r="C1168">
        <v>8.9999999999999993E-3</v>
      </c>
      <c r="D1168" t="s">
        <v>6</v>
      </c>
      <c r="E1168" t="s">
        <v>507</v>
      </c>
      <c r="F1168" t="s">
        <v>488</v>
      </c>
      <c r="G1168" t="s">
        <v>363</v>
      </c>
      <c r="H1168">
        <v>8.9580000000000002</v>
      </c>
      <c r="I1168" t="s">
        <v>871</v>
      </c>
      <c r="L1168">
        <v>105347260</v>
      </c>
      <c r="M1168" s="5">
        <v>43110</v>
      </c>
      <c r="N1168">
        <v>21</v>
      </c>
      <c r="O1168">
        <v>1</v>
      </c>
      <c r="P1168">
        <v>8</v>
      </c>
      <c r="Q1168">
        <v>5</v>
      </c>
      <c r="R1168" t="s">
        <v>7</v>
      </c>
    </row>
    <row r="1169" spans="1:18" x14ac:dyDescent="0.35">
      <c r="A1169">
        <v>0</v>
      </c>
      <c r="B1169" t="s">
        <v>363</v>
      </c>
      <c r="C1169">
        <v>0</v>
      </c>
      <c r="E1169" t="s">
        <v>507</v>
      </c>
      <c r="F1169" t="s">
        <v>394</v>
      </c>
      <c r="G1169" t="s">
        <v>363</v>
      </c>
      <c r="H1169">
        <v>8.9670000000000005</v>
      </c>
      <c r="I1169" t="s">
        <v>871</v>
      </c>
      <c r="L1169">
        <v>104735749</v>
      </c>
      <c r="M1169" s="5">
        <v>42505</v>
      </c>
      <c r="N1169">
        <v>21</v>
      </c>
      <c r="O1169">
        <v>1</v>
      </c>
      <c r="P1169">
        <v>9</v>
      </c>
      <c r="Q1169">
        <v>1</v>
      </c>
      <c r="R1169" t="s">
        <v>3</v>
      </c>
    </row>
    <row r="1170" spans="1:18" x14ac:dyDescent="0.35">
      <c r="A1170">
        <v>0</v>
      </c>
      <c r="B1170" t="s">
        <v>363</v>
      </c>
      <c r="C1170">
        <v>0</v>
      </c>
      <c r="E1170" t="s">
        <v>507</v>
      </c>
      <c r="F1170" t="s">
        <v>394</v>
      </c>
      <c r="G1170" t="s">
        <v>363</v>
      </c>
      <c r="H1170">
        <v>8.9670000000000005</v>
      </c>
      <c r="I1170" t="s">
        <v>871</v>
      </c>
      <c r="L1170">
        <v>106867563</v>
      </c>
      <c r="M1170" s="5">
        <v>44611</v>
      </c>
      <c r="N1170">
        <v>21</v>
      </c>
      <c r="O1170">
        <v>1</v>
      </c>
      <c r="P1170">
        <v>9</v>
      </c>
      <c r="Q1170">
        <v>1</v>
      </c>
      <c r="R1170" t="s">
        <v>7</v>
      </c>
    </row>
    <row r="1171" spans="1:18" x14ac:dyDescent="0.35">
      <c r="A1171">
        <v>0</v>
      </c>
      <c r="B1171" t="s">
        <v>363</v>
      </c>
      <c r="C1171">
        <v>0</v>
      </c>
      <c r="E1171" t="s">
        <v>507</v>
      </c>
      <c r="F1171" t="s">
        <v>502</v>
      </c>
      <c r="G1171" t="s">
        <v>363</v>
      </c>
      <c r="H1171">
        <v>8.9670000000000005</v>
      </c>
      <c r="I1171" t="s">
        <v>871</v>
      </c>
      <c r="L1171">
        <v>107126270</v>
      </c>
      <c r="M1171" s="5">
        <v>44858</v>
      </c>
      <c r="N1171">
        <v>23</v>
      </c>
      <c r="O1171">
        <v>1</v>
      </c>
      <c r="P1171">
        <v>8</v>
      </c>
      <c r="Q1171">
        <v>1</v>
      </c>
      <c r="R1171" t="s">
        <v>7</v>
      </c>
    </row>
    <row r="1172" spans="1:18" x14ac:dyDescent="0.35">
      <c r="A1172">
        <v>0</v>
      </c>
      <c r="B1172" t="s">
        <v>363</v>
      </c>
      <c r="C1172">
        <v>0</v>
      </c>
      <c r="E1172" t="s">
        <v>507</v>
      </c>
      <c r="F1172" t="s">
        <v>394</v>
      </c>
      <c r="G1172" t="s">
        <v>363</v>
      </c>
      <c r="H1172">
        <v>8.9670000000000005</v>
      </c>
      <c r="I1172" t="s">
        <v>871</v>
      </c>
      <c r="L1172">
        <v>105203004</v>
      </c>
      <c r="M1172" s="5">
        <v>42973</v>
      </c>
      <c r="N1172">
        <v>23</v>
      </c>
      <c r="O1172">
        <v>1</v>
      </c>
      <c r="P1172">
        <v>8</v>
      </c>
      <c r="Q1172">
        <v>1</v>
      </c>
      <c r="R1172" t="s">
        <v>7</v>
      </c>
    </row>
    <row r="1173" spans="1:18" x14ac:dyDescent="0.35">
      <c r="A1173">
        <v>0</v>
      </c>
      <c r="B1173" t="s">
        <v>363</v>
      </c>
      <c r="C1173">
        <v>0</v>
      </c>
      <c r="E1173" t="s">
        <v>507</v>
      </c>
      <c r="F1173" t="s">
        <v>394</v>
      </c>
      <c r="G1173" t="s">
        <v>363</v>
      </c>
      <c r="H1173">
        <v>8.9670000000000005</v>
      </c>
      <c r="I1173" t="s">
        <v>871</v>
      </c>
      <c r="L1173">
        <v>108449850</v>
      </c>
      <c r="M1173" s="5">
        <v>46108</v>
      </c>
      <c r="N1173">
        <v>21</v>
      </c>
      <c r="O1173">
        <v>1</v>
      </c>
      <c r="P1173">
        <v>0</v>
      </c>
      <c r="Q1173">
        <v>1</v>
      </c>
      <c r="R1173" t="s">
        <v>7</v>
      </c>
    </row>
    <row r="1174" spans="1:18" x14ac:dyDescent="0.35">
      <c r="A1174">
        <v>0</v>
      </c>
      <c r="B1174" t="s">
        <v>363</v>
      </c>
      <c r="C1174">
        <v>0</v>
      </c>
      <c r="E1174" t="s">
        <v>507</v>
      </c>
      <c r="F1174" t="s">
        <v>394</v>
      </c>
      <c r="G1174" t="s">
        <v>363</v>
      </c>
      <c r="H1174">
        <v>8.9670000000000005</v>
      </c>
      <c r="I1174" t="s">
        <v>871</v>
      </c>
      <c r="L1174">
        <v>107805238</v>
      </c>
      <c r="M1174" s="5">
        <v>45502</v>
      </c>
      <c r="N1174">
        <v>21</v>
      </c>
      <c r="O1174">
        <v>2</v>
      </c>
      <c r="P1174">
        <v>9</v>
      </c>
      <c r="Q1174">
        <v>1</v>
      </c>
      <c r="R1174" t="s">
        <v>7</v>
      </c>
    </row>
    <row r="1175" spans="1:18" x14ac:dyDescent="0.35">
      <c r="A1175">
        <v>0</v>
      </c>
      <c r="B1175" t="s">
        <v>363</v>
      </c>
      <c r="C1175">
        <v>0</v>
      </c>
      <c r="E1175" t="s">
        <v>507</v>
      </c>
      <c r="F1175" t="s">
        <v>394</v>
      </c>
      <c r="G1175" t="s">
        <v>363</v>
      </c>
      <c r="H1175">
        <v>8.9670000000000005</v>
      </c>
      <c r="I1175" t="s">
        <v>871</v>
      </c>
      <c r="L1175">
        <v>107365695</v>
      </c>
      <c r="M1175" s="5">
        <v>45085</v>
      </c>
      <c r="N1175">
        <v>24</v>
      </c>
      <c r="O1175">
        <v>1</v>
      </c>
      <c r="P1175">
        <v>8</v>
      </c>
      <c r="Q1175">
        <v>2</v>
      </c>
      <c r="R1175" t="s">
        <v>8</v>
      </c>
    </row>
    <row r="1176" spans="1:18" x14ac:dyDescent="0.35">
      <c r="A1176">
        <v>0</v>
      </c>
      <c r="B1176" t="s">
        <v>363</v>
      </c>
      <c r="C1176">
        <v>0</v>
      </c>
      <c r="E1176" t="s">
        <v>507</v>
      </c>
      <c r="F1176" t="s">
        <v>394</v>
      </c>
      <c r="G1176" t="s">
        <v>363</v>
      </c>
      <c r="H1176">
        <v>8.9670000000000005</v>
      </c>
      <c r="I1176" t="s">
        <v>871</v>
      </c>
      <c r="L1176">
        <v>107440591</v>
      </c>
      <c r="M1176" s="5">
        <v>45160</v>
      </c>
      <c r="N1176">
        <v>21</v>
      </c>
      <c r="O1176">
        <v>1</v>
      </c>
      <c r="P1176">
        <v>9</v>
      </c>
      <c r="Q1176">
        <v>1</v>
      </c>
      <c r="R1176" t="s">
        <v>7</v>
      </c>
    </row>
    <row r="1177" spans="1:18" x14ac:dyDescent="0.35">
      <c r="A1177">
        <v>0</v>
      </c>
      <c r="B1177" t="s">
        <v>363</v>
      </c>
      <c r="C1177">
        <v>0</v>
      </c>
      <c r="E1177" t="s">
        <v>507</v>
      </c>
      <c r="F1177" t="s">
        <v>394</v>
      </c>
      <c r="G1177" t="s">
        <v>363</v>
      </c>
      <c r="H1177">
        <v>8.9670000000000005</v>
      </c>
      <c r="I1177" t="s">
        <v>871</v>
      </c>
      <c r="L1177">
        <v>107734117</v>
      </c>
      <c r="M1177" s="5">
        <v>45424</v>
      </c>
      <c r="N1177">
        <v>23</v>
      </c>
      <c r="O1177">
        <v>1</v>
      </c>
      <c r="P1177">
        <v>8</v>
      </c>
      <c r="Q1177">
        <v>1</v>
      </c>
      <c r="R1177" t="s">
        <v>10</v>
      </c>
    </row>
    <row r="1178" spans="1:18" x14ac:dyDescent="0.35">
      <c r="A1178">
        <v>0</v>
      </c>
      <c r="B1178" t="s">
        <v>363</v>
      </c>
      <c r="C1178">
        <v>4.0000000000000001E-3</v>
      </c>
      <c r="D1178" t="s">
        <v>411</v>
      </c>
      <c r="E1178" t="s">
        <v>507</v>
      </c>
      <c r="F1178" t="s">
        <v>394</v>
      </c>
      <c r="G1178" t="s">
        <v>363</v>
      </c>
      <c r="H1178">
        <v>8.9710000000000001</v>
      </c>
      <c r="I1178" t="s">
        <v>871</v>
      </c>
      <c r="L1178">
        <v>105780827</v>
      </c>
      <c r="M1178" s="5">
        <v>43515</v>
      </c>
      <c r="N1178">
        <v>21</v>
      </c>
      <c r="O1178">
        <v>2</v>
      </c>
      <c r="P1178">
        <v>8</v>
      </c>
      <c r="Q1178">
        <v>1</v>
      </c>
      <c r="R1178" t="s">
        <v>7</v>
      </c>
    </row>
    <row r="1179" spans="1:18" x14ac:dyDescent="0.35">
      <c r="A1179">
        <v>0</v>
      </c>
      <c r="B1179" t="s">
        <v>363</v>
      </c>
      <c r="C1179">
        <v>0.05</v>
      </c>
      <c r="D1179" t="s">
        <v>6</v>
      </c>
      <c r="E1179" t="s">
        <v>394</v>
      </c>
      <c r="F1179" t="s">
        <v>507</v>
      </c>
      <c r="G1179" t="s">
        <v>363</v>
      </c>
      <c r="H1179">
        <v>8.9779999999999998</v>
      </c>
      <c r="I1179" t="s">
        <v>871</v>
      </c>
      <c r="L1179">
        <v>107080386</v>
      </c>
      <c r="M1179" s="5">
        <v>44813</v>
      </c>
      <c r="N1179">
        <v>21</v>
      </c>
      <c r="O1179">
        <v>1</v>
      </c>
      <c r="P1179">
        <v>0</v>
      </c>
      <c r="Q1179">
        <v>1</v>
      </c>
      <c r="R1179" t="s">
        <v>7</v>
      </c>
    </row>
    <row r="1180" spans="1:18" x14ac:dyDescent="0.35">
      <c r="A1180">
        <v>0</v>
      </c>
      <c r="B1180" t="s">
        <v>363</v>
      </c>
      <c r="C1180">
        <v>3.7999999999999999E-2</v>
      </c>
      <c r="D1180" t="s">
        <v>6</v>
      </c>
      <c r="E1180" t="s">
        <v>394</v>
      </c>
      <c r="F1180" t="s">
        <v>507</v>
      </c>
      <c r="G1180" t="s">
        <v>363</v>
      </c>
      <c r="H1180">
        <v>8.99</v>
      </c>
      <c r="I1180" t="s">
        <v>871</v>
      </c>
      <c r="L1180">
        <v>107702630</v>
      </c>
      <c r="M1180" s="5">
        <v>45407</v>
      </c>
      <c r="N1180">
        <v>18</v>
      </c>
      <c r="O1180">
        <v>1</v>
      </c>
      <c r="P1180">
        <v>0</v>
      </c>
      <c r="Q1180">
        <v>5</v>
      </c>
      <c r="R1180" t="s">
        <v>7</v>
      </c>
    </row>
    <row r="1181" spans="1:18" x14ac:dyDescent="0.35">
      <c r="A1181">
        <v>0</v>
      </c>
      <c r="B1181" t="s">
        <v>363</v>
      </c>
      <c r="C1181">
        <v>2.7E-2</v>
      </c>
      <c r="D1181" t="s">
        <v>490</v>
      </c>
      <c r="E1181" t="s">
        <v>507</v>
      </c>
      <c r="F1181" t="s">
        <v>394</v>
      </c>
      <c r="G1181" t="s">
        <v>363</v>
      </c>
      <c r="H1181">
        <v>8.9939999999999998</v>
      </c>
      <c r="I1181" t="s">
        <v>871</v>
      </c>
      <c r="L1181">
        <v>107261290</v>
      </c>
      <c r="M1181" s="5">
        <v>44986</v>
      </c>
      <c r="N1181">
        <v>21</v>
      </c>
      <c r="O1181">
        <v>1</v>
      </c>
      <c r="P1181">
        <v>0</v>
      </c>
      <c r="Q1181">
        <v>1</v>
      </c>
      <c r="R1181" t="s">
        <v>7</v>
      </c>
    </row>
    <row r="1182" spans="1:18" x14ac:dyDescent="0.35">
      <c r="A1182">
        <v>0</v>
      </c>
      <c r="B1182" t="s">
        <v>363</v>
      </c>
      <c r="C1182">
        <v>8.0000000000000002E-3</v>
      </c>
      <c r="D1182" t="s">
        <v>399</v>
      </c>
      <c r="E1182" t="s">
        <v>394</v>
      </c>
      <c r="F1182" t="s">
        <v>488</v>
      </c>
      <c r="G1182" t="s">
        <v>363</v>
      </c>
      <c r="H1182">
        <v>9.02</v>
      </c>
      <c r="I1182" t="s">
        <v>871</v>
      </c>
      <c r="L1182">
        <v>106168717</v>
      </c>
      <c r="M1182" s="5">
        <v>43886</v>
      </c>
      <c r="N1182">
        <v>21</v>
      </c>
      <c r="O1182">
        <v>2</v>
      </c>
      <c r="P1182">
        <v>12</v>
      </c>
      <c r="Q1182">
        <v>1</v>
      </c>
      <c r="R1182" t="s">
        <v>7</v>
      </c>
    </row>
    <row r="1183" spans="1:18" x14ac:dyDescent="0.35">
      <c r="A1183">
        <v>0</v>
      </c>
      <c r="B1183" t="s">
        <v>363</v>
      </c>
      <c r="C1183">
        <v>6.0000000000000001E-3</v>
      </c>
      <c r="D1183" t="s">
        <v>399</v>
      </c>
      <c r="E1183" t="s">
        <v>394</v>
      </c>
      <c r="F1183" t="s">
        <v>507</v>
      </c>
      <c r="G1183" t="s">
        <v>363</v>
      </c>
      <c r="H1183">
        <v>9.0220000000000002</v>
      </c>
      <c r="I1183" t="s">
        <v>871</v>
      </c>
      <c r="L1183">
        <v>108276136</v>
      </c>
      <c r="M1183" s="5">
        <v>45950</v>
      </c>
      <c r="N1183">
        <v>21</v>
      </c>
      <c r="O1183">
        <v>1</v>
      </c>
      <c r="P1183">
        <v>0</v>
      </c>
      <c r="Q1183">
        <v>1</v>
      </c>
      <c r="R1183" t="s">
        <v>7</v>
      </c>
    </row>
    <row r="1184" spans="1:18" x14ac:dyDescent="0.35">
      <c r="A1184">
        <v>0</v>
      </c>
      <c r="B1184" t="s">
        <v>363</v>
      </c>
      <c r="C1184">
        <v>5.0000000000000001E-3</v>
      </c>
      <c r="D1184" t="s">
        <v>399</v>
      </c>
      <c r="E1184" t="s">
        <v>394</v>
      </c>
      <c r="F1184" t="s">
        <v>507</v>
      </c>
      <c r="G1184" t="s">
        <v>363</v>
      </c>
      <c r="H1184">
        <v>9.0229999999999997</v>
      </c>
      <c r="I1184" t="s">
        <v>871</v>
      </c>
      <c r="L1184">
        <v>107047057</v>
      </c>
      <c r="M1184" s="5">
        <v>44785</v>
      </c>
      <c r="N1184">
        <v>21</v>
      </c>
      <c r="O1184">
        <v>1</v>
      </c>
      <c r="P1184">
        <v>12</v>
      </c>
      <c r="Q1184">
        <v>1</v>
      </c>
      <c r="R1184" t="s">
        <v>7</v>
      </c>
    </row>
    <row r="1185" spans="1:18" x14ac:dyDescent="0.35">
      <c r="A1185">
        <v>0</v>
      </c>
      <c r="B1185" t="s">
        <v>363</v>
      </c>
      <c r="C1185">
        <v>5.0000000000000001E-3</v>
      </c>
      <c r="D1185" t="s">
        <v>399</v>
      </c>
      <c r="E1185" t="s">
        <v>394</v>
      </c>
      <c r="F1185" t="s">
        <v>507</v>
      </c>
      <c r="G1185" t="s">
        <v>363</v>
      </c>
      <c r="H1185">
        <v>9.0229999999999997</v>
      </c>
      <c r="I1185" t="s">
        <v>871</v>
      </c>
      <c r="L1185">
        <v>107510269</v>
      </c>
      <c r="M1185" s="5">
        <v>45230</v>
      </c>
      <c r="N1185">
        <v>21</v>
      </c>
      <c r="O1185">
        <v>2</v>
      </c>
      <c r="P1185">
        <v>0</v>
      </c>
      <c r="Q1185">
        <v>1</v>
      </c>
      <c r="R1185" t="s">
        <v>7</v>
      </c>
    </row>
    <row r="1186" spans="1:18" x14ac:dyDescent="0.35">
      <c r="A1186">
        <v>0</v>
      </c>
      <c r="B1186" t="s">
        <v>363</v>
      </c>
      <c r="C1186">
        <v>4.0000000000000001E-3</v>
      </c>
      <c r="D1186" t="s">
        <v>399</v>
      </c>
      <c r="E1186" t="s">
        <v>394</v>
      </c>
      <c r="F1186" t="s">
        <v>488</v>
      </c>
      <c r="G1186" t="s">
        <v>363</v>
      </c>
      <c r="H1186">
        <v>9.0239999999999991</v>
      </c>
      <c r="I1186" t="s">
        <v>871</v>
      </c>
      <c r="L1186">
        <v>105825234</v>
      </c>
      <c r="M1186" s="5">
        <v>43560</v>
      </c>
      <c r="N1186">
        <v>21</v>
      </c>
      <c r="O1186">
        <v>2</v>
      </c>
      <c r="P1186">
        <v>8</v>
      </c>
      <c r="Q1186">
        <v>1</v>
      </c>
      <c r="R1186" t="s">
        <v>3</v>
      </c>
    </row>
    <row r="1187" spans="1:18" x14ac:dyDescent="0.35">
      <c r="A1187">
        <v>0</v>
      </c>
      <c r="B1187" t="s">
        <v>363</v>
      </c>
      <c r="C1187">
        <v>4.0000000000000001E-3</v>
      </c>
      <c r="D1187" t="s">
        <v>399</v>
      </c>
      <c r="E1187" t="s">
        <v>394</v>
      </c>
      <c r="F1187" t="s">
        <v>507</v>
      </c>
      <c r="G1187" t="s">
        <v>363</v>
      </c>
      <c r="H1187">
        <v>9.0239999999999991</v>
      </c>
      <c r="I1187" t="s">
        <v>871</v>
      </c>
      <c r="L1187">
        <v>107815373</v>
      </c>
      <c r="M1187" s="5">
        <v>45516</v>
      </c>
      <c r="N1187">
        <v>21</v>
      </c>
      <c r="O1187">
        <v>1</v>
      </c>
      <c r="P1187">
        <v>0</v>
      </c>
      <c r="Q1187">
        <v>1</v>
      </c>
      <c r="R1187" t="s">
        <v>7</v>
      </c>
    </row>
    <row r="1188" spans="1:18" x14ac:dyDescent="0.35">
      <c r="A1188">
        <v>0</v>
      </c>
      <c r="B1188" t="s">
        <v>363</v>
      </c>
      <c r="C1188">
        <v>3.0000000000000001E-3</v>
      </c>
      <c r="D1188" t="s">
        <v>399</v>
      </c>
      <c r="E1188" t="s">
        <v>394</v>
      </c>
      <c r="F1188" t="s">
        <v>502</v>
      </c>
      <c r="G1188" t="s">
        <v>363</v>
      </c>
      <c r="H1188">
        <v>9.0250000000000004</v>
      </c>
      <c r="I1188" t="s">
        <v>871</v>
      </c>
      <c r="L1188">
        <v>105025578</v>
      </c>
      <c r="M1188" s="5">
        <v>42794</v>
      </c>
      <c r="N1188">
        <v>21</v>
      </c>
      <c r="O1188">
        <v>1</v>
      </c>
      <c r="P1188">
        <v>8</v>
      </c>
      <c r="Q1188">
        <v>1</v>
      </c>
      <c r="R1188" t="s">
        <v>7</v>
      </c>
    </row>
    <row r="1189" spans="1:18" x14ac:dyDescent="0.35">
      <c r="A1189">
        <v>0</v>
      </c>
      <c r="B1189" t="s">
        <v>363</v>
      </c>
      <c r="C1189">
        <v>3.0000000000000001E-3</v>
      </c>
      <c r="D1189" t="s">
        <v>399</v>
      </c>
      <c r="E1189" t="s">
        <v>394</v>
      </c>
      <c r="F1189" t="s">
        <v>507</v>
      </c>
      <c r="G1189" t="s">
        <v>363</v>
      </c>
      <c r="H1189">
        <v>9.0250000000000004</v>
      </c>
      <c r="I1189" t="s">
        <v>871</v>
      </c>
      <c r="L1189">
        <v>108224551</v>
      </c>
      <c r="M1189" s="5">
        <v>45905</v>
      </c>
      <c r="N1189">
        <v>21</v>
      </c>
      <c r="O1189">
        <v>1</v>
      </c>
      <c r="P1189">
        <v>8</v>
      </c>
      <c r="Q1189">
        <v>1</v>
      </c>
      <c r="R1189" t="s">
        <v>7</v>
      </c>
    </row>
    <row r="1190" spans="1:18" x14ac:dyDescent="0.35">
      <c r="A1190">
        <v>0</v>
      </c>
      <c r="B1190" t="s">
        <v>363</v>
      </c>
      <c r="C1190">
        <v>3.0000000000000001E-3</v>
      </c>
      <c r="D1190" t="s">
        <v>399</v>
      </c>
      <c r="E1190" t="s">
        <v>394</v>
      </c>
      <c r="F1190" t="s">
        <v>507</v>
      </c>
      <c r="G1190" t="s">
        <v>363</v>
      </c>
      <c r="H1190">
        <v>9.0250000000000004</v>
      </c>
      <c r="I1190" t="s">
        <v>871</v>
      </c>
      <c r="L1190">
        <v>108227312</v>
      </c>
      <c r="M1190" s="5">
        <v>45904</v>
      </c>
      <c r="N1190">
        <v>21</v>
      </c>
      <c r="O1190">
        <v>1</v>
      </c>
      <c r="P1190">
        <v>9</v>
      </c>
      <c r="Q1190">
        <v>1</v>
      </c>
      <c r="R1190" t="s">
        <v>7</v>
      </c>
    </row>
    <row r="1191" spans="1:18" x14ac:dyDescent="0.35">
      <c r="A1191">
        <v>0</v>
      </c>
      <c r="B1191" t="s">
        <v>363</v>
      </c>
      <c r="C1191">
        <v>3.0000000000000001E-3</v>
      </c>
      <c r="D1191" t="s">
        <v>6</v>
      </c>
      <c r="E1191" t="s">
        <v>394</v>
      </c>
      <c r="F1191" t="s">
        <v>507</v>
      </c>
      <c r="G1191" t="s">
        <v>363</v>
      </c>
      <c r="H1191">
        <v>9.0250000000000004</v>
      </c>
      <c r="I1191" t="s">
        <v>871</v>
      </c>
      <c r="L1191">
        <v>106707582</v>
      </c>
      <c r="M1191" s="5">
        <v>44464</v>
      </c>
      <c r="N1191">
        <v>21</v>
      </c>
      <c r="O1191">
        <v>1</v>
      </c>
      <c r="P1191">
        <v>8</v>
      </c>
      <c r="Q1191">
        <v>1</v>
      </c>
      <c r="R1191" t="s">
        <v>7</v>
      </c>
    </row>
    <row r="1192" spans="1:18" x14ac:dyDescent="0.35">
      <c r="A1192">
        <v>0</v>
      </c>
      <c r="B1192" t="s">
        <v>363</v>
      </c>
      <c r="C1192">
        <v>3.0000000000000001E-3</v>
      </c>
      <c r="D1192" t="s">
        <v>6</v>
      </c>
      <c r="E1192" t="s">
        <v>394</v>
      </c>
      <c r="F1192" t="s">
        <v>507</v>
      </c>
      <c r="G1192" t="s">
        <v>363</v>
      </c>
      <c r="H1192">
        <v>9.0250000000000004</v>
      </c>
      <c r="I1192" t="s">
        <v>871</v>
      </c>
      <c r="L1192">
        <v>106466654</v>
      </c>
      <c r="M1192" s="5">
        <v>44210</v>
      </c>
      <c r="N1192">
        <v>21</v>
      </c>
      <c r="O1192">
        <v>1</v>
      </c>
      <c r="P1192">
        <v>8</v>
      </c>
      <c r="Q1192">
        <v>1</v>
      </c>
      <c r="R1192" t="s">
        <v>7</v>
      </c>
    </row>
    <row r="1193" spans="1:18" x14ac:dyDescent="0.35">
      <c r="A1193">
        <v>0</v>
      </c>
      <c r="B1193" t="s">
        <v>363</v>
      </c>
      <c r="C1193">
        <v>3.0000000000000001E-3</v>
      </c>
      <c r="D1193" t="s">
        <v>6</v>
      </c>
      <c r="E1193" t="s">
        <v>394</v>
      </c>
      <c r="F1193" t="s">
        <v>507</v>
      </c>
      <c r="G1193" t="s">
        <v>363</v>
      </c>
      <c r="H1193">
        <v>9.0250000000000004</v>
      </c>
      <c r="I1193" t="s">
        <v>871</v>
      </c>
      <c r="L1193">
        <v>107640036</v>
      </c>
      <c r="M1193" s="5">
        <v>45350</v>
      </c>
      <c r="N1193">
        <v>21</v>
      </c>
      <c r="O1193">
        <v>1</v>
      </c>
      <c r="P1193">
        <v>0</v>
      </c>
      <c r="Q1193">
        <v>1</v>
      </c>
      <c r="R1193" t="s">
        <v>7</v>
      </c>
    </row>
    <row r="1194" spans="1:18" x14ac:dyDescent="0.35">
      <c r="A1194">
        <v>0</v>
      </c>
      <c r="B1194" t="s">
        <v>363</v>
      </c>
      <c r="C1194">
        <v>3.0000000000000001E-3</v>
      </c>
      <c r="D1194" t="s">
        <v>503</v>
      </c>
      <c r="E1194" t="s">
        <v>394</v>
      </c>
      <c r="F1194" t="s">
        <v>507</v>
      </c>
      <c r="G1194" t="s">
        <v>363</v>
      </c>
      <c r="H1194">
        <v>9.0250000000000004</v>
      </c>
      <c r="I1194" t="s">
        <v>871</v>
      </c>
      <c r="L1194">
        <v>106736750</v>
      </c>
      <c r="M1194" s="5">
        <v>44490</v>
      </c>
      <c r="N1194">
        <v>21</v>
      </c>
      <c r="O1194">
        <v>1</v>
      </c>
      <c r="P1194">
        <v>8</v>
      </c>
      <c r="Q1194">
        <v>1</v>
      </c>
      <c r="R1194" t="s">
        <v>7</v>
      </c>
    </row>
    <row r="1195" spans="1:18" x14ac:dyDescent="0.35">
      <c r="A1195">
        <v>0</v>
      </c>
      <c r="B1195" t="s">
        <v>363</v>
      </c>
      <c r="C1195">
        <v>2E-3</v>
      </c>
      <c r="D1195" t="s">
        <v>399</v>
      </c>
      <c r="E1195" t="s">
        <v>394</v>
      </c>
      <c r="F1195" t="s">
        <v>507</v>
      </c>
      <c r="G1195" t="s">
        <v>363</v>
      </c>
      <c r="H1195">
        <v>9.0259999999999998</v>
      </c>
      <c r="I1195" t="s">
        <v>871</v>
      </c>
      <c r="L1195">
        <v>106623722</v>
      </c>
      <c r="M1195" s="5">
        <v>44380</v>
      </c>
      <c r="N1195">
        <v>21</v>
      </c>
      <c r="O1195">
        <v>1</v>
      </c>
      <c r="P1195">
        <v>8</v>
      </c>
      <c r="Q1195">
        <v>1</v>
      </c>
      <c r="R1195" t="s">
        <v>7</v>
      </c>
    </row>
    <row r="1196" spans="1:18" x14ac:dyDescent="0.35">
      <c r="A1196">
        <v>0</v>
      </c>
      <c r="B1196" t="s">
        <v>363</v>
      </c>
      <c r="C1196">
        <v>2E-3</v>
      </c>
      <c r="D1196" t="s">
        <v>399</v>
      </c>
      <c r="E1196" t="s">
        <v>394</v>
      </c>
      <c r="F1196" t="s">
        <v>507</v>
      </c>
      <c r="G1196" t="s">
        <v>363</v>
      </c>
      <c r="H1196">
        <v>9.0259999999999998</v>
      </c>
      <c r="I1196" t="s">
        <v>871</v>
      </c>
      <c r="L1196">
        <v>105128801</v>
      </c>
      <c r="M1196" s="5">
        <v>42898</v>
      </c>
      <c r="N1196">
        <v>21</v>
      </c>
      <c r="O1196">
        <v>1</v>
      </c>
      <c r="P1196">
        <v>9</v>
      </c>
      <c r="Q1196">
        <v>1</v>
      </c>
      <c r="R1196" t="s">
        <v>7</v>
      </c>
    </row>
    <row r="1197" spans="1:18" x14ac:dyDescent="0.35">
      <c r="A1197">
        <v>0</v>
      </c>
      <c r="B1197" t="s">
        <v>363</v>
      </c>
      <c r="C1197">
        <v>2E-3</v>
      </c>
      <c r="D1197" t="s">
        <v>399</v>
      </c>
      <c r="E1197" t="s">
        <v>394</v>
      </c>
      <c r="F1197" t="s">
        <v>507</v>
      </c>
      <c r="G1197" t="s">
        <v>363</v>
      </c>
      <c r="H1197">
        <v>9.0259999999999998</v>
      </c>
      <c r="I1197" t="s">
        <v>871</v>
      </c>
      <c r="L1197">
        <v>107609738</v>
      </c>
      <c r="M1197" s="5">
        <v>45321</v>
      </c>
      <c r="N1197">
        <v>21</v>
      </c>
      <c r="O1197">
        <v>1</v>
      </c>
      <c r="P1197">
        <v>12</v>
      </c>
      <c r="Q1197">
        <v>1</v>
      </c>
      <c r="R1197" t="s">
        <v>7</v>
      </c>
    </row>
    <row r="1198" spans="1:18" x14ac:dyDescent="0.35">
      <c r="A1198">
        <v>0</v>
      </c>
      <c r="B1198" t="s">
        <v>363</v>
      </c>
      <c r="C1198">
        <v>2E-3</v>
      </c>
      <c r="D1198" t="s">
        <v>6</v>
      </c>
      <c r="E1198" t="s">
        <v>394</v>
      </c>
      <c r="F1198" t="s">
        <v>507</v>
      </c>
      <c r="G1198" t="s">
        <v>363</v>
      </c>
      <c r="H1198">
        <v>9.0259999999999998</v>
      </c>
      <c r="I1198" t="s">
        <v>871</v>
      </c>
      <c r="L1198">
        <v>106669404</v>
      </c>
      <c r="M1198" s="5">
        <v>44433</v>
      </c>
      <c r="N1198">
        <v>21</v>
      </c>
      <c r="O1198">
        <v>1</v>
      </c>
      <c r="P1198">
        <v>8</v>
      </c>
      <c r="Q1198">
        <v>1</v>
      </c>
      <c r="R1198" t="s">
        <v>7</v>
      </c>
    </row>
    <row r="1199" spans="1:18" x14ac:dyDescent="0.35">
      <c r="A1199">
        <v>0</v>
      </c>
      <c r="B1199" t="s">
        <v>363</v>
      </c>
      <c r="C1199">
        <v>2E-3</v>
      </c>
      <c r="D1199" t="s">
        <v>503</v>
      </c>
      <c r="E1199" t="s">
        <v>394</v>
      </c>
      <c r="F1199" t="s">
        <v>507</v>
      </c>
      <c r="G1199" t="s">
        <v>363</v>
      </c>
      <c r="H1199">
        <v>9.0259999999999998</v>
      </c>
      <c r="I1199" t="s">
        <v>871</v>
      </c>
      <c r="L1199">
        <v>106636202</v>
      </c>
      <c r="M1199" s="5">
        <v>44390</v>
      </c>
      <c r="N1199">
        <v>21</v>
      </c>
      <c r="O1199">
        <v>1</v>
      </c>
      <c r="P1199">
        <v>9</v>
      </c>
      <c r="Q1199">
        <v>1</v>
      </c>
      <c r="R1199" t="s">
        <v>7</v>
      </c>
    </row>
    <row r="1200" spans="1:18" x14ac:dyDescent="0.35">
      <c r="A1200">
        <v>0</v>
      </c>
      <c r="B1200" t="s">
        <v>363</v>
      </c>
      <c r="C1200">
        <v>2E-3</v>
      </c>
      <c r="D1200" t="s">
        <v>503</v>
      </c>
      <c r="E1200" t="s">
        <v>394</v>
      </c>
      <c r="F1200" t="s">
        <v>507</v>
      </c>
      <c r="G1200" t="s">
        <v>363</v>
      </c>
      <c r="H1200">
        <v>9.0259999999999998</v>
      </c>
      <c r="I1200" t="s">
        <v>871</v>
      </c>
      <c r="L1200">
        <v>106625297</v>
      </c>
      <c r="M1200" s="5">
        <v>44382</v>
      </c>
      <c r="N1200">
        <v>21</v>
      </c>
      <c r="O1200">
        <v>1</v>
      </c>
      <c r="P1200">
        <v>8</v>
      </c>
      <c r="Q1200">
        <v>1</v>
      </c>
      <c r="R1200" t="s">
        <v>7</v>
      </c>
    </row>
    <row r="1201" spans="1:18" x14ac:dyDescent="0.35">
      <c r="A1201">
        <v>0</v>
      </c>
      <c r="B1201" t="s">
        <v>518</v>
      </c>
      <c r="C1201">
        <v>0</v>
      </c>
      <c r="E1201" s="640" t="s">
        <v>364</v>
      </c>
      <c r="F1201" t="s">
        <v>519</v>
      </c>
      <c r="G1201" t="s">
        <v>363</v>
      </c>
      <c r="H1201">
        <v>9.0280000000000005</v>
      </c>
      <c r="I1201" t="s">
        <v>871</v>
      </c>
      <c r="L1201">
        <v>108006194</v>
      </c>
      <c r="M1201" s="5">
        <v>45681</v>
      </c>
      <c r="N1201">
        <v>18</v>
      </c>
      <c r="O1201">
        <v>1</v>
      </c>
      <c r="P1201">
        <v>0</v>
      </c>
      <c r="Q1201">
        <v>5</v>
      </c>
      <c r="R1201" t="s">
        <v>7</v>
      </c>
    </row>
    <row r="1202" spans="1:18" x14ac:dyDescent="0.35">
      <c r="A1202">
        <v>0</v>
      </c>
      <c r="B1202" t="s">
        <v>363</v>
      </c>
      <c r="C1202">
        <v>0</v>
      </c>
      <c r="E1202" t="s">
        <v>394</v>
      </c>
      <c r="F1202" t="s">
        <v>394</v>
      </c>
      <c r="G1202" t="s">
        <v>363</v>
      </c>
      <c r="H1202">
        <v>9.0280000000000005</v>
      </c>
      <c r="I1202" t="s">
        <v>871</v>
      </c>
      <c r="L1202">
        <v>107102424</v>
      </c>
      <c r="M1202" s="5">
        <v>44839</v>
      </c>
      <c r="N1202">
        <v>23</v>
      </c>
      <c r="O1202">
        <v>1</v>
      </c>
      <c r="P1202">
        <v>8</v>
      </c>
      <c r="Q1202">
        <v>1</v>
      </c>
      <c r="R1202" t="s">
        <v>7</v>
      </c>
    </row>
    <row r="1203" spans="1:18" x14ac:dyDescent="0.35">
      <c r="A1203">
        <v>0</v>
      </c>
      <c r="B1203" t="s">
        <v>363</v>
      </c>
      <c r="C1203">
        <v>0</v>
      </c>
      <c r="E1203" t="s">
        <v>394</v>
      </c>
      <c r="F1203" t="s">
        <v>520</v>
      </c>
      <c r="G1203" t="s">
        <v>363</v>
      </c>
      <c r="H1203">
        <v>9.0280000000000005</v>
      </c>
      <c r="I1203" t="s">
        <v>871</v>
      </c>
      <c r="L1203">
        <v>106836295</v>
      </c>
      <c r="M1203" s="5">
        <v>44579</v>
      </c>
      <c r="N1203">
        <v>22</v>
      </c>
      <c r="O1203">
        <v>1</v>
      </c>
      <c r="P1203">
        <v>8</v>
      </c>
      <c r="Q1203">
        <v>1</v>
      </c>
      <c r="R1203" t="s">
        <v>7</v>
      </c>
    </row>
    <row r="1204" spans="1:18" x14ac:dyDescent="0.35">
      <c r="A1204">
        <v>0</v>
      </c>
      <c r="B1204" t="s">
        <v>363</v>
      </c>
      <c r="C1204">
        <v>0</v>
      </c>
      <c r="E1204" t="s">
        <v>394</v>
      </c>
      <c r="F1204" t="s">
        <v>507</v>
      </c>
      <c r="G1204" t="s">
        <v>363</v>
      </c>
      <c r="H1204">
        <v>9.0280000000000005</v>
      </c>
      <c r="I1204" t="s">
        <v>871</v>
      </c>
      <c r="L1204">
        <v>104077950</v>
      </c>
      <c r="M1204" s="5">
        <v>41799</v>
      </c>
      <c r="N1204">
        <v>21</v>
      </c>
      <c r="O1204">
        <v>1</v>
      </c>
      <c r="P1204">
        <v>8</v>
      </c>
      <c r="Q1204">
        <v>1</v>
      </c>
      <c r="R1204" t="s">
        <v>7</v>
      </c>
    </row>
    <row r="1205" spans="1:18" x14ac:dyDescent="0.35">
      <c r="A1205">
        <v>0</v>
      </c>
      <c r="B1205" t="s">
        <v>363</v>
      </c>
      <c r="C1205">
        <v>0</v>
      </c>
      <c r="E1205" t="s">
        <v>394</v>
      </c>
      <c r="F1205" t="s">
        <v>436</v>
      </c>
      <c r="G1205" t="s">
        <v>363</v>
      </c>
      <c r="H1205">
        <v>9.0280000000000005</v>
      </c>
      <c r="I1205" t="s">
        <v>871</v>
      </c>
      <c r="L1205">
        <v>104100577</v>
      </c>
      <c r="M1205" s="5">
        <v>41829</v>
      </c>
      <c r="N1205">
        <v>27</v>
      </c>
      <c r="O1205">
        <v>1</v>
      </c>
      <c r="P1205">
        <v>9</v>
      </c>
      <c r="Q1205">
        <v>5</v>
      </c>
      <c r="R1205" t="s">
        <v>8</v>
      </c>
    </row>
    <row r="1206" spans="1:18" x14ac:dyDescent="0.35">
      <c r="A1206">
        <v>0</v>
      </c>
      <c r="B1206" t="s">
        <v>363</v>
      </c>
      <c r="C1206">
        <v>0</v>
      </c>
      <c r="E1206" t="s">
        <v>394</v>
      </c>
      <c r="F1206" t="s">
        <v>521</v>
      </c>
      <c r="G1206" t="s">
        <v>363</v>
      </c>
      <c r="H1206">
        <v>9.0280000000000005</v>
      </c>
      <c r="I1206" t="s">
        <v>871</v>
      </c>
      <c r="L1206">
        <v>106867588</v>
      </c>
      <c r="M1206" s="5">
        <v>44602</v>
      </c>
      <c r="N1206">
        <v>24</v>
      </c>
      <c r="O1206">
        <v>1</v>
      </c>
      <c r="P1206">
        <v>8</v>
      </c>
      <c r="Q1206">
        <v>5</v>
      </c>
      <c r="R1206" t="s">
        <v>3</v>
      </c>
    </row>
    <row r="1207" spans="1:18" x14ac:dyDescent="0.35">
      <c r="A1207">
        <v>0</v>
      </c>
      <c r="B1207" t="s">
        <v>363</v>
      </c>
      <c r="C1207">
        <v>0</v>
      </c>
      <c r="E1207" t="s">
        <v>394</v>
      </c>
      <c r="F1207" t="s">
        <v>507</v>
      </c>
      <c r="G1207" t="s">
        <v>363</v>
      </c>
      <c r="H1207">
        <v>9.0280000000000005</v>
      </c>
      <c r="I1207" t="s">
        <v>871</v>
      </c>
      <c r="L1207">
        <v>104054082</v>
      </c>
      <c r="M1207" s="5">
        <v>41764</v>
      </c>
      <c r="N1207">
        <v>21</v>
      </c>
      <c r="O1207">
        <v>1</v>
      </c>
      <c r="P1207">
        <v>8</v>
      </c>
      <c r="Q1207">
        <v>1</v>
      </c>
      <c r="R1207" t="s">
        <v>7</v>
      </c>
    </row>
    <row r="1208" spans="1:18" x14ac:dyDescent="0.35">
      <c r="A1208">
        <v>0</v>
      </c>
      <c r="B1208" t="s">
        <v>363</v>
      </c>
      <c r="C1208">
        <v>0</v>
      </c>
      <c r="E1208" t="s">
        <v>394</v>
      </c>
      <c r="F1208" t="s">
        <v>436</v>
      </c>
      <c r="G1208" t="s">
        <v>363</v>
      </c>
      <c r="H1208">
        <v>9.0280000000000005</v>
      </c>
      <c r="I1208" t="s">
        <v>871</v>
      </c>
      <c r="L1208">
        <v>104484707</v>
      </c>
      <c r="M1208" s="5">
        <v>42252</v>
      </c>
      <c r="N1208">
        <v>21</v>
      </c>
      <c r="O1208">
        <v>1</v>
      </c>
      <c r="P1208">
        <v>8</v>
      </c>
      <c r="Q1208">
        <v>1</v>
      </c>
      <c r="R1208" t="s">
        <v>7</v>
      </c>
    </row>
    <row r="1209" spans="1:18" x14ac:dyDescent="0.35">
      <c r="A1209">
        <v>0</v>
      </c>
      <c r="B1209" t="s">
        <v>363</v>
      </c>
      <c r="C1209">
        <v>0</v>
      </c>
      <c r="E1209" t="s">
        <v>394</v>
      </c>
      <c r="F1209" t="s">
        <v>437</v>
      </c>
      <c r="G1209" t="s">
        <v>363</v>
      </c>
      <c r="H1209">
        <v>9.0280000000000005</v>
      </c>
      <c r="I1209" t="s">
        <v>871</v>
      </c>
      <c r="L1209">
        <v>106362001</v>
      </c>
      <c r="M1209" s="5">
        <v>44110</v>
      </c>
      <c r="N1209">
        <v>24</v>
      </c>
      <c r="O1209">
        <v>1</v>
      </c>
      <c r="P1209">
        <v>8</v>
      </c>
      <c r="Q1209">
        <v>1</v>
      </c>
      <c r="R1209" t="s">
        <v>8</v>
      </c>
    </row>
    <row r="1210" spans="1:18" x14ac:dyDescent="0.35">
      <c r="A1210">
        <v>0</v>
      </c>
      <c r="B1210" t="s">
        <v>363</v>
      </c>
      <c r="C1210">
        <v>0</v>
      </c>
      <c r="E1210" t="s">
        <v>394</v>
      </c>
      <c r="F1210" t="s">
        <v>436</v>
      </c>
      <c r="G1210" t="s">
        <v>363</v>
      </c>
      <c r="H1210">
        <v>9.0280000000000005</v>
      </c>
      <c r="I1210" t="s">
        <v>871</v>
      </c>
      <c r="L1210">
        <v>105815091</v>
      </c>
      <c r="M1210" s="5">
        <v>43550</v>
      </c>
      <c r="N1210">
        <v>23</v>
      </c>
      <c r="O1210">
        <v>1</v>
      </c>
      <c r="P1210">
        <v>8</v>
      </c>
      <c r="Q1210">
        <v>1</v>
      </c>
      <c r="R1210" t="s">
        <v>7</v>
      </c>
    </row>
    <row r="1211" spans="1:18" x14ac:dyDescent="0.35">
      <c r="A1211">
        <v>0</v>
      </c>
      <c r="B1211" t="s">
        <v>363</v>
      </c>
      <c r="C1211">
        <v>0</v>
      </c>
      <c r="E1211" t="s">
        <v>394</v>
      </c>
      <c r="F1211" t="s">
        <v>384</v>
      </c>
      <c r="G1211" t="s">
        <v>363</v>
      </c>
      <c r="H1211">
        <v>9.0280000000000005</v>
      </c>
      <c r="I1211" t="s">
        <v>871</v>
      </c>
      <c r="L1211">
        <v>107106997</v>
      </c>
      <c r="M1211" s="5">
        <v>44844</v>
      </c>
      <c r="N1211">
        <v>21</v>
      </c>
      <c r="O1211">
        <v>1</v>
      </c>
      <c r="P1211">
        <v>8</v>
      </c>
      <c r="Q1211">
        <v>1</v>
      </c>
      <c r="R1211" t="s">
        <v>7</v>
      </c>
    </row>
    <row r="1212" spans="1:18" x14ac:dyDescent="0.35">
      <c r="A1212">
        <v>0</v>
      </c>
      <c r="B1212" t="s">
        <v>363</v>
      </c>
      <c r="C1212">
        <v>0</v>
      </c>
      <c r="E1212" t="s">
        <v>394</v>
      </c>
      <c r="F1212" t="s">
        <v>520</v>
      </c>
      <c r="G1212" t="s">
        <v>363</v>
      </c>
      <c r="H1212">
        <v>9.0280000000000005</v>
      </c>
      <c r="I1212" t="s">
        <v>871</v>
      </c>
      <c r="L1212">
        <v>106921308</v>
      </c>
      <c r="M1212" s="5">
        <v>44663</v>
      </c>
      <c r="N1212">
        <v>24</v>
      </c>
      <c r="O1212">
        <v>1</v>
      </c>
      <c r="P1212">
        <v>8</v>
      </c>
      <c r="Q1212">
        <v>1</v>
      </c>
      <c r="R1212" t="s">
        <v>7</v>
      </c>
    </row>
    <row r="1213" spans="1:18" x14ac:dyDescent="0.35">
      <c r="A1213">
        <v>0</v>
      </c>
      <c r="B1213" t="s">
        <v>363</v>
      </c>
      <c r="C1213">
        <v>0</v>
      </c>
      <c r="E1213" t="s">
        <v>394</v>
      </c>
      <c r="F1213" t="s">
        <v>507</v>
      </c>
      <c r="G1213" t="s">
        <v>363</v>
      </c>
      <c r="H1213">
        <v>9.0280000000000005</v>
      </c>
      <c r="I1213" t="s">
        <v>871</v>
      </c>
      <c r="L1213">
        <v>107118024</v>
      </c>
      <c r="M1213" s="5">
        <v>44848</v>
      </c>
      <c r="N1213">
        <v>24</v>
      </c>
      <c r="O1213">
        <v>1</v>
      </c>
      <c r="P1213">
        <v>8</v>
      </c>
      <c r="Q1213">
        <v>1</v>
      </c>
      <c r="R1213" t="s">
        <v>7</v>
      </c>
    </row>
    <row r="1214" spans="1:18" x14ac:dyDescent="0.35">
      <c r="A1214">
        <v>0</v>
      </c>
      <c r="B1214" t="s">
        <v>363</v>
      </c>
      <c r="C1214">
        <v>0</v>
      </c>
      <c r="E1214" t="s">
        <v>394</v>
      </c>
      <c r="F1214" t="s">
        <v>436</v>
      </c>
      <c r="G1214" t="s">
        <v>363</v>
      </c>
      <c r="H1214">
        <v>9.0280000000000005</v>
      </c>
      <c r="I1214" t="s">
        <v>871</v>
      </c>
      <c r="L1214">
        <v>106032721</v>
      </c>
      <c r="M1214" s="5">
        <v>43758</v>
      </c>
      <c r="N1214">
        <v>22</v>
      </c>
      <c r="O1214">
        <v>2</v>
      </c>
      <c r="P1214">
        <v>9</v>
      </c>
      <c r="Q1214">
        <v>1</v>
      </c>
      <c r="R1214" t="s">
        <v>3</v>
      </c>
    </row>
    <row r="1215" spans="1:18" x14ac:dyDescent="0.35">
      <c r="A1215">
        <v>0</v>
      </c>
      <c r="B1215" t="s">
        <v>363</v>
      </c>
      <c r="C1215">
        <v>0</v>
      </c>
      <c r="E1215" t="s">
        <v>394</v>
      </c>
      <c r="F1215" t="s">
        <v>507</v>
      </c>
      <c r="G1215" t="s">
        <v>363</v>
      </c>
      <c r="H1215">
        <v>9.0280000000000005</v>
      </c>
      <c r="I1215" t="s">
        <v>871</v>
      </c>
      <c r="L1215">
        <v>105095369</v>
      </c>
      <c r="M1215" s="5">
        <v>42865</v>
      </c>
      <c r="N1215">
        <v>21</v>
      </c>
      <c r="O1215">
        <v>1</v>
      </c>
      <c r="P1215">
        <v>8</v>
      </c>
      <c r="Q1215">
        <v>1</v>
      </c>
      <c r="R1215" t="s">
        <v>7</v>
      </c>
    </row>
    <row r="1216" spans="1:18" x14ac:dyDescent="0.35">
      <c r="A1216">
        <v>0</v>
      </c>
      <c r="B1216" t="s">
        <v>363</v>
      </c>
      <c r="C1216">
        <v>0</v>
      </c>
      <c r="E1216" t="s">
        <v>394</v>
      </c>
      <c r="F1216" t="s">
        <v>492</v>
      </c>
      <c r="G1216" t="s">
        <v>363</v>
      </c>
      <c r="H1216">
        <v>9.0280000000000005</v>
      </c>
      <c r="I1216" t="s">
        <v>871</v>
      </c>
      <c r="L1216">
        <v>106539650</v>
      </c>
      <c r="M1216" s="5">
        <v>44294</v>
      </c>
      <c r="N1216">
        <v>21</v>
      </c>
      <c r="O1216">
        <v>1</v>
      </c>
      <c r="P1216">
        <v>8</v>
      </c>
      <c r="Q1216">
        <v>1</v>
      </c>
      <c r="R1216" t="s">
        <v>7</v>
      </c>
    </row>
    <row r="1217" spans="1:18" x14ac:dyDescent="0.35">
      <c r="A1217">
        <v>0</v>
      </c>
      <c r="B1217" t="s">
        <v>363</v>
      </c>
      <c r="C1217">
        <v>0</v>
      </c>
      <c r="E1217" t="s">
        <v>394</v>
      </c>
      <c r="F1217" t="s">
        <v>436</v>
      </c>
      <c r="G1217" t="s">
        <v>363</v>
      </c>
      <c r="H1217">
        <v>9.0280000000000005</v>
      </c>
      <c r="I1217" t="s">
        <v>871</v>
      </c>
      <c r="L1217">
        <v>105541751</v>
      </c>
      <c r="M1217" s="5">
        <v>43296</v>
      </c>
      <c r="N1217">
        <v>24</v>
      </c>
      <c r="O1217">
        <v>1</v>
      </c>
      <c r="P1217">
        <v>8</v>
      </c>
      <c r="Q1217">
        <v>1</v>
      </c>
      <c r="R1217" t="s">
        <v>3</v>
      </c>
    </row>
    <row r="1218" spans="1:18" x14ac:dyDescent="0.35">
      <c r="A1218">
        <v>0</v>
      </c>
      <c r="B1218" t="s">
        <v>363</v>
      </c>
      <c r="C1218">
        <v>0</v>
      </c>
      <c r="E1218" t="s">
        <v>394</v>
      </c>
      <c r="F1218" t="s">
        <v>523</v>
      </c>
      <c r="G1218" t="s">
        <v>363</v>
      </c>
      <c r="H1218">
        <v>9.0280000000000005</v>
      </c>
      <c r="I1218" t="s">
        <v>871</v>
      </c>
      <c r="L1218">
        <v>105565586</v>
      </c>
      <c r="M1218" s="5">
        <v>43315</v>
      </c>
      <c r="N1218">
        <v>21</v>
      </c>
      <c r="O1218">
        <v>2</v>
      </c>
      <c r="P1218">
        <v>8</v>
      </c>
      <c r="Q1218">
        <v>1</v>
      </c>
      <c r="R1218" t="s">
        <v>8</v>
      </c>
    </row>
    <row r="1219" spans="1:18" x14ac:dyDescent="0.35">
      <c r="A1219">
        <v>0</v>
      </c>
      <c r="B1219" t="s">
        <v>363</v>
      </c>
      <c r="C1219">
        <v>0</v>
      </c>
      <c r="E1219" t="s">
        <v>394</v>
      </c>
      <c r="F1219" t="s">
        <v>436</v>
      </c>
      <c r="G1219" t="s">
        <v>363</v>
      </c>
      <c r="H1219">
        <v>9.0280000000000005</v>
      </c>
      <c r="I1219" t="s">
        <v>871</v>
      </c>
      <c r="L1219">
        <v>105484327</v>
      </c>
      <c r="M1219" s="5">
        <v>43233</v>
      </c>
      <c r="N1219">
        <v>21</v>
      </c>
      <c r="O1219">
        <v>1</v>
      </c>
      <c r="P1219">
        <v>8</v>
      </c>
      <c r="Q1219">
        <v>1</v>
      </c>
      <c r="R1219" t="s">
        <v>7</v>
      </c>
    </row>
    <row r="1220" spans="1:18" x14ac:dyDescent="0.35">
      <c r="A1220">
        <v>0</v>
      </c>
      <c r="B1220" t="s">
        <v>363</v>
      </c>
      <c r="C1220">
        <v>0</v>
      </c>
      <c r="E1220" t="s">
        <v>394</v>
      </c>
      <c r="F1220" t="s">
        <v>507</v>
      </c>
      <c r="G1220" t="s">
        <v>363</v>
      </c>
      <c r="H1220">
        <v>9.0280000000000005</v>
      </c>
      <c r="I1220" t="s">
        <v>871</v>
      </c>
      <c r="L1220">
        <v>107129491</v>
      </c>
      <c r="M1220" s="5">
        <v>44855</v>
      </c>
      <c r="N1220">
        <v>21</v>
      </c>
      <c r="O1220">
        <v>1</v>
      </c>
      <c r="P1220">
        <v>8</v>
      </c>
      <c r="Q1220">
        <v>1</v>
      </c>
      <c r="R1220" t="s">
        <v>7</v>
      </c>
    </row>
    <row r="1221" spans="1:18" x14ac:dyDescent="0.35">
      <c r="A1221">
        <v>0</v>
      </c>
      <c r="B1221" t="s">
        <v>363</v>
      </c>
      <c r="C1221">
        <v>0</v>
      </c>
      <c r="E1221" t="s">
        <v>394</v>
      </c>
      <c r="F1221" t="s">
        <v>507</v>
      </c>
      <c r="G1221" t="s">
        <v>363</v>
      </c>
      <c r="H1221">
        <v>9.0280000000000005</v>
      </c>
      <c r="I1221" t="s">
        <v>871</v>
      </c>
      <c r="L1221">
        <v>104465863</v>
      </c>
      <c r="M1221" s="5">
        <v>42236</v>
      </c>
      <c r="N1221">
        <v>18</v>
      </c>
      <c r="O1221">
        <v>1</v>
      </c>
      <c r="P1221">
        <v>8</v>
      </c>
      <c r="Q1221">
        <v>1</v>
      </c>
      <c r="R1221" t="s">
        <v>7</v>
      </c>
    </row>
    <row r="1222" spans="1:18" x14ac:dyDescent="0.35">
      <c r="A1222">
        <v>0</v>
      </c>
      <c r="B1222" t="s">
        <v>363</v>
      </c>
      <c r="C1222">
        <v>0</v>
      </c>
      <c r="E1222" t="s">
        <v>394</v>
      </c>
      <c r="F1222" t="s">
        <v>384</v>
      </c>
      <c r="G1222" t="s">
        <v>363</v>
      </c>
      <c r="H1222">
        <v>9.0280000000000005</v>
      </c>
      <c r="I1222" t="s">
        <v>871</v>
      </c>
      <c r="L1222">
        <v>104637782</v>
      </c>
      <c r="M1222" s="5">
        <v>42406</v>
      </c>
      <c r="N1222">
        <v>27</v>
      </c>
      <c r="O1222">
        <v>1</v>
      </c>
      <c r="P1222">
        <v>0</v>
      </c>
      <c r="Q1222">
        <v>1</v>
      </c>
      <c r="R1222" t="s">
        <v>3</v>
      </c>
    </row>
    <row r="1223" spans="1:18" x14ac:dyDescent="0.35">
      <c r="A1223">
        <v>0</v>
      </c>
      <c r="B1223" t="s">
        <v>363</v>
      </c>
      <c r="C1223">
        <v>0</v>
      </c>
      <c r="E1223" t="s">
        <v>394</v>
      </c>
      <c r="F1223" t="s">
        <v>507</v>
      </c>
      <c r="G1223" t="s">
        <v>363</v>
      </c>
      <c r="H1223">
        <v>9.0280000000000005</v>
      </c>
      <c r="I1223" t="s">
        <v>871</v>
      </c>
      <c r="L1223">
        <v>104570432</v>
      </c>
      <c r="M1223" s="5">
        <v>42339</v>
      </c>
      <c r="N1223">
        <v>19</v>
      </c>
      <c r="O1223">
        <v>2</v>
      </c>
      <c r="P1223">
        <v>9</v>
      </c>
      <c r="Q1223">
        <v>4</v>
      </c>
      <c r="R1223" t="s">
        <v>7</v>
      </c>
    </row>
    <row r="1224" spans="1:18" x14ac:dyDescent="0.35">
      <c r="A1224">
        <v>0</v>
      </c>
      <c r="B1224" t="s">
        <v>363</v>
      </c>
      <c r="C1224">
        <v>0</v>
      </c>
      <c r="E1224" t="s">
        <v>394</v>
      </c>
      <c r="F1224" t="s">
        <v>507</v>
      </c>
      <c r="G1224" t="s">
        <v>363</v>
      </c>
      <c r="H1224">
        <v>9.0280000000000005</v>
      </c>
      <c r="I1224" t="s">
        <v>871</v>
      </c>
      <c r="L1224">
        <v>106345867</v>
      </c>
      <c r="M1224" s="5">
        <v>44097</v>
      </c>
      <c r="N1224">
        <v>21</v>
      </c>
      <c r="O1224">
        <v>1</v>
      </c>
      <c r="P1224">
        <v>8</v>
      </c>
      <c r="Q1224">
        <v>1</v>
      </c>
      <c r="R1224" t="s">
        <v>7</v>
      </c>
    </row>
    <row r="1225" spans="1:18" x14ac:dyDescent="0.35">
      <c r="A1225">
        <v>0</v>
      </c>
      <c r="B1225" t="s">
        <v>363</v>
      </c>
      <c r="C1225">
        <v>0</v>
      </c>
      <c r="E1225" t="s">
        <v>394</v>
      </c>
      <c r="F1225" t="s">
        <v>507</v>
      </c>
      <c r="G1225" t="s">
        <v>363</v>
      </c>
      <c r="H1225">
        <v>9.0280000000000005</v>
      </c>
      <c r="I1225" t="s">
        <v>871</v>
      </c>
      <c r="L1225">
        <v>105652440</v>
      </c>
      <c r="M1225" s="5">
        <v>43399</v>
      </c>
      <c r="N1225">
        <v>21</v>
      </c>
      <c r="O1225">
        <v>2</v>
      </c>
      <c r="P1225">
        <v>9</v>
      </c>
      <c r="Q1225">
        <v>1</v>
      </c>
      <c r="R1225" t="s">
        <v>3</v>
      </c>
    </row>
    <row r="1226" spans="1:18" x14ac:dyDescent="0.35">
      <c r="A1226">
        <v>0</v>
      </c>
      <c r="B1226" t="s">
        <v>363</v>
      </c>
      <c r="C1226">
        <v>0</v>
      </c>
      <c r="E1226" t="s">
        <v>394</v>
      </c>
      <c r="F1226" t="s">
        <v>394</v>
      </c>
      <c r="G1226" t="s">
        <v>363</v>
      </c>
      <c r="H1226">
        <v>9.0280000000000005</v>
      </c>
      <c r="I1226" t="s">
        <v>871</v>
      </c>
      <c r="L1226">
        <v>104600529</v>
      </c>
      <c r="M1226" s="5">
        <v>42355</v>
      </c>
      <c r="N1226">
        <v>24</v>
      </c>
      <c r="O1226">
        <v>1</v>
      </c>
      <c r="P1226">
        <v>8</v>
      </c>
      <c r="Q1226">
        <v>1</v>
      </c>
      <c r="R1226" t="s">
        <v>7</v>
      </c>
    </row>
    <row r="1227" spans="1:18" x14ac:dyDescent="0.35">
      <c r="A1227">
        <v>0</v>
      </c>
      <c r="B1227" t="s">
        <v>363</v>
      </c>
      <c r="C1227">
        <v>0</v>
      </c>
      <c r="E1227" t="s">
        <v>394</v>
      </c>
      <c r="F1227" t="s">
        <v>384</v>
      </c>
      <c r="G1227" t="s">
        <v>363</v>
      </c>
      <c r="H1227">
        <v>9.0280000000000005</v>
      </c>
      <c r="I1227" t="s">
        <v>871</v>
      </c>
      <c r="L1227">
        <v>105955838</v>
      </c>
      <c r="M1227" s="5">
        <v>43689</v>
      </c>
      <c r="N1227">
        <v>21</v>
      </c>
      <c r="O1227">
        <v>1</v>
      </c>
      <c r="P1227">
        <v>8</v>
      </c>
      <c r="Q1227">
        <v>1</v>
      </c>
      <c r="R1227" t="s">
        <v>7</v>
      </c>
    </row>
    <row r="1228" spans="1:18" x14ac:dyDescent="0.35">
      <c r="A1228">
        <v>0</v>
      </c>
      <c r="B1228" t="s">
        <v>363</v>
      </c>
      <c r="C1228">
        <v>0</v>
      </c>
      <c r="E1228" t="s">
        <v>394</v>
      </c>
      <c r="F1228" t="s">
        <v>507</v>
      </c>
      <c r="G1228" t="s">
        <v>363</v>
      </c>
      <c r="H1228">
        <v>9.0280000000000005</v>
      </c>
      <c r="I1228" t="s">
        <v>871</v>
      </c>
      <c r="L1228">
        <v>107118129</v>
      </c>
      <c r="M1228" s="5">
        <v>44848</v>
      </c>
      <c r="N1228">
        <v>24</v>
      </c>
      <c r="O1228">
        <v>1</v>
      </c>
      <c r="P1228">
        <v>8</v>
      </c>
      <c r="Q1228">
        <v>1</v>
      </c>
      <c r="R1228" t="s">
        <v>7</v>
      </c>
    </row>
    <row r="1229" spans="1:18" x14ac:dyDescent="0.35">
      <c r="A1229">
        <v>0</v>
      </c>
      <c r="B1229" t="s">
        <v>363</v>
      </c>
      <c r="C1229">
        <v>0</v>
      </c>
      <c r="E1229" t="s">
        <v>394</v>
      </c>
      <c r="F1229" t="s">
        <v>436</v>
      </c>
      <c r="G1229" t="s">
        <v>363</v>
      </c>
      <c r="H1229">
        <v>9.0280000000000005</v>
      </c>
      <c r="I1229" t="s">
        <v>871</v>
      </c>
      <c r="L1229">
        <v>104530943</v>
      </c>
      <c r="M1229" s="5">
        <v>42297</v>
      </c>
      <c r="N1229">
        <v>23</v>
      </c>
      <c r="O1229">
        <v>1</v>
      </c>
      <c r="P1229">
        <v>8</v>
      </c>
      <c r="Q1229">
        <v>1</v>
      </c>
      <c r="R1229" t="s">
        <v>7</v>
      </c>
    </row>
    <row r="1230" spans="1:18" x14ac:dyDescent="0.35">
      <c r="A1230">
        <v>0</v>
      </c>
      <c r="B1230" t="s">
        <v>363</v>
      </c>
      <c r="C1230">
        <v>0</v>
      </c>
      <c r="E1230" t="s">
        <v>394</v>
      </c>
      <c r="F1230" t="s">
        <v>436</v>
      </c>
      <c r="G1230" t="s">
        <v>363</v>
      </c>
      <c r="H1230">
        <v>9.0280000000000005</v>
      </c>
      <c r="I1230" t="s">
        <v>871</v>
      </c>
      <c r="L1230">
        <v>104245441</v>
      </c>
      <c r="M1230" s="5">
        <v>41989</v>
      </c>
      <c r="N1230">
        <v>19</v>
      </c>
      <c r="O1230">
        <v>1</v>
      </c>
      <c r="P1230">
        <v>8</v>
      </c>
      <c r="Q1230">
        <v>1</v>
      </c>
      <c r="R1230" t="s">
        <v>3</v>
      </c>
    </row>
    <row r="1231" spans="1:18" x14ac:dyDescent="0.35">
      <c r="A1231">
        <v>0</v>
      </c>
      <c r="B1231" t="s">
        <v>363</v>
      </c>
      <c r="C1231">
        <v>0</v>
      </c>
      <c r="E1231" t="s">
        <v>394</v>
      </c>
      <c r="F1231" t="s">
        <v>436</v>
      </c>
      <c r="G1231" t="s">
        <v>363</v>
      </c>
      <c r="H1231">
        <v>9.0280000000000005</v>
      </c>
      <c r="I1231" t="s">
        <v>871</v>
      </c>
      <c r="L1231">
        <v>108458848</v>
      </c>
      <c r="M1231" s="5">
        <v>46104</v>
      </c>
      <c r="N1231">
        <v>24</v>
      </c>
      <c r="O1231">
        <v>1</v>
      </c>
      <c r="P1231">
        <v>8</v>
      </c>
      <c r="Q1231">
        <v>1</v>
      </c>
      <c r="R1231" t="s">
        <v>10</v>
      </c>
    </row>
    <row r="1232" spans="1:18" x14ac:dyDescent="0.35">
      <c r="A1232">
        <v>0</v>
      </c>
      <c r="B1232" t="s">
        <v>363</v>
      </c>
      <c r="C1232">
        <v>0</v>
      </c>
      <c r="E1232" t="s">
        <v>394</v>
      </c>
      <c r="F1232" t="s">
        <v>507</v>
      </c>
      <c r="G1232" t="s">
        <v>363</v>
      </c>
      <c r="H1232">
        <v>9.0280000000000005</v>
      </c>
      <c r="I1232" t="s">
        <v>871</v>
      </c>
      <c r="L1232">
        <v>108267598</v>
      </c>
      <c r="M1232" s="5">
        <v>45935</v>
      </c>
      <c r="N1232">
        <v>21</v>
      </c>
      <c r="O1232">
        <v>1</v>
      </c>
      <c r="P1232">
        <v>8</v>
      </c>
      <c r="Q1232">
        <v>1</v>
      </c>
      <c r="R1232" t="s">
        <v>3</v>
      </c>
    </row>
    <row r="1233" spans="1:18" x14ac:dyDescent="0.35">
      <c r="A1233">
        <v>0</v>
      </c>
      <c r="B1233" t="s">
        <v>363</v>
      </c>
      <c r="C1233">
        <v>0</v>
      </c>
      <c r="E1233" t="s">
        <v>394</v>
      </c>
      <c r="F1233" t="s">
        <v>507</v>
      </c>
      <c r="G1233" t="s">
        <v>363</v>
      </c>
      <c r="H1233">
        <v>9.0280000000000005</v>
      </c>
      <c r="I1233" t="s">
        <v>871</v>
      </c>
      <c r="L1233">
        <v>108230735</v>
      </c>
      <c r="M1233" s="5">
        <v>45910</v>
      </c>
      <c r="N1233">
        <v>24</v>
      </c>
      <c r="O1233">
        <v>2</v>
      </c>
      <c r="P1233">
        <v>8</v>
      </c>
      <c r="Q1233">
        <v>1</v>
      </c>
      <c r="R1233" t="s">
        <v>8</v>
      </c>
    </row>
    <row r="1234" spans="1:18" x14ac:dyDescent="0.35">
      <c r="A1234">
        <v>0</v>
      </c>
      <c r="B1234" t="s">
        <v>363</v>
      </c>
      <c r="C1234">
        <v>0</v>
      </c>
      <c r="E1234" t="s">
        <v>394</v>
      </c>
      <c r="F1234" t="s">
        <v>523</v>
      </c>
      <c r="G1234" t="s">
        <v>363</v>
      </c>
      <c r="H1234">
        <v>9.0280000000000005</v>
      </c>
      <c r="I1234" t="s">
        <v>871</v>
      </c>
      <c r="L1234">
        <v>108083561</v>
      </c>
      <c r="M1234" s="5">
        <v>45766</v>
      </c>
      <c r="N1234">
        <v>31</v>
      </c>
      <c r="O1234">
        <v>1</v>
      </c>
      <c r="P1234">
        <v>8</v>
      </c>
      <c r="Q1234">
        <v>1</v>
      </c>
      <c r="R1234" t="s">
        <v>7</v>
      </c>
    </row>
    <row r="1235" spans="1:18" x14ac:dyDescent="0.35">
      <c r="A1235">
        <v>0</v>
      </c>
      <c r="B1235" t="s">
        <v>363</v>
      </c>
      <c r="C1235">
        <v>0</v>
      </c>
      <c r="E1235" t="s">
        <v>394</v>
      </c>
      <c r="F1235" t="s">
        <v>507</v>
      </c>
      <c r="G1235" t="s">
        <v>363</v>
      </c>
      <c r="H1235">
        <v>9.0280000000000005</v>
      </c>
      <c r="I1235" t="s">
        <v>871</v>
      </c>
      <c r="L1235">
        <v>108012369</v>
      </c>
      <c r="M1235" s="5">
        <v>45693</v>
      </c>
      <c r="N1235">
        <v>21</v>
      </c>
      <c r="O1235">
        <v>1</v>
      </c>
      <c r="P1235">
        <v>0</v>
      </c>
      <c r="Q1235">
        <v>1</v>
      </c>
      <c r="R1235" t="s">
        <v>7</v>
      </c>
    </row>
    <row r="1236" spans="1:18" x14ac:dyDescent="0.35">
      <c r="A1236">
        <v>0</v>
      </c>
      <c r="B1236" t="s">
        <v>363</v>
      </c>
      <c r="C1236">
        <v>0</v>
      </c>
      <c r="E1236" t="s">
        <v>394</v>
      </c>
      <c r="G1236" t="s">
        <v>363</v>
      </c>
      <c r="H1236">
        <v>9.0280000000000005</v>
      </c>
      <c r="I1236" t="s">
        <v>871</v>
      </c>
      <c r="L1236">
        <v>107858800</v>
      </c>
      <c r="M1236" s="5">
        <v>45556</v>
      </c>
      <c r="N1236">
        <v>24</v>
      </c>
      <c r="O1236">
        <v>1</v>
      </c>
      <c r="P1236">
        <v>8</v>
      </c>
      <c r="Q1236">
        <v>5</v>
      </c>
      <c r="R1236" t="s">
        <v>7</v>
      </c>
    </row>
    <row r="1237" spans="1:18" x14ac:dyDescent="0.35">
      <c r="A1237">
        <v>0</v>
      </c>
      <c r="B1237" t="s">
        <v>363</v>
      </c>
      <c r="C1237">
        <v>0</v>
      </c>
      <c r="E1237" t="s">
        <v>394</v>
      </c>
      <c r="F1237" t="s">
        <v>436</v>
      </c>
      <c r="G1237" t="s">
        <v>363</v>
      </c>
      <c r="H1237">
        <v>9.0280000000000005</v>
      </c>
      <c r="I1237" t="s">
        <v>871</v>
      </c>
      <c r="L1237">
        <v>107574485</v>
      </c>
      <c r="M1237" s="5">
        <v>45280</v>
      </c>
      <c r="N1237">
        <v>21</v>
      </c>
      <c r="O1237">
        <v>1</v>
      </c>
      <c r="P1237">
        <v>8</v>
      </c>
      <c r="Q1237">
        <v>1</v>
      </c>
      <c r="R1237" t="s">
        <v>7</v>
      </c>
    </row>
    <row r="1238" spans="1:18" x14ac:dyDescent="0.35">
      <c r="A1238">
        <v>0</v>
      </c>
      <c r="B1238" t="s">
        <v>363</v>
      </c>
      <c r="C1238">
        <v>0</v>
      </c>
      <c r="E1238" t="s">
        <v>394</v>
      </c>
      <c r="F1238" t="s">
        <v>524</v>
      </c>
      <c r="G1238" t="s">
        <v>363</v>
      </c>
      <c r="H1238">
        <v>9.0280000000000005</v>
      </c>
      <c r="I1238" t="s">
        <v>871</v>
      </c>
      <c r="L1238">
        <v>107185715</v>
      </c>
      <c r="M1238" s="5">
        <v>44912</v>
      </c>
      <c r="N1238">
        <v>21</v>
      </c>
      <c r="O1238">
        <v>1</v>
      </c>
      <c r="P1238">
        <v>8</v>
      </c>
      <c r="Q1238">
        <v>1</v>
      </c>
      <c r="R1238" t="s">
        <v>7</v>
      </c>
    </row>
    <row r="1239" spans="1:18" x14ac:dyDescent="0.35">
      <c r="A1239">
        <v>0</v>
      </c>
      <c r="B1239" t="s">
        <v>363</v>
      </c>
      <c r="C1239">
        <v>0</v>
      </c>
      <c r="E1239" t="s">
        <v>394</v>
      </c>
      <c r="F1239" t="s">
        <v>507</v>
      </c>
      <c r="G1239" t="s">
        <v>363</v>
      </c>
      <c r="H1239">
        <v>9.0280000000000005</v>
      </c>
      <c r="I1239" t="s">
        <v>871</v>
      </c>
      <c r="L1239">
        <v>107449291</v>
      </c>
      <c r="M1239" s="5">
        <v>45174</v>
      </c>
      <c r="N1239">
        <v>24</v>
      </c>
      <c r="O1239">
        <v>1</v>
      </c>
      <c r="P1239">
        <v>8</v>
      </c>
      <c r="Q1239">
        <v>1</v>
      </c>
      <c r="R1239" t="s">
        <v>3</v>
      </c>
    </row>
    <row r="1240" spans="1:18" x14ac:dyDescent="0.35">
      <c r="A1240">
        <v>0</v>
      </c>
      <c r="B1240" t="s">
        <v>363</v>
      </c>
      <c r="C1240">
        <v>0</v>
      </c>
      <c r="E1240" t="s">
        <v>394</v>
      </c>
      <c r="F1240" t="s">
        <v>436</v>
      </c>
      <c r="G1240" t="s">
        <v>363</v>
      </c>
      <c r="H1240">
        <v>9.0280000000000005</v>
      </c>
      <c r="I1240" t="s">
        <v>871</v>
      </c>
      <c r="L1240">
        <v>107287818</v>
      </c>
      <c r="M1240" s="5">
        <v>45014</v>
      </c>
      <c r="N1240">
        <v>21</v>
      </c>
      <c r="O1240">
        <v>1</v>
      </c>
      <c r="P1240">
        <v>8</v>
      </c>
      <c r="Q1240">
        <v>1</v>
      </c>
      <c r="R1240" t="s">
        <v>7</v>
      </c>
    </row>
    <row r="1241" spans="1:18" x14ac:dyDescent="0.35">
      <c r="A1241">
        <v>0</v>
      </c>
      <c r="B1241" t="s">
        <v>363</v>
      </c>
      <c r="C1241">
        <v>0</v>
      </c>
      <c r="E1241" t="s">
        <v>394</v>
      </c>
      <c r="F1241" t="s">
        <v>492</v>
      </c>
      <c r="G1241" t="s">
        <v>363</v>
      </c>
      <c r="H1241">
        <v>9.0280000000000005</v>
      </c>
      <c r="I1241" t="s">
        <v>871</v>
      </c>
      <c r="L1241">
        <v>107211648</v>
      </c>
      <c r="M1241" s="5">
        <v>44938</v>
      </c>
      <c r="N1241">
        <v>21</v>
      </c>
      <c r="O1241">
        <v>1</v>
      </c>
      <c r="P1241">
        <v>8</v>
      </c>
      <c r="Q1241">
        <v>1</v>
      </c>
      <c r="R1241" t="s">
        <v>7</v>
      </c>
    </row>
    <row r="1242" spans="1:18" x14ac:dyDescent="0.35">
      <c r="A1242">
        <v>0</v>
      </c>
      <c r="B1242" t="s">
        <v>363</v>
      </c>
      <c r="C1242">
        <v>0</v>
      </c>
      <c r="E1242" t="s">
        <v>394</v>
      </c>
      <c r="F1242" t="s">
        <v>507</v>
      </c>
      <c r="G1242" t="s">
        <v>363</v>
      </c>
      <c r="H1242">
        <v>9.0280000000000005</v>
      </c>
      <c r="I1242" t="s">
        <v>871</v>
      </c>
      <c r="L1242">
        <v>108017646</v>
      </c>
      <c r="M1242" s="5">
        <v>45699</v>
      </c>
      <c r="N1242">
        <v>24</v>
      </c>
      <c r="O1242">
        <v>2</v>
      </c>
      <c r="P1242">
        <v>0</v>
      </c>
      <c r="Q1242">
        <v>5</v>
      </c>
      <c r="R1242" t="s">
        <v>7</v>
      </c>
    </row>
    <row r="1243" spans="1:18" x14ac:dyDescent="0.35">
      <c r="A1243">
        <v>0</v>
      </c>
      <c r="B1243" t="s">
        <v>363</v>
      </c>
      <c r="C1243">
        <v>0</v>
      </c>
      <c r="E1243" t="s">
        <v>394</v>
      </c>
      <c r="F1243" t="s">
        <v>507</v>
      </c>
      <c r="G1243" t="s">
        <v>363</v>
      </c>
      <c r="H1243">
        <v>9.0280000000000005</v>
      </c>
      <c r="I1243" t="s">
        <v>871</v>
      </c>
      <c r="L1243">
        <v>107524692</v>
      </c>
      <c r="M1243" s="5">
        <v>45237</v>
      </c>
      <c r="N1243">
        <v>29</v>
      </c>
      <c r="O1243">
        <v>1</v>
      </c>
      <c r="P1243">
        <v>8</v>
      </c>
      <c r="Q1243">
        <v>5</v>
      </c>
      <c r="R1243" t="s">
        <v>10</v>
      </c>
    </row>
    <row r="1244" spans="1:18" x14ac:dyDescent="0.35">
      <c r="A1244">
        <v>0</v>
      </c>
      <c r="B1244" t="s">
        <v>363</v>
      </c>
      <c r="C1244">
        <v>0</v>
      </c>
      <c r="E1244" t="s">
        <v>394</v>
      </c>
      <c r="F1244" t="s">
        <v>523</v>
      </c>
      <c r="G1244" t="s">
        <v>363</v>
      </c>
      <c r="H1244">
        <v>9.0280000000000005</v>
      </c>
      <c r="I1244" t="s">
        <v>871</v>
      </c>
      <c r="L1244">
        <v>108292327</v>
      </c>
      <c r="M1244" s="5">
        <v>45965</v>
      </c>
      <c r="N1244">
        <v>24</v>
      </c>
      <c r="O1244">
        <v>1</v>
      </c>
      <c r="P1244">
        <v>8</v>
      </c>
      <c r="Q1244">
        <v>1</v>
      </c>
      <c r="R1244" t="s">
        <v>3</v>
      </c>
    </row>
    <row r="1245" spans="1:18" x14ac:dyDescent="0.35">
      <c r="A1245">
        <v>0</v>
      </c>
      <c r="B1245" t="s">
        <v>363</v>
      </c>
      <c r="C1245">
        <v>0</v>
      </c>
      <c r="E1245" t="s">
        <v>394</v>
      </c>
      <c r="F1245" t="s">
        <v>436</v>
      </c>
      <c r="G1245" t="s">
        <v>363</v>
      </c>
      <c r="H1245">
        <v>9.0280000000000005</v>
      </c>
      <c r="I1245" t="s">
        <v>871</v>
      </c>
      <c r="L1245">
        <v>108507610</v>
      </c>
      <c r="M1245" s="5">
        <v>46164</v>
      </c>
      <c r="N1245">
        <v>26</v>
      </c>
      <c r="O1245">
        <v>1</v>
      </c>
      <c r="P1245">
        <v>9</v>
      </c>
      <c r="Q1245">
        <v>1</v>
      </c>
      <c r="R1245" t="s">
        <v>7</v>
      </c>
    </row>
    <row r="1246" spans="1:18" x14ac:dyDescent="0.35">
      <c r="A1246">
        <v>0</v>
      </c>
      <c r="B1246" t="s">
        <v>363</v>
      </c>
      <c r="C1246">
        <v>4.0000000000000001E-3</v>
      </c>
      <c r="D1246" t="s">
        <v>411</v>
      </c>
      <c r="E1246" t="s">
        <v>394</v>
      </c>
      <c r="F1246" t="s">
        <v>384</v>
      </c>
      <c r="G1246" t="s">
        <v>363</v>
      </c>
      <c r="H1246">
        <v>9.032</v>
      </c>
      <c r="I1246" t="s">
        <v>871</v>
      </c>
      <c r="L1246">
        <v>108219235</v>
      </c>
      <c r="M1246" s="5">
        <v>45897</v>
      </c>
      <c r="N1246">
        <v>21</v>
      </c>
      <c r="O1246">
        <v>1</v>
      </c>
      <c r="P1246">
        <v>0</v>
      </c>
      <c r="Q1246">
        <v>1</v>
      </c>
      <c r="R1246" t="s">
        <v>7</v>
      </c>
    </row>
    <row r="1247" spans="1:18" x14ac:dyDescent="0.35">
      <c r="A1247">
        <v>0</v>
      </c>
      <c r="B1247" t="s">
        <v>363</v>
      </c>
      <c r="C1247">
        <v>6.0000000000000001E-3</v>
      </c>
      <c r="D1247" t="s">
        <v>385</v>
      </c>
      <c r="E1247" t="s">
        <v>394</v>
      </c>
      <c r="F1247" t="s">
        <v>507</v>
      </c>
      <c r="G1247" t="s">
        <v>363</v>
      </c>
      <c r="H1247">
        <v>9.0340000000000007</v>
      </c>
      <c r="I1247" t="s">
        <v>871</v>
      </c>
      <c r="L1247">
        <v>107613216</v>
      </c>
      <c r="M1247" s="5">
        <v>45323</v>
      </c>
      <c r="N1247">
        <v>21</v>
      </c>
      <c r="O1247">
        <v>1</v>
      </c>
      <c r="P1247">
        <v>9</v>
      </c>
      <c r="Q1247">
        <v>2</v>
      </c>
      <c r="R1247" t="s">
        <v>7</v>
      </c>
    </row>
    <row r="1248" spans="1:18" x14ac:dyDescent="0.35">
      <c r="A1248">
        <v>0</v>
      </c>
      <c r="B1248" t="s">
        <v>363</v>
      </c>
      <c r="C1248">
        <v>8.9999999999999993E-3</v>
      </c>
      <c r="D1248" t="s">
        <v>411</v>
      </c>
      <c r="E1248" t="s">
        <v>394</v>
      </c>
      <c r="F1248" t="s">
        <v>363</v>
      </c>
      <c r="G1248" t="s">
        <v>363</v>
      </c>
      <c r="H1248">
        <v>9.0370000000000008</v>
      </c>
      <c r="I1248" t="s">
        <v>871</v>
      </c>
      <c r="L1248">
        <v>107524695</v>
      </c>
      <c r="M1248" s="5">
        <v>45239</v>
      </c>
      <c r="N1248">
        <v>24</v>
      </c>
      <c r="O1248">
        <v>1</v>
      </c>
      <c r="P1248">
        <v>8</v>
      </c>
      <c r="Q1248">
        <v>5</v>
      </c>
      <c r="R1248" t="s">
        <v>7</v>
      </c>
    </row>
    <row r="1249" spans="1:18" x14ac:dyDescent="0.35">
      <c r="A1249">
        <v>0</v>
      </c>
      <c r="B1249" t="s">
        <v>363</v>
      </c>
      <c r="C1249">
        <v>0.01</v>
      </c>
      <c r="D1249" t="s">
        <v>411</v>
      </c>
      <c r="E1249" t="s">
        <v>394</v>
      </c>
      <c r="F1249" t="s">
        <v>436</v>
      </c>
      <c r="G1249" t="s">
        <v>363</v>
      </c>
      <c r="H1249">
        <v>9.0380000000000003</v>
      </c>
      <c r="I1249" t="s">
        <v>871</v>
      </c>
      <c r="L1249">
        <v>104386878</v>
      </c>
      <c r="M1249" s="5">
        <v>42145</v>
      </c>
      <c r="N1249">
        <v>21</v>
      </c>
      <c r="O1249">
        <v>1</v>
      </c>
      <c r="P1249">
        <v>0</v>
      </c>
      <c r="Q1249">
        <v>1</v>
      </c>
      <c r="R1249" t="s">
        <v>7</v>
      </c>
    </row>
    <row r="1250" spans="1:18" x14ac:dyDescent="0.35">
      <c r="A1250">
        <v>0</v>
      </c>
      <c r="B1250" t="s">
        <v>363</v>
      </c>
      <c r="C1250">
        <v>1.4E-2</v>
      </c>
      <c r="D1250" t="s">
        <v>411</v>
      </c>
      <c r="E1250" t="s">
        <v>394</v>
      </c>
      <c r="F1250" t="s">
        <v>436</v>
      </c>
      <c r="G1250" t="s">
        <v>363</v>
      </c>
      <c r="H1250">
        <v>9.0419999999999998</v>
      </c>
      <c r="I1250" t="s">
        <v>871</v>
      </c>
      <c r="L1250">
        <v>104385249</v>
      </c>
      <c r="M1250" s="5">
        <v>42145</v>
      </c>
      <c r="N1250">
        <v>21</v>
      </c>
      <c r="O1250">
        <v>1</v>
      </c>
      <c r="P1250">
        <v>0</v>
      </c>
      <c r="Q1250">
        <v>1</v>
      </c>
      <c r="R1250" t="s">
        <v>8</v>
      </c>
    </row>
    <row r="1251" spans="1:18" x14ac:dyDescent="0.35">
      <c r="A1251">
        <v>0</v>
      </c>
      <c r="B1251" t="s">
        <v>363</v>
      </c>
      <c r="C1251">
        <v>7.5999999999999998E-2</v>
      </c>
      <c r="D1251" t="s">
        <v>411</v>
      </c>
      <c r="E1251" t="s">
        <v>507</v>
      </c>
      <c r="F1251" t="s">
        <v>394</v>
      </c>
      <c r="G1251" t="s">
        <v>363</v>
      </c>
      <c r="H1251">
        <v>9.0429999999999993</v>
      </c>
      <c r="I1251" t="s">
        <v>871</v>
      </c>
      <c r="L1251">
        <v>108439675</v>
      </c>
      <c r="M1251" s="5">
        <v>46101</v>
      </c>
      <c r="N1251">
        <v>21</v>
      </c>
      <c r="O1251">
        <v>1</v>
      </c>
      <c r="P1251">
        <v>0</v>
      </c>
      <c r="Q1251">
        <v>5</v>
      </c>
      <c r="R1251" t="s">
        <v>7</v>
      </c>
    </row>
    <row r="1252" spans="1:18" x14ac:dyDescent="0.35">
      <c r="A1252">
        <v>0</v>
      </c>
      <c r="B1252" t="s">
        <v>363</v>
      </c>
      <c r="C1252">
        <v>3.1E-2</v>
      </c>
      <c r="D1252" t="s">
        <v>411</v>
      </c>
      <c r="E1252" t="s">
        <v>394</v>
      </c>
      <c r="F1252" t="s">
        <v>526</v>
      </c>
      <c r="G1252" t="s">
        <v>363</v>
      </c>
      <c r="H1252">
        <v>9.0589999999999993</v>
      </c>
      <c r="I1252" t="s">
        <v>871</v>
      </c>
      <c r="L1252">
        <v>107976643</v>
      </c>
      <c r="M1252" s="5">
        <v>45655</v>
      </c>
      <c r="N1252">
        <v>29</v>
      </c>
      <c r="O1252">
        <v>1</v>
      </c>
      <c r="P1252">
        <v>0</v>
      </c>
      <c r="Q1252">
        <v>1</v>
      </c>
      <c r="R1252" t="s">
        <v>3</v>
      </c>
    </row>
    <row r="1253" spans="1:18" x14ac:dyDescent="0.35">
      <c r="A1253">
        <v>0</v>
      </c>
      <c r="B1253" t="s">
        <v>363</v>
      </c>
      <c r="C1253">
        <v>5.7000000000000002E-2</v>
      </c>
      <c r="D1253" t="s">
        <v>411</v>
      </c>
      <c r="E1253" t="s">
        <v>394</v>
      </c>
      <c r="F1253" t="s">
        <v>436</v>
      </c>
      <c r="G1253" t="s">
        <v>363</v>
      </c>
      <c r="H1253">
        <v>9.0850000000000009</v>
      </c>
      <c r="I1253" t="s">
        <v>871</v>
      </c>
      <c r="L1253">
        <v>106554532</v>
      </c>
      <c r="M1253" s="5">
        <v>44309</v>
      </c>
      <c r="N1253">
        <v>5</v>
      </c>
      <c r="O1253">
        <v>1</v>
      </c>
      <c r="P1253">
        <v>0</v>
      </c>
      <c r="Q1253">
        <v>1</v>
      </c>
      <c r="R1253" t="s">
        <v>3</v>
      </c>
    </row>
    <row r="1254" spans="1:18" x14ac:dyDescent="0.35">
      <c r="A1254">
        <v>0</v>
      </c>
      <c r="B1254" t="s">
        <v>363</v>
      </c>
      <c r="C1254">
        <v>6.0999999999999999E-2</v>
      </c>
      <c r="D1254" t="s">
        <v>411</v>
      </c>
      <c r="E1254" t="s">
        <v>394</v>
      </c>
      <c r="F1254" t="s">
        <v>527</v>
      </c>
      <c r="G1254" t="s">
        <v>363</v>
      </c>
      <c r="H1254">
        <v>9.0890000000000004</v>
      </c>
      <c r="I1254" t="s">
        <v>871</v>
      </c>
      <c r="L1254">
        <v>108482544</v>
      </c>
      <c r="M1254" s="5">
        <v>46141</v>
      </c>
      <c r="N1254">
        <v>19</v>
      </c>
      <c r="O1254">
        <v>1</v>
      </c>
      <c r="P1254">
        <v>0</v>
      </c>
      <c r="Q1254">
        <v>1</v>
      </c>
      <c r="R1254" t="s">
        <v>8</v>
      </c>
    </row>
    <row r="1255" spans="1:18" x14ac:dyDescent="0.35">
      <c r="A1255">
        <v>0</v>
      </c>
      <c r="B1255" t="s">
        <v>363</v>
      </c>
      <c r="C1255">
        <v>0.1</v>
      </c>
      <c r="D1255" t="s">
        <v>411</v>
      </c>
      <c r="E1255" t="s">
        <v>394</v>
      </c>
      <c r="F1255" t="s">
        <v>437</v>
      </c>
      <c r="G1255" t="s">
        <v>363</v>
      </c>
      <c r="H1255">
        <v>9.1280000000000001</v>
      </c>
      <c r="I1255" t="s">
        <v>871</v>
      </c>
      <c r="L1255">
        <v>107057352</v>
      </c>
      <c r="M1255" s="5">
        <v>44797</v>
      </c>
      <c r="N1255">
        <v>21</v>
      </c>
      <c r="O1255">
        <v>1</v>
      </c>
      <c r="P1255">
        <v>0</v>
      </c>
      <c r="Q1255">
        <v>1</v>
      </c>
      <c r="R1255" t="s">
        <v>7</v>
      </c>
    </row>
    <row r="1256" spans="1:18" x14ac:dyDescent="0.35">
      <c r="A1256">
        <v>0</v>
      </c>
      <c r="B1256" t="s">
        <v>363</v>
      </c>
      <c r="C1256">
        <v>0.1</v>
      </c>
      <c r="D1256" t="s">
        <v>411</v>
      </c>
      <c r="E1256" t="s">
        <v>394</v>
      </c>
      <c r="F1256" t="s">
        <v>436</v>
      </c>
      <c r="G1256" t="s">
        <v>363</v>
      </c>
      <c r="H1256">
        <v>9.1280000000000001</v>
      </c>
      <c r="I1256" t="s">
        <v>871</v>
      </c>
      <c r="L1256">
        <v>106749766</v>
      </c>
      <c r="M1256" s="5">
        <v>44500</v>
      </c>
      <c r="N1256">
        <v>17</v>
      </c>
      <c r="O1256">
        <v>1</v>
      </c>
      <c r="P1256">
        <v>0</v>
      </c>
      <c r="Q1256">
        <v>5</v>
      </c>
      <c r="R1256" t="s">
        <v>7</v>
      </c>
    </row>
    <row r="1257" spans="1:18" x14ac:dyDescent="0.35">
      <c r="A1257">
        <v>0</v>
      </c>
      <c r="B1257" t="s">
        <v>363</v>
      </c>
      <c r="C1257">
        <v>0.1</v>
      </c>
      <c r="D1257" t="s">
        <v>411</v>
      </c>
      <c r="E1257" t="s">
        <v>394</v>
      </c>
      <c r="F1257" t="s">
        <v>384</v>
      </c>
      <c r="G1257" t="s">
        <v>363</v>
      </c>
      <c r="H1257">
        <v>9.1280000000000001</v>
      </c>
      <c r="I1257" t="s">
        <v>871</v>
      </c>
      <c r="L1257">
        <v>104657486</v>
      </c>
      <c r="M1257" s="5">
        <v>42424</v>
      </c>
      <c r="N1257">
        <v>19</v>
      </c>
      <c r="O1257">
        <v>1</v>
      </c>
      <c r="P1257">
        <v>0</v>
      </c>
      <c r="Q1257">
        <v>1</v>
      </c>
      <c r="R1257" t="s">
        <v>7</v>
      </c>
    </row>
    <row r="1258" spans="1:18" x14ac:dyDescent="0.35">
      <c r="A1258">
        <v>0</v>
      </c>
      <c r="B1258" t="s">
        <v>363</v>
      </c>
      <c r="C1258">
        <v>0.1</v>
      </c>
      <c r="D1258" t="s">
        <v>411</v>
      </c>
      <c r="E1258" t="s">
        <v>394</v>
      </c>
      <c r="F1258" t="s">
        <v>526</v>
      </c>
      <c r="G1258" t="s">
        <v>363</v>
      </c>
      <c r="H1258">
        <v>9.1280000000000001</v>
      </c>
      <c r="I1258" t="s">
        <v>871</v>
      </c>
      <c r="L1258">
        <v>105442696</v>
      </c>
      <c r="M1258" s="5">
        <v>43200</v>
      </c>
      <c r="N1258">
        <v>22</v>
      </c>
      <c r="O1258">
        <v>1</v>
      </c>
      <c r="P1258">
        <v>9</v>
      </c>
      <c r="Q1258">
        <v>1</v>
      </c>
      <c r="R1258" t="s">
        <v>7</v>
      </c>
    </row>
    <row r="1259" spans="1:18" x14ac:dyDescent="0.35">
      <c r="A1259">
        <v>0</v>
      </c>
      <c r="B1259" t="s">
        <v>363</v>
      </c>
      <c r="C1259">
        <v>0.1</v>
      </c>
      <c r="D1259" t="s">
        <v>411</v>
      </c>
      <c r="E1259" t="s">
        <v>394</v>
      </c>
      <c r="F1259" t="s">
        <v>436</v>
      </c>
      <c r="G1259" t="s">
        <v>363</v>
      </c>
      <c r="H1259">
        <v>9.1280000000000001</v>
      </c>
      <c r="I1259" t="s">
        <v>871</v>
      </c>
      <c r="L1259">
        <v>107226100</v>
      </c>
      <c r="M1259" s="5">
        <v>44953</v>
      </c>
      <c r="N1259">
        <v>17</v>
      </c>
      <c r="O1259">
        <v>1</v>
      </c>
      <c r="P1259">
        <v>0</v>
      </c>
      <c r="Q1259">
        <v>5</v>
      </c>
      <c r="R1259" t="s">
        <v>7</v>
      </c>
    </row>
    <row r="1260" spans="1:18" x14ac:dyDescent="0.35">
      <c r="A1260">
        <v>0</v>
      </c>
      <c r="B1260" t="s">
        <v>363</v>
      </c>
      <c r="C1260">
        <v>0.4</v>
      </c>
      <c r="D1260" t="s">
        <v>6</v>
      </c>
      <c r="E1260" t="s">
        <v>437</v>
      </c>
      <c r="F1260" t="s">
        <v>394</v>
      </c>
      <c r="G1260" t="s">
        <v>363</v>
      </c>
      <c r="H1260">
        <v>9.1999999999999993</v>
      </c>
      <c r="I1260" t="s">
        <v>871</v>
      </c>
      <c r="L1260">
        <v>106267316</v>
      </c>
      <c r="M1260" s="5">
        <v>44016</v>
      </c>
      <c r="N1260">
        <v>19</v>
      </c>
      <c r="O1260">
        <v>1</v>
      </c>
      <c r="P1260">
        <v>5</v>
      </c>
      <c r="Q1260">
        <v>1</v>
      </c>
      <c r="R1260" t="s">
        <v>8</v>
      </c>
    </row>
    <row r="1261" spans="1:18" x14ac:dyDescent="0.35">
      <c r="A1261">
        <v>0</v>
      </c>
      <c r="B1261" t="s">
        <v>363</v>
      </c>
      <c r="C1261">
        <v>0.2</v>
      </c>
      <c r="D1261" t="s">
        <v>411</v>
      </c>
      <c r="E1261" t="s">
        <v>394</v>
      </c>
      <c r="F1261" t="s">
        <v>436</v>
      </c>
      <c r="G1261" t="s">
        <v>363</v>
      </c>
      <c r="H1261">
        <v>9.2279999999999998</v>
      </c>
      <c r="I1261" t="s">
        <v>871</v>
      </c>
      <c r="L1261">
        <v>107624139</v>
      </c>
      <c r="M1261" s="5">
        <v>45336</v>
      </c>
      <c r="N1261">
        <v>21</v>
      </c>
      <c r="O1261">
        <v>1</v>
      </c>
      <c r="P1261">
        <v>0</v>
      </c>
      <c r="Q1261">
        <v>1</v>
      </c>
      <c r="R1261" t="s">
        <v>7</v>
      </c>
    </row>
    <row r="1262" spans="1:18" x14ac:dyDescent="0.35">
      <c r="A1262">
        <v>0</v>
      </c>
      <c r="B1262" t="s">
        <v>363</v>
      </c>
      <c r="C1262">
        <v>0.1</v>
      </c>
      <c r="D1262" t="s">
        <v>6</v>
      </c>
      <c r="E1262" t="s">
        <v>526</v>
      </c>
      <c r="F1262" t="s">
        <v>394</v>
      </c>
      <c r="G1262" t="s">
        <v>363</v>
      </c>
      <c r="H1262">
        <v>9.2279999999999998</v>
      </c>
      <c r="I1262" t="s">
        <v>871</v>
      </c>
      <c r="L1262">
        <v>107857512</v>
      </c>
      <c r="M1262" s="5">
        <v>45555</v>
      </c>
      <c r="N1262">
        <v>24</v>
      </c>
      <c r="O1262">
        <v>1</v>
      </c>
      <c r="P1262">
        <v>8</v>
      </c>
      <c r="Q1262">
        <v>1</v>
      </c>
      <c r="R1262" t="s">
        <v>7</v>
      </c>
    </row>
    <row r="1263" spans="1:18" x14ac:dyDescent="0.35">
      <c r="A1263">
        <v>0</v>
      </c>
      <c r="B1263" t="s">
        <v>364</v>
      </c>
      <c r="C1263">
        <v>5</v>
      </c>
      <c r="D1263" t="s">
        <v>411</v>
      </c>
      <c r="E1263" t="s">
        <v>494</v>
      </c>
      <c r="F1263" t="s">
        <v>380</v>
      </c>
      <c r="G1263" t="s">
        <v>363</v>
      </c>
      <c r="H1263">
        <v>9.25</v>
      </c>
      <c r="I1263" t="s">
        <v>871</v>
      </c>
      <c r="L1263">
        <v>105120405</v>
      </c>
      <c r="M1263" s="5">
        <v>42878</v>
      </c>
      <c r="N1263">
        <v>17</v>
      </c>
      <c r="O1263">
        <v>2</v>
      </c>
      <c r="P1263">
        <v>0</v>
      </c>
      <c r="Q1263">
        <v>1</v>
      </c>
      <c r="R1263" t="s">
        <v>7</v>
      </c>
    </row>
    <row r="1264" spans="1:18" x14ac:dyDescent="0.35">
      <c r="A1264">
        <v>0</v>
      </c>
      <c r="B1264" t="s">
        <v>363</v>
      </c>
      <c r="C1264">
        <v>0.25</v>
      </c>
      <c r="D1264" t="s">
        <v>6</v>
      </c>
      <c r="E1264" t="s">
        <v>436</v>
      </c>
      <c r="F1264" t="s">
        <v>528</v>
      </c>
      <c r="G1264" t="s">
        <v>363</v>
      </c>
      <c r="H1264">
        <v>9.2609999999999992</v>
      </c>
      <c r="I1264" t="s">
        <v>871</v>
      </c>
      <c r="L1264">
        <v>107751727</v>
      </c>
      <c r="M1264" s="5">
        <v>45456</v>
      </c>
      <c r="N1264">
        <v>19</v>
      </c>
      <c r="O1264">
        <v>1</v>
      </c>
      <c r="P1264">
        <v>0</v>
      </c>
      <c r="Q1264">
        <v>1</v>
      </c>
      <c r="R1264" t="s">
        <v>8</v>
      </c>
    </row>
    <row r="1265" spans="1:18" x14ac:dyDescent="0.35">
      <c r="A1265">
        <v>0</v>
      </c>
      <c r="B1265" t="s">
        <v>363</v>
      </c>
      <c r="C1265">
        <v>5.6000000000000001E-2</v>
      </c>
      <c r="D1265" t="s">
        <v>6</v>
      </c>
      <c r="E1265" t="s">
        <v>526</v>
      </c>
      <c r="F1265" t="s">
        <v>394</v>
      </c>
      <c r="G1265" t="s">
        <v>363</v>
      </c>
      <c r="H1265">
        <v>9.2720000000000002</v>
      </c>
      <c r="I1265" t="s">
        <v>871</v>
      </c>
      <c r="L1265">
        <v>107855153</v>
      </c>
      <c r="M1265" s="5">
        <v>45553</v>
      </c>
      <c r="N1265">
        <v>17</v>
      </c>
      <c r="O1265">
        <v>1</v>
      </c>
      <c r="P1265">
        <v>0</v>
      </c>
      <c r="Q1265">
        <v>5</v>
      </c>
      <c r="R1265" t="s">
        <v>7</v>
      </c>
    </row>
    <row r="1266" spans="1:18" x14ac:dyDescent="0.35">
      <c r="A1266">
        <v>0</v>
      </c>
      <c r="B1266" t="s">
        <v>363</v>
      </c>
      <c r="C1266">
        <v>3.9E-2</v>
      </c>
      <c r="D1266" t="s">
        <v>6</v>
      </c>
      <c r="E1266" t="s">
        <v>526</v>
      </c>
      <c r="F1266" t="s">
        <v>394</v>
      </c>
      <c r="G1266" t="s">
        <v>363</v>
      </c>
      <c r="H1266">
        <v>9.2889999999999997</v>
      </c>
      <c r="I1266" t="s">
        <v>871</v>
      </c>
      <c r="L1266">
        <v>108012365</v>
      </c>
      <c r="M1266" s="5">
        <v>45693</v>
      </c>
      <c r="N1266">
        <v>21</v>
      </c>
      <c r="O1266">
        <v>1</v>
      </c>
      <c r="P1266">
        <v>0</v>
      </c>
      <c r="Q1266">
        <v>3</v>
      </c>
      <c r="R1266" t="s">
        <v>3</v>
      </c>
    </row>
    <row r="1267" spans="1:18" x14ac:dyDescent="0.35">
      <c r="A1267">
        <v>0</v>
      </c>
      <c r="B1267" t="s">
        <v>363</v>
      </c>
      <c r="C1267">
        <v>3.7999999999999999E-2</v>
      </c>
      <c r="D1267" t="s">
        <v>6</v>
      </c>
      <c r="E1267" t="s">
        <v>529</v>
      </c>
      <c r="F1267" t="s">
        <v>527</v>
      </c>
      <c r="G1267" t="s">
        <v>363</v>
      </c>
      <c r="H1267">
        <v>9.2899999999999991</v>
      </c>
      <c r="I1267" t="s">
        <v>871</v>
      </c>
      <c r="L1267">
        <v>105585902</v>
      </c>
      <c r="M1267" s="5">
        <v>43340</v>
      </c>
      <c r="N1267">
        <v>21</v>
      </c>
      <c r="O1267">
        <v>1</v>
      </c>
      <c r="P1267">
        <v>0</v>
      </c>
      <c r="Q1267">
        <v>1</v>
      </c>
      <c r="R1267" t="s">
        <v>3</v>
      </c>
    </row>
    <row r="1268" spans="1:18" x14ac:dyDescent="0.35">
      <c r="A1268">
        <v>0</v>
      </c>
      <c r="B1268" t="s">
        <v>363</v>
      </c>
      <c r="C1268">
        <v>0.3</v>
      </c>
      <c r="D1268" t="s">
        <v>6</v>
      </c>
      <c r="E1268" t="s">
        <v>437</v>
      </c>
      <c r="F1268" t="s">
        <v>384</v>
      </c>
      <c r="G1268" t="s">
        <v>363</v>
      </c>
      <c r="H1268">
        <v>9.3000000000000007</v>
      </c>
      <c r="I1268" t="s">
        <v>871</v>
      </c>
      <c r="L1268">
        <v>105954802</v>
      </c>
      <c r="M1268" s="5">
        <v>43676</v>
      </c>
      <c r="N1268">
        <v>19</v>
      </c>
      <c r="O1268">
        <v>1</v>
      </c>
      <c r="P1268">
        <v>0</v>
      </c>
      <c r="Q1268">
        <v>1</v>
      </c>
      <c r="R1268" t="s">
        <v>10</v>
      </c>
    </row>
    <row r="1269" spans="1:18" x14ac:dyDescent="0.35">
      <c r="A1269">
        <v>0</v>
      </c>
      <c r="B1269" t="s">
        <v>363</v>
      </c>
      <c r="C1269">
        <v>3.0000000000000001E-3</v>
      </c>
      <c r="D1269" t="s">
        <v>6</v>
      </c>
      <c r="E1269" t="s">
        <v>529</v>
      </c>
      <c r="F1269" t="s">
        <v>394</v>
      </c>
      <c r="G1269" t="s">
        <v>363</v>
      </c>
      <c r="H1269">
        <v>9.3249999999999993</v>
      </c>
      <c r="I1269" t="s">
        <v>871</v>
      </c>
      <c r="L1269">
        <v>106619700</v>
      </c>
      <c r="M1269" s="5">
        <v>44369</v>
      </c>
      <c r="N1269">
        <v>21</v>
      </c>
      <c r="O1269">
        <v>2</v>
      </c>
      <c r="P1269">
        <v>8</v>
      </c>
      <c r="Q1269">
        <v>1</v>
      </c>
      <c r="R1269" t="s">
        <v>7</v>
      </c>
    </row>
    <row r="1270" spans="1:18" x14ac:dyDescent="0.35">
      <c r="A1270">
        <v>0</v>
      </c>
      <c r="B1270" t="s">
        <v>363</v>
      </c>
      <c r="C1270">
        <v>5.0000000000000001E-3</v>
      </c>
      <c r="D1270" t="s">
        <v>411</v>
      </c>
      <c r="E1270" t="s">
        <v>526</v>
      </c>
      <c r="F1270" t="s">
        <v>436</v>
      </c>
      <c r="G1270" t="s">
        <v>363</v>
      </c>
      <c r="H1270">
        <v>9.3330000000000002</v>
      </c>
      <c r="I1270" t="s">
        <v>871</v>
      </c>
      <c r="L1270">
        <v>106183448</v>
      </c>
      <c r="M1270" s="5">
        <v>43902</v>
      </c>
      <c r="N1270">
        <v>21</v>
      </c>
      <c r="O1270">
        <v>1</v>
      </c>
      <c r="P1270">
        <v>0</v>
      </c>
      <c r="Q1270">
        <v>1</v>
      </c>
      <c r="R1270" t="s">
        <v>7</v>
      </c>
    </row>
    <row r="1271" spans="1:18" x14ac:dyDescent="0.35">
      <c r="A1271">
        <v>0</v>
      </c>
      <c r="B1271" t="s">
        <v>363</v>
      </c>
      <c r="C1271">
        <v>0.4</v>
      </c>
      <c r="D1271" t="s">
        <v>411</v>
      </c>
      <c r="E1271" t="s">
        <v>507</v>
      </c>
      <c r="F1271" t="s">
        <v>436</v>
      </c>
      <c r="G1271" t="s">
        <v>363</v>
      </c>
      <c r="H1271">
        <v>9.3670000000000009</v>
      </c>
      <c r="I1271" t="s">
        <v>871</v>
      </c>
      <c r="L1271">
        <v>105386236</v>
      </c>
      <c r="M1271" s="5">
        <v>43137</v>
      </c>
      <c r="N1271">
        <v>21</v>
      </c>
      <c r="O1271">
        <v>1</v>
      </c>
      <c r="P1271">
        <v>0</v>
      </c>
      <c r="Q1271">
        <v>1</v>
      </c>
      <c r="R1271" t="s">
        <v>8</v>
      </c>
    </row>
    <row r="1272" spans="1:18" x14ac:dyDescent="0.35">
      <c r="A1272">
        <v>0</v>
      </c>
      <c r="B1272" t="s">
        <v>363</v>
      </c>
      <c r="C1272">
        <v>0.13</v>
      </c>
      <c r="D1272" t="s">
        <v>6</v>
      </c>
      <c r="E1272" t="s">
        <v>436</v>
      </c>
      <c r="F1272" t="s">
        <v>394</v>
      </c>
      <c r="G1272" t="s">
        <v>363</v>
      </c>
      <c r="H1272">
        <v>9.3810000000000002</v>
      </c>
      <c r="I1272" t="s">
        <v>871</v>
      </c>
      <c r="L1272">
        <v>105165397</v>
      </c>
      <c r="M1272" s="5">
        <v>42927</v>
      </c>
      <c r="N1272">
        <v>21</v>
      </c>
      <c r="O1272">
        <v>1</v>
      </c>
      <c r="P1272">
        <v>0</v>
      </c>
      <c r="Q1272">
        <v>1</v>
      </c>
      <c r="R1272" t="s">
        <v>3</v>
      </c>
    </row>
    <row r="1273" spans="1:18" x14ac:dyDescent="0.35">
      <c r="A1273">
        <v>0</v>
      </c>
      <c r="B1273" t="s">
        <v>363</v>
      </c>
      <c r="C1273">
        <v>0.12</v>
      </c>
      <c r="D1273" t="s">
        <v>6</v>
      </c>
      <c r="E1273" t="s">
        <v>436</v>
      </c>
      <c r="F1273" t="s">
        <v>507</v>
      </c>
      <c r="G1273" t="s">
        <v>363</v>
      </c>
      <c r="H1273">
        <v>9.391</v>
      </c>
      <c r="I1273" t="s">
        <v>871</v>
      </c>
      <c r="L1273">
        <v>105410306</v>
      </c>
      <c r="M1273" s="5">
        <v>43170</v>
      </c>
      <c r="N1273">
        <v>19</v>
      </c>
      <c r="O1273">
        <v>1</v>
      </c>
      <c r="P1273">
        <v>0</v>
      </c>
      <c r="Q1273">
        <v>5</v>
      </c>
      <c r="R1273" t="s">
        <v>7</v>
      </c>
    </row>
    <row r="1274" spans="1:18" x14ac:dyDescent="0.35">
      <c r="A1274">
        <v>0</v>
      </c>
      <c r="B1274" t="s">
        <v>363</v>
      </c>
      <c r="C1274">
        <v>0.2</v>
      </c>
      <c r="D1274" t="s">
        <v>6</v>
      </c>
      <c r="E1274" t="s">
        <v>437</v>
      </c>
      <c r="F1274" t="s">
        <v>394</v>
      </c>
      <c r="G1274" t="s">
        <v>363</v>
      </c>
      <c r="H1274">
        <v>9.4</v>
      </c>
      <c r="I1274" t="s">
        <v>871</v>
      </c>
      <c r="L1274">
        <v>104843835</v>
      </c>
      <c r="M1274" s="5">
        <v>42621</v>
      </c>
      <c r="N1274">
        <v>25</v>
      </c>
      <c r="O1274">
        <v>1</v>
      </c>
      <c r="P1274">
        <v>0</v>
      </c>
      <c r="Q1274">
        <v>5</v>
      </c>
      <c r="R1274" t="s">
        <v>7</v>
      </c>
    </row>
    <row r="1275" spans="1:18" x14ac:dyDescent="0.35">
      <c r="A1275">
        <v>0</v>
      </c>
      <c r="B1275" t="s">
        <v>363</v>
      </c>
      <c r="C1275">
        <v>0.1</v>
      </c>
      <c r="D1275" t="s">
        <v>6</v>
      </c>
      <c r="E1275" t="s">
        <v>436</v>
      </c>
      <c r="F1275" t="s">
        <v>529</v>
      </c>
      <c r="G1275" t="s">
        <v>363</v>
      </c>
      <c r="H1275">
        <v>9.4109999999999996</v>
      </c>
      <c r="I1275" t="s">
        <v>871</v>
      </c>
      <c r="L1275">
        <v>103975364</v>
      </c>
      <c r="M1275" s="5">
        <v>41681</v>
      </c>
      <c r="N1275">
        <v>17</v>
      </c>
      <c r="O1275">
        <v>1</v>
      </c>
      <c r="P1275">
        <v>0</v>
      </c>
      <c r="Q1275">
        <v>3</v>
      </c>
      <c r="R1275" t="s">
        <v>7</v>
      </c>
    </row>
    <row r="1276" spans="1:18" x14ac:dyDescent="0.35">
      <c r="A1276">
        <v>0</v>
      </c>
      <c r="B1276" t="s">
        <v>363</v>
      </c>
      <c r="C1276">
        <v>0.1</v>
      </c>
      <c r="D1276" t="s">
        <v>6</v>
      </c>
      <c r="E1276" t="s">
        <v>436</v>
      </c>
      <c r="F1276" t="s">
        <v>526</v>
      </c>
      <c r="G1276" t="s">
        <v>363</v>
      </c>
      <c r="H1276">
        <v>9.4109999999999996</v>
      </c>
      <c r="I1276" t="s">
        <v>871</v>
      </c>
      <c r="L1276">
        <v>106486098</v>
      </c>
      <c r="M1276" s="5">
        <v>44230</v>
      </c>
      <c r="N1276">
        <v>21</v>
      </c>
      <c r="O1276">
        <v>1</v>
      </c>
      <c r="P1276">
        <v>0</v>
      </c>
      <c r="Q1276">
        <v>1</v>
      </c>
      <c r="R1276" t="s">
        <v>8</v>
      </c>
    </row>
    <row r="1277" spans="1:18" x14ac:dyDescent="0.35">
      <c r="A1277">
        <v>0</v>
      </c>
      <c r="B1277" t="s">
        <v>363</v>
      </c>
      <c r="C1277">
        <v>0.1</v>
      </c>
      <c r="D1277" t="s">
        <v>6</v>
      </c>
      <c r="E1277" t="s">
        <v>436</v>
      </c>
      <c r="F1277" t="s">
        <v>531</v>
      </c>
      <c r="G1277" t="s">
        <v>363</v>
      </c>
      <c r="H1277">
        <v>9.4109999999999996</v>
      </c>
      <c r="I1277" t="s">
        <v>871</v>
      </c>
      <c r="L1277">
        <v>106447265</v>
      </c>
      <c r="M1277" s="5">
        <v>44189</v>
      </c>
      <c r="N1277">
        <v>19</v>
      </c>
      <c r="O1277">
        <v>2</v>
      </c>
      <c r="P1277">
        <v>0</v>
      </c>
      <c r="Q1277">
        <v>4</v>
      </c>
      <c r="R1277" t="s">
        <v>7</v>
      </c>
    </row>
    <row r="1278" spans="1:18" x14ac:dyDescent="0.35">
      <c r="A1278">
        <v>0</v>
      </c>
      <c r="B1278" t="s">
        <v>363</v>
      </c>
      <c r="C1278">
        <v>0.1</v>
      </c>
      <c r="D1278" t="s">
        <v>6</v>
      </c>
      <c r="E1278" t="s">
        <v>436</v>
      </c>
      <c r="F1278" t="s">
        <v>526</v>
      </c>
      <c r="G1278" t="s">
        <v>363</v>
      </c>
      <c r="H1278">
        <v>9.4109999999999996</v>
      </c>
      <c r="I1278" t="s">
        <v>871</v>
      </c>
      <c r="L1278">
        <v>107397959</v>
      </c>
      <c r="M1278" s="5">
        <v>45120</v>
      </c>
      <c r="N1278">
        <v>19</v>
      </c>
      <c r="O1278">
        <v>1</v>
      </c>
      <c r="P1278">
        <v>0</v>
      </c>
      <c r="Q1278">
        <v>1</v>
      </c>
      <c r="R1278" t="s">
        <v>10</v>
      </c>
    </row>
    <row r="1279" spans="1:18" x14ac:dyDescent="0.35">
      <c r="A1279">
        <v>0</v>
      </c>
      <c r="B1279" t="s">
        <v>363</v>
      </c>
      <c r="C1279">
        <v>7.5999999999999998E-2</v>
      </c>
      <c r="D1279" t="s">
        <v>6</v>
      </c>
      <c r="E1279" t="s">
        <v>436</v>
      </c>
      <c r="F1279" t="s">
        <v>394</v>
      </c>
      <c r="G1279" t="s">
        <v>363</v>
      </c>
      <c r="H1279">
        <v>9.4350000000000005</v>
      </c>
      <c r="I1279" t="s">
        <v>871</v>
      </c>
      <c r="L1279">
        <v>106966597</v>
      </c>
      <c r="M1279" s="5">
        <v>44704</v>
      </c>
      <c r="N1279">
        <v>19</v>
      </c>
      <c r="O1279">
        <v>2</v>
      </c>
      <c r="P1279">
        <v>0</v>
      </c>
      <c r="Q1279">
        <v>1</v>
      </c>
      <c r="R1279" t="s">
        <v>7</v>
      </c>
    </row>
    <row r="1280" spans="1:18" x14ac:dyDescent="0.35">
      <c r="A1280">
        <v>0</v>
      </c>
      <c r="B1280" t="s">
        <v>363</v>
      </c>
      <c r="C1280">
        <v>6.6000000000000003E-2</v>
      </c>
      <c r="D1280" t="s">
        <v>6</v>
      </c>
      <c r="E1280" t="s">
        <v>436</v>
      </c>
      <c r="F1280" t="s">
        <v>394</v>
      </c>
      <c r="G1280" t="s">
        <v>363</v>
      </c>
      <c r="H1280">
        <v>9.4450000000000003</v>
      </c>
      <c r="I1280" t="s">
        <v>871</v>
      </c>
      <c r="L1280">
        <v>107758370</v>
      </c>
      <c r="M1280" s="5">
        <v>45462</v>
      </c>
      <c r="N1280">
        <v>21</v>
      </c>
      <c r="O1280">
        <v>1</v>
      </c>
      <c r="P1280">
        <v>5</v>
      </c>
      <c r="Q1280">
        <v>1</v>
      </c>
      <c r="R1280" t="s">
        <v>7</v>
      </c>
    </row>
    <row r="1281" spans="1:18" x14ac:dyDescent="0.35">
      <c r="A1281">
        <v>0</v>
      </c>
      <c r="B1281" t="s">
        <v>363</v>
      </c>
      <c r="C1281">
        <v>1.5</v>
      </c>
      <c r="D1281" t="s">
        <v>6</v>
      </c>
      <c r="E1281" t="s">
        <v>501</v>
      </c>
      <c r="F1281" t="s">
        <v>394</v>
      </c>
      <c r="G1281" t="s">
        <v>363</v>
      </c>
      <c r="H1281">
        <v>9.4860000000000007</v>
      </c>
      <c r="I1281" t="s">
        <v>871</v>
      </c>
      <c r="K1281" t="s">
        <v>68</v>
      </c>
      <c r="L1281">
        <v>104670005</v>
      </c>
      <c r="M1281" s="5">
        <v>42415</v>
      </c>
      <c r="N1281">
        <v>19</v>
      </c>
      <c r="O1281">
        <v>4</v>
      </c>
      <c r="P1281">
        <v>0</v>
      </c>
      <c r="Q1281">
        <v>1</v>
      </c>
      <c r="R1281" t="s">
        <v>7</v>
      </c>
    </row>
    <row r="1282" spans="1:18" x14ac:dyDescent="0.35">
      <c r="A1282">
        <v>0</v>
      </c>
      <c r="B1282" t="s">
        <v>363</v>
      </c>
      <c r="C1282">
        <v>1.9E-2</v>
      </c>
      <c r="D1282" t="s">
        <v>6</v>
      </c>
      <c r="E1282" t="s">
        <v>436</v>
      </c>
      <c r="F1282" t="s">
        <v>394</v>
      </c>
      <c r="G1282" t="s">
        <v>363</v>
      </c>
      <c r="H1282">
        <v>9.4920000000000009</v>
      </c>
      <c r="I1282" t="s">
        <v>871</v>
      </c>
      <c r="L1282">
        <v>106619720</v>
      </c>
      <c r="M1282" s="5">
        <v>44370</v>
      </c>
      <c r="N1282">
        <v>21</v>
      </c>
      <c r="O1282">
        <v>1</v>
      </c>
      <c r="P1282">
        <v>8</v>
      </c>
      <c r="Q1282">
        <v>5</v>
      </c>
      <c r="R1282" t="s">
        <v>7</v>
      </c>
    </row>
    <row r="1283" spans="1:18" x14ac:dyDescent="0.35">
      <c r="A1283">
        <v>0</v>
      </c>
      <c r="B1283" t="s">
        <v>363</v>
      </c>
      <c r="C1283">
        <v>1.7999999999999999E-2</v>
      </c>
      <c r="D1283" t="s">
        <v>6</v>
      </c>
      <c r="E1283" t="s">
        <v>436</v>
      </c>
      <c r="F1283" t="s">
        <v>394</v>
      </c>
      <c r="G1283" t="s">
        <v>363</v>
      </c>
      <c r="H1283">
        <v>9.4930000000000003</v>
      </c>
      <c r="I1283" t="s">
        <v>871</v>
      </c>
      <c r="L1283">
        <v>106540980</v>
      </c>
      <c r="M1283" s="5">
        <v>44296</v>
      </c>
      <c r="N1283">
        <v>31</v>
      </c>
      <c r="O1283">
        <v>1</v>
      </c>
      <c r="P1283">
        <v>0</v>
      </c>
      <c r="Q1283">
        <v>1</v>
      </c>
      <c r="R1283" t="s">
        <v>7</v>
      </c>
    </row>
    <row r="1284" spans="1:18" x14ac:dyDescent="0.35">
      <c r="A1284">
        <v>0</v>
      </c>
      <c r="B1284" t="s">
        <v>363</v>
      </c>
      <c r="C1284">
        <v>5.0000000000000001E-3</v>
      </c>
      <c r="D1284" t="s">
        <v>503</v>
      </c>
      <c r="E1284" t="s">
        <v>436</v>
      </c>
      <c r="F1284" t="s">
        <v>394</v>
      </c>
      <c r="G1284" t="s">
        <v>363</v>
      </c>
      <c r="H1284">
        <v>9.5060000000000002</v>
      </c>
      <c r="I1284" t="s">
        <v>871</v>
      </c>
      <c r="L1284">
        <v>108155022</v>
      </c>
      <c r="M1284" s="5">
        <v>45835</v>
      </c>
      <c r="N1284">
        <v>21</v>
      </c>
      <c r="O1284">
        <v>1</v>
      </c>
      <c r="P1284">
        <v>0</v>
      </c>
      <c r="Q1284">
        <v>1</v>
      </c>
      <c r="R1284" t="s">
        <v>7</v>
      </c>
    </row>
    <row r="1285" spans="1:18" x14ac:dyDescent="0.35">
      <c r="A1285">
        <v>0</v>
      </c>
      <c r="B1285" t="s">
        <v>363</v>
      </c>
      <c r="C1285">
        <v>0</v>
      </c>
      <c r="E1285" t="s">
        <v>436</v>
      </c>
      <c r="F1285" t="s">
        <v>384</v>
      </c>
      <c r="G1285" t="s">
        <v>363</v>
      </c>
      <c r="H1285">
        <v>9.5109999999999992</v>
      </c>
      <c r="I1285" t="s">
        <v>871</v>
      </c>
      <c r="L1285">
        <v>104592214</v>
      </c>
      <c r="M1285" s="5">
        <v>42357</v>
      </c>
      <c r="N1285">
        <v>30</v>
      </c>
      <c r="O1285">
        <v>1</v>
      </c>
      <c r="P1285">
        <v>0</v>
      </c>
      <c r="Q1285">
        <v>5</v>
      </c>
      <c r="R1285" t="s">
        <v>3</v>
      </c>
    </row>
    <row r="1286" spans="1:18" x14ac:dyDescent="0.35">
      <c r="A1286">
        <v>0</v>
      </c>
      <c r="B1286" t="s">
        <v>363</v>
      </c>
      <c r="C1286">
        <v>0</v>
      </c>
      <c r="E1286" t="s">
        <v>436</v>
      </c>
      <c r="F1286" t="s">
        <v>394</v>
      </c>
      <c r="G1286" t="s">
        <v>363</v>
      </c>
      <c r="H1286">
        <v>9.5109999999999992</v>
      </c>
      <c r="I1286" t="s">
        <v>871</v>
      </c>
      <c r="L1286">
        <v>105913862</v>
      </c>
      <c r="M1286" s="5">
        <v>43647</v>
      </c>
      <c r="N1286">
        <v>17</v>
      </c>
      <c r="O1286">
        <v>1</v>
      </c>
      <c r="P1286">
        <v>0</v>
      </c>
      <c r="Q1286">
        <v>5</v>
      </c>
      <c r="R1286" t="s">
        <v>7</v>
      </c>
    </row>
    <row r="1287" spans="1:18" x14ac:dyDescent="0.35">
      <c r="A1287">
        <v>0</v>
      </c>
      <c r="B1287" t="s">
        <v>363</v>
      </c>
      <c r="C1287">
        <v>0</v>
      </c>
      <c r="E1287" t="s">
        <v>436</v>
      </c>
      <c r="F1287" t="s">
        <v>404</v>
      </c>
      <c r="G1287" t="s">
        <v>363</v>
      </c>
      <c r="H1287">
        <v>9.5109999999999992</v>
      </c>
      <c r="I1287" t="s">
        <v>871</v>
      </c>
      <c r="L1287">
        <v>104506072</v>
      </c>
      <c r="M1287" s="5">
        <v>42273</v>
      </c>
      <c r="N1287">
        <v>24</v>
      </c>
      <c r="O1287">
        <v>2</v>
      </c>
      <c r="P1287">
        <v>0</v>
      </c>
      <c r="Q1287">
        <v>1</v>
      </c>
      <c r="R1287" t="s">
        <v>3</v>
      </c>
    </row>
    <row r="1288" spans="1:18" x14ac:dyDescent="0.35">
      <c r="A1288">
        <v>0</v>
      </c>
      <c r="B1288" t="s">
        <v>363</v>
      </c>
      <c r="C1288">
        <v>0</v>
      </c>
      <c r="E1288" t="s">
        <v>436</v>
      </c>
      <c r="F1288" t="s">
        <v>394</v>
      </c>
      <c r="G1288" t="s">
        <v>363</v>
      </c>
      <c r="H1288">
        <v>9.5109999999999992</v>
      </c>
      <c r="I1288" t="s">
        <v>871</v>
      </c>
      <c r="L1288">
        <v>108013757</v>
      </c>
      <c r="M1288" s="5">
        <v>45692</v>
      </c>
      <c r="N1288">
        <v>21</v>
      </c>
      <c r="O1288">
        <v>1</v>
      </c>
      <c r="P1288">
        <v>8</v>
      </c>
      <c r="Q1288">
        <v>1</v>
      </c>
      <c r="R1288" t="s">
        <v>3</v>
      </c>
    </row>
    <row r="1289" spans="1:18" x14ac:dyDescent="0.35">
      <c r="A1289">
        <v>0</v>
      </c>
      <c r="B1289" t="s">
        <v>363</v>
      </c>
      <c r="C1289">
        <v>0</v>
      </c>
      <c r="E1289" t="s">
        <v>436</v>
      </c>
      <c r="F1289" t="s">
        <v>437</v>
      </c>
      <c r="G1289" t="s">
        <v>363</v>
      </c>
      <c r="H1289">
        <v>9.5109999999999992</v>
      </c>
      <c r="I1289" t="s">
        <v>871</v>
      </c>
      <c r="L1289">
        <v>108373711</v>
      </c>
      <c r="M1289" s="5">
        <v>46038</v>
      </c>
      <c r="N1289">
        <v>24</v>
      </c>
      <c r="O1289">
        <v>1</v>
      </c>
      <c r="P1289">
        <v>8</v>
      </c>
      <c r="Q1289">
        <v>5</v>
      </c>
      <c r="R1289" t="s">
        <v>3</v>
      </c>
    </row>
    <row r="1290" spans="1:18" x14ac:dyDescent="0.35">
      <c r="A1290">
        <v>0</v>
      </c>
      <c r="B1290" t="s">
        <v>363</v>
      </c>
      <c r="C1290">
        <v>0</v>
      </c>
      <c r="E1290" t="s">
        <v>436</v>
      </c>
      <c r="F1290" t="s">
        <v>394</v>
      </c>
      <c r="G1290" t="s">
        <v>363</v>
      </c>
      <c r="H1290">
        <v>9.5109999999999992</v>
      </c>
      <c r="I1290" t="s">
        <v>871</v>
      </c>
      <c r="L1290">
        <v>108209088</v>
      </c>
      <c r="M1290" s="5">
        <v>45890</v>
      </c>
      <c r="N1290">
        <v>24</v>
      </c>
      <c r="O1290">
        <v>1</v>
      </c>
      <c r="P1290">
        <v>8</v>
      </c>
      <c r="Q1290">
        <v>5</v>
      </c>
      <c r="R1290" t="s">
        <v>8</v>
      </c>
    </row>
    <row r="1291" spans="1:18" x14ac:dyDescent="0.35">
      <c r="A1291">
        <v>0</v>
      </c>
      <c r="B1291" t="s">
        <v>363</v>
      </c>
      <c r="C1291">
        <v>6.0000000000000001E-3</v>
      </c>
      <c r="D1291" t="s">
        <v>411</v>
      </c>
      <c r="E1291" t="s">
        <v>436</v>
      </c>
      <c r="F1291" t="s">
        <v>384</v>
      </c>
      <c r="G1291" t="s">
        <v>363</v>
      </c>
      <c r="H1291">
        <v>9.5169999999999995</v>
      </c>
      <c r="I1291" t="s">
        <v>871</v>
      </c>
      <c r="L1291">
        <v>106891728</v>
      </c>
      <c r="M1291" s="5">
        <v>44632</v>
      </c>
      <c r="N1291">
        <v>27</v>
      </c>
      <c r="O1291">
        <v>1</v>
      </c>
      <c r="P1291">
        <v>8</v>
      </c>
      <c r="Q1291">
        <v>1</v>
      </c>
      <c r="R1291" t="s">
        <v>10</v>
      </c>
    </row>
    <row r="1292" spans="1:18" x14ac:dyDescent="0.35">
      <c r="A1292">
        <v>0</v>
      </c>
      <c r="B1292" t="s">
        <v>363</v>
      </c>
      <c r="C1292">
        <v>0.01</v>
      </c>
      <c r="D1292" t="s">
        <v>411</v>
      </c>
      <c r="E1292" t="s">
        <v>436</v>
      </c>
      <c r="F1292" t="s">
        <v>384</v>
      </c>
      <c r="G1292" t="s">
        <v>363</v>
      </c>
      <c r="H1292">
        <v>9.5210000000000008</v>
      </c>
      <c r="I1292" t="s">
        <v>871</v>
      </c>
      <c r="L1292">
        <v>107431424</v>
      </c>
      <c r="M1292" s="5">
        <v>45152</v>
      </c>
      <c r="N1292">
        <v>17</v>
      </c>
      <c r="O1292">
        <v>1</v>
      </c>
      <c r="P1292">
        <v>0</v>
      </c>
      <c r="Q1292">
        <v>1</v>
      </c>
      <c r="R1292" t="s">
        <v>7</v>
      </c>
    </row>
    <row r="1293" spans="1:18" x14ac:dyDescent="0.35">
      <c r="A1293">
        <v>0</v>
      </c>
      <c r="B1293" t="s">
        <v>363</v>
      </c>
      <c r="C1293">
        <v>0.5</v>
      </c>
      <c r="D1293" t="s">
        <v>411</v>
      </c>
      <c r="E1293" t="s">
        <v>394</v>
      </c>
      <c r="F1293" t="s">
        <v>384</v>
      </c>
      <c r="G1293" t="s">
        <v>363</v>
      </c>
      <c r="H1293">
        <v>9.5280000000000005</v>
      </c>
      <c r="I1293" t="s">
        <v>871</v>
      </c>
      <c r="L1293">
        <v>105881166</v>
      </c>
      <c r="M1293" s="5">
        <v>43616</v>
      </c>
      <c r="N1293">
        <v>21</v>
      </c>
      <c r="O1293">
        <v>1</v>
      </c>
      <c r="P1293">
        <v>0</v>
      </c>
      <c r="Q1293">
        <v>1</v>
      </c>
      <c r="R1293" t="s">
        <v>7</v>
      </c>
    </row>
    <row r="1294" spans="1:18" x14ac:dyDescent="0.35">
      <c r="A1294">
        <v>0</v>
      </c>
      <c r="B1294" t="s">
        <v>363</v>
      </c>
      <c r="C1294">
        <v>0.5</v>
      </c>
      <c r="D1294" t="s">
        <v>411</v>
      </c>
      <c r="E1294" t="s">
        <v>394</v>
      </c>
      <c r="F1294" t="s">
        <v>532</v>
      </c>
      <c r="G1294" t="s">
        <v>363</v>
      </c>
      <c r="H1294">
        <v>9.5280000000000005</v>
      </c>
      <c r="I1294" t="s">
        <v>871</v>
      </c>
      <c r="L1294">
        <v>108435725</v>
      </c>
      <c r="M1294" s="5">
        <v>46098</v>
      </c>
      <c r="N1294">
        <v>21</v>
      </c>
      <c r="O1294">
        <v>1</v>
      </c>
      <c r="P1294">
        <v>0</v>
      </c>
      <c r="Q1294">
        <v>1</v>
      </c>
      <c r="R1294" t="s">
        <v>7</v>
      </c>
    </row>
    <row r="1295" spans="1:18" x14ac:dyDescent="0.35">
      <c r="A1295">
        <v>0</v>
      </c>
      <c r="B1295" t="s">
        <v>363</v>
      </c>
      <c r="C1295">
        <v>0.5</v>
      </c>
      <c r="D1295" t="s">
        <v>411</v>
      </c>
      <c r="E1295" t="s">
        <v>394</v>
      </c>
      <c r="F1295" t="s">
        <v>384</v>
      </c>
      <c r="G1295" t="s">
        <v>363</v>
      </c>
      <c r="H1295">
        <v>9.5280000000000005</v>
      </c>
      <c r="I1295" t="s">
        <v>871</v>
      </c>
      <c r="L1295">
        <v>108090705</v>
      </c>
      <c r="M1295" s="5">
        <v>45772</v>
      </c>
      <c r="N1295">
        <v>21</v>
      </c>
      <c r="O1295">
        <v>1</v>
      </c>
      <c r="P1295">
        <v>0</v>
      </c>
      <c r="Q1295">
        <v>1</v>
      </c>
      <c r="R1295" t="s">
        <v>7</v>
      </c>
    </row>
    <row r="1296" spans="1:18" x14ac:dyDescent="0.35">
      <c r="A1296">
        <v>0</v>
      </c>
      <c r="B1296" t="s">
        <v>363</v>
      </c>
      <c r="C1296">
        <v>2.2999999999999998</v>
      </c>
      <c r="D1296" t="s">
        <v>6</v>
      </c>
      <c r="E1296" t="s">
        <v>384</v>
      </c>
      <c r="F1296" t="s">
        <v>394</v>
      </c>
      <c r="G1296" t="s">
        <v>363</v>
      </c>
      <c r="H1296">
        <v>9.5489999999999995</v>
      </c>
      <c r="I1296" t="s">
        <v>871</v>
      </c>
      <c r="L1296">
        <v>107514823</v>
      </c>
      <c r="M1296" s="5">
        <v>45232</v>
      </c>
      <c r="N1296">
        <v>17</v>
      </c>
      <c r="O1296">
        <v>1</v>
      </c>
      <c r="P1296">
        <v>0</v>
      </c>
      <c r="Q1296">
        <v>5</v>
      </c>
      <c r="R1296" t="s">
        <v>7</v>
      </c>
    </row>
    <row r="1297" spans="1:18" x14ac:dyDescent="0.35">
      <c r="A1297">
        <v>0</v>
      </c>
      <c r="B1297" t="s">
        <v>363</v>
      </c>
      <c r="C1297">
        <v>4.4999999999999998E-2</v>
      </c>
      <c r="D1297" t="s">
        <v>6</v>
      </c>
      <c r="E1297" t="s">
        <v>437</v>
      </c>
      <c r="F1297" t="s">
        <v>436</v>
      </c>
      <c r="G1297" t="s">
        <v>363</v>
      </c>
      <c r="H1297">
        <v>9.5549999999999997</v>
      </c>
      <c r="I1297" t="s">
        <v>871</v>
      </c>
      <c r="L1297">
        <v>105565746</v>
      </c>
      <c r="M1297" s="5">
        <v>43319</v>
      </c>
      <c r="N1297">
        <v>17</v>
      </c>
      <c r="O1297">
        <v>1</v>
      </c>
      <c r="P1297">
        <v>0</v>
      </c>
      <c r="Q1297">
        <v>5</v>
      </c>
      <c r="R1297" t="s">
        <v>7</v>
      </c>
    </row>
    <row r="1298" spans="1:18" x14ac:dyDescent="0.35">
      <c r="A1298">
        <v>0</v>
      </c>
      <c r="B1298" t="s">
        <v>363</v>
      </c>
      <c r="C1298">
        <v>4.7E-2</v>
      </c>
      <c r="D1298" t="s">
        <v>411</v>
      </c>
      <c r="E1298" t="s">
        <v>436</v>
      </c>
      <c r="F1298" t="s">
        <v>533</v>
      </c>
      <c r="G1298" t="s">
        <v>363</v>
      </c>
      <c r="H1298">
        <v>9.5579999999999998</v>
      </c>
      <c r="I1298" t="s">
        <v>871</v>
      </c>
      <c r="L1298">
        <v>104662541</v>
      </c>
      <c r="M1298" s="5">
        <v>42431</v>
      </c>
      <c r="N1298">
        <v>19</v>
      </c>
      <c r="O1298">
        <v>1</v>
      </c>
      <c r="P1298">
        <v>0</v>
      </c>
      <c r="Q1298">
        <v>1</v>
      </c>
      <c r="R1298" t="s">
        <v>7</v>
      </c>
    </row>
    <row r="1299" spans="1:18" x14ac:dyDescent="0.35">
      <c r="A1299">
        <v>0</v>
      </c>
      <c r="B1299" t="s">
        <v>363</v>
      </c>
      <c r="C1299">
        <v>4.7E-2</v>
      </c>
      <c r="D1299" t="s">
        <v>411</v>
      </c>
      <c r="E1299" t="s">
        <v>436</v>
      </c>
      <c r="F1299" t="s">
        <v>437</v>
      </c>
      <c r="G1299" t="s">
        <v>363</v>
      </c>
      <c r="H1299">
        <v>9.5579999999999998</v>
      </c>
      <c r="I1299" t="s">
        <v>871</v>
      </c>
      <c r="L1299">
        <v>107124135</v>
      </c>
      <c r="M1299" s="5">
        <v>44859</v>
      </c>
      <c r="N1299">
        <v>29</v>
      </c>
      <c r="O1299">
        <v>1</v>
      </c>
      <c r="P1299">
        <v>0</v>
      </c>
      <c r="Q1299">
        <v>1</v>
      </c>
      <c r="R1299" t="s">
        <v>8</v>
      </c>
    </row>
    <row r="1300" spans="1:18" x14ac:dyDescent="0.35">
      <c r="A1300">
        <v>0</v>
      </c>
      <c r="B1300" t="s">
        <v>363</v>
      </c>
      <c r="C1300">
        <v>5.7000000000000002E-2</v>
      </c>
      <c r="D1300" t="s">
        <v>411</v>
      </c>
      <c r="E1300" t="s">
        <v>436</v>
      </c>
      <c r="F1300" t="s">
        <v>394</v>
      </c>
      <c r="G1300" t="s">
        <v>363</v>
      </c>
      <c r="H1300">
        <v>9.5679999999999996</v>
      </c>
      <c r="I1300" t="s">
        <v>871</v>
      </c>
      <c r="L1300">
        <v>106988502</v>
      </c>
      <c r="M1300" s="5">
        <v>44726</v>
      </c>
      <c r="N1300">
        <v>21</v>
      </c>
      <c r="O1300">
        <v>1</v>
      </c>
      <c r="P1300">
        <v>0</v>
      </c>
      <c r="Q1300">
        <v>1</v>
      </c>
      <c r="R1300" t="s">
        <v>3</v>
      </c>
    </row>
    <row r="1301" spans="1:18" x14ac:dyDescent="0.35">
      <c r="A1301">
        <v>0</v>
      </c>
      <c r="B1301" t="s">
        <v>363</v>
      </c>
      <c r="C1301">
        <v>8.0000000000000002E-3</v>
      </c>
      <c r="D1301" t="s">
        <v>6</v>
      </c>
      <c r="E1301" t="s">
        <v>437</v>
      </c>
      <c r="F1301" t="s">
        <v>507</v>
      </c>
      <c r="G1301" t="s">
        <v>363</v>
      </c>
      <c r="H1301">
        <v>9.5920000000000005</v>
      </c>
      <c r="I1301" t="s">
        <v>871</v>
      </c>
      <c r="L1301">
        <v>107992914</v>
      </c>
      <c r="M1301" s="5">
        <v>45672</v>
      </c>
      <c r="N1301">
        <v>21</v>
      </c>
      <c r="O1301">
        <v>1</v>
      </c>
      <c r="P1301">
        <v>12</v>
      </c>
      <c r="Q1301">
        <v>1</v>
      </c>
      <c r="R1301" t="s">
        <v>7</v>
      </c>
    </row>
    <row r="1302" spans="1:18" x14ac:dyDescent="0.35">
      <c r="A1302">
        <v>0</v>
      </c>
      <c r="B1302" t="s">
        <v>363</v>
      </c>
      <c r="C1302">
        <v>6.0000000000000001E-3</v>
      </c>
      <c r="D1302" t="s">
        <v>6</v>
      </c>
      <c r="E1302" t="s">
        <v>437</v>
      </c>
      <c r="F1302" t="s">
        <v>436</v>
      </c>
      <c r="G1302" t="s">
        <v>363</v>
      </c>
      <c r="H1302">
        <v>9.5939999999999994</v>
      </c>
      <c r="I1302" t="s">
        <v>871</v>
      </c>
      <c r="L1302">
        <v>106477099</v>
      </c>
      <c r="M1302" s="5">
        <v>44225</v>
      </c>
      <c r="N1302">
        <v>21</v>
      </c>
      <c r="O1302">
        <v>1</v>
      </c>
      <c r="P1302">
        <v>8</v>
      </c>
      <c r="Q1302">
        <v>1</v>
      </c>
      <c r="R1302" t="s">
        <v>7</v>
      </c>
    </row>
    <row r="1303" spans="1:18" x14ac:dyDescent="0.35">
      <c r="A1303">
        <v>0</v>
      </c>
      <c r="B1303" t="s">
        <v>363</v>
      </c>
      <c r="C1303">
        <v>0</v>
      </c>
      <c r="E1303" t="s">
        <v>437</v>
      </c>
      <c r="F1303" t="s">
        <v>523</v>
      </c>
      <c r="G1303" t="s">
        <v>363</v>
      </c>
      <c r="H1303">
        <v>9.6</v>
      </c>
      <c r="I1303" t="s">
        <v>871</v>
      </c>
      <c r="L1303">
        <v>104618756</v>
      </c>
      <c r="M1303" s="5">
        <v>42387</v>
      </c>
      <c r="N1303">
        <v>21</v>
      </c>
      <c r="O1303">
        <v>1</v>
      </c>
      <c r="P1303">
        <v>8</v>
      </c>
      <c r="Q1303">
        <v>5</v>
      </c>
      <c r="R1303" t="s">
        <v>3</v>
      </c>
    </row>
    <row r="1304" spans="1:18" x14ac:dyDescent="0.35">
      <c r="A1304">
        <v>0</v>
      </c>
      <c r="B1304" t="s">
        <v>363</v>
      </c>
      <c r="C1304">
        <v>0</v>
      </c>
      <c r="E1304" t="s">
        <v>437</v>
      </c>
      <c r="F1304" t="s">
        <v>436</v>
      </c>
      <c r="G1304" t="s">
        <v>363</v>
      </c>
      <c r="H1304">
        <v>9.6</v>
      </c>
      <c r="I1304" t="s">
        <v>871</v>
      </c>
      <c r="L1304">
        <v>105818460</v>
      </c>
      <c r="M1304" s="5">
        <v>43553</v>
      </c>
      <c r="N1304">
        <v>24</v>
      </c>
      <c r="O1304">
        <v>1</v>
      </c>
      <c r="P1304">
        <v>8</v>
      </c>
      <c r="Q1304">
        <v>1</v>
      </c>
      <c r="R1304" t="s">
        <v>7</v>
      </c>
    </row>
    <row r="1305" spans="1:18" x14ac:dyDescent="0.35">
      <c r="A1305">
        <v>0</v>
      </c>
      <c r="B1305" t="s">
        <v>363</v>
      </c>
      <c r="C1305">
        <v>0</v>
      </c>
      <c r="E1305" t="s">
        <v>437</v>
      </c>
      <c r="F1305" t="s">
        <v>436</v>
      </c>
      <c r="G1305" t="s">
        <v>363</v>
      </c>
      <c r="H1305">
        <v>9.6</v>
      </c>
      <c r="I1305" t="s">
        <v>871</v>
      </c>
      <c r="L1305">
        <v>106743741</v>
      </c>
      <c r="M1305" s="5">
        <v>44497</v>
      </c>
      <c r="N1305">
        <v>17</v>
      </c>
      <c r="O1305">
        <v>1</v>
      </c>
      <c r="P1305">
        <v>0</v>
      </c>
      <c r="Q1305">
        <v>3</v>
      </c>
      <c r="R1305" t="s">
        <v>7</v>
      </c>
    </row>
    <row r="1306" spans="1:18" x14ac:dyDescent="0.35">
      <c r="A1306">
        <v>0</v>
      </c>
      <c r="B1306" t="s">
        <v>363</v>
      </c>
      <c r="C1306">
        <v>0</v>
      </c>
      <c r="E1306" t="s">
        <v>437</v>
      </c>
      <c r="F1306" t="s">
        <v>535</v>
      </c>
      <c r="G1306" t="s">
        <v>363</v>
      </c>
      <c r="H1306">
        <v>9.6</v>
      </c>
      <c r="I1306" t="s">
        <v>871</v>
      </c>
      <c r="L1306">
        <v>106530922</v>
      </c>
      <c r="M1306" s="5">
        <v>44281</v>
      </c>
      <c r="N1306">
        <v>24</v>
      </c>
      <c r="O1306">
        <v>1</v>
      </c>
      <c r="P1306">
        <v>8</v>
      </c>
      <c r="Q1306">
        <v>1</v>
      </c>
      <c r="R1306" t="s">
        <v>3</v>
      </c>
    </row>
    <row r="1307" spans="1:18" x14ac:dyDescent="0.35">
      <c r="A1307">
        <v>0</v>
      </c>
      <c r="B1307" t="s">
        <v>363</v>
      </c>
      <c r="C1307">
        <v>0</v>
      </c>
      <c r="E1307" t="s">
        <v>437</v>
      </c>
      <c r="F1307" t="s">
        <v>507</v>
      </c>
      <c r="G1307" t="s">
        <v>363</v>
      </c>
      <c r="H1307">
        <v>9.6</v>
      </c>
      <c r="I1307" t="s">
        <v>871</v>
      </c>
      <c r="L1307">
        <v>106747239</v>
      </c>
      <c r="M1307" s="5">
        <v>44498</v>
      </c>
      <c r="N1307">
        <v>21</v>
      </c>
      <c r="O1307">
        <v>1</v>
      </c>
      <c r="P1307">
        <v>8</v>
      </c>
      <c r="Q1307">
        <v>1</v>
      </c>
      <c r="R1307" t="s">
        <v>7</v>
      </c>
    </row>
    <row r="1308" spans="1:18" x14ac:dyDescent="0.35">
      <c r="A1308">
        <v>0</v>
      </c>
      <c r="B1308" t="s">
        <v>363</v>
      </c>
      <c r="C1308">
        <v>0</v>
      </c>
      <c r="E1308" t="s">
        <v>437</v>
      </c>
      <c r="F1308" t="s">
        <v>436</v>
      </c>
      <c r="G1308" t="s">
        <v>363</v>
      </c>
      <c r="H1308">
        <v>9.6</v>
      </c>
      <c r="I1308" t="s">
        <v>871</v>
      </c>
      <c r="L1308">
        <v>103988002</v>
      </c>
      <c r="M1308" s="5">
        <v>41697</v>
      </c>
      <c r="N1308">
        <v>21</v>
      </c>
      <c r="O1308">
        <v>1</v>
      </c>
      <c r="P1308">
        <v>8</v>
      </c>
      <c r="Q1308">
        <v>1</v>
      </c>
      <c r="R1308" t="s">
        <v>7</v>
      </c>
    </row>
    <row r="1309" spans="1:18" x14ac:dyDescent="0.35">
      <c r="A1309">
        <v>0</v>
      </c>
      <c r="B1309" t="s">
        <v>363</v>
      </c>
      <c r="C1309">
        <v>0</v>
      </c>
      <c r="E1309" t="s">
        <v>437</v>
      </c>
      <c r="F1309" t="s">
        <v>384</v>
      </c>
      <c r="G1309" t="s">
        <v>363</v>
      </c>
      <c r="H1309">
        <v>9.6</v>
      </c>
      <c r="I1309" t="s">
        <v>871</v>
      </c>
      <c r="L1309">
        <v>106191243</v>
      </c>
      <c r="M1309" s="5">
        <v>43911</v>
      </c>
      <c r="N1309">
        <v>22</v>
      </c>
      <c r="O1309">
        <v>1</v>
      </c>
      <c r="P1309">
        <v>8</v>
      </c>
      <c r="Q1309">
        <v>1</v>
      </c>
      <c r="R1309" t="s">
        <v>3</v>
      </c>
    </row>
    <row r="1310" spans="1:18" x14ac:dyDescent="0.35">
      <c r="A1310">
        <v>0</v>
      </c>
      <c r="B1310" t="s">
        <v>363</v>
      </c>
      <c r="C1310">
        <v>0</v>
      </c>
      <c r="E1310" t="s">
        <v>437</v>
      </c>
      <c r="F1310" t="s">
        <v>436</v>
      </c>
      <c r="G1310" t="s">
        <v>363</v>
      </c>
      <c r="H1310">
        <v>9.6</v>
      </c>
      <c r="I1310" t="s">
        <v>871</v>
      </c>
      <c r="L1310">
        <v>105850600</v>
      </c>
      <c r="M1310" s="5">
        <v>43587</v>
      </c>
      <c r="N1310">
        <v>21</v>
      </c>
      <c r="O1310">
        <v>1</v>
      </c>
      <c r="P1310">
        <v>8</v>
      </c>
      <c r="Q1310">
        <v>1</v>
      </c>
      <c r="R1310" t="s">
        <v>7</v>
      </c>
    </row>
    <row r="1311" spans="1:18" x14ac:dyDescent="0.35">
      <c r="A1311">
        <v>0</v>
      </c>
      <c r="B1311" t="s">
        <v>363</v>
      </c>
      <c r="C1311">
        <v>0</v>
      </c>
      <c r="E1311" t="s">
        <v>437</v>
      </c>
      <c r="F1311" t="s">
        <v>501</v>
      </c>
      <c r="G1311" t="s">
        <v>363</v>
      </c>
      <c r="H1311">
        <v>9.6</v>
      </c>
      <c r="I1311" t="s">
        <v>871</v>
      </c>
      <c r="L1311">
        <v>108184893</v>
      </c>
      <c r="M1311" s="5">
        <v>45865</v>
      </c>
      <c r="N1311">
        <v>21</v>
      </c>
      <c r="O1311">
        <v>1</v>
      </c>
      <c r="P1311">
        <v>8</v>
      </c>
      <c r="Q1311">
        <v>1</v>
      </c>
      <c r="R1311" t="s">
        <v>7</v>
      </c>
    </row>
    <row r="1312" spans="1:18" x14ac:dyDescent="0.35">
      <c r="A1312">
        <v>0</v>
      </c>
      <c r="B1312" t="s">
        <v>363</v>
      </c>
      <c r="C1312">
        <v>0</v>
      </c>
      <c r="E1312" t="s">
        <v>437</v>
      </c>
      <c r="F1312" t="s">
        <v>536</v>
      </c>
      <c r="G1312" t="s">
        <v>363</v>
      </c>
      <c r="H1312">
        <v>9.6</v>
      </c>
      <c r="I1312" t="s">
        <v>871</v>
      </c>
      <c r="L1312">
        <v>107979063</v>
      </c>
      <c r="M1312" s="5">
        <v>45659</v>
      </c>
      <c r="N1312">
        <v>22</v>
      </c>
      <c r="O1312">
        <v>1</v>
      </c>
      <c r="P1312">
        <v>8</v>
      </c>
      <c r="Q1312">
        <v>1</v>
      </c>
      <c r="R1312" t="s">
        <v>7</v>
      </c>
    </row>
    <row r="1313" spans="1:18" x14ac:dyDescent="0.35">
      <c r="A1313">
        <v>0</v>
      </c>
      <c r="B1313" t="s">
        <v>363</v>
      </c>
      <c r="C1313">
        <v>0.1</v>
      </c>
      <c r="D1313" t="s">
        <v>411</v>
      </c>
      <c r="E1313" t="s">
        <v>436</v>
      </c>
      <c r="F1313" t="s">
        <v>437</v>
      </c>
      <c r="G1313" t="s">
        <v>363</v>
      </c>
      <c r="H1313">
        <v>9.6110000000000007</v>
      </c>
      <c r="I1313" t="s">
        <v>871</v>
      </c>
      <c r="L1313">
        <v>104896015</v>
      </c>
      <c r="M1313" s="5">
        <v>42670</v>
      </c>
      <c r="N1313">
        <v>17</v>
      </c>
      <c r="O1313">
        <v>1</v>
      </c>
      <c r="P1313">
        <v>0</v>
      </c>
      <c r="Q1313">
        <v>1</v>
      </c>
      <c r="R1313" t="s">
        <v>7</v>
      </c>
    </row>
    <row r="1314" spans="1:18" x14ac:dyDescent="0.35">
      <c r="A1314">
        <v>0</v>
      </c>
      <c r="B1314" t="s">
        <v>363</v>
      </c>
      <c r="C1314">
        <v>0.1</v>
      </c>
      <c r="D1314" t="s">
        <v>411</v>
      </c>
      <c r="E1314" t="s">
        <v>436</v>
      </c>
      <c r="F1314" t="s">
        <v>384</v>
      </c>
      <c r="G1314" t="s">
        <v>363</v>
      </c>
      <c r="H1314">
        <v>9.6110000000000007</v>
      </c>
      <c r="I1314" t="s">
        <v>871</v>
      </c>
      <c r="L1314">
        <v>106197042</v>
      </c>
      <c r="M1314" s="5">
        <v>43922</v>
      </c>
      <c r="N1314">
        <v>23</v>
      </c>
      <c r="O1314">
        <v>1</v>
      </c>
      <c r="P1314">
        <v>5</v>
      </c>
      <c r="Q1314">
        <v>1</v>
      </c>
      <c r="R1314" t="s">
        <v>7</v>
      </c>
    </row>
    <row r="1315" spans="1:18" x14ac:dyDescent="0.35">
      <c r="A1315">
        <v>0</v>
      </c>
      <c r="B1315" t="s">
        <v>363</v>
      </c>
      <c r="C1315">
        <v>0.1</v>
      </c>
      <c r="D1315" t="s">
        <v>411</v>
      </c>
      <c r="E1315" t="s">
        <v>436</v>
      </c>
      <c r="F1315" t="s">
        <v>384</v>
      </c>
      <c r="G1315" t="s">
        <v>363</v>
      </c>
      <c r="H1315">
        <v>9.6110000000000007</v>
      </c>
      <c r="I1315" t="s">
        <v>871</v>
      </c>
      <c r="L1315">
        <v>105576825</v>
      </c>
      <c r="M1315" s="5">
        <v>43330</v>
      </c>
      <c r="N1315">
        <v>19</v>
      </c>
      <c r="O1315">
        <v>1</v>
      </c>
      <c r="P1315">
        <v>5</v>
      </c>
      <c r="Q1315">
        <v>1</v>
      </c>
    </row>
    <row r="1316" spans="1:18" x14ac:dyDescent="0.35">
      <c r="A1316">
        <v>0</v>
      </c>
      <c r="B1316" t="s">
        <v>363</v>
      </c>
      <c r="C1316">
        <v>0.1</v>
      </c>
      <c r="D1316" t="s">
        <v>411</v>
      </c>
      <c r="E1316" t="s">
        <v>436</v>
      </c>
      <c r="F1316" t="s">
        <v>384</v>
      </c>
      <c r="G1316" t="s">
        <v>363</v>
      </c>
      <c r="H1316">
        <v>9.6110000000000007</v>
      </c>
      <c r="I1316" t="s">
        <v>871</v>
      </c>
      <c r="L1316">
        <v>105699293</v>
      </c>
      <c r="M1316" s="5">
        <v>43433</v>
      </c>
      <c r="N1316">
        <v>21</v>
      </c>
      <c r="O1316">
        <v>1</v>
      </c>
      <c r="P1316">
        <v>0</v>
      </c>
      <c r="Q1316">
        <v>5</v>
      </c>
      <c r="R1316" t="s">
        <v>7</v>
      </c>
    </row>
    <row r="1317" spans="1:18" x14ac:dyDescent="0.35">
      <c r="A1317">
        <v>0</v>
      </c>
      <c r="B1317" t="s">
        <v>363</v>
      </c>
      <c r="C1317">
        <v>0.1</v>
      </c>
      <c r="D1317" t="s">
        <v>411</v>
      </c>
      <c r="E1317" t="s">
        <v>436</v>
      </c>
      <c r="F1317" t="s">
        <v>536</v>
      </c>
      <c r="G1317" t="s">
        <v>363</v>
      </c>
      <c r="H1317">
        <v>9.6110000000000007</v>
      </c>
      <c r="I1317" t="s">
        <v>871</v>
      </c>
      <c r="L1317">
        <v>107197691</v>
      </c>
      <c r="M1317" s="5">
        <v>44926</v>
      </c>
      <c r="N1317">
        <v>19</v>
      </c>
      <c r="O1317">
        <v>2</v>
      </c>
      <c r="P1317">
        <v>0</v>
      </c>
      <c r="Q1317">
        <v>5</v>
      </c>
      <c r="R1317" t="s">
        <v>7</v>
      </c>
    </row>
    <row r="1318" spans="1:18" x14ac:dyDescent="0.35">
      <c r="A1318">
        <v>0</v>
      </c>
      <c r="B1318" t="s">
        <v>363</v>
      </c>
      <c r="C1318">
        <v>5.7000000000000002E-2</v>
      </c>
      <c r="D1318" t="s">
        <v>411</v>
      </c>
      <c r="E1318" t="s">
        <v>437</v>
      </c>
      <c r="F1318" t="s">
        <v>384</v>
      </c>
      <c r="G1318" t="s">
        <v>363</v>
      </c>
      <c r="H1318">
        <v>9.657</v>
      </c>
      <c r="I1318" t="s">
        <v>871</v>
      </c>
      <c r="L1318">
        <v>106447602</v>
      </c>
      <c r="M1318" s="5">
        <v>44193</v>
      </c>
      <c r="N1318">
        <v>17</v>
      </c>
      <c r="O1318">
        <v>1</v>
      </c>
      <c r="P1318">
        <v>0</v>
      </c>
      <c r="Q1318">
        <v>5</v>
      </c>
      <c r="R1318" t="s">
        <v>7</v>
      </c>
    </row>
    <row r="1319" spans="1:18" x14ac:dyDescent="0.35">
      <c r="A1319">
        <v>0</v>
      </c>
      <c r="B1319" t="s">
        <v>363</v>
      </c>
      <c r="C1319">
        <v>0.1</v>
      </c>
      <c r="D1319" t="s">
        <v>411</v>
      </c>
      <c r="E1319" t="s">
        <v>437</v>
      </c>
      <c r="F1319" t="s">
        <v>436</v>
      </c>
      <c r="G1319" t="s">
        <v>363</v>
      </c>
      <c r="H1319">
        <v>9.6999999999999993</v>
      </c>
      <c r="I1319" t="s">
        <v>871</v>
      </c>
      <c r="L1319">
        <v>106665156</v>
      </c>
      <c r="M1319" s="5">
        <v>44430</v>
      </c>
      <c r="N1319">
        <v>17</v>
      </c>
      <c r="O1319">
        <v>1</v>
      </c>
      <c r="P1319">
        <v>0</v>
      </c>
      <c r="Q1319">
        <v>5</v>
      </c>
      <c r="R1319" t="s">
        <v>7</v>
      </c>
    </row>
    <row r="1320" spans="1:18" x14ac:dyDescent="0.35">
      <c r="A1320">
        <v>0</v>
      </c>
      <c r="B1320" t="s">
        <v>363</v>
      </c>
      <c r="C1320">
        <v>0.1</v>
      </c>
      <c r="D1320" t="s">
        <v>411</v>
      </c>
      <c r="E1320" t="s">
        <v>437</v>
      </c>
      <c r="F1320" t="s">
        <v>384</v>
      </c>
      <c r="G1320" t="s">
        <v>363</v>
      </c>
      <c r="H1320">
        <v>9.6999999999999993</v>
      </c>
      <c r="I1320" t="s">
        <v>871</v>
      </c>
      <c r="L1320">
        <v>105967380</v>
      </c>
      <c r="M1320" s="5">
        <v>43697</v>
      </c>
      <c r="N1320">
        <v>23</v>
      </c>
      <c r="O1320">
        <v>1</v>
      </c>
      <c r="P1320">
        <v>0</v>
      </c>
      <c r="Q1320">
        <v>1</v>
      </c>
      <c r="R1320" t="s">
        <v>7</v>
      </c>
    </row>
    <row r="1321" spans="1:18" x14ac:dyDescent="0.35">
      <c r="A1321">
        <v>0</v>
      </c>
      <c r="B1321" t="s">
        <v>363</v>
      </c>
      <c r="C1321">
        <v>0.1</v>
      </c>
      <c r="D1321" t="s">
        <v>411</v>
      </c>
      <c r="E1321" t="s">
        <v>437</v>
      </c>
      <c r="F1321" t="s">
        <v>384</v>
      </c>
      <c r="G1321" t="s">
        <v>363</v>
      </c>
      <c r="H1321">
        <v>9.6999999999999993</v>
      </c>
      <c r="I1321" t="s">
        <v>871</v>
      </c>
      <c r="L1321">
        <v>104767049</v>
      </c>
      <c r="M1321" s="5">
        <v>42536</v>
      </c>
      <c r="N1321">
        <v>19</v>
      </c>
      <c r="O1321">
        <v>1</v>
      </c>
      <c r="P1321">
        <v>0</v>
      </c>
      <c r="Q1321">
        <v>1</v>
      </c>
      <c r="R1321" t="s">
        <v>7</v>
      </c>
    </row>
    <row r="1322" spans="1:18" x14ac:dyDescent="0.35">
      <c r="A1322">
        <v>0</v>
      </c>
      <c r="B1322" t="s">
        <v>363</v>
      </c>
      <c r="C1322">
        <v>0.1</v>
      </c>
      <c r="D1322" t="s">
        <v>411</v>
      </c>
      <c r="E1322" t="s">
        <v>437</v>
      </c>
      <c r="F1322" t="s">
        <v>384</v>
      </c>
      <c r="G1322" t="s">
        <v>363</v>
      </c>
      <c r="H1322">
        <v>9.6999999999999993</v>
      </c>
      <c r="I1322" t="s">
        <v>871</v>
      </c>
      <c r="L1322">
        <v>105801448</v>
      </c>
      <c r="M1322" s="5">
        <v>43536</v>
      </c>
      <c r="N1322">
        <v>17</v>
      </c>
      <c r="O1322">
        <v>1</v>
      </c>
      <c r="P1322">
        <v>0</v>
      </c>
      <c r="Q1322">
        <v>5</v>
      </c>
      <c r="R1322" t="s">
        <v>7</v>
      </c>
    </row>
    <row r="1323" spans="1:18" x14ac:dyDescent="0.35">
      <c r="A1323">
        <v>0</v>
      </c>
      <c r="B1323" t="s">
        <v>363</v>
      </c>
      <c r="C1323">
        <v>0.2</v>
      </c>
      <c r="D1323" t="s">
        <v>411</v>
      </c>
      <c r="E1323" t="s">
        <v>436</v>
      </c>
      <c r="F1323" t="s">
        <v>501</v>
      </c>
      <c r="G1323" t="s">
        <v>363</v>
      </c>
      <c r="H1323">
        <v>9.7110000000000003</v>
      </c>
      <c r="I1323" t="s">
        <v>871</v>
      </c>
      <c r="L1323">
        <v>105528613</v>
      </c>
      <c r="M1323" s="5">
        <v>43281</v>
      </c>
      <c r="N1323">
        <v>17</v>
      </c>
      <c r="O1323">
        <v>1</v>
      </c>
      <c r="P1323">
        <v>0</v>
      </c>
      <c r="Q1323">
        <v>1</v>
      </c>
      <c r="R1323" t="s">
        <v>7</v>
      </c>
    </row>
    <row r="1324" spans="1:18" x14ac:dyDescent="0.35">
      <c r="A1324">
        <v>0</v>
      </c>
      <c r="B1324" t="s">
        <v>363</v>
      </c>
      <c r="C1324">
        <v>0.2</v>
      </c>
      <c r="D1324" t="s">
        <v>411</v>
      </c>
      <c r="E1324" t="s">
        <v>436</v>
      </c>
      <c r="F1324" t="s">
        <v>384</v>
      </c>
      <c r="G1324" t="s">
        <v>363</v>
      </c>
      <c r="H1324">
        <v>9.7110000000000003</v>
      </c>
      <c r="I1324" t="s">
        <v>871</v>
      </c>
      <c r="L1324">
        <v>107444929</v>
      </c>
      <c r="M1324" s="5">
        <v>45169</v>
      </c>
      <c r="N1324">
        <v>19</v>
      </c>
      <c r="O1324">
        <v>2</v>
      </c>
      <c r="P1324">
        <v>0</v>
      </c>
      <c r="Q1324">
        <v>1</v>
      </c>
      <c r="R1324" t="s">
        <v>7</v>
      </c>
    </row>
    <row r="1325" spans="1:18" x14ac:dyDescent="0.35">
      <c r="A1325">
        <v>0</v>
      </c>
      <c r="B1325" t="s">
        <v>363</v>
      </c>
      <c r="C1325">
        <v>0.25</v>
      </c>
      <c r="D1325" t="s">
        <v>411</v>
      </c>
      <c r="E1325" t="s">
        <v>436</v>
      </c>
      <c r="F1325" t="s">
        <v>384</v>
      </c>
      <c r="G1325" t="s">
        <v>363</v>
      </c>
      <c r="H1325">
        <v>9.7609999999999992</v>
      </c>
      <c r="I1325" t="s">
        <v>871</v>
      </c>
      <c r="L1325">
        <v>107958335</v>
      </c>
      <c r="M1325" s="5">
        <v>45640</v>
      </c>
      <c r="N1325">
        <v>19</v>
      </c>
      <c r="O1325">
        <v>1</v>
      </c>
      <c r="P1325">
        <v>0</v>
      </c>
      <c r="Q1325">
        <v>1</v>
      </c>
      <c r="R1325" t="s">
        <v>7</v>
      </c>
    </row>
    <row r="1326" spans="1:18" x14ac:dyDescent="0.35">
      <c r="A1326">
        <v>0</v>
      </c>
      <c r="B1326" t="s">
        <v>363</v>
      </c>
      <c r="C1326">
        <v>0.28000000000000003</v>
      </c>
      <c r="D1326" t="s">
        <v>411</v>
      </c>
      <c r="E1326" t="s">
        <v>436</v>
      </c>
      <c r="F1326" t="s">
        <v>384</v>
      </c>
      <c r="G1326" t="s">
        <v>363</v>
      </c>
      <c r="H1326">
        <v>9.7910000000000004</v>
      </c>
      <c r="I1326" t="s">
        <v>871</v>
      </c>
      <c r="L1326">
        <v>106874587</v>
      </c>
      <c r="M1326" s="5">
        <v>44616</v>
      </c>
      <c r="N1326">
        <v>19</v>
      </c>
      <c r="O1326">
        <v>1</v>
      </c>
      <c r="P1326">
        <v>0</v>
      </c>
      <c r="Q1326">
        <v>5</v>
      </c>
      <c r="R1326" t="s">
        <v>3</v>
      </c>
    </row>
    <row r="1327" spans="1:18" x14ac:dyDescent="0.35">
      <c r="A1327">
        <v>0</v>
      </c>
      <c r="B1327" t="s">
        <v>363</v>
      </c>
      <c r="C1327">
        <v>0.2</v>
      </c>
      <c r="D1327" t="s">
        <v>411</v>
      </c>
      <c r="E1327" t="s">
        <v>437</v>
      </c>
      <c r="F1327" t="s">
        <v>501</v>
      </c>
      <c r="G1327" t="s">
        <v>363</v>
      </c>
      <c r="H1327">
        <v>9.8000000000000007</v>
      </c>
      <c r="I1327" t="s">
        <v>871</v>
      </c>
      <c r="L1327">
        <v>107080708</v>
      </c>
      <c r="M1327" s="5">
        <v>44817</v>
      </c>
      <c r="N1327">
        <v>21</v>
      </c>
      <c r="O1327">
        <v>1</v>
      </c>
      <c r="P1327">
        <v>0</v>
      </c>
      <c r="Q1327">
        <v>1</v>
      </c>
      <c r="R1327" t="s">
        <v>7</v>
      </c>
    </row>
    <row r="1328" spans="1:18" x14ac:dyDescent="0.35">
      <c r="A1328">
        <v>0</v>
      </c>
      <c r="B1328" t="s">
        <v>363</v>
      </c>
      <c r="C1328">
        <v>0.2</v>
      </c>
      <c r="D1328" t="s">
        <v>411</v>
      </c>
      <c r="E1328" t="s">
        <v>437</v>
      </c>
      <c r="F1328" t="s">
        <v>384</v>
      </c>
      <c r="G1328" t="s">
        <v>363</v>
      </c>
      <c r="H1328">
        <v>9.8000000000000007</v>
      </c>
      <c r="I1328" t="s">
        <v>871</v>
      </c>
      <c r="L1328">
        <v>108166836</v>
      </c>
      <c r="M1328" s="5">
        <v>45847</v>
      </c>
      <c r="N1328">
        <v>17</v>
      </c>
      <c r="O1328">
        <v>1</v>
      </c>
      <c r="P1328">
        <v>0</v>
      </c>
      <c r="Q1328">
        <v>3</v>
      </c>
      <c r="R1328" t="s">
        <v>7</v>
      </c>
    </row>
    <row r="1329" spans="1:18" x14ac:dyDescent="0.35">
      <c r="A1329">
        <v>0</v>
      </c>
      <c r="B1329" t="s">
        <v>363</v>
      </c>
      <c r="C1329">
        <v>0.2</v>
      </c>
      <c r="D1329" t="s">
        <v>385</v>
      </c>
      <c r="E1329" t="s">
        <v>437</v>
      </c>
      <c r="F1329" t="s">
        <v>384</v>
      </c>
      <c r="G1329" t="s">
        <v>363</v>
      </c>
      <c r="H1329">
        <v>9.8000000000000007</v>
      </c>
      <c r="I1329" t="s">
        <v>871</v>
      </c>
      <c r="L1329">
        <v>103928625</v>
      </c>
      <c r="M1329" s="5">
        <v>41623</v>
      </c>
      <c r="N1329">
        <v>21</v>
      </c>
      <c r="O1329">
        <v>1</v>
      </c>
      <c r="P1329">
        <v>0</v>
      </c>
      <c r="Q1329">
        <v>5</v>
      </c>
      <c r="R1329" t="s">
        <v>3</v>
      </c>
    </row>
    <row r="1330" spans="1:18" x14ac:dyDescent="0.35">
      <c r="A1330">
        <v>0</v>
      </c>
      <c r="B1330" t="s">
        <v>363</v>
      </c>
      <c r="C1330">
        <v>2</v>
      </c>
      <c r="D1330" t="s">
        <v>6</v>
      </c>
      <c r="E1330" t="s">
        <v>384</v>
      </c>
      <c r="F1330" t="s">
        <v>394</v>
      </c>
      <c r="G1330" t="s">
        <v>363</v>
      </c>
      <c r="H1330">
        <v>9.8490000000000002</v>
      </c>
      <c r="I1330" t="s">
        <v>871</v>
      </c>
      <c r="L1330">
        <v>108279880</v>
      </c>
      <c r="M1330" s="5">
        <v>45954</v>
      </c>
      <c r="N1330">
        <v>17</v>
      </c>
      <c r="O1330">
        <v>1</v>
      </c>
      <c r="P1330">
        <v>0</v>
      </c>
      <c r="Q1330">
        <v>5</v>
      </c>
      <c r="R1330" t="s">
        <v>7</v>
      </c>
    </row>
    <row r="1331" spans="1:18" x14ac:dyDescent="0.35">
      <c r="A1331">
        <v>0</v>
      </c>
      <c r="B1331" t="s">
        <v>363</v>
      </c>
      <c r="C1331">
        <v>0.3</v>
      </c>
      <c r="D1331" t="s">
        <v>411</v>
      </c>
      <c r="E1331" t="s">
        <v>437</v>
      </c>
      <c r="F1331" t="s">
        <v>384</v>
      </c>
      <c r="G1331" t="s">
        <v>363</v>
      </c>
      <c r="H1331">
        <v>9.9</v>
      </c>
      <c r="I1331" t="s">
        <v>871</v>
      </c>
      <c r="L1331">
        <v>105096475</v>
      </c>
      <c r="M1331" s="5">
        <v>42866</v>
      </c>
      <c r="N1331">
        <v>17</v>
      </c>
      <c r="O1331">
        <v>1</v>
      </c>
      <c r="P1331">
        <v>0</v>
      </c>
      <c r="Q1331">
        <v>1</v>
      </c>
      <c r="R1331" t="s">
        <v>7</v>
      </c>
    </row>
    <row r="1332" spans="1:18" x14ac:dyDescent="0.35">
      <c r="A1332">
        <v>0</v>
      </c>
      <c r="B1332" t="s">
        <v>363</v>
      </c>
      <c r="C1332">
        <v>0.3</v>
      </c>
      <c r="D1332" t="s">
        <v>411</v>
      </c>
      <c r="E1332" t="s">
        <v>437</v>
      </c>
      <c r="F1332" t="s">
        <v>384</v>
      </c>
      <c r="G1332" t="s">
        <v>363</v>
      </c>
      <c r="H1332">
        <v>9.9</v>
      </c>
      <c r="I1332" t="s">
        <v>871</v>
      </c>
      <c r="L1332">
        <v>106391071</v>
      </c>
      <c r="M1332" s="5">
        <v>44137</v>
      </c>
      <c r="N1332">
        <v>17</v>
      </c>
      <c r="O1332">
        <v>1</v>
      </c>
      <c r="P1332">
        <v>0</v>
      </c>
      <c r="Q1332">
        <v>5</v>
      </c>
      <c r="R1332" t="s">
        <v>7</v>
      </c>
    </row>
    <row r="1333" spans="1:18" x14ac:dyDescent="0.35">
      <c r="A1333">
        <v>0</v>
      </c>
      <c r="B1333" t="s">
        <v>363</v>
      </c>
      <c r="C1333">
        <v>0.3</v>
      </c>
      <c r="D1333" t="s">
        <v>411</v>
      </c>
      <c r="E1333" t="s">
        <v>437</v>
      </c>
      <c r="F1333" t="s">
        <v>384</v>
      </c>
      <c r="G1333" t="s">
        <v>363</v>
      </c>
      <c r="H1333">
        <v>9.9</v>
      </c>
      <c r="I1333" t="s">
        <v>871</v>
      </c>
      <c r="L1333">
        <v>104556208</v>
      </c>
      <c r="M1333" s="5">
        <v>42324</v>
      </c>
      <c r="N1333">
        <v>17</v>
      </c>
      <c r="O1333">
        <v>1</v>
      </c>
      <c r="P1333">
        <v>0</v>
      </c>
      <c r="Q1333">
        <v>1</v>
      </c>
      <c r="R1333" t="s">
        <v>7</v>
      </c>
    </row>
    <row r="1334" spans="1:18" x14ac:dyDescent="0.35">
      <c r="A1334">
        <v>0</v>
      </c>
      <c r="B1334" t="s">
        <v>363</v>
      </c>
      <c r="C1334">
        <v>0.4</v>
      </c>
      <c r="D1334" t="s">
        <v>411</v>
      </c>
      <c r="E1334" t="s">
        <v>436</v>
      </c>
      <c r="F1334" t="s">
        <v>384</v>
      </c>
      <c r="G1334" t="s">
        <v>363</v>
      </c>
      <c r="H1334">
        <v>9.9109999999999996</v>
      </c>
      <c r="I1334" t="s">
        <v>871</v>
      </c>
      <c r="L1334">
        <v>105389763</v>
      </c>
      <c r="M1334" s="5">
        <v>43151</v>
      </c>
      <c r="N1334">
        <v>19</v>
      </c>
      <c r="O1334">
        <v>1</v>
      </c>
      <c r="P1334">
        <v>0</v>
      </c>
      <c r="Q1334">
        <v>1</v>
      </c>
      <c r="R1334" t="s">
        <v>7</v>
      </c>
    </row>
    <row r="1335" spans="1:18" x14ac:dyDescent="0.35">
      <c r="A1335">
        <v>0</v>
      </c>
      <c r="B1335" t="s">
        <v>363</v>
      </c>
      <c r="C1335">
        <v>0.4</v>
      </c>
      <c r="D1335" t="s">
        <v>411</v>
      </c>
      <c r="E1335" t="s">
        <v>436</v>
      </c>
      <c r="F1335" t="s">
        <v>384</v>
      </c>
      <c r="G1335" t="s">
        <v>363</v>
      </c>
      <c r="H1335">
        <v>9.9109999999999996</v>
      </c>
      <c r="I1335" t="s">
        <v>871</v>
      </c>
      <c r="L1335">
        <v>104329963</v>
      </c>
      <c r="M1335" s="5">
        <v>42085</v>
      </c>
      <c r="N1335">
        <v>17</v>
      </c>
      <c r="O1335">
        <v>1</v>
      </c>
      <c r="P1335">
        <v>0</v>
      </c>
      <c r="Q1335">
        <v>1</v>
      </c>
      <c r="R1335" t="s">
        <v>7</v>
      </c>
    </row>
    <row r="1336" spans="1:18" x14ac:dyDescent="0.35">
      <c r="A1336">
        <v>0</v>
      </c>
      <c r="B1336" t="s">
        <v>363</v>
      </c>
      <c r="C1336">
        <v>1</v>
      </c>
      <c r="D1336" t="s">
        <v>6</v>
      </c>
      <c r="E1336" t="s">
        <v>501</v>
      </c>
      <c r="F1336" t="s">
        <v>437</v>
      </c>
      <c r="G1336" t="s">
        <v>363</v>
      </c>
      <c r="H1336">
        <v>9.9860000000000007</v>
      </c>
      <c r="I1336" t="s">
        <v>871</v>
      </c>
      <c r="K1336" t="s">
        <v>68</v>
      </c>
      <c r="L1336">
        <v>108427032</v>
      </c>
      <c r="M1336" s="5">
        <v>46086</v>
      </c>
      <c r="N1336">
        <v>19</v>
      </c>
      <c r="O1336">
        <v>1</v>
      </c>
      <c r="P1336">
        <v>0</v>
      </c>
      <c r="Q1336">
        <v>5</v>
      </c>
      <c r="R1336" t="s">
        <v>8</v>
      </c>
    </row>
    <row r="1337" spans="1:18" x14ac:dyDescent="0.35">
      <c r="A1337">
        <v>0</v>
      </c>
      <c r="B1337" t="s">
        <v>363</v>
      </c>
      <c r="C1337">
        <v>0.4</v>
      </c>
      <c r="D1337" t="s">
        <v>411</v>
      </c>
      <c r="E1337" t="s">
        <v>437</v>
      </c>
      <c r="F1337" t="s">
        <v>535</v>
      </c>
      <c r="G1337" t="s">
        <v>363</v>
      </c>
      <c r="H1337">
        <v>10</v>
      </c>
      <c r="I1337" t="s">
        <v>871</v>
      </c>
      <c r="L1337">
        <v>106760072</v>
      </c>
      <c r="M1337" s="5">
        <v>44506</v>
      </c>
      <c r="N1337">
        <v>19</v>
      </c>
      <c r="O1337">
        <v>1</v>
      </c>
      <c r="P1337">
        <v>0</v>
      </c>
      <c r="Q1337">
        <v>5</v>
      </c>
      <c r="R1337" t="s">
        <v>8</v>
      </c>
    </row>
    <row r="1338" spans="1:18" x14ac:dyDescent="0.35">
      <c r="A1338">
        <v>0</v>
      </c>
      <c r="B1338" t="s">
        <v>363</v>
      </c>
      <c r="C1338">
        <v>0.5</v>
      </c>
      <c r="D1338" t="s">
        <v>411</v>
      </c>
      <c r="E1338" t="s">
        <v>436</v>
      </c>
      <c r="F1338" t="s">
        <v>384</v>
      </c>
      <c r="G1338" t="s">
        <v>363</v>
      </c>
      <c r="H1338">
        <v>10.010999999999999</v>
      </c>
      <c r="I1338" t="s">
        <v>871</v>
      </c>
      <c r="L1338">
        <v>107154132</v>
      </c>
      <c r="M1338" s="5">
        <v>44885</v>
      </c>
      <c r="N1338">
        <v>13</v>
      </c>
      <c r="O1338">
        <v>1</v>
      </c>
      <c r="P1338">
        <v>0</v>
      </c>
      <c r="Q1338">
        <v>5</v>
      </c>
      <c r="R1338" t="s">
        <v>7</v>
      </c>
    </row>
    <row r="1339" spans="1:18" x14ac:dyDescent="0.35">
      <c r="A1339">
        <v>0</v>
      </c>
      <c r="B1339" t="s">
        <v>363</v>
      </c>
      <c r="C1339">
        <v>1</v>
      </c>
      <c r="D1339" t="s">
        <v>411</v>
      </c>
      <c r="E1339" t="s">
        <v>394</v>
      </c>
      <c r="F1339" t="s">
        <v>384</v>
      </c>
      <c r="G1339" t="s">
        <v>363</v>
      </c>
      <c r="H1339">
        <v>10.028</v>
      </c>
      <c r="I1339" t="s">
        <v>871</v>
      </c>
      <c r="L1339">
        <v>105497839</v>
      </c>
      <c r="M1339" s="5">
        <v>43251</v>
      </c>
      <c r="N1339">
        <v>19</v>
      </c>
      <c r="O1339">
        <v>2</v>
      </c>
      <c r="P1339">
        <v>0</v>
      </c>
      <c r="Q1339">
        <v>1</v>
      </c>
      <c r="R1339" t="s">
        <v>3</v>
      </c>
    </row>
    <row r="1340" spans="1:18" x14ac:dyDescent="0.35">
      <c r="A1340">
        <v>0</v>
      </c>
      <c r="B1340" t="s">
        <v>363</v>
      </c>
      <c r="C1340">
        <v>1</v>
      </c>
      <c r="D1340" t="s">
        <v>411</v>
      </c>
      <c r="E1340" t="s">
        <v>394</v>
      </c>
      <c r="F1340" t="s">
        <v>384</v>
      </c>
      <c r="G1340" t="s">
        <v>363</v>
      </c>
      <c r="H1340">
        <v>10.028</v>
      </c>
      <c r="I1340" t="s">
        <v>871</v>
      </c>
      <c r="L1340">
        <v>105058687</v>
      </c>
      <c r="M1340" s="5">
        <v>42827</v>
      </c>
      <c r="N1340">
        <v>19</v>
      </c>
      <c r="O1340">
        <v>10</v>
      </c>
      <c r="P1340">
        <v>0</v>
      </c>
      <c r="Q1340">
        <v>8</v>
      </c>
      <c r="R1340" t="s">
        <v>7</v>
      </c>
    </row>
    <row r="1341" spans="1:18" x14ac:dyDescent="0.35">
      <c r="A1341">
        <v>0</v>
      </c>
      <c r="B1341" t="s">
        <v>363</v>
      </c>
      <c r="C1341">
        <v>0.5</v>
      </c>
      <c r="D1341" t="s">
        <v>411</v>
      </c>
      <c r="E1341" t="s">
        <v>437</v>
      </c>
      <c r="F1341" t="s">
        <v>384</v>
      </c>
      <c r="G1341" t="s">
        <v>363</v>
      </c>
      <c r="H1341">
        <v>10.1</v>
      </c>
      <c r="I1341" t="s">
        <v>871</v>
      </c>
      <c r="L1341">
        <v>106618027</v>
      </c>
      <c r="M1341" s="5">
        <v>44366</v>
      </c>
      <c r="N1341">
        <v>17</v>
      </c>
      <c r="O1341">
        <v>1</v>
      </c>
      <c r="P1341">
        <v>0</v>
      </c>
      <c r="Q1341">
        <v>5</v>
      </c>
      <c r="R1341" t="s">
        <v>7</v>
      </c>
    </row>
    <row r="1342" spans="1:18" x14ac:dyDescent="0.35">
      <c r="A1342">
        <v>0</v>
      </c>
      <c r="B1342" t="s">
        <v>363</v>
      </c>
      <c r="C1342">
        <v>0.5</v>
      </c>
      <c r="D1342" t="s">
        <v>411</v>
      </c>
      <c r="E1342" t="s">
        <v>437</v>
      </c>
      <c r="F1342" t="s">
        <v>538</v>
      </c>
      <c r="G1342" t="s">
        <v>363</v>
      </c>
      <c r="H1342">
        <v>10.1</v>
      </c>
      <c r="I1342" t="s">
        <v>871</v>
      </c>
      <c r="L1342">
        <v>107227588</v>
      </c>
      <c r="M1342" s="5">
        <v>44946</v>
      </c>
      <c r="N1342">
        <v>30</v>
      </c>
      <c r="O1342">
        <v>1</v>
      </c>
      <c r="P1342">
        <v>5</v>
      </c>
      <c r="Q1342">
        <v>1</v>
      </c>
      <c r="R1342" t="s">
        <v>3</v>
      </c>
    </row>
    <row r="1343" spans="1:18" x14ac:dyDescent="0.35">
      <c r="A1343">
        <v>0</v>
      </c>
      <c r="B1343" t="s">
        <v>363</v>
      </c>
      <c r="C1343">
        <v>0.5</v>
      </c>
      <c r="D1343" t="s">
        <v>385</v>
      </c>
      <c r="E1343" t="s">
        <v>437</v>
      </c>
      <c r="F1343" t="s">
        <v>501</v>
      </c>
      <c r="G1343" t="s">
        <v>363</v>
      </c>
      <c r="H1343">
        <v>10.1</v>
      </c>
      <c r="I1343" t="s">
        <v>871</v>
      </c>
      <c r="L1343">
        <v>105386151</v>
      </c>
      <c r="M1343" s="5">
        <v>43147</v>
      </c>
      <c r="N1343">
        <v>17</v>
      </c>
      <c r="O1343">
        <v>1</v>
      </c>
      <c r="P1343">
        <v>0</v>
      </c>
      <c r="Q1343">
        <v>3</v>
      </c>
      <c r="R1343" t="s">
        <v>7</v>
      </c>
    </row>
    <row r="1344" spans="1:18" x14ac:dyDescent="0.35">
      <c r="A1344">
        <v>0</v>
      </c>
      <c r="B1344" t="s">
        <v>363</v>
      </c>
      <c r="C1344">
        <v>0.6</v>
      </c>
      <c r="D1344" t="s">
        <v>411</v>
      </c>
      <c r="E1344" t="s">
        <v>436</v>
      </c>
      <c r="F1344" t="s">
        <v>384</v>
      </c>
      <c r="G1344" t="s">
        <v>363</v>
      </c>
      <c r="H1344">
        <v>10.111000000000001</v>
      </c>
      <c r="I1344" t="s">
        <v>871</v>
      </c>
      <c r="L1344">
        <v>105299417</v>
      </c>
      <c r="M1344" s="5">
        <v>43061</v>
      </c>
      <c r="N1344">
        <v>17</v>
      </c>
      <c r="O1344">
        <v>1</v>
      </c>
      <c r="P1344">
        <v>0</v>
      </c>
      <c r="Q1344">
        <v>5</v>
      </c>
      <c r="R1344" t="s">
        <v>7</v>
      </c>
    </row>
    <row r="1345" spans="1:18" x14ac:dyDescent="0.35">
      <c r="A1345">
        <v>0</v>
      </c>
      <c r="B1345" t="s">
        <v>363</v>
      </c>
      <c r="C1345">
        <v>0.7</v>
      </c>
      <c r="D1345" t="s">
        <v>411</v>
      </c>
      <c r="E1345" t="s">
        <v>436</v>
      </c>
      <c r="F1345" t="s">
        <v>384</v>
      </c>
      <c r="G1345" t="s">
        <v>363</v>
      </c>
      <c r="H1345">
        <v>10.211</v>
      </c>
      <c r="I1345" t="s">
        <v>871</v>
      </c>
      <c r="L1345">
        <v>103941091</v>
      </c>
      <c r="M1345" s="5">
        <v>41639</v>
      </c>
      <c r="N1345">
        <v>17</v>
      </c>
      <c r="O1345">
        <v>1</v>
      </c>
      <c r="P1345">
        <v>0</v>
      </c>
      <c r="Q1345">
        <v>5</v>
      </c>
      <c r="R1345" t="s">
        <v>7</v>
      </c>
    </row>
    <row r="1346" spans="1:18" x14ac:dyDescent="0.35">
      <c r="A1346">
        <v>0</v>
      </c>
      <c r="B1346" t="s">
        <v>363</v>
      </c>
      <c r="C1346">
        <v>0.7</v>
      </c>
      <c r="D1346" t="s">
        <v>411</v>
      </c>
      <c r="E1346" t="s">
        <v>437</v>
      </c>
      <c r="F1346" t="s">
        <v>384</v>
      </c>
      <c r="G1346" t="s">
        <v>363</v>
      </c>
      <c r="H1346">
        <v>10.3</v>
      </c>
      <c r="I1346" t="s">
        <v>871</v>
      </c>
      <c r="L1346">
        <v>103969046</v>
      </c>
      <c r="M1346" s="5">
        <v>41674</v>
      </c>
      <c r="N1346">
        <v>17</v>
      </c>
      <c r="O1346">
        <v>2</v>
      </c>
      <c r="P1346">
        <v>0</v>
      </c>
      <c r="Q1346">
        <v>5</v>
      </c>
      <c r="R1346" t="s">
        <v>7</v>
      </c>
    </row>
    <row r="1347" spans="1:18" x14ac:dyDescent="0.35">
      <c r="A1347">
        <v>0</v>
      </c>
      <c r="B1347" t="s">
        <v>363</v>
      </c>
      <c r="C1347">
        <v>0.55000000000000004</v>
      </c>
      <c r="D1347" t="s">
        <v>6</v>
      </c>
      <c r="E1347" t="s">
        <v>501</v>
      </c>
      <c r="F1347" t="s">
        <v>437</v>
      </c>
      <c r="G1347" t="s">
        <v>363</v>
      </c>
      <c r="H1347">
        <v>10.436</v>
      </c>
      <c r="I1347" t="s">
        <v>871</v>
      </c>
      <c r="K1347" t="s">
        <v>68</v>
      </c>
      <c r="L1347">
        <v>108025509</v>
      </c>
      <c r="M1347" s="5">
        <v>45707</v>
      </c>
      <c r="N1347">
        <v>19</v>
      </c>
      <c r="O1347">
        <v>6</v>
      </c>
      <c r="P1347">
        <v>0</v>
      </c>
      <c r="Q1347">
        <v>1</v>
      </c>
    </row>
    <row r="1348" spans="1:18" x14ac:dyDescent="0.35">
      <c r="A1348">
        <v>0</v>
      </c>
      <c r="B1348" t="s">
        <v>363</v>
      </c>
      <c r="C1348">
        <v>0.5</v>
      </c>
      <c r="D1348" t="s">
        <v>6</v>
      </c>
      <c r="E1348" t="s">
        <v>501</v>
      </c>
      <c r="F1348" t="s">
        <v>437</v>
      </c>
      <c r="G1348" t="s">
        <v>363</v>
      </c>
      <c r="H1348">
        <v>10.486000000000001</v>
      </c>
      <c r="I1348" t="s">
        <v>871</v>
      </c>
      <c r="K1348" t="s">
        <v>68</v>
      </c>
      <c r="L1348">
        <v>108025365</v>
      </c>
      <c r="M1348" s="5">
        <v>45706</v>
      </c>
      <c r="N1348">
        <v>17</v>
      </c>
      <c r="O1348">
        <v>1</v>
      </c>
      <c r="P1348">
        <v>0</v>
      </c>
      <c r="Q1348">
        <v>5</v>
      </c>
      <c r="R1348" t="s">
        <v>7</v>
      </c>
    </row>
    <row r="1349" spans="1:18" x14ac:dyDescent="0.35">
      <c r="A1349">
        <v>0</v>
      </c>
      <c r="B1349" t="s">
        <v>363</v>
      </c>
      <c r="C1349">
        <v>0.5</v>
      </c>
      <c r="D1349" t="s">
        <v>6</v>
      </c>
      <c r="E1349" t="s">
        <v>501</v>
      </c>
      <c r="F1349" t="s">
        <v>436</v>
      </c>
      <c r="G1349" t="s">
        <v>363</v>
      </c>
      <c r="H1349">
        <v>10.486000000000001</v>
      </c>
      <c r="I1349" t="s">
        <v>871</v>
      </c>
      <c r="K1349" t="s">
        <v>68</v>
      </c>
      <c r="L1349">
        <v>108485224</v>
      </c>
      <c r="M1349" s="5">
        <v>46145</v>
      </c>
      <c r="N1349">
        <v>17</v>
      </c>
      <c r="O1349">
        <v>1</v>
      </c>
      <c r="P1349">
        <v>0</v>
      </c>
      <c r="Q1349">
        <v>5</v>
      </c>
      <c r="R1349" t="s">
        <v>7</v>
      </c>
    </row>
    <row r="1350" spans="1:18" x14ac:dyDescent="0.35">
      <c r="A1350">
        <v>0</v>
      </c>
      <c r="B1350" t="s">
        <v>363</v>
      </c>
      <c r="C1350">
        <v>0.9</v>
      </c>
      <c r="D1350" t="s">
        <v>490</v>
      </c>
      <c r="E1350" t="s">
        <v>437</v>
      </c>
      <c r="F1350" t="s">
        <v>501</v>
      </c>
      <c r="G1350" t="s">
        <v>363</v>
      </c>
      <c r="H1350">
        <v>10.5</v>
      </c>
      <c r="I1350" t="s">
        <v>871</v>
      </c>
      <c r="L1350">
        <v>104999475</v>
      </c>
      <c r="M1350" s="5">
        <v>42770</v>
      </c>
      <c r="N1350">
        <v>19</v>
      </c>
      <c r="O1350">
        <v>1</v>
      </c>
      <c r="P1350">
        <v>5</v>
      </c>
      <c r="Q1350">
        <v>5</v>
      </c>
    </row>
    <row r="1351" spans="1:18" x14ac:dyDescent="0.35">
      <c r="A1351">
        <v>0</v>
      </c>
      <c r="B1351" t="s">
        <v>363</v>
      </c>
      <c r="C1351">
        <v>1.5</v>
      </c>
      <c r="D1351" t="s">
        <v>411</v>
      </c>
      <c r="E1351" t="s">
        <v>394</v>
      </c>
      <c r="F1351" t="s">
        <v>535</v>
      </c>
      <c r="G1351" t="s">
        <v>363</v>
      </c>
      <c r="H1351">
        <v>10.528</v>
      </c>
      <c r="I1351" t="s">
        <v>871</v>
      </c>
      <c r="L1351">
        <v>107300700</v>
      </c>
      <c r="M1351" s="5">
        <v>45020</v>
      </c>
      <c r="N1351">
        <v>19</v>
      </c>
      <c r="O1351">
        <v>2</v>
      </c>
      <c r="P1351">
        <v>0</v>
      </c>
      <c r="Q1351">
        <v>5</v>
      </c>
      <c r="R1351" t="s">
        <v>10</v>
      </c>
    </row>
    <row r="1352" spans="1:18" x14ac:dyDescent="0.35">
      <c r="A1352">
        <v>0</v>
      </c>
      <c r="B1352" t="s">
        <v>363</v>
      </c>
      <c r="C1352">
        <v>1</v>
      </c>
      <c r="D1352" t="s">
        <v>490</v>
      </c>
      <c r="E1352" t="s">
        <v>437</v>
      </c>
      <c r="F1352" t="s">
        <v>384</v>
      </c>
      <c r="G1352" t="s">
        <v>363</v>
      </c>
      <c r="H1352">
        <v>10.6</v>
      </c>
      <c r="I1352" t="s">
        <v>871</v>
      </c>
      <c r="L1352">
        <v>104838553</v>
      </c>
      <c r="M1352" s="5">
        <v>42615</v>
      </c>
      <c r="N1352">
        <v>21</v>
      </c>
      <c r="O1352">
        <v>2</v>
      </c>
      <c r="P1352">
        <v>5</v>
      </c>
      <c r="Q1352">
        <v>1</v>
      </c>
      <c r="R1352" t="s">
        <v>7</v>
      </c>
    </row>
    <row r="1353" spans="1:18" x14ac:dyDescent="0.35">
      <c r="A1353">
        <v>0</v>
      </c>
      <c r="B1353" t="s">
        <v>363</v>
      </c>
      <c r="C1353">
        <v>1</v>
      </c>
      <c r="D1353" t="s">
        <v>490</v>
      </c>
      <c r="E1353" t="s">
        <v>437</v>
      </c>
      <c r="F1353" t="s">
        <v>384</v>
      </c>
      <c r="G1353" t="s">
        <v>363</v>
      </c>
      <c r="H1353">
        <v>10.6</v>
      </c>
      <c r="I1353" t="s">
        <v>871</v>
      </c>
      <c r="L1353">
        <v>105632896</v>
      </c>
      <c r="M1353" s="5">
        <v>43382</v>
      </c>
      <c r="N1353">
        <v>19</v>
      </c>
      <c r="O1353">
        <v>1</v>
      </c>
      <c r="P1353">
        <v>5</v>
      </c>
      <c r="Q1353">
        <v>1</v>
      </c>
      <c r="R1353" t="s">
        <v>7</v>
      </c>
    </row>
    <row r="1354" spans="1:18" x14ac:dyDescent="0.35">
      <c r="A1354">
        <v>0</v>
      </c>
      <c r="B1354" t="s">
        <v>363</v>
      </c>
      <c r="C1354">
        <v>6.0000000000000001E-3</v>
      </c>
      <c r="D1354" t="s">
        <v>6</v>
      </c>
      <c r="E1354" t="s">
        <v>535</v>
      </c>
      <c r="F1354" t="s">
        <v>436</v>
      </c>
      <c r="G1354" t="s">
        <v>363</v>
      </c>
      <c r="H1354">
        <v>10.63</v>
      </c>
      <c r="I1354" t="s">
        <v>871</v>
      </c>
      <c r="L1354">
        <v>106249202</v>
      </c>
      <c r="M1354" s="5">
        <v>43994</v>
      </c>
      <c r="N1354">
        <v>21</v>
      </c>
      <c r="O1354">
        <v>1</v>
      </c>
      <c r="P1354">
        <v>0</v>
      </c>
      <c r="Q1354">
        <v>1</v>
      </c>
      <c r="R1354" t="s">
        <v>7</v>
      </c>
    </row>
    <row r="1355" spans="1:18" x14ac:dyDescent="0.35">
      <c r="A1355">
        <v>0</v>
      </c>
      <c r="B1355" t="s">
        <v>363</v>
      </c>
      <c r="C1355">
        <v>0</v>
      </c>
      <c r="E1355" t="s">
        <v>539</v>
      </c>
      <c r="F1355" t="s">
        <v>384</v>
      </c>
      <c r="G1355" t="s">
        <v>363</v>
      </c>
      <c r="H1355">
        <v>10.635999999999999</v>
      </c>
      <c r="I1355" t="s">
        <v>871</v>
      </c>
      <c r="L1355">
        <v>106860684</v>
      </c>
      <c r="M1355" s="5">
        <v>44605</v>
      </c>
      <c r="N1355">
        <v>21</v>
      </c>
      <c r="O1355">
        <v>1</v>
      </c>
      <c r="P1355">
        <v>8</v>
      </c>
      <c r="Q1355">
        <v>1</v>
      </c>
      <c r="R1355" t="s">
        <v>8</v>
      </c>
    </row>
    <row r="1356" spans="1:18" x14ac:dyDescent="0.35">
      <c r="A1356">
        <v>0</v>
      </c>
      <c r="B1356" t="s">
        <v>363</v>
      </c>
      <c r="C1356">
        <v>1E-3</v>
      </c>
      <c r="D1356" t="s">
        <v>411</v>
      </c>
      <c r="E1356" t="s">
        <v>535</v>
      </c>
      <c r="F1356" t="s">
        <v>384</v>
      </c>
      <c r="G1356" t="s">
        <v>363</v>
      </c>
      <c r="H1356">
        <v>10.637</v>
      </c>
      <c r="I1356" t="s">
        <v>871</v>
      </c>
      <c r="L1356">
        <v>107813544</v>
      </c>
      <c r="M1356" s="5">
        <v>45515</v>
      </c>
      <c r="N1356">
        <v>23</v>
      </c>
      <c r="O1356">
        <v>1</v>
      </c>
      <c r="P1356">
        <v>0</v>
      </c>
      <c r="Q1356">
        <v>5</v>
      </c>
      <c r="R1356" t="s">
        <v>7</v>
      </c>
    </row>
    <row r="1357" spans="1:18" x14ac:dyDescent="0.35">
      <c r="A1357">
        <v>0</v>
      </c>
      <c r="B1357" t="s">
        <v>363</v>
      </c>
      <c r="C1357">
        <v>1.2</v>
      </c>
      <c r="D1357" t="s">
        <v>6</v>
      </c>
      <c r="E1357" t="s">
        <v>384</v>
      </c>
      <c r="F1357" t="s">
        <v>436</v>
      </c>
      <c r="G1357" t="s">
        <v>363</v>
      </c>
      <c r="H1357">
        <v>10.648999999999999</v>
      </c>
      <c r="I1357" t="s">
        <v>871</v>
      </c>
      <c r="L1357">
        <v>108465311</v>
      </c>
      <c r="M1357" s="5">
        <v>46125</v>
      </c>
      <c r="N1357">
        <v>28</v>
      </c>
      <c r="O1357">
        <v>1</v>
      </c>
      <c r="P1357">
        <v>0</v>
      </c>
      <c r="Q1357">
        <v>5</v>
      </c>
      <c r="R1357" t="s">
        <v>8</v>
      </c>
    </row>
    <row r="1358" spans="1:18" x14ac:dyDescent="0.35">
      <c r="A1358">
        <v>0</v>
      </c>
      <c r="B1358" t="s">
        <v>363</v>
      </c>
      <c r="C1358">
        <v>0.3</v>
      </c>
      <c r="D1358" t="s">
        <v>6</v>
      </c>
      <c r="E1358" t="s">
        <v>501</v>
      </c>
      <c r="F1358" t="s">
        <v>436</v>
      </c>
      <c r="G1358" t="s">
        <v>363</v>
      </c>
      <c r="H1358">
        <v>10.686</v>
      </c>
      <c r="I1358" t="s">
        <v>871</v>
      </c>
      <c r="K1358" t="s">
        <v>68</v>
      </c>
      <c r="L1358">
        <v>106404201</v>
      </c>
      <c r="M1358" s="5">
        <v>44147</v>
      </c>
      <c r="N1358">
        <v>21</v>
      </c>
      <c r="O1358">
        <v>2</v>
      </c>
      <c r="P1358">
        <v>5</v>
      </c>
      <c r="Q1358">
        <v>1</v>
      </c>
      <c r="R1358" t="s">
        <v>7</v>
      </c>
    </row>
    <row r="1359" spans="1:18" x14ac:dyDescent="0.35">
      <c r="A1359">
        <v>0</v>
      </c>
      <c r="B1359" t="s">
        <v>363</v>
      </c>
      <c r="C1359">
        <v>0.36</v>
      </c>
      <c r="D1359" t="s">
        <v>6</v>
      </c>
      <c r="E1359" t="s">
        <v>536</v>
      </c>
      <c r="F1359" t="s">
        <v>436</v>
      </c>
      <c r="G1359" t="s">
        <v>363</v>
      </c>
      <c r="H1359">
        <v>10.725</v>
      </c>
      <c r="I1359" t="s">
        <v>871</v>
      </c>
      <c r="L1359">
        <v>108233924</v>
      </c>
      <c r="M1359" s="5">
        <v>45914</v>
      </c>
      <c r="N1359">
        <v>19</v>
      </c>
      <c r="O1359">
        <v>1</v>
      </c>
      <c r="P1359">
        <v>5</v>
      </c>
      <c r="Q1359">
        <v>1</v>
      </c>
      <c r="R1359" t="s">
        <v>7</v>
      </c>
    </row>
    <row r="1360" spans="1:18" x14ac:dyDescent="0.35">
      <c r="A1360">
        <v>0</v>
      </c>
      <c r="B1360" t="s">
        <v>363</v>
      </c>
      <c r="C1360">
        <v>1.9E-2</v>
      </c>
      <c r="D1360" t="s">
        <v>411</v>
      </c>
      <c r="E1360" t="s">
        <v>540</v>
      </c>
      <c r="F1360" t="s">
        <v>541</v>
      </c>
      <c r="G1360" t="s">
        <v>363</v>
      </c>
      <c r="H1360">
        <v>10.742000000000001</v>
      </c>
      <c r="I1360" t="s">
        <v>871</v>
      </c>
      <c r="L1360">
        <v>107778551</v>
      </c>
      <c r="M1360" s="5">
        <v>45482</v>
      </c>
      <c r="N1360">
        <v>18</v>
      </c>
      <c r="O1360">
        <v>1</v>
      </c>
      <c r="P1360">
        <v>0</v>
      </c>
      <c r="Q1360">
        <v>1</v>
      </c>
      <c r="R1360" t="s">
        <v>7</v>
      </c>
    </row>
    <row r="1361" spans="1:18" x14ac:dyDescent="0.35">
      <c r="A1361">
        <v>0</v>
      </c>
      <c r="B1361" t="s">
        <v>363</v>
      </c>
      <c r="C1361">
        <v>1.1000000000000001</v>
      </c>
      <c r="D1361" t="s">
        <v>6</v>
      </c>
      <c r="E1361" t="s">
        <v>384</v>
      </c>
      <c r="F1361" t="s">
        <v>436</v>
      </c>
      <c r="G1361" t="s">
        <v>363</v>
      </c>
      <c r="H1361">
        <v>10.749000000000001</v>
      </c>
      <c r="I1361" t="s">
        <v>871</v>
      </c>
      <c r="L1361">
        <v>105484302</v>
      </c>
      <c r="M1361" s="5">
        <v>43234</v>
      </c>
      <c r="N1361">
        <v>21</v>
      </c>
      <c r="O1361">
        <v>1</v>
      </c>
      <c r="P1361">
        <v>4</v>
      </c>
      <c r="Q1361">
        <v>1</v>
      </c>
      <c r="R1361" t="s">
        <v>3</v>
      </c>
    </row>
    <row r="1362" spans="1:18" x14ac:dyDescent="0.35">
      <c r="A1362">
        <v>0</v>
      </c>
      <c r="B1362" t="s">
        <v>363</v>
      </c>
      <c r="C1362">
        <v>1.1000000000000001</v>
      </c>
      <c r="D1362" t="s">
        <v>6</v>
      </c>
      <c r="E1362" t="s">
        <v>384</v>
      </c>
      <c r="F1362" t="s">
        <v>436</v>
      </c>
      <c r="G1362" t="s">
        <v>363</v>
      </c>
      <c r="H1362">
        <v>10.749000000000001</v>
      </c>
      <c r="I1362" t="s">
        <v>871</v>
      </c>
      <c r="L1362">
        <v>107238294</v>
      </c>
      <c r="M1362" s="5">
        <v>44964</v>
      </c>
      <c r="N1362">
        <v>18</v>
      </c>
      <c r="O1362">
        <v>1</v>
      </c>
      <c r="P1362">
        <v>0</v>
      </c>
      <c r="Q1362">
        <v>5</v>
      </c>
    </row>
    <row r="1363" spans="1:18" x14ac:dyDescent="0.35">
      <c r="A1363">
        <v>0</v>
      </c>
      <c r="B1363" t="s">
        <v>363</v>
      </c>
      <c r="C1363">
        <v>0.2</v>
      </c>
      <c r="D1363" t="s">
        <v>6</v>
      </c>
      <c r="E1363" t="s">
        <v>501</v>
      </c>
      <c r="F1363" t="s">
        <v>394</v>
      </c>
      <c r="G1363" t="s">
        <v>363</v>
      </c>
      <c r="H1363">
        <v>10.786</v>
      </c>
      <c r="I1363" t="s">
        <v>871</v>
      </c>
      <c r="K1363" t="s">
        <v>68</v>
      </c>
      <c r="L1363">
        <v>106388813</v>
      </c>
      <c r="M1363" s="5">
        <v>44135</v>
      </c>
      <c r="N1363">
        <v>21</v>
      </c>
      <c r="O1363">
        <v>1</v>
      </c>
      <c r="P1363">
        <v>4</v>
      </c>
      <c r="Q1363">
        <v>1</v>
      </c>
      <c r="R1363" t="s">
        <v>7</v>
      </c>
    </row>
    <row r="1364" spans="1:18" x14ac:dyDescent="0.35">
      <c r="A1364">
        <v>0</v>
      </c>
      <c r="B1364" t="s">
        <v>363</v>
      </c>
      <c r="C1364">
        <v>0.2</v>
      </c>
      <c r="D1364" t="s">
        <v>6</v>
      </c>
      <c r="E1364" t="s">
        <v>501</v>
      </c>
      <c r="F1364" t="s">
        <v>437</v>
      </c>
      <c r="G1364" t="s">
        <v>363</v>
      </c>
      <c r="H1364">
        <v>10.786</v>
      </c>
      <c r="I1364" t="s">
        <v>871</v>
      </c>
      <c r="K1364" t="s">
        <v>68</v>
      </c>
      <c r="L1364">
        <v>106636424</v>
      </c>
      <c r="M1364" s="5">
        <v>44392</v>
      </c>
      <c r="N1364">
        <v>21</v>
      </c>
      <c r="O1364">
        <v>1</v>
      </c>
      <c r="P1364">
        <v>0</v>
      </c>
      <c r="Q1364">
        <v>1</v>
      </c>
      <c r="R1364" t="s">
        <v>7</v>
      </c>
    </row>
    <row r="1365" spans="1:18" x14ac:dyDescent="0.35">
      <c r="A1365">
        <v>0</v>
      </c>
      <c r="B1365" t="s">
        <v>363</v>
      </c>
      <c r="C1365">
        <v>1.2</v>
      </c>
      <c r="D1365" t="s">
        <v>411</v>
      </c>
      <c r="E1365" t="s">
        <v>437</v>
      </c>
      <c r="F1365" t="s">
        <v>384</v>
      </c>
      <c r="G1365" t="s">
        <v>363</v>
      </c>
      <c r="H1365">
        <v>10.8</v>
      </c>
      <c r="I1365" t="s">
        <v>871</v>
      </c>
      <c r="L1365">
        <v>104071564</v>
      </c>
      <c r="M1365" s="5">
        <v>41786</v>
      </c>
      <c r="N1365">
        <v>19</v>
      </c>
      <c r="O1365">
        <v>1</v>
      </c>
      <c r="P1365">
        <v>5</v>
      </c>
      <c r="Q1365">
        <v>1</v>
      </c>
      <c r="R1365" t="s">
        <v>3</v>
      </c>
    </row>
    <row r="1366" spans="1:18" x14ac:dyDescent="0.35">
      <c r="A1366">
        <v>0</v>
      </c>
      <c r="B1366" t="s">
        <v>363</v>
      </c>
      <c r="C1366">
        <v>1.2</v>
      </c>
      <c r="D1366" t="s">
        <v>385</v>
      </c>
      <c r="E1366" t="s">
        <v>437</v>
      </c>
      <c r="F1366" t="s">
        <v>501</v>
      </c>
      <c r="G1366" t="s">
        <v>363</v>
      </c>
      <c r="H1366">
        <v>10.8</v>
      </c>
      <c r="I1366" t="s">
        <v>871</v>
      </c>
      <c r="L1366">
        <v>105264065</v>
      </c>
      <c r="M1366" s="5">
        <v>43030</v>
      </c>
      <c r="N1366">
        <v>18</v>
      </c>
      <c r="O1366">
        <v>1</v>
      </c>
      <c r="P1366">
        <v>0</v>
      </c>
      <c r="Q1366">
        <v>1</v>
      </c>
      <c r="R1366" t="s">
        <v>7</v>
      </c>
    </row>
    <row r="1367" spans="1:18" x14ac:dyDescent="0.35">
      <c r="A1367">
        <v>0</v>
      </c>
      <c r="B1367" t="s">
        <v>363</v>
      </c>
      <c r="C1367">
        <v>0.1</v>
      </c>
      <c r="D1367" t="s">
        <v>411</v>
      </c>
      <c r="E1367" t="s">
        <v>540</v>
      </c>
      <c r="F1367" t="s">
        <v>543</v>
      </c>
      <c r="G1367" t="s">
        <v>363</v>
      </c>
      <c r="H1367">
        <v>10.823</v>
      </c>
      <c r="I1367" t="s">
        <v>871</v>
      </c>
      <c r="L1367">
        <v>107864930</v>
      </c>
      <c r="M1367" s="5">
        <v>45562</v>
      </c>
      <c r="N1367">
        <v>18</v>
      </c>
      <c r="O1367">
        <v>1</v>
      </c>
      <c r="P1367">
        <v>0</v>
      </c>
      <c r="Q1367">
        <v>1</v>
      </c>
      <c r="R1367" t="s">
        <v>7</v>
      </c>
    </row>
    <row r="1368" spans="1:18" x14ac:dyDescent="0.35">
      <c r="A1368">
        <v>0</v>
      </c>
      <c r="B1368" t="s">
        <v>363</v>
      </c>
      <c r="C1368">
        <v>1.23</v>
      </c>
      <c r="D1368" t="s">
        <v>411</v>
      </c>
      <c r="E1368" t="s">
        <v>437</v>
      </c>
      <c r="F1368" t="s">
        <v>384</v>
      </c>
      <c r="G1368" t="s">
        <v>363</v>
      </c>
      <c r="H1368">
        <v>10.83</v>
      </c>
      <c r="I1368" t="s">
        <v>871</v>
      </c>
      <c r="L1368">
        <v>107253816</v>
      </c>
      <c r="M1368" s="5">
        <v>44981</v>
      </c>
      <c r="N1368">
        <v>20</v>
      </c>
      <c r="O1368">
        <v>1</v>
      </c>
      <c r="P1368">
        <v>0</v>
      </c>
      <c r="Q1368">
        <v>1</v>
      </c>
      <c r="R1368" t="s">
        <v>3</v>
      </c>
    </row>
    <row r="1369" spans="1:18" x14ac:dyDescent="0.35">
      <c r="A1369">
        <v>0</v>
      </c>
      <c r="B1369" t="s">
        <v>363</v>
      </c>
      <c r="C1369">
        <v>1</v>
      </c>
      <c r="D1369" t="s">
        <v>6</v>
      </c>
      <c r="E1369" t="s">
        <v>384</v>
      </c>
      <c r="F1369" t="s">
        <v>437</v>
      </c>
      <c r="G1369" t="s">
        <v>363</v>
      </c>
      <c r="H1369">
        <v>10.849</v>
      </c>
      <c r="I1369" t="s">
        <v>871</v>
      </c>
      <c r="L1369">
        <v>104131528</v>
      </c>
      <c r="M1369" s="5">
        <v>41870</v>
      </c>
      <c r="N1369">
        <v>30</v>
      </c>
      <c r="O1369">
        <v>1</v>
      </c>
      <c r="P1369">
        <v>0</v>
      </c>
      <c r="Q1369">
        <v>1</v>
      </c>
      <c r="R1369" t="s">
        <v>3</v>
      </c>
    </row>
    <row r="1370" spans="1:18" x14ac:dyDescent="0.35">
      <c r="A1370">
        <v>0</v>
      </c>
      <c r="B1370" t="s">
        <v>363</v>
      </c>
      <c r="C1370">
        <v>1</v>
      </c>
      <c r="D1370" t="s">
        <v>6</v>
      </c>
      <c r="E1370" t="s">
        <v>384</v>
      </c>
      <c r="F1370" t="s">
        <v>394</v>
      </c>
      <c r="G1370" t="s">
        <v>363</v>
      </c>
      <c r="H1370">
        <v>10.849</v>
      </c>
      <c r="I1370" t="s">
        <v>871</v>
      </c>
      <c r="L1370">
        <v>103947708</v>
      </c>
      <c r="M1370" s="5">
        <v>41648</v>
      </c>
      <c r="N1370">
        <v>17</v>
      </c>
      <c r="O1370">
        <v>1</v>
      </c>
      <c r="P1370">
        <v>0</v>
      </c>
      <c r="Q1370">
        <v>5</v>
      </c>
      <c r="R1370" t="s">
        <v>7</v>
      </c>
    </row>
    <row r="1371" spans="1:18" x14ac:dyDescent="0.35">
      <c r="A1371">
        <v>0</v>
      </c>
      <c r="B1371" t="s">
        <v>363</v>
      </c>
      <c r="C1371">
        <v>1</v>
      </c>
      <c r="D1371" t="s">
        <v>6</v>
      </c>
      <c r="E1371" t="s">
        <v>384</v>
      </c>
      <c r="F1371" t="s">
        <v>394</v>
      </c>
      <c r="G1371" t="s">
        <v>363</v>
      </c>
      <c r="H1371">
        <v>10.849</v>
      </c>
      <c r="I1371" t="s">
        <v>871</v>
      </c>
      <c r="L1371">
        <v>106465236</v>
      </c>
      <c r="M1371" s="5">
        <v>44209</v>
      </c>
      <c r="N1371">
        <v>27</v>
      </c>
      <c r="O1371">
        <v>1</v>
      </c>
      <c r="P1371">
        <v>0</v>
      </c>
      <c r="Q1371">
        <v>5</v>
      </c>
      <c r="R1371" t="s">
        <v>9</v>
      </c>
    </row>
    <row r="1372" spans="1:18" x14ac:dyDescent="0.35">
      <c r="A1372">
        <v>0</v>
      </c>
      <c r="B1372" t="s">
        <v>363</v>
      </c>
      <c r="C1372">
        <v>0.1</v>
      </c>
      <c r="D1372" t="s">
        <v>6</v>
      </c>
      <c r="E1372" t="s">
        <v>501</v>
      </c>
      <c r="F1372" t="s">
        <v>437</v>
      </c>
      <c r="G1372" t="s">
        <v>363</v>
      </c>
      <c r="H1372">
        <v>10.885999999999999</v>
      </c>
      <c r="I1372" t="s">
        <v>871</v>
      </c>
      <c r="K1372" t="s">
        <v>68</v>
      </c>
      <c r="L1372">
        <v>106410926</v>
      </c>
      <c r="M1372" s="5">
        <v>44153</v>
      </c>
      <c r="N1372">
        <v>17</v>
      </c>
      <c r="O1372">
        <v>1</v>
      </c>
      <c r="P1372">
        <v>0</v>
      </c>
      <c r="Q1372">
        <v>5</v>
      </c>
      <c r="R1372" t="s">
        <v>7</v>
      </c>
    </row>
    <row r="1373" spans="1:18" x14ac:dyDescent="0.35">
      <c r="A1373">
        <v>0</v>
      </c>
      <c r="B1373" t="s">
        <v>363</v>
      </c>
      <c r="C1373">
        <v>1.3</v>
      </c>
      <c r="D1373" t="s">
        <v>411</v>
      </c>
      <c r="E1373" t="s">
        <v>437</v>
      </c>
      <c r="F1373" t="s">
        <v>384</v>
      </c>
      <c r="G1373" t="s">
        <v>363</v>
      </c>
      <c r="H1373">
        <v>10.9</v>
      </c>
      <c r="I1373" t="s">
        <v>871</v>
      </c>
      <c r="L1373">
        <v>107244576</v>
      </c>
      <c r="M1373" s="5">
        <v>44970</v>
      </c>
      <c r="N1373">
        <v>18</v>
      </c>
      <c r="O1373">
        <v>1</v>
      </c>
      <c r="P1373">
        <v>0</v>
      </c>
      <c r="Q1373">
        <v>1</v>
      </c>
      <c r="R1373" t="s">
        <v>8</v>
      </c>
    </row>
    <row r="1374" spans="1:18" x14ac:dyDescent="0.35">
      <c r="A1374">
        <v>0</v>
      </c>
      <c r="B1374" t="s">
        <v>363</v>
      </c>
      <c r="C1374">
        <v>1.9E-2</v>
      </c>
      <c r="D1374" t="s">
        <v>6</v>
      </c>
      <c r="E1374" t="s">
        <v>543</v>
      </c>
      <c r="F1374" t="s">
        <v>437</v>
      </c>
      <c r="G1374" t="s">
        <v>363</v>
      </c>
      <c r="H1374">
        <v>10.914999999999999</v>
      </c>
      <c r="I1374" t="s">
        <v>871</v>
      </c>
      <c r="L1374">
        <v>107515011</v>
      </c>
      <c r="M1374" s="5">
        <v>45231</v>
      </c>
      <c r="N1374">
        <v>17</v>
      </c>
      <c r="O1374">
        <v>1</v>
      </c>
      <c r="P1374">
        <v>0</v>
      </c>
      <c r="Q1374">
        <v>5</v>
      </c>
      <c r="R1374" t="s">
        <v>7</v>
      </c>
    </row>
    <row r="1375" spans="1:18" x14ac:dyDescent="0.35">
      <c r="A1375">
        <v>0</v>
      </c>
      <c r="B1375" t="s">
        <v>363</v>
      </c>
      <c r="C1375">
        <v>0.9</v>
      </c>
      <c r="D1375" t="s">
        <v>6</v>
      </c>
      <c r="E1375" t="s">
        <v>384</v>
      </c>
      <c r="F1375" t="s">
        <v>436</v>
      </c>
      <c r="G1375" t="s">
        <v>363</v>
      </c>
      <c r="H1375">
        <v>10.949</v>
      </c>
      <c r="I1375" t="s">
        <v>871</v>
      </c>
      <c r="L1375">
        <v>105998966</v>
      </c>
      <c r="M1375" s="5">
        <v>43727</v>
      </c>
      <c r="N1375">
        <v>17</v>
      </c>
      <c r="O1375">
        <v>1</v>
      </c>
      <c r="P1375">
        <v>0</v>
      </c>
      <c r="Q1375">
        <v>1</v>
      </c>
      <c r="R1375" t="s">
        <v>7</v>
      </c>
    </row>
    <row r="1376" spans="1:18" x14ac:dyDescent="0.35">
      <c r="A1376">
        <v>0</v>
      </c>
      <c r="B1376" t="s">
        <v>363</v>
      </c>
      <c r="C1376">
        <v>1.36</v>
      </c>
      <c r="D1376" t="s">
        <v>411</v>
      </c>
      <c r="E1376" t="s">
        <v>437</v>
      </c>
      <c r="F1376" t="s">
        <v>501</v>
      </c>
      <c r="G1376" t="s">
        <v>363</v>
      </c>
      <c r="H1376">
        <v>10.96</v>
      </c>
      <c r="I1376" t="s">
        <v>871</v>
      </c>
      <c r="L1376">
        <v>108453087</v>
      </c>
      <c r="M1376" s="5">
        <v>46113</v>
      </c>
      <c r="N1376">
        <v>30</v>
      </c>
      <c r="O1376">
        <v>1</v>
      </c>
      <c r="P1376">
        <v>0</v>
      </c>
      <c r="Q1376">
        <v>1</v>
      </c>
      <c r="R1376" t="s">
        <v>7</v>
      </c>
    </row>
    <row r="1377" spans="1:18" x14ac:dyDescent="0.35">
      <c r="A1377">
        <v>0</v>
      </c>
      <c r="B1377" t="s">
        <v>363</v>
      </c>
      <c r="C1377">
        <v>1.7999999999999999E-2</v>
      </c>
      <c r="D1377" t="s">
        <v>6</v>
      </c>
      <c r="E1377" t="s">
        <v>501</v>
      </c>
      <c r="F1377" t="s">
        <v>437</v>
      </c>
      <c r="G1377" t="s">
        <v>363</v>
      </c>
      <c r="H1377">
        <v>10.968</v>
      </c>
      <c r="I1377" t="s">
        <v>871</v>
      </c>
      <c r="K1377" t="s">
        <v>68</v>
      </c>
      <c r="L1377">
        <v>107768763</v>
      </c>
      <c r="M1377" s="5">
        <v>45472</v>
      </c>
      <c r="N1377">
        <v>19</v>
      </c>
      <c r="O1377">
        <v>1</v>
      </c>
      <c r="P1377">
        <v>0</v>
      </c>
      <c r="Q1377">
        <v>5</v>
      </c>
      <c r="R1377" t="s">
        <v>8</v>
      </c>
    </row>
    <row r="1378" spans="1:18" x14ac:dyDescent="0.35">
      <c r="A1378">
        <v>0</v>
      </c>
      <c r="B1378" t="s">
        <v>363</v>
      </c>
      <c r="C1378">
        <v>0.1</v>
      </c>
      <c r="D1378" t="s">
        <v>6</v>
      </c>
      <c r="E1378" t="s">
        <v>536</v>
      </c>
      <c r="F1378" t="s">
        <v>501</v>
      </c>
      <c r="G1378" t="s">
        <v>363</v>
      </c>
      <c r="H1378">
        <v>10.984999999999999</v>
      </c>
      <c r="I1378" t="s">
        <v>871</v>
      </c>
      <c r="L1378">
        <v>106262594</v>
      </c>
      <c r="M1378" s="5">
        <v>44010</v>
      </c>
      <c r="N1378">
        <v>13</v>
      </c>
      <c r="O1378">
        <v>1</v>
      </c>
      <c r="P1378">
        <v>0</v>
      </c>
      <c r="Q1378">
        <v>1</v>
      </c>
      <c r="R1378" t="s">
        <v>7</v>
      </c>
    </row>
    <row r="1379" spans="1:18" x14ac:dyDescent="0.35">
      <c r="A1379">
        <v>0</v>
      </c>
      <c r="B1379" t="s">
        <v>363</v>
      </c>
      <c r="C1379">
        <v>0</v>
      </c>
      <c r="E1379" t="s">
        <v>501</v>
      </c>
      <c r="F1379" t="s">
        <v>437</v>
      </c>
      <c r="G1379" t="s">
        <v>363</v>
      </c>
      <c r="H1379">
        <v>10.986000000000001</v>
      </c>
      <c r="I1379" t="s">
        <v>871</v>
      </c>
      <c r="K1379" t="s">
        <v>68</v>
      </c>
      <c r="L1379">
        <v>107178707</v>
      </c>
      <c r="M1379" s="5">
        <v>44908</v>
      </c>
      <c r="N1379">
        <v>19</v>
      </c>
      <c r="O1379">
        <v>1</v>
      </c>
      <c r="P1379">
        <v>8</v>
      </c>
      <c r="Q1379">
        <v>1</v>
      </c>
      <c r="R1379" t="s">
        <v>3</v>
      </c>
    </row>
    <row r="1380" spans="1:18" x14ac:dyDescent="0.35">
      <c r="A1380">
        <v>0</v>
      </c>
      <c r="B1380" t="s">
        <v>363</v>
      </c>
      <c r="C1380">
        <v>0</v>
      </c>
      <c r="E1380" t="s">
        <v>501</v>
      </c>
      <c r="F1380" t="s">
        <v>437</v>
      </c>
      <c r="G1380" t="s">
        <v>363</v>
      </c>
      <c r="H1380">
        <v>10.986000000000001</v>
      </c>
      <c r="I1380" t="s">
        <v>871</v>
      </c>
      <c r="K1380" t="s">
        <v>68</v>
      </c>
      <c r="L1380">
        <v>107080767</v>
      </c>
      <c r="M1380" s="5">
        <v>44817</v>
      </c>
      <c r="N1380">
        <v>24</v>
      </c>
      <c r="O1380">
        <v>1</v>
      </c>
      <c r="P1380">
        <v>7</v>
      </c>
      <c r="Q1380">
        <v>1</v>
      </c>
      <c r="R1380" t="s">
        <v>3</v>
      </c>
    </row>
    <row r="1381" spans="1:18" x14ac:dyDescent="0.35">
      <c r="A1381">
        <v>0</v>
      </c>
      <c r="B1381" t="s">
        <v>363</v>
      </c>
      <c r="C1381">
        <v>0</v>
      </c>
      <c r="E1381" t="s">
        <v>501</v>
      </c>
      <c r="F1381" t="s">
        <v>384</v>
      </c>
      <c r="G1381" t="s">
        <v>363</v>
      </c>
      <c r="H1381">
        <v>11.085000000000001</v>
      </c>
      <c r="I1381" t="s">
        <v>871</v>
      </c>
      <c r="K1381" t="s">
        <v>68</v>
      </c>
      <c r="L1381">
        <v>105979258</v>
      </c>
      <c r="M1381" s="5">
        <v>43712</v>
      </c>
      <c r="N1381">
        <v>19</v>
      </c>
      <c r="O1381">
        <v>1</v>
      </c>
      <c r="P1381">
        <v>0</v>
      </c>
      <c r="Q1381">
        <v>1</v>
      </c>
      <c r="R1381" t="s">
        <v>3</v>
      </c>
    </row>
    <row r="1382" spans="1:18" x14ac:dyDescent="0.35">
      <c r="A1382">
        <v>0</v>
      </c>
      <c r="B1382" t="s">
        <v>363</v>
      </c>
      <c r="C1382">
        <v>0</v>
      </c>
      <c r="E1382" t="s">
        <v>501</v>
      </c>
      <c r="F1382" t="s">
        <v>384</v>
      </c>
      <c r="G1382" t="s">
        <v>363</v>
      </c>
      <c r="H1382">
        <v>11.085000000000001</v>
      </c>
      <c r="I1382" t="s">
        <v>871</v>
      </c>
      <c r="K1382" t="s">
        <v>68</v>
      </c>
      <c r="L1382">
        <v>104709725</v>
      </c>
      <c r="M1382" s="5">
        <v>42482</v>
      </c>
      <c r="N1382">
        <v>24</v>
      </c>
      <c r="O1382">
        <v>1</v>
      </c>
      <c r="P1382">
        <v>7</v>
      </c>
      <c r="Q1382">
        <v>1</v>
      </c>
      <c r="R1382" t="s">
        <v>7</v>
      </c>
    </row>
    <row r="1383" spans="1:18" x14ac:dyDescent="0.35">
      <c r="A1383">
        <v>0</v>
      </c>
      <c r="B1383" t="s">
        <v>363</v>
      </c>
      <c r="C1383">
        <v>0</v>
      </c>
      <c r="E1383" t="s">
        <v>501</v>
      </c>
      <c r="F1383" t="s">
        <v>384</v>
      </c>
      <c r="G1383" t="s">
        <v>363</v>
      </c>
      <c r="H1383">
        <v>11.085000000000001</v>
      </c>
      <c r="I1383" t="s">
        <v>871</v>
      </c>
      <c r="K1383" t="s">
        <v>68</v>
      </c>
      <c r="L1383">
        <v>106011696</v>
      </c>
      <c r="M1383" s="5">
        <v>43740</v>
      </c>
      <c r="N1383">
        <v>26</v>
      </c>
      <c r="O1383">
        <v>1</v>
      </c>
      <c r="P1383">
        <v>7</v>
      </c>
      <c r="Q1383">
        <v>1</v>
      </c>
      <c r="R1383" t="s">
        <v>7</v>
      </c>
    </row>
    <row r="1384" spans="1:18" x14ac:dyDescent="0.35">
      <c r="A1384">
        <v>0</v>
      </c>
      <c r="B1384" t="s">
        <v>363</v>
      </c>
      <c r="C1384">
        <v>0</v>
      </c>
      <c r="E1384" t="s">
        <v>501</v>
      </c>
      <c r="F1384" t="s">
        <v>384</v>
      </c>
      <c r="G1384" t="s">
        <v>363</v>
      </c>
      <c r="H1384">
        <v>11.085000000000001</v>
      </c>
      <c r="I1384" t="s">
        <v>871</v>
      </c>
      <c r="K1384" t="s">
        <v>68</v>
      </c>
      <c r="L1384">
        <v>107155973</v>
      </c>
      <c r="M1384" s="5">
        <v>44880</v>
      </c>
      <c r="N1384">
        <v>24</v>
      </c>
      <c r="O1384">
        <v>2</v>
      </c>
      <c r="P1384">
        <v>7</v>
      </c>
      <c r="Q1384">
        <v>5</v>
      </c>
      <c r="R1384" t="s">
        <v>7</v>
      </c>
    </row>
    <row r="1385" spans="1:18" x14ac:dyDescent="0.35">
      <c r="A1385">
        <v>0</v>
      </c>
      <c r="B1385" t="s">
        <v>363</v>
      </c>
      <c r="C1385">
        <v>0</v>
      </c>
      <c r="E1385" t="s">
        <v>536</v>
      </c>
      <c r="F1385" t="s">
        <v>384</v>
      </c>
      <c r="G1385" t="s">
        <v>363</v>
      </c>
      <c r="H1385">
        <v>11.085000000000001</v>
      </c>
      <c r="I1385" t="s">
        <v>871</v>
      </c>
      <c r="L1385">
        <v>107965784</v>
      </c>
      <c r="M1385" s="5">
        <v>45645</v>
      </c>
      <c r="N1385">
        <v>24</v>
      </c>
      <c r="O1385">
        <v>1</v>
      </c>
      <c r="P1385">
        <v>0</v>
      </c>
      <c r="Q1385">
        <v>5</v>
      </c>
      <c r="R1385" t="s">
        <v>7</v>
      </c>
    </row>
    <row r="1386" spans="1:18" x14ac:dyDescent="0.35">
      <c r="A1386">
        <v>0</v>
      </c>
      <c r="B1386" t="s">
        <v>363</v>
      </c>
      <c r="C1386">
        <v>0</v>
      </c>
      <c r="E1386" t="s">
        <v>536</v>
      </c>
      <c r="F1386" t="s">
        <v>384</v>
      </c>
      <c r="G1386" t="s">
        <v>363</v>
      </c>
      <c r="H1386">
        <v>11.085000000000001</v>
      </c>
      <c r="I1386" t="s">
        <v>871</v>
      </c>
      <c r="L1386">
        <v>107505825</v>
      </c>
      <c r="M1386" s="5">
        <v>45222</v>
      </c>
      <c r="N1386">
        <v>23</v>
      </c>
      <c r="O1386">
        <v>1</v>
      </c>
      <c r="P1386">
        <v>7</v>
      </c>
      <c r="Q1386">
        <v>2</v>
      </c>
      <c r="R1386" t="s">
        <v>7</v>
      </c>
    </row>
    <row r="1387" spans="1:18" x14ac:dyDescent="0.35">
      <c r="A1387">
        <v>0</v>
      </c>
      <c r="B1387" t="s">
        <v>363</v>
      </c>
      <c r="C1387">
        <v>8.9999999999999993E-3</v>
      </c>
      <c r="D1387" t="s">
        <v>411</v>
      </c>
      <c r="E1387" t="s">
        <v>501</v>
      </c>
      <c r="F1387" t="s">
        <v>384</v>
      </c>
      <c r="G1387" t="s">
        <v>363</v>
      </c>
      <c r="H1387">
        <v>11.093999999999999</v>
      </c>
      <c r="I1387" t="s">
        <v>871</v>
      </c>
      <c r="K1387" t="s">
        <v>68</v>
      </c>
      <c r="L1387">
        <v>106564965</v>
      </c>
      <c r="M1387" s="5">
        <v>44317</v>
      </c>
      <c r="N1387">
        <v>21</v>
      </c>
      <c r="O1387">
        <v>1</v>
      </c>
      <c r="P1387">
        <v>0</v>
      </c>
      <c r="Q1387">
        <v>1</v>
      </c>
      <c r="R1387" t="s">
        <v>3</v>
      </c>
    </row>
    <row r="1388" spans="1:18" x14ac:dyDescent="0.35">
      <c r="A1388">
        <v>0</v>
      </c>
      <c r="B1388" t="s">
        <v>363</v>
      </c>
      <c r="C1388">
        <v>0.75</v>
      </c>
      <c r="D1388" t="s">
        <v>6</v>
      </c>
      <c r="E1388" t="s">
        <v>384</v>
      </c>
      <c r="F1388" t="s">
        <v>437</v>
      </c>
      <c r="G1388" t="s">
        <v>363</v>
      </c>
      <c r="H1388">
        <v>11.099</v>
      </c>
      <c r="I1388" t="s">
        <v>871</v>
      </c>
      <c r="L1388">
        <v>104253485</v>
      </c>
      <c r="M1388" s="5">
        <v>41998</v>
      </c>
      <c r="N1388">
        <v>17</v>
      </c>
      <c r="O1388">
        <v>1</v>
      </c>
      <c r="P1388">
        <v>0</v>
      </c>
      <c r="Q1388">
        <v>5</v>
      </c>
      <c r="R1388" t="s">
        <v>7</v>
      </c>
    </row>
    <row r="1389" spans="1:18" x14ac:dyDescent="0.35">
      <c r="A1389">
        <v>0</v>
      </c>
      <c r="B1389" t="s">
        <v>363</v>
      </c>
      <c r="C1389">
        <v>0.75</v>
      </c>
      <c r="D1389" t="s">
        <v>6</v>
      </c>
      <c r="E1389" t="s">
        <v>384</v>
      </c>
      <c r="F1389" t="s">
        <v>437</v>
      </c>
      <c r="G1389" t="s">
        <v>363</v>
      </c>
      <c r="H1389">
        <v>11.099</v>
      </c>
      <c r="I1389" t="s">
        <v>871</v>
      </c>
      <c r="L1389">
        <v>107240861</v>
      </c>
      <c r="M1389" s="5">
        <v>44967</v>
      </c>
      <c r="N1389">
        <v>28</v>
      </c>
      <c r="O1389">
        <v>1</v>
      </c>
      <c r="P1389">
        <v>0</v>
      </c>
      <c r="Q1389">
        <v>1</v>
      </c>
      <c r="R1389" t="s">
        <v>7</v>
      </c>
    </row>
    <row r="1390" spans="1:18" x14ac:dyDescent="0.35">
      <c r="A1390">
        <v>0</v>
      </c>
      <c r="B1390" t="s">
        <v>363</v>
      </c>
      <c r="C1390">
        <v>2.8000000000000001E-2</v>
      </c>
      <c r="D1390" t="s">
        <v>411</v>
      </c>
      <c r="E1390" t="s">
        <v>501</v>
      </c>
      <c r="F1390" t="s">
        <v>384</v>
      </c>
      <c r="G1390" t="s">
        <v>363</v>
      </c>
      <c r="H1390">
        <v>11.113</v>
      </c>
      <c r="I1390" t="s">
        <v>871</v>
      </c>
      <c r="K1390" t="s">
        <v>68</v>
      </c>
      <c r="L1390">
        <v>107192044</v>
      </c>
      <c r="M1390" s="5">
        <v>44916</v>
      </c>
      <c r="N1390">
        <v>19</v>
      </c>
      <c r="O1390">
        <v>1</v>
      </c>
      <c r="P1390">
        <v>0</v>
      </c>
      <c r="Q1390">
        <v>5</v>
      </c>
      <c r="R1390" t="s">
        <v>7</v>
      </c>
    </row>
    <row r="1391" spans="1:18" x14ac:dyDescent="0.35">
      <c r="A1391">
        <v>0</v>
      </c>
      <c r="B1391" t="s">
        <v>363</v>
      </c>
      <c r="C1391">
        <v>0.73</v>
      </c>
      <c r="D1391" t="s">
        <v>6</v>
      </c>
      <c r="E1391" t="s">
        <v>384</v>
      </c>
      <c r="F1391" t="s">
        <v>436</v>
      </c>
      <c r="G1391" t="s">
        <v>363</v>
      </c>
      <c r="H1391">
        <v>11.119</v>
      </c>
      <c r="I1391" t="s">
        <v>871</v>
      </c>
      <c r="L1391">
        <v>105977189</v>
      </c>
      <c r="M1391" s="5">
        <v>43701</v>
      </c>
      <c r="N1391">
        <v>17</v>
      </c>
      <c r="O1391">
        <v>2</v>
      </c>
      <c r="P1391">
        <v>0</v>
      </c>
      <c r="Q1391">
        <v>5</v>
      </c>
      <c r="R1391" t="s">
        <v>7</v>
      </c>
    </row>
    <row r="1392" spans="1:18" x14ac:dyDescent="0.35">
      <c r="A1392">
        <v>0</v>
      </c>
      <c r="B1392" t="s">
        <v>363</v>
      </c>
      <c r="C1392">
        <v>0.2</v>
      </c>
      <c r="D1392" t="s">
        <v>411</v>
      </c>
      <c r="E1392" t="s">
        <v>543</v>
      </c>
      <c r="F1392" t="s">
        <v>384</v>
      </c>
      <c r="G1392" t="s">
        <v>363</v>
      </c>
      <c r="H1392">
        <v>11.134</v>
      </c>
      <c r="I1392" t="s">
        <v>871</v>
      </c>
      <c r="L1392">
        <v>106686120</v>
      </c>
      <c r="M1392" s="5">
        <v>44442</v>
      </c>
      <c r="N1392">
        <v>17</v>
      </c>
      <c r="O1392">
        <v>1</v>
      </c>
      <c r="P1392">
        <v>0</v>
      </c>
      <c r="Q1392">
        <v>5</v>
      </c>
      <c r="R1392" t="s">
        <v>7</v>
      </c>
    </row>
    <row r="1393" spans="1:18" x14ac:dyDescent="0.35">
      <c r="A1393">
        <v>0</v>
      </c>
      <c r="B1393" t="s">
        <v>363</v>
      </c>
      <c r="C1393">
        <v>7.3999999999999996E-2</v>
      </c>
      <c r="D1393" t="s">
        <v>411</v>
      </c>
      <c r="E1393" t="s">
        <v>501</v>
      </c>
      <c r="F1393" t="s">
        <v>384</v>
      </c>
      <c r="G1393" t="s">
        <v>363</v>
      </c>
      <c r="H1393">
        <v>11.159000000000001</v>
      </c>
      <c r="I1393" t="s">
        <v>871</v>
      </c>
      <c r="K1393" t="s">
        <v>68</v>
      </c>
      <c r="L1393">
        <v>106543152</v>
      </c>
      <c r="M1393" s="5">
        <v>44293</v>
      </c>
      <c r="N1393">
        <v>19</v>
      </c>
      <c r="O1393">
        <v>1</v>
      </c>
      <c r="P1393">
        <v>0</v>
      </c>
      <c r="Q1393">
        <v>3</v>
      </c>
      <c r="R1393" t="s">
        <v>7</v>
      </c>
    </row>
    <row r="1394" spans="1:18" x14ac:dyDescent="0.35">
      <c r="A1394">
        <v>0</v>
      </c>
      <c r="B1394" t="s">
        <v>363</v>
      </c>
      <c r="C1394">
        <v>8.6999999999999994E-2</v>
      </c>
      <c r="D1394" t="s">
        <v>411</v>
      </c>
      <c r="E1394" t="s">
        <v>536</v>
      </c>
      <c r="F1394" t="s">
        <v>384</v>
      </c>
      <c r="G1394" t="s">
        <v>363</v>
      </c>
      <c r="H1394">
        <v>11.172000000000001</v>
      </c>
      <c r="I1394" t="s">
        <v>871</v>
      </c>
      <c r="L1394">
        <v>107548516</v>
      </c>
      <c r="M1394" s="5">
        <v>45255</v>
      </c>
      <c r="N1394">
        <v>21</v>
      </c>
      <c r="O1394">
        <v>1</v>
      </c>
      <c r="P1394">
        <v>0</v>
      </c>
      <c r="Q1394">
        <v>5</v>
      </c>
      <c r="R1394" t="s">
        <v>7</v>
      </c>
    </row>
    <row r="1395" spans="1:18" x14ac:dyDescent="0.35">
      <c r="A1395">
        <v>0</v>
      </c>
      <c r="B1395" t="s">
        <v>363</v>
      </c>
      <c r="C1395">
        <v>0.1</v>
      </c>
      <c r="D1395" t="s">
        <v>411</v>
      </c>
      <c r="E1395" t="s">
        <v>501</v>
      </c>
      <c r="F1395" t="s">
        <v>384</v>
      </c>
      <c r="G1395" t="s">
        <v>363</v>
      </c>
      <c r="H1395">
        <v>11.185</v>
      </c>
      <c r="I1395" t="s">
        <v>871</v>
      </c>
      <c r="K1395" t="s">
        <v>68</v>
      </c>
      <c r="L1395">
        <v>105847104</v>
      </c>
      <c r="M1395" s="5">
        <v>43575</v>
      </c>
      <c r="N1395">
        <v>21</v>
      </c>
      <c r="O1395">
        <v>2</v>
      </c>
      <c r="P1395">
        <v>0</v>
      </c>
      <c r="Q1395">
        <v>1</v>
      </c>
      <c r="R1395" t="s">
        <v>7</v>
      </c>
    </row>
    <row r="1396" spans="1:18" x14ac:dyDescent="0.35">
      <c r="A1396">
        <v>0</v>
      </c>
      <c r="B1396" t="s">
        <v>363</v>
      </c>
      <c r="C1396">
        <v>0.1</v>
      </c>
      <c r="D1396" t="s">
        <v>411</v>
      </c>
      <c r="E1396" t="s">
        <v>501</v>
      </c>
      <c r="F1396" t="s">
        <v>384</v>
      </c>
      <c r="G1396" t="s">
        <v>363</v>
      </c>
      <c r="H1396">
        <v>11.185</v>
      </c>
      <c r="I1396" t="s">
        <v>871</v>
      </c>
      <c r="K1396" t="s">
        <v>68</v>
      </c>
      <c r="L1396">
        <v>105847044</v>
      </c>
      <c r="M1396" s="5">
        <v>43580</v>
      </c>
      <c r="N1396">
        <v>19</v>
      </c>
      <c r="O1396">
        <v>1</v>
      </c>
      <c r="P1396">
        <v>0</v>
      </c>
      <c r="Q1396">
        <v>2</v>
      </c>
      <c r="R1396" t="s">
        <v>10</v>
      </c>
    </row>
    <row r="1397" spans="1:18" x14ac:dyDescent="0.35">
      <c r="A1397">
        <v>0</v>
      </c>
      <c r="B1397" t="s">
        <v>363</v>
      </c>
      <c r="C1397">
        <v>0.62</v>
      </c>
      <c r="D1397" t="s">
        <v>6</v>
      </c>
      <c r="E1397" t="s">
        <v>384</v>
      </c>
      <c r="F1397" t="s">
        <v>437</v>
      </c>
      <c r="G1397" t="s">
        <v>363</v>
      </c>
      <c r="H1397">
        <v>11.228999999999999</v>
      </c>
      <c r="I1397" t="s">
        <v>871</v>
      </c>
      <c r="L1397">
        <v>108513079</v>
      </c>
      <c r="M1397" s="5">
        <v>46169</v>
      </c>
      <c r="N1397">
        <v>21</v>
      </c>
      <c r="O1397">
        <v>1</v>
      </c>
      <c r="P1397">
        <v>0</v>
      </c>
      <c r="Q1397">
        <v>1</v>
      </c>
      <c r="R1397" t="s">
        <v>7</v>
      </c>
    </row>
    <row r="1398" spans="1:18" x14ac:dyDescent="0.35">
      <c r="A1398">
        <v>0</v>
      </c>
      <c r="B1398" t="s">
        <v>363</v>
      </c>
      <c r="C1398">
        <v>0.6</v>
      </c>
      <c r="D1398" t="s">
        <v>6</v>
      </c>
      <c r="E1398" t="s">
        <v>384</v>
      </c>
      <c r="F1398" t="s">
        <v>394</v>
      </c>
      <c r="G1398" t="s">
        <v>363</v>
      </c>
      <c r="H1398">
        <v>11.249000000000001</v>
      </c>
      <c r="I1398" t="s">
        <v>871</v>
      </c>
      <c r="L1398">
        <v>106893744</v>
      </c>
      <c r="M1398" s="5">
        <v>44632</v>
      </c>
      <c r="N1398">
        <v>19</v>
      </c>
      <c r="O1398">
        <v>3</v>
      </c>
      <c r="P1398">
        <v>5</v>
      </c>
      <c r="Q1398">
        <v>1</v>
      </c>
      <c r="R1398" t="s">
        <v>7</v>
      </c>
    </row>
    <row r="1399" spans="1:18" x14ac:dyDescent="0.35">
      <c r="A1399">
        <v>0</v>
      </c>
      <c r="B1399" t="s">
        <v>363</v>
      </c>
      <c r="C1399">
        <v>0.6</v>
      </c>
      <c r="D1399" t="s">
        <v>6</v>
      </c>
      <c r="E1399" t="s">
        <v>384</v>
      </c>
      <c r="F1399" t="s">
        <v>501</v>
      </c>
      <c r="G1399" t="s">
        <v>363</v>
      </c>
      <c r="H1399">
        <v>11.249000000000001</v>
      </c>
      <c r="I1399" t="s">
        <v>871</v>
      </c>
      <c r="L1399">
        <v>105711023</v>
      </c>
      <c r="M1399" s="5">
        <v>43447</v>
      </c>
      <c r="N1399">
        <v>19</v>
      </c>
      <c r="O1399">
        <v>1</v>
      </c>
      <c r="P1399">
        <v>0</v>
      </c>
      <c r="Q1399">
        <v>5</v>
      </c>
      <c r="R1399" t="s">
        <v>3</v>
      </c>
    </row>
    <row r="1400" spans="1:18" x14ac:dyDescent="0.35">
      <c r="A1400">
        <v>0</v>
      </c>
      <c r="B1400" t="s">
        <v>363</v>
      </c>
      <c r="C1400">
        <v>0.6</v>
      </c>
      <c r="D1400" t="s">
        <v>6</v>
      </c>
      <c r="E1400" t="s">
        <v>384</v>
      </c>
      <c r="F1400" t="s">
        <v>436</v>
      </c>
      <c r="G1400" t="s">
        <v>363</v>
      </c>
      <c r="H1400">
        <v>11.249000000000001</v>
      </c>
      <c r="I1400" t="s">
        <v>871</v>
      </c>
      <c r="L1400">
        <v>108258515</v>
      </c>
      <c r="M1400" s="5">
        <v>45936</v>
      </c>
      <c r="N1400">
        <v>18</v>
      </c>
      <c r="O1400">
        <v>1</v>
      </c>
      <c r="P1400">
        <v>0</v>
      </c>
      <c r="Q1400">
        <v>1</v>
      </c>
      <c r="R1400" t="s">
        <v>7</v>
      </c>
    </row>
    <row r="1401" spans="1:18" x14ac:dyDescent="0.35">
      <c r="A1401">
        <v>0</v>
      </c>
      <c r="B1401" t="s">
        <v>363</v>
      </c>
      <c r="C1401">
        <v>0.25</v>
      </c>
      <c r="D1401" t="s">
        <v>411</v>
      </c>
      <c r="E1401" t="s">
        <v>501</v>
      </c>
      <c r="F1401" t="s">
        <v>384</v>
      </c>
      <c r="G1401" t="s">
        <v>363</v>
      </c>
      <c r="H1401">
        <v>11.335000000000001</v>
      </c>
      <c r="I1401" t="s">
        <v>871</v>
      </c>
      <c r="K1401" t="s">
        <v>68</v>
      </c>
      <c r="L1401">
        <v>105736619</v>
      </c>
      <c r="M1401" s="5">
        <v>43472</v>
      </c>
      <c r="N1401">
        <v>21</v>
      </c>
      <c r="O1401">
        <v>1</v>
      </c>
      <c r="P1401">
        <v>0</v>
      </c>
      <c r="Q1401">
        <v>5</v>
      </c>
      <c r="R1401" t="s">
        <v>7</v>
      </c>
    </row>
    <row r="1402" spans="1:18" x14ac:dyDescent="0.35">
      <c r="A1402">
        <v>0</v>
      </c>
      <c r="B1402" t="s">
        <v>363</v>
      </c>
      <c r="C1402">
        <v>0.5</v>
      </c>
      <c r="D1402" t="s">
        <v>6</v>
      </c>
      <c r="E1402" t="s">
        <v>384</v>
      </c>
      <c r="F1402" t="s">
        <v>436</v>
      </c>
      <c r="G1402" t="s">
        <v>363</v>
      </c>
      <c r="H1402">
        <v>11.349</v>
      </c>
      <c r="I1402" t="s">
        <v>871</v>
      </c>
      <c r="L1402">
        <v>107687915</v>
      </c>
      <c r="M1402" s="5">
        <v>45397</v>
      </c>
      <c r="N1402">
        <v>19</v>
      </c>
      <c r="O1402">
        <v>1</v>
      </c>
      <c r="P1402">
        <v>0</v>
      </c>
      <c r="Q1402">
        <v>1</v>
      </c>
      <c r="R1402" t="s">
        <v>7</v>
      </c>
    </row>
    <row r="1403" spans="1:18" x14ac:dyDescent="0.35">
      <c r="A1403">
        <v>0</v>
      </c>
      <c r="B1403" t="s">
        <v>363</v>
      </c>
      <c r="C1403">
        <v>0.5</v>
      </c>
      <c r="D1403" t="s">
        <v>6</v>
      </c>
      <c r="E1403" t="s">
        <v>384</v>
      </c>
      <c r="F1403" t="s">
        <v>436</v>
      </c>
      <c r="G1403" t="s">
        <v>363</v>
      </c>
      <c r="H1403">
        <v>11.349</v>
      </c>
      <c r="I1403" t="s">
        <v>871</v>
      </c>
      <c r="L1403">
        <v>105347291</v>
      </c>
      <c r="M1403" s="5">
        <v>43110</v>
      </c>
      <c r="N1403">
        <v>17</v>
      </c>
      <c r="O1403">
        <v>1</v>
      </c>
      <c r="P1403">
        <v>0</v>
      </c>
      <c r="Q1403">
        <v>5</v>
      </c>
      <c r="R1403" t="s">
        <v>7</v>
      </c>
    </row>
    <row r="1404" spans="1:18" x14ac:dyDescent="0.35">
      <c r="A1404">
        <v>0</v>
      </c>
      <c r="B1404" t="s">
        <v>363</v>
      </c>
      <c r="C1404">
        <v>0.5</v>
      </c>
      <c r="D1404" t="s">
        <v>6</v>
      </c>
      <c r="E1404" t="s">
        <v>384</v>
      </c>
      <c r="F1404" t="s">
        <v>437</v>
      </c>
      <c r="G1404" t="s">
        <v>363</v>
      </c>
      <c r="H1404">
        <v>11.349</v>
      </c>
      <c r="I1404" t="s">
        <v>871</v>
      </c>
      <c r="L1404">
        <v>104646900</v>
      </c>
      <c r="M1404" s="5">
        <v>42416</v>
      </c>
      <c r="N1404">
        <v>19</v>
      </c>
      <c r="O1404">
        <v>2</v>
      </c>
      <c r="P1404">
        <v>0</v>
      </c>
      <c r="Q1404">
        <v>5</v>
      </c>
      <c r="R1404" t="s">
        <v>3</v>
      </c>
    </row>
    <row r="1405" spans="1:18" x14ac:dyDescent="0.35">
      <c r="A1405">
        <v>0</v>
      </c>
      <c r="B1405" t="s">
        <v>363</v>
      </c>
      <c r="C1405">
        <v>0.5</v>
      </c>
      <c r="D1405" t="s">
        <v>6</v>
      </c>
      <c r="E1405" t="s">
        <v>384</v>
      </c>
      <c r="F1405" t="s">
        <v>501</v>
      </c>
      <c r="G1405" t="s">
        <v>363</v>
      </c>
      <c r="H1405">
        <v>11.349</v>
      </c>
      <c r="I1405" t="s">
        <v>871</v>
      </c>
      <c r="L1405">
        <v>107578295</v>
      </c>
      <c r="M1405" s="5">
        <v>45287</v>
      </c>
      <c r="N1405">
        <v>19</v>
      </c>
      <c r="O1405">
        <v>2</v>
      </c>
      <c r="P1405">
        <v>0</v>
      </c>
      <c r="Q1405">
        <v>1</v>
      </c>
      <c r="R1405" t="s">
        <v>7</v>
      </c>
    </row>
    <row r="1406" spans="1:18" x14ac:dyDescent="0.35">
      <c r="A1406">
        <v>0</v>
      </c>
      <c r="B1406" t="s">
        <v>363</v>
      </c>
      <c r="C1406">
        <v>0.5</v>
      </c>
      <c r="D1406" t="s">
        <v>6</v>
      </c>
      <c r="E1406" t="s">
        <v>384</v>
      </c>
      <c r="F1406" t="s">
        <v>501</v>
      </c>
      <c r="G1406" t="s">
        <v>363</v>
      </c>
      <c r="H1406">
        <v>11.349</v>
      </c>
      <c r="I1406" t="s">
        <v>871</v>
      </c>
      <c r="L1406">
        <v>107656431</v>
      </c>
      <c r="M1406" s="5">
        <v>45366</v>
      </c>
      <c r="N1406">
        <v>21</v>
      </c>
      <c r="O1406">
        <v>1</v>
      </c>
      <c r="P1406">
        <v>0</v>
      </c>
      <c r="Q1406">
        <v>1</v>
      </c>
      <c r="R1406" t="s">
        <v>7</v>
      </c>
    </row>
    <row r="1407" spans="1:18" x14ac:dyDescent="0.35">
      <c r="A1407">
        <v>0</v>
      </c>
      <c r="B1407" t="s">
        <v>363</v>
      </c>
      <c r="C1407">
        <v>0.5</v>
      </c>
      <c r="D1407" t="s">
        <v>6</v>
      </c>
      <c r="E1407" t="s">
        <v>384</v>
      </c>
      <c r="F1407" t="s">
        <v>536</v>
      </c>
      <c r="G1407" t="s">
        <v>363</v>
      </c>
      <c r="H1407">
        <v>11.349</v>
      </c>
      <c r="I1407" t="s">
        <v>871</v>
      </c>
      <c r="L1407">
        <v>107450309</v>
      </c>
      <c r="M1407" s="5">
        <v>45175</v>
      </c>
      <c r="N1407">
        <v>28</v>
      </c>
      <c r="O1407">
        <v>1</v>
      </c>
      <c r="P1407">
        <v>0</v>
      </c>
      <c r="Q1407">
        <v>1</v>
      </c>
      <c r="R1407" t="s">
        <v>7</v>
      </c>
    </row>
    <row r="1408" spans="1:18" x14ac:dyDescent="0.35">
      <c r="A1408">
        <v>0</v>
      </c>
      <c r="B1408" t="s">
        <v>363</v>
      </c>
      <c r="C1408">
        <v>0.3</v>
      </c>
      <c r="D1408" t="s">
        <v>411</v>
      </c>
      <c r="E1408" t="s">
        <v>501</v>
      </c>
      <c r="F1408" t="s">
        <v>384</v>
      </c>
      <c r="G1408" t="s">
        <v>363</v>
      </c>
      <c r="H1408">
        <v>11.385</v>
      </c>
      <c r="I1408" t="s">
        <v>871</v>
      </c>
      <c r="K1408" t="s">
        <v>68</v>
      </c>
      <c r="L1408">
        <v>105541144</v>
      </c>
      <c r="M1408" s="5">
        <v>43293</v>
      </c>
      <c r="N1408">
        <v>17</v>
      </c>
      <c r="O1408">
        <v>1</v>
      </c>
      <c r="P1408">
        <v>0</v>
      </c>
      <c r="Q1408">
        <v>5</v>
      </c>
      <c r="R1408" t="s">
        <v>7</v>
      </c>
    </row>
    <row r="1409" spans="1:18" x14ac:dyDescent="0.35">
      <c r="A1409">
        <v>0</v>
      </c>
      <c r="B1409" t="s">
        <v>363</v>
      </c>
      <c r="C1409">
        <v>0.3</v>
      </c>
      <c r="D1409" t="s">
        <v>411</v>
      </c>
      <c r="E1409" t="s">
        <v>536</v>
      </c>
      <c r="F1409" t="s">
        <v>384</v>
      </c>
      <c r="G1409" t="s">
        <v>363</v>
      </c>
      <c r="H1409">
        <v>11.385</v>
      </c>
      <c r="I1409" t="s">
        <v>871</v>
      </c>
      <c r="L1409">
        <v>105655760</v>
      </c>
      <c r="M1409" s="5">
        <v>43402</v>
      </c>
      <c r="N1409">
        <v>17</v>
      </c>
      <c r="O1409">
        <v>1</v>
      </c>
      <c r="P1409">
        <v>0</v>
      </c>
      <c r="Q1409">
        <v>5</v>
      </c>
      <c r="R1409" t="s">
        <v>7</v>
      </c>
    </row>
    <row r="1410" spans="1:18" x14ac:dyDescent="0.35">
      <c r="A1410">
        <v>0</v>
      </c>
      <c r="B1410" t="s">
        <v>363</v>
      </c>
      <c r="C1410">
        <v>0.4</v>
      </c>
      <c r="D1410" t="s">
        <v>6</v>
      </c>
      <c r="E1410" t="s">
        <v>384</v>
      </c>
      <c r="F1410" t="s">
        <v>501</v>
      </c>
      <c r="G1410" t="s">
        <v>363</v>
      </c>
      <c r="H1410">
        <v>11.449</v>
      </c>
      <c r="I1410" t="s">
        <v>871</v>
      </c>
      <c r="L1410">
        <v>106488002</v>
      </c>
      <c r="M1410" s="5">
        <v>44239</v>
      </c>
      <c r="N1410">
        <v>19</v>
      </c>
      <c r="O1410">
        <v>2</v>
      </c>
      <c r="P1410">
        <v>0</v>
      </c>
      <c r="Q1410">
        <v>1</v>
      </c>
      <c r="R1410" t="s">
        <v>7</v>
      </c>
    </row>
    <row r="1411" spans="1:18" x14ac:dyDescent="0.35">
      <c r="A1411">
        <v>0</v>
      </c>
      <c r="B1411" t="s">
        <v>363</v>
      </c>
      <c r="C1411">
        <v>0.4</v>
      </c>
      <c r="D1411" t="s">
        <v>6</v>
      </c>
      <c r="E1411" t="s">
        <v>384</v>
      </c>
      <c r="F1411" t="s">
        <v>545</v>
      </c>
      <c r="G1411" t="s">
        <v>363</v>
      </c>
      <c r="H1411">
        <v>11.449</v>
      </c>
      <c r="I1411" t="s">
        <v>871</v>
      </c>
      <c r="L1411">
        <v>106830084</v>
      </c>
      <c r="M1411" s="5">
        <v>44573</v>
      </c>
      <c r="N1411">
        <v>17</v>
      </c>
      <c r="O1411">
        <v>1</v>
      </c>
      <c r="P1411">
        <v>0</v>
      </c>
      <c r="Q1411">
        <v>1</v>
      </c>
      <c r="R1411" t="s">
        <v>7</v>
      </c>
    </row>
    <row r="1412" spans="1:18" x14ac:dyDescent="0.35">
      <c r="A1412">
        <v>0</v>
      </c>
      <c r="B1412" t="s">
        <v>363</v>
      </c>
      <c r="C1412">
        <v>0.4</v>
      </c>
      <c r="D1412" t="s">
        <v>6</v>
      </c>
      <c r="E1412" t="s">
        <v>384</v>
      </c>
      <c r="F1412" t="s">
        <v>501</v>
      </c>
      <c r="G1412" t="s">
        <v>363</v>
      </c>
      <c r="H1412">
        <v>11.449</v>
      </c>
      <c r="I1412" t="s">
        <v>871</v>
      </c>
      <c r="L1412">
        <v>107463299</v>
      </c>
      <c r="M1412" s="5">
        <v>45186</v>
      </c>
      <c r="N1412">
        <v>27</v>
      </c>
      <c r="O1412">
        <v>2</v>
      </c>
      <c r="P1412">
        <v>0</v>
      </c>
      <c r="Q1412">
        <v>5</v>
      </c>
      <c r="R1412" t="s">
        <v>8</v>
      </c>
    </row>
    <row r="1413" spans="1:18" x14ac:dyDescent="0.35">
      <c r="A1413">
        <v>0</v>
      </c>
      <c r="B1413" t="s">
        <v>363</v>
      </c>
      <c r="C1413">
        <v>0.4</v>
      </c>
      <c r="D1413" t="s">
        <v>6</v>
      </c>
      <c r="E1413" t="s">
        <v>384</v>
      </c>
      <c r="F1413" t="s">
        <v>437</v>
      </c>
      <c r="G1413" t="s">
        <v>363</v>
      </c>
      <c r="H1413">
        <v>11.449</v>
      </c>
      <c r="I1413" t="s">
        <v>871</v>
      </c>
      <c r="L1413">
        <v>108362611</v>
      </c>
      <c r="M1413" s="5">
        <v>46026</v>
      </c>
      <c r="N1413">
        <v>17</v>
      </c>
      <c r="O1413">
        <v>1</v>
      </c>
      <c r="P1413">
        <v>0</v>
      </c>
      <c r="Q1413">
        <v>5</v>
      </c>
      <c r="R1413" t="s">
        <v>7</v>
      </c>
    </row>
    <row r="1414" spans="1:18" x14ac:dyDescent="0.35">
      <c r="A1414">
        <v>0</v>
      </c>
      <c r="B1414" t="s">
        <v>363</v>
      </c>
      <c r="C1414">
        <v>0.4</v>
      </c>
      <c r="D1414" t="s">
        <v>6</v>
      </c>
      <c r="E1414" t="s">
        <v>384</v>
      </c>
      <c r="F1414" t="s">
        <v>536</v>
      </c>
      <c r="G1414" t="s">
        <v>363</v>
      </c>
      <c r="H1414">
        <v>11.449</v>
      </c>
      <c r="I1414" t="s">
        <v>871</v>
      </c>
      <c r="L1414">
        <v>107483591</v>
      </c>
      <c r="M1414" s="5">
        <v>45202</v>
      </c>
      <c r="N1414">
        <v>19</v>
      </c>
      <c r="O1414">
        <v>1</v>
      </c>
      <c r="P1414">
        <v>0</v>
      </c>
      <c r="Q1414">
        <v>1</v>
      </c>
      <c r="R1414" t="s">
        <v>8</v>
      </c>
    </row>
    <row r="1415" spans="1:18" x14ac:dyDescent="0.35">
      <c r="A1415">
        <v>0</v>
      </c>
      <c r="B1415" t="s">
        <v>363</v>
      </c>
      <c r="C1415">
        <v>0.4</v>
      </c>
      <c r="D1415" t="s">
        <v>411</v>
      </c>
      <c r="E1415" t="s">
        <v>536</v>
      </c>
      <c r="F1415" t="s">
        <v>384</v>
      </c>
      <c r="G1415" t="s">
        <v>363</v>
      </c>
      <c r="H1415">
        <v>11.484999999999999</v>
      </c>
      <c r="I1415" t="s">
        <v>871</v>
      </c>
      <c r="L1415">
        <v>107724079</v>
      </c>
      <c r="M1415" s="5">
        <v>45430</v>
      </c>
      <c r="N1415">
        <v>19</v>
      </c>
      <c r="O1415">
        <v>2</v>
      </c>
      <c r="P1415">
        <v>0</v>
      </c>
      <c r="Q1415">
        <v>5</v>
      </c>
      <c r="R1415" t="s">
        <v>7</v>
      </c>
    </row>
    <row r="1416" spans="1:18" x14ac:dyDescent="0.35">
      <c r="A1416">
        <v>0</v>
      </c>
      <c r="B1416" t="s">
        <v>363</v>
      </c>
      <c r="C1416">
        <v>0.4</v>
      </c>
      <c r="D1416" t="s">
        <v>411</v>
      </c>
      <c r="E1416" t="s">
        <v>536</v>
      </c>
      <c r="F1416" t="s">
        <v>384</v>
      </c>
      <c r="G1416" t="s">
        <v>363</v>
      </c>
      <c r="H1416">
        <v>11.484999999999999</v>
      </c>
      <c r="I1416" t="s">
        <v>871</v>
      </c>
      <c r="L1416">
        <v>107375484</v>
      </c>
      <c r="M1416" s="5">
        <v>45100</v>
      </c>
      <c r="N1416">
        <v>19</v>
      </c>
      <c r="O1416">
        <v>1</v>
      </c>
      <c r="P1416">
        <v>0</v>
      </c>
      <c r="Q1416">
        <v>1</v>
      </c>
      <c r="R1416" t="s">
        <v>3</v>
      </c>
    </row>
    <row r="1417" spans="1:18" x14ac:dyDescent="0.35">
      <c r="A1417">
        <v>0</v>
      </c>
      <c r="B1417" t="s">
        <v>363</v>
      </c>
      <c r="C1417">
        <v>0.3</v>
      </c>
      <c r="D1417" t="s">
        <v>6</v>
      </c>
      <c r="E1417" t="s">
        <v>384</v>
      </c>
      <c r="F1417" t="s">
        <v>436</v>
      </c>
      <c r="G1417" t="s">
        <v>363</v>
      </c>
      <c r="H1417">
        <v>11.548999999999999</v>
      </c>
      <c r="I1417" t="s">
        <v>871</v>
      </c>
      <c r="L1417">
        <v>104591005</v>
      </c>
      <c r="M1417" s="5">
        <v>42357</v>
      </c>
      <c r="N1417">
        <v>4</v>
      </c>
      <c r="O1417">
        <v>1</v>
      </c>
      <c r="P1417">
        <v>0</v>
      </c>
      <c r="Q1417">
        <v>5</v>
      </c>
      <c r="R1417" t="s">
        <v>7</v>
      </c>
    </row>
    <row r="1418" spans="1:18" x14ac:dyDescent="0.35">
      <c r="A1418">
        <v>0</v>
      </c>
      <c r="B1418" t="s">
        <v>363</v>
      </c>
      <c r="C1418">
        <v>0.3</v>
      </c>
      <c r="D1418" t="s">
        <v>6</v>
      </c>
      <c r="E1418" t="s">
        <v>384</v>
      </c>
      <c r="F1418" t="s">
        <v>436</v>
      </c>
      <c r="G1418" t="s">
        <v>363</v>
      </c>
      <c r="H1418">
        <v>11.548999999999999</v>
      </c>
      <c r="I1418" t="s">
        <v>871</v>
      </c>
      <c r="L1418">
        <v>103955730</v>
      </c>
      <c r="M1418" s="5">
        <v>41655</v>
      </c>
      <c r="N1418">
        <v>19</v>
      </c>
      <c r="O1418">
        <v>1</v>
      </c>
      <c r="P1418">
        <v>0</v>
      </c>
      <c r="Q1418">
        <v>5</v>
      </c>
      <c r="R1418" t="s">
        <v>7</v>
      </c>
    </row>
    <row r="1419" spans="1:18" x14ac:dyDescent="0.35">
      <c r="A1419">
        <v>0</v>
      </c>
      <c r="B1419" t="s">
        <v>363</v>
      </c>
      <c r="C1419">
        <v>0.3</v>
      </c>
      <c r="D1419" t="s">
        <v>6</v>
      </c>
      <c r="E1419" t="s">
        <v>384</v>
      </c>
      <c r="F1419" t="s">
        <v>437</v>
      </c>
      <c r="G1419" t="s">
        <v>363</v>
      </c>
      <c r="H1419">
        <v>11.548999999999999</v>
      </c>
      <c r="I1419" t="s">
        <v>871</v>
      </c>
      <c r="L1419">
        <v>107653998</v>
      </c>
      <c r="M1419" s="5">
        <v>45360</v>
      </c>
      <c r="N1419">
        <v>19</v>
      </c>
      <c r="O1419">
        <v>2</v>
      </c>
      <c r="P1419">
        <v>0</v>
      </c>
      <c r="Q1419">
        <v>1</v>
      </c>
      <c r="R1419" t="s">
        <v>8</v>
      </c>
    </row>
    <row r="1420" spans="1:18" x14ac:dyDescent="0.35">
      <c r="A1420">
        <v>0</v>
      </c>
      <c r="B1420" t="s">
        <v>363</v>
      </c>
      <c r="C1420">
        <v>2.8000000000000001E-2</v>
      </c>
      <c r="D1420" t="s">
        <v>6</v>
      </c>
      <c r="E1420" t="s">
        <v>435</v>
      </c>
      <c r="F1420" t="s">
        <v>536</v>
      </c>
      <c r="G1420" t="s">
        <v>363</v>
      </c>
      <c r="H1420">
        <v>11.557</v>
      </c>
      <c r="I1420" t="s">
        <v>871</v>
      </c>
      <c r="K1420" t="s">
        <v>68</v>
      </c>
      <c r="L1420">
        <v>108349614</v>
      </c>
      <c r="M1420" s="5">
        <v>46008</v>
      </c>
      <c r="N1420">
        <v>17</v>
      </c>
      <c r="O1420">
        <v>1</v>
      </c>
      <c r="P1420">
        <v>0</v>
      </c>
      <c r="Q1420">
        <v>1</v>
      </c>
      <c r="R1420" t="s">
        <v>7</v>
      </c>
    </row>
    <row r="1421" spans="1:18" x14ac:dyDescent="0.35">
      <c r="A1421">
        <v>0</v>
      </c>
      <c r="B1421" t="s">
        <v>363</v>
      </c>
      <c r="C1421">
        <v>0</v>
      </c>
      <c r="E1421" t="s">
        <v>435</v>
      </c>
      <c r="F1421" t="s">
        <v>384</v>
      </c>
      <c r="G1421" t="s">
        <v>363</v>
      </c>
      <c r="H1421">
        <v>11.585000000000001</v>
      </c>
      <c r="I1421" t="s">
        <v>871</v>
      </c>
      <c r="K1421" t="s">
        <v>68</v>
      </c>
      <c r="L1421">
        <v>108407300</v>
      </c>
      <c r="M1421" s="5">
        <v>46072</v>
      </c>
      <c r="N1421">
        <v>21</v>
      </c>
      <c r="O1421">
        <v>1</v>
      </c>
      <c r="P1421">
        <v>7</v>
      </c>
      <c r="Q1421">
        <v>1</v>
      </c>
      <c r="R1421" t="s">
        <v>7</v>
      </c>
    </row>
    <row r="1422" spans="1:18" x14ac:dyDescent="0.35">
      <c r="A1422">
        <v>0</v>
      </c>
      <c r="B1422" t="s">
        <v>363</v>
      </c>
      <c r="C1422">
        <v>0</v>
      </c>
      <c r="E1422" t="s">
        <v>435</v>
      </c>
      <c r="F1422" t="s">
        <v>384</v>
      </c>
      <c r="G1422" t="s">
        <v>363</v>
      </c>
      <c r="H1422">
        <v>11.585000000000001</v>
      </c>
      <c r="I1422" t="s">
        <v>871</v>
      </c>
      <c r="K1422" t="s">
        <v>68</v>
      </c>
      <c r="L1422">
        <v>107472306</v>
      </c>
      <c r="M1422" s="5">
        <v>45191</v>
      </c>
      <c r="N1422">
        <v>14</v>
      </c>
      <c r="O1422">
        <v>2</v>
      </c>
      <c r="P1422">
        <v>7</v>
      </c>
      <c r="Q1422">
        <v>4</v>
      </c>
      <c r="R1422" t="s">
        <v>8</v>
      </c>
    </row>
    <row r="1423" spans="1:18" x14ac:dyDescent="0.35">
      <c r="A1423">
        <v>0</v>
      </c>
      <c r="B1423" t="s">
        <v>363</v>
      </c>
      <c r="C1423">
        <v>0</v>
      </c>
      <c r="E1423" t="s">
        <v>546</v>
      </c>
      <c r="F1423" t="s">
        <v>384</v>
      </c>
      <c r="G1423" t="s">
        <v>363</v>
      </c>
      <c r="H1423">
        <v>11.585000000000001</v>
      </c>
      <c r="I1423" t="s">
        <v>871</v>
      </c>
      <c r="K1423" t="s">
        <v>68</v>
      </c>
      <c r="L1423">
        <v>107408779</v>
      </c>
      <c r="M1423" s="5">
        <v>45129</v>
      </c>
      <c r="N1423">
        <v>23</v>
      </c>
      <c r="O1423">
        <v>1</v>
      </c>
      <c r="P1423">
        <v>7</v>
      </c>
      <c r="Q1423">
        <v>1</v>
      </c>
      <c r="R1423" t="s">
        <v>7</v>
      </c>
    </row>
    <row r="1424" spans="1:18" x14ac:dyDescent="0.35">
      <c r="A1424">
        <v>0</v>
      </c>
      <c r="B1424" t="s">
        <v>363</v>
      </c>
      <c r="C1424">
        <v>0.5</v>
      </c>
      <c r="D1424" t="s">
        <v>411</v>
      </c>
      <c r="E1424" t="s">
        <v>501</v>
      </c>
      <c r="F1424" t="s">
        <v>384</v>
      </c>
      <c r="G1424" t="s">
        <v>363</v>
      </c>
      <c r="H1424">
        <v>11.585000000000001</v>
      </c>
      <c r="I1424" t="s">
        <v>871</v>
      </c>
      <c r="K1424" t="s">
        <v>68</v>
      </c>
      <c r="L1424">
        <v>103947703</v>
      </c>
      <c r="M1424" s="5">
        <v>41648</v>
      </c>
      <c r="N1424">
        <v>17</v>
      </c>
      <c r="O1424">
        <v>1</v>
      </c>
      <c r="P1424">
        <v>0</v>
      </c>
      <c r="Q1424">
        <v>5</v>
      </c>
      <c r="R1424" t="s">
        <v>7</v>
      </c>
    </row>
    <row r="1425" spans="1:18" x14ac:dyDescent="0.35">
      <c r="A1425">
        <v>0</v>
      </c>
      <c r="B1425" t="s">
        <v>363</v>
      </c>
      <c r="C1425">
        <v>3.7999999999999999E-2</v>
      </c>
      <c r="D1425" t="s">
        <v>411</v>
      </c>
      <c r="E1425" t="s">
        <v>435</v>
      </c>
      <c r="F1425" t="s">
        <v>384</v>
      </c>
      <c r="G1425" t="s">
        <v>363</v>
      </c>
      <c r="H1425">
        <v>11.622999999999999</v>
      </c>
      <c r="I1425" t="s">
        <v>871</v>
      </c>
      <c r="K1425" t="s">
        <v>68</v>
      </c>
      <c r="L1425">
        <v>103932870</v>
      </c>
      <c r="M1425" s="5">
        <v>41627</v>
      </c>
      <c r="N1425">
        <v>19</v>
      </c>
      <c r="O1425">
        <v>1</v>
      </c>
      <c r="P1425">
        <v>5</v>
      </c>
      <c r="Q1425">
        <v>1</v>
      </c>
      <c r="R1425" t="s">
        <v>3</v>
      </c>
    </row>
    <row r="1426" spans="1:18" x14ac:dyDescent="0.35">
      <c r="A1426">
        <v>0</v>
      </c>
      <c r="B1426" t="s">
        <v>363</v>
      </c>
      <c r="C1426">
        <v>0.2</v>
      </c>
      <c r="D1426" t="s">
        <v>6</v>
      </c>
      <c r="E1426" t="s">
        <v>384</v>
      </c>
      <c r="F1426" t="s">
        <v>436</v>
      </c>
      <c r="G1426" t="s">
        <v>363</v>
      </c>
      <c r="H1426">
        <v>11.648999999999999</v>
      </c>
      <c r="I1426" t="s">
        <v>871</v>
      </c>
      <c r="L1426">
        <v>105414624</v>
      </c>
      <c r="M1426" s="5">
        <v>43175</v>
      </c>
      <c r="N1426">
        <v>17</v>
      </c>
      <c r="O1426">
        <v>1</v>
      </c>
      <c r="P1426">
        <v>0</v>
      </c>
      <c r="Q1426">
        <v>5</v>
      </c>
      <c r="R1426" t="s">
        <v>8</v>
      </c>
    </row>
    <row r="1427" spans="1:18" x14ac:dyDescent="0.35">
      <c r="A1427">
        <v>0</v>
      </c>
      <c r="B1427" t="s">
        <v>363</v>
      </c>
      <c r="C1427">
        <v>0.2</v>
      </c>
      <c r="D1427" t="s">
        <v>6</v>
      </c>
      <c r="E1427" t="s">
        <v>384</v>
      </c>
      <c r="F1427" t="s">
        <v>394</v>
      </c>
      <c r="G1427" t="s">
        <v>363</v>
      </c>
      <c r="H1427">
        <v>11.648999999999999</v>
      </c>
      <c r="I1427" t="s">
        <v>871</v>
      </c>
      <c r="L1427">
        <v>108216667</v>
      </c>
      <c r="M1427" s="5">
        <v>45898</v>
      </c>
      <c r="N1427">
        <v>21</v>
      </c>
      <c r="O1427">
        <v>1</v>
      </c>
      <c r="P1427">
        <v>0</v>
      </c>
      <c r="Q1427">
        <v>1</v>
      </c>
      <c r="R1427" t="s">
        <v>7</v>
      </c>
    </row>
    <row r="1428" spans="1:18" x14ac:dyDescent="0.35">
      <c r="A1428">
        <v>0</v>
      </c>
      <c r="B1428" t="s">
        <v>363</v>
      </c>
      <c r="C1428">
        <v>0.2</v>
      </c>
      <c r="D1428" t="s">
        <v>6</v>
      </c>
      <c r="E1428" t="s">
        <v>384</v>
      </c>
      <c r="F1428" t="s">
        <v>547</v>
      </c>
      <c r="G1428" t="s">
        <v>363</v>
      </c>
      <c r="H1428">
        <v>11.648999999999999</v>
      </c>
      <c r="I1428" t="s">
        <v>871</v>
      </c>
      <c r="L1428">
        <v>107328092</v>
      </c>
      <c r="M1428" s="5">
        <v>45054</v>
      </c>
      <c r="N1428">
        <v>21</v>
      </c>
      <c r="O1428">
        <v>1</v>
      </c>
      <c r="P1428">
        <v>0</v>
      </c>
      <c r="Q1428">
        <v>1</v>
      </c>
      <c r="R1428" t="s">
        <v>7</v>
      </c>
    </row>
    <row r="1429" spans="1:18" x14ac:dyDescent="0.35">
      <c r="A1429">
        <v>0</v>
      </c>
      <c r="B1429" t="s">
        <v>363</v>
      </c>
      <c r="C1429">
        <v>0.19</v>
      </c>
      <c r="D1429" t="s">
        <v>6</v>
      </c>
      <c r="E1429" t="s">
        <v>384</v>
      </c>
      <c r="F1429" t="s">
        <v>394</v>
      </c>
      <c r="G1429" t="s">
        <v>363</v>
      </c>
      <c r="H1429">
        <v>11.659000000000001</v>
      </c>
      <c r="I1429" t="s">
        <v>871</v>
      </c>
      <c r="L1429">
        <v>106777727</v>
      </c>
      <c r="M1429" s="5">
        <v>44517</v>
      </c>
      <c r="N1429">
        <v>17</v>
      </c>
      <c r="O1429">
        <v>1</v>
      </c>
      <c r="P1429">
        <v>0</v>
      </c>
      <c r="Q1429">
        <v>5</v>
      </c>
      <c r="R1429" t="s">
        <v>7</v>
      </c>
    </row>
    <row r="1430" spans="1:18" x14ac:dyDescent="0.35">
      <c r="A1430">
        <v>0</v>
      </c>
      <c r="B1430" t="s">
        <v>363</v>
      </c>
      <c r="C1430">
        <v>0.5</v>
      </c>
      <c r="D1430" t="s">
        <v>6</v>
      </c>
      <c r="E1430" t="s">
        <v>435</v>
      </c>
      <c r="F1430" t="s">
        <v>384</v>
      </c>
      <c r="G1430" t="s">
        <v>363</v>
      </c>
      <c r="H1430">
        <v>11.744</v>
      </c>
      <c r="I1430" t="s">
        <v>871</v>
      </c>
      <c r="K1430" t="s">
        <v>68</v>
      </c>
      <c r="L1430">
        <v>106566982</v>
      </c>
      <c r="M1430" s="5">
        <v>44321</v>
      </c>
      <c r="N1430">
        <v>21</v>
      </c>
      <c r="O1430">
        <v>1</v>
      </c>
      <c r="P1430">
        <v>0</v>
      </c>
      <c r="Q1430">
        <v>1</v>
      </c>
      <c r="R1430" t="s">
        <v>7</v>
      </c>
    </row>
    <row r="1431" spans="1:18" x14ac:dyDescent="0.35">
      <c r="A1431">
        <v>0</v>
      </c>
      <c r="B1431" t="s">
        <v>363</v>
      </c>
      <c r="C1431">
        <v>0.1</v>
      </c>
      <c r="D1431" t="s">
        <v>6</v>
      </c>
      <c r="E1431" t="s">
        <v>384</v>
      </c>
      <c r="F1431" t="s">
        <v>436</v>
      </c>
      <c r="G1431" t="s">
        <v>363</v>
      </c>
      <c r="H1431">
        <v>11.749000000000001</v>
      </c>
      <c r="I1431" t="s">
        <v>871</v>
      </c>
      <c r="L1431">
        <v>105818650</v>
      </c>
      <c r="M1431" s="5">
        <v>43553</v>
      </c>
      <c r="N1431">
        <v>18</v>
      </c>
      <c r="O1431">
        <v>1</v>
      </c>
      <c r="P1431">
        <v>0</v>
      </c>
      <c r="Q1431">
        <v>1</v>
      </c>
      <c r="R1431" t="s">
        <v>7</v>
      </c>
    </row>
    <row r="1432" spans="1:18" x14ac:dyDescent="0.35">
      <c r="A1432">
        <v>0</v>
      </c>
      <c r="B1432" t="s">
        <v>363</v>
      </c>
      <c r="C1432">
        <v>0.1</v>
      </c>
      <c r="D1432" t="s">
        <v>6</v>
      </c>
      <c r="E1432" t="s">
        <v>384</v>
      </c>
      <c r="F1432" t="s">
        <v>501</v>
      </c>
      <c r="G1432" t="s">
        <v>363</v>
      </c>
      <c r="H1432">
        <v>11.749000000000001</v>
      </c>
      <c r="I1432" t="s">
        <v>871</v>
      </c>
      <c r="L1432">
        <v>106996008</v>
      </c>
      <c r="M1432" s="5">
        <v>44721</v>
      </c>
      <c r="N1432">
        <v>19</v>
      </c>
      <c r="O1432">
        <v>1</v>
      </c>
      <c r="P1432">
        <v>0</v>
      </c>
      <c r="Q1432">
        <v>5</v>
      </c>
      <c r="R1432" t="s">
        <v>7</v>
      </c>
    </row>
    <row r="1433" spans="1:18" x14ac:dyDescent="0.35">
      <c r="A1433">
        <v>0</v>
      </c>
      <c r="B1433" t="s">
        <v>363</v>
      </c>
      <c r="C1433">
        <v>0.1</v>
      </c>
      <c r="D1433" t="s">
        <v>6</v>
      </c>
      <c r="E1433" t="s">
        <v>384</v>
      </c>
      <c r="F1433" t="s">
        <v>436</v>
      </c>
      <c r="G1433" t="s">
        <v>363</v>
      </c>
      <c r="H1433">
        <v>11.749000000000001</v>
      </c>
      <c r="I1433" t="s">
        <v>871</v>
      </c>
      <c r="L1433">
        <v>107092926</v>
      </c>
      <c r="M1433" s="5">
        <v>44829</v>
      </c>
      <c r="N1433">
        <v>19</v>
      </c>
      <c r="O1433">
        <v>2</v>
      </c>
      <c r="P1433">
        <v>0</v>
      </c>
      <c r="Q1433">
        <v>5</v>
      </c>
      <c r="R1433" t="s">
        <v>3</v>
      </c>
    </row>
    <row r="1434" spans="1:18" x14ac:dyDescent="0.35">
      <c r="A1434">
        <v>0</v>
      </c>
      <c r="B1434" t="s">
        <v>363</v>
      </c>
      <c r="C1434">
        <v>0.1</v>
      </c>
      <c r="D1434" t="s">
        <v>6</v>
      </c>
      <c r="E1434" t="s">
        <v>384</v>
      </c>
      <c r="F1434" t="s">
        <v>437</v>
      </c>
      <c r="G1434" t="s">
        <v>363</v>
      </c>
      <c r="H1434">
        <v>11.749000000000001</v>
      </c>
      <c r="I1434" t="s">
        <v>871</v>
      </c>
      <c r="L1434">
        <v>105688546</v>
      </c>
      <c r="M1434" s="5">
        <v>43430</v>
      </c>
      <c r="N1434">
        <v>21</v>
      </c>
      <c r="O1434">
        <v>1</v>
      </c>
      <c r="P1434">
        <v>0</v>
      </c>
      <c r="Q1434">
        <v>5</v>
      </c>
      <c r="R1434" t="s">
        <v>7</v>
      </c>
    </row>
    <row r="1435" spans="1:18" x14ac:dyDescent="0.35">
      <c r="A1435">
        <v>0</v>
      </c>
      <c r="B1435" t="s">
        <v>363</v>
      </c>
      <c r="C1435">
        <v>0.1</v>
      </c>
      <c r="D1435" t="s">
        <v>6</v>
      </c>
      <c r="E1435" t="s">
        <v>384</v>
      </c>
      <c r="F1435" t="s">
        <v>545</v>
      </c>
      <c r="G1435" t="s">
        <v>363</v>
      </c>
      <c r="H1435">
        <v>11.749000000000001</v>
      </c>
      <c r="I1435" t="s">
        <v>871</v>
      </c>
      <c r="L1435">
        <v>105418284</v>
      </c>
      <c r="M1435" s="5">
        <v>43173</v>
      </c>
      <c r="N1435">
        <v>18</v>
      </c>
      <c r="O1435">
        <v>1</v>
      </c>
      <c r="P1435">
        <v>0</v>
      </c>
      <c r="Q1435">
        <v>2</v>
      </c>
      <c r="R1435" t="s">
        <v>7</v>
      </c>
    </row>
    <row r="1436" spans="1:18" x14ac:dyDescent="0.35">
      <c r="A1436">
        <v>0</v>
      </c>
      <c r="B1436" t="s">
        <v>363</v>
      </c>
      <c r="C1436">
        <v>0.1</v>
      </c>
      <c r="D1436" t="s">
        <v>6</v>
      </c>
      <c r="E1436" t="s">
        <v>384</v>
      </c>
      <c r="F1436" t="s">
        <v>536</v>
      </c>
      <c r="G1436" t="s">
        <v>363</v>
      </c>
      <c r="H1436">
        <v>11.749000000000001</v>
      </c>
      <c r="I1436" t="s">
        <v>871</v>
      </c>
      <c r="L1436">
        <v>105889325</v>
      </c>
      <c r="M1436" s="5">
        <v>43621</v>
      </c>
      <c r="N1436">
        <v>23</v>
      </c>
      <c r="O1436">
        <v>2</v>
      </c>
      <c r="P1436">
        <v>0</v>
      </c>
      <c r="Q1436">
        <v>1</v>
      </c>
      <c r="R1436" t="s">
        <v>7</v>
      </c>
    </row>
    <row r="1437" spans="1:18" x14ac:dyDescent="0.35">
      <c r="A1437">
        <v>0</v>
      </c>
      <c r="B1437" t="s">
        <v>363</v>
      </c>
      <c r="C1437">
        <v>0.1</v>
      </c>
      <c r="D1437" t="s">
        <v>6</v>
      </c>
      <c r="E1437" t="s">
        <v>384</v>
      </c>
      <c r="F1437" t="s">
        <v>436</v>
      </c>
      <c r="G1437" t="s">
        <v>363</v>
      </c>
      <c r="H1437">
        <v>11.749000000000001</v>
      </c>
      <c r="I1437" t="s">
        <v>871</v>
      </c>
      <c r="L1437">
        <v>105541581</v>
      </c>
      <c r="M1437" s="5">
        <v>43295</v>
      </c>
      <c r="N1437">
        <v>17</v>
      </c>
      <c r="O1437">
        <v>1</v>
      </c>
      <c r="P1437">
        <v>0</v>
      </c>
      <c r="Q1437">
        <v>5</v>
      </c>
      <c r="R1437" t="s">
        <v>7</v>
      </c>
    </row>
    <row r="1438" spans="1:18" x14ac:dyDescent="0.35">
      <c r="A1438">
        <v>0</v>
      </c>
      <c r="B1438" t="s">
        <v>363</v>
      </c>
      <c r="C1438">
        <v>0.1</v>
      </c>
      <c r="D1438" t="s">
        <v>6</v>
      </c>
      <c r="E1438" t="s">
        <v>384</v>
      </c>
      <c r="F1438" t="s">
        <v>501</v>
      </c>
      <c r="G1438" t="s">
        <v>363</v>
      </c>
      <c r="H1438">
        <v>11.749000000000001</v>
      </c>
      <c r="I1438" t="s">
        <v>871</v>
      </c>
      <c r="L1438">
        <v>107853797</v>
      </c>
      <c r="M1438" s="5">
        <v>45552</v>
      </c>
      <c r="N1438">
        <v>28</v>
      </c>
      <c r="O1438">
        <v>1</v>
      </c>
      <c r="P1438">
        <v>0</v>
      </c>
      <c r="Q1438">
        <v>1</v>
      </c>
      <c r="R1438" t="s">
        <v>7</v>
      </c>
    </row>
    <row r="1439" spans="1:18" x14ac:dyDescent="0.35">
      <c r="A1439">
        <v>0</v>
      </c>
      <c r="B1439" t="s">
        <v>363</v>
      </c>
      <c r="C1439">
        <v>0.1</v>
      </c>
      <c r="D1439" t="s">
        <v>6</v>
      </c>
      <c r="E1439" t="s">
        <v>384</v>
      </c>
      <c r="F1439" t="s">
        <v>536</v>
      </c>
      <c r="G1439" t="s">
        <v>363</v>
      </c>
      <c r="H1439">
        <v>11.749000000000001</v>
      </c>
      <c r="I1439" t="s">
        <v>871</v>
      </c>
      <c r="L1439">
        <v>107497090</v>
      </c>
      <c r="M1439" s="5">
        <v>45206</v>
      </c>
      <c r="N1439">
        <v>19</v>
      </c>
      <c r="O1439">
        <v>1</v>
      </c>
      <c r="P1439">
        <v>0</v>
      </c>
      <c r="Q1439">
        <v>1</v>
      </c>
      <c r="R1439" t="s">
        <v>3</v>
      </c>
    </row>
    <row r="1440" spans="1:18" x14ac:dyDescent="0.35">
      <c r="A1440">
        <v>0</v>
      </c>
      <c r="B1440" t="s">
        <v>363</v>
      </c>
      <c r="C1440">
        <v>0.1</v>
      </c>
      <c r="D1440" t="s">
        <v>6</v>
      </c>
      <c r="E1440" t="s">
        <v>384</v>
      </c>
      <c r="F1440" t="s">
        <v>436</v>
      </c>
      <c r="G1440" t="s">
        <v>363</v>
      </c>
      <c r="H1440">
        <v>11.749000000000001</v>
      </c>
      <c r="I1440" t="s">
        <v>871</v>
      </c>
      <c r="L1440">
        <v>108119697</v>
      </c>
      <c r="M1440" s="5">
        <v>45798</v>
      </c>
      <c r="N1440">
        <v>17</v>
      </c>
      <c r="O1440">
        <v>1</v>
      </c>
      <c r="P1440">
        <v>0</v>
      </c>
      <c r="Q1440">
        <v>5</v>
      </c>
      <c r="R1440" t="s">
        <v>7</v>
      </c>
    </row>
    <row r="1441" spans="1:18" x14ac:dyDescent="0.35">
      <c r="A1441">
        <v>0</v>
      </c>
      <c r="B1441" t="s">
        <v>363</v>
      </c>
      <c r="C1441">
        <v>0.1</v>
      </c>
      <c r="D1441" t="s">
        <v>6</v>
      </c>
      <c r="E1441" t="s">
        <v>384</v>
      </c>
      <c r="F1441" t="s">
        <v>501</v>
      </c>
      <c r="G1441" t="s">
        <v>363</v>
      </c>
      <c r="H1441">
        <v>11.749000000000001</v>
      </c>
      <c r="I1441" t="s">
        <v>871</v>
      </c>
      <c r="L1441">
        <v>107329824</v>
      </c>
      <c r="M1441" s="5">
        <v>45055</v>
      </c>
      <c r="N1441">
        <v>21</v>
      </c>
      <c r="O1441">
        <v>1</v>
      </c>
      <c r="P1441">
        <v>0</v>
      </c>
      <c r="Q1441">
        <v>1</v>
      </c>
      <c r="R1441" t="s">
        <v>7</v>
      </c>
    </row>
    <row r="1442" spans="1:18" x14ac:dyDescent="0.35">
      <c r="A1442">
        <v>0</v>
      </c>
      <c r="B1442" t="s">
        <v>363</v>
      </c>
      <c r="C1442">
        <v>5.8000000000000003E-2</v>
      </c>
      <c r="D1442" t="s">
        <v>6</v>
      </c>
      <c r="E1442" t="s">
        <v>384</v>
      </c>
      <c r="F1442" t="s">
        <v>501</v>
      </c>
      <c r="G1442" t="s">
        <v>363</v>
      </c>
      <c r="H1442">
        <v>11.791</v>
      </c>
      <c r="I1442" t="s">
        <v>871</v>
      </c>
      <c r="L1442">
        <v>106647676</v>
      </c>
      <c r="M1442" s="5">
        <v>44407</v>
      </c>
      <c r="N1442">
        <v>21</v>
      </c>
      <c r="O1442">
        <v>1</v>
      </c>
      <c r="P1442">
        <v>0</v>
      </c>
      <c r="Q1442">
        <v>1</v>
      </c>
      <c r="R1442" t="s">
        <v>7</v>
      </c>
    </row>
    <row r="1443" spans="1:18" x14ac:dyDescent="0.35">
      <c r="A1443">
        <v>0</v>
      </c>
      <c r="B1443" t="s">
        <v>363</v>
      </c>
      <c r="C1443">
        <v>5.7000000000000002E-2</v>
      </c>
      <c r="D1443" t="s">
        <v>6</v>
      </c>
      <c r="E1443" t="s">
        <v>384</v>
      </c>
      <c r="F1443" t="s">
        <v>507</v>
      </c>
      <c r="G1443" t="s">
        <v>363</v>
      </c>
      <c r="H1443">
        <v>11.792</v>
      </c>
      <c r="I1443" t="s">
        <v>871</v>
      </c>
      <c r="L1443">
        <v>106675842</v>
      </c>
      <c r="M1443" s="5">
        <v>44401</v>
      </c>
      <c r="N1443">
        <v>21</v>
      </c>
      <c r="O1443">
        <v>1</v>
      </c>
      <c r="P1443">
        <v>0</v>
      </c>
      <c r="Q1443">
        <v>1</v>
      </c>
      <c r="R1443" t="s">
        <v>8</v>
      </c>
    </row>
    <row r="1444" spans="1:18" x14ac:dyDescent="0.35">
      <c r="A1444">
        <v>0</v>
      </c>
      <c r="B1444" t="s">
        <v>363</v>
      </c>
      <c r="C1444">
        <v>4.2999999999999997E-2</v>
      </c>
      <c r="D1444" t="s">
        <v>6</v>
      </c>
      <c r="E1444" t="s">
        <v>384</v>
      </c>
      <c r="F1444" t="s">
        <v>437</v>
      </c>
      <c r="G1444" t="s">
        <v>363</v>
      </c>
      <c r="H1444">
        <v>11.805999999999999</v>
      </c>
      <c r="I1444" t="s">
        <v>871</v>
      </c>
      <c r="L1444">
        <v>105826854</v>
      </c>
      <c r="M1444" s="5">
        <v>43558</v>
      </c>
      <c r="N1444">
        <v>21</v>
      </c>
      <c r="O1444">
        <v>1</v>
      </c>
      <c r="P1444">
        <v>0</v>
      </c>
      <c r="Q1444">
        <v>3</v>
      </c>
      <c r="R1444" t="s">
        <v>3</v>
      </c>
    </row>
    <row r="1445" spans="1:18" x14ac:dyDescent="0.35">
      <c r="A1445">
        <v>0</v>
      </c>
      <c r="B1445" t="s">
        <v>363</v>
      </c>
      <c r="C1445">
        <v>0.04</v>
      </c>
      <c r="D1445" t="s">
        <v>6</v>
      </c>
      <c r="E1445" t="s">
        <v>384</v>
      </c>
      <c r="F1445" t="s">
        <v>536</v>
      </c>
      <c r="G1445" t="s">
        <v>363</v>
      </c>
      <c r="H1445">
        <v>11.808999999999999</v>
      </c>
      <c r="I1445" t="s">
        <v>871</v>
      </c>
      <c r="L1445">
        <v>108138059</v>
      </c>
      <c r="M1445" s="5">
        <v>45816</v>
      </c>
      <c r="N1445">
        <v>28</v>
      </c>
      <c r="O1445">
        <v>1</v>
      </c>
      <c r="P1445">
        <v>0</v>
      </c>
      <c r="Q1445">
        <v>1</v>
      </c>
      <c r="R1445" t="s">
        <v>7</v>
      </c>
    </row>
    <row r="1446" spans="1:18" x14ac:dyDescent="0.35">
      <c r="A1446">
        <v>0</v>
      </c>
      <c r="B1446" t="s">
        <v>363</v>
      </c>
      <c r="C1446">
        <v>3.3000000000000002E-2</v>
      </c>
      <c r="D1446" t="s">
        <v>6</v>
      </c>
      <c r="E1446" t="s">
        <v>384</v>
      </c>
      <c r="F1446" t="s">
        <v>436</v>
      </c>
      <c r="G1446" t="s">
        <v>363</v>
      </c>
      <c r="H1446">
        <v>11.816000000000001</v>
      </c>
      <c r="I1446" t="s">
        <v>871</v>
      </c>
      <c r="L1446">
        <v>106336996</v>
      </c>
      <c r="M1446" s="5">
        <v>44088</v>
      </c>
      <c r="N1446">
        <v>28</v>
      </c>
      <c r="O1446">
        <v>1</v>
      </c>
      <c r="P1446">
        <v>0</v>
      </c>
      <c r="Q1446">
        <v>1</v>
      </c>
      <c r="R1446" t="s">
        <v>7</v>
      </c>
    </row>
    <row r="1447" spans="1:18" x14ac:dyDescent="0.35">
      <c r="A1447">
        <v>0</v>
      </c>
      <c r="B1447" t="s">
        <v>363</v>
      </c>
      <c r="C1447">
        <v>2.3E-2</v>
      </c>
      <c r="D1447" t="s">
        <v>399</v>
      </c>
      <c r="E1447" t="s">
        <v>384</v>
      </c>
      <c r="F1447" t="s">
        <v>436</v>
      </c>
      <c r="G1447" t="s">
        <v>363</v>
      </c>
      <c r="H1447">
        <v>11.826000000000001</v>
      </c>
      <c r="I1447" t="s">
        <v>871</v>
      </c>
      <c r="L1447">
        <v>108456272</v>
      </c>
      <c r="M1447" s="5">
        <v>46115</v>
      </c>
      <c r="N1447">
        <v>21</v>
      </c>
      <c r="O1447">
        <v>1</v>
      </c>
      <c r="P1447">
        <v>0</v>
      </c>
      <c r="Q1447">
        <v>4</v>
      </c>
      <c r="R1447" t="s">
        <v>7</v>
      </c>
    </row>
    <row r="1448" spans="1:18" x14ac:dyDescent="0.35">
      <c r="A1448">
        <v>0</v>
      </c>
      <c r="B1448" t="s">
        <v>363</v>
      </c>
      <c r="C1448">
        <v>1.9E-2</v>
      </c>
      <c r="D1448" t="s">
        <v>6</v>
      </c>
      <c r="E1448" t="s">
        <v>384</v>
      </c>
      <c r="F1448" t="s">
        <v>501</v>
      </c>
      <c r="G1448" t="s">
        <v>363</v>
      </c>
      <c r="H1448">
        <v>11.83</v>
      </c>
      <c r="I1448" t="s">
        <v>871</v>
      </c>
      <c r="L1448">
        <v>106486084</v>
      </c>
      <c r="M1448" s="5">
        <v>44226</v>
      </c>
      <c r="N1448">
        <v>21</v>
      </c>
      <c r="O1448">
        <v>1</v>
      </c>
      <c r="P1448">
        <v>7</v>
      </c>
      <c r="Q1448">
        <v>2</v>
      </c>
      <c r="R1448" t="s">
        <v>8</v>
      </c>
    </row>
    <row r="1449" spans="1:18" x14ac:dyDescent="0.35">
      <c r="A1449">
        <v>0</v>
      </c>
      <c r="B1449" t="s">
        <v>363</v>
      </c>
      <c r="C1449">
        <v>0.01</v>
      </c>
      <c r="D1449" t="s">
        <v>6</v>
      </c>
      <c r="E1449" t="s">
        <v>384</v>
      </c>
      <c r="F1449" t="s">
        <v>536</v>
      </c>
      <c r="G1449" t="s">
        <v>363</v>
      </c>
      <c r="H1449">
        <v>11.839</v>
      </c>
      <c r="I1449" t="s">
        <v>871</v>
      </c>
      <c r="L1449">
        <v>106891996</v>
      </c>
      <c r="M1449" s="5">
        <v>44517</v>
      </c>
      <c r="N1449">
        <v>21</v>
      </c>
      <c r="O1449">
        <v>1</v>
      </c>
      <c r="Q1449">
        <v>5</v>
      </c>
      <c r="R1449" t="s">
        <v>10</v>
      </c>
    </row>
    <row r="1450" spans="1:18" x14ac:dyDescent="0.35">
      <c r="A1450">
        <v>0</v>
      </c>
      <c r="B1450" t="s">
        <v>363</v>
      </c>
      <c r="C1450">
        <v>0.01</v>
      </c>
      <c r="D1450" t="s">
        <v>6</v>
      </c>
      <c r="E1450" t="s">
        <v>384</v>
      </c>
      <c r="F1450" t="s">
        <v>536</v>
      </c>
      <c r="G1450" t="s">
        <v>363</v>
      </c>
      <c r="H1450">
        <v>11.839</v>
      </c>
      <c r="I1450" t="s">
        <v>871</v>
      </c>
      <c r="L1450">
        <v>107261157</v>
      </c>
      <c r="M1450" s="5">
        <v>44984</v>
      </c>
      <c r="N1450">
        <v>21</v>
      </c>
      <c r="O1450">
        <v>1</v>
      </c>
      <c r="P1450">
        <v>0</v>
      </c>
      <c r="Q1450">
        <v>1</v>
      </c>
      <c r="R1450" t="s">
        <v>7</v>
      </c>
    </row>
    <row r="1451" spans="1:18" x14ac:dyDescent="0.35">
      <c r="A1451">
        <v>721</v>
      </c>
      <c r="B1451" t="s">
        <v>363</v>
      </c>
      <c r="C1451">
        <v>8.9999999999999993E-3</v>
      </c>
      <c r="D1451" t="s">
        <v>6</v>
      </c>
      <c r="E1451" t="s">
        <v>384</v>
      </c>
      <c r="F1451" t="s">
        <v>436</v>
      </c>
      <c r="G1451" t="s">
        <v>363</v>
      </c>
      <c r="H1451">
        <v>11.84</v>
      </c>
      <c r="I1451" t="s">
        <v>871</v>
      </c>
      <c r="L1451">
        <v>108484418</v>
      </c>
      <c r="M1451" s="5">
        <v>46143</v>
      </c>
      <c r="N1451">
        <v>24</v>
      </c>
      <c r="O1451">
        <v>1</v>
      </c>
      <c r="P1451">
        <v>7</v>
      </c>
      <c r="Q1451">
        <v>5</v>
      </c>
      <c r="R1451" t="s">
        <v>7</v>
      </c>
    </row>
    <row r="1452" spans="1:18" x14ac:dyDescent="0.35">
      <c r="A1452">
        <v>0</v>
      </c>
      <c r="B1452" t="s">
        <v>363</v>
      </c>
      <c r="C1452">
        <v>8.0000000000000002E-3</v>
      </c>
      <c r="D1452" t="s">
        <v>6</v>
      </c>
      <c r="E1452" t="s">
        <v>384</v>
      </c>
      <c r="F1452" t="s">
        <v>394</v>
      </c>
      <c r="G1452" t="s">
        <v>363</v>
      </c>
      <c r="H1452">
        <v>11.840999999999999</v>
      </c>
      <c r="I1452" t="s">
        <v>871</v>
      </c>
      <c r="L1452">
        <v>106823237</v>
      </c>
      <c r="M1452" s="5">
        <v>44565</v>
      </c>
      <c r="N1452">
        <v>21</v>
      </c>
      <c r="O1452">
        <v>1</v>
      </c>
      <c r="P1452">
        <v>7</v>
      </c>
      <c r="Q1452">
        <v>1</v>
      </c>
      <c r="R1452" t="s">
        <v>3</v>
      </c>
    </row>
    <row r="1453" spans="1:18" x14ac:dyDescent="0.35">
      <c r="A1453">
        <v>0</v>
      </c>
      <c r="B1453" t="s">
        <v>363</v>
      </c>
      <c r="C1453">
        <v>6.0000000000000001E-3</v>
      </c>
      <c r="D1453" t="s">
        <v>6</v>
      </c>
      <c r="E1453" t="s">
        <v>384</v>
      </c>
      <c r="F1453" t="s">
        <v>501</v>
      </c>
      <c r="G1453" t="s">
        <v>363</v>
      </c>
      <c r="H1453">
        <v>11.843</v>
      </c>
      <c r="I1453" t="s">
        <v>871</v>
      </c>
      <c r="L1453">
        <v>106831861</v>
      </c>
      <c r="M1453" s="5">
        <v>44574</v>
      </c>
      <c r="N1453">
        <v>21</v>
      </c>
      <c r="O1453">
        <v>1</v>
      </c>
      <c r="P1453">
        <v>7</v>
      </c>
      <c r="Q1453">
        <v>1</v>
      </c>
      <c r="R1453" t="s">
        <v>7</v>
      </c>
    </row>
    <row r="1454" spans="1:18" x14ac:dyDescent="0.35">
      <c r="A1454">
        <v>0</v>
      </c>
      <c r="B1454" t="s">
        <v>363</v>
      </c>
      <c r="C1454">
        <v>0.4</v>
      </c>
      <c r="D1454" t="s">
        <v>6</v>
      </c>
      <c r="E1454" t="s">
        <v>404</v>
      </c>
      <c r="F1454" t="s">
        <v>384</v>
      </c>
      <c r="G1454" t="s">
        <v>363</v>
      </c>
      <c r="H1454">
        <v>11.843999999999999</v>
      </c>
      <c r="I1454" t="s">
        <v>871</v>
      </c>
      <c r="L1454">
        <v>108384314</v>
      </c>
      <c r="M1454" s="5">
        <v>46049</v>
      </c>
      <c r="N1454">
        <v>21</v>
      </c>
      <c r="O1454">
        <v>1</v>
      </c>
      <c r="P1454">
        <v>7</v>
      </c>
      <c r="Q1454">
        <v>1</v>
      </c>
      <c r="R1454" t="s">
        <v>7</v>
      </c>
    </row>
    <row r="1455" spans="1:18" x14ac:dyDescent="0.35">
      <c r="A1455">
        <v>0</v>
      </c>
      <c r="B1455" t="s">
        <v>363</v>
      </c>
      <c r="C1455">
        <v>0.4</v>
      </c>
      <c r="D1455" t="s">
        <v>503</v>
      </c>
      <c r="E1455" t="s">
        <v>404</v>
      </c>
      <c r="F1455" t="s">
        <v>384</v>
      </c>
      <c r="G1455" t="s">
        <v>363</v>
      </c>
      <c r="H1455">
        <v>11.843999999999999</v>
      </c>
      <c r="I1455" t="s">
        <v>871</v>
      </c>
      <c r="L1455">
        <v>107322690</v>
      </c>
      <c r="M1455" s="5">
        <v>45048</v>
      </c>
      <c r="N1455">
        <v>28</v>
      </c>
      <c r="O1455">
        <v>1</v>
      </c>
      <c r="P1455">
        <v>8</v>
      </c>
      <c r="Q1455">
        <v>1</v>
      </c>
      <c r="R1455" t="s">
        <v>7</v>
      </c>
    </row>
    <row r="1456" spans="1:18" x14ac:dyDescent="0.35">
      <c r="A1456">
        <v>0</v>
      </c>
      <c r="B1456" t="s">
        <v>363</v>
      </c>
      <c r="C1456">
        <v>4.0000000000000001E-3</v>
      </c>
      <c r="D1456" t="s">
        <v>6</v>
      </c>
      <c r="E1456" t="s">
        <v>384</v>
      </c>
      <c r="F1456" t="s">
        <v>549</v>
      </c>
      <c r="G1456" t="s">
        <v>363</v>
      </c>
      <c r="H1456">
        <v>11.845000000000001</v>
      </c>
      <c r="I1456" t="s">
        <v>871</v>
      </c>
      <c r="L1456">
        <v>107968916</v>
      </c>
      <c r="M1456" s="5">
        <v>45649</v>
      </c>
      <c r="N1456">
        <v>21</v>
      </c>
      <c r="O1456">
        <v>1</v>
      </c>
      <c r="P1456">
        <v>0</v>
      </c>
      <c r="Q1456">
        <v>1</v>
      </c>
      <c r="R1456" t="s">
        <v>7</v>
      </c>
    </row>
    <row r="1457" spans="1:18" x14ac:dyDescent="0.35">
      <c r="A1457">
        <v>0</v>
      </c>
      <c r="B1457" t="s">
        <v>363</v>
      </c>
      <c r="C1457">
        <v>0</v>
      </c>
      <c r="E1457" t="s">
        <v>384</v>
      </c>
      <c r="F1457" t="s">
        <v>550</v>
      </c>
      <c r="G1457" t="s">
        <v>363</v>
      </c>
      <c r="H1457">
        <v>11.849</v>
      </c>
      <c r="I1457" t="s">
        <v>871</v>
      </c>
      <c r="L1457">
        <v>105401937</v>
      </c>
      <c r="M1457" s="5">
        <v>43164</v>
      </c>
      <c r="N1457">
        <v>21</v>
      </c>
      <c r="O1457">
        <v>1</v>
      </c>
      <c r="P1457">
        <v>7</v>
      </c>
      <c r="Q1457">
        <v>2</v>
      </c>
      <c r="R1457" t="s">
        <v>7</v>
      </c>
    </row>
    <row r="1458" spans="1:18" x14ac:dyDescent="0.35">
      <c r="A1458">
        <v>0</v>
      </c>
      <c r="B1458" t="s">
        <v>363</v>
      </c>
      <c r="C1458">
        <v>0</v>
      </c>
      <c r="E1458" t="s">
        <v>384</v>
      </c>
      <c r="F1458" t="s">
        <v>501</v>
      </c>
      <c r="G1458" t="s">
        <v>363</v>
      </c>
      <c r="H1458">
        <v>11.849</v>
      </c>
      <c r="I1458" t="s">
        <v>871</v>
      </c>
      <c r="L1458">
        <v>104701237</v>
      </c>
      <c r="M1458" s="5">
        <v>42472</v>
      </c>
      <c r="N1458">
        <v>24</v>
      </c>
      <c r="O1458">
        <v>2</v>
      </c>
      <c r="P1458">
        <v>7</v>
      </c>
      <c r="Q1458">
        <v>5</v>
      </c>
      <c r="R1458" t="s">
        <v>7</v>
      </c>
    </row>
    <row r="1459" spans="1:18" x14ac:dyDescent="0.35">
      <c r="A1459">
        <v>0</v>
      </c>
      <c r="B1459" t="s">
        <v>363</v>
      </c>
      <c r="C1459">
        <v>0</v>
      </c>
      <c r="E1459" t="s">
        <v>384</v>
      </c>
      <c r="F1459" t="s">
        <v>430</v>
      </c>
      <c r="G1459" t="s">
        <v>363</v>
      </c>
      <c r="H1459">
        <v>11.849</v>
      </c>
      <c r="I1459" t="s">
        <v>871</v>
      </c>
      <c r="L1459">
        <v>106332114</v>
      </c>
      <c r="M1459" s="5">
        <v>44083</v>
      </c>
      <c r="N1459">
        <v>21</v>
      </c>
      <c r="O1459">
        <v>1</v>
      </c>
      <c r="P1459">
        <v>7</v>
      </c>
      <c r="Q1459">
        <v>1</v>
      </c>
      <c r="R1459" t="s">
        <v>7</v>
      </c>
    </row>
    <row r="1460" spans="1:18" x14ac:dyDescent="0.35">
      <c r="A1460">
        <v>0</v>
      </c>
      <c r="B1460" t="s">
        <v>363</v>
      </c>
      <c r="C1460">
        <v>0</v>
      </c>
      <c r="E1460" t="s">
        <v>384</v>
      </c>
      <c r="F1460" t="s">
        <v>432</v>
      </c>
      <c r="G1460" t="s">
        <v>363</v>
      </c>
      <c r="H1460">
        <v>11.849</v>
      </c>
      <c r="I1460" t="s">
        <v>871</v>
      </c>
      <c r="L1460">
        <v>105153676</v>
      </c>
      <c r="M1460" s="5">
        <v>42922</v>
      </c>
      <c r="N1460">
        <v>23</v>
      </c>
      <c r="O1460">
        <v>1</v>
      </c>
      <c r="P1460">
        <v>7</v>
      </c>
      <c r="Q1460">
        <v>1</v>
      </c>
      <c r="R1460" t="s">
        <v>8</v>
      </c>
    </row>
    <row r="1461" spans="1:18" x14ac:dyDescent="0.35">
      <c r="A1461">
        <v>0</v>
      </c>
      <c r="B1461" t="s">
        <v>363</v>
      </c>
      <c r="C1461">
        <v>0</v>
      </c>
      <c r="E1461" t="s">
        <v>384</v>
      </c>
      <c r="F1461" t="s">
        <v>551</v>
      </c>
      <c r="G1461" t="s">
        <v>363</v>
      </c>
      <c r="H1461">
        <v>11.849</v>
      </c>
      <c r="I1461" t="s">
        <v>871</v>
      </c>
      <c r="L1461">
        <v>104925414</v>
      </c>
      <c r="M1461" s="5">
        <v>42697</v>
      </c>
      <c r="N1461">
        <v>31</v>
      </c>
      <c r="O1461">
        <v>1</v>
      </c>
      <c r="P1461">
        <v>7</v>
      </c>
      <c r="Q1461">
        <v>1</v>
      </c>
      <c r="R1461" t="s">
        <v>7</v>
      </c>
    </row>
    <row r="1462" spans="1:18" x14ac:dyDescent="0.35">
      <c r="A1462">
        <v>0</v>
      </c>
      <c r="B1462" t="s">
        <v>363</v>
      </c>
      <c r="C1462">
        <v>0</v>
      </c>
      <c r="E1462" t="s">
        <v>384</v>
      </c>
      <c r="F1462" t="s">
        <v>404</v>
      </c>
      <c r="G1462" t="s">
        <v>363</v>
      </c>
      <c r="H1462">
        <v>11.849</v>
      </c>
      <c r="I1462" t="s">
        <v>871</v>
      </c>
      <c r="L1462">
        <v>105342253</v>
      </c>
      <c r="M1462" s="5">
        <v>43102</v>
      </c>
      <c r="N1462">
        <v>23</v>
      </c>
      <c r="O1462">
        <v>1</v>
      </c>
      <c r="P1462">
        <v>7</v>
      </c>
      <c r="Q1462">
        <v>5</v>
      </c>
      <c r="R1462" t="s">
        <v>3</v>
      </c>
    </row>
    <row r="1463" spans="1:18" x14ac:dyDescent="0.35">
      <c r="A1463">
        <v>0</v>
      </c>
      <c r="B1463" t="s">
        <v>363</v>
      </c>
      <c r="C1463">
        <v>0</v>
      </c>
      <c r="E1463" t="s">
        <v>384</v>
      </c>
      <c r="F1463" t="s">
        <v>536</v>
      </c>
      <c r="G1463" t="s">
        <v>363</v>
      </c>
      <c r="H1463">
        <v>11.849</v>
      </c>
      <c r="I1463" t="s">
        <v>871</v>
      </c>
      <c r="L1463">
        <v>104590126</v>
      </c>
      <c r="M1463" s="5">
        <v>42356</v>
      </c>
      <c r="N1463">
        <v>24</v>
      </c>
      <c r="O1463">
        <v>2</v>
      </c>
      <c r="P1463">
        <v>7</v>
      </c>
      <c r="Q1463">
        <v>5</v>
      </c>
      <c r="R1463" t="s">
        <v>7</v>
      </c>
    </row>
    <row r="1464" spans="1:18" x14ac:dyDescent="0.35">
      <c r="A1464">
        <v>0</v>
      </c>
      <c r="B1464" t="s">
        <v>363</v>
      </c>
      <c r="C1464">
        <v>0</v>
      </c>
      <c r="E1464" t="s">
        <v>384</v>
      </c>
      <c r="F1464" t="s">
        <v>404</v>
      </c>
      <c r="G1464" t="s">
        <v>363</v>
      </c>
      <c r="H1464">
        <v>11.849</v>
      </c>
      <c r="I1464" t="s">
        <v>871</v>
      </c>
      <c r="L1464">
        <v>103973654</v>
      </c>
      <c r="M1464" s="5">
        <v>41680</v>
      </c>
      <c r="N1464">
        <v>24</v>
      </c>
      <c r="O1464">
        <v>2</v>
      </c>
      <c r="P1464">
        <v>4</v>
      </c>
      <c r="Q1464">
        <v>5</v>
      </c>
      <c r="R1464" t="s">
        <v>7</v>
      </c>
    </row>
    <row r="1465" spans="1:18" x14ac:dyDescent="0.35">
      <c r="A1465">
        <v>0</v>
      </c>
      <c r="B1465" t="s">
        <v>363</v>
      </c>
      <c r="C1465">
        <v>0</v>
      </c>
      <c r="E1465" t="s">
        <v>384</v>
      </c>
      <c r="F1465" t="s">
        <v>404</v>
      </c>
      <c r="G1465" t="s">
        <v>363</v>
      </c>
      <c r="H1465">
        <v>11.849</v>
      </c>
      <c r="I1465" t="s">
        <v>871</v>
      </c>
      <c r="L1465">
        <v>104714498</v>
      </c>
      <c r="M1465" s="5">
        <v>42483</v>
      </c>
      <c r="N1465">
        <v>28</v>
      </c>
      <c r="O1465">
        <v>1</v>
      </c>
      <c r="P1465">
        <v>7</v>
      </c>
      <c r="Q1465">
        <v>1</v>
      </c>
      <c r="R1465" t="s">
        <v>7</v>
      </c>
    </row>
    <row r="1466" spans="1:18" x14ac:dyDescent="0.35">
      <c r="A1466">
        <v>0</v>
      </c>
      <c r="B1466" t="s">
        <v>363</v>
      </c>
      <c r="C1466">
        <v>0</v>
      </c>
      <c r="E1466" t="s">
        <v>384</v>
      </c>
      <c r="F1466" t="s">
        <v>404</v>
      </c>
      <c r="G1466" t="s">
        <v>363</v>
      </c>
      <c r="H1466">
        <v>11.849</v>
      </c>
      <c r="I1466" t="s">
        <v>871</v>
      </c>
      <c r="L1466">
        <v>106780780</v>
      </c>
      <c r="M1466" s="5">
        <v>44524</v>
      </c>
      <c r="N1466">
        <v>21</v>
      </c>
      <c r="O1466">
        <v>1</v>
      </c>
      <c r="P1466">
        <v>7</v>
      </c>
      <c r="Q1466">
        <v>4</v>
      </c>
      <c r="R1466" t="s">
        <v>7</v>
      </c>
    </row>
    <row r="1467" spans="1:18" x14ac:dyDescent="0.35">
      <c r="A1467">
        <v>0</v>
      </c>
      <c r="B1467" t="s">
        <v>363</v>
      </c>
      <c r="C1467">
        <v>0</v>
      </c>
      <c r="E1467" t="s">
        <v>384</v>
      </c>
      <c r="F1467" t="s">
        <v>436</v>
      </c>
      <c r="G1467" t="s">
        <v>363</v>
      </c>
      <c r="H1467">
        <v>11.849</v>
      </c>
      <c r="I1467" t="s">
        <v>871</v>
      </c>
      <c r="L1467">
        <v>105503475</v>
      </c>
      <c r="M1467" s="5">
        <v>43252</v>
      </c>
      <c r="N1467">
        <v>30</v>
      </c>
      <c r="O1467">
        <v>1</v>
      </c>
      <c r="P1467">
        <v>7</v>
      </c>
      <c r="Q1467">
        <v>5</v>
      </c>
      <c r="R1467" t="s">
        <v>7</v>
      </c>
    </row>
    <row r="1468" spans="1:18" x14ac:dyDescent="0.35">
      <c r="A1468">
        <v>0</v>
      </c>
      <c r="B1468" t="s">
        <v>363</v>
      </c>
      <c r="C1468">
        <v>0</v>
      </c>
      <c r="E1468" t="s">
        <v>384</v>
      </c>
      <c r="F1468" t="s">
        <v>404</v>
      </c>
      <c r="G1468" t="s">
        <v>363</v>
      </c>
      <c r="H1468">
        <v>11.849</v>
      </c>
      <c r="I1468" t="s">
        <v>871</v>
      </c>
      <c r="L1468">
        <v>105755106</v>
      </c>
      <c r="M1468" s="5">
        <v>43488</v>
      </c>
      <c r="N1468">
        <v>24</v>
      </c>
      <c r="O1468">
        <v>1</v>
      </c>
      <c r="P1468">
        <v>7</v>
      </c>
      <c r="Q1468">
        <v>5</v>
      </c>
      <c r="R1468" t="s">
        <v>7</v>
      </c>
    </row>
    <row r="1469" spans="1:18" x14ac:dyDescent="0.35">
      <c r="A1469">
        <v>0</v>
      </c>
      <c r="B1469" t="s">
        <v>363</v>
      </c>
      <c r="C1469">
        <v>0</v>
      </c>
      <c r="E1469" t="s">
        <v>384</v>
      </c>
      <c r="F1469" t="s">
        <v>553</v>
      </c>
      <c r="G1469" t="s">
        <v>363</v>
      </c>
      <c r="H1469">
        <v>11.849</v>
      </c>
      <c r="I1469" t="s">
        <v>871</v>
      </c>
      <c r="L1469">
        <v>108055284</v>
      </c>
      <c r="M1469" s="5">
        <v>45737</v>
      </c>
      <c r="N1469">
        <v>23</v>
      </c>
      <c r="O1469">
        <v>1</v>
      </c>
      <c r="P1469">
        <v>7</v>
      </c>
      <c r="Q1469">
        <v>1</v>
      </c>
      <c r="R1469" t="s">
        <v>8</v>
      </c>
    </row>
    <row r="1470" spans="1:18" x14ac:dyDescent="0.35">
      <c r="A1470">
        <v>0</v>
      </c>
      <c r="B1470" t="s">
        <v>363</v>
      </c>
      <c r="C1470">
        <v>0</v>
      </c>
      <c r="E1470" t="s">
        <v>384</v>
      </c>
      <c r="F1470" t="s">
        <v>554</v>
      </c>
      <c r="G1470" t="s">
        <v>363</v>
      </c>
      <c r="H1470">
        <v>11.849</v>
      </c>
      <c r="I1470" t="s">
        <v>871</v>
      </c>
      <c r="L1470">
        <v>107408462</v>
      </c>
      <c r="M1470" s="5">
        <v>45128</v>
      </c>
      <c r="N1470">
        <v>23</v>
      </c>
      <c r="O1470">
        <v>1</v>
      </c>
      <c r="P1470">
        <v>7</v>
      </c>
      <c r="Q1470">
        <v>4</v>
      </c>
      <c r="R1470" t="s">
        <v>7</v>
      </c>
    </row>
    <row r="1471" spans="1:18" x14ac:dyDescent="0.35">
      <c r="A1471">
        <v>0</v>
      </c>
      <c r="B1471" t="s">
        <v>363</v>
      </c>
      <c r="C1471">
        <v>0</v>
      </c>
      <c r="E1471" t="s">
        <v>384</v>
      </c>
      <c r="F1471" t="s">
        <v>404</v>
      </c>
      <c r="G1471" t="s">
        <v>363</v>
      </c>
      <c r="H1471">
        <v>11.849</v>
      </c>
      <c r="I1471" t="s">
        <v>871</v>
      </c>
      <c r="L1471">
        <v>107809630</v>
      </c>
      <c r="M1471" s="5">
        <v>45511</v>
      </c>
      <c r="N1471">
        <v>23</v>
      </c>
      <c r="O1471">
        <v>2</v>
      </c>
      <c r="P1471">
        <v>7</v>
      </c>
      <c r="Q1471">
        <v>1</v>
      </c>
      <c r="R1471" t="s">
        <v>7</v>
      </c>
    </row>
    <row r="1472" spans="1:18" x14ac:dyDescent="0.35">
      <c r="A1472">
        <v>0</v>
      </c>
      <c r="B1472" t="s">
        <v>363</v>
      </c>
      <c r="C1472">
        <v>0</v>
      </c>
      <c r="E1472" t="s">
        <v>384</v>
      </c>
      <c r="F1472" t="s">
        <v>430</v>
      </c>
      <c r="G1472" t="s">
        <v>363</v>
      </c>
      <c r="H1472">
        <v>11.849</v>
      </c>
      <c r="I1472" t="s">
        <v>871</v>
      </c>
      <c r="L1472">
        <v>108028070</v>
      </c>
      <c r="M1472" s="5">
        <v>45701</v>
      </c>
      <c r="N1472">
        <v>25</v>
      </c>
      <c r="O1472">
        <v>2</v>
      </c>
      <c r="P1472">
        <v>7</v>
      </c>
      <c r="Q1472">
        <v>1</v>
      </c>
      <c r="R1472" t="s">
        <v>7</v>
      </c>
    </row>
    <row r="1473" spans="1:18" x14ac:dyDescent="0.35">
      <c r="A1473">
        <v>0</v>
      </c>
      <c r="B1473" t="s">
        <v>363</v>
      </c>
      <c r="C1473">
        <v>0</v>
      </c>
      <c r="E1473" t="s">
        <v>384</v>
      </c>
      <c r="F1473" t="s">
        <v>434</v>
      </c>
      <c r="G1473" t="s">
        <v>363</v>
      </c>
      <c r="H1473">
        <v>11.849</v>
      </c>
      <c r="I1473" t="s">
        <v>871</v>
      </c>
      <c r="L1473">
        <v>107894046</v>
      </c>
      <c r="M1473" s="5">
        <v>45586</v>
      </c>
      <c r="N1473">
        <v>23</v>
      </c>
      <c r="O1473">
        <v>1</v>
      </c>
      <c r="P1473">
        <v>7</v>
      </c>
      <c r="Q1473">
        <v>5</v>
      </c>
      <c r="R1473" t="s">
        <v>7</v>
      </c>
    </row>
    <row r="1474" spans="1:18" x14ac:dyDescent="0.35">
      <c r="A1474">
        <v>0</v>
      </c>
      <c r="B1474" t="s">
        <v>363</v>
      </c>
      <c r="C1474">
        <v>0</v>
      </c>
      <c r="E1474" t="s">
        <v>384</v>
      </c>
      <c r="F1474" t="s">
        <v>435</v>
      </c>
      <c r="G1474" t="s">
        <v>363</v>
      </c>
      <c r="H1474">
        <v>11.849</v>
      </c>
      <c r="I1474" t="s">
        <v>871</v>
      </c>
      <c r="L1474">
        <v>108394167</v>
      </c>
      <c r="M1474" s="5">
        <v>46060</v>
      </c>
      <c r="N1474">
        <v>23</v>
      </c>
      <c r="O1474">
        <v>1</v>
      </c>
      <c r="P1474">
        <v>7</v>
      </c>
      <c r="Q1474">
        <v>5</v>
      </c>
      <c r="R1474" t="s">
        <v>7</v>
      </c>
    </row>
    <row r="1475" spans="1:18" x14ac:dyDescent="0.35">
      <c r="A1475">
        <v>0</v>
      </c>
      <c r="B1475" t="s">
        <v>363</v>
      </c>
      <c r="C1475">
        <v>0</v>
      </c>
      <c r="E1475" t="s">
        <v>384</v>
      </c>
      <c r="F1475" t="s">
        <v>430</v>
      </c>
      <c r="G1475" t="s">
        <v>363</v>
      </c>
      <c r="H1475">
        <v>11.849</v>
      </c>
      <c r="I1475" t="s">
        <v>871</v>
      </c>
      <c r="L1475">
        <v>107988354</v>
      </c>
      <c r="M1475" s="5">
        <v>45669</v>
      </c>
      <c r="N1475">
        <v>24</v>
      </c>
      <c r="O1475">
        <v>1</v>
      </c>
      <c r="P1475">
        <v>7</v>
      </c>
      <c r="Q1475">
        <v>4</v>
      </c>
      <c r="R1475" t="s">
        <v>8</v>
      </c>
    </row>
    <row r="1476" spans="1:18" x14ac:dyDescent="0.35">
      <c r="A1476">
        <v>0</v>
      </c>
      <c r="B1476" t="s">
        <v>363</v>
      </c>
      <c r="C1476">
        <v>0</v>
      </c>
      <c r="E1476" t="s">
        <v>384</v>
      </c>
      <c r="F1476" t="s">
        <v>434</v>
      </c>
      <c r="G1476" t="s">
        <v>363</v>
      </c>
      <c r="H1476">
        <v>11.849</v>
      </c>
      <c r="I1476" t="s">
        <v>871</v>
      </c>
      <c r="L1476">
        <v>108056617</v>
      </c>
      <c r="M1476" s="5">
        <v>45737</v>
      </c>
      <c r="N1476">
        <v>23</v>
      </c>
      <c r="O1476">
        <v>1</v>
      </c>
      <c r="P1476">
        <v>7</v>
      </c>
      <c r="Q1476">
        <v>1</v>
      </c>
      <c r="R1476" t="s">
        <v>7</v>
      </c>
    </row>
    <row r="1477" spans="1:18" x14ac:dyDescent="0.35">
      <c r="A1477">
        <v>0</v>
      </c>
      <c r="B1477" t="s">
        <v>363</v>
      </c>
      <c r="C1477">
        <v>0</v>
      </c>
      <c r="E1477" t="s">
        <v>384</v>
      </c>
      <c r="F1477" t="s">
        <v>555</v>
      </c>
      <c r="G1477" t="s">
        <v>363</v>
      </c>
      <c r="H1477">
        <v>11.849</v>
      </c>
      <c r="I1477" t="s">
        <v>871</v>
      </c>
      <c r="L1477">
        <v>107970320</v>
      </c>
      <c r="M1477" s="5">
        <v>45648</v>
      </c>
      <c r="N1477">
        <v>23</v>
      </c>
      <c r="O1477">
        <v>1</v>
      </c>
      <c r="P1477">
        <v>7</v>
      </c>
      <c r="Q1477">
        <v>5</v>
      </c>
      <c r="R1477" t="s">
        <v>8</v>
      </c>
    </row>
    <row r="1478" spans="1:18" x14ac:dyDescent="0.35">
      <c r="A1478">
        <v>0</v>
      </c>
      <c r="B1478" t="s">
        <v>363</v>
      </c>
      <c r="C1478">
        <v>0</v>
      </c>
      <c r="E1478" t="s">
        <v>384</v>
      </c>
      <c r="F1478" t="s">
        <v>404</v>
      </c>
      <c r="G1478" t="s">
        <v>363</v>
      </c>
      <c r="H1478">
        <v>11.849</v>
      </c>
      <c r="I1478" t="s">
        <v>871</v>
      </c>
      <c r="L1478">
        <v>108379843</v>
      </c>
      <c r="M1478" s="5">
        <v>46043</v>
      </c>
      <c r="N1478">
        <v>21</v>
      </c>
      <c r="O1478">
        <v>1</v>
      </c>
      <c r="P1478">
        <v>7</v>
      </c>
      <c r="Q1478">
        <v>1</v>
      </c>
      <c r="R1478" t="s">
        <v>7</v>
      </c>
    </row>
    <row r="1479" spans="1:18" x14ac:dyDescent="0.35">
      <c r="A1479">
        <v>0</v>
      </c>
      <c r="B1479" t="s">
        <v>363</v>
      </c>
      <c r="C1479">
        <v>0</v>
      </c>
      <c r="E1479" t="s">
        <v>384</v>
      </c>
      <c r="F1479" t="s">
        <v>436</v>
      </c>
      <c r="G1479" t="s">
        <v>363</v>
      </c>
      <c r="H1479">
        <v>11.849</v>
      </c>
      <c r="I1479" t="s">
        <v>871</v>
      </c>
      <c r="L1479">
        <v>107927615</v>
      </c>
      <c r="M1479" s="5">
        <v>45615</v>
      </c>
      <c r="N1479">
        <v>23</v>
      </c>
      <c r="O1479">
        <v>1</v>
      </c>
      <c r="P1479">
        <v>7</v>
      </c>
      <c r="Q1479">
        <v>3</v>
      </c>
      <c r="R1479" t="s">
        <v>7</v>
      </c>
    </row>
    <row r="1480" spans="1:18" x14ac:dyDescent="0.35">
      <c r="A1480">
        <v>0</v>
      </c>
      <c r="B1480" t="s">
        <v>363</v>
      </c>
      <c r="C1480">
        <v>0</v>
      </c>
      <c r="E1480" t="s">
        <v>384</v>
      </c>
      <c r="F1480" t="s">
        <v>404</v>
      </c>
      <c r="G1480" t="s">
        <v>363</v>
      </c>
      <c r="H1480">
        <v>11.849</v>
      </c>
      <c r="I1480" t="s">
        <v>871</v>
      </c>
      <c r="L1480">
        <v>107992930</v>
      </c>
      <c r="M1480" s="5">
        <v>45672</v>
      </c>
      <c r="N1480">
        <v>23</v>
      </c>
      <c r="O1480">
        <v>1</v>
      </c>
      <c r="P1480">
        <v>7</v>
      </c>
      <c r="Q1480">
        <v>4</v>
      </c>
      <c r="R1480" t="s">
        <v>7</v>
      </c>
    </row>
    <row r="1481" spans="1:18" x14ac:dyDescent="0.35">
      <c r="A1481">
        <v>0</v>
      </c>
      <c r="B1481" t="s">
        <v>363</v>
      </c>
      <c r="C1481">
        <v>0</v>
      </c>
      <c r="E1481" t="s">
        <v>384</v>
      </c>
      <c r="F1481" t="s">
        <v>556</v>
      </c>
      <c r="G1481" t="s">
        <v>363</v>
      </c>
      <c r="H1481">
        <v>11.849</v>
      </c>
      <c r="I1481" t="s">
        <v>871</v>
      </c>
      <c r="L1481">
        <v>107938478</v>
      </c>
      <c r="M1481" s="5">
        <v>45623</v>
      </c>
      <c r="N1481">
        <v>21</v>
      </c>
      <c r="O1481">
        <v>1</v>
      </c>
      <c r="P1481">
        <v>12</v>
      </c>
      <c r="Q1481">
        <v>4</v>
      </c>
      <c r="R1481" t="s">
        <v>8</v>
      </c>
    </row>
    <row r="1482" spans="1:18" x14ac:dyDescent="0.35">
      <c r="A1482">
        <v>0</v>
      </c>
      <c r="B1482" t="s">
        <v>363</v>
      </c>
      <c r="C1482">
        <v>0</v>
      </c>
      <c r="E1482" t="s">
        <v>384</v>
      </c>
      <c r="F1482" t="s">
        <v>436</v>
      </c>
      <c r="G1482" t="s">
        <v>363</v>
      </c>
      <c r="H1482">
        <v>11.849</v>
      </c>
      <c r="I1482" t="s">
        <v>871</v>
      </c>
      <c r="L1482">
        <v>107765086</v>
      </c>
      <c r="M1482" s="5">
        <v>45465</v>
      </c>
      <c r="N1482">
        <v>23</v>
      </c>
      <c r="O1482">
        <v>1</v>
      </c>
      <c r="P1482">
        <v>7</v>
      </c>
      <c r="Q1482">
        <v>1</v>
      </c>
      <c r="R1482" t="s">
        <v>3</v>
      </c>
    </row>
    <row r="1483" spans="1:18" x14ac:dyDescent="0.35">
      <c r="A1483">
        <v>0</v>
      </c>
      <c r="B1483" t="s">
        <v>363</v>
      </c>
      <c r="C1483">
        <v>0</v>
      </c>
      <c r="E1483" t="s">
        <v>384</v>
      </c>
      <c r="F1483" t="s">
        <v>430</v>
      </c>
      <c r="G1483" t="s">
        <v>363</v>
      </c>
      <c r="H1483">
        <v>11.849</v>
      </c>
      <c r="I1483" t="s">
        <v>871</v>
      </c>
      <c r="L1483">
        <v>108454848</v>
      </c>
      <c r="M1483" s="5">
        <v>46114</v>
      </c>
      <c r="N1483">
        <v>24</v>
      </c>
      <c r="O1483">
        <v>1</v>
      </c>
      <c r="P1483">
        <v>7</v>
      </c>
      <c r="Q1483">
        <v>4</v>
      </c>
      <c r="R1483" t="s">
        <v>3</v>
      </c>
    </row>
    <row r="1484" spans="1:18" x14ac:dyDescent="0.35">
      <c r="A1484">
        <v>0</v>
      </c>
      <c r="B1484" t="s">
        <v>363</v>
      </c>
      <c r="C1484">
        <v>3.09</v>
      </c>
      <c r="D1484" t="s">
        <v>6</v>
      </c>
      <c r="E1484" t="s">
        <v>387</v>
      </c>
      <c r="F1484" t="s">
        <v>384</v>
      </c>
      <c r="G1484" t="s">
        <v>363</v>
      </c>
      <c r="H1484">
        <v>11.851000000000001</v>
      </c>
      <c r="I1484" t="s">
        <v>871</v>
      </c>
      <c r="L1484">
        <v>107968829</v>
      </c>
      <c r="M1484" s="5">
        <v>45649</v>
      </c>
      <c r="N1484">
        <v>17</v>
      </c>
      <c r="O1484">
        <v>1</v>
      </c>
      <c r="P1484">
        <v>0</v>
      </c>
      <c r="Q1484">
        <v>5</v>
      </c>
      <c r="R1484" t="s">
        <v>7</v>
      </c>
    </row>
    <row r="1485" spans="1:18" x14ac:dyDescent="0.35">
      <c r="A1485">
        <v>0</v>
      </c>
      <c r="B1485" t="s">
        <v>363</v>
      </c>
      <c r="C1485">
        <v>4.0000000000000001E-3</v>
      </c>
      <c r="D1485" t="s">
        <v>411</v>
      </c>
      <c r="E1485" t="s">
        <v>384</v>
      </c>
      <c r="F1485" t="s">
        <v>404</v>
      </c>
      <c r="G1485" t="s">
        <v>363</v>
      </c>
      <c r="H1485">
        <v>11.853</v>
      </c>
      <c r="I1485" t="s">
        <v>871</v>
      </c>
      <c r="L1485">
        <v>107461901</v>
      </c>
      <c r="M1485" s="5">
        <v>45184</v>
      </c>
      <c r="N1485">
        <v>21</v>
      </c>
      <c r="O1485">
        <v>1</v>
      </c>
      <c r="P1485">
        <v>0</v>
      </c>
      <c r="Q1485">
        <v>5</v>
      </c>
      <c r="R1485" t="s">
        <v>7</v>
      </c>
    </row>
    <row r="1486" spans="1:18" x14ac:dyDescent="0.35">
      <c r="A1486">
        <v>0</v>
      </c>
      <c r="B1486" t="s">
        <v>363</v>
      </c>
      <c r="C1486">
        <v>4.0000000000000001E-3</v>
      </c>
      <c r="D1486" t="s">
        <v>411</v>
      </c>
      <c r="E1486" t="s">
        <v>384</v>
      </c>
      <c r="F1486" t="s">
        <v>387</v>
      </c>
      <c r="G1486" t="s">
        <v>363</v>
      </c>
      <c r="H1486">
        <v>11.853</v>
      </c>
      <c r="I1486" t="s">
        <v>871</v>
      </c>
      <c r="L1486">
        <v>108415522</v>
      </c>
      <c r="M1486" s="5">
        <v>46079</v>
      </c>
      <c r="N1486">
        <v>21</v>
      </c>
      <c r="O1486">
        <v>2</v>
      </c>
      <c r="P1486">
        <v>0</v>
      </c>
      <c r="Q1486">
        <v>4</v>
      </c>
      <c r="R1486" t="s">
        <v>7</v>
      </c>
    </row>
    <row r="1487" spans="1:18" x14ac:dyDescent="0.35">
      <c r="A1487">
        <v>0</v>
      </c>
      <c r="B1487" t="s">
        <v>363</v>
      </c>
      <c r="C1487">
        <v>5.0000000000000001E-3</v>
      </c>
      <c r="D1487" t="s">
        <v>411</v>
      </c>
      <c r="E1487" t="s">
        <v>384</v>
      </c>
      <c r="F1487" t="s">
        <v>404</v>
      </c>
      <c r="G1487" t="s">
        <v>363</v>
      </c>
      <c r="H1487">
        <v>11.853999999999999</v>
      </c>
      <c r="I1487" t="s">
        <v>871</v>
      </c>
      <c r="L1487">
        <v>107221753</v>
      </c>
      <c r="M1487" s="5">
        <v>44948</v>
      </c>
      <c r="N1487">
        <v>21</v>
      </c>
      <c r="O1487">
        <v>3</v>
      </c>
      <c r="P1487">
        <v>0</v>
      </c>
      <c r="Q1487">
        <v>1</v>
      </c>
      <c r="R1487" t="s">
        <v>7</v>
      </c>
    </row>
    <row r="1488" spans="1:18" x14ac:dyDescent="0.35">
      <c r="A1488">
        <v>0</v>
      </c>
      <c r="B1488" t="s">
        <v>363</v>
      </c>
      <c r="C1488">
        <v>8.0000000000000002E-3</v>
      </c>
      <c r="D1488" t="s">
        <v>411</v>
      </c>
      <c r="E1488" t="s">
        <v>384</v>
      </c>
      <c r="F1488" t="s">
        <v>404</v>
      </c>
      <c r="G1488" t="s">
        <v>363</v>
      </c>
      <c r="H1488">
        <v>11.856999999999999</v>
      </c>
      <c r="I1488" t="s">
        <v>871</v>
      </c>
      <c r="L1488">
        <v>104452410</v>
      </c>
      <c r="M1488" s="5">
        <v>42221</v>
      </c>
      <c r="N1488">
        <v>24</v>
      </c>
      <c r="O1488">
        <v>1</v>
      </c>
      <c r="P1488">
        <v>0</v>
      </c>
      <c r="Q1488">
        <v>1</v>
      </c>
      <c r="R1488" t="s">
        <v>8</v>
      </c>
    </row>
    <row r="1489" spans="1:18" x14ac:dyDescent="0.35">
      <c r="A1489">
        <v>0</v>
      </c>
      <c r="B1489" t="s">
        <v>363</v>
      </c>
      <c r="C1489">
        <v>1.2E-2</v>
      </c>
      <c r="D1489" t="s">
        <v>411</v>
      </c>
      <c r="E1489" t="s">
        <v>384</v>
      </c>
      <c r="F1489" t="s">
        <v>404</v>
      </c>
      <c r="G1489" t="s">
        <v>363</v>
      </c>
      <c r="H1489">
        <v>11.861000000000001</v>
      </c>
      <c r="I1489" t="s">
        <v>871</v>
      </c>
      <c r="L1489">
        <v>108180639</v>
      </c>
      <c r="M1489" s="5">
        <v>45861</v>
      </c>
      <c r="N1489">
        <v>21</v>
      </c>
      <c r="O1489">
        <v>1</v>
      </c>
      <c r="P1489">
        <v>0</v>
      </c>
      <c r="Q1489">
        <v>1</v>
      </c>
      <c r="R1489" t="s">
        <v>7</v>
      </c>
    </row>
    <row r="1490" spans="1:18" x14ac:dyDescent="0.35">
      <c r="A1490">
        <v>0</v>
      </c>
      <c r="B1490" t="s">
        <v>363</v>
      </c>
      <c r="C1490">
        <v>1.6E-2</v>
      </c>
      <c r="D1490" t="s">
        <v>411</v>
      </c>
      <c r="E1490" t="s">
        <v>384</v>
      </c>
      <c r="F1490" t="s">
        <v>550</v>
      </c>
      <c r="G1490" t="s">
        <v>363</v>
      </c>
      <c r="H1490">
        <v>11.865</v>
      </c>
      <c r="I1490" t="s">
        <v>871</v>
      </c>
      <c r="L1490">
        <v>105321444</v>
      </c>
      <c r="M1490" s="5">
        <v>43081</v>
      </c>
      <c r="N1490">
        <v>26</v>
      </c>
      <c r="O1490">
        <v>1</v>
      </c>
      <c r="P1490">
        <v>7</v>
      </c>
      <c r="Q1490">
        <v>5</v>
      </c>
      <c r="R1490" t="s">
        <v>7</v>
      </c>
    </row>
    <row r="1491" spans="1:18" x14ac:dyDescent="0.35">
      <c r="A1491">
        <v>0</v>
      </c>
      <c r="B1491" t="s">
        <v>363</v>
      </c>
      <c r="C1491">
        <v>1.7000000000000001E-2</v>
      </c>
      <c r="D1491" t="s">
        <v>411</v>
      </c>
      <c r="E1491" t="s">
        <v>384</v>
      </c>
      <c r="F1491" t="s">
        <v>404</v>
      </c>
      <c r="G1491" t="s">
        <v>363</v>
      </c>
      <c r="H1491">
        <v>11.866</v>
      </c>
      <c r="I1491" t="s">
        <v>871</v>
      </c>
      <c r="L1491">
        <v>104566943</v>
      </c>
      <c r="M1491" s="5">
        <v>42335</v>
      </c>
      <c r="N1491">
        <v>21</v>
      </c>
      <c r="O1491">
        <v>1</v>
      </c>
      <c r="P1491">
        <v>0</v>
      </c>
      <c r="Q1491">
        <v>1</v>
      </c>
      <c r="R1491" t="s">
        <v>3</v>
      </c>
    </row>
    <row r="1492" spans="1:18" x14ac:dyDescent="0.35">
      <c r="A1492">
        <v>0</v>
      </c>
      <c r="B1492" t="s">
        <v>363</v>
      </c>
      <c r="C1492">
        <v>1.7000000000000001E-2</v>
      </c>
      <c r="D1492" t="s">
        <v>411</v>
      </c>
      <c r="E1492" t="s">
        <v>384</v>
      </c>
      <c r="F1492" t="s">
        <v>404</v>
      </c>
      <c r="G1492" t="s">
        <v>363</v>
      </c>
      <c r="H1492">
        <v>11.866</v>
      </c>
      <c r="I1492" t="s">
        <v>871</v>
      </c>
      <c r="L1492">
        <v>107283661</v>
      </c>
      <c r="M1492" s="5">
        <v>45010</v>
      </c>
      <c r="N1492">
        <v>21</v>
      </c>
      <c r="O1492">
        <v>1</v>
      </c>
      <c r="P1492">
        <v>0</v>
      </c>
      <c r="Q1492">
        <v>1</v>
      </c>
      <c r="R1492" t="s">
        <v>3</v>
      </c>
    </row>
    <row r="1493" spans="1:18" x14ac:dyDescent="0.35">
      <c r="A1493">
        <v>0</v>
      </c>
      <c r="B1493" t="s">
        <v>363</v>
      </c>
      <c r="C1493">
        <v>1.9E-2</v>
      </c>
      <c r="D1493" t="s">
        <v>411</v>
      </c>
      <c r="E1493" t="s">
        <v>384</v>
      </c>
      <c r="F1493" t="s">
        <v>404</v>
      </c>
      <c r="G1493" t="s">
        <v>363</v>
      </c>
      <c r="H1493">
        <v>11.868</v>
      </c>
      <c r="I1493" t="s">
        <v>871</v>
      </c>
      <c r="L1493">
        <v>106489109</v>
      </c>
      <c r="M1493" s="5">
        <v>44241</v>
      </c>
      <c r="N1493">
        <v>21</v>
      </c>
      <c r="O1493">
        <v>2</v>
      </c>
      <c r="P1493">
        <v>7</v>
      </c>
      <c r="Q1493">
        <v>1</v>
      </c>
      <c r="R1493" t="s">
        <v>7</v>
      </c>
    </row>
    <row r="1494" spans="1:18" x14ac:dyDescent="0.35">
      <c r="A1494">
        <v>0</v>
      </c>
      <c r="B1494" t="s">
        <v>363</v>
      </c>
      <c r="C1494">
        <v>1.9E-2</v>
      </c>
      <c r="D1494" t="s">
        <v>411</v>
      </c>
      <c r="E1494" t="s">
        <v>384</v>
      </c>
      <c r="F1494" t="s">
        <v>404</v>
      </c>
      <c r="G1494" t="s">
        <v>363</v>
      </c>
      <c r="H1494">
        <v>11.868</v>
      </c>
      <c r="I1494" t="s">
        <v>871</v>
      </c>
      <c r="L1494">
        <v>105127583</v>
      </c>
      <c r="M1494" s="5">
        <v>42888</v>
      </c>
      <c r="N1494">
        <v>19</v>
      </c>
      <c r="O1494">
        <v>1</v>
      </c>
      <c r="P1494">
        <v>0</v>
      </c>
      <c r="Q1494">
        <v>1</v>
      </c>
      <c r="R1494" t="s">
        <v>7</v>
      </c>
    </row>
    <row r="1495" spans="1:18" x14ac:dyDescent="0.35">
      <c r="A1495">
        <v>0</v>
      </c>
      <c r="B1495" t="s">
        <v>363</v>
      </c>
      <c r="C1495">
        <v>2.7E-2</v>
      </c>
      <c r="D1495" t="s">
        <v>411</v>
      </c>
      <c r="E1495" t="s">
        <v>384</v>
      </c>
      <c r="F1495" t="s">
        <v>404</v>
      </c>
      <c r="G1495" t="s">
        <v>363</v>
      </c>
      <c r="H1495">
        <v>11.875999999999999</v>
      </c>
      <c r="I1495" t="s">
        <v>871</v>
      </c>
      <c r="L1495">
        <v>105585725</v>
      </c>
      <c r="M1495" s="5">
        <v>43335</v>
      </c>
      <c r="N1495">
        <v>18</v>
      </c>
      <c r="O1495">
        <v>1</v>
      </c>
      <c r="P1495">
        <v>0</v>
      </c>
      <c r="Q1495">
        <v>1</v>
      </c>
      <c r="R1495" t="s">
        <v>7</v>
      </c>
    </row>
    <row r="1496" spans="1:18" x14ac:dyDescent="0.35">
      <c r="A1496">
        <v>721</v>
      </c>
      <c r="B1496" t="s">
        <v>363</v>
      </c>
      <c r="C1496">
        <v>2.8000000000000001E-2</v>
      </c>
      <c r="D1496" t="s">
        <v>411</v>
      </c>
      <c r="E1496" t="s">
        <v>384</v>
      </c>
      <c r="F1496" t="s">
        <v>404</v>
      </c>
      <c r="G1496" t="s">
        <v>363</v>
      </c>
      <c r="H1496">
        <v>11.877000000000001</v>
      </c>
      <c r="I1496" t="s">
        <v>871</v>
      </c>
      <c r="L1496">
        <v>108430245</v>
      </c>
      <c r="M1496" s="5">
        <v>46093</v>
      </c>
      <c r="N1496">
        <v>14</v>
      </c>
      <c r="O1496">
        <v>1</v>
      </c>
      <c r="P1496">
        <v>7</v>
      </c>
      <c r="Q1496">
        <v>1</v>
      </c>
      <c r="R1496" t="s">
        <v>10</v>
      </c>
    </row>
    <row r="1497" spans="1:18" x14ac:dyDescent="0.35">
      <c r="A1497">
        <v>0</v>
      </c>
      <c r="B1497" t="s">
        <v>363</v>
      </c>
      <c r="C1497">
        <v>3.9E-2</v>
      </c>
      <c r="D1497" t="s">
        <v>411</v>
      </c>
      <c r="E1497" t="s">
        <v>384</v>
      </c>
      <c r="F1497" t="s">
        <v>404</v>
      </c>
      <c r="G1497" t="s">
        <v>363</v>
      </c>
      <c r="H1497">
        <v>11.888</v>
      </c>
      <c r="I1497" t="s">
        <v>871</v>
      </c>
      <c r="L1497">
        <v>104775367</v>
      </c>
      <c r="M1497" s="5">
        <v>42548</v>
      </c>
      <c r="N1497">
        <v>23</v>
      </c>
      <c r="O1497">
        <v>1</v>
      </c>
      <c r="P1497">
        <v>4</v>
      </c>
      <c r="Q1497">
        <v>1</v>
      </c>
      <c r="R1497" t="s">
        <v>3</v>
      </c>
    </row>
    <row r="1498" spans="1:18" x14ac:dyDescent="0.35">
      <c r="A1498">
        <v>0</v>
      </c>
      <c r="B1498" t="s">
        <v>363</v>
      </c>
      <c r="C1498">
        <v>4.5999999999999999E-2</v>
      </c>
      <c r="D1498" t="s">
        <v>411</v>
      </c>
      <c r="E1498" t="s">
        <v>384</v>
      </c>
      <c r="F1498" t="s">
        <v>404</v>
      </c>
      <c r="G1498" t="s">
        <v>363</v>
      </c>
      <c r="H1498">
        <v>11.895</v>
      </c>
      <c r="I1498" t="s">
        <v>871</v>
      </c>
      <c r="L1498">
        <v>106989325</v>
      </c>
      <c r="M1498" s="5">
        <v>44727</v>
      </c>
      <c r="N1498">
        <v>26</v>
      </c>
      <c r="O1498">
        <v>1</v>
      </c>
      <c r="P1498">
        <v>8</v>
      </c>
      <c r="Q1498">
        <v>1</v>
      </c>
      <c r="R1498" t="s">
        <v>7</v>
      </c>
    </row>
    <row r="1499" spans="1:18" x14ac:dyDescent="0.35">
      <c r="A1499">
        <v>491</v>
      </c>
      <c r="B1499" t="s">
        <v>363</v>
      </c>
      <c r="C1499">
        <v>4.2</v>
      </c>
      <c r="D1499" t="s">
        <v>411</v>
      </c>
      <c r="E1499" t="s">
        <v>502</v>
      </c>
      <c r="F1499" t="s">
        <v>507</v>
      </c>
      <c r="G1499" t="s">
        <v>363</v>
      </c>
      <c r="H1499">
        <v>11.904999999999999</v>
      </c>
      <c r="I1499" t="s">
        <v>871</v>
      </c>
      <c r="L1499">
        <v>104129374</v>
      </c>
      <c r="M1499" s="5">
        <v>41823</v>
      </c>
      <c r="N1499">
        <v>18</v>
      </c>
      <c r="O1499">
        <v>2</v>
      </c>
      <c r="P1499">
        <v>0</v>
      </c>
      <c r="Q1499">
        <v>1</v>
      </c>
      <c r="R1499" t="s">
        <v>7</v>
      </c>
    </row>
    <row r="1500" spans="1:18" x14ac:dyDescent="0.35">
      <c r="A1500">
        <v>0</v>
      </c>
      <c r="B1500" t="s">
        <v>363</v>
      </c>
      <c r="C1500">
        <v>7.5999999999999998E-2</v>
      </c>
      <c r="D1500" t="s">
        <v>411</v>
      </c>
      <c r="E1500" t="s">
        <v>384</v>
      </c>
      <c r="F1500" t="s">
        <v>404</v>
      </c>
      <c r="G1500" t="s">
        <v>363</v>
      </c>
      <c r="H1500">
        <v>11.925000000000001</v>
      </c>
      <c r="I1500" t="s">
        <v>871</v>
      </c>
      <c r="L1500">
        <v>107234786</v>
      </c>
      <c r="M1500" s="5">
        <v>44955</v>
      </c>
      <c r="N1500">
        <v>25</v>
      </c>
      <c r="O1500">
        <v>1</v>
      </c>
      <c r="P1500">
        <v>0</v>
      </c>
      <c r="Q1500">
        <v>1</v>
      </c>
      <c r="R1500" t="s">
        <v>7</v>
      </c>
    </row>
    <row r="1501" spans="1:18" x14ac:dyDescent="0.35">
      <c r="A1501">
        <v>0</v>
      </c>
      <c r="B1501" t="s">
        <v>363</v>
      </c>
      <c r="C1501">
        <v>7.5999999999999998E-2</v>
      </c>
      <c r="D1501" t="s">
        <v>411</v>
      </c>
      <c r="E1501" t="s">
        <v>384</v>
      </c>
      <c r="F1501" t="s">
        <v>558</v>
      </c>
      <c r="G1501" t="s">
        <v>363</v>
      </c>
      <c r="H1501">
        <v>11.925000000000001</v>
      </c>
      <c r="I1501" t="s">
        <v>871</v>
      </c>
      <c r="L1501">
        <v>107408608</v>
      </c>
      <c r="M1501" s="5">
        <v>45133</v>
      </c>
      <c r="N1501">
        <v>26</v>
      </c>
      <c r="O1501">
        <v>1</v>
      </c>
      <c r="P1501">
        <v>8</v>
      </c>
      <c r="Q1501">
        <v>1</v>
      </c>
      <c r="R1501" t="s">
        <v>7</v>
      </c>
    </row>
    <row r="1502" spans="1:18" x14ac:dyDescent="0.35">
      <c r="A1502">
        <v>0</v>
      </c>
      <c r="B1502" t="s">
        <v>363</v>
      </c>
      <c r="C1502">
        <v>0</v>
      </c>
      <c r="E1502" t="s">
        <v>559</v>
      </c>
      <c r="F1502" t="s">
        <v>384</v>
      </c>
      <c r="G1502" t="s">
        <v>363</v>
      </c>
      <c r="H1502">
        <v>11.936</v>
      </c>
      <c r="I1502" t="s">
        <v>871</v>
      </c>
      <c r="L1502">
        <v>105474943</v>
      </c>
      <c r="M1502" s="5">
        <v>43229</v>
      </c>
      <c r="N1502">
        <v>26</v>
      </c>
      <c r="O1502">
        <v>1</v>
      </c>
      <c r="P1502">
        <v>8</v>
      </c>
      <c r="Q1502">
        <v>1</v>
      </c>
      <c r="R1502" t="s">
        <v>7</v>
      </c>
    </row>
    <row r="1503" spans="1:18" x14ac:dyDescent="0.35">
      <c r="A1503">
        <v>0</v>
      </c>
      <c r="B1503" t="s">
        <v>363</v>
      </c>
      <c r="C1503">
        <v>0</v>
      </c>
      <c r="D1503" t="s">
        <v>6</v>
      </c>
      <c r="E1503" t="s">
        <v>559</v>
      </c>
      <c r="F1503" t="s">
        <v>384</v>
      </c>
      <c r="G1503" t="s">
        <v>363</v>
      </c>
      <c r="H1503">
        <v>11.936</v>
      </c>
      <c r="I1503" t="s">
        <v>871</v>
      </c>
      <c r="L1503">
        <v>108401302</v>
      </c>
      <c r="M1503" s="5">
        <v>46066</v>
      </c>
      <c r="N1503">
        <v>30</v>
      </c>
      <c r="O1503">
        <v>1</v>
      </c>
      <c r="P1503">
        <v>0</v>
      </c>
      <c r="Q1503">
        <v>1</v>
      </c>
      <c r="R1503" t="s">
        <v>7</v>
      </c>
    </row>
    <row r="1504" spans="1:18" x14ac:dyDescent="0.35">
      <c r="A1504">
        <v>0</v>
      </c>
      <c r="B1504" t="s">
        <v>363</v>
      </c>
      <c r="C1504">
        <v>0.1</v>
      </c>
      <c r="D1504" t="s">
        <v>411</v>
      </c>
      <c r="E1504" t="s">
        <v>384</v>
      </c>
      <c r="F1504" t="s">
        <v>387</v>
      </c>
      <c r="G1504" t="s">
        <v>363</v>
      </c>
      <c r="H1504">
        <v>11.949</v>
      </c>
      <c r="I1504" t="s">
        <v>871</v>
      </c>
      <c r="L1504">
        <v>105686397</v>
      </c>
      <c r="M1504" s="5">
        <v>43425</v>
      </c>
      <c r="N1504">
        <v>23</v>
      </c>
      <c r="O1504">
        <v>1</v>
      </c>
      <c r="P1504">
        <v>12</v>
      </c>
      <c r="Q1504">
        <v>1</v>
      </c>
      <c r="R1504" t="s">
        <v>7</v>
      </c>
    </row>
    <row r="1505" spans="1:18" x14ac:dyDescent="0.35">
      <c r="A1505">
        <v>0</v>
      </c>
      <c r="B1505" t="s">
        <v>363</v>
      </c>
      <c r="C1505">
        <v>0.1</v>
      </c>
      <c r="D1505" t="s">
        <v>411</v>
      </c>
      <c r="E1505" t="s">
        <v>384</v>
      </c>
      <c r="F1505" t="s">
        <v>404</v>
      </c>
      <c r="G1505" t="s">
        <v>363</v>
      </c>
      <c r="H1505">
        <v>11.949</v>
      </c>
      <c r="I1505" t="s">
        <v>871</v>
      </c>
      <c r="L1505">
        <v>107054481</v>
      </c>
      <c r="M1505" s="5">
        <v>44791</v>
      </c>
      <c r="N1505">
        <v>28</v>
      </c>
      <c r="O1505">
        <v>1</v>
      </c>
      <c r="P1505">
        <v>0</v>
      </c>
      <c r="Q1505">
        <v>1</v>
      </c>
      <c r="R1505" t="s">
        <v>7</v>
      </c>
    </row>
    <row r="1506" spans="1:18" x14ac:dyDescent="0.35">
      <c r="A1506">
        <v>0</v>
      </c>
      <c r="B1506" t="s">
        <v>363</v>
      </c>
      <c r="C1506">
        <v>0.1</v>
      </c>
      <c r="D1506" t="s">
        <v>411</v>
      </c>
      <c r="E1506" t="s">
        <v>384</v>
      </c>
      <c r="F1506" t="s">
        <v>404</v>
      </c>
      <c r="G1506" t="s">
        <v>363</v>
      </c>
      <c r="H1506">
        <v>11.949</v>
      </c>
      <c r="I1506" t="s">
        <v>871</v>
      </c>
      <c r="L1506">
        <v>106695250</v>
      </c>
      <c r="M1506" s="5">
        <v>44452</v>
      </c>
      <c r="N1506">
        <v>28</v>
      </c>
      <c r="O1506">
        <v>1</v>
      </c>
      <c r="P1506">
        <v>12</v>
      </c>
      <c r="Q1506">
        <v>1</v>
      </c>
      <c r="R1506" t="s">
        <v>7</v>
      </c>
    </row>
    <row r="1507" spans="1:18" x14ac:dyDescent="0.35">
      <c r="A1507">
        <v>0</v>
      </c>
      <c r="B1507" t="s">
        <v>363</v>
      </c>
      <c r="C1507">
        <v>0.1</v>
      </c>
      <c r="D1507" t="s">
        <v>411</v>
      </c>
      <c r="E1507" t="s">
        <v>384</v>
      </c>
      <c r="F1507" t="s">
        <v>387</v>
      </c>
      <c r="G1507" t="s">
        <v>363</v>
      </c>
      <c r="H1507">
        <v>11.949</v>
      </c>
      <c r="I1507" t="s">
        <v>871</v>
      </c>
      <c r="L1507">
        <v>107124161</v>
      </c>
      <c r="M1507" s="5">
        <v>44854</v>
      </c>
      <c r="N1507">
        <v>24</v>
      </c>
      <c r="O1507">
        <v>1</v>
      </c>
      <c r="P1507">
        <v>8</v>
      </c>
      <c r="Q1507">
        <v>1</v>
      </c>
      <c r="R1507" t="s">
        <v>7</v>
      </c>
    </row>
    <row r="1508" spans="1:18" x14ac:dyDescent="0.35">
      <c r="A1508">
        <v>0</v>
      </c>
      <c r="B1508" t="s">
        <v>363</v>
      </c>
      <c r="C1508">
        <v>0.1</v>
      </c>
      <c r="D1508" t="s">
        <v>411</v>
      </c>
      <c r="E1508" t="s">
        <v>384</v>
      </c>
      <c r="F1508" t="s">
        <v>404</v>
      </c>
      <c r="G1508" t="s">
        <v>363</v>
      </c>
      <c r="H1508">
        <v>11.949</v>
      </c>
      <c r="I1508" t="s">
        <v>871</v>
      </c>
      <c r="L1508">
        <v>106405899</v>
      </c>
      <c r="M1508" s="5">
        <v>44150</v>
      </c>
      <c r="N1508">
        <v>24</v>
      </c>
      <c r="O1508">
        <v>1</v>
      </c>
      <c r="P1508">
        <v>8</v>
      </c>
      <c r="Q1508">
        <v>1</v>
      </c>
      <c r="R1508" t="s">
        <v>7</v>
      </c>
    </row>
    <row r="1509" spans="1:18" x14ac:dyDescent="0.35">
      <c r="A1509">
        <v>0</v>
      </c>
      <c r="B1509" t="s">
        <v>363</v>
      </c>
      <c r="C1509">
        <v>0.1</v>
      </c>
      <c r="D1509" t="s">
        <v>411</v>
      </c>
      <c r="E1509" t="s">
        <v>384</v>
      </c>
      <c r="F1509" t="s">
        <v>560</v>
      </c>
      <c r="G1509" t="s">
        <v>363</v>
      </c>
      <c r="H1509">
        <v>11.949</v>
      </c>
      <c r="I1509" t="s">
        <v>871</v>
      </c>
      <c r="L1509">
        <v>104754582</v>
      </c>
      <c r="M1509" s="5">
        <v>42527</v>
      </c>
      <c r="N1509">
        <v>24</v>
      </c>
      <c r="O1509">
        <v>1</v>
      </c>
      <c r="P1509">
        <v>0</v>
      </c>
      <c r="Q1509">
        <v>1</v>
      </c>
      <c r="R1509" t="s">
        <v>7</v>
      </c>
    </row>
    <row r="1510" spans="1:18" x14ac:dyDescent="0.35">
      <c r="A1510">
        <v>0</v>
      </c>
      <c r="B1510" t="s">
        <v>363</v>
      </c>
      <c r="C1510">
        <v>0.1</v>
      </c>
      <c r="D1510" t="s">
        <v>411</v>
      </c>
      <c r="E1510" t="s">
        <v>384</v>
      </c>
      <c r="F1510" t="s">
        <v>404</v>
      </c>
      <c r="G1510" t="s">
        <v>363</v>
      </c>
      <c r="H1510">
        <v>11.949</v>
      </c>
      <c r="I1510" t="s">
        <v>871</v>
      </c>
      <c r="L1510">
        <v>104221449</v>
      </c>
      <c r="M1510" s="5">
        <v>41966</v>
      </c>
      <c r="N1510">
        <v>18</v>
      </c>
      <c r="O1510">
        <v>1</v>
      </c>
      <c r="P1510">
        <v>0</v>
      </c>
      <c r="Q1510">
        <v>1</v>
      </c>
      <c r="R1510" t="s">
        <v>7</v>
      </c>
    </row>
    <row r="1511" spans="1:18" x14ac:dyDescent="0.35">
      <c r="A1511">
        <v>0</v>
      </c>
      <c r="B1511" t="s">
        <v>363</v>
      </c>
      <c r="C1511">
        <v>0.1</v>
      </c>
      <c r="D1511" t="s">
        <v>411</v>
      </c>
      <c r="E1511" t="s">
        <v>384</v>
      </c>
      <c r="F1511" t="s">
        <v>387</v>
      </c>
      <c r="G1511" t="s">
        <v>363</v>
      </c>
      <c r="H1511">
        <v>11.949</v>
      </c>
      <c r="I1511" t="s">
        <v>871</v>
      </c>
      <c r="L1511">
        <v>107407073</v>
      </c>
      <c r="M1511" s="5">
        <v>45132</v>
      </c>
      <c r="N1511">
        <v>21</v>
      </c>
      <c r="O1511">
        <v>1</v>
      </c>
      <c r="P1511">
        <v>0</v>
      </c>
      <c r="Q1511">
        <v>1</v>
      </c>
      <c r="R1511" t="s">
        <v>7</v>
      </c>
    </row>
    <row r="1512" spans="1:18" x14ac:dyDescent="0.35">
      <c r="A1512">
        <v>0</v>
      </c>
      <c r="B1512" t="s">
        <v>363</v>
      </c>
      <c r="C1512">
        <v>0.1</v>
      </c>
      <c r="D1512" t="s">
        <v>411</v>
      </c>
      <c r="E1512" t="s">
        <v>384</v>
      </c>
      <c r="F1512" t="s">
        <v>387</v>
      </c>
      <c r="G1512" t="s">
        <v>363</v>
      </c>
      <c r="H1512">
        <v>11.949</v>
      </c>
      <c r="I1512" t="s">
        <v>871</v>
      </c>
      <c r="L1512">
        <v>107531230</v>
      </c>
      <c r="M1512" s="5">
        <v>45246</v>
      </c>
      <c r="N1512">
        <v>32</v>
      </c>
      <c r="O1512">
        <v>1</v>
      </c>
      <c r="P1512">
        <v>12</v>
      </c>
      <c r="Q1512">
        <v>5</v>
      </c>
      <c r="R1512" t="s">
        <v>8</v>
      </c>
    </row>
    <row r="1513" spans="1:18" x14ac:dyDescent="0.35">
      <c r="A1513">
        <v>0</v>
      </c>
      <c r="B1513" t="s">
        <v>363</v>
      </c>
      <c r="C1513">
        <v>0.1</v>
      </c>
      <c r="D1513" t="s">
        <v>411</v>
      </c>
      <c r="E1513" t="s">
        <v>384</v>
      </c>
      <c r="F1513" t="s">
        <v>404</v>
      </c>
      <c r="G1513" t="s">
        <v>363</v>
      </c>
      <c r="H1513">
        <v>11.949</v>
      </c>
      <c r="I1513" t="s">
        <v>871</v>
      </c>
      <c r="L1513">
        <v>107640793</v>
      </c>
      <c r="M1513" s="5">
        <v>45349</v>
      </c>
      <c r="N1513">
        <v>28</v>
      </c>
      <c r="O1513">
        <v>1</v>
      </c>
      <c r="P1513">
        <v>0</v>
      </c>
      <c r="Q1513">
        <v>1</v>
      </c>
      <c r="R1513" t="s">
        <v>7</v>
      </c>
    </row>
    <row r="1514" spans="1:18" x14ac:dyDescent="0.35">
      <c r="A1514">
        <v>0</v>
      </c>
      <c r="B1514" t="s">
        <v>363</v>
      </c>
      <c r="C1514">
        <v>0.1</v>
      </c>
      <c r="D1514" t="s">
        <v>411</v>
      </c>
      <c r="E1514" t="s">
        <v>384</v>
      </c>
      <c r="F1514" t="s">
        <v>404</v>
      </c>
      <c r="G1514" t="s">
        <v>363</v>
      </c>
      <c r="H1514">
        <v>11.949</v>
      </c>
      <c r="I1514" t="s">
        <v>871</v>
      </c>
      <c r="L1514">
        <v>107538186</v>
      </c>
      <c r="M1514" s="5">
        <v>45252</v>
      </c>
      <c r="N1514">
        <v>24</v>
      </c>
      <c r="O1514">
        <v>2</v>
      </c>
      <c r="P1514">
        <v>4</v>
      </c>
      <c r="Q1514">
        <v>1</v>
      </c>
      <c r="R1514" t="s">
        <v>7</v>
      </c>
    </row>
    <row r="1515" spans="1:18" x14ac:dyDescent="0.35">
      <c r="A1515">
        <v>0</v>
      </c>
      <c r="B1515" t="s">
        <v>363</v>
      </c>
      <c r="C1515">
        <v>0.1</v>
      </c>
      <c r="D1515" t="s">
        <v>411</v>
      </c>
      <c r="E1515" t="s">
        <v>384</v>
      </c>
      <c r="F1515" t="s">
        <v>404</v>
      </c>
      <c r="G1515" t="s">
        <v>363</v>
      </c>
      <c r="H1515">
        <v>11.949</v>
      </c>
      <c r="I1515" t="s">
        <v>871</v>
      </c>
      <c r="L1515">
        <v>107497069</v>
      </c>
      <c r="M1515" s="5">
        <v>45205</v>
      </c>
      <c r="N1515">
        <v>28</v>
      </c>
      <c r="O1515">
        <v>1</v>
      </c>
      <c r="P1515">
        <v>0</v>
      </c>
      <c r="Q1515">
        <v>1</v>
      </c>
      <c r="R1515" t="s">
        <v>7</v>
      </c>
    </row>
    <row r="1516" spans="1:18" x14ac:dyDescent="0.35">
      <c r="A1516">
        <v>0</v>
      </c>
      <c r="B1516" t="s">
        <v>363</v>
      </c>
      <c r="C1516">
        <v>0.13</v>
      </c>
      <c r="D1516" t="s">
        <v>411</v>
      </c>
      <c r="E1516" t="s">
        <v>384</v>
      </c>
      <c r="F1516" t="s">
        <v>404</v>
      </c>
      <c r="G1516" t="s">
        <v>363</v>
      </c>
      <c r="H1516">
        <v>11.978999999999999</v>
      </c>
      <c r="I1516" t="s">
        <v>871</v>
      </c>
      <c r="L1516">
        <v>107350677</v>
      </c>
      <c r="M1516" s="5">
        <v>45076</v>
      </c>
      <c r="N1516">
        <v>20</v>
      </c>
      <c r="O1516">
        <v>2</v>
      </c>
      <c r="P1516">
        <v>0</v>
      </c>
      <c r="Q1516">
        <v>1</v>
      </c>
      <c r="R1516" t="s">
        <v>7</v>
      </c>
    </row>
    <row r="1517" spans="1:18" x14ac:dyDescent="0.35">
      <c r="A1517">
        <v>0</v>
      </c>
      <c r="B1517" t="s">
        <v>363</v>
      </c>
      <c r="C1517">
        <v>0.16</v>
      </c>
      <c r="D1517" t="s">
        <v>411</v>
      </c>
      <c r="E1517" t="s">
        <v>384</v>
      </c>
      <c r="F1517" t="s">
        <v>404</v>
      </c>
      <c r="G1517" t="s">
        <v>363</v>
      </c>
      <c r="H1517">
        <v>12.009</v>
      </c>
      <c r="I1517" t="s">
        <v>871</v>
      </c>
      <c r="L1517">
        <v>106572946</v>
      </c>
      <c r="M1517" s="5">
        <v>44328</v>
      </c>
      <c r="N1517">
        <v>26</v>
      </c>
      <c r="O1517">
        <v>2</v>
      </c>
      <c r="P1517">
        <v>4</v>
      </c>
      <c r="Q1517">
        <v>1</v>
      </c>
      <c r="R1517" t="s">
        <v>7</v>
      </c>
    </row>
    <row r="1518" spans="1:18" x14ac:dyDescent="0.35">
      <c r="A1518">
        <v>0</v>
      </c>
      <c r="B1518" t="s">
        <v>363</v>
      </c>
      <c r="C1518">
        <v>0.16</v>
      </c>
      <c r="D1518" t="s">
        <v>411</v>
      </c>
      <c r="E1518" t="s">
        <v>384</v>
      </c>
      <c r="F1518" t="s">
        <v>404</v>
      </c>
      <c r="G1518" t="s">
        <v>363</v>
      </c>
      <c r="H1518">
        <v>12.009</v>
      </c>
      <c r="I1518" t="s">
        <v>871</v>
      </c>
      <c r="L1518">
        <v>106874159</v>
      </c>
      <c r="M1518" s="5">
        <v>44614</v>
      </c>
      <c r="N1518">
        <v>25</v>
      </c>
      <c r="O1518">
        <v>1</v>
      </c>
      <c r="P1518">
        <v>8</v>
      </c>
      <c r="Q1518">
        <v>1</v>
      </c>
      <c r="R1518" t="s">
        <v>7</v>
      </c>
    </row>
    <row r="1519" spans="1:18" x14ac:dyDescent="0.35">
      <c r="A1519">
        <v>0</v>
      </c>
      <c r="B1519" t="s">
        <v>363</v>
      </c>
      <c r="C1519">
        <v>0</v>
      </c>
      <c r="E1519" t="s">
        <v>561</v>
      </c>
      <c r="F1519" t="s">
        <v>384</v>
      </c>
      <c r="G1519" t="s">
        <v>363</v>
      </c>
      <c r="H1519">
        <v>12.015000000000001</v>
      </c>
      <c r="I1519" t="s">
        <v>871</v>
      </c>
      <c r="L1519">
        <v>106821879</v>
      </c>
      <c r="M1519" s="5">
        <v>44561</v>
      </c>
      <c r="N1519">
        <v>24</v>
      </c>
      <c r="O1519">
        <v>1</v>
      </c>
      <c r="P1519">
        <v>8</v>
      </c>
      <c r="Q1519">
        <v>4</v>
      </c>
      <c r="R1519" t="s">
        <v>7</v>
      </c>
    </row>
    <row r="1520" spans="1:18" x14ac:dyDescent="0.35">
      <c r="A1520">
        <v>0</v>
      </c>
      <c r="B1520" t="s">
        <v>363</v>
      </c>
      <c r="C1520">
        <v>0</v>
      </c>
      <c r="E1520" t="s">
        <v>561</v>
      </c>
      <c r="F1520" t="s">
        <v>384</v>
      </c>
      <c r="G1520" t="s">
        <v>363</v>
      </c>
      <c r="H1520">
        <v>12.015000000000001</v>
      </c>
      <c r="I1520" t="s">
        <v>871</v>
      </c>
      <c r="L1520">
        <v>107439316</v>
      </c>
      <c r="M1520" s="5">
        <v>45162</v>
      </c>
      <c r="N1520">
        <v>24</v>
      </c>
      <c r="O1520">
        <v>1</v>
      </c>
      <c r="P1520">
        <v>8</v>
      </c>
      <c r="Q1520">
        <v>1</v>
      </c>
      <c r="R1520" t="s">
        <v>7</v>
      </c>
    </row>
    <row r="1521" spans="1:18" x14ac:dyDescent="0.35">
      <c r="A1521">
        <v>0</v>
      </c>
      <c r="B1521" t="s">
        <v>363</v>
      </c>
      <c r="C1521">
        <v>0</v>
      </c>
      <c r="E1521" t="s">
        <v>561</v>
      </c>
      <c r="F1521" t="s">
        <v>404</v>
      </c>
      <c r="G1521" t="s">
        <v>363</v>
      </c>
      <c r="H1521">
        <v>12.015000000000001</v>
      </c>
      <c r="I1521" t="s">
        <v>871</v>
      </c>
      <c r="L1521">
        <v>107743508</v>
      </c>
      <c r="M1521" s="5">
        <v>45447</v>
      </c>
      <c r="N1521">
        <v>24</v>
      </c>
      <c r="O1521">
        <v>1</v>
      </c>
      <c r="P1521">
        <v>8</v>
      </c>
      <c r="Q1521">
        <v>1</v>
      </c>
      <c r="R1521" t="s">
        <v>7</v>
      </c>
    </row>
    <row r="1522" spans="1:18" x14ac:dyDescent="0.35">
      <c r="A1522">
        <v>0</v>
      </c>
      <c r="B1522" t="s">
        <v>363</v>
      </c>
      <c r="C1522">
        <v>0</v>
      </c>
      <c r="E1522" t="s">
        <v>561</v>
      </c>
      <c r="F1522" t="s">
        <v>384</v>
      </c>
      <c r="G1522" t="s">
        <v>363</v>
      </c>
      <c r="H1522">
        <v>12.015000000000001</v>
      </c>
      <c r="I1522" t="s">
        <v>871</v>
      </c>
      <c r="L1522">
        <v>108321311</v>
      </c>
      <c r="M1522" s="5">
        <v>45987</v>
      </c>
      <c r="N1522">
        <v>27</v>
      </c>
      <c r="O1522">
        <v>1</v>
      </c>
      <c r="P1522">
        <v>8</v>
      </c>
      <c r="Q1522">
        <v>5</v>
      </c>
      <c r="R1522" t="s">
        <v>8</v>
      </c>
    </row>
    <row r="1523" spans="1:18" x14ac:dyDescent="0.35">
      <c r="A1523">
        <v>0</v>
      </c>
      <c r="B1523" t="s">
        <v>363</v>
      </c>
      <c r="C1523">
        <v>0</v>
      </c>
      <c r="E1523" t="s">
        <v>561</v>
      </c>
      <c r="F1523" t="s">
        <v>384</v>
      </c>
      <c r="G1523" t="s">
        <v>363</v>
      </c>
      <c r="H1523">
        <v>12.015000000000001</v>
      </c>
      <c r="I1523" t="s">
        <v>871</v>
      </c>
      <c r="L1523">
        <v>108381233</v>
      </c>
      <c r="M1523" s="5">
        <v>46045</v>
      </c>
      <c r="N1523">
        <v>24</v>
      </c>
      <c r="O1523">
        <v>1</v>
      </c>
      <c r="P1523">
        <v>8</v>
      </c>
      <c r="Q1523">
        <v>5</v>
      </c>
      <c r="R1523" t="s">
        <v>7</v>
      </c>
    </row>
    <row r="1524" spans="1:18" x14ac:dyDescent="0.35">
      <c r="A1524">
        <v>0</v>
      </c>
      <c r="B1524" t="s">
        <v>363</v>
      </c>
      <c r="C1524">
        <v>0</v>
      </c>
      <c r="E1524" t="s">
        <v>561</v>
      </c>
      <c r="F1524" t="s">
        <v>384</v>
      </c>
      <c r="G1524" t="s">
        <v>363</v>
      </c>
      <c r="H1524">
        <v>12.015000000000001</v>
      </c>
      <c r="I1524" t="s">
        <v>871</v>
      </c>
      <c r="L1524">
        <v>107631993</v>
      </c>
      <c r="M1524" s="5">
        <v>45338</v>
      </c>
      <c r="N1524">
        <v>24</v>
      </c>
      <c r="O1524">
        <v>1</v>
      </c>
      <c r="P1524">
        <v>8</v>
      </c>
      <c r="Q1524">
        <v>1</v>
      </c>
      <c r="R1524" t="s">
        <v>3</v>
      </c>
    </row>
    <row r="1525" spans="1:18" x14ac:dyDescent="0.35">
      <c r="A1525">
        <v>0</v>
      </c>
      <c r="B1525" t="s">
        <v>363</v>
      </c>
      <c r="C1525">
        <v>0</v>
      </c>
      <c r="E1525" t="s">
        <v>562</v>
      </c>
      <c r="F1525" t="s">
        <v>384</v>
      </c>
      <c r="G1525" t="s">
        <v>363</v>
      </c>
      <c r="H1525">
        <v>12.015000000000001</v>
      </c>
      <c r="I1525" t="s">
        <v>871</v>
      </c>
      <c r="L1525">
        <v>107141393</v>
      </c>
      <c r="M1525" s="5">
        <v>44867</v>
      </c>
      <c r="N1525">
        <v>24</v>
      </c>
      <c r="O1525">
        <v>1</v>
      </c>
      <c r="P1525">
        <v>8</v>
      </c>
      <c r="Q1525">
        <v>2</v>
      </c>
      <c r="R1525" t="s">
        <v>7</v>
      </c>
    </row>
    <row r="1526" spans="1:18" x14ac:dyDescent="0.35">
      <c r="A1526">
        <v>0</v>
      </c>
      <c r="B1526" t="s">
        <v>561</v>
      </c>
      <c r="C1526">
        <v>0</v>
      </c>
      <c r="E1526" t="s">
        <v>363</v>
      </c>
      <c r="F1526" t="s">
        <v>384</v>
      </c>
      <c r="G1526" t="s">
        <v>363</v>
      </c>
      <c r="H1526">
        <v>12.015000000000001</v>
      </c>
      <c r="I1526" t="s">
        <v>871</v>
      </c>
      <c r="L1526">
        <v>107935616</v>
      </c>
      <c r="M1526" s="5">
        <v>45617</v>
      </c>
      <c r="N1526">
        <v>24</v>
      </c>
      <c r="O1526">
        <v>1</v>
      </c>
      <c r="P1526">
        <v>0</v>
      </c>
      <c r="Q1526">
        <v>1</v>
      </c>
      <c r="R1526" t="s">
        <v>7</v>
      </c>
    </row>
    <row r="1527" spans="1:18" x14ac:dyDescent="0.35">
      <c r="A1527">
        <v>0</v>
      </c>
      <c r="B1527" t="s">
        <v>562</v>
      </c>
      <c r="C1527">
        <v>0</v>
      </c>
      <c r="E1527" t="s">
        <v>363</v>
      </c>
      <c r="F1527" t="s">
        <v>384</v>
      </c>
      <c r="G1527" t="s">
        <v>363</v>
      </c>
      <c r="H1527">
        <v>12.015000000000001</v>
      </c>
      <c r="I1527" t="s">
        <v>871</v>
      </c>
      <c r="L1527">
        <v>106910724</v>
      </c>
      <c r="M1527" s="5">
        <v>44652</v>
      </c>
      <c r="N1527">
        <v>23</v>
      </c>
      <c r="O1527">
        <v>1</v>
      </c>
      <c r="P1527">
        <v>0</v>
      </c>
      <c r="Q1527">
        <v>2</v>
      </c>
      <c r="R1527" t="s">
        <v>3</v>
      </c>
    </row>
    <row r="1528" spans="1:18" x14ac:dyDescent="0.35">
      <c r="A1528">
        <v>0</v>
      </c>
      <c r="B1528" t="s">
        <v>363</v>
      </c>
      <c r="C1528">
        <v>0.17</v>
      </c>
      <c r="D1528" t="s">
        <v>411</v>
      </c>
      <c r="E1528" t="s">
        <v>384</v>
      </c>
      <c r="F1528" t="s">
        <v>404</v>
      </c>
      <c r="G1528" t="s">
        <v>363</v>
      </c>
      <c r="H1528">
        <v>12.019</v>
      </c>
      <c r="I1528" t="s">
        <v>871</v>
      </c>
      <c r="L1528">
        <v>108338272</v>
      </c>
      <c r="M1528" s="5">
        <v>46000</v>
      </c>
      <c r="N1528">
        <v>24</v>
      </c>
      <c r="O1528">
        <v>1</v>
      </c>
      <c r="P1528">
        <v>4</v>
      </c>
      <c r="Q1528">
        <v>1</v>
      </c>
      <c r="R1528" t="s">
        <v>7</v>
      </c>
    </row>
    <row r="1529" spans="1:18" x14ac:dyDescent="0.35">
      <c r="A1529">
        <v>0</v>
      </c>
      <c r="B1529" t="s">
        <v>363</v>
      </c>
      <c r="C1529">
        <v>0.2</v>
      </c>
      <c r="D1529" t="s">
        <v>6</v>
      </c>
      <c r="E1529" t="s">
        <v>435</v>
      </c>
      <c r="F1529" t="s">
        <v>384</v>
      </c>
      <c r="G1529" t="s">
        <v>363</v>
      </c>
      <c r="H1529">
        <v>12.044</v>
      </c>
      <c r="I1529" t="s">
        <v>871</v>
      </c>
      <c r="K1529" t="s">
        <v>68</v>
      </c>
      <c r="L1529">
        <v>107592820</v>
      </c>
      <c r="M1529" s="5">
        <v>45303</v>
      </c>
      <c r="N1529">
        <v>24</v>
      </c>
      <c r="O1529">
        <v>1</v>
      </c>
      <c r="P1529">
        <v>8</v>
      </c>
      <c r="Q1529">
        <v>1</v>
      </c>
      <c r="R1529" t="s">
        <v>8</v>
      </c>
    </row>
    <row r="1530" spans="1:18" x14ac:dyDescent="0.35">
      <c r="A1530">
        <v>0</v>
      </c>
      <c r="B1530" t="s">
        <v>363</v>
      </c>
      <c r="C1530">
        <v>0.2</v>
      </c>
      <c r="D1530" t="s">
        <v>411</v>
      </c>
      <c r="E1530" t="s">
        <v>384</v>
      </c>
      <c r="F1530" t="s">
        <v>404</v>
      </c>
      <c r="G1530" t="s">
        <v>363</v>
      </c>
      <c r="H1530">
        <v>12.048999999999999</v>
      </c>
      <c r="I1530" t="s">
        <v>871</v>
      </c>
      <c r="L1530">
        <v>106493114</v>
      </c>
      <c r="M1530" s="5">
        <v>44241</v>
      </c>
      <c r="N1530">
        <v>24</v>
      </c>
      <c r="O1530">
        <v>3</v>
      </c>
      <c r="P1530">
        <v>4</v>
      </c>
      <c r="Q1530">
        <v>1</v>
      </c>
      <c r="R1530" t="s">
        <v>7</v>
      </c>
    </row>
    <row r="1531" spans="1:18" x14ac:dyDescent="0.35">
      <c r="A1531">
        <v>0</v>
      </c>
      <c r="B1531" t="s">
        <v>363</v>
      </c>
      <c r="C1531">
        <v>0.2</v>
      </c>
      <c r="D1531" t="s">
        <v>411</v>
      </c>
      <c r="E1531" t="s">
        <v>384</v>
      </c>
      <c r="F1531" t="s">
        <v>387</v>
      </c>
      <c r="G1531" t="s">
        <v>363</v>
      </c>
      <c r="H1531">
        <v>12.048999999999999</v>
      </c>
      <c r="I1531" t="s">
        <v>871</v>
      </c>
      <c r="L1531">
        <v>105747418</v>
      </c>
      <c r="M1531" s="5">
        <v>43465</v>
      </c>
      <c r="N1531">
        <v>19</v>
      </c>
      <c r="O1531">
        <v>2</v>
      </c>
      <c r="P1531">
        <v>4</v>
      </c>
      <c r="Q1531">
        <v>1</v>
      </c>
      <c r="R1531" t="s">
        <v>8</v>
      </c>
    </row>
    <row r="1532" spans="1:18" x14ac:dyDescent="0.35">
      <c r="A1532">
        <v>0</v>
      </c>
      <c r="B1532" t="s">
        <v>363</v>
      </c>
      <c r="C1532">
        <v>0.2</v>
      </c>
      <c r="D1532" t="s">
        <v>411</v>
      </c>
      <c r="E1532" t="s">
        <v>384</v>
      </c>
      <c r="F1532" t="s">
        <v>404</v>
      </c>
      <c r="G1532" t="s">
        <v>363</v>
      </c>
      <c r="H1532">
        <v>12.048999999999999</v>
      </c>
      <c r="I1532" t="s">
        <v>871</v>
      </c>
      <c r="L1532">
        <v>106138020</v>
      </c>
      <c r="M1532" s="5">
        <v>43856</v>
      </c>
      <c r="N1532">
        <v>24</v>
      </c>
      <c r="O1532">
        <v>1</v>
      </c>
      <c r="P1532">
        <v>4</v>
      </c>
      <c r="Q1532">
        <v>1</v>
      </c>
      <c r="R1532" t="s">
        <v>7</v>
      </c>
    </row>
    <row r="1533" spans="1:18" x14ac:dyDescent="0.35">
      <c r="A1533">
        <v>0</v>
      </c>
      <c r="B1533" t="s">
        <v>363</v>
      </c>
      <c r="C1533">
        <v>0.2</v>
      </c>
      <c r="D1533" t="s">
        <v>411</v>
      </c>
      <c r="E1533" t="s">
        <v>384</v>
      </c>
      <c r="F1533" t="s">
        <v>435</v>
      </c>
      <c r="G1533" t="s">
        <v>363</v>
      </c>
      <c r="H1533">
        <v>12.048999999999999</v>
      </c>
      <c r="I1533" t="s">
        <v>871</v>
      </c>
      <c r="L1533">
        <v>108389928</v>
      </c>
      <c r="M1533" s="5">
        <v>46052</v>
      </c>
      <c r="N1533">
        <v>24</v>
      </c>
      <c r="O1533">
        <v>1</v>
      </c>
      <c r="P1533">
        <v>0</v>
      </c>
      <c r="Q1533">
        <v>5</v>
      </c>
      <c r="R1533" t="s">
        <v>7</v>
      </c>
    </row>
    <row r="1534" spans="1:18" x14ac:dyDescent="0.35">
      <c r="A1534">
        <v>0</v>
      </c>
      <c r="B1534" t="s">
        <v>363</v>
      </c>
      <c r="C1534">
        <v>0.2</v>
      </c>
      <c r="D1534" t="s">
        <v>411</v>
      </c>
      <c r="E1534" t="s">
        <v>384</v>
      </c>
      <c r="F1534" t="s">
        <v>564</v>
      </c>
      <c r="G1534" t="s">
        <v>363</v>
      </c>
      <c r="H1534">
        <v>12.048999999999999</v>
      </c>
      <c r="I1534" t="s">
        <v>871</v>
      </c>
      <c r="L1534">
        <v>107773609</v>
      </c>
      <c r="M1534" s="5">
        <v>45476</v>
      </c>
      <c r="N1534">
        <v>21</v>
      </c>
      <c r="O1534">
        <v>1</v>
      </c>
      <c r="P1534">
        <v>0</v>
      </c>
      <c r="Q1534">
        <v>1</v>
      </c>
      <c r="R1534" t="s">
        <v>7</v>
      </c>
    </row>
    <row r="1535" spans="1:18" x14ac:dyDescent="0.35">
      <c r="A1535">
        <v>0</v>
      </c>
      <c r="B1535" t="s">
        <v>363</v>
      </c>
      <c r="C1535">
        <v>0.2</v>
      </c>
      <c r="D1535" t="s">
        <v>490</v>
      </c>
      <c r="E1535" t="s">
        <v>384</v>
      </c>
      <c r="F1535" t="s">
        <v>404</v>
      </c>
      <c r="G1535" t="s">
        <v>363</v>
      </c>
      <c r="H1535">
        <v>12.048999999999999</v>
      </c>
      <c r="I1535" t="s">
        <v>871</v>
      </c>
      <c r="L1535">
        <v>104683299</v>
      </c>
      <c r="M1535" s="5">
        <v>42441</v>
      </c>
      <c r="N1535">
        <v>24</v>
      </c>
      <c r="O1535">
        <v>1</v>
      </c>
      <c r="P1535">
        <v>12</v>
      </c>
      <c r="Q1535">
        <v>1</v>
      </c>
      <c r="R1535" t="s">
        <v>7</v>
      </c>
    </row>
    <row r="1536" spans="1:18" x14ac:dyDescent="0.35">
      <c r="A1536">
        <v>0</v>
      </c>
      <c r="B1536" t="s">
        <v>363</v>
      </c>
      <c r="C1536">
        <v>0.15</v>
      </c>
      <c r="D1536" t="s">
        <v>6</v>
      </c>
      <c r="E1536" t="s">
        <v>404</v>
      </c>
      <c r="F1536" t="s">
        <v>384</v>
      </c>
      <c r="G1536" t="s">
        <v>363</v>
      </c>
      <c r="H1536">
        <v>12.093999999999999</v>
      </c>
      <c r="I1536" t="s">
        <v>871</v>
      </c>
      <c r="L1536">
        <v>107578426</v>
      </c>
      <c r="M1536" s="5">
        <v>45288</v>
      </c>
      <c r="N1536">
        <v>24</v>
      </c>
      <c r="O1536">
        <v>1</v>
      </c>
      <c r="P1536">
        <v>4</v>
      </c>
      <c r="Q1536">
        <v>1</v>
      </c>
      <c r="R1536" t="s">
        <v>7</v>
      </c>
    </row>
    <row r="1537" spans="1:18" x14ac:dyDescent="0.35">
      <c r="A1537">
        <v>0</v>
      </c>
      <c r="B1537" t="s">
        <v>363</v>
      </c>
      <c r="C1537">
        <v>0</v>
      </c>
      <c r="E1537" t="s">
        <v>558</v>
      </c>
      <c r="F1537" t="s">
        <v>384</v>
      </c>
      <c r="G1537" t="s">
        <v>363</v>
      </c>
      <c r="H1537">
        <v>12.103999999999999</v>
      </c>
      <c r="I1537" t="s">
        <v>871</v>
      </c>
      <c r="L1537">
        <v>106883646</v>
      </c>
      <c r="M1537" s="5">
        <v>44624</v>
      </c>
      <c r="N1537">
        <v>24</v>
      </c>
      <c r="O1537">
        <v>1</v>
      </c>
      <c r="P1537">
        <v>8</v>
      </c>
      <c r="Q1537">
        <v>4</v>
      </c>
      <c r="R1537" t="s">
        <v>7</v>
      </c>
    </row>
    <row r="1538" spans="1:18" x14ac:dyDescent="0.35">
      <c r="A1538">
        <v>0</v>
      </c>
      <c r="B1538" t="s">
        <v>363</v>
      </c>
      <c r="C1538">
        <v>0</v>
      </c>
      <c r="E1538" t="s">
        <v>558</v>
      </c>
      <c r="F1538" t="s">
        <v>384</v>
      </c>
      <c r="G1538" t="s">
        <v>363</v>
      </c>
      <c r="H1538">
        <v>12.103999999999999</v>
      </c>
      <c r="I1538" t="s">
        <v>871</v>
      </c>
      <c r="L1538">
        <v>104338590</v>
      </c>
      <c r="M1538" s="5">
        <v>42095</v>
      </c>
      <c r="N1538">
        <v>30</v>
      </c>
      <c r="O1538">
        <v>1</v>
      </c>
      <c r="P1538">
        <v>7</v>
      </c>
      <c r="Q1538">
        <v>5</v>
      </c>
      <c r="R1538" t="s">
        <v>3</v>
      </c>
    </row>
    <row r="1539" spans="1:18" x14ac:dyDescent="0.35">
      <c r="A1539">
        <v>0</v>
      </c>
      <c r="B1539" t="s">
        <v>363</v>
      </c>
      <c r="C1539">
        <v>0.28000000000000003</v>
      </c>
      <c r="D1539" t="s">
        <v>411</v>
      </c>
      <c r="E1539" t="s">
        <v>384</v>
      </c>
      <c r="F1539" t="s">
        <v>404</v>
      </c>
      <c r="G1539" t="s">
        <v>363</v>
      </c>
      <c r="H1539">
        <v>12.129</v>
      </c>
      <c r="I1539" t="s">
        <v>871</v>
      </c>
      <c r="L1539">
        <v>107066812</v>
      </c>
      <c r="M1539" s="5">
        <v>44806</v>
      </c>
      <c r="N1539">
        <v>21</v>
      </c>
      <c r="O1539">
        <v>1</v>
      </c>
      <c r="P1539">
        <v>0</v>
      </c>
      <c r="Q1539">
        <v>1</v>
      </c>
      <c r="R1539" t="s">
        <v>7</v>
      </c>
    </row>
    <row r="1540" spans="1:18" x14ac:dyDescent="0.35">
      <c r="A1540">
        <v>0</v>
      </c>
      <c r="B1540" t="s">
        <v>363</v>
      </c>
      <c r="C1540">
        <v>0.1</v>
      </c>
      <c r="D1540" t="s">
        <v>6</v>
      </c>
      <c r="E1540" t="s">
        <v>404</v>
      </c>
      <c r="F1540" t="s">
        <v>384</v>
      </c>
      <c r="G1540" t="s">
        <v>363</v>
      </c>
      <c r="H1540">
        <v>12.144</v>
      </c>
      <c r="I1540" t="s">
        <v>871</v>
      </c>
      <c r="L1540">
        <v>104430581</v>
      </c>
      <c r="M1540" s="5">
        <v>42195</v>
      </c>
      <c r="N1540">
        <v>28</v>
      </c>
      <c r="O1540">
        <v>1</v>
      </c>
      <c r="P1540">
        <v>4</v>
      </c>
      <c r="Q1540">
        <v>5</v>
      </c>
      <c r="R1540" t="s">
        <v>7</v>
      </c>
    </row>
    <row r="1541" spans="1:18" x14ac:dyDescent="0.35">
      <c r="A1541">
        <v>0</v>
      </c>
      <c r="B1541" t="s">
        <v>363</v>
      </c>
      <c r="C1541">
        <v>0.1</v>
      </c>
      <c r="D1541" t="s">
        <v>6</v>
      </c>
      <c r="E1541" t="s">
        <v>404</v>
      </c>
      <c r="F1541" t="s">
        <v>384</v>
      </c>
      <c r="G1541" t="s">
        <v>363</v>
      </c>
      <c r="H1541">
        <v>12.144</v>
      </c>
      <c r="I1541" t="s">
        <v>871</v>
      </c>
      <c r="L1541">
        <v>107856935</v>
      </c>
      <c r="M1541" s="5">
        <v>45550</v>
      </c>
      <c r="N1541">
        <v>26</v>
      </c>
      <c r="O1541">
        <v>1</v>
      </c>
      <c r="P1541">
        <v>0</v>
      </c>
      <c r="Q1541">
        <v>1</v>
      </c>
      <c r="R1541" t="s">
        <v>7</v>
      </c>
    </row>
    <row r="1542" spans="1:18" x14ac:dyDescent="0.35">
      <c r="A1542">
        <v>0</v>
      </c>
      <c r="B1542" t="s">
        <v>363</v>
      </c>
      <c r="C1542">
        <v>0.3</v>
      </c>
      <c r="D1542" t="s">
        <v>411</v>
      </c>
      <c r="E1542" t="s">
        <v>384</v>
      </c>
      <c r="F1542" t="s">
        <v>565</v>
      </c>
      <c r="G1542" t="s">
        <v>363</v>
      </c>
      <c r="H1542">
        <v>12.148999999999999</v>
      </c>
      <c r="I1542" t="s">
        <v>871</v>
      </c>
      <c r="L1542">
        <v>106839411</v>
      </c>
      <c r="M1542" s="5">
        <v>44582</v>
      </c>
      <c r="N1542">
        <v>19</v>
      </c>
      <c r="O1542">
        <v>5</v>
      </c>
      <c r="P1542">
        <v>0</v>
      </c>
      <c r="Q1542">
        <v>5</v>
      </c>
      <c r="R1542" t="s">
        <v>7</v>
      </c>
    </row>
    <row r="1543" spans="1:18" x14ac:dyDescent="0.35">
      <c r="A1543">
        <v>0</v>
      </c>
      <c r="B1543" t="s">
        <v>363</v>
      </c>
      <c r="C1543">
        <v>0.3</v>
      </c>
      <c r="D1543" t="s">
        <v>411</v>
      </c>
      <c r="E1543" t="s">
        <v>384</v>
      </c>
      <c r="F1543" t="s">
        <v>387</v>
      </c>
      <c r="G1543" t="s">
        <v>363</v>
      </c>
      <c r="H1543">
        <v>12.148999999999999</v>
      </c>
      <c r="I1543" t="s">
        <v>871</v>
      </c>
      <c r="L1543">
        <v>106713410</v>
      </c>
      <c r="M1543" s="5">
        <v>44469</v>
      </c>
      <c r="N1543">
        <v>19</v>
      </c>
      <c r="O1543">
        <v>1</v>
      </c>
      <c r="P1543">
        <v>0</v>
      </c>
      <c r="Q1543">
        <v>1</v>
      </c>
      <c r="R1543" t="s">
        <v>7</v>
      </c>
    </row>
    <row r="1544" spans="1:18" x14ac:dyDescent="0.35">
      <c r="A1544">
        <v>0</v>
      </c>
      <c r="B1544" t="s">
        <v>363</v>
      </c>
      <c r="C1544">
        <v>5.7000000000000002E-2</v>
      </c>
      <c r="D1544" t="s">
        <v>6</v>
      </c>
      <c r="E1544" t="s">
        <v>404</v>
      </c>
      <c r="F1544" t="s">
        <v>384</v>
      </c>
      <c r="G1544" t="s">
        <v>363</v>
      </c>
      <c r="H1544">
        <v>12.186999999999999</v>
      </c>
      <c r="I1544" t="s">
        <v>871</v>
      </c>
      <c r="L1544">
        <v>108506091</v>
      </c>
      <c r="M1544" s="5">
        <v>46161</v>
      </c>
      <c r="N1544">
        <v>21</v>
      </c>
      <c r="O1544">
        <v>1</v>
      </c>
      <c r="P1544">
        <v>0</v>
      </c>
      <c r="Q1544">
        <v>1</v>
      </c>
      <c r="R1544" t="s">
        <v>7</v>
      </c>
    </row>
    <row r="1545" spans="1:18" x14ac:dyDescent="0.35">
      <c r="A1545">
        <v>721</v>
      </c>
      <c r="B1545" t="s">
        <v>363</v>
      </c>
      <c r="C1545">
        <v>3.7999999999999999E-2</v>
      </c>
      <c r="D1545" t="s">
        <v>6</v>
      </c>
      <c r="E1545" t="s">
        <v>404</v>
      </c>
      <c r="F1545" t="s">
        <v>384</v>
      </c>
      <c r="G1545" t="s">
        <v>363</v>
      </c>
      <c r="H1545">
        <v>12.206</v>
      </c>
      <c r="I1545" t="s">
        <v>871</v>
      </c>
      <c r="L1545">
        <v>108434925</v>
      </c>
      <c r="M1545" s="5">
        <v>46097</v>
      </c>
      <c r="N1545">
        <v>19</v>
      </c>
      <c r="O1545">
        <v>2</v>
      </c>
      <c r="P1545">
        <v>0</v>
      </c>
      <c r="Q1545">
        <v>5</v>
      </c>
      <c r="R1545" t="s">
        <v>7</v>
      </c>
    </row>
    <row r="1546" spans="1:18" x14ac:dyDescent="0.35">
      <c r="A1546">
        <v>0</v>
      </c>
      <c r="B1546" t="s">
        <v>363</v>
      </c>
      <c r="C1546">
        <v>1.9E-2</v>
      </c>
      <c r="D1546" t="s">
        <v>6</v>
      </c>
      <c r="E1546" t="s">
        <v>404</v>
      </c>
      <c r="F1546" t="s">
        <v>384</v>
      </c>
      <c r="G1546" t="s">
        <v>363</v>
      </c>
      <c r="H1546">
        <v>12.225</v>
      </c>
      <c r="I1546" t="s">
        <v>871</v>
      </c>
      <c r="L1546">
        <v>105473409</v>
      </c>
      <c r="M1546" s="5">
        <v>43221</v>
      </c>
      <c r="N1546">
        <v>21</v>
      </c>
      <c r="O1546">
        <v>1</v>
      </c>
      <c r="P1546">
        <v>7</v>
      </c>
      <c r="Q1546">
        <v>5</v>
      </c>
      <c r="R1546" t="s">
        <v>7</v>
      </c>
    </row>
    <row r="1547" spans="1:18" x14ac:dyDescent="0.35">
      <c r="A1547">
        <v>0</v>
      </c>
      <c r="B1547" t="s">
        <v>363</v>
      </c>
      <c r="C1547">
        <v>0.38</v>
      </c>
      <c r="D1547" t="s">
        <v>411</v>
      </c>
      <c r="E1547" t="s">
        <v>384</v>
      </c>
      <c r="F1547" t="s">
        <v>404</v>
      </c>
      <c r="G1547" t="s">
        <v>363</v>
      </c>
      <c r="H1547">
        <v>12.228999999999999</v>
      </c>
      <c r="I1547" t="s">
        <v>871</v>
      </c>
      <c r="L1547">
        <v>106558950</v>
      </c>
      <c r="M1547" s="5">
        <v>44313</v>
      </c>
      <c r="N1547">
        <v>21</v>
      </c>
      <c r="O1547">
        <v>1</v>
      </c>
      <c r="P1547">
        <v>0</v>
      </c>
      <c r="Q1547">
        <v>1</v>
      </c>
      <c r="R1547" t="s">
        <v>3</v>
      </c>
    </row>
    <row r="1548" spans="1:18" x14ac:dyDescent="0.35">
      <c r="A1548">
        <v>0</v>
      </c>
      <c r="B1548" t="s">
        <v>363</v>
      </c>
      <c r="C1548">
        <v>8.9999999999999993E-3</v>
      </c>
      <c r="D1548" t="s">
        <v>6</v>
      </c>
      <c r="E1548" t="s">
        <v>404</v>
      </c>
      <c r="F1548" t="s">
        <v>384</v>
      </c>
      <c r="G1548" t="s">
        <v>363</v>
      </c>
      <c r="H1548">
        <v>12.234999999999999</v>
      </c>
      <c r="I1548" t="s">
        <v>871</v>
      </c>
      <c r="L1548">
        <v>108472009</v>
      </c>
      <c r="M1548" s="5">
        <v>46130</v>
      </c>
      <c r="N1548">
        <v>21</v>
      </c>
      <c r="O1548">
        <v>1</v>
      </c>
      <c r="P1548">
        <v>0</v>
      </c>
      <c r="Q1548">
        <v>5</v>
      </c>
      <c r="R1548" t="s">
        <v>3</v>
      </c>
    </row>
    <row r="1549" spans="1:18" x14ac:dyDescent="0.35">
      <c r="A1549">
        <v>0</v>
      </c>
      <c r="B1549" t="s">
        <v>363</v>
      </c>
      <c r="C1549">
        <v>6.0000000000000001E-3</v>
      </c>
      <c r="D1549" t="s">
        <v>6</v>
      </c>
      <c r="E1549" t="s">
        <v>404</v>
      </c>
      <c r="F1549" t="s">
        <v>384</v>
      </c>
      <c r="G1549" t="s">
        <v>363</v>
      </c>
      <c r="H1549">
        <v>12.238</v>
      </c>
      <c r="I1549" t="s">
        <v>871</v>
      </c>
      <c r="L1549">
        <v>107126027</v>
      </c>
      <c r="M1549" s="5">
        <v>44842</v>
      </c>
      <c r="N1549">
        <v>21</v>
      </c>
      <c r="O1549">
        <v>1</v>
      </c>
      <c r="P1549">
        <v>7</v>
      </c>
      <c r="Q1549">
        <v>1</v>
      </c>
      <c r="R1549" t="s">
        <v>7</v>
      </c>
    </row>
    <row r="1550" spans="1:18" x14ac:dyDescent="0.35">
      <c r="A1550">
        <v>0</v>
      </c>
      <c r="B1550" t="s">
        <v>363</v>
      </c>
      <c r="C1550">
        <v>0</v>
      </c>
      <c r="E1550" t="s">
        <v>404</v>
      </c>
      <c r="F1550" t="s">
        <v>384</v>
      </c>
      <c r="G1550" t="s">
        <v>363</v>
      </c>
      <c r="H1550">
        <v>12.244</v>
      </c>
      <c r="I1550" t="s">
        <v>871</v>
      </c>
      <c r="L1550">
        <v>106128241</v>
      </c>
      <c r="M1550" s="5">
        <v>43846</v>
      </c>
      <c r="N1550">
        <v>24</v>
      </c>
      <c r="O1550">
        <v>1</v>
      </c>
      <c r="P1550">
        <v>7</v>
      </c>
      <c r="Q1550">
        <v>4</v>
      </c>
      <c r="R1550" t="s">
        <v>7</v>
      </c>
    </row>
    <row r="1551" spans="1:18" x14ac:dyDescent="0.35">
      <c r="A1551">
        <v>0</v>
      </c>
      <c r="B1551" t="s">
        <v>363</v>
      </c>
      <c r="C1551">
        <v>0</v>
      </c>
      <c r="E1551" t="s">
        <v>404</v>
      </c>
      <c r="F1551" t="s">
        <v>384</v>
      </c>
      <c r="G1551" t="s">
        <v>363</v>
      </c>
      <c r="H1551">
        <v>12.244</v>
      </c>
      <c r="I1551" t="s">
        <v>871</v>
      </c>
      <c r="L1551">
        <v>106618018</v>
      </c>
      <c r="M1551" s="5">
        <v>44365</v>
      </c>
      <c r="N1551">
        <v>30</v>
      </c>
      <c r="O1551">
        <v>1</v>
      </c>
      <c r="P1551">
        <v>7</v>
      </c>
      <c r="Q1551">
        <v>1</v>
      </c>
      <c r="R1551" t="s">
        <v>7</v>
      </c>
    </row>
    <row r="1552" spans="1:18" x14ac:dyDescent="0.35">
      <c r="A1552">
        <v>0</v>
      </c>
      <c r="B1552" t="s">
        <v>363</v>
      </c>
      <c r="C1552">
        <v>0</v>
      </c>
      <c r="E1552" t="s">
        <v>404</v>
      </c>
      <c r="F1552" t="s">
        <v>384</v>
      </c>
      <c r="G1552" t="s">
        <v>363</v>
      </c>
      <c r="H1552">
        <v>12.244</v>
      </c>
      <c r="I1552" t="s">
        <v>871</v>
      </c>
      <c r="L1552">
        <v>105950563</v>
      </c>
      <c r="M1552" s="5">
        <v>43681</v>
      </c>
      <c r="N1552">
        <v>19</v>
      </c>
      <c r="O1552">
        <v>1</v>
      </c>
      <c r="P1552">
        <v>7</v>
      </c>
      <c r="Q1552">
        <v>1</v>
      </c>
      <c r="R1552" t="s">
        <v>8</v>
      </c>
    </row>
    <row r="1553" spans="1:18" x14ac:dyDescent="0.35">
      <c r="A1553">
        <v>0</v>
      </c>
      <c r="B1553" t="s">
        <v>363</v>
      </c>
      <c r="C1553">
        <v>0</v>
      </c>
      <c r="E1553" t="s">
        <v>404</v>
      </c>
      <c r="F1553" t="s">
        <v>384</v>
      </c>
      <c r="G1553" t="s">
        <v>363</v>
      </c>
      <c r="H1553">
        <v>12.244</v>
      </c>
      <c r="I1553" t="s">
        <v>871</v>
      </c>
      <c r="L1553">
        <v>104708802</v>
      </c>
      <c r="M1553" s="5">
        <v>42481</v>
      </c>
      <c r="N1553">
        <v>24</v>
      </c>
      <c r="O1553">
        <v>1</v>
      </c>
      <c r="P1553">
        <v>7</v>
      </c>
      <c r="Q1553">
        <v>1</v>
      </c>
      <c r="R1553" t="s">
        <v>7</v>
      </c>
    </row>
    <row r="1554" spans="1:18" x14ac:dyDescent="0.35">
      <c r="A1554">
        <v>0</v>
      </c>
      <c r="B1554" t="s">
        <v>363</v>
      </c>
      <c r="C1554">
        <v>0</v>
      </c>
      <c r="E1554" t="s">
        <v>404</v>
      </c>
      <c r="F1554" t="s">
        <v>387</v>
      </c>
      <c r="G1554" t="s">
        <v>363</v>
      </c>
      <c r="H1554">
        <v>12.244</v>
      </c>
      <c r="I1554" t="s">
        <v>871</v>
      </c>
      <c r="L1554">
        <v>107193102</v>
      </c>
      <c r="M1554" s="5">
        <v>44918</v>
      </c>
      <c r="N1554">
        <v>30</v>
      </c>
      <c r="O1554">
        <v>1</v>
      </c>
      <c r="P1554">
        <v>7</v>
      </c>
      <c r="Q1554">
        <v>1</v>
      </c>
      <c r="R1554" t="s">
        <v>3</v>
      </c>
    </row>
    <row r="1555" spans="1:18" x14ac:dyDescent="0.35">
      <c r="A1555">
        <v>107</v>
      </c>
      <c r="B1555" t="s">
        <v>363</v>
      </c>
      <c r="C1555">
        <v>0</v>
      </c>
      <c r="E1555" t="s">
        <v>404</v>
      </c>
      <c r="F1555" t="s">
        <v>384</v>
      </c>
      <c r="G1555" t="s">
        <v>363</v>
      </c>
      <c r="H1555">
        <v>12.244</v>
      </c>
      <c r="I1555" t="s">
        <v>871</v>
      </c>
      <c r="L1555">
        <v>107850874</v>
      </c>
      <c r="M1555" s="5">
        <v>45541</v>
      </c>
      <c r="N1555">
        <v>24</v>
      </c>
      <c r="O1555">
        <v>1</v>
      </c>
      <c r="P1555">
        <v>7</v>
      </c>
      <c r="Q1555">
        <v>1</v>
      </c>
      <c r="R1555" t="s">
        <v>3</v>
      </c>
    </row>
    <row r="1556" spans="1:18" x14ac:dyDescent="0.35">
      <c r="A1556">
        <v>0</v>
      </c>
      <c r="B1556" t="s">
        <v>363</v>
      </c>
      <c r="C1556">
        <v>4.0000000000000001E-3</v>
      </c>
      <c r="D1556" t="s">
        <v>411</v>
      </c>
      <c r="E1556" t="s">
        <v>404</v>
      </c>
      <c r="F1556" t="s">
        <v>387</v>
      </c>
      <c r="G1556" t="s">
        <v>363</v>
      </c>
      <c r="H1556">
        <v>12.247999999999999</v>
      </c>
      <c r="I1556" t="s">
        <v>871</v>
      </c>
      <c r="L1556">
        <v>107747389</v>
      </c>
      <c r="M1556" s="5">
        <v>45450</v>
      </c>
      <c r="N1556">
        <v>21</v>
      </c>
      <c r="O1556">
        <v>1</v>
      </c>
      <c r="P1556">
        <v>7</v>
      </c>
      <c r="Q1556">
        <v>1</v>
      </c>
      <c r="R1556" t="s">
        <v>7</v>
      </c>
    </row>
    <row r="1557" spans="1:18" x14ac:dyDescent="0.35">
      <c r="A1557">
        <v>0</v>
      </c>
      <c r="B1557" t="s">
        <v>363</v>
      </c>
      <c r="C1557">
        <v>8.9999999999999993E-3</v>
      </c>
      <c r="D1557" t="s">
        <v>411</v>
      </c>
      <c r="E1557" t="s">
        <v>404</v>
      </c>
      <c r="F1557" t="s">
        <v>404</v>
      </c>
      <c r="G1557" t="s">
        <v>363</v>
      </c>
      <c r="H1557">
        <v>12.253</v>
      </c>
      <c r="I1557" t="s">
        <v>871</v>
      </c>
      <c r="L1557">
        <v>107870609</v>
      </c>
      <c r="M1557" s="5">
        <v>45560</v>
      </c>
      <c r="N1557">
        <v>19</v>
      </c>
      <c r="O1557">
        <v>1</v>
      </c>
      <c r="P1557">
        <v>0</v>
      </c>
      <c r="Q1557">
        <v>1</v>
      </c>
      <c r="R1557" t="s">
        <v>7</v>
      </c>
    </row>
    <row r="1558" spans="1:18" x14ac:dyDescent="0.35">
      <c r="A1558">
        <v>0</v>
      </c>
      <c r="B1558" t="s">
        <v>363</v>
      </c>
      <c r="C1558">
        <v>1.6E-2</v>
      </c>
      <c r="D1558" t="s">
        <v>411</v>
      </c>
      <c r="E1558" t="s">
        <v>404</v>
      </c>
      <c r="F1558" t="s">
        <v>406</v>
      </c>
      <c r="G1558" t="s">
        <v>363</v>
      </c>
      <c r="H1558">
        <v>12.26</v>
      </c>
      <c r="I1558" t="s">
        <v>871</v>
      </c>
      <c r="L1558">
        <v>107737323</v>
      </c>
      <c r="M1558" s="5">
        <v>45442</v>
      </c>
      <c r="N1558">
        <v>28</v>
      </c>
      <c r="O1558">
        <v>1</v>
      </c>
      <c r="P1558">
        <v>7</v>
      </c>
      <c r="Q1558">
        <v>1</v>
      </c>
      <c r="R1558" t="s">
        <v>7</v>
      </c>
    </row>
    <row r="1559" spans="1:18" x14ac:dyDescent="0.35">
      <c r="A1559">
        <v>0</v>
      </c>
      <c r="B1559" t="s">
        <v>363</v>
      </c>
      <c r="C1559">
        <v>1.9E-2</v>
      </c>
      <c r="D1559" t="s">
        <v>411</v>
      </c>
      <c r="E1559" t="s">
        <v>404</v>
      </c>
      <c r="F1559" t="s">
        <v>384</v>
      </c>
      <c r="G1559" t="s">
        <v>363</v>
      </c>
      <c r="H1559">
        <v>12.263</v>
      </c>
      <c r="I1559" t="s">
        <v>871</v>
      </c>
      <c r="L1559">
        <v>107521950</v>
      </c>
      <c r="M1559" s="5">
        <v>45237</v>
      </c>
      <c r="N1559">
        <v>21</v>
      </c>
      <c r="O1559">
        <v>1</v>
      </c>
      <c r="P1559">
        <v>0</v>
      </c>
      <c r="Q1559">
        <v>1</v>
      </c>
      <c r="R1559" t="s">
        <v>7</v>
      </c>
    </row>
    <row r="1560" spans="1:18" x14ac:dyDescent="0.35">
      <c r="A1560">
        <v>0</v>
      </c>
      <c r="B1560" t="s">
        <v>363</v>
      </c>
      <c r="C1560">
        <v>4.2999999999999997E-2</v>
      </c>
      <c r="D1560" t="s">
        <v>411</v>
      </c>
      <c r="E1560" t="s">
        <v>404</v>
      </c>
      <c r="F1560" t="s">
        <v>567</v>
      </c>
      <c r="G1560" t="s">
        <v>363</v>
      </c>
      <c r="H1560">
        <v>12.287000000000001</v>
      </c>
      <c r="I1560" t="s">
        <v>871</v>
      </c>
      <c r="L1560">
        <v>107568067</v>
      </c>
      <c r="M1560" s="5">
        <v>45275</v>
      </c>
      <c r="N1560">
        <v>21</v>
      </c>
      <c r="O1560">
        <v>1</v>
      </c>
      <c r="P1560">
        <v>0</v>
      </c>
      <c r="Q1560">
        <v>1</v>
      </c>
      <c r="R1560" t="s">
        <v>3</v>
      </c>
    </row>
    <row r="1561" spans="1:18" x14ac:dyDescent="0.35">
      <c r="A1561">
        <v>0</v>
      </c>
      <c r="B1561" t="s">
        <v>363</v>
      </c>
      <c r="C1561">
        <v>0.44</v>
      </c>
      <c r="D1561" t="s">
        <v>411</v>
      </c>
      <c r="E1561" t="s">
        <v>384</v>
      </c>
      <c r="F1561" t="s">
        <v>387</v>
      </c>
      <c r="G1561" t="s">
        <v>363</v>
      </c>
      <c r="H1561">
        <v>12.289</v>
      </c>
      <c r="I1561" t="s">
        <v>871</v>
      </c>
      <c r="L1561">
        <v>107421358</v>
      </c>
      <c r="M1561" s="5">
        <v>45147</v>
      </c>
      <c r="N1561">
        <v>28</v>
      </c>
      <c r="O1561">
        <v>1</v>
      </c>
      <c r="P1561">
        <v>0</v>
      </c>
      <c r="Q1561">
        <v>5</v>
      </c>
      <c r="R1561" t="s">
        <v>7</v>
      </c>
    </row>
    <row r="1562" spans="1:18" x14ac:dyDescent="0.35">
      <c r="A1562">
        <v>0</v>
      </c>
      <c r="B1562" t="s">
        <v>363</v>
      </c>
      <c r="C1562">
        <v>5.7000000000000002E-2</v>
      </c>
      <c r="D1562" t="s">
        <v>411</v>
      </c>
      <c r="E1562" t="s">
        <v>404</v>
      </c>
      <c r="F1562" t="s">
        <v>406</v>
      </c>
      <c r="G1562" t="s">
        <v>363</v>
      </c>
      <c r="H1562">
        <v>12.301</v>
      </c>
      <c r="I1562" t="s">
        <v>871</v>
      </c>
      <c r="L1562">
        <v>107514897</v>
      </c>
      <c r="M1562" s="5">
        <v>45232</v>
      </c>
      <c r="N1562">
        <v>21</v>
      </c>
      <c r="O1562">
        <v>1</v>
      </c>
      <c r="P1562">
        <v>0</v>
      </c>
      <c r="Q1562">
        <v>1</v>
      </c>
      <c r="R1562" t="s">
        <v>7</v>
      </c>
    </row>
    <row r="1563" spans="1:18" x14ac:dyDescent="0.35">
      <c r="A1563">
        <v>0</v>
      </c>
      <c r="B1563" t="s">
        <v>363</v>
      </c>
      <c r="C1563">
        <v>0.1</v>
      </c>
      <c r="D1563" t="s">
        <v>411</v>
      </c>
      <c r="E1563" t="s">
        <v>404</v>
      </c>
      <c r="F1563" t="s">
        <v>568</v>
      </c>
      <c r="G1563" t="s">
        <v>363</v>
      </c>
      <c r="H1563">
        <v>12.343999999999999</v>
      </c>
      <c r="I1563" t="s">
        <v>871</v>
      </c>
      <c r="L1563">
        <v>107540124</v>
      </c>
      <c r="M1563" s="5">
        <v>45247</v>
      </c>
      <c r="N1563">
        <v>17</v>
      </c>
      <c r="O1563">
        <v>1</v>
      </c>
      <c r="P1563">
        <v>0</v>
      </c>
      <c r="Q1563">
        <v>5</v>
      </c>
      <c r="R1563" t="s">
        <v>7</v>
      </c>
    </row>
    <row r="1564" spans="1:18" x14ac:dyDescent="0.35">
      <c r="A1564">
        <v>0</v>
      </c>
      <c r="B1564" t="s">
        <v>363</v>
      </c>
      <c r="C1564">
        <v>0.1</v>
      </c>
      <c r="D1564" t="s">
        <v>385</v>
      </c>
      <c r="E1564" t="s">
        <v>404</v>
      </c>
      <c r="F1564" t="s">
        <v>387</v>
      </c>
      <c r="G1564" t="s">
        <v>363</v>
      </c>
      <c r="H1564">
        <v>12.343999999999999</v>
      </c>
      <c r="I1564" t="s">
        <v>871</v>
      </c>
      <c r="L1564">
        <v>106496576</v>
      </c>
      <c r="M1564" s="5">
        <v>44250</v>
      </c>
      <c r="N1564">
        <v>21</v>
      </c>
      <c r="O1564">
        <v>2</v>
      </c>
      <c r="P1564">
        <v>0</v>
      </c>
      <c r="Q1564">
        <v>1</v>
      </c>
      <c r="R1564" t="s">
        <v>7</v>
      </c>
    </row>
    <row r="1565" spans="1:18" x14ac:dyDescent="0.35">
      <c r="A1565">
        <v>0</v>
      </c>
      <c r="B1565" t="s">
        <v>363</v>
      </c>
      <c r="C1565">
        <v>0.5</v>
      </c>
      <c r="D1565" t="s">
        <v>411</v>
      </c>
      <c r="E1565" t="s">
        <v>384</v>
      </c>
      <c r="F1565" t="s">
        <v>569</v>
      </c>
      <c r="G1565" t="s">
        <v>363</v>
      </c>
      <c r="H1565">
        <v>12.349</v>
      </c>
      <c r="I1565" t="s">
        <v>871</v>
      </c>
      <c r="L1565">
        <v>106533130</v>
      </c>
      <c r="M1565" s="5">
        <v>44287</v>
      </c>
      <c r="N1565">
        <v>24</v>
      </c>
      <c r="O1565">
        <v>1</v>
      </c>
      <c r="P1565">
        <v>8</v>
      </c>
      <c r="Q1565">
        <v>2</v>
      </c>
      <c r="R1565" t="s">
        <v>7</v>
      </c>
    </row>
    <row r="1566" spans="1:18" x14ac:dyDescent="0.35">
      <c r="A1566">
        <v>0</v>
      </c>
      <c r="B1566" t="s">
        <v>363</v>
      </c>
      <c r="C1566">
        <v>0.5</v>
      </c>
      <c r="D1566" t="s">
        <v>411</v>
      </c>
      <c r="E1566" t="s">
        <v>384</v>
      </c>
      <c r="F1566" t="s">
        <v>387</v>
      </c>
      <c r="G1566" t="s">
        <v>363</v>
      </c>
      <c r="H1566">
        <v>12.349</v>
      </c>
      <c r="I1566" t="s">
        <v>871</v>
      </c>
      <c r="L1566">
        <v>106637855</v>
      </c>
      <c r="M1566" s="5">
        <v>44396</v>
      </c>
      <c r="N1566">
        <v>21</v>
      </c>
      <c r="O1566">
        <v>1</v>
      </c>
      <c r="P1566">
        <v>0</v>
      </c>
      <c r="Q1566">
        <v>1</v>
      </c>
      <c r="R1566" t="s">
        <v>7</v>
      </c>
    </row>
    <row r="1567" spans="1:18" x14ac:dyDescent="0.35">
      <c r="A1567">
        <v>107</v>
      </c>
      <c r="B1567" t="s">
        <v>363</v>
      </c>
      <c r="C1567">
        <v>0.5</v>
      </c>
      <c r="D1567" t="s">
        <v>411</v>
      </c>
      <c r="E1567" t="s">
        <v>384</v>
      </c>
      <c r="F1567" t="s">
        <v>434</v>
      </c>
      <c r="G1567" t="s">
        <v>363</v>
      </c>
      <c r="H1567">
        <v>12.349</v>
      </c>
      <c r="I1567" t="s">
        <v>871</v>
      </c>
      <c r="L1567">
        <v>107548796</v>
      </c>
      <c r="M1567" s="5">
        <v>45262</v>
      </c>
      <c r="N1567">
        <v>17</v>
      </c>
      <c r="O1567">
        <v>1</v>
      </c>
      <c r="P1567">
        <v>0</v>
      </c>
      <c r="Q1567">
        <v>5</v>
      </c>
      <c r="R1567" t="s">
        <v>7</v>
      </c>
    </row>
    <row r="1568" spans="1:18" x14ac:dyDescent="0.35">
      <c r="A1568">
        <v>0</v>
      </c>
      <c r="B1568" t="s">
        <v>363</v>
      </c>
      <c r="C1568">
        <v>0.5</v>
      </c>
      <c r="D1568" t="s">
        <v>411</v>
      </c>
      <c r="E1568" t="s">
        <v>384</v>
      </c>
      <c r="F1568" t="s">
        <v>387</v>
      </c>
      <c r="G1568" t="s">
        <v>363</v>
      </c>
      <c r="H1568">
        <v>12.349</v>
      </c>
      <c r="I1568" t="s">
        <v>871</v>
      </c>
      <c r="L1568">
        <v>104334393</v>
      </c>
      <c r="M1568" s="5">
        <v>42081</v>
      </c>
      <c r="N1568">
        <v>15</v>
      </c>
      <c r="O1568">
        <v>1</v>
      </c>
      <c r="P1568">
        <v>0</v>
      </c>
      <c r="Q1568">
        <v>5</v>
      </c>
      <c r="R1568" t="s">
        <v>3</v>
      </c>
    </row>
    <row r="1569" spans="1:18" x14ac:dyDescent="0.35">
      <c r="A1569">
        <v>0</v>
      </c>
      <c r="B1569" t="s">
        <v>363</v>
      </c>
      <c r="C1569">
        <v>0.2</v>
      </c>
      <c r="D1569" t="s">
        <v>411</v>
      </c>
      <c r="E1569" t="s">
        <v>404</v>
      </c>
      <c r="F1569" t="s">
        <v>570</v>
      </c>
      <c r="G1569" t="s">
        <v>363</v>
      </c>
      <c r="H1569">
        <v>12.444000000000001</v>
      </c>
      <c r="I1569" t="s">
        <v>871</v>
      </c>
      <c r="L1569">
        <v>104625948</v>
      </c>
      <c r="M1569" s="5">
        <v>42396</v>
      </c>
      <c r="N1569">
        <v>21</v>
      </c>
      <c r="O1569">
        <v>1</v>
      </c>
      <c r="P1569">
        <v>0</v>
      </c>
      <c r="Q1569">
        <v>1</v>
      </c>
      <c r="R1569" t="s">
        <v>7</v>
      </c>
    </row>
    <row r="1570" spans="1:18" x14ac:dyDescent="0.35">
      <c r="A1570">
        <v>0</v>
      </c>
      <c r="B1570" t="s">
        <v>363</v>
      </c>
      <c r="C1570">
        <v>0.2</v>
      </c>
      <c r="D1570" t="s">
        <v>411</v>
      </c>
      <c r="E1570" t="s">
        <v>404</v>
      </c>
      <c r="F1570" t="s">
        <v>387</v>
      </c>
      <c r="G1570" t="s">
        <v>363</v>
      </c>
      <c r="H1570">
        <v>12.444000000000001</v>
      </c>
      <c r="I1570" t="s">
        <v>871</v>
      </c>
      <c r="L1570">
        <v>107168679</v>
      </c>
      <c r="M1570" s="5">
        <v>44895</v>
      </c>
      <c r="N1570">
        <v>18</v>
      </c>
      <c r="O1570">
        <v>2</v>
      </c>
      <c r="P1570">
        <v>0</v>
      </c>
      <c r="Q1570">
        <v>1</v>
      </c>
      <c r="R1570" t="s">
        <v>7</v>
      </c>
    </row>
    <row r="1571" spans="1:18" x14ac:dyDescent="0.35">
      <c r="A1571">
        <v>0</v>
      </c>
      <c r="B1571" t="s">
        <v>363</v>
      </c>
      <c r="C1571">
        <v>1.4999999999999999E-2</v>
      </c>
      <c r="D1571" t="s">
        <v>411</v>
      </c>
      <c r="E1571" t="s">
        <v>551</v>
      </c>
      <c r="F1571" t="s">
        <v>406</v>
      </c>
      <c r="G1571" t="s">
        <v>363</v>
      </c>
      <c r="H1571">
        <v>12.455</v>
      </c>
      <c r="I1571" t="s">
        <v>871</v>
      </c>
      <c r="L1571">
        <v>108349073</v>
      </c>
      <c r="M1571" s="5">
        <v>46007</v>
      </c>
      <c r="N1571">
        <v>21</v>
      </c>
      <c r="O1571">
        <v>1</v>
      </c>
      <c r="P1571">
        <v>0</v>
      </c>
      <c r="Q1571">
        <v>1</v>
      </c>
      <c r="R1571" t="s">
        <v>7</v>
      </c>
    </row>
    <row r="1572" spans="1:18" x14ac:dyDescent="0.35">
      <c r="A1572">
        <v>0</v>
      </c>
      <c r="B1572" t="s">
        <v>363</v>
      </c>
      <c r="C1572">
        <v>0</v>
      </c>
      <c r="E1572" t="s">
        <v>571</v>
      </c>
      <c r="F1572" t="s">
        <v>384</v>
      </c>
      <c r="G1572" t="s">
        <v>363</v>
      </c>
      <c r="H1572">
        <v>12.507</v>
      </c>
      <c r="I1572" t="s">
        <v>871</v>
      </c>
      <c r="L1572">
        <v>106789733</v>
      </c>
      <c r="M1572" s="5">
        <v>44532</v>
      </c>
      <c r="N1572">
        <v>24</v>
      </c>
      <c r="O1572">
        <v>1</v>
      </c>
      <c r="P1572">
        <v>8</v>
      </c>
      <c r="Q1572">
        <v>5</v>
      </c>
      <c r="R1572" t="s">
        <v>7</v>
      </c>
    </row>
    <row r="1573" spans="1:18" x14ac:dyDescent="0.35">
      <c r="A1573">
        <v>0</v>
      </c>
      <c r="B1573" t="s">
        <v>363</v>
      </c>
      <c r="C1573">
        <v>0.66</v>
      </c>
      <c r="D1573" t="s">
        <v>411</v>
      </c>
      <c r="E1573" t="s">
        <v>384</v>
      </c>
      <c r="F1573" t="s">
        <v>387</v>
      </c>
      <c r="G1573" t="s">
        <v>363</v>
      </c>
      <c r="H1573">
        <v>12.509</v>
      </c>
      <c r="I1573" t="s">
        <v>871</v>
      </c>
      <c r="L1573">
        <v>105646895</v>
      </c>
      <c r="M1573" s="5">
        <v>43393</v>
      </c>
      <c r="N1573">
        <v>17</v>
      </c>
      <c r="O1573">
        <v>2</v>
      </c>
      <c r="P1573">
        <v>0</v>
      </c>
      <c r="Q1573">
        <v>5</v>
      </c>
      <c r="R1573" t="s">
        <v>7</v>
      </c>
    </row>
    <row r="1574" spans="1:18" x14ac:dyDescent="0.35">
      <c r="A1574">
        <v>0</v>
      </c>
      <c r="B1574" t="s">
        <v>363</v>
      </c>
      <c r="C1574">
        <v>0.3</v>
      </c>
      <c r="D1574" t="s">
        <v>411</v>
      </c>
      <c r="E1574" t="s">
        <v>404</v>
      </c>
      <c r="F1574" t="s">
        <v>387</v>
      </c>
      <c r="G1574" t="s">
        <v>363</v>
      </c>
      <c r="H1574">
        <v>12.544</v>
      </c>
      <c r="I1574" t="s">
        <v>871</v>
      </c>
      <c r="L1574">
        <v>108243359</v>
      </c>
      <c r="M1574" s="5">
        <v>45908</v>
      </c>
      <c r="N1574">
        <v>21</v>
      </c>
      <c r="O1574">
        <v>1</v>
      </c>
      <c r="P1574">
        <v>0</v>
      </c>
      <c r="Q1574">
        <v>1</v>
      </c>
      <c r="R1574" t="s">
        <v>7</v>
      </c>
    </row>
    <row r="1575" spans="1:18" x14ac:dyDescent="0.35">
      <c r="A1575">
        <v>0</v>
      </c>
      <c r="B1575" t="s">
        <v>363</v>
      </c>
      <c r="C1575">
        <v>0.3</v>
      </c>
      <c r="D1575" t="s">
        <v>411</v>
      </c>
      <c r="E1575" t="s">
        <v>404</v>
      </c>
      <c r="F1575" t="s">
        <v>387</v>
      </c>
      <c r="G1575" t="s">
        <v>363</v>
      </c>
      <c r="H1575">
        <v>12.544</v>
      </c>
      <c r="I1575" t="s">
        <v>871</v>
      </c>
      <c r="L1575">
        <v>105232369</v>
      </c>
      <c r="M1575" s="5">
        <v>43003</v>
      </c>
      <c r="N1575">
        <v>21</v>
      </c>
      <c r="O1575">
        <v>1</v>
      </c>
      <c r="P1575">
        <v>25</v>
      </c>
      <c r="Q1575">
        <v>1</v>
      </c>
      <c r="R1575" t="s">
        <v>3</v>
      </c>
    </row>
    <row r="1576" spans="1:18" x14ac:dyDescent="0.35">
      <c r="A1576">
        <v>0</v>
      </c>
      <c r="B1576" t="s">
        <v>363</v>
      </c>
      <c r="C1576">
        <v>0.3</v>
      </c>
      <c r="D1576" t="s">
        <v>411</v>
      </c>
      <c r="E1576" t="s">
        <v>404</v>
      </c>
      <c r="F1576" t="s">
        <v>434</v>
      </c>
      <c r="G1576" t="s">
        <v>363</v>
      </c>
      <c r="H1576">
        <v>12.544</v>
      </c>
      <c r="I1576" t="s">
        <v>871</v>
      </c>
      <c r="L1576">
        <v>106869303</v>
      </c>
      <c r="M1576" s="5">
        <v>44613</v>
      </c>
      <c r="N1576">
        <v>17</v>
      </c>
      <c r="O1576">
        <v>1</v>
      </c>
      <c r="P1576">
        <v>0</v>
      </c>
      <c r="Q1576">
        <v>1</v>
      </c>
      <c r="R1576" t="s">
        <v>7</v>
      </c>
    </row>
    <row r="1577" spans="1:18" x14ac:dyDescent="0.35">
      <c r="A1577">
        <v>0</v>
      </c>
      <c r="B1577" t="s">
        <v>363</v>
      </c>
      <c r="C1577">
        <v>0.8</v>
      </c>
      <c r="D1577" t="s">
        <v>411</v>
      </c>
      <c r="E1577" t="s">
        <v>384</v>
      </c>
      <c r="F1577" t="s">
        <v>387</v>
      </c>
      <c r="G1577" t="s">
        <v>363</v>
      </c>
      <c r="H1577">
        <v>12.648999999999999</v>
      </c>
      <c r="I1577" t="s">
        <v>871</v>
      </c>
      <c r="L1577">
        <v>107014285</v>
      </c>
      <c r="M1577" s="5">
        <v>44751</v>
      </c>
      <c r="N1577">
        <v>21</v>
      </c>
      <c r="O1577">
        <v>1</v>
      </c>
      <c r="P1577">
        <v>0</v>
      </c>
      <c r="Q1577">
        <v>1</v>
      </c>
      <c r="R1577" t="s">
        <v>3</v>
      </c>
    </row>
    <row r="1578" spans="1:18" x14ac:dyDescent="0.35">
      <c r="A1578">
        <v>0</v>
      </c>
      <c r="B1578" t="s">
        <v>363</v>
      </c>
      <c r="C1578">
        <v>0.8</v>
      </c>
      <c r="D1578" t="s">
        <v>411</v>
      </c>
      <c r="E1578" t="s">
        <v>384</v>
      </c>
      <c r="F1578" t="s">
        <v>387</v>
      </c>
      <c r="G1578" t="s">
        <v>363</v>
      </c>
      <c r="H1578">
        <v>12.648999999999999</v>
      </c>
      <c r="I1578" t="s">
        <v>871</v>
      </c>
      <c r="L1578">
        <v>107556013</v>
      </c>
      <c r="M1578" s="5">
        <v>45268</v>
      </c>
      <c r="N1578">
        <v>21</v>
      </c>
      <c r="O1578">
        <v>1</v>
      </c>
      <c r="P1578">
        <v>12</v>
      </c>
      <c r="Q1578">
        <v>1</v>
      </c>
      <c r="R1578" t="s">
        <v>7</v>
      </c>
    </row>
    <row r="1579" spans="1:18" x14ac:dyDescent="0.35">
      <c r="A1579">
        <v>0</v>
      </c>
      <c r="B1579" t="s">
        <v>363</v>
      </c>
      <c r="C1579">
        <v>0.4</v>
      </c>
      <c r="D1579" t="s">
        <v>6</v>
      </c>
      <c r="E1579" t="s">
        <v>406</v>
      </c>
      <c r="F1579" t="s">
        <v>572</v>
      </c>
      <c r="G1579" t="s">
        <v>363</v>
      </c>
      <c r="H1579">
        <v>12.664</v>
      </c>
      <c r="I1579" t="s">
        <v>871</v>
      </c>
      <c r="L1579">
        <v>108231812</v>
      </c>
      <c r="M1579" s="5">
        <v>45909</v>
      </c>
      <c r="N1579">
        <v>21</v>
      </c>
      <c r="O1579">
        <v>1</v>
      </c>
      <c r="P1579">
        <v>7</v>
      </c>
      <c r="Q1579">
        <v>1</v>
      </c>
      <c r="R1579" t="s">
        <v>7</v>
      </c>
    </row>
    <row r="1580" spans="1:18" x14ac:dyDescent="0.35">
      <c r="A1580">
        <v>0</v>
      </c>
      <c r="B1580" t="s">
        <v>363</v>
      </c>
      <c r="C1580">
        <v>0</v>
      </c>
      <c r="E1580" t="s">
        <v>573</v>
      </c>
      <c r="F1580" t="s">
        <v>387</v>
      </c>
      <c r="G1580" t="s">
        <v>363</v>
      </c>
      <c r="H1580">
        <v>12.739000000000001</v>
      </c>
      <c r="I1580" t="s">
        <v>871</v>
      </c>
      <c r="L1580">
        <v>106713431</v>
      </c>
      <c r="M1580" s="5">
        <v>44469</v>
      </c>
      <c r="N1580">
        <v>26</v>
      </c>
      <c r="O1580">
        <v>1</v>
      </c>
      <c r="P1580">
        <v>7</v>
      </c>
      <c r="Q1580">
        <v>1</v>
      </c>
      <c r="R1580" t="s">
        <v>7</v>
      </c>
    </row>
    <row r="1581" spans="1:18" x14ac:dyDescent="0.35">
      <c r="A1581">
        <v>0</v>
      </c>
      <c r="B1581" t="s">
        <v>363</v>
      </c>
      <c r="C1581">
        <v>0</v>
      </c>
      <c r="E1581" t="s">
        <v>573</v>
      </c>
      <c r="F1581" t="s">
        <v>387</v>
      </c>
      <c r="G1581" t="s">
        <v>363</v>
      </c>
      <c r="H1581">
        <v>12.739000000000001</v>
      </c>
      <c r="I1581" t="s">
        <v>871</v>
      </c>
      <c r="L1581">
        <v>107306619</v>
      </c>
      <c r="M1581" s="5">
        <v>45034</v>
      </c>
      <c r="N1581">
        <v>21</v>
      </c>
      <c r="O1581">
        <v>1</v>
      </c>
      <c r="P1581">
        <v>7</v>
      </c>
      <c r="Q1581">
        <v>1</v>
      </c>
      <c r="R1581" t="s">
        <v>7</v>
      </c>
    </row>
    <row r="1582" spans="1:18" x14ac:dyDescent="0.35">
      <c r="A1582">
        <v>0</v>
      </c>
      <c r="B1582" t="s">
        <v>363</v>
      </c>
      <c r="C1582">
        <v>0</v>
      </c>
      <c r="E1582" t="s">
        <v>573</v>
      </c>
      <c r="F1582" t="s">
        <v>406</v>
      </c>
      <c r="G1582" t="s">
        <v>363</v>
      </c>
      <c r="H1582">
        <v>12.739000000000001</v>
      </c>
      <c r="I1582" t="s">
        <v>871</v>
      </c>
      <c r="L1582">
        <v>106966357</v>
      </c>
      <c r="M1582" s="5">
        <v>44699</v>
      </c>
      <c r="N1582">
        <v>14</v>
      </c>
      <c r="O1582">
        <v>1</v>
      </c>
      <c r="P1582">
        <v>7</v>
      </c>
      <c r="Q1582">
        <v>1</v>
      </c>
      <c r="R1582" t="s">
        <v>8</v>
      </c>
    </row>
    <row r="1583" spans="1:18" x14ac:dyDescent="0.35">
      <c r="A1583">
        <v>0</v>
      </c>
      <c r="B1583" t="s">
        <v>363</v>
      </c>
      <c r="C1583">
        <v>0</v>
      </c>
      <c r="E1583" t="s">
        <v>574</v>
      </c>
      <c r="F1583" t="s">
        <v>406</v>
      </c>
      <c r="G1583" t="s">
        <v>363</v>
      </c>
      <c r="H1583">
        <v>12.739000000000001</v>
      </c>
      <c r="I1583" t="s">
        <v>871</v>
      </c>
      <c r="L1583">
        <v>106479037</v>
      </c>
      <c r="M1583" s="5">
        <v>44229</v>
      </c>
      <c r="N1583">
        <v>24</v>
      </c>
      <c r="O1583">
        <v>1</v>
      </c>
      <c r="P1583">
        <v>8</v>
      </c>
      <c r="Q1583">
        <v>5</v>
      </c>
      <c r="R1583" t="s">
        <v>7</v>
      </c>
    </row>
    <row r="1584" spans="1:18" x14ac:dyDescent="0.35">
      <c r="A1584">
        <v>0</v>
      </c>
      <c r="B1584" t="s">
        <v>363</v>
      </c>
      <c r="C1584">
        <v>0</v>
      </c>
      <c r="E1584" t="s">
        <v>574</v>
      </c>
      <c r="F1584" t="s">
        <v>406</v>
      </c>
      <c r="G1584" t="s">
        <v>363</v>
      </c>
      <c r="H1584">
        <v>12.739000000000001</v>
      </c>
      <c r="I1584" t="s">
        <v>871</v>
      </c>
      <c r="L1584">
        <v>105229933</v>
      </c>
      <c r="M1584" s="5">
        <v>42999</v>
      </c>
      <c r="N1584">
        <v>24</v>
      </c>
      <c r="O1584">
        <v>1</v>
      </c>
      <c r="P1584">
        <v>7</v>
      </c>
      <c r="Q1584">
        <v>1</v>
      </c>
      <c r="R1584" t="s">
        <v>7</v>
      </c>
    </row>
    <row r="1585" spans="1:18" x14ac:dyDescent="0.35">
      <c r="A1585">
        <v>0</v>
      </c>
      <c r="B1585" t="s">
        <v>363</v>
      </c>
      <c r="C1585">
        <v>0</v>
      </c>
      <c r="E1585" t="s">
        <v>574</v>
      </c>
      <c r="F1585" t="s">
        <v>404</v>
      </c>
      <c r="G1585" t="s">
        <v>363</v>
      </c>
      <c r="H1585">
        <v>12.739000000000001</v>
      </c>
      <c r="I1585" t="s">
        <v>871</v>
      </c>
      <c r="L1585">
        <v>107680543</v>
      </c>
      <c r="M1585" s="5">
        <v>45388</v>
      </c>
      <c r="N1585">
        <v>30</v>
      </c>
      <c r="O1585">
        <v>1</v>
      </c>
      <c r="P1585">
        <v>7</v>
      </c>
      <c r="Q1585">
        <v>1</v>
      </c>
      <c r="R1585" t="s">
        <v>7</v>
      </c>
    </row>
    <row r="1586" spans="1:18" x14ac:dyDescent="0.35">
      <c r="A1586">
        <v>0</v>
      </c>
      <c r="B1586" t="s">
        <v>363</v>
      </c>
      <c r="C1586">
        <v>0.5</v>
      </c>
      <c r="D1586" t="s">
        <v>411</v>
      </c>
      <c r="E1586" t="s">
        <v>404</v>
      </c>
      <c r="F1586" t="s">
        <v>387</v>
      </c>
      <c r="G1586" t="s">
        <v>363</v>
      </c>
      <c r="H1586">
        <v>12.744</v>
      </c>
      <c r="I1586" t="s">
        <v>871</v>
      </c>
      <c r="L1586">
        <v>105899754</v>
      </c>
      <c r="M1586" s="5">
        <v>43634</v>
      </c>
      <c r="N1586">
        <v>29</v>
      </c>
      <c r="O1586">
        <v>1</v>
      </c>
      <c r="P1586">
        <v>0</v>
      </c>
      <c r="Q1586">
        <v>1</v>
      </c>
      <c r="R1586" t="s">
        <v>7</v>
      </c>
    </row>
    <row r="1587" spans="1:18" x14ac:dyDescent="0.35">
      <c r="A1587">
        <v>0</v>
      </c>
      <c r="B1587" t="s">
        <v>363</v>
      </c>
      <c r="C1587">
        <v>0.5</v>
      </c>
      <c r="D1587" t="s">
        <v>411</v>
      </c>
      <c r="E1587" t="s">
        <v>404</v>
      </c>
      <c r="F1587" t="s">
        <v>387</v>
      </c>
      <c r="G1587" t="s">
        <v>363</v>
      </c>
      <c r="H1587">
        <v>12.744</v>
      </c>
      <c r="I1587" t="s">
        <v>871</v>
      </c>
      <c r="L1587">
        <v>104609897</v>
      </c>
      <c r="M1587" s="5">
        <v>42376</v>
      </c>
      <c r="N1587">
        <v>17</v>
      </c>
      <c r="O1587">
        <v>1</v>
      </c>
      <c r="P1587">
        <v>0</v>
      </c>
      <c r="Q1587">
        <v>4</v>
      </c>
      <c r="R1587" t="s">
        <v>7</v>
      </c>
    </row>
    <row r="1588" spans="1:18" x14ac:dyDescent="0.35">
      <c r="A1588">
        <v>0</v>
      </c>
      <c r="B1588" t="s">
        <v>363</v>
      </c>
      <c r="C1588">
        <v>0.5</v>
      </c>
      <c r="D1588" t="s">
        <v>411</v>
      </c>
      <c r="E1588" t="s">
        <v>404</v>
      </c>
      <c r="F1588" t="s">
        <v>515</v>
      </c>
      <c r="G1588" t="s">
        <v>363</v>
      </c>
      <c r="H1588">
        <v>12.744</v>
      </c>
      <c r="I1588" t="s">
        <v>871</v>
      </c>
      <c r="L1588">
        <v>106794395</v>
      </c>
      <c r="M1588" s="5">
        <v>44537</v>
      </c>
      <c r="N1588">
        <v>21</v>
      </c>
      <c r="O1588">
        <v>1</v>
      </c>
      <c r="P1588">
        <v>0</v>
      </c>
      <c r="Q1588">
        <v>1</v>
      </c>
      <c r="R1588" t="s">
        <v>7</v>
      </c>
    </row>
    <row r="1589" spans="1:18" x14ac:dyDescent="0.35">
      <c r="A1589">
        <v>0</v>
      </c>
      <c r="B1589" t="s">
        <v>363</v>
      </c>
      <c r="C1589">
        <v>0.5</v>
      </c>
      <c r="D1589" t="s">
        <v>411</v>
      </c>
      <c r="E1589" t="s">
        <v>404</v>
      </c>
      <c r="F1589" t="s">
        <v>387</v>
      </c>
      <c r="G1589" t="s">
        <v>363</v>
      </c>
      <c r="H1589">
        <v>12.744</v>
      </c>
      <c r="I1589" t="s">
        <v>871</v>
      </c>
      <c r="L1589">
        <v>105759773</v>
      </c>
      <c r="M1589" s="5">
        <v>43494</v>
      </c>
      <c r="N1589">
        <v>19</v>
      </c>
      <c r="O1589">
        <v>2</v>
      </c>
      <c r="P1589">
        <v>0</v>
      </c>
      <c r="Q1589">
        <v>5</v>
      </c>
      <c r="R1589" t="s">
        <v>7</v>
      </c>
    </row>
    <row r="1590" spans="1:18" x14ac:dyDescent="0.35">
      <c r="A1590">
        <v>0</v>
      </c>
      <c r="B1590" t="s">
        <v>363</v>
      </c>
      <c r="C1590">
        <v>0.9</v>
      </c>
      <c r="D1590" t="s">
        <v>411</v>
      </c>
      <c r="E1590" t="s">
        <v>384</v>
      </c>
      <c r="F1590" t="s">
        <v>387</v>
      </c>
      <c r="G1590" t="s">
        <v>363</v>
      </c>
      <c r="H1590">
        <v>12.749000000000001</v>
      </c>
      <c r="I1590" t="s">
        <v>871</v>
      </c>
      <c r="L1590">
        <v>108222357</v>
      </c>
      <c r="M1590" s="5">
        <v>45903</v>
      </c>
      <c r="N1590">
        <v>21</v>
      </c>
      <c r="O1590">
        <v>1</v>
      </c>
      <c r="P1590">
        <v>0</v>
      </c>
      <c r="Q1590">
        <v>1</v>
      </c>
      <c r="R1590" t="s">
        <v>7</v>
      </c>
    </row>
    <row r="1591" spans="1:18" x14ac:dyDescent="0.35">
      <c r="A1591">
        <v>0</v>
      </c>
      <c r="B1591" t="s">
        <v>363</v>
      </c>
      <c r="C1591">
        <v>0.9</v>
      </c>
      <c r="D1591" t="s">
        <v>411</v>
      </c>
      <c r="E1591" t="s">
        <v>384</v>
      </c>
      <c r="F1591" t="s">
        <v>387</v>
      </c>
      <c r="G1591" t="s">
        <v>363</v>
      </c>
      <c r="H1591">
        <v>12.749000000000001</v>
      </c>
      <c r="I1591" t="s">
        <v>871</v>
      </c>
      <c r="L1591">
        <v>108468878</v>
      </c>
      <c r="M1591" s="5">
        <v>46125</v>
      </c>
      <c r="N1591">
        <v>21</v>
      </c>
      <c r="O1591">
        <v>1</v>
      </c>
      <c r="P1591">
        <v>0</v>
      </c>
      <c r="Q1591">
        <v>5</v>
      </c>
      <c r="R1591" t="s">
        <v>7</v>
      </c>
    </row>
    <row r="1592" spans="1:18" x14ac:dyDescent="0.35">
      <c r="A1592">
        <v>0</v>
      </c>
      <c r="B1592" t="s">
        <v>363</v>
      </c>
      <c r="C1592">
        <v>0.3</v>
      </c>
      <c r="D1592" t="s">
        <v>6</v>
      </c>
      <c r="E1592" t="s">
        <v>406</v>
      </c>
      <c r="F1592" t="s">
        <v>384</v>
      </c>
      <c r="G1592" t="s">
        <v>363</v>
      </c>
      <c r="H1592">
        <v>12.763999999999999</v>
      </c>
      <c r="I1592" t="s">
        <v>871</v>
      </c>
      <c r="L1592">
        <v>108065771</v>
      </c>
      <c r="M1592" s="5">
        <v>45748</v>
      </c>
      <c r="N1592">
        <v>21</v>
      </c>
      <c r="O1592">
        <v>1</v>
      </c>
      <c r="P1592">
        <v>0</v>
      </c>
      <c r="Q1592">
        <v>1</v>
      </c>
      <c r="R1592" t="s">
        <v>7</v>
      </c>
    </row>
    <row r="1593" spans="1:18" x14ac:dyDescent="0.35">
      <c r="A1593">
        <v>721</v>
      </c>
      <c r="B1593" t="s">
        <v>363</v>
      </c>
      <c r="C1593">
        <v>4.7E-2</v>
      </c>
      <c r="D1593" t="s">
        <v>411</v>
      </c>
      <c r="E1593" t="s">
        <v>574</v>
      </c>
      <c r="F1593" t="s">
        <v>387</v>
      </c>
      <c r="G1593" t="s">
        <v>363</v>
      </c>
      <c r="H1593">
        <v>12.786</v>
      </c>
      <c r="I1593" t="s">
        <v>871</v>
      </c>
      <c r="L1593">
        <v>108315075</v>
      </c>
      <c r="M1593" s="5">
        <v>45981</v>
      </c>
      <c r="N1593">
        <v>21</v>
      </c>
      <c r="O1593">
        <v>1</v>
      </c>
      <c r="P1593">
        <v>0</v>
      </c>
      <c r="Q1593">
        <v>5</v>
      </c>
      <c r="R1593" t="s">
        <v>7</v>
      </c>
    </row>
    <row r="1594" spans="1:18" x14ac:dyDescent="0.35">
      <c r="A1594">
        <v>0</v>
      </c>
      <c r="B1594" t="s">
        <v>363</v>
      </c>
      <c r="C1594">
        <v>1</v>
      </c>
      <c r="D1594" t="s">
        <v>411</v>
      </c>
      <c r="E1594" t="s">
        <v>384</v>
      </c>
      <c r="F1594" t="s">
        <v>387</v>
      </c>
      <c r="G1594" t="s">
        <v>363</v>
      </c>
      <c r="H1594">
        <v>12.849</v>
      </c>
      <c r="I1594" t="s">
        <v>871</v>
      </c>
      <c r="L1594">
        <v>104436028</v>
      </c>
      <c r="M1594" s="5">
        <v>42202</v>
      </c>
      <c r="N1594">
        <v>17</v>
      </c>
      <c r="O1594">
        <v>1</v>
      </c>
      <c r="P1594">
        <v>0</v>
      </c>
      <c r="Q1594">
        <v>5</v>
      </c>
      <c r="R1594" t="s">
        <v>7</v>
      </c>
    </row>
    <row r="1595" spans="1:18" x14ac:dyDescent="0.35">
      <c r="A1595">
        <v>0</v>
      </c>
      <c r="B1595" t="s">
        <v>363</v>
      </c>
      <c r="C1595">
        <v>1</v>
      </c>
      <c r="D1595" t="s">
        <v>411</v>
      </c>
      <c r="E1595" t="s">
        <v>384</v>
      </c>
      <c r="F1595" t="s">
        <v>387</v>
      </c>
      <c r="G1595" t="s">
        <v>363</v>
      </c>
      <c r="H1595">
        <v>12.849</v>
      </c>
      <c r="I1595" t="s">
        <v>871</v>
      </c>
      <c r="L1595">
        <v>104896327</v>
      </c>
      <c r="M1595" s="5">
        <v>42671</v>
      </c>
      <c r="N1595">
        <v>17</v>
      </c>
      <c r="O1595">
        <v>1</v>
      </c>
      <c r="P1595">
        <v>0</v>
      </c>
      <c r="Q1595">
        <v>5</v>
      </c>
      <c r="R1595" t="s">
        <v>7</v>
      </c>
    </row>
    <row r="1596" spans="1:18" x14ac:dyDescent="0.35">
      <c r="A1596">
        <v>0</v>
      </c>
      <c r="B1596" t="s">
        <v>363</v>
      </c>
      <c r="C1596">
        <v>1</v>
      </c>
      <c r="D1596" t="s">
        <v>411</v>
      </c>
      <c r="E1596" t="s">
        <v>384</v>
      </c>
      <c r="F1596" t="s">
        <v>404</v>
      </c>
      <c r="G1596" t="s">
        <v>363</v>
      </c>
      <c r="H1596">
        <v>12.849</v>
      </c>
      <c r="I1596" t="s">
        <v>871</v>
      </c>
      <c r="L1596">
        <v>107094926</v>
      </c>
      <c r="M1596" s="5">
        <v>44831</v>
      </c>
      <c r="N1596">
        <v>21</v>
      </c>
      <c r="O1596">
        <v>1</v>
      </c>
      <c r="P1596">
        <v>0</v>
      </c>
      <c r="Q1596">
        <v>1</v>
      </c>
      <c r="R1596" t="s">
        <v>7</v>
      </c>
    </row>
    <row r="1597" spans="1:18" x14ac:dyDescent="0.35">
      <c r="A1597">
        <v>0</v>
      </c>
      <c r="B1597" t="s">
        <v>363</v>
      </c>
      <c r="C1597">
        <v>1</v>
      </c>
      <c r="D1597" t="s">
        <v>411</v>
      </c>
      <c r="E1597" t="s">
        <v>384</v>
      </c>
      <c r="F1597" t="s">
        <v>387</v>
      </c>
      <c r="G1597" t="s">
        <v>363</v>
      </c>
      <c r="H1597">
        <v>12.849</v>
      </c>
      <c r="I1597" t="s">
        <v>871</v>
      </c>
      <c r="L1597">
        <v>103973712</v>
      </c>
      <c r="M1597" s="5">
        <v>41680</v>
      </c>
      <c r="N1597">
        <v>17</v>
      </c>
      <c r="O1597">
        <v>2</v>
      </c>
      <c r="P1597">
        <v>0</v>
      </c>
      <c r="Q1597">
        <v>5</v>
      </c>
      <c r="R1597" t="s">
        <v>7</v>
      </c>
    </row>
    <row r="1598" spans="1:18" x14ac:dyDescent="0.35">
      <c r="A1598">
        <v>0</v>
      </c>
      <c r="B1598" t="s">
        <v>363</v>
      </c>
      <c r="C1598">
        <v>1</v>
      </c>
      <c r="D1598" t="s">
        <v>411</v>
      </c>
      <c r="E1598" t="s">
        <v>384</v>
      </c>
      <c r="F1598" t="s">
        <v>406</v>
      </c>
      <c r="G1598" t="s">
        <v>363</v>
      </c>
      <c r="H1598">
        <v>12.849</v>
      </c>
      <c r="I1598" t="s">
        <v>871</v>
      </c>
      <c r="L1598">
        <v>107703836</v>
      </c>
      <c r="M1598" s="5">
        <v>45411</v>
      </c>
      <c r="N1598">
        <v>19</v>
      </c>
      <c r="O1598">
        <v>1</v>
      </c>
      <c r="P1598">
        <v>0</v>
      </c>
      <c r="Q1598">
        <v>5</v>
      </c>
      <c r="R1598" t="s">
        <v>7</v>
      </c>
    </row>
    <row r="1599" spans="1:18" x14ac:dyDescent="0.35">
      <c r="A1599">
        <v>0</v>
      </c>
      <c r="B1599" t="s">
        <v>363</v>
      </c>
      <c r="C1599">
        <v>2</v>
      </c>
      <c r="D1599" t="s">
        <v>6</v>
      </c>
      <c r="E1599" t="s">
        <v>387</v>
      </c>
      <c r="F1599" t="s">
        <v>404</v>
      </c>
      <c r="G1599" t="s">
        <v>363</v>
      </c>
      <c r="H1599">
        <v>12.941000000000001</v>
      </c>
      <c r="I1599" t="s">
        <v>871</v>
      </c>
      <c r="L1599">
        <v>104873299</v>
      </c>
      <c r="M1599" s="5">
        <v>42650</v>
      </c>
      <c r="N1599">
        <v>21</v>
      </c>
      <c r="O1599">
        <v>2</v>
      </c>
      <c r="P1599">
        <v>0</v>
      </c>
      <c r="Q1599">
        <v>1</v>
      </c>
      <c r="R1599" t="s">
        <v>3</v>
      </c>
    </row>
    <row r="1600" spans="1:18" x14ac:dyDescent="0.35">
      <c r="A1600">
        <v>0</v>
      </c>
      <c r="B1600" t="s">
        <v>363</v>
      </c>
      <c r="C1600">
        <v>0.1</v>
      </c>
      <c r="D1600" t="s">
        <v>6</v>
      </c>
      <c r="E1600" t="s">
        <v>406</v>
      </c>
      <c r="F1600" t="s">
        <v>384</v>
      </c>
      <c r="G1600" t="s">
        <v>363</v>
      </c>
      <c r="H1600">
        <v>12.964</v>
      </c>
      <c r="I1600" t="s">
        <v>871</v>
      </c>
      <c r="L1600">
        <v>104920885</v>
      </c>
      <c r="M1600" s="5">
        <v>42692</v>
      </c>
      <c r="N1600">
        <v>17</v>
      </c>
      <c r="O1600">
        <v>1</v>
      </c>
      <c r="P1600">
        <v>0</v>
      </c>
      <c r="Q1600">
        <v>5</v>
      </c>
      <c r="R1600" t="s">
        <v>7</v>
      </c>
    </row>
    <row r="1601" spans="1:18" x14ac:dyDescent="0.35">
      <c r="A1601">
        <v>0</v>
      </c>
      <c r="B1601" t="s">
        <v>363</v>
      </c>
      <c r="C1601">
        <v>0.1</v>
      </c>
      <c r="D1601" t="s">
        <v>6</v>
      </c>
      <c r="E1601" t="s">
        <v>406</v>
      </c>
      <c r="F1601" t="s">
        <v>567</v>
      </c>
      <c r="G1601" t="s">
        <v>363</v>
      </c>
      <c r="H1601">
        <v>12.964</v>
      </c>
      <c r="I1601" t="s">
        <v>871</v>
      </c>
      <c r="L1601">
        <v>108076133</v>
      </c>
      <c r="M1601" s="5">
        <v>45758</v>
      </c>
      <c r="N1601">
        <v>21</v>
      </c>
      <c r="O1601">
        <v>2</v>
      </c>
      <c r="P1601">
        <v>0</v>
      </c>
      <c r="Q1601">
        <v>1</v>
      </c>
      <c r="R1601" t="s">
        <v>7</v>
      </c>
    </row>
    <row r="1602" spans="1:18" x14ac:dyDescent="0.35">
      <c r="A1602">
        <v>0</v>
      </c>
      <c r="B1602" t="s">
        <v>363</v>
      </c>
      <c r="C1602">
        <v>9.5000000000000001E-2</v>
      </c>
      <c r="D1602" t="s">
        <v>6</v>
      </c>
      <c r="E1602" t="s">
        <v>406</v>
      </c>
      <c r="F1602" t="s">
        <v>576</v>
      </c>
      <c r="G1602" t="s">
        <v>363</v>
      </c>
      <c r="H1602">
        <v>12.968999999999999</v>
      </c>
      <c r="I1602" t="s">
        <v>871</v>
      </c>
      <c r="L1602">
        <v>108230670</v>
      </c>
      <c r="M1602" s="5">
        <v>45909</v>
      </c>
      <c r="N1602">
        <v>21</v>
      </c>
      <c r="O1602">
        <v>1</v>
      </c>
      <c r="P1602">
        <v>0</v>
      </c>
      <c r="Q1602">
        <v>1</v>
      </c>
      <c r="R1602" t="s">
        <v>7</v>
      </c>
    </row>
    <row r="1603" spans="1:18" x14ac:dyDescent="0.35">
      <c r="A1603">
        <v>0</v>
      </c>
      <c r="B1603" t="s">
        <v>363</v>
      </c>
      <c r="C1603">
        <v>1.1299999999999999</v>
      </c>
      <c r="D1603" t="s">
        <v>411</v>
      </c>
      <c r="E1603" t="s">
        <v>384</v>
      </c>
      <c r="F1603" t="s">
        <v>387</v>
      </c>
      <c r="G1603" t="s">
        <v>363</v>
      </c>
      <c r="H1603">
        <v>12.978999999999999</v>
      </c>
      <c r="I1603" t="s">
        <v>871</v>
      </c>
      <c r="L1603">
        <v>107275875</v>
      </c>
      <c r="M1603" s="5">
        <v>45002</v>
      </c>
      <c r="N1603">
        <v>21</v>
      </c>
      <c r="O1603">
        <v>1</v>
      </c>
      <c r="P1603">
        <v>0</v>
      </c>
      <c r="Q1603">
        <v>1</v>
      </c>
      <c r="R1603" t="s">
        <v>7</v>
      </c>
    </row>
    <row r="1604" spans="1:18" x14ac:dyDescent="0.35">
      <c r="A1604">
        <v>0</v>
      </c>
      <c r="B1604" t="s">
        <v>363</v>
      </c>
      <c r="C1604">
        <v>8.5000000000000006E-2</v>
      </c>
      <c r="D1604" t="s">
        <v>6</v>
      </c>
      <c r="E1604" t="s">
        <v>406</v>
      </c>
      <c r="F1604" t="s">
        <v>384</v>
      </c>
      <c r="G1604" t="s">
        <v>363</v>
      </c>
      <c r="H1604">
        <v>12.978999999999999</v>
      </c>
      <c r="I1604" t="s">
        <v>871</v>
      </c>
      <c r="L1604">
        <v>108341805</v>
      </c>
      <c r="M1604" s="5">
        <v>45997</v>
      </c>
      <c r="N1604">
        <v>19</v>
      </c>
      <c r="O1604">
        <v>1</v>
      </c>
      <c r="P1604">
        <v>0</v>
      </c>
      <c r="Q1604">
        <v>5</v>
      </c>
    </row>
    <row r="1605" spans="1:18" x14ac:dyDescent="0.35">
      <c r="A1605">
        <v>0</v>
      </c>
      <c r="B1605" t="s">
        <v>363</v>
      </c>
      <c r="C1605">
        <v>3.7999999999999999E-2</v>
      </c>
      <c r="D1605" t="s">
        <v>6</v>
      </c>
      <c r="E1605" t="s">
        <v>406</v>
      </c>
      <c r="F1605" t="s">
        <v>404</v>
      </c>
      <c r="G1605" t="s">
        <v>363</v>
      </c>
      <c r="H1605">
        <v>13.026</v>
      </c>
      <c r="I1605" t="s">
        <v>871</v>
      </c>
      <c r="L1605">
        <v>107105159</v>
      </c>
      <c r="M1605" s="5">
        <v>44843</v>
      </c>
      <c r="N1605">
        <v>21</v>
      </c>
      <c r="O1605">
        <v>1</v>
      </c>
      <c r="P1605">
        <v>0</v>
      </c>
      <c r="Q1605">
        <v>1</v>
      </c>
      <c r="R1605" t="s">
        <v>7</v>
      </c>
    </row>
    <row r="1606" spans="1:18" x14ac:dyDescent="0.35">
      <c r="A1606">
        <v>0</v>
      </c>
      <c r="B1606" t="s">
        <v>363</v>
      </c>
      <c r="C1606">
        <v>1.9</v>
      </c>
      <c r="D1606" t="s">
        <v>6</v>
      </c>
      <c r="E1606" t="s">
        <v>387</v>
      </c>
      <c r="F1606" t="s">
        <v>384</v>
      </c>
      <c r="G1606" t="s">
        <v>363</v>
      </c>
      <c r="H1606">
        <v>13.041</v>
      </c>
      <c r="I1606" t="s">
        <v>871</v>
      </c>
      <c r="L1606">
        <v>107945584</v>
      </c>
      <c r="M1606" s="5">
        <v>45630</v>
      </c>
      <c r="N1606">
        <v>17</v>
      </c>
      <c r="O1606">
        <v>1</v>
      </c>
      <c r="P1606">
        <v>0</v>
      </c>
      <c r="Q1606">
        <v>5</v>
      </c>
      <c r="R1606" t="s">
        <v>7</v>
      </c>
    </row>
    <row r="1607" spans="1:18" x14ac:dyDescent="0.35">
      <c r="A1607">
        <v>0</v>
      </c>
      <c r="B1607" t="s">
        <v>363</v>
      </c>
      <c r="C1607">
        <v>0.8</v>
      </c>
      <c r="D1607" t="s">
        <v>411</v>
      </c>
      <c r="E1607" t="s">
        <v>404</v>
      </c>
      <c r="F1607" t="s">
        <v>387</v>
      </c>
      <c r="G1607" t="s">
        <v>363</v>
      </c>
      <c r="H1607">
        <v>13.044</v>
      </c>
      <c r="I1607" t="s">
        <v>871</v>
      </c>
      <c r="L1607">
        <v>104562211</v>
      </c>
      <c r="M1607" s="5">
        <v>42329</v>
      </c>
      <c r="N1607">
        <v>19</v>
      </c>
      <c r="O1607">
        <v>2</v>
      </c>
      <c r="P1607">
        <v>0</v>
      </c>
      <c r="Q1607">
        <v>5</v>
      </c>
    </row>
    <row r="1608" spans="1:18" x14ac:dyDescent="0.35">
      <c r="A1608">
        <v>0</v>
      </c>
      <c r="B1608" t="s">
        <v>363</v>
      </c>
      <c r="C1608">
        <v>1.9E-2</v>
      </c>
      <c r="D1608" t="s">
        <v>6</v>
      </c>
      <c r="E1608" t="s">
        <v>406</v>
      </c>
      <c r="F1608" t="s">
        <v>574</v>
      </c>
      <c r="G1608" t="s">
        <v>363</v>
      </c>
      <c r="H1608">
        <v>13.045</v>
      </c>
      <c r="I1608" t="s">
        <v>871</v>
      </c>
      <c r="L1608">
        <v>106556955</v>
      </c>
      <c r="M1608" s="5">
        <v>44304</v>
      </c>
      <c r="N1608">
        <v>21</v>
      </c>
      <c r="O1608">
        <v>1</v>
      </c>
      <c r="P1608">
        <v>0</v>
      </c>
      <c r="Q1608">
        <v>1</v>
      </c>
      <c r="R1608" t="s">
        <v>8</v>
      </c>
    </row>
    <row r="1609" spans="1:18" x14ac:dyDescent="0.35">
      <c r="A1609">
        <v>0</v>
      </c>
      <c r="B1609" t="s">
        <v>363</v>
      </c>
      <c r="C1609">
        <v>1.2</v>
      </c>
      <c r="D1609" t="s">
        <v>411</v>
      </c>
      <c r="E1609" t="s">
        <v>384</v>
      </c>
      <c r="F1609" t="s">
        <v>406</v>
      </c>
      <c r="G1609" t="s">
        <v>363</v>
      </c>
      <c r="H1609">
        <v>13.048999999999999</v>
      </c>
      <c r="I1609" t="s">
        <v>871</v>
      </c>
      <c r="L1609">
        <v>107129670</v>
      </c>
      <c r="M1609" s="5">
        <v>44863</v>
      </c>
      <c r="N1609">
        <v>19</v>
      </c>
      <c r="O1609">
        <v>2</v>
      </c>
      <c r="P1609">
        <v>5</v>
      </c>
      <c r="Q1609">
        <v>5</v>
      </c>
      <c r="R1609" t="s">
        <v>7</v>
      </c>
    </row>
    <row r="1610" spans="1:18" x14ac:dyDescent="0.35">
      <c r="A1610">
        <v>0</v>
      </c>
      <c r="B1610" t="s">
        <v>363</v>
      </c>
      <c r="C1610">
        <v>1.4999999999999999E-2</v>
      </c>
      <c r="D1610" t="s">
        <v>6</v>
      </c>
      <c r="E1610" t="s">
        <v>406</v>
      </c>
      <c r="F1610" t="s">
        <v>384</v>
      </c>
      <c r="G1610" t="s">
        <v>363</v>
      </c>
      <c r="H1610">
        <v>13.048999999999999</v>
      </c>
      <c r="I1610" t="s">
        <v>871</v>
      </c>
      <c r="L1610">
        <v>104369429</v>
      </c>
      <c r="M1610" s="5">
        <v>42128</v>
      </c>
      <c r="N1610">
        <v>19</v>
      </c>
      <c r="O1610">
        <v>1</v>
      </c>
      <c r="P1610">
        <v>8</v>
      </c>
      <c r="Q1610">
        <v>2</v>
      </c>
      <c r="R1610" t="s">
        <v>7</v>
      </c>
    </row>
    <row r="1611" spans="1:18" x14ac:dyDescent="0.35">
      <c r="A1611">
        <v>0</v>
      </c>
      <c r="B1611" t="s">
        <v>363</v>
      </c>
      <c r="C1611">
        <v>6.0000000000000001E-3</v>
      </c>
      <c r="D1611" t="s">
        <v>6</v>
      </c>
      <c r="E1611" t="s">
        <v>406</v>
      </c>
      <c r="F1611" t="s">
        <v>572</v>
      </c>
      <c r="G1611" t="s">
        <v>363</v>
      </c>
      <c r="H1611">
        <v>13.058</v>
      </c>
      <c r="I1611" t="s">
        <v>871</v>
      </c>
      <c r="L1611">
        <v>107080344</v>
      </c>
      <c r="M1611" s="5">
        <v>44817</v>
      </c>
      <c r="N1611">
        <v>17</v>
      </c>
      <c r="O1611">
        <v>1</v>
      </c>
      <c r="P1611">
        <v>0</v>
      </c>
      <c r="Q1611">
        <v>5</v>
      </c>
      <c r="R1611" t="s">
        <v>7</v>
      </c>
    </row>
    <row r="1612" spans="1:18" x14ac:dyDescent="0.35">
      <c r="A1612">
        <v>0</v>
      </c>
      <c r="B1612" t="s">
        <v>363</v>
      </c>
      <c r="C1612">
        <v>0</v>
      </c>
      <c r="E1612" t="s">
        <v>406</v>
      </c>
      <c r="F1612" t="s">
        <v>404</v>
      </c>
      <c r="G1612" t="s">
        <v>363</v>
      </c>
      <c r="H1612">
        <v>13.064</v>
      </c>
      <c r="I1612" t="s">
        <v>871</v>
      </c>
      <c r="L1612">
        <v>104312224</v>
      </c>
      <c r="M1612" s="5">
        <v>42052</v>
      </c>
      <c r="N1612">
        <v>19</v>
      </c>
      <c r="O1612">
        <v>4</v>
      </c>
      <c r="P1612">
        <v>8</v>
      </c>
      <c r="Q1612">
        <v>1</v>
      </c>
      <c r="R1612" t="s">
        <v>7</v>
      </c>
    </row>
    <row r="1613" spans="1:18" x14ac:dyDescent="0.35">
      <c r="A1613">
        <v>721</v>
      </c>
      <c r="B1613" t="s">
        <v>363</v>
      </c>
      <c r="C1613">
        <v>0</v>
      </c>
      <c r="E1613" t="s">
        <v>406</v>
      </c>
      <c r="F1613" t="s">
        <v>576</v>
      </c>
      <c r="G1613" t="s">
        <v>363</v>
      </c>
      <c r="H1613">
        <v>13.064</v>
      </c>
      <c r="I1613" t="s">
        <v>871</v>
      </c>
      <c r="L1613">
        <v>106538343</v>
      </c>
      <c r="M1613" s="5">
        <v>44290</v>
      </c>
      <c r="N1613">
        <v>19</v>
      </c>
      <c r="O1613">
        <v>1</v>
      </c>
      <c r="P1613">
        <v>0</v>
      </c>
      <c r="Q1613">
        <v>5</v>
      </c>
      <c r="R1613" t="s">
        <v>7</v>
      </c>
    </row>
    <row r="1614" spans="1:18" x14ac:dyDescent="0.35">
      <c r="A1614">
        <v>0</v>
      </c>
      <c r="B1614" t="s">
        <v>363</v>
      </c>
      <c r="C1614">
        <v>0</v>
      </c>
      <c r="E1614" t="s">
        <v>406</v>
      </c>
      <c r="F1614" t="s">
        <v>404</v>
      </c>
      <c r="G1614" t="s">
        <v>363</v>
      </c>
      <c r="H1614">
        <v>13.064</v>
      </c>
      <c r="I1614" t="s">
        <v>871</v>
      </c>
      <c r="L1614">
        <v>107141140</v>
      </c>
      <c r="M1614" s="5">
        <v>44872</v>
      </c>
      <c r="N1614">
        <v>18</v>
      </c>
      <c r="O1614">
        <v>1</v>
      </c>
      <c r="P1614">
        <v>0</v>
      </c>
      <c r="Q1614">
        <v>5</v>
      </c>
      <c r="R1614" t="s">
        <v>7</v>
      </c>
    </row>
    <row r="1615" spans="1:18" x14ac:dyDescent="0.35">
      <c r="A1615">
        <v>0</v>
      </c>
      <c r="B1615" t="s">
        <v>363</v>
      </c>
      <c r="C1615">
        <v>0</v>
      </c>
      <c r="E1615" t="s">
        <v>406</v>
      </c>
      <c r="F1615" t="s">
        <v>576</v>
      </c>
      <c r="G1615" t="s">
        <v>363</v>
      </c>
      <c r="H1615">
        <v>13.064</v>
      </c>
      <c r="I1615" t="s">
        <v>871</v>
      </c>
      <c r="L1615">
        <v>107335669</v>
      </c>
      <c r="M1615" s="5">
        <v>45060</v>
      </c>
      <c r="N1615">
        <v>21</v>
      </c>
      <c r="O1615">
        <v>1</v>
      </c>
      <c r="P1615">
        <v>8</v>
      </c>
      <c r="Q1615">
        <v>1</v>
      </c>
      <c r="R1615" t="s">
        <v>7</v>
      </c>
    </row>
    <row r="1616" spans="1:18" x14ac:dyDescent="0.35">
      <c r="A1616">
        <v>0</v>
      </c>
      <c r="B1616" t="s">
        <v>363</v>
      </c>
      <c r="C1616">
        <v>0</v>
      </c>
      <c r="E1616" t="s">
        <v>406</v>
      </c>
      <c r="F1616" t="s">
        <v>576</v>
      </c>
      <c r="G1616" t="s">
        <v>363</v>
      </c>
      <c r="H1616">
        <v>13.064</v>
      </c>
      <c r="I1616" t="s">
        <v>871</v>
      </c>
      <c r="L1616">
        <v>107700179</v>
      </c>
      <c r="M1616" s="5">
        <v>45394</v>
      </c>
      <c r="N1616">
        <v>24</v>
      </c>
      <c r="O1616">
        <v>1</v>
      </c>
      <c r="P1616">
        <v>8</v>
      </c>
      <c r="Q1616">
        <v>5</v>
      </c>
      <c r="R1616" t="s">
        <v>7</v>
      </c>
    </row>
    <row r="1617" spans="1:18" x14ac:dyDescent="0.35">
      <c r="A1617">
        <v>0</v>
      </c>
      <c r="B1617" t="s">
        <v>363</v>
      </c>
      <c r="C1617">
        <v>0</v>
      </c>
      <c r="E1617" t="s">
        <v>406</v>
      </c>
      <c r="F1617" t="s">
        <v>384</v>
      </c>
      <c r="G1617" t="s">
        <v>363</v>
      </c>
      <c r="H1617">
        <v>13.064</v>
      </c>
      <c r="I1617" t="s">
        <v>871</v>
      </c>
      <c r="L1617">
        <v>108338053</v>
      </c>
      <c r="M1617" s="5">
        <v>46001</v>
      </c>
      <c r="N1617">
        <v>24</v>
      </c>
      <c r="O1617">
        <v>1</v>
      </c>
      <c r="P1617">
        <v>8</v>
      </c>
      <c r="Q1617">
        <v>3</v>
      </c>
      <c r="R1617" t="s">
        <v>7</v>
      </c>
    </row>
    <row r="1618" spans="1:18" x14ac:dyDescent="0.35">
      <c r="A1618">
        <v>0</v>
      </c>
      <c r="B1618" t="s">
        <v>363</v>
      </c>
      <c r="C1618">
        <v>0</v>
      </c>
      <c r="E1618" t="s">
        <v>406</v>
      </c>
      <c r="F1618" t="s">
        <v>404</v>
      </c>
      <c r="G1618" t="s">
        <v>363</v>
      </c>
      <c r="H1618">
        <v>13.064</v>
      </c>
      <c r="I1618" t="s">
        <v>871</v>
      </c>
      <c r="L1618">
        <v>107622949</v>
      </c>
      <c r="M1618" s="5">
        <v>45317</v>
      </c>
      <c r="N1618">
        <v>23</v>
      </c>
      <c r="O1618">
        <v>2</v>
      </c>
      <c r="P1618">
        <v>8</v>
      </c>
      <c r="Q1618">
        <v>5</v>
      </c>
      <c r="R1618" t="s">
        <v>7</v>
      </c>
    </row>
    <row r="1619" spans="1:18" x14ac:dyDescent="0.35">
      <c r="A1619">
        <v>0</v>
      </c>
      <c r="B1619" t="s">
        <v>363</v>
      </c>
      <c r="C1619">
        <v>6.0000000000000001E-3</v>
      </c>
      <c r="D1619" t="s">
        <v>411</v>
      </c>
      <c r="E1619" t="s">
        <v>406</v>
      </c>
      <c r="F1619" t="s">
        <v>387</v>
      </c>
      <c r="G1619" t="s">
        <v>363</v>
      </c>
      <c r="H1619">
        <v>13.07</v>
      </c>
      <c r="I1619" t="s">
        <v>871</v>
      </c>
      <c r="L1619">
        <v>105312673</v>
      </c>
      <c r="M1619" s="5">
        <v>43074</v>
      </c>
      <c r="N1619">
        <v>19</v>
      </c>
      <c r="O1619">
        <v>1</v>
      </c>
      <c r="P1619">
        <v>0</v>
      </c>
      <c r="Q1619">
        <v>5</v>
      </c>
      <c r="R1619" t="s">
        <v>8</v>
      </c>
    </row>
    <row r="1620" spans="1:18" x14ac:dyDescent="0.35">
      <c r="A1620">
        <v>0</v>
      </c>
      <c r="B1620" t="s">
        <v>363</v>
      </c>
      <c r="C1620">
        <v>6.0000000000000001E-3</v>
      </c>
      <c r="D1620" t="s">
        <v>411</v>
      </c>
      <c r="E1620" t="s">
        <v>406</v>
      </c>
      <c r="F1620" t="s">
        <v>567</v>
      </c>
      <c r="G1620" t="s">
        <v>363</v>
      </c>
      <c r="H1620">
        <v>13.07</v>
      </c>
      <c r="I1620" t="s">
        <v>871</v>
      </c>
      <c r="L1620">
        <v>108122369</v>
      </c>
      <c r="M1620" s="5">
        <v>45803</v>
      </c>
      <c r="N1620">
        <v>17</v>
      </c>
      <c r="O1620">
        <v>1</v>
      </c>
      <c r="P1620">
        <v>0</v>
      </c>
      <c r="Q1620">
        <v>5</v>
      </c>
      <c r="R1620" t="s">
        <v>7</v>
      </c>
    </row>
    <row r="1621" spans="1:18" x14ac:dyDescent="0.35">
      <c r="A1621">
        <v>0</v>
      </c>
      <c r="B1621" t="s">
        <v>363</v>
      </c>
      <c r="C1621">
        <v>1.4E-2</v>
      </c>
      <c r="D1621" t="s">
        <v>411</v>
      </c>
      <c r="E1621" t="s">
        <v>406</v>
      </c>
      <c r="F1621" t="s">
        <v>387</v>
      </c>
      <c r="G1621" t="s">
        <v>363</v>
      </c>
      <c r="H1621">
        <v>13.077999999999999</v>
      </c>
      <c r="I1621" t="s">
        <v>871</v>
      </c>
      <c r="L1621">
        <v>104073480</v>
      </c>
      <c r="M1621" s="5">
        <v>41793</v>
      </c>
      <c r="N1621">
        <v>21</v>
      </c>
      <c r="O1621">
        <v>1</v>
      </c>
      <c r="P1621">
        <v>5</v>
      </c>
      <c r="Q1621">
        <v>1</v>
      </c>
      <c r="R1621" t="s">
        <v>7</v>
      </c>
    </row>
    <row r="1622" spans="1:18" x14ac:dyDescent="0.35">
      <c r="A1622">
        <v>0</v>
      </c>
      <c r="B1622" t="s">
        <v>363</v>
      </c>
      <c r="C1622">
        <v>0.5</v>
      </c>
      <c r="D1622" t="s">
        <v>6</v>
      </c>
      <c r="E1622" t="s">
        <v>568</v>
      </c>
      <c r="F1622" t="s">
        <v>578</v>
      </c>
      <c r="G1622" t="s">
        <v>363</v>
      </c>
      <c r="H1622">
        <v>13.103</v>
      </c>
      <c r="I1622" t="s">
        <v>871</v>
      </c>
      <c r="L1622">
        <v>104605408</v>
      </c>
      <c r="M1622" s="5">
        <v>42369</v>
      </c>
      <c r="N1622">
        <v>19</v>
      </c>
      <c r="O1622">
        <v>2</v>
      </c>
      <c r="P1622">
        <v>0</v>
      </c>
      <c r="Q1622">
        <v>1</v>
      </c>
      <c r="R1622" t="s">
        <v>3</v>
      </c>
    </row>
    <row r="1623" spans="1:18" x14ac:dyDescent="0.35">
      <c r="A1623">
        <v>0</v>
      </c>
      <c r="B1623" t="s">
        <v>363</v>
      </c>
      <c r="C1623">
        <v>0.3</v>
      </c>
      <c r="D1623" t="s">
        <v>399</v>
      </c>
      <c r="E1623" t="s">
        <v>579</v>
      </c>
      <c r="F1623" t="s">
        <v>384</v>
      </c>
      <c r="G1623" t="s">
        <v>363</v>
      </c>
      <c r="H1623">
        <v>13.138</v>
      </c>
      <c r="I1623" t="s">
        <v>871</v>
      </c>
      <c r="L1623">
        <v>106941392</v>
      </c>
      <c r="M1623" s="5">
        <v>44679</v>
      </c>
      <c r="N1623">
        <v>21</v>
      </c>
      <c r="O1623">
        <v>1</v>
      </c>
      <c r="P1623">
        <v>0</v>
      </c>
      <c r="Q1623">
        <v>1</v>
      </c>
      <c r="R1623" t="s">
        <v>7</v>
      </c>
    </row>
    <row r="1624" spans="1:18" x14ac:dyDescent="0.35">
      <c r="A1624">
        <v>721</v>
      </c>
      <c r="B1624" t="s">
        <v>363</v>
      </c>
      <c r="C1624">
        <v>7.5999999999999998E-2</v>
      </c>
      <c r="D1624" t="s">
        <v>411</v>
      </c>
      <c r="E1624" t="s">
        <v>406</v>
      </c>
      <c r="F1624" t="s">
        <v>576</v>
      </c>
      <c r="G1624" t="s">
        <v>363</v>
      </c>
      <c r="H1624">
        <v>13.14</v>
      </c>
      <c r="I1624" t="s">
        <v>871</v>
      </c>
      <c r="L1624">
        <v>106907724</v>
      </c>
      <c r="M1624" s="5">
        <v>44650</v>
      </c>
      <c r="N1624">
        <v>17</v>
      </c>
      <c r="O1624">
        <v>1</v>
      </c>
      <c r="P1624">
        <v>0</v>
      </c>
      <c r="Q1624">
        <v>5</v>
      </c>
      <c r="R1624" t="s">
        <v>7</v>
      </c>
    </row>
    <row r="1625" spans="1:18" x14ac:dyDescent="0.35">
      <c r="A1625">
        <v>0</v>
      </c>
      <c r="B1625" t="s">
        <v>363</v>
      </c>
      <c r="C1625">
        <v>0.9</v>
      </c>
      <c r="D1625" t="s">
        <v>411</v>
      </c>
      <c r="E1625" t="s">
        <v>404</v>
      </c>
      <c r="F1625" t="s">
        <v>387</v>
      </c>
      <c r="G1625" t="s">
        <v>363</v>
      </c>
      <c r="H1625">
        <v>13.144</v>
      </c>
      <c r="I1625" t="s">
        <v>871</v>
      </c>
      <c r="L1625">
        <v>106636816</v>
      </c>
      <c r="M1625" s="5">
        <v>44393</v>
      </c>
      <c r="N1625">
        <v>21</v>
      </c>
      <c r="O1625">
        <v>1</v>
      </c>
      <c r="P1625">
        <v>4</v>
      </c>
      <c r="Q1625">
        <v>1</v>
      </c>
      <c r="R1625" t="s">
        <v>7</v>
      </c>
    </row>
    <row r="1626" spans="1:18" x14ac:dyDescent="0.35">
      <c r="A1626">
        <v>0</v>
      </c>
      <c r="B1626" t="s">
        <v>363</v>
      </c>
      <c r="C1626">
        <v>0.92</v>
      </c>
      <c r="D1626" t="s">
        <v>411</v>
      </c>
      <c r="E1626" t="s">
        <v>404</v>
      </c>
      <c r="F1626" t="s">
        <v>387</v>
      </c>
      <c r="G1626" t="s">
        <v>363</v>
      </c>
      <c r="H1626">
        <v>13.164</v>
      </c>
      <c r="I1626" t="s">
        <v>871</v>
      </c>
      <c r="L1626">
        <v>106857316</v>
      </c>
      <c r="M1626" s="5">
        <v>44597</v>
      </c>
      <c r="N1626">
        <v>28</v>
      </c>
      <c r="O1626">
        <v>1</v>
      </c>
      <c r="P1626">
        <v>0</v>
      </c>
      <c r="Q1626">
        <v>1</v>
      </c>
      <c r="R1626" t="s">
        <v>7</v>
      </c>
    </row>
    <row r="1627" spans="1:18" x14ac:dyDescent="0.35">
      <c r="A1627">
        <v>0</v>
      </c>
      <c r="B1627" t="s">
        <v>363</v>
      </c>
      <c r="C1627">
        <v>0.1</v>
      </c>
      <c r="D1627" t="s">
        <v>411</v>
      </c>
      <c r="E1627" t="s">
        <v>406</v>
      </c>
      <c r="F1627" t="s">
        <v>568</v>
      </c>
      <c r="G1627" t="s">
        <v>363</v>
      </c>
      <c r="H1627">
        <v>13.164</v>
      </c>
      <c r="I1627" t="s">
        <v>871</v>
      </c>
      <c r="L1627">
        <v>106632983</v>
      </c>
      <c r="M1627" s="5">
        <v>44384</v>
      </c>
      <c r="N1627">
        <v>29</v>
      </c>
      <c r="O1627">
        <v>1</v>
      </c>
      <c r="P1627">
        <v>0</v>
      </c>
      <c r="Q1627">
        <v>1</v>
      </c>
      <c r="R1627" t="s">
        <v>7</v>
      </c>
    </row>
    <row r="1628" spans="1:18" x14ac:dyDescent="0.35">
      <c r="A1628">
        <v>0</v>
      </c>
      <c r="B1628" t="s">
        <v>363</v>
      </c>
      <c r="C1628">
        <v>0.6</v>
      </c>
      <c r="D1628" t="s">
        <v>6</v>
      </c>
      <c r="E1628" t="s">
        <v>580</v>
      </c>
      <c r="F1628" t="s">
        <v>404</v>
      </c>
      <c r="G1628" t="s">
        <v>363</v>
      </c>
      <c r="H1628">
        <v>13.167999999999999</v>
      </c>
      <c r="I1628" t="s">
        <v>871</v>
      </c>
      <c r="L1628">
        <v>106651032</v>
      </c>
      <c r="M1628" s="5">
        <v>44411</v>
      </c>
      <c r="N1628">
        <v>21</v>
      </c>
      <c r="O1628">
        <v>2</v>
      </c>
      <c r="P1628">
        <v>0</v>
      </c>
      <c r="Q1628">
        <v>1</v>
      </c>
      <c r="R1628" t="s">
        <v>7</v>
      </c>
    </row>
    <row r="1629" spans="1:18" x14ac:dyDescent="0.35">
      <c r="A1629">
        <v>721</v>
      </c>
      <c r="B1629" t="s">
        <v>363</v>
      </c>
      <c r="C1629">
        <v>8.9999999999999993E-3</v>
      </c>
      <c r="D1629" t="s">
        <v>503</v>
      </c>
      <c r="E1629" t="s">
        <v>576</v>
      </c>
      <c r="F1629" t="s">
        <v>404</v>
      </c>
      <c r="G1629" t="s">
        <v>363</v>
      </c>
      <c r="H1629">
        <v>13.173</v>
      </c>
      <c r="I1629" t="s">
        <v>871</v>
      </c>
      <c r="L1629">
        <v>104695203</v>
      </c>
      <c r="M1629" s="5">
        <v>42461</v>
      </c>
      <c r="N1629">
        <v>21</v>
      </c>
      <c r="O1629">
        <v>1</v>
      </c>
      <c r="P1629">
        <v>12</v>
      </c>
      <c r="Q1629">
        <v>1</v>
      </c>
      <c r="R1629" t="s">
        <v>3</v>
      </c>
    </row>
    <row r="1630" spans="1:18" x14ac:dyDescent="0.35">
      <c r="A1630">
        <v>0</v>
      </c>
      <c r="B1630" t="s">
        <v>363</v>
      </c>
      <c r="C1630">
        <v>4.0000000000000001E-3</v>
      </c>
      <c r="D1630" t="s">
        <v>6</v>
      </c>
      <c r="E1630" t="s">
        <v>576</v>
      </c>
      <c r="F1630" t="s">
        <v>434</v>
      </c>
      <c r="G1630" t="s">
        <v>363</v>
      </c>
      <c r="H1630">
        <v>13.178000000000001</v>
      </c>
      <c r="I1630" t="s">
        <v>871</v>
      </c>
      <c r="L1630">
        <v>107729018</v>
      </c>
      <c r="M1630" s="5">
        <v>45435</v>
      </c>
      <c r="N1630">
        <v>4</v>
      </c>
      <c r="O1630">
        <v>1</v>
      </c>
      <c r="P1630">
        <v>0</v>
      </c>
      <c r="Q1630">
        <v>1</v>
      </c>
      <c r="R1630" t="s">
        <v>7</v>
      </c>
    </row>
    <row r="1631" spans="1:18" x14ac:dyDescent="0.35">
      <c r="A1631">
        <v>0</v>
      </c>
      <c r="B1631" t="s">
        <v>363</v>
      </c>
      <c r="C1631">
        <v>0</v>
      </c>
      <c r="E1631" t="s">
        <v>576</v>
      </c>
      <c r="F1631" t="s">
        <v>406</v>
      </c>
      <c r="G1631" t="s">
        <v>363</v>
      </c>
      <c r="H1631">
        <v>13.182</v>
      </c>
      <c r="I1631" t="s">
        <v>871</v>
      </c>
      <c r="L1631">
        <v>107576055</v>
      </c>
      <c r="M1631" s="5">
        <v>45281</v>
      </c>
      <c r="N1631">
        <v>21</v>
      </c>
      <c r="O1631">
        <v>1</v>
      </c>
      <c r="P1631">
        <v>0</v>
      </c>
      <c r="Q1631">
        <v>1</v>
      </c>
      <c r="R1631" t="s">
        <v>7</v>
      </c>
    </row>
    <row r="1632" spans="1:18" x14ac:dyDescent="0.35">
      <c r="A1632">
        <v>0</v>
      </c>
      <c r="B1632" t="s">
        <v>363</v>
      </c>
      <c r="C1632">
        <v>8.9999999999999993E-3</v>
      </c>
      <c r="D1632" t="s">
        <v>411</v>
      </c>
      <c r="E1632" t="s">
        <v>576</v>
      </c>
      <c r="F1632" t="s">
        <v>387</v>
      </c>
      <c r="G1632" t="s">
        <v>363</v>
      </c>
      <c r="H1632">
        <v>13.191000000000001</v>
      </c>
      <c r="I1632" t="s">
        <v>871</v>
      </c>
      <c r="L1632">
        <v>106425380</v>
      </c>
      <c r="M1632" s="5">
        <v>44162</v>
      </c>
      <c r="N1632">
        <v>21</v>
      </c>
      <c r="O1632">
        <v>1</v>
      </c>
      <c r="P1632">
        <v>8</v>
      </c>
      <c r="Q1632">
        <v>5</v>
      </c>
      <c r="R1632" t="s">
        <v>7</v>
      </c>
    </row>
    <row r="1633" spans="1:18" x14ac:dyDescent="0.35">
      <c r="A1633">
        <v>0</v>
      </c>
      <c r="B1633" t="s">
        <v>363</v>
      </c>
      <c r="C1633">
        <v>1.9E-2</v>
      </c>
      <c r="D1633" t="s">
        <v>411</v>
      </c>
      <c r="E1633" t="s">
        <v>576</v>
      </c>
      <c r="F1633" t="s">
        <v>581</v>
      </c>
      <c r="G1633" t="s">
        <v>363</v>
      </c>
      <c r="H1633">
        <v>13.201000000000001</v>
      </c>
      <c r="I1633" t="s">
        <v>871</v>
      </c>
      <c r="L1633">
        <v>105804740</v>
      </c>
      <c r="M1633" s="5">
        <v>43537</v>
      </c>
      <c r="N1633">
        <v>19</v>
      </c>
      <c r="O1633">
        <v>1</v>
      </c>
      <c r="P1633">
        <v>0</v>
      </c>
      <c r="Q1633">
        <v>1</v>
      </c>
      <c r="R1633" t="s">
        <v>7</v>
      </c>
    </row>
    <row r="1634" spans="1:18" x14ac:dyDescent="0.35">
      <c r="A1634">
        <v>721</v>
      </c>
      <c r="B1634" t="s">
        <v>363</v>
      </c>
      <c r="C1634">
        <v>3.7999999999999999E-2</v>
      </c>
      <c r="D1634" t="s">
        <v>490</v>
      </c>
      <c r="E1634" t="s">
        <v>576</v>
      </c>
      <c r="F1634" t="s">
        <v>580</v>
      </c>
      <c r="G1634" t="s">
        <v>363</v>
      </c>
      <c r="H1634">
        <v>13.22</v>
      </c>
      <c r="I1634" t="s">
        <v>871</v>
      </c>
      <c r="L1634">
        <v>107118110</v>
      </c>
      <c r="M1634" s="5">
        <v>44852</v>
      </c>
      <c r="N1634">
        <v>17</v>
      </c>
      <c r="O1634">
        <v>1</v>
      </c>
      <c r="P1634">
        <v>0</v>
      </c>
      <c r="Q1634">
        <v>5</v>
      </c>
      <c r="R1634" t="s">
        <v>7</v>
      </c>
    </row>
    <row r="1635" spans="1:18" x14ac:dyDescent="0.35">
      <c r="A1635">
        <v>0</v>
      </c>
      <c r="B1635" t="s">
        <v>363</v>
      </c>
      <c r="C1635">
        <v>1</v>
      </c>
      <c r="D1635" t="s">
        <v>411</v>
      </c>
      <c r="E1635" t="s">
        <v>404</v>
      </c>
      <c r="F1635" t="s">
        <v>568</v>
      </c>
      <c r="G1635" t="s">
        <v>363</v>
      </c>
      <c r="H1635">
        <v>13.244</v>
      </c>
      <c r="I1635" t="s">
        <v>871</v>
      </c>
      <c r="L1635">
        <v>104116460</v>
      </c>
      <c r="M1635" s="5">
        <v>41849</v>
      </c>
      <c r="N1635">
        <v>17</v>
      </c>
      <c r="O1635">
        <v>1</v>
      </c>
      <c r="P1635">
        <v>0</v>
      </c>
      <c r="Q1635">
        <v>1</v>
      </c>
      <c r="R1635" t="s">
        <v>7</v>
      </c>
    </row>
    <row r="1636" spans="1:18" x14ac:dyDescent="0.35">
      <c r="A1636">
        <v>0</v>
      </c>
      <c r="B1636" t="s">
        <v>363</v>
      </c>
      <c r="C1636">
        <v>0.1</v>
      </c>
      <c r="D1636" t="s">
        <v>411</v>
      </c>
      <c r="E1636" t="s">
        <v>576</v>
      </c>
      <c r="F1636" t="s">
        <v>387</v>
      </c>
      <c r="G1636" t="s">
        <v>363</v>
      </c>
      <c r="H1636">
        <v>13.282</v>
      </c>
      <c r="I1636" t="s">
        <v>871</v>
      </c>
      <c r="L1636">
        <v>104982750</v>
      </c>
      <c r="M1636" s="5">
        <v>42756</v>
      </c>
      <c r="N1636">
        <v>21</v>
      </c>
      <c r="O1636">
        <v>1</v>
      </c>
      <c r="P1636">
        <v>5</v>
      </c>
      <c r="Q1636">
        <v>5</v>
      </c>
      <c r="R1636" t="s">
        <v>3</v>
      </c>
    </row>
    <row r="1637" spans="1:18" x14ac:dyDescent="0.35">
      <c r="A1637">
        <v>0</v>
      </c>
      <c r="B1637" t="s">
        <v>363</v>
      </c>
      <c r="C1637">
        <v>1.07</v>
      </c>
      <c r="D1637" t="s">
        <v>411</v>
      </c>
      <c r="E1637" t="s">
        <v>404</v>
      </c>
      <c r="F1637" t="s">
        <v>387</v>
      </c>
      <c r="G1637" t="s">
        <v>363</v>
      </c>
      <c r="H1637">
        <v>13.314</v>
      </c>
      <c r="I1637" t="s">
        <v>871</v>
      </c>
      <c r="L1637">
        <v>108025501</v>
      </c>
      <c r="M1637" s="5">
        <v>45707</v>
      </c>
      <c r="N1637">
        <v>19</v>
      </c>
      <c r="O1637">
        <v>4</v>
      </c>
      <c r="P1637">
        <v>0</v>
      </c>
      <c r="Q1637">
        <v>1</v>
      </c>
      <c r="R1637" t="s">
        <v>7</v>
      </c>
    </row>
    <row r="1638" spans="1:18" x14ac:dyDescent="0.35">
      <c r="A1638">
        <v>0</v>
      </c>
      <c r="B1638" t="s">
        <v>363</v>
      </c>
      <c r="C1638">
        <v>1.5</v>
      </c>
      <c r="D1638" t="s">
        <v>411</v>
      </c>
      <c r="E1638" t="s">
        <v>384</v>
      </c>
      <c r="F1638" t="s">
        <v>568</v>
      </c>
      <c r="G1638" t="s">
        <v>363</v>
      </c>
      <c r="H1638">
        <v>13.349</v>
      </c>
      <c r="I1638" t="s">
        <v>871</v>
      </c>
      <c r="L1638">
        <v>106722908</v>
      </c>
      <c r="M1638" s="5">
        <v>44479</v>
      </c>
      <c r="N1638">
        <v>19</v>
      </c>
      <c r="O1638">
        <v>1</v>
      </c>
      <c r="P1638">
        <v>0</v>
      </c>
      <c r="Q1638">
        <v>1</v>
      </c>
      <c r="R1638" t="s">
        <v>8</v>
      </c>
    </row>
    <row r="1639" spans="1:18" x14ac:dyDescent="0.35">
      <c r="A1639">
        <v>0</v>
      </c>
      <c r="B1639" t="s">
        <v>363</v>
      </c>
      <c r="C1639">
        <v>4.5999999999999999E-2</v>
      </c>
      <c r="D1639" t="s">
        <v>6</v>
      </c>
      <c r="E1639" t="s">
        <v>579</v>
      </c>
      <c r="F1639" t="s">
        <v>576</v>
      </c>
      <c r="G1639" t="s">
        <v>363</v>
      </c>
      <c r="H1639">
        <v>13.391999999999999</v>
      </c>
      <c r="I1639" t="s">
        <v>871</v>
      </c>
      <c r="L1639">
        <v>108078652</v>
      </c>
      <c r="M1639" s="5">
        <v>45756</v>
      </c>
      <c r="N1639">
        <v>27</v>
      </c>
      <c r="O1639">
        <v>1</v>
      </c>
      <c r="P1639">
        <v>0</v>
      </c>
      <c r="Q1639">
        <v>2</v>
      </c>
      <c r="R1639" t="s">
        <v>10</v>
      </c>
    </row>
    <row r="1640" spans="1:18" x14ac:dyDescent="0.35">
      <c r="A1640">
        <v>0</v>
      </c>
      <c r="B1640" t="s">
        <v>363</v>
      </c>
      <c r="C1640">
        <v>0.5</v>
      </c>
      <c r="D1640" t="s">
        <v>6</v>
      </c>
      <c r="E1640" t="s">
        <v>515</v>
      </c>
      <c r="F1640" t="s">
        <v>568</v>
      </c>
      <c r="G1640" t="s">
        <v>363</v>
      </c>
      <c r="H1640">
        <v>13.393000000000001</v>
      </c>
      <c r="I1640" t="s">
        <v>871</v>
      </c>
      <c r="L1640">
        <v>104380082</v>
      </c>
      <c r="M1640" s="5">
        <v>42140</v>
      </c>
      <c r="N1640">
        <v>21</v>
      </c>
      <c r="O1640">
        <v>1</v>
      </c>
      <c r="P1640">
        <v>0</v>
      </c>
      <c r="Q1640">
        <v>1</v>
      </c>
      <c r="R1640" t="s">
        <v>3</v>
      </c>
    </row>
    <row r="1641" spans="1:18" x14ac:dyDescent="0.35">
      <c r="A1641">
        <v>0</v>
      </c>
      <c r="B1641" t="s">
        <v>363</v>
      </c>
      <c r="C1641">
        <v>0</v>
      </c>
      <c r="E1641" t="s">
        <v>582</v>
      </c>
      <c r="F1641" t="s">
        <v>384</v>
      </c>
      <c r="G1641" t="s">
        <v>363</v>
      </c>
      <c r="H1641">
        <v>13.438000000000001</v>
      </c>
      <c r="I1641" t="s">
        <v>871</v>
      </c>
      <c r="L1641">
        <v>106976943</v>
      </c>
      <c r="M1641" s="5">
        <v>44713</v>
      </c>
      <c r="N1641">
        <v>21</v>
      </c>
      <c r="O1641">
        <v>1</v>
      </c>
      <c r="P1641">
        <v>4</v>
      </c>
      <c r="Q1641">
        <v>1</v>
      </c>
      <c r="R1641" t="s">
        <v>8</v>
      </c>
    </row>
    <row r="1642" spans="1:18" x14ac:dyDescent="0.35">
      <c r="A1642">
        <v>0</v>
      </c>
      <c r="B1642" t="s">
        <v>363</v>
      </c>
      <c r="C1642">
        <v>0</v>
      </c>
      <c r="E1642" t="s">
        <v>583</v>
      </c>
      <c r="F1642" t="s">
        <v>576</v>
      </c>
      <c r="G1642" t="s">
        <v>363</v>
      </c>
      <c r="H1642">
        <v>13.438000000000001</v>
      </c>
      <c r="I1642" t="s">
        <v>871</v>
      </c>
      <c r="L1642">
        <v>105704130</v>
      </c>
      <c r="M1642" s="5">
        <v>43444</v>
      </c>
      <c r="N1642">
        <v>21</v>
      </c>
      <c r="O1642">
        <v>2</v>
      </c>
      <c r="P1642">
        <v>8</v>
      </c>
      <c r="Q1642">
        <v>1</v>
      </c>
      <c r="R1642" t="s">
        <v>3</v>
      </c>
    </row>
    <row r="1643" spans="1:18" x14ac:dyDescent="0.35">
      <c r="A1643">
        <v>0</v>
      </c>
      <c r="B1643" t="s">
        <v>363</v>
      </c>
      <c r="C1643">
        <v>0</v>
      </c>
      <c r="E1643" t="s">
        <v>584</v>
      </c>
      <c r="F1643" t="s">
        <v>568</v>
      </c>
      <c r="G1643" t="s">
        <v>363</v>
      </c>
      <c r="H1643">
        <v>13.438000000000001</v>
      </c>
      <c r="I1643" t="s">
        <v>871</v>
      </c>
      <c r="L1643">
        <v>105624746</v>
      </c>
      <c r="M1643" s="5">
        <v>43374</v>
      </c>
      <c r="N1643">
        <v>21</v>
      </c>
      <c r="O1643">
        <v>1</v>
      </c>
      <c r="P1643">
        <v>0</v>
      </c>
      <c r="Q1643">
        <v>1</v>
      </c>
      <c r="R1643" t="s">
        <v>7</v>
      </c>
    </row>
    <row r="1644" spans="1:18" x14ac:dyDescent="0.35">
      <c r="A1644">
        <v>0</v>
      </c>
      <c r="B1644" t="s">
        <v>363</v>
      </c>
      <c r="C1644">
        <v>0</v>
      </c>
      <c r="E1644" t="s">
        <v>579</v>
      </c>
      <c r="F1644" t="s">
        <v>568</v>
      </c>
      <c r="G1644" t="s">
        <v>363</v>
      </c>
      <c r="H1644">
        <v>13.438000000000001</v>
      </c>
      <c r="I1644" t="s">
        <v>871</v>
      </c>
      <c r="L1644">
        <v>106248069</v>
      </c>
      <c r="M1644" s="5">
        <v>43993</v>
      </c>
      <c r="N1644">
        <v>26</v>
      </c>
      <c r="O1644">
        <v>1</v>
      </c>
      <c r="P1644">
        <v>5</v>
      </c>
      <c r="Q1644">
        <v>1</v>
      </c>
      <c r="R1644" t="s">
        <v>3</v>
      </c>
    </row>
    <row r="1645" spans="1:18" x14ac:dyDescent="0.35">
      <c r="A1645">
        <v>721</v>
      </c>
      <c r="B1645" t="s">
        <v>363</v>
      </c>
      <c r="C1645">
        <v>0</v>
      </c>
      <c r="E1645" t="s">
        <v>579</v>
      </c>
      <c r="F1645" t="s">
        <v>576</v>
      </c>
      <c r="G1645" t="s">
        <v>363</v>
      </c>
      <c r="H1645">
        <v>13.438000000000001</v>
      </c>
      <c r="I1645" t="s">
        <v>871</v>
      </c>
      <c r="L1645">
        <v>107645125</v>
      </c>
      <c r="M1645" s="5">
        <v>45355</v>
      </c>
      <c r="N1645">
        <v>19</v>
      </c>
      <c r="O1645">
        <v>2</v>
      </c>
      <c r="P1645">
        <v>0</v>
      </c>
      <c r="Q1645">
        <v>5</v>
      </c>
      <c r="R1645" t="s">
        <v>7</v>
      </c>
    </row>
    <row r="1646" spans="1:18" x14ac:dyDescent="0.35">
      <c r="B1646" t="s">
        <v>363</v>
      </c>
      <c r="C1646">
        <v>1.5</v>
      </c>
      <c r="D1646" t="s">
        <v>6</v>
      </c>
      <c r="E1646" t="s">
        <v>387</v>
      </c>
      <c r="F1646" t="s">
        <v>404</v>
      </c>
      <c r="G1646" t="s">
        <v>363</v>
      </c>
      <c r="H1646">
        <v>13.441000000000001</v>
      </c>
      <c r="I1646" t="s">
        <v>871</v>
      </c>
      <c r="L1646">
        <v>105386446</v>
      </c>
      <c r="M1646" s="5">
        <v>43150</v>
      </c>
      <c r="N1646">
        <v>22</v>
      </c>
      <c r="O1646">
        <v>1</v>
      </c>
      <c r="P1646">
        <v>8</v>
      </c>
      <c r="Q1646">
        <v>5</v>
      </c>
      <c r="R1646" t="s">
        <v>7</v>
      </c>
    </row>
    <row r="1647" spans="1:18" x14ac:dyDescent="0.35">
      <c r="A1647">
        <v>0</v>
      </c>
      <c r="B1647" t="s">
        <v>363</v>
      </c>
      <c r="C1647">
        <v>1.5</v>
      </c>
      <c r="D1647" t="s">
        <v>6</v>
      </c>
      <c r="E1647" t="s">
        <v>387</v>
      </c>
      <c r="F1647" t="s">
        <v>434</v>
      </c>
      <c r="G1647" t="s">
        <v>363</v>
      </c>
      <c r="H1647">
        <v>13.441000000000001</v>
      </c>
      <c r="I1647" t="s">
        <v>871</v>
      </c>
      <c r="L1647">
        <v>106759693</v>
      </c>
      <c r="M1647" s="5">
        <v>44505</v>
      </c>
      <c r="N1647">
        <v>23</v>
      </c>
      <c r="O1647">
        <v>1</v>
      </c>
      <c r="P1647">
        <v>4</v>
      </c>
      <c r="Q1647">
        <v>1</v>
      </c>
      <c r="R1647" t="s">
        <v>7</v>
      </c>
    </row>
    <row r="1648" spans="1:18" x14ac:dyDescent="0.35">
      <c r="A1648">
        <v>0</v>
      </c>
      <c r="B1648" t="s">
        <v>363</v>
      </c>
      <c r="C1648">
        <v>1.5</v>
      </c>
      <c r="D1648" t="s">
        <v>6</v>
      </c>
      <c r="E1648" t="s">
        <v>387</v>
      </c>
      <c r="F1648" t="s">
        <v>384</v>
      </c>
      <c r="G1648" t="s">
        <v>363</v>
      </c>
      <c r="H1648">
        <v>13.441000000000001</v>
      </c>
      <c r="I1648" t="s">
        <v>871</v>
      </c>
      <c r="L1648">
        <v>104388410</v>
      </c>
      <c r="M1648" s="5">
        <v>42144</v>
      </c>
      <c r="N1648">
        <v>29</v>
      </c>
      <c r="O1648">
        <v>1</v>
      </c>
      <c r="P1648">
        <v>0</v>
      </c>
      <c r="Q1648">
        <v>1</v>
      </c>
      <c r="R1648" t="s">
        <v>8</v>
      </c>
    </row>
    <row r="1649" spans="1:18" x14ac:dyDescent="0.35">
      <c r="A1649">
        <v>0</v>
      </c>
      <c r="B1649" t="s">
        <v>363</v>
      </c>
      <c r="C1649">
        <v>1.5</v>
      </c>
      <c r="D1649" t="s">
        <v>6</v>
      </c>
      <c r="E1649" t="s">
        <v>387</v>
      </c>
      <c r="F1649" t="s">
        <v>384</v>
      </c>
      <c r="G1649" t="s">
        <v>363</v>
      </c>
      <c r="H1649">
        <v>13.441000000000001</v>
      </c>
      <c r="I1649" t="s">
        <v>871</v>
      </c>
      <c r="L1649">
        <v>108379978</v>
      </c>
      <c r="M1649" s="5">
        <v>46044</v>
      </c>
      <c r="N1649">
        <v>21</v>
      </c>
      <c r="O1649">
        <v>1</v>
      </c>
      <c r="P1649">
        <v>0</v>
      </c>
      <c r="Q1649">
        <v>1</v>
      </c>
      <c r="R1649" t="s">
        <v>7</v>
      </c>
    </row>
    <row r="1650" spans="1:18" x14ac:dyDescent="0.35">
      <c r="A1650">
        <v>0</v>
      </c>
      <c r="B1650" t="s">
        <v>363</v>
      </c>
      <c r="C1650">
        <v>4.0000000000000001E-3</v>
      </c>
      <c r="D1650" t="s">
        <v>411</v>
      </c>
      <c r="E1650" t="s">
        <v>579</v>
      </c>
      <c r="F1650" t="s">
        <v>586</v>
      </c>
      <c r="G1650" t="s">
        <v>363</v>
      </c>
      <c r="H1650">
        <v>13.442</v>
      </c>
      <c r="I1650" t="s">
        <v>871</v>
      </c>
      <c r="L1650">
        <v>107258787</v>
      </c>
      <c r="M1650" s="5">
        <v>44986</v>
      </c>
      <c r="N1650">
        <v>21</v>
      </c>
      <c r="O1650">
        <v>1</v>
      </c>
      <c r="P1650">
        <v>0</v>
      </c>
      <c r="Q1650">
        <v>1</v>
      </c>
      <c r="R1650" t="s">
        <v>3</v>
      </c>
    </row>
    <row r="1651" spans="1:18" x14ac:dyDescent="0.35">
      <c r="A1651">
        <v>0</v>
      </c>
      <c r="B1651" t="s">
        <v>363</v>
      </c>
      <c r="C1651">
        <v>1.6</v>
      </c>
      <c r="D1651" t="s">
        <v>411</v>
      </c>
      <c r="E1651" t="s">
        <v>384</v>
      </c>
      <c r="F1651" t="s">
        <v>387</v>
      </c>
      <c r="G1651" t="s">
        <v>363</v>
      </c>
      <c r="H1651">
        <v>13.449</v>
      </c>
      <c r="I1651" t="s">
        <v>871</v>
      </c>
      <c r="L1651">
        <v>107895455</v>
      </c>
      <c r="M1651" s="5">
        <v>45588</v>
      </c>
      <c r="N1651">
        <v>19</v>
      </c>
      <c r="O1651">
        <v>1</v>
      </c>
      <c r="P1651">
        <v>0</v>
      </c>
      <c r="Q1651">
        <v>5</v>
      </c>
      <c r="R1651" t="s">
        <v>7</v>
      </c>
    </row>
    <row r="1652" spans="1:18" x14ac:dyDescent="0.35">
      <c r="A1652">
        <v>0</v>
      </c>
      <c r="B1652" t="s">
        <v>363</v>
      </c>
      <c r="C1652">
        <v>1.6</v>
      </c>
      <c r="D1652" t="s">
        <v>385</v>
      </c>
      <c r="E1652" t="s">
        <v>384</v>
      </c>
      <c r="F1652" t="s">
        <v>387</v>
      </c>
      <c r="G1652" t="s">
        <v>363</v>
      </c>
      <c r="H1652">
        <v>13.449</v>
      </c>
      <c r="I1652" t="s">
        <v>871</v>
      </c>
      <c r="L1652">
        <v>108497940</v>
      </c>
      <c r="M1652" s="5">
        <v>46154</v>
      </c>
      <c r="N1652">
        <v>21</v>
      </c>
      <c r="O1652">
        <v>1</v>
      </c>
      <c r="P1652">
        <v>0</v>
      </c>
      <c r="Q1652">
        <v>1</v>
      </c>
      <c r="R1652" t="s">
        <v>7</v>
      </c>
    </row>
    <row r="1653" spans="1:18" x14ac:dyDescent="0.35">
      <c r="B1653" t="s">
        <v>363</v>
      </c>
      <c r="C1653">
        <v>0.4</v>
      </c>
      <c r="D1653" t="s">
        <v>411</v>
      </c>
      <c r="E1653" t="s">
        <v>406</v>
      </c>
      <c r="F1653" t="s">
        <v>568</v>
      </c>
      <c r="G1653" t="s">
        <v>363</v>
      </c>
      <c r="H1653">
        <v>13.464</v>
      </c>
      <c r="I1653" t="s">
        <v>871</v>
      </c>
      <c r="L1653">
        <v>108135279</v>
      </c>
      <c r="M1653" s="5">
        <v>45812</v>
      </c>
      <c r="N1653">
        <v>21</v>
      </c>
      <c r="O1653">
        <v>1</v>
      </c>
      <c r="P1653">
        <v>0</v>
      </c>
      <c r="Q1653">
        <v>1</v>
      </c>
      <c r="R1653" t="s">
        <v>8</v>
      </c>
    </row>
    <row r="1654" spans="1:18" x14ac:dyDescent="0.35">
      <c r="A1654">
        <v>0</v>
      </c>
      <c r="B1654" t="s">
        <v>363</v>
      </c>
      <c r="C1654">
        <v>0.1</v>
      </c>
      <c r="D1654" t="s">
        <v>399</v>
      </c>
      <c r="E1654" t="s">
        <v>568</v>
      </c>
      <c r="F1654" t="s">
        <v>576</v>
      </c>
      <c r="G1654" t="s">
        <v>363</v>
      </c>
      <c r="H1654">
        <v>13.503</v>
      </c>
      <c r="I1654" t="s">
        <v>871</v>
      </c>
      <c r="L1654">
        <v>105382667</v>
      </c>
      <c r="M1654" s="5">
        <v>43140</v>
      </c>
      <c r="N1654">
        <v>22</v>
      </c>
      <c r="O1654">
        <v>1</v>
      </c>
      <c r="P1654">
        <v>0</v>
      </c>
      <c r="Q1654">
        <v>1</v>
      </c>
      <c r="R1654" t="s">
        <v>3</v>
      </c>
    </row>
    <row r="1655" spans="1:18" x14ac:dyDescent="0.35">
      <c r="A1655">
        <v>0</v>
      </c>
      <c r="B1655" t="s">
        <v>363</v>
      </c>
      <c r="C1655">
        <v>7.5999999999999998E-2</v>
      </c>
      <c r="D1655" t="s">
        <v>411</v>
      </c>
      <c r="E1655" t="s">
        <v>579</v>
      </c>
      <c r="F1655" t="s">
        <v>568</v>
      </c>
      <c r="G1655" t="s">
        <v>363</v>
      </c>
      <c r="H1655">
        <v>13.513999999999999</v>
      </c>
      <c r="I1655" t="s">
        <v>871</v>
      </c>
      <c r="L1655">
        <v>106136561</v>
      </c>
      <c r="M1655" s="5">
        <v>43853</v>
      </c>
      <c r="N1655">
        <v>21</v>
      </c>
      <c r="O1655">
        <v>1</v>
      </c>
      <c r="P1655">
        <v>0</v>
      </c>
      <c r="Q1655">
        <v>1</v>
      </c>
      <c r="R1655" t="s">
        <v>7</v>
      </c>
    </row>
    <row r="1656" spans="1:18" x14ac:dyDescent="0.35">
      <c r="A1656">
        <v>0</v>
      </c>
      <c r="B1656" t="s">
        <v>363</v>
      </c>
      <c r="C1656">
        <v>1.4</v>
      </c>
      <c r="D1656" t="s">
        <v>6</v>
      </c>
      <c r="E1656" t="s">
        <v>387</v>
      </c>
      <c r="F1656" t="s">
        <v>404</v>
      </c>
      <c r="G1656" t="s">
        <v>363</v>
      </c>
      <c r="H1656">
        <v>13.541</v>
      </c>
      <c r="I1656" t="s">
        <v>871</v>
      </c>
      <c r="L1656">
        <v>106693844</v>
      </c>
      <c r="M1656" s="5">
        <v>44450</v>
      </c>
      <c r="N1656">
        <v>17</v>
      </c>
      <c r="O1656">
        <v>1</v>
      </c>
      <c r="P1656">
        <v>0</v>
      </c>
      <c r="Q1656">
        <v>5</v>
      </c>
      <c r="R1656" t="s">
        <v>7</v>
      </c>
    </row>
    <row r="1657" spans="1:18" x14ac:dyDescent="0.35">
      <c r="A1657">
        <v>0</v>
      </c>
      <c r="B1657" t="s">
        <v>363</v>
      </c>
      <c r="C1657">
        <v>4.9000000000000002E-2</v>
      </c>
      <c r="D1657" t="s">
        <v>6</v>
      </c>
      <c r="E1657" t="s">
        <v>568</v>
      </c>
      <c r="F1657" t="s">
        <v>576</v>
      </c>
      <c r="G1657" t="s">
        <v>363</v>
      </c>
      <c r="H1657">
        <v>13.554</v>
      </c>
      <c r="I1657" t="s">
        <v>871</v>
      </c>
      <c r="L1657">
        <v>107762790</v>
      </c>
      <c r="M1657" s="5">
        <v>45467</v>
      </c>
      <c r="N1657">
        <v>21</v>
      </c>
      <c r="O1657">
        <v>1</v>
      </c>
      <c r="P1657">
        <v>5</v>
      </c>
      <c r="Q1657">
        <v>1</v>
      </c>
      <c r="R1657" t="s">
        <v>3</v>
      </c>
    </row>
    <row r="1658" spans="1:18" x14ac:dyDescent="0.35">
      <c r="A1658">
        <v>0</v>
      </c>
      <c r="B1658" t="s">
        <v>363</v>
      </c>
      <c r="C1658">
        <v>0.2</v>
      </c>
      <c r="D1658" t="s">
        <v>6</v>
      </c>
      <c r="E1658" t="s">
        <v>580</v>
      </c>
      <c r="F1658" t="s">
        <v>568</v>
      </c>
      <c r="G1658" t="s">
        <v>363</v>
      </c>
      <c r="H1658">
        <v>13.568</v>
      </c>
      <c r="I1658" t="s">
        <v>871</v>
      </c>
      <c r="L1658">
        <v>106494161</v>
      </c>
      <c r="M1658" s="5">
        <v>44246</v>
      </c>
      <c r="N1658">
        <v>21</v>
      </c>
      <c r="O1658">
        <v>1</v>
      </c>
      <c r="P1658">
        <v>0</v>
      </c>
      <c r="Q1658">
        <v>1</v>
      </c>
      <c r="R1658" t="s">
        <v>7</v>
      </c>
    </row>
    <row r="1659" spans="1:18" x14ac:dyDescent="0.35">
      <c r="A1659">
        <v>0</v>
      </c>
      <c r="B1659" t="s">
        <v>363</v>
      </c>
      <c r="C1659">
        <v>0.2</v>
      </c>
      <c r="D1659" t="s">
        <v>6</v>
      </c>
      <c r="E1659" t="s">
        <v>580</v>
      </c>
      <c r="F1659" t="s">
        <v>568</v>
      </c>
      <c r="G1659" t="s">
        <v>363</v>
      </c>
      <c r="H1659">
        <v>13.568</v>
      </c>
      <c r="I1659" t="s">
        <v>871</v>
      </c>
      <c r="L1659">
        <v>104116699</v>
      </c>
      <c r="M1659" s="5">
        <v>41845</v>
      </c>
      <c r="N1659">
        <v>17</v>
      </c>
      <c r="O1659">
        <v>1</v>
      </c>
      <c r="Q1659">
        <v>5</v>
      </c>
      <c r="R1659" t="s">
        <v>7</v>
      </c>
    </row>
    <row r="1660" spans="1:18" x14ac:dyDescent="0.35">
      <c r="A1660">
        <v>0</v>
      </c>
      <c r="B1660" t="s">
        <v>363</v>
      </c>
      <c r="C1660">
        <v>0</v>
      </c>
      <c r="E1660" t="s">
        <v>568</v>
      </c>
      <c r="F1660" t="s">
        <v>384</v>
      </c>
      <c r="G1660" t="s">
        <v>363</v>
      </c>
      <c r="H1660">
        <v>13.603</v>
      </c>
      <c r="I1660" t="s">
        <v>871</v>
      </c>
      <c r="L1660">
        <v>104954415</v>
      </c>
      <c r="M1660" s="5">
        <v>42723</v>
      </c>
      <c r="N1660">
        <v>21</v>
      </c>
      <c r="O1660">
        <v>2</v>
      </c>
      <c r="P1660">
        <v>8</v>
      </c>
      <c r="Q1660">
        <v>2</v>
      </c>
      <c r="R1660" t="s">
        <v>7</v>
      </c>
    </row>
    <row r="1661" spans="1:18" x14ac:dyDescent="0.35">
      <c r="A1661">
        <v>0</v>
      </c>
      <c r="B1661" t="s">
        <v>363</v>
      </c>
      <c r="C1661">
        <v>0</v>
      </c>
      <c r="E1661" t="s">
        <v>568</v>
      </c>
      <c r="F1661" t="s">
        <v>576</v>
      </c>
      <c r="G1661" t="s">
        <v>363</v>
      </c>
      <c r="H1661">
        <v>13.603</v>
      </c>
      <c r="I1661" t="s">
        <v>871</v>
      </c>
      <c r="L1661">
        <v>106876934</v>
      </c>
      <c r="M1661" s="5">
        <v>44621</v>
      </c>
      <c r="N1661">
        <v>21</v>
      </c>
      <c r="O1661">
        <v>1</v>
      </c>
      <c r="P1661">
        <v>8</v>
      </c>
      <c r="Q1661">
        <v>5</v>
      </c>
      <c r="R1661" t="s">
        <v>7</v>
      </c>
    </row>
    <row r="1662" spans="1:18" x14ac:dyDescent="0.35">
      <c r="B1662" t="s">
        <v>363</v>
      </c>
      <c r="C1662">
        <v>0</v>
      </c>
      <c r="E1662" t="s">
        <v>568</v>
      </c>
      <c r="F1662" t="s">
        <v>587</v>
      </c>
      <c r="G1662" t="s">
        <v>363</v>
      </c>
      <c r="H1662">
        <v>13.603</v>
      </c>
      <c r="I1662" t="s">
        <v>871</v>
      </c>
      <c r="L1662">
        <v>107118412</v>
      </c>
      <c r="M1662" s="5">
        <v>44854</v>
      </c>
      <c r="N1662">
        <v>21</v>
      </c>
      <c r="O1662">
        <v>1</v>
      </c>
      <c r="P1662">
        <v>7</v>
      </c>
      <c r="Q1662">
        <v>1</v>
      </c>
      <c r="R1662" t="s">
        <v>8</v>
      </c>
    </row>
    <row r="1663" spans="1:18" x14ac:dyDescent="0.35">
      <c r="A1663">
        <v>0</v>
      </c>
      <c r="B1663" t="s">
        <v>363</v>
      </c>
      <c r="C1663">
        <v>0</v>
      </c>
      <c r="E1663" t="s">
        <v>568</v>
      </c>
      <c r="F1663" t="s">
        <v>387</v>
      </c>
      <c r="G1663" t="s">
        <v>363</v>
      </c>
      <c r="H1663">
        <v>13.603</v>
      </c>
      <c r="I1663" t="s">
        <v>871</v>
      </c>
      <c r="L1663">
        <v>104213338</v>
      </c>
      <c r="M1663" s="5">
        <v>41956</v>
      </c>
      <c r="N1663">
        <v>21</v>
      </c>
      <c r="O1663">
        <v>1</v>
      </c>
      <c r="P1663">
        <v>4</v>
      </c>
      <c r="Q1663">
        <v>5</v>
      </c>
      <c r="R1663" t="s">
        <v>3</v>
      </c>
    </row>
    <row r="1664" spans="1:18" x14ac:dyDescent="0.35">
      <c r="A1664">
        <v>0</v>
      </c>
      <c r="B1664" t="s">
        <v>363</v>
      </c>
      <c r="C1664">
        <v>0</v>
      </c>
      <c r="E1664" t="s">
        <v>568</v>
      </c>
      <c r="F1664" t="s">
        <v>387</v>
      </c>
      <c r="G1664" t="s">
        <v>363</v>
      </c>
      <c r="H1664">
        <v>13.603</v>
      </c>
      <c r="I1664" t="s">
        <v>871</v>
      </c>
      <c r="L1664">
        <v>104027843</v>
      </c>
      <c r="M1664" s="5">
        <v>41734</v>
      </c>
      <c r="N1664">
        <v>23</v>
      </c>
      <c r="O1664">
        <v>1</v>
      </c>
      <c r="P1664">
        <v>8</v>
      </c>
      <c r="Q1664">
        <v>1</v>
      </c>
      <c r="R1664" t="s">
        <v>3</v>
      </c>
    </row>
    <row r="1665" spans="1:18" x14ac:dyDescent="0.35">
      <c r="A1665">
        <v>0</v>
      </c>
      <c r="B1665" t="s">
        <v>363</v>
      </c>
      <c r="C1665">
        <v>0</v>
      </c>
      <c r="E1665" t="s">
        <v>568</v>
      </c>
      <c r="F1665" t="s">
        <v>578</v>
      </c>
      <c r="G1665" t="s">
        <v>363</v>
      </c>
      <c r="H1665">
        <v>13.603</v>
      </c>
      <c r="I1665" t="s">
        <v>871</v>
      </c>
      <c r="L1665">
        <v>106420594</v>
      </c>
      <c r="M1665" s="5">
        <v>44164</v>
      </c>
      <c r="N1665">
        <v>21</v>
      </c>
      <c r="O1665">
        <v>1</v>
      </c>
      <c r="P1665">
        <v>8</v>
      </c>
      <c r="Q1665">
        <v>1</v>
      </c>
      <c r="R1665" t="s">
        <v>7</v>
      </c>
    </row>
    <row r="1666" spans="1:18" x14ac:dyDescent="0.35">
      <c r="A1666">
        <v>0</v>
      </c>
      <c r="B1666" t="s">
        <v>363</v>
      </c>
      <c r="C1666">
        <v>0</v>
      </c>
      <c r="E1666" t="s">
        <v>568</v>
      </c>
      <c r="F1666" t="s">
        <v>387</v>
      </c>
      <c r="G1666" t="s">
        <v>363</v>
      </c>
      <c r="H1666">
        <v>13.603</v>
      </c>
      <c r="I1666" t="s">
        <v>871</v>
      </c>
      <c r="L1666">
        <v>107563450</v>
      </c>
      <c r="M1666" s="5">
        <v>45273</v>
      </c>
      <c r="N1666">
        <v>24</v>
      </c>
      <c r="O1666">
        <v>1</v>
      </c>
      <c r="P1666">
        <v>8</v>
      </c>
      <c r="Q1666">
        <v>5</v>
      </c>
      <c r="R1666" t="s">
        <v>7</v>
      </c>
    </row>
    <row r="1667" spans="1:18" x14ac:dyDescent="0.35">
      <c r="A1667">
        <v>0</v>
      </c>
      <c r="B1667" t="s">
        <v>363</v>
      </c>
      <c r="C1667">
        <v>3.0000000000000001E-3</v>
      </c>
      <c r="D1667" t="s">
        <v>411</v>
      </c>
      <c r="E1667" t="s">
        <v>568</v>
      </c>
      <c r="F1667" t="s">
        <v>387</v>
      </c>
      <c r="G1667" t="s">
        <v>363</v>
      </c>
      <c r="H1667">
        <v>13.606</v>
      </c>
      <c r="I1667" t="s">
        <v>871</v>
      </c>
      <c r="L1667">
        <v>108407987</v>
      </c>
      <c r="M1667" s="5">
        <v>46073</v>
      </c>
      <c r="N1667">
        <v>22</v>
      </c>
      <c r="O1667">
        <v>1</v>
      </c>
      <c r="P1667">
        <v>0</v>
      </c>
      <c r="Q1667">
        <v>1</v>
      </c>
      <c r="R1667" t="s">
        <v>7</v>
      </c>
    </row>
    <row r="1668" spans="1:18" x14ac:dyDescent="0.35">
      <c r="A1668">
        <v>0</v>
      </c>
      <c r="B1668" t="s">
        <v>363</v>
      </c>
      <c r="C1668">
        <v>2.3E-2</v>
      </c>
      <c r="D1668" t="s">
        <v>411</v>
      </c>
      <c r="E1668" t="s">
        <v>568</v>
      </c>
      <c r="F1668" t="s">
        <v>580</v>
      </c>
      <c r="G1668" t="s">
        <v>363</v>
      </c>
      <c r="H1668">
        <v>13.625999999999999</v>
      </c>
      <c r="I1668" t="s">
        <v>871</v>
      </c>
      <c r="L1668">
        <v>107743803</v>
      </c>
      <c r="M1668" s="5">
        <v>45449</v>
      </c>
      <c r="N1668">
        <v>21</v>
      </c>
      <c r="O1668">
        <v>2</v>
      </c>
      <c r="P1668">
        <v>0</v>
      </c>
      <c r="Q1668">
        <v>1</v>
      </c>
      <c r="R1668" t="s">
        <v>7</v>
      </c>
    </row>
    <row r="1669" spans="1:18" x14ac:dyDescent="0.35">
      <c r="A1669">
        <v>0</v>
      </c>
      <c r="B1669" t="s">
        <v>363</v>
      </c>
      <c r="C1669">
        <v>1.78</v>
      </c>
      <c r="D1669" t="s">
        <v>411</v>
      </c>
      <c r="E1669" t="s">
        <v>384</v>
      </c>
      <c r="F1669" t="s">
        <v>387</v>
      </c>
      <c r="G1669" t="s">
        <v>363</v>
      </c>
      <c r="H1669">
        <v>13.629</v>
      </c>
      <c r="I1669" t="s">
        <v>871</v>
      </c>
      <c r="L1669">
        <v>107797506</v>
      </c>
      <c r="M1669" s="5">
        <v>45500</v>
      </c>
      <c r="N1669">
        <v>21</v>
      </c>
      <c r="O1669">
        <v>1</v>
      </c>
      <c r="P1669">
        <v>0</v>
      </c>
      <c r="Q1669">
        <v>1</v>
      </c>
      <c r="R1669" t="s">
        <v>7</v>
      </c>
    </row>
    <row r="1670" spans="1:18" x14ac:dyDescent="0.35">
      <c r="A1670">
        <v>721</v>
      </c>
      <c r="B1670" t="s">
        <v>363</v>
      </c>
      <c r="C1670">
        <v>1.3</v>
      </c>
      <c r="D1670" t="s">
        <v>503</v>
      </c>
      <c r="E1670" t="s">
        <v>387</v>
      </c>
      <c r="F1670" t="s">
        <v>404</v>
      </c>
      <c r="G1670" t="s">
        <v>363</v>
      </c>
      <c r="H1670">
        <v>13.641</v>
      </c>
      <c r="I1670" t="s">
        <v>871</v>
      </c>
      <c r="L1670">
        <v>107772884</v>
      </c>
      <c r="M1670" s="5">
        <v>45477</v>
      </c>
      <c r="N1670">
        <v>21</v>
      </c>
      <c r="O1670">
        <v>1</v>
      </c>
      <c r="P1670">
        <v>0</v>
      </c>
      <c r="Q1670">
        <v>1</v>
      </c>
      <c r="R1670" t="s">
        <v>3</v>
      </c>
    </row>
    <row r="1671" spans="1:18" x14ac:dyDescent="0.35">
      <c r="B1671" t="s">
        <v>363</v>
      </c>
      <c r="C1671">
        <v>3.7999999999999999E-2</v>
      </c>
      <c r="D1671" t="s">
        <v>411</v>
      </c>
      <c r="E1671" t="s">
        <v>568</v>
      </c>
      <c r="F1671" t="s">
        <v>580</v>
      </c>
      <c r="G1671" t="s">
        <v>363</v>
      </c>
      <c r="H1671">
        <v>13.641</v>
      </c>
      <c r="I1671" t="s">
        <v>871</v>
      </c>
      <c r="L1671">
        <v>106086869</v>
      </c>
      <c r="M1671" s="5">
        <v>43806</v>
      </c>
      <c r="N1671">
        <v>21</v>
      </c>
      <c r="O1671">
        <v>1</v>
      </c>
      <c r="P1671">
        <v>0</v>
      </c>
      <c r="Q1671">
        <v>1</v>
      </c>
      <c r="R1671" t="s">
        <v>7</v>
      </c>
    </row>
    <row r="1672" spans="1:18" x14ac:dyDescent="0.35">
      <c r="A1672">
        <v>0</v>
      </c>
      <c r="B1672" t="s">
        <v>363</v>
      </c>
      <c r="C1672">
        <v>5.6000000000000001E-2</v>
      </c>
      <c r="D1672" t="s">
        <v>411</v>
      </c>
      <c r="E1672" t="s">
        <v>568</v>
      </c>
      <c r="F1672" t="s">
        <v>515</v>
      </c>
      <c r="G1672" t="s">
        <v>363</v>
      </c>
      <c r="H1672">
        <v>13.659000000000001</v>
      </c>
      <c r="I1672" t="s">
        <v>871</v>
      </c>
      <c r="L1672">
        <v>108343874</v>
      </c>
      <c r="M1672" s="5">
        <v>46004</v>
      </c>
      <c r="N1672">
        <v>21</v>
      </c>
      <c r="O1672">
        <v>1</v>
      </c>
      <c r="P1672">
        <v>0</v>
      </c>
      <c r="Q1672">
        <v>1</v>
      </c>
      <c r="R1672" t="s">
        <v>7</v>
      </c>
    </row>
    <row r="1673" spans="1:18" x14ac:dyDescent="0.35">
      <c r="A1673">
        <v>0</v>
      </c>
      <c r="B1673" t="s">
        <v>363</v>
      </c>
      <c r="C1673">
        <v>0.1</v>
      </c>
      <c r="D1673" t="s">
        <v>411</v>
      </c>
      <c r="E1673" t="s">
        <v>568</v>
      </c>
      <c r="F1673" t="s">
        <v>579</v>
      </c>
      <c r="G1673" t="s">
        <v>363</v>
      </c>
      <c r="H1673">
        <v>13.702999999999999</v>
      </c>
      <c r="I1673" t="s">
        <v>871</v>
      </c>
      <c r="L1673">
        <v>107911186</v>
      </c>
      <c r="M1673" s="5">
        <v>45594</v>
      </c>
      <c r="N1673">
        <v>31</v>
      </c>
      <c r="O1673">
        <v>1</v>
      </c>
      <c r="P1673">
        <v>0</v>
      </c>
      <c r="Q1673">
        <v>5</v>
      </c>
      <c r="R1673" t="s">
        <v>8</v>
      </c>
    </row>
    <row r="1674" spans="1:18" x14ac:dyDescent="0.35">
      <c r="A1674">
        <v>0</v>
      </c>
      <c r="B1674" t="s">
        <v>363</v>
      </c>
      <c r="C1674">
        <v>0.1</v>
      </c>
      <c r="D1674" t="s">
        <v>411</v>
      </c>
      <c r="E1674" t="s">
        <v>568</v>
      </c>
      <c r="F1674" t="s">
        <v>387</v>
      </c>
      <c r="G1674" t="s">
        <v>363</v>
      </c>
      <c r="H1674">
        <v>13.702999999999999</v>
      </c>
      <c r="I1674" t="s">
        <v>871</v>
      </c>
      <c r="L1674">
        <v>108453125</v>
      </c>
      <c r="M1674" s="5">
        <v>46113</v>
      </c>
      <c r="N1674">
        <v>21</v>
      </c>
      <c r="O1674">
        <v>1</v>
      </c>
      <c r="P1674">
        <v>0</v>
      </c>
      <c r="Q1674">
        <v>1</v>
      </c>
      <c r="R1674" t="s">
        <v>7</v>
      </c>
    </row>
    <row r="1675" spans="1:18" x14ac:dyDescent="0.35">
      <c r="A1675">
        <v>721</v>
      </c>
      <c r="B1675" t="s">
        <v>363</v>
      </c>
      <c r="C1675">
        <v>3.4000000000000002E-2</v>
      </c>
      <c r="D1675" t="s">
        <v>503</v>
      </c>
      <c r="E1675" t="s">
        <v>580</v>
      </c>
      <c r="F1675" t="s">
        <v>568</v>
      </c>
      <c r="G1675" t="s">
        <v>363</v>
      </c>
      <c r="H1675">
        <v>13.734</v>
      </c>
      <c r="I1675" t="s">
        <v>871</v>
      </c>
      <c r="L1675">
        <v>107426951</v>
      </c>
      <c r="M1675" s="5">
        <v>45151</v>
      </c>
      <c r="N1675">
        <v>19</v>
      </c>
      <c r="O1675">
        <v>1</v>
      </c>
      <c r="P1675">
        <v>0</v>
      </c>
      <c r="Q1675">
        <v>1</v>
      </c>
      <c r="R1675" t="s">
        <v>3</v>
      </c>
    </row>
    <row r="1676" spans="1:18" x14ac:dyDescent="0.35">
      <c r="A1676">
        <v>0</v>
      </c>
      <c r="B1676" t="s">
        <v>363</v>
      </c>
      <c r="C1676">
        <v>1.2</v>
      </c>
      <c r="D1676" t="s">
        <v>399</v>
      </c>
      <c r="E1676" t="s">
        <v>387</v>
      </c>
      <c r="F1676" t="s">
        <v>384</v>
      </c>
      <c r="G1676" t="s">
        <v>363</v>
      </c>
      <c r="H1676">
        <v>13.741</v>
      </c>
      <c r="I1676" t="s">
        <v>871</v>
      </c>
      <c r="L1676">
        <v>106976938</v>
      </c>
      <c r="M1676" s="5">
        <v>44713</v>
      </c>
      <c r="N1676">
        <v>21</v>
      </c>
      <c r="O1676">
        <v>1</v>
      </c>
      <c r="P1676">
        <v>0</v>
      </c>
      <c r="Q1676">
        <v>1</v>
      </c>
      <c r="R1676" t="s">
        <v>3</v>
      </c>
    </row>
    <row r="1677" spans="1:18" x14ac:dyDescent="0.35">
      <c r="A1677">
        <v>0</v>
      </c>
      <c r="B1677" t="s">
        <v>363</v>
      </c>
      <c r="C1677">
        <v>1.2</v>
      </c>
      <c r="D1677" t="s">
        <v>6</v>
      </c>
      <c r="E1677" t="s">
        <v>387</v>
      </c>
      <c r="F1677" t="s">
        <v>384</v>
      </c>
      <c r="G1677" t="s">
        <v>363</v>
      </c>
      <c r="H1677">
        <v>13.741</v>
      </c>
      <c r="I1677" t="s">
        <v>871</v>
      </c>
      <c r="L1677">
        <v>105508946</v>
      </c>
      <c r="M1677" s="5">
        <v>43262</v>
      </c>
      <c r="N1677">
        <v>23</v>
      </c>
      <c r="O1677">
        <v>1</v>
      </c>
      <c r="P1677">
        <v>5</v>
      </c>
      <c r="Q1677">
        <v>1</v>
      </c>
      <c r="R1677" t="s">
        <v>7</v>
      </c>
    </row>
    <row r="1678" spans="1:18" x14ac:dyDescent="0.35">
      <c r="A1678">
        <v>0</v>
      </c>
      <c r="B1678" t="s">
        <v>363</v>
      </c>
      <c r="C1678">
        <v>1.9E-2</v>
      </c>
      <c r="D1678" t="s">
        <v>6</v>
      </c>
      <c r="E1678" t="s">
        <v>580</v>
      </c>
      <c r="F1678" t="s">
        <v>588</v>
      </c>
      <c r="G1678" t="s">
        <v>363</v>
      </c>
      <c r="H1678">
        <v>13.749000000000001</v>
      </c>
      <c r="I1678" t="s">
        <v>871</v>
      </c>
      <c r="L1678">
        <v>107148588</v>
      </c>
      <c r="M1678" s="5">
        <v>44880</v>
      </c>
      <c r="N1678">
        <v>21</v>
      </c>
      <c r="O1678">
        <v>2</v>
      </c>
      <c r="P1678">
        <v>0</v>
      </c>
      <c r="Q1678">
        <v>5</v>
      </c>
      <c r="R1678" t="s">
        <v>7</v>
      </c>
    </row>
    <row r="1679" spans="1:18" x14ac:dyDescent="0.35">
      <c r="B1679" t="s">
        <v>363</v>
      </c>
      <c r="C1679">
        <v>0</v>
      </c>
      <c r="E1679" t="s">
        <v>589</v>
      </c>
      <c r="F1679" t="s">
        <v>586</v>
      </c>
      <c r="G1679" t="s">
        <v>363</v>
      </c>
      <c r="H1679">
        <v>13.768000000000001</v>
      </c>
      <c r="I1679" t="s">
        <v>871</v>
      </c>
      <c r="L1679">
        <v>107692952</v>
      </c>
      <c r="M1679" s="5">
        <v>45398</v>
      </c>
      <c r="N1679">
        <v>21</v>
      </c>
      <c r="O1679">
        <v>1</v>
      </c>
      <c r="P1679">
        <v>4</v>
      </c>
      <c r="Q1679">
        <v>1</v>
      </c>
      <c r="R1679" t="s">
        <v>7</v>
      </c>
    </row>
    <row r="1680" spans="1:18" x14ac:dyDescent="0.35">
      <c r="A1680">
        <v>721</v>
      </c>
      <c r="B1680" t="s">
        <v>363</v>
      </c>
      <c r="C1680">
        <v>0</v>
      </c>
      <c r="E1680" t="s">
        <v>580</v>
      </c>
      <c r="F1680" t="s">
        <v>387</v>
      </c>
      <c r="G1680" t="s">
        <v>363</v>
      </c>
      <c r="H1680">
        <v>13.768000000000001</v>
      </c>
      <c r="I1680" t="s">
        <v>871</v>
      </c>
      <c r="L1680">
        <v>105137690</v>
      </c>
      <c r="M1680" s="5">
        <v>42905</v>
      </c>
      <c r="N1680">
        <v>21</v>
      </c>
      <c r="O1680">
        <v>1</v>
      </c>
      <c r="P1680">
        <v>0</v>
      </c>
      <c r="Q1680">
        <v>1</v>
      </c>
      <c r="R1680" t="s">
        <v>7</v>
      </c>
    </row>
    <row r="1681" spans="1:18" x14ac:dyDescent="0.35">
      <c r="A1681">
        <v>0</v>
      </c>
      <c r="B1681" t="s">
        <v>363</v>
      </c>
      <c r="C1681">
        <v>0</v>
      </c>
      <c r="E1681" t="s">
        <v>580</v>
      </c>
      <c r="F1681" t="s">
        <v>568</v>
      </c>
      <c r="G1681" t="s">
        <v>363</v>
      </c>
      <c r="H1681">
        <v>13.768000000000001</v>
      </c>
      <c r="I1681" t="s">
        <v>871</v>
      </c>
      <c r="L1681">
        <v>104726444</v>
      </c>
      <c r="M1681" s="5">
        <v>42494</v>
      </c>
      <c r="N1681">
        <v>21</v>
      </c>
      <c r="O1681">
        <v>1</v>
      </c>
      <c r="P1681">
        <v>0</v>
      </c>
      <c r="Q1681">
        <v>1</v>
      </c>
      <c r="R1681" t="s">
        <v>7</v>
      </c>
    </row>
    <row r="1682" spans="1:18" x14ac:dyDescent="0.35">
      <c r="A1682">
        <v>0</v>
      </c>
      <c r="B1682" t="s">
        <v>363</v>
      </c>
      <c r="C1682">
        <v>8.9999999999999993E-3</v>
      </c>
      <c r="D1682" t="s">
        <v>411</v>
      </c>
      <c r="E1682" t="s">
        <v>580</v>
      </c>
      <c r="F1682" t="s">
        <v>387</v>
      </c>
      <c r="G1682" t="s">
        <v>363</v>
      </c>
      <c r="H1682">
        <v>13.776999999999999</v>
      </c>
      <c r="I1682" t="s">
        <v>871</v>
      </c>
      <c r="L1682">
        <v>108020371</v>
      </c>
      <c r="M1682" s="5">
        <v>45698</v>
      </c>
      <c r="N1682">
        <v>21</v>
      </c>
      <c r="O1682">
        <v>2</v>
      </c>
      <c r="P1682">
        <v>0</v>
      </c>
      <c r="Q1682">
        <v>1</v>
      </c>
      <c r="R1682" t="s">
        <v>7</v>
      </c>
    </row>
    <row r="1683" spans="1:18" x14ac:dyDescent="0.35">
      <c r="A1683">
        <v>0</v>
      </c>
      <c r="B1683" t="s">
        <v>363</v>
      </c>
      <c r="C1683">
        <v>1.9E-2</v>
      </c>
      <c r="D1683" t="s">
        <v>411</v>
      </c>
      <c r="E1683" t="s">
        <v>580</v>
      </c>
      <c r="F1683" t="s">
        <v>515</v>
      </c>
      <c r="G1683" t="s">
        <v>363</v>
      </c>
      <c r="H1683">
        <v>13.787000000000001</v>
      </c>
      <c r="I1683" t="s">
        <v>871</v>
      </c>
      <c r="L1683">
        <v>106946245</v>
      </c>
      <c r="M1683" s="5">
        <v>44684</v>
      </c>
      <c r="N1683">
        <v>21</v>
      </c>
      <c r="O1683">
        <v>1</v>
      </c>
      <c r="P1683">
        <v>0</v>
      </c>
      <c r="Q1683">
        <v>1</v>
      </c>
      <c r="R1683" t="s">
        <v>7</v>
      </c>
    </row>
    <row r="1684" spans="1:18" x14ac:dyDescent="0.35">
      <c r="A1684">
        <v>0</v>
      </c>
      <c r="B1684" t="s">
        <v>363</v>
      </c>
      <c r="C1684">
        <v>0.1</v>
      </c>
      <c r="D1684" t="s">
        <v>6</v>
      </c>
      <c r="E1684" t="s">
        <v>515</v>
      </c>
      <c r="F1684" t="s">
        <v>576</v>
      </c>
      <c r="G1684" t="s">
        <v>363</v>
      </c>
      <c r="H1684">
        <v>13.792999999999999</v>
      </c>
      <c r="I1684" t="s">
        <v>871</v>
      </c>
      <c r="L1684">
        <v>106703420</v>
      </c>
      <c r="M1684" s="5">
        <v>44460</v>
      </c>
      <c r="N1684">
        <v>21</v>
      </c>
      <c r="O1684">
        <v>1</v>
      </c>
      <c r="P1684">
        <v>0</v>
      </c>
      <c r="Q1684">
        <v>3</v>
      </c>
      <c r="R1684" t="s">
        <v>7</v>
      </c>
    </row>
    <row r="1685" spans="1:18" x14ac:dyDescent="0.35">
      <c r="A1685">
        <v>0</v>
      </c>
      <c r="B1685" t="s">
        <v>363</v>
      </c>
      <c r="C1685">
        <v>0.03</v>
      </c>
      <c r="D1685" t="s">
        <v>411</v>
      </c>
      <c r="E1685" t="s">
        <v>580</v>
      </c>
      <c r="F1685" t="s">
        <v>387</v>
      </c>
      <c r="G1685" t="s">
        <v>363</v>
      </c>
      <c r="H1685">
        <v>13.798</v>
      </c>
      <c r="I1685" t="s">
        <v>871</v>
      </c>
      <c r="L1685">
        <v>107339733</v>
      </c>
      <c r="M1685" s="5">
        <v>45058</v>
      </c>
      <c r="N1685">
        <v>21</v>
      </c>
      <c r="O1685">
        <v>2</v>
      </c>
      <c r="P1685">
        <v>0</v>
      </c>
      <c r="Q1685">
        <v>1</v>
      </c>
      <c r="R1685" t="s">
        <v>7</v>
      </c>
    </row>
    <row r="1686" spans="1:18" x14ac:dyDescent="0.35">
      <c r="A1686">
        <v>0</v>
      </c>
      <c r="B1686" t="s">
        <v>363</v>
      </c>
      <c r="C1686">
        <v>0.2</v>
      </c>
      <c r="D1686" t="s">
        <v>411</v>
      </c>
      <c r="E1686" t="s">
        <v>568</v>
      </c>
      <c r="F1686" t="s">
        <v>387</v>
      </c>
      <c r="G1686" t="s">
        <v>363</v>
      </c>
      <c r="H1686">
        <v>13.803000000000001</v>
      </c>
      <c r="I1686" t="s">
        <v>871</v>
      </c>
      <c r="L1686">
        <v>105755530</v>
      </c>
      <c r="M1686" s="5">
        <v>43491</v>
      </c>
      <c r="N1686">
        <v>21</v>
      </c>
      <c r="O1686">
        <v>1</v>
      </c>
      <c r="P1686">
        <v>0</v>
      </c>
      <c r="Q1686">
        <v>1</v>
      </c>
      <c r="R1686" t="s">
        <v>7</v>
      </c>
    </row>
    <row r="1687" spans="1:18" x14ac:dyDescent="0.35">
      <c r="A1687">
        <v>0</v>
      </c>
      <c r="B1687" t="s">
        <v>363</v>
      </c>
      <c r="C1687">
        <v>3.7999999999999999E-2</v>
      </c>
      <c r="D1687" t="s">
        <v>411</v>
      </c>
      <c r="E1687" t="s">
        <v>580</v>
      </c>
      <c r="F1687" t="s">
        <v>515</v>
      </c>
      <c r="G1687" t="s">
        <v>363</v>
      </c>
      <c r="H1687">
        <v>13.805999999999999</v>
      </c>
      <c r="I1687" t="s">
        <v>871</v>
      </c>
      <c r="L1687">
        <v>105916992</v>
      </c>
      <c r="M1687" s="5">
        <v>43651</v>
      </c>
      <c r="N1687">
        <v>21</v>
      </c>
      <c r="O1687">
        <v>1</v>
      </c>
      <c r="P1687">
        <v>0</v>
      </c>
      <c r="Q1687">
        <v>1</v>
      </c>
      <c r="R1687" t="s">
        <v>3</v>
      </c>
    </row>
    <row r="1688" spans="1:18" x14ac:dyDescent="0.35">
      <c r="A1688">
        <v>721</v>
      </c>
      <c r="B1688" t="s">
        <v>363</v>
      </c>
      <c r="C1688">
        <v>5.7000000000000002E-2</v>
      </c>
      <c r="D1688" t="s">
        <v>411</v>
      </c>
      <c r="E1688" t="s">
        <v>580</v>
      </c>
      <c r="F1688" t="s">
        <v>515</v>
      </c>
      <c r="G1688" t="s">
        <v>363</v>
      </c>
      <c r="H1688">
        <v>13.824999999999999</v>
      </c>
      <c r="I1688" t="s">
        <v>871</v>
      </c>
      <c r="L1688">
        <v>107419629</v>
      </c>
      <c r="M1688" s="5">
        <v>45144</v>
      </c>
      <c r="N1688">
        <v>19</v>
      </c>
      <c r="O1688">
        <v>1</v>
      </c>
      <c r="P1688">
        <v>0</v>
      </c>
      <c r="Q1688">
        <v>1</v>
      </c>
      <c r="R1688" t="s">
        <v>7</v>
      </c>
    </row>
    <row r="1689" spans="1:18" x14ac:dyDescent="0.35">
      <c r="A1689">
        <v>0</v>
      </c>
      <c r="B1689" t="s">
        <v>363</v>
      </c>
      <c r="C1689">
        <v>1.1000000000000001</v>
      </c>
      <c r="D1689" t="s">
        <v>6</v>
      </c>
      <c r="E1689" t="s">
        <v>387</v>
      </c>
      <c r="F1689" t="s">
        <v>384</v>
      </c>
      <c r="G1689" t="s">
        <v>363</v>
      </c>
      <c r="H1689">
        <v>13.840999999999999</v>
      </c>
      <c r="I1689" t="s">
        <v>871</v>
      </c>
      <c r="L1689">
        <v>106292905</v>
      </c>
      <c r="M1689" s="5">
        <v>44030</v>
      </c>
      <c r="N1689">
        <v>21</v>
      </c>
      <c r="O1689">
        <v>1</v>
      </c>
      <c r="P1689">
        <v>0</v>
      </c>
      <c r="Q1689">
        <v>1</v>
      </c>
      <c r="R1689" t="s">
        <v>7</v>
      </c>
    </row>
    <row r="1690" spans="1:18" x14ac:dyDescent="0.35">
      <c r="A1690">
        <v>0</v>
      </c>
      <c r="B1690" t="s">
        <v>363</v>
      </c>
      <c r="C1690">
        <v>1.6</v>
      </c>
      <c r="D1690" t="s">
        <v>411</v>
      </c>
      <c r="E1690" t="s">
        <v>404</v>
      </c>
      <c r="F1690" t="s">
        <v>387</v>
      </c>
      <c r="G1690" t="s">
        <v>363</v>
      </c>
      <c r="H1690">
        <v>13.843999999999999</v>
      </c>
      <c r="I1690" t="s">
        <v>871</v>
      </c>
      <c r="L1690">
        <v>108386194</v>
      </c>
      <c r="M1690" s="5">
        <v>46050</v>
      </c>
      <c r="N1690">
        <v>21</v>
      </c>
      <c r="O1690">
        <v>1</v>
      </c>
      <c r="P1690">
        <v>0</v>
      </c>
      <c r="Q1690">
        <v>1</v>
      </c>
      <c r="R1690" t="s">
        <v>7</v>
      </c>
    </row>
    <row r="1691" spans="1:18" x14ac:dyDescent="0.35">
      <c r="A1691">
        <v>721</v>
      </c>
      <c r="B1691" t="s">
        <v>363</v>
      </c>
      <c r="C1691">
        <v>3.5999999999999997E-2</v>
      </c>
      <c r="D1691" t="s">
        <v>6</v>
      </c>
      <c r="E1691" t="s">
        <v>515</v>
      </c>
      <c r="F1691" t="s">
        <v>580</v>
      </c>
      <c r="G1691" t="s">
        <v>363</v>
      </c>
      <c r="H1691">
        <v>13.856999999999999</v>
      </c>
      <c r="I1691" t="s">
        <v>871</v>
      </c>
      <c r="L1691">
        <v>108337972</v>
      </c>
      <c r="M1691" s="5">
        <v>45995</v>
      </c>
      <c r="N1691">
        <v>19</v>
      </c>
      <c r="O1691">
        <v>1</v>
      </c>
      <c r="P1691">
        <v>0</v>
      </c>
      <c r="Q1691">
        <v>1</v>
      </c>
      <c r="R1691" t="s">
        <v>7</v>
      </c>
    </row>
    <row r="1692" spans="1:18" x14ac:dyDescent="0.35">
      <c r="A1692">
        <v>0</v>
      </c>
      <c r="B1692" t="s">
        <v>363</v>
      </c>
      <c r="C1692">
        <v>2.8000000000000001E-2</v>
      </c>
      <c r="D1692" t="s">
        <v>6</v>
      </c>
      <c r="E1692" t="s">
        <v>515</v>
      </c>
      <c r="F1692" t="s">
        <v>580</v>
      </c>
      <c r="G1692" t="s">
        <v>363</v>
      </c>
      <c r="H1692">
        <v>13.865</v>
      </c>
      <c r="I1692" t="s">
        <v>871</v>
      </c>
      <c r="L1692">
        <v>105889548</v>
      </c>
      <c r="M1692" s="5">
        <v>43618</v>
      </c>
      <c r="N1692">
        <v>5</v>
      </c>
      <c r="O1692">
        <v>1</v>
      </c>
      <c r="P1692">
        <v>4</v>
      </c>
      <c r="Q1692">
        <v>1</v>
      </c>
      <c r="R1692" t="s">
        <v>8</v>
      </c>
    </row>
    <row r="1693" spans="1:18" x14ac:dyDescent="0.35">
      <c r="B1693" t="s">
        <v>363</v>
      </c>
      <c r="C1693">
        <v>1.9E-2</v>
      </c>
      <c r="D1693" t="s">
        <v>6</v>
      </c>
      <c r="E1693" t="s">
        <v>591</v>
      </c>
      <c r="F1693" t="s">
        <v>592</v>
      </c>
      <c r="G1693" t="s">
        <v>363</v>
      </c>
      <c r="H1693">
        <v>13.874000000000001</v>
      </c>
      <c r="I1693" t="s">
        <v>871</v>
      </c>
      <c r="L1693">
        <v>107733872</v>
      </c>
      <c r="M1693" s="5">
        <v>45424</v>
      </c>
      <c r="N1693">
        <v>21</v>
      </c>
      <c r="O1693">
        <v>1</v>
      </c>
      <c r="P1693">
        <v>0</v>
      </c>
      <c r="Q1693">
        <v>2</v>
      </c>
      <c r="R1693" t="s">
        <v>3</v>
      </c>
    </row>
    <row r="1694" spans="1:18" x14ac:dyDescent="0.35">
      <c r="A1694">
        <v>0</v>
      </c>
      <c r="B1694" t="s">
        <v>363</v>
      </c>
      <c r="C1694">
        <v>0</v>
      </c>
      <c r="E1694" t="s">
        <v>515</v>
      </c>
      <c r="F1694" t="s">
        <v>387</v>
      </c>
      <c r="G1694" t="s">
        <v>363</v>
      </c>
      <c r="H1694">
        <v>13.893000000000001</v>
      </c>
      <c r="I1694" t="s">
        <v>871</v>
      </c>
      <c r="L1694">
        <v>104027847</v>
      </c>
      <c r="M1694" s="5">
        <v>41732</v>
      </c>
      <c r="N1694">
        <v>26</v>
      </c>
      <c r="O1694">
        <v>1</v>
      </c>
      <c r="P1694">
        <v>8</v>
      </c>
      <c r="Q1694">
        <v>1</v>
      </c>
      <c r="R1694" t="s">
        <v>3</v>
      </c>
    </row>
    <row r="1695" spans="1:18" x14ac:dyDescent="0.35">
      <c r="A1695">
        <v>721</v>
      </c>
      <c r="B1695" t="s">
        <v>363</v>
      </c>
      <c r="C1695">
        <v>0</v>
      </c>
      <c r="E1695" t="s">
        <v>515</v>
      </c>
      <c r="F1695" t="s">
        <v>387</v>
      </c>
      <c r="G1695" t="s">
        <v>363</v>
      </c>
      <c r="H1695">
        <v>13.893000000000001</v>
      </c>
      <c r="I1695" t="s">
        <v>871</v>
      </c>
      <c r="L1695">
        <v>106143725</v>
      </c>
      <c r="M1695" s="5">
        <v>43859</v>
      </c>
      <c r="N1695">
        <v>26</v>
      </c>
      <c r="O1695">
        <v>1</v>
      </c>
      <c r="P1695">
        <v>8</v>
      </c>
      <c r="Q1695">
        <v>1</v>
      </c>
      <c r="R1695" t="s">
        <v>7</v>
      </c>
    </row>
    <row r="1696" spans="1:18" x14ac:dyDescent="0.35">
      <c r="A1696">
        <v>0</v>
      </c>
      <c r="B1696" t="s">
        <v>363</v>
      </c>
      <c r="C1696">
        <v>0</v>
      </c>
      <c r="E1696" t="s">
        <v>515</v>
      </c>
      <c r="F1696" t="s">
        <v>384</v>
      </c>
      <c r="G1696" t="s">
        <v>363</v>
      </c>
      <c r="H1696">
        <v>13.893000000000001</v>
      </c>
      <c r="I1696" t="s">
        <v>871</v>
      </c>
      <c r="L1696">
        <v>106126835</v>
      </c>
      <c r="M1696" s="5">
        <v>43838</v>
      </c>
      <c r="N1696">
        <v>18</v>
      </c>
      <c r="O1696">
        <v>1</v>
      </c>
      <c r="P1696">
        <v>8</v>
      </c>
      <c r="Q1696">
        <v>1</v>
      </c>
      <c r="R1696" t="s">
        <v>7</v>
      </c>
    </row>
    <row r="1697" spans="1:18" x14ac:dyDescent="0.35">
      <c r="A1697">
        <v>0</v>
      </c>
      <c r="B1697" t="s">
        <v>363</v>
      </c>
      <c r="C1697">
        <v>0</v>
      </c>
      <c r="E1697" t="s">
        <v>515</v>
      </c>
      <c r="F1697" t="s">
        <v>387</v>
      </c>
      <c r="G1697" t="s">
        <v>363</v>
      </c>
      <c r="H1697">
        <v>13.893000000000001</v>
      </c>
      <c r="I1697" t="s">
        <v>871</v>
      </c>
      <c r="L1697">
        <v>106332082</v>
      </c>
      <c r="M1697" s="5">
        <v>44083</v>
      </c>
      <c r="N1697">
        <v>21</v>
      </c>
      <c r="O1697">
        <v>2</v>
      </c>
      <c r="P1697">
        <v>8</v>
      </c>
      <c r="Q1697">
        <v>1</v>
      </c>
      <c r="R1697" t="s">
        <v>7</v>
      </c>
    </row>
    <row r="1698" spans="1:18" x14ac:dyDescent="0.35">
      <c r="A1698">
        <v>0</v>
      </c>
      <c r="B1698" t="s">
        <v>363</v>
      </c>
      <c r="C1698">
        <v>0</v>
      </c>
      <c r="E1698" t="s">
        <v>515</v>
      </c>
      <c r="F1698" t="s">
        <v>593</v>
      </c>
      <c r="G1698" t="s">
        <v>363</v>
      </c>
      <c r="H1698">
        <v>13.893000000000001</v>
      </c>
      <c r="I1698" t="s">
        <v>871</v>
      </c>
      <c r="L1698">
        <v>105717371</v>
      </c>
      <c r="M1698" s="5">
        <v>43453</v>
      </c>
      <c r="N1698">
        <v>22</v>
      </c>
      <c r="O1698">
        <v>1</v>
      </c>
      <c r="P1698">
        <v>8</v>
      </c>
      <c r="Q1698">
        <v>1</v>
      </c>
      <c r="R1698" t="s">
        <v>7</v>
      </c>
    </row>
    <row r="1699" spans="1:18" x14ac:dyDescent="0.35">
      <c r="A1699">
        <v>0</v>
      </c>
      <c r="B1699" t="s">
        <v>363</v>
      </c>
      <c r="C1699">
        <v>4.0000000000000001E-3</v>
      </c>
      <c r="D1699" t="s">
        <v>411</v>
      </c>
      <c r="E1699" t="s">
        <v>515</v>
      </c>
      <c r="F1699" t="s">
        <v>387</v>
      </c>
      <c r="G1699" t="s">
        <v>363</v>
      </c>
      <c r="H1699">
        <v>13.897</v>
      </c>
      <c r="I1699" t="s">
        <v>871</v>
      </c>
      <c r="L1699">
        <v>106141915</v>
      </c>
      <c r="M1699" s="5">
        <v>43861</v>
      </c>
      <c r="N1699">
        <v>21</v>
      </c>
      <c r="O1699">
        <v>1</v>
      </c>
      <c r="P1699">
        <v>8</v>
      </c>
      <c r="Q1699">
        <v>1</v>
      </c>
      <c r="R1699" t="s">
        <v>7</v>
      </c>
    </row>
    <row r="1700" spans="1:18" x14ac:dyDescent="0.35">
      <c r="A1700">
        <v>0</v>
      </c>
      <c r="B1700" t="s">
        <v>363</v>
      </c>
      <c r="C1700">
        <v>0.01</v>
      </c>
      <c r="D1700" t="s">
        <v>411</v>
      </c>
      <c r="E1700" t="s">
        <v>515</v>
      </c>
      <c r="F1700" t="s">
        <v>387</v>
      </c>
      <c r="G1700" t="s">
        <v>363</v>
      </c>
      <c r="H1700">
        <v>13.903</v>
      </c>
      <c r="I1700" t="s">
        <v>871</v>
      </c>
      <c r="L1700">
        <v>107291703</v>
      </c>
      <c r="M1700" s="5">
        <v>45012</v>
      </c>
      <c r="N1700">
        <v>21</v>
      </c>
      <c r="O1700">
        <v>1</v>
      </c>
      <c r="P1700">
        <v>0</v>
      </c>
      <c r="Q1700">
        <v>1</v>
      </c>
      <c r="R1700" t="s">
        <v>7</v>
      </c>
    </row>
    <row r="1701" spans="1:18" x14ac:dyDescent="0.35">
      <c r="B1701" t="s">
        <v>363</v>
      </c>
      <c r="C1701">
        <v>1.9E-2</v>
      </c>
      <c r="D1701" t="s">
        <v>411</v>
      </c>
      <c r="E1701" t="s">
        <v>515</v>
      </c>
      <c r="F1701" t="s">
        <v>387</v>
      </c>
      <c r="G1701" t="s">
        <v>363</v>
      </c>
      <c r="H1701">
        <v>13.912000000000001</v>
      </c>
      <c r="I1701" t="s">
        <v>871</v>
      </c>
      <c r="L1701">
        <v>106860328</v>
      </c>
      <c r="M1701" s="5">
        <v>44599</v>
      </c>
      <c r="N1701">
        <v>19</v>
      </c>
      <c r="O1701">
        <v>2</v>
      </c>
      <c r="P1701">
        <v>0</v>
      </c>
      <c r="Q1701">
        <v>1</v>
      </c>
      <c r="R1701" t="s">
        <v>7</v>
      </c>
    </row>
    <row r="1702" spans="1:18" x14ac:dyDescent="0.35">
      <c r="A1702">
        <v>0</v>
      </c>
      <c r="B1702" t="s">
        <v>363</v>
      </c>
      <c r="C1702">
        <v>1</v>
      </c>
      <c r="D1702" t="s">
        <v>6</v>
      </c>
      <c r="E1702" t="s">
        <v>387</v>
      </c>
      <c r="F1702" t="s">
        <v>384</v>
      </c>
      <c r="G1702" t="s">
        <v>363</v>
      </c>
      <c r="H1702">
        <v>13.941000000000001</v>
      </c>
      <c r="I1702" t="s">
        <v>871</v>
      </c>
      <c r="L1702">
        <v>107047049</v>
      </c>
      <c r="M1702" s="5">
        <v>44787</v>
      </c>
      <c r="N1702">
        <v>21</v>
      </c>
      <c r="O1702">
        <v>1</v>
      </c>
      <c r="P1702">
        <v>0</v>
      </c>
      <c r="Q1702">
        <v>1</v>
      </c>
      <c r="R1702" t="s">
        <v>7</v>
      </c>
    </row>
    <row r="1703" spans="1:18" x14ac:dyDescent="0.35">
      <c r="A1703">
        <v>0</v>
      </c>
      <c r="B1703" t="s">
        <v>363</v>
      </c>
      <c r="C1703">
        <v>1</v>
      </c>
      <c r="D1703" t="s">
        <v>6</v>
      </c>
      <c r="E1703" t="s">
        <v>387</v>
      </c>
      <c r="F1703" t="s">
        <v>568</v>
      </c>
      <c r="G1703" t="s">
        <v>363</v>
      </c>
      <c r="H1703">
        <v>13.941000000000001</v>
      </c>
      <c r="I1703" t="s">
        <v>871</v>
      </c>
      <c r="L1703">
        <v>107053351</v>
      </c>
      <c r="M1703" s="5">
        <v>44790</v>
      </c>
      <c r="N1703">
        <v>21</v>
      </c>
      <c r="O1703">
        <v>1</v>
      </c>
      <c r="P1703">
        <v>0</v>
      </c>
      <c r="Q1703">
        <v>1</v>
      </c>
      <c r="R1703" t="s">
        <v>8</v>
      </c>
    </row>
    <row r="1704" spans="1:18" x14ac:dyDescent="0.35">
      <c r="A1704">
        <v>0</v>
      </c>
      <c r="B1704" t="s">
        <v>363</v>
      </c>
      <c r="C1704">
        <v>1</v>
      </c>
      <c r="D1704" t="s">
        <v>6</v>
      </c>
      <c r="E1704" t="s">
        <v>387</v>
      </c>
      <c r="F1704" t="s">
        <v>404</v>
      </c>
      <c r="G1704" t="s">
        <v>363</v>
      </c>
      <c r="H1704">
        <v>13.941000000000001</v>
      </c>
      <c r="I1704" t="s">
        <v>871</v>
      </c>
      <c r="L1704">
        <v>103955752</v>
      </c>
      <c r="M1704" s="5">
        <v>41655</v>
      </c>
      <c r="N1704">
        <v>17</v>
      </c>
      <c r="O1704">
        <v>1</v>
      </c>
      <c r="P1704">
        <v>0</v>
      </c>
      <c r="Q1704">
        <v>5</v>
      </c>
      <c r="R1704" t="s">
        <v>7</v>
      </c>
    </row>
    <row r="1705" spans="1:18" x14ac:dyDescent="0.35">
      <c r="A1705">
        <v>0</v>
      </c>
      <c r="B1705" t="s">
        <v>363</v>
      </c>
      <c r="C1705">
        <v>9.2999999999999999E-2</v>
      </c>
      <c r="D1705" t="s">
        <v>411</v>
      </c>
      <c r="E1705" t="s">
        <v>515</v>
      </c>
      <c r="F1705" t="s">
        <v>387</v>
      </c>
      <c r="G1705" t="s">
        <v>363</v>
      </c>
      <c r="H1705">
        <v>13.986000000000001</v>
      </c>
      <c r="I1705" t="s">
        <v>871</v>
      </c>
      <c r="L1705">
        <v>107519682</v>
      </c>
      <c r="M1705" s="5">
        <v>45237</v>
      </c>
      <c r="N1705">
        <v>17</v>
      </c>
      <c r="O1705">
        <v>1</v>
      </c>
      <c r="P1705">
        <v>0</v>
      </c>
      <c r="Q1705">
        <v>5</v>
      </c>
      <c r="R1705" t="s">
        <v>7</v>
      </c>
    </row>
    <row r="1706" spans="1:18" x14ac:dyDescent="0.35">
      <c r="A1706">
        <v>0</v>
      </c>
      <c r="B1706" t="s">
        <v>363</v>
      </c>
      <c r="C1706">
        <v>0.1</v>
      </c>
      <c r="D1706" t="s">
        <v>411</v>
      </c>
      <c r="E1706" t="s">
        <v>515</v>
      </c>
      <c r="F1706" t="s">
        <v>387</v>
      </c>
      <c r="G1706" t="s">
        <v>363</v>
      </c>
      <c r="H1706">
        <v>13.993</v>
      </c>
      <c r="I1706" t="s">
        <v>871</v>
      </c>
      <c r="L1706">
        <v>107913105</v>
      </c>
      <c r="M1706" s="5">
        <v>45603</v>
      </c>
      <c r="N1706">
        <v>21</v>
      </c>
      <c r="O1706">
        <v>2</v>
      </c>
      <c r="P1706">
        <v>0</v>
      </c>
      <c r="Q1706">
        <v>1</v>
      </c>
      <c r="R1706" t="s">
        <v>7</v>
      </c>
    </row>
    <row r="1707" spans="1:18" x14ac:dyDescent="0.35">
      <c r="A1707">
        <v>721</v>
      </c>
      <c r="B1707" t="s">
        <v>363</v>
      </c>
      <c r="C1707">
        <v>0.1</v>
      </c>
      <c r="D1707" t="s">
        <v>490</v>
      </c>
      <c r="E1707" t="s">
        <v>515</v>
      </c>
      <c r="F1707" t="s">
        <v>593</v>
      </c>
      <c r="G1707" t="s">
        <v>363</v>
      </c>
      <c r="H1707">
        <v>13.993</v>
      </c>
      <c r="I1707" t="s">
        <v>871</v>
      </c>
      <c r="L1707">
        <v>106249074</v>
      </c>
      <c r="M1707" s="5">
        <v>43992</v>
      </c>
      <c r="N1707">
        <v>21</v>
      </c>
      <c r="O1707">
        <v>2</v>
      </c>
      <c r="P1707">
        <v>0</v>
      </c>
      <c r="Q1707">
        <v>1</v>
      </c>
      <c r="R1707" t="s">
        <v>7</v>
      </c>
    </row>
    <row r="1708" spans="1:18" x14ac:dyDescent="0.35">
      <c r="A1708">
        <v>0</v>
      </c>
      <c r="B1708" t="s">
        <v>363</v>
      </c>
      <c r="C1708">
        <v>0.93</v>
      </c>
      <c r="D1708" t="s">
        <v>503</v>
      </c>
      <c r="E1708" t="s">
        <v>387</v>
      </c>
      <c r="F1708" t="s">
        <v>384</v>
      </c>
      <c r="G1708" t="s">
        <v>363</v>
      </c>
      <c r="H1708">
        <v>14.010999999999999</v>
      </c>
      <c r="I1708" t="s">
        <v>871</v>
      </c>
      <c r="L1708">
        <v>106062049</v>
      </c>
      <c r="M1708" s="5">
        <v>43772</v>
      </c>
      <c r="N1708">
        <v>19</v>
      </c>
      <c r="O1708">
        <v>1</v>
      </c>
      <c r="P1708">
        <v>0</v>
      </c>
      <c r="Q1708">
        <v>5</v>
      </c>
      <c r="R1708" t="s">
        <v>3</v>
      </c>
    </row>
    <row r="1709" spans="1:18" x14ac:dyDescent="0.35">
      <c r="A1709">
        <v>0</v>
      </c>
      <c r="B1709" t="s">
        <v>363</v>
      </c>
      <c r="C1709">
        <v>0.9</v>
      </c>
      <c r="D1709" t="s">
        <v>6</v>
      </c>
      <c r="E1709" t="s">
        <v>387</v>
      </c>
      <c r="F1709" t="s">
        <v>594</v>
      </c>
      <c r="G1709" t="s">
        <v>363</v>
      </c>
      <c r="H1709">
        <v>14.041</v>
      </c>
      <c r="I1709" t="s">
        <v>871</v>
      </c>
      <c r="L1709">
        <v>105838468</v>
      </c>
      <c r="M1709" s="5">
        <v>43573</v>
      </c>
      <c r="N1709">
        <v>21</v>
      </c>
      <c r="O1709">
        <v>1</v>
      </c>
      <c r="P1709">
        <v>0</v>
      </c>
      <c r="Q1709">
        <v>1</v>
      </c>
      <c r="R1709" t="s">
        <v>3</v>
      </c>
    </row>
    <row r="1710" spans="1:18" x14ac:dyDescent="0.35">
      <c r="A1710">
        <v>0</v>
      </c>
      <c r="B1710" t="s">
        <v>363</v>
      </c>
      <c r="C1710">
        <v>0.9</v>
      </c>
      <c r="D1710" t="s">
        <v>6</v>
      </c>
      <c r="E1710" t="s">
        <v>387</v>
      </c>
      <c r="F1710" t="s">
        <v>384</v>
      </c>
      <c r="G1710" t="s">
        <v>363</v>
      </c>
      <c r="H1710">
        <v>14.041</v>
      </c>
      <c r="I1710" t="s">
        <v>871</v>
      </c>
      <c r="L1710">
        <v>107990430</v>
      </c>
      <c r="M1710" s="5">
        <v>45670</v>
      </c>
      <c r="N1710">
        <v>24</v>
      </c>
      <c r="O1710">
        <v>1</v>
      </c>
      <c r="P1710">
        <v>0</v>
      </c>
      <c r="Q1710">
        <v>5</v>
      </c>
      <c r="R1710" t="s">
        <v>7</v>
      </c>
    </row>
    <row r="1711" spans="1:18" x14ac:dyDescent="0.35">
      <c r="A1711">
        <v>0</v>
      </c>
      <c r="B1711" t="s">
        <v>363</v>
      </c>
      <c r="C1711">
        <v>1.8</v>
      </c>
      <c r="D1711" t="s">
        <v>411</v>
      </c>
      <c r="E1711" t="s">
        <v>404</v>
      </c>
      <c r="F1711" t="s">
        <v>387</v>
      </c>
      <c r="G1711" t="s">
        <v>363</v>
      </c>
      <c r="H1711">
        <v>14.044</v>
      </c>
      <c r="I1711" t="s">
        <v>871</v>
      </c>
      <c r="L1711">
        <v>108239677</v>
      </c>
      <c r="M1711" s="5">
        <v>45922</v>
      </c>
      <c r="N1711">
        <v>21</v>
      </c>
      <c r="O1711">
        <v>1</v>
      </c>
      <c r="P1711">
        <v>5</v>
      </c>
      <c r="Q1711">
        <v>1</v>
      </c>
      <c r="R1711" t="s">
        <v>7</v>
      </c>
    </row>
    <row r="1712" spans="1:18" x14ac:dyDescent="0.35">
      <c r="A1712">
        <v>0</v>
      </c>
      <c r="B1712" t="s">
        <v>363</v>
      </c>
      <c r="C1712">
        <v>0.8</v>
      </c>
      <c r="D1712" t="s">
        <v>503</v>
      </c>
      <c r="E1712" t="s">
        <v>387</v>
      </c>
      <c r="F1712" t="s">
        <v>404</v>
      </c>
      <c r="G1712" t="s">
        <v>363</v>
      </c>
      <c r="H1712">
        <v>14.141</v>
      </c>
      <c r="I1712" t="s">
        <v>871</v>
      </c>
      <c r="L1712">
        <v>106123846</v>
      </c>
      <c r="M1712" s="5">
        <v>43842</v>
      </c>
      <c r="N1712">
        <v>21</v>
      </c>
      <c r="O1712">
        <v>1</v>
      </c>
      <c r="P1712">
        <v>0</v>
      </c>
      <c r="Q1712">
        <v>1</v>
      </c>
      <c r="R1712" t="s">
        <v>7</v>
      </c>
    </row>
    <row r="1713" spans="1:18" x14ac:dyDescent="0.35">
      <c r="B1713" t="s">
        <v>363</v>
      </c>
      <c r="C1713">
        <v>3.9E-2</v>
      </c>
      <c r="D1713" t="s">
        <v>6</v>
      </c>
      <c r="E1713" t="s">
        <v>593</v>
      </c>
      <c r="F1713" t="s">
        <v>515</v>
      </c>
      <c r="G1713" t="s">
        <v>363</v>
      </c>
      <c r="H1713">
        <v>14.141999999999999</v>
      </c>
      <c r="I1713" t="s">
        <v>871</v>
      </c>
      <c r="L1713">
        <v>106092348</v>
      </c>
      <c r="M1713" s="5">
        <v>43810</v>
      </c>
      <c r="N1713">
        <v>24</v>
      </c>
      <c r="O1713">
        <v>1</v>
      </c>
      <c r="P1713">
        <v>5</v>
      </c>
      <c r="Q1713">
        <v>1</v>
      </c>
      <c r="R1713" t="s">
        <v>7</v>
      </c>
    </row>
    <row r="1714" spans="1:18" x14ac:dyDescent="0.35">
      <c r="B1714" t="s">
        <v>363</v>
      </c>
      <c r="C1714">
        <v>0.25</v>
      </c>
      <c r="D1714" t="s">
        <v>411</v>
      </c>
      <c r="E1714" t="s">
        <v>515</v>
      </c>
      <c r="F1714" t="s">
        <v>387</v>
      </c>
      <c r="G1714" t="s">
        <v>363</v>
      </c>
      <c r="H1714">
        <v>14.143000000000001</v>
      </c>
      <c r="I1714" t="s">
        <v>871</v>
      </c>
      <c r="L1714">
        <v>105299856</v>
      </c>
      <c r="M1714" s="5">
        <v>43063</v>
      </c>
      <c r="N1714">
        <v>21</v>
      </c>
      <c r="O1714">
        <v>1</v>
      </c>
      <c r="P1714">
        <v>0</v>
      </c>
      <c r="Q1714">
        <v>1</v>
      </c>
      <c r="R1714" t="s">
        <v>7</v>
      </c>
    </row>
    <row r="1715" spans="1:18" x14ac:dyDescent="0.35">
      <c r="A1715">
        <v>721</v>
      </c>
      <c r="B1715" t="s">
        <v>363</v>
      </c>
      <c r="C1715">
        <v>0.79</v>
      </c>
      <c r="D1715" t="s">
        <v>6</v>
      </c>
      <c r="E1715" t="s">
        <v>387</v>
      </c>
      <c r="F1715" t="s">
        <v>591</v>
      </c>
      <c r="G1715" t="s">
        <v>363</v>
      </c>
      <c r="H1715">
        <v>14.151</v>
      </c>
      <c r="I1715" t="s">
        <v>871</v>
      </c>
      <c r="L1715">
        <v>107434553</v>
      </c>
      <c r="M1715" s="5">
        <v>45162</v>
      </c>
      <c r="N1715">
        <v>17</v>
      </c>
      <c r="O1715">
        <v>1</v>
      </c>
      <c r="P1715">
        <v>0</v>
      </c>
      <c r="Q1715">
        <v>5</v>
      </c>
      <c r="R1715" t="s">
        <v>7</v>
      </c>
    </row>
    <row r="1716" spans="1:18" x14ac:dyDescent="0.35">
      <c r="A1716">
        <v>0</v>
      </c>
      <c r="B1716" t="s">
        <v>363</v>
      </c>
      <c r="C1716">
        <v>1.9E-2</v>
      </c>
      <c r="D1716" t="s">
        <v>6</v>
      </c>
      <c r="E1716" t="s">
        <v>593</v>
      </c>
      <c r="F1716" t="s">
        <v>384</v>
      </c>
      <c r="G1716" t="s">
        <v>363</v>
      </c>
      <c r="H1716">
        <v>14.162000000000001</v>
      </c>
      <c r="I1716" t="s">
        <v>871</v>
      </c>
      <c r="L1716">
        <v>107579151</v>
      </c>
      <c r="M1716" s="5">
        <v>45289</v>
      </c>
      <c r="N1716">
        <v>17</v>
      </c>
      <c r="O1716">
        <v>1</v>
      </c>
      <c r="P1716">
        <v>8</v>
      </c>
      <c r="Q1716">
        <v>1</v>
      </c>
      <c r="R1716" t="s">
        <v>7</v>
      </c>
    </row>
    <row r="1717" spans="1:18" x14ac:dyDescent="0.35">
      <c r="A1717">
        <v>0</v>
      </c>
      <c r="B1717" t="s">
        <v>363</v>
      </c>
      <c r="C1717">
        <v>0</v>
      </c>
      <c r="E1717" t="s">
        <v>592</v>
      </c>
      <c r="F1717" t="s">
        <v>387</v>
      </c>
      <c r="G1717" t="s">
        <v>363</v>
      </c>
      <c r="H1717">
        <v>14.180999999999999</v>
      </c>
      <c r="I1717" t="s">
        <v>871</v>
      </c>
      <c r="L1717">
        <v>104054097</v>
      </c>
      <c r="M1717" s="5">
        <v>41764</v>
      </c>
      <c r="N1717">
        <v>19</v>
      </c>
      <c r="O1717">
        <v>1</v>
      </c>
      <c r="P1717">
        <v>0</v>
      </c>
      <c r="Q1717">
        <v>1</v>
      </c>
      <c r="R1717" t="s">
        <v>7</v>
      </c>
    </row>
    <row r="1718" spans="1:18" x14ac:dyDescent="0.35">
      <c r="B1718" t="s">
        <v>363</v>
      </c>
      <c r="C1718">
        <v>0</v>
      </c>
      <c r="E1718" t="s">
        <v>593</v>
      </c>
      <c r="F1718" t="s">
        <v>387</v>
      </c>
      <c r="G1718" t="s">
        <v>363</v>
      </c>
      <c r="H1718">
        <v>14.180999999999999</v>
      </c>
      <c r="I1718" t="s">
        <v>871</v>
      </c>
      <c r="L1718">
        <v>106997871</v>
      </c>
      <c r="M1718" s="5">
        <v>44731</v>
      </c>
      <c r="N1718">
        <v>26</v>
      </c>
      <c r="O1718">
        <v>1</v>
      </c>
      <c r="P1718">
        <v>8</v>
      </c>
      <c r="Q1718">
        <v>1</v>
      </c>
      <c r="R1718" t="s">
        <v>3</v>
      </c>
    </row>
    <row r="1719" spans="1:18" x14ac:dyDescent="0.35">
      <c r="A1719">
        <v>721</v>
      </c>
      <c r="B1719" t="s">
        <v>363</v>
      </c>
      <c r="C1719">
        <v>0</v>
      </c>
      <c r="E1719" t="s">
        <v>593</v>
      </c>
      <c r="F1719" t="s">
        <v>387</v>
      </c>
      <c r="G1719" t="s">
        <v>363</v>
      </c>
      <c r="H1719">
        <v>14.180999999999999</v>
      </c>
      <c r="I1719" t="s">
        <v>871</v>
      </c>
      <c r="L1719">
        <v>106271460</v>
      </c>
      <c r="M1719" s="5">
        <v>44021</v>
      </c>
      <c r="N1719">
        <v>26</v>
      </c>
      <c r="O1719">
        <v>1</v>
      </c>
      <c r="P1719">
        <v>8</v>
      </c>
      <c r="Q1719">
        <v>1</v>
      </c>
      <c r="R1719" t="s">
        <v>7</v>
      </c>
    </row>
    <row r="1720" spans="1:18" x14ac:dyDescent="0.35">
      <c r="A1720">
        <v>0</v>
      </c>
      <c r="B1720" t="s">
        <v>363</v>
      </c>
      <c r="C1720">
        <v>0</v>
      </c>
      <c r="E1720" t="s">
        <v>593</v>
      </c>
      <c r="F1720" t="s">
        <v>387</v>
      </c>
      <c r="G1720" t="s">
        <v>363</v>
      </c>
      <c r="H1720">
        <v>14.180999999999999</v>
      </c>
      <c r="I1720" t="s">
        <v>871</v>
      </c>
      <c r="L1720">
        <v>104934643</v>
      </c>
      <c r="M1720" s="5">
        <v>42704</v>
      </c>
      <c r="N1720">
        <v>21</v>
      </c>
      <c r="O1720">
        <v>2</v>
      </c>
      <c r="P1720">
        <v>8</v>
      </c>
      <c r="Q1720">
        <v>5</v>
      </c>
      <c r="R1720" t="s">
        <v>3</v>
      </c>
    </row>
    <row r="1721" spans="1:18" x14ac:dyDescent="0.35">
      <c r="A1721">
        <v>0</v>
      </c>
      <c r="B1721" t="s">
        <v>363</v>
      </c>
      <c r="C1721">
        <v>0</v>
      </c>
      <c r="E1721" t="s">
        <v>593</v>
      </c>
      <c r="F1721" t="s">
        <v>515</v>
      </c>
      <c r="G1721" t="s">
        <v>363</v>
      </c>
      <c r="H1721">
        <v>14.180999999999999</v>
      </c>
      <c r="I1721" t="s">
        <v>871</v>
      </c>
      <c r="L1721">
        <v>108351939</v>
      </c>
      <c r="M1721" s="5">
        <v>46015</v>
      </c>
      <c r="N1721">
        <v>21</v>
      </c>
      <c r="O1721">
        <v>1</v>
      </c>
      <c r="P1721">
        <v>8</v>
      </c>
      <c r="Q1721">
        <v>1</v>
      </c>
      <c r="R1721" t="s">
        <v>3</v>
      </c>
    </row>
    <row r="1722" spans="1:18" x14ac:dyDescent="0.35">
      <c r="A1722">
        <v>0</v>
      </c>
      <c r="B1722" t="s">
        <v>363</v>
      </c>
      <c r="C1722">
        <v>4.0000000000000001E-3</v>
      </c>
      <c r="D1722" t="s">
        <v>411</v>
      </c>
      <c r="E1722" t="s">
        <v>593</v>
      </c>
      <c r="F1722" t="s">
        <v>387</v>
      </c>
      <c r="G1722" t="s">
        <v>363</v>
      </c>
      <c r="H1722">
        <v>14.185</v>
      </c>
      <c r="I1722" t="s">
        <v>871</v>
      </c>
      <c r="L1722">
        <v>108494453</v>
      </c>
      <c r="M1722" s="5">
        <v>46146</v>
      </c>
      <c r="N1722">
        <v>21</v>
      </c>
      <c r="O1722">
        <v>1</v>
      </c>
      <c r="P1722">
        <v>0</v>
      </c>
      <c r="Q1722">
        <v>1</v>
      </c>
      <c r="R1722" t="s">
        <v>7</v>
      </c>
    </row>
    <row r="1723" spans="1:18" x14ac:dyDescent="0.35">
      <c r="A1723">
        <v>0</v>
      </c>
      <c r="B1723" t="s">
        <v>363</v>
      </c>
      <c r="C1723">
        <v>6.0000000000000001E-3</v>
      </c>
      <c r="D1723" t="s">
        <v>411</v>
      </c>
      <c r="E1723" t="s">
        <v>593</v>
      </c>
      <c r="F1723" t="s">
        <v>387</v>
      </c>
      <c r="G1723" t="s">
        <v>363</v>
      </c>
      <c r="H1723">
        <v>14.186999999999999</v>
      </c>
      <c r="I1723" t="s">
        <v>871</v>
      </c>
      <c r="L1723">
        <v>104071005</v>
      </c>
      <c r="M1723" s="5">
        <v>41790</v>
      </c>
      <c r="N1723">
        <v>20</v>
      </c>
      <c r="O1723">
        <v>1</v>
      </c>
      <c r="P1723">
        <v>8</v>
      </c>
      <c r="Q1723">
        <v>1</v>
      </c>
      <c r="R1723" t="s">
        <v>7</v>
      </c>
    </row>
    <row r="1724" spans="1:18" x14ac:dyDescent="0.35">
      <c r="A1724">
        <v>0</v>
      </c>
      <c r="B1724" t="s">
        <v>363</v>
      </c>
      <c r="C1724">
        <v>0.3</v>
      </c>
      <c r="D1724" t="s">
        <v>411</v>
      </c>
      <c r="E1724" t="s">
        <v>515</v>
      </c>
      <c r="F1724" t="s">
        <v>387</v>
      </c>
      <c r="G1724" t="s">
        <v>363</v>
      </c>
      <c r="H1724">
        <v>14.193</v>
      </c>
      <c r="I1724" t="s">
        <v>871</v>
      </c>
      <c r="L1724">
        <v>107661718</v>
      </c>
      <c r="M1724" s="5">
        <v>45355</v>
      </c>
      <c r="N1724">
        <v>21</v>
      </c>
      <c r="O1724">
        <v>1</v>
      </c>
      <c r="P1724">
        <v>0</v>
      </c>
      <c r="Q1724">
        <v>1</v>
      </c>
      <c r="R1724" t="s">
        <v>7</v>
      </c>
    </row>
    <row r="1725" spans="1:18" x14ac:dyDescent="0.35">
      <c r="A1725">
        <v>721</v>
      </c>
      <c r="B1725" t="s">
        <v>363</v>
      </c>
      <c r="C1725">
        <v>3.7999999999999999E-2</v>
      </c>
      <c r="D1725" t="s">
        <v>490</v>
      </c>
      <c r="E1725" t="s">
        <v>593</v>
      </c>
      <c r="F1725" t="s">
        <v>387</v>
      </c>
      <c r="G1725" t="s">
        <v>363</v>
      </c>
      <c r="H1725">
        <v>14.218999999999999</v>
      </c>
      <c r="I1725" t="s">
        <v>871</v>
      </c>
      <c r="L1725">
        <v>107244570</v>
      </c>
      <c r="M1725" s="5">
        <v>44970</v>
      </c>
      <c r="N1725">
        <v>21</v>
      </c>
      <c r="O1725">
        <v>1</v>
      </c>
      <c r="P1725">
        <v>0</v>
      </c>
      <c r="Q1725">
        <v>5</v>
      </c>
      <c r="R1725" t="s">
        <v>7</v>
      </c>
    </row>
    <row r="1726" spans="1:18" x14ac:dyDescent="0.35">
      <c r="A1726">
        <v>0</v>
      </c>
      <c r="B1726" t="s">
        <v>363</v>
      </c>
      <c r="C1726">
        <v>0.7</v>
      </c>
      <c r="D1726" t="s">
        <v>6</v>
      </c>
      <c r="E1726" t="s">
        <v>387</v>
      </c>
      <c r="F1726" t="s">
        <v>568</v>
      </c>
      <c r="G1726" t="s">
        <v>363</v>
      </c>
      <c r="H1726">
        <v>14.241</v>
      </c>
      <c r="I1726" t="s">
        <v>871</v>
      </c>
      <c r="L1726">
        <v>106492320</v>
      </c>
      <c r="M1726" s="5">
        <v>44244</v>
      </c>
      <c r="N1726">
        <v>21</v>
      </c>
      <c r="O1726">
        <v>1</v>
      </c>
      <c r="P1726">
        <v>0</v>
      </c>
      <c r="Q1726">
        <v>1</v>
      </c>
      <c r="R1726" t="s">
        <v>7</v>
      </c>
    </row>
    <row r="1727" spans="1:18" x14ac:dyDescent="0.35">
      <c r="A1727">
        <v>0</v>
      </c>
      <c r="B1727" t="s">
        <v>363</v>
      </c>
      <c r="C1727">
        <v>0.1</v>
      </c>
      <c r="D1727" t="s">
        <v>411</v>
      </c>
      <c r="E1727" t="s">
        <v>593</v>
      </c>
      <c r="F1727" t="s">
        <v>387</v>
      </c>
      <c r="G1727" t="s">
        <v>363</v>
      </c>
      <c r="H1727">
        <v>14.281000000000001</v>
      </c>
      <c r="I1727" t="s">
        <v>871</v>
      </c>
      <c r="L1727">
        <v>107030482</v>
      </c>
      <c r="M1727" s="5">
        <v>44770</v>
      </c>
      <c r="N1727">
        <v>21</v>
      </c>
      <c r="O1727">
        <v>1</v>
      </c>
      <c r="P1727">
        <v>0</v>
      </c>
      <c r="Q1727">
        <v>1</v>
      </c>
      <c r="R1727" t="s">
        <v>7</v>
      </c>
    </row>
    <row r="1728" spans="1:18" x14ac:dyDescent="0.35">
      <c r="A1728">
        <v>0</v>
      </c>
      <c r="B1728" t="s">
        <v>363</v>
      </c>
      <c r="C1728">
        <v>0.1</v>
      </c>
      <c r="D1728" t="s">
        <v>411</v>
      </c>
      <c r="E1728" t="s">
        <v>593</v>
      </c>
      <c r="F1728" t="s">
        <v>387</v>
      </c>
      <c r="G1728" t="s">
        <v>363</v>
      </c>
      <c r="H1728">
        <v>14.281000000000001</v>
      </c>
      <c r="I1728" t="s">
        <v>871</v>
      </c>
      <c r="L1728">
        <v>106508569</v>
      </c>
      <c r="M1728" s="5">
        <v>44262</v>
      </c>
      <c r="N1728">
        <v>18</v>
      </c>
      <c r="O1728">
        <v>1</v>
      </c>
      <c r="P1728">
        <v>0</v>
      </c>
      <c r="Q1728">
        <v>1</v>
      </c>
      <c r="R1728" t="s">
        <v>7</v>
      </c>
    </row>
    <row r="1729" spans="1:18" x14ac:dyDescent="0.35">
      <c r="A1729">
        <v>0</v>
      </c>
      <c r="B1729" t="s">
        <v>363</v>
      </c>
      <c r="C1729">
        <v>0.1</v>
      </c>
      <c r="D1729" t="s">
        <v>411</v>
      </c>
      <c r="E1729" t="s">
        <v>593</v>
      </c>
      <c r="F1729" t="s">
        <v>387</v>
      </c>
      <c r="G1729" t="s">
        <v>363</v>
      </c>
      <c r="H1729">
        <v>14.281000000000001</v>
      </c>
      <c r="I1729" t="s">
        <v>871</v>
      </c>
      <c r="L1729">
        <v>107249052</v>
      </c>
      <c r="M1729" s="5">
        <v>44973</v>
      </c>
      <c r="N1729">
        <v>17</v>
      </c>
      <c r="O1729">
        <v>2</v>
      </c>
      <c r="P1729">
        <v>0</v>
      </c>
      <c r="Q1729">
        <v>5</v>
      </c>
      <c r="R1729" t="s">
        <v>7</v>
      </c>
    </row>
    <row r="1730" spans="1:18" x14ac:dyDescent="0.35">
      <c r="A1730">
        <v>0</v>
      </c>
      <c r="B1730" t="s">
        <v>363</v>
      </c>
      <c r="C1730">
        <v>0.6</v>
      </c>
      <c r="D1730" t="s">
        <v>6</v>
      </c>
      <c r="E1730" t="s">
        <v>387</v>
      </c>
      <c r="F1730" t="s">
        <v>404</v>
      </c>
      <c r="G1730" t="s">
        <v>363</v>
      </c>
      <c r="H1730">
        <v>14.340999999999999</v>
      </c>
      <c r="I1730" t="s">
        <v>871</v>
      </c>
      <c r="L1730">
        <v>104783344</v>
      </c>
      <c r="M1730" s="5">
        <v>42556</v>
      </c>
      <c r="N1730">
        <v>21</v>
      </c>
      <c r="O1730">
        <v>2</v>
      </c>
      <c r="P1730">
        <v>0</v>
      </c>
      <c r="Q1730">
        <v>1</v>
      </c>
      <c r="R1730" t="s">
        <v>7</v>
      </c>
    </row>
    <row r="1731" spans="1:18" x14ac:dyDescent="0.35">
      <c r="A1731">
        <v>0</v>
      </c>
      <c r="B1731" t="s">
        <v>363</v>
      </c>
      <c r="C1731">
        <v>2.11</v>
      </c>
      <c r="D1731" t="s">
        <v>411</v>
      </c>
      <c r="E1731" t="s">
        <v>404</v>
      </c>
      <c r="F1731" t="s">
        <v>387</v>
      </c>
      <c r="G1731" t="s">
        <v>363</v>
      </c>
      <c r="H1731">
        <v>14.353999999999999</v>
      </c>
      <c r="I1731" t="s">
        <v>871</v>
      </c>
      <c r="L1731">
        <v>106894242</v>
      </c>
      <c r="M1731" s="5">
        <v>44638</v>
      </c>
      <c r="N1731">
        <v>24</v>
      </c>
      <c r="O1731">
        <v>1</v>
      </c>
      <c r="P1731">
        <v>8</v>
      </c>
      <c r="Q1731">
        <v>1</v>
      </c>
      <c r="R1731" t="s">
        <v>7</v>
      </c>
    </row>
    <row r="1732" spans="1:18" x14ac:dyDescent="0.35">
      <c r="A1732">
        <v>721</v>
      </c>
      <c r="B1732" t="s">
        <v>363</v>
      </c>
      <c r="C1732">
        <v>0</v>
      </c>
      <c r="E1732" t="s">
        <v>597</v>
      </c>
      <c r="F1732" t="s">
        <v>387</v>
      </c>
      <c r="G1732" t="s">
        <v>363</v>
      </c>
      <c r="H1732">
        <v>14.377000000000001</v>
      </c>
      <c r="I1732" t="s">
        <v>871</v>
      </c>
      <c r="L1732">
        <v>107269500</v>
      </c>
      <c r="M1732" s="5">
        <v>44994</v>
      </c>
      <c r="N1732">
        <v>21</v>
      </c>
      <c r="O1732">
        <v>1</v>
      </c>
      <c r="P1732">
        <v>8</v>
      </c>
      <c r="Q1732">
        <v>1</v>
      </c>
      <c r="R1732" t="s">
        <v>7</v>
      </c>
    </row>
    <row r="1733" spans="1:18" x14ac:dyDescent="0.35">
      <c r="A1733">
        <v>0</v>
      </c>
      <c r="B1733" t="s">
        <v>363</v>
      </c>
      <c r="C1733">
        <v>0.5</v>
      </c>
      <c r="D1733" t="s">
        <v>6</v>
      </c>
      <c r="E1733" t="s">
        <v>387</v>
      </c>
      <c r="F1733" t="s">
        <v>384</v>
      </c>
      <c r="G1733" t="s">
        <v>363</v>
      </c>
      <c r="H1733">
        <v>14.441000000000001</v>
      </c>
      <c r="I1733" t="s">
        <v>871</v>
      </c>
      <c r="L1733">
        <v>105694450</v>
      </c>
      <c r="M1733" s="5">
        <v>43433</v>
      </c>
      <c r="N1733">
        <v>19</v>
      </c>
      <c r="O1733">
        <v>1</v>
      </c>
      <c r="P1733">
        <v>0</v>
      </c>
      <c r="Q1733">
        <v>1</v>
      </c>
      <c r="R1733" t="s">
        <v>7</v>
      </c>
    </row>
    <row r="1734" spans="1:18" x14ac:dyDescent="0.35">
      <c r="A1734">
        <v>721</v>
      </c>
      <c r="B1734" t="s">
        <v>363</v>
      </c>
      <c r="C1734">
        <v>0.5</v>
      </c>
      <c r="D1734" t="s">
        <v>6</v>
      </c>
      <c r="E1734" t="s">
        <v>387</v>
      </c>
      <c r="F1734" t="s">
        <v>515</v>
      </c>
      <c r="G1734" t="s">
        <v>363</v>
      </c>
      <c r="H1734">
        <v>14.441000000000001</v>
      </c>
      <c r="I1734" t="s">
        <v>871</v>
      </c>
      <c r="L1734">
        <v>108435811</v>
      </c>
      <c r="M1734" s="5">
        <v>46098</v>
      </c>
      <c r="N1734">
        <v>21</v>
      </c>
      <c r="O1734">
        <v>1</v>
      </c>
      <c r="P1734">
        <v>0</v>
      </c>
      <c r="Q1734">
        <v>1</v>
      </c>
      <c r="R1734" t="s">
        <v>7</v>
      </c>
    </row>
    <row r="1735" spans="1:18" x14ac:dyDescent="0.35">
      <c r="A1735">
        <v>0</v>
      </c>
      <c r="B1735" t="s">
        <v>363</v>
      </c>
      <c r="C1735">
        <v>0.5</v>
      </c>
      <c r="D1735" t="s">
        <v>6</v>
      </c>
      <c r="E1735" t="s">
        <v>387</v>
      </c>
      <c r="F1735" t="s">
        <v>384</v>
      </c>
      <c r="G1735" t="s">
        <v>363</v>
      </c>
      <c r="H1735">
        <v>14.441000000000001</v>
      </c>
      <c r="I1735" t="s">
        <v>871</v>
      </c>
      <c r="L1735">
        <v>108410314</v>
      </c>
      <c r="M1735" s="5">
        <v>46076</v>
      </c>
      <c r="N1735">
        <v>21</v>
      </c>
      <c r="O1735">
        <v>1</v>
      </c>
      <c r="P1735">
        <v>0</v>
      </c>
      <c r="Q1735">
        <v>1</v>
      </c>
      <c r="R1735" t="s">
        <v>7</v>
      </c>
    </row>
    <row r="1736" spans="1:18" x14ac:dyDescent="0.35">
      <c r="A1736">
        <v>0</v>
      </c>
      <c r="B1736" t="s">
        <v>363</v>
      </c>
      <c r="C1736">
        <v>0.5</v>
      </c>
      <c r="D1736" t="s">
        <v>6</v>
      </c>
      <c r="E1736" t="s">
        <v>387</v>
      </c>
      <c r="F1736" t="s">
        <v>384</v>
      </c>
      <c r="G1736" t="s">
        <v>363</v>
      </c>
      <c r="H1736">
        <v>14.441000000000001</v>
      </c>
      <c r="I1736" t="s">
        <v>871</v>
      </c>
      <c r="L1736">
        <v>108237293</v>
      </c>
      <c r="M1736" s="5">
        <v>45919</v>
      </c>
      <c r="N1736">
        <v>21</v>
      </c>
      <c r="O1736">
        <v>1</v>
      </c>
      <c r="P1736">
        <v>0</v>
      </c>
      <c r="Q1736">
        <v>1</v>
      </c>
      <c r="R1736" t="s">
        <v>8</v>
      </c>
    </row>
    <row r="1737" spans="1:18" x14ac:dyDescent="0.35">
      <c r="A1737">
        <v>0</v>
      </c>
      <c r="B1737" t="s">
        <v>363</v>
      </c>
      <c r="C1737">
        <v>0.5</v>
      </c>
      <c r="D1737" t="s">
        <v>6</v>
      </c>
      <c r="E1737" t="s">
        <v>387</v>
      </c>
      <c r="F1737" t="s">
        <v>515</v>
      </c>
      <c r="G1737" t="s">
        <v>363</v>
      </c>
      <c r="H1737">
        <v>14.441000000000001</v>
      </c>
      <c r="I1737" t="s">
        <v>871</v>
      </c>
      <c r="L1737">
        <v>107534639</v>
      </c>
      <c r="M1737" s="5">
        <v>45247</v>
      </c>
      <c r="N1737">
        <v>17</v>
      </c>
      <c r="O1737">
        <v>1</v>
      </c>
      <c r="P1737">
        <v>0</v>
      </c>
      <c r="Q1737">
        <v>5</v>
      </c>
      <c r="R1737" t="s">
        <v>7</v>
      </c>
    </row>
    <row r="1738" spans="1:18" x14ac:dyDescent="0.35">
      <c r="A1738">
        <v>0</v>
      </c>
      <c r="B1738" t="s">
        <v>363</v>
      </c>
      <c r="C1738">
        <v>0.5</v>
      </c>
      <c r="D1738" t="s">
        <v>6</v>
      </c>
      <c r="E1738" t="s">
        <v>387</v>
      </c>
      <c r="F1738" t="s">
        <v>591</v>
      </c>
      <c r="G1738" t="s">
        <v>363</v>
      </c>
      <c r="H1738">
        <v>14.441000000000001</v>
      </c>
      <c r="I1738" t="s">
        <v>871</v>
      </c>
      <c r="L1738">
        <v>107357039</v>
      </c>
      <c r="M1738" s="5">
        <v>45063</v>
      </c>
      <c r="N1738">
        <v>29</v>
      </c>
      <c r="O1738">
        <v>1</v>
      </c>
      <c r="P1738">
        <v>0</v>
      </c>
      <c r="Q1738">
        <v>5</v>
      </c>
      <c r="R1738" t="s">
        <v>7</v>
      </c>
    </row>
    <row r="1739" spans="1:18" x14ac:dyDescent="0.35">
      <c r="A1739">
        <v>0</v>
      </c>
      <c r="B1739" t="s">
        <v>363</v>
      </c>
      <c r="C1739">
        <v>0.47</v>
      </c>
      <c r="D1739" t="s">
        <v>6</v>
      </c>
      <c r="E1739" t="s">
        <v>387</v>
      </c>
      <c r="F1739" t="s">
        <v>598</v>
      </c>
      <c r="G1739" t="s">
        <v>363</v>
      </c>
      <c r="H1739">
        <v>14.471</v>
      </c>
      <c r="I1739" t="s">
        <v>871</v>
      </c>
      <c r="L1739">
        <v>104955765</v>
      </c>
      <c r="M1739" s="5">
        <v>42723</v>
      </c>
      <c r="N1739">
        <v>19</v>
      </c>
      <c r="O1739">
        <v>2</v>
      </c>
      <c r="P1739">
        <v>0</v>
      </c>
      <c r="Q1739">
        <v>1</v>
      </c>
      <c r="R1739" t="s">
        <v>8</v>
      </c>
    </row>
    <row r="1740" spans="1:18" x14ac:dyDescent="0.35">
      <c r="A1740">
        <v>0</v>
      </c>
      <c r="B1740" t="s">
        <v>363</v>
      </c>
      <c r="C1740">
        <v>0.45</v>
      </c>
      <c r="D1740" t="s">
        <v>6</v>
      </c>
      <c r="E1740" t="s">
        <v>387</v>
      </c>
      <c r="F1740" t="s">
        <v>384</v>
      </c>
      <c r="G1740" t="s">
        <v>363</v>
      </c>
      <c r="H1740">
        <v>14.491</v>
      </c>
      <c r="I1740" t="s">
        <v>871</v>
      </c>
      <c r="L1740">
        <v>106900827</v>
      </c>
      <c r="M1740" s="5">
        <v>44645</v>
      </c>
      <c r="N1740">
        <v>19</v>
      </c>
      <c r="O1740">
        <v>1</v>
      </c>
      <c r="P1740">
        <v>0</v>
      </c>
      <c r="Q1740">
        <v>1</v>
      </c>
      <c r="R1740" t="s">
        <v>7</v>
      </c>
    </row>
    <row r="1741" spans="1:18" x14ac:dyDescent="0.35">
      <c r="A1741">
        <v>721</v>
      </c>
      <c r="B1741" t="s">
        <v>363</v>
      </c>
      <c r="C1741">
        <v>0.4</v>
      </c>
      <c r="D1741" t="s">
        <v>6</v>
      </c>
      <c r="E1741" t="s">
        <v>387</v>
      </c>
      <c r="F1741" t="s">
        <v>384</v>
      </c>
      <c r="G1741" t="s">
        <v>363</v>
      </c>
      <c r="H1741">
        <v>14.541</v>
      </c>
      <c r="I1741" t="s">
        <v>871</v>
      </c>
      <c r="L1741">
        <v>104201972</v>
      </c>
      <c r="M1741" s="5">
        <v>41946</v>
      </c>
      <c r="N1741">
        <v>21</v>
      </c>
      <c r="O1741">
        <v>1</v>
      </c>
      <c r="P1741">
        <v>0</v>
      </c>
      <c r="Q1741">
        <v>1</v>
      </c>
      <c r="R1741" t="s">
        <v>7</v>
      </c>
    </row>
    <row r="1742" spans="1:18" x14ac:dyDescent="0.35">
      <c r="B1742" t="s">
        <v>363</v>
      </c>
      <c r="C1742">
        <v>0.4</v>
      </c>
      <c r="D1742" t="s">
        <v>6</v>
      </c>
      <c r="E1742" t="s">
        <v>387</v>
      </c>
      <c r="F1742" t="s">
        <v>384</v>
      </c>
      <c r="G1742" t="s">
        <v>363</v>
      </c>
      <c r="H1742">
        <v>14.541</v>
      </c>
      <c r="I1742" t="s">
        <v>871</v>
      </c>
      <c r="L1742">
        <v>105978017</v>
      </c>
      <c r="M1742" s="5">
        <v>43707</v>
      </c>
      <c r="N1742">
        <v>24</v>
      </c>
      <c r="O1742">
        <v>1</v>
      </c>
      <c r="P1742">
        <v>5</v>
      </c>
      <c r="Q1742">
        <v>1</v>
      </c>
      <c r="R1742" t="s">
        <v>7</v>
      </c>
    </row>
    <row r="1743" spans="1:18" x14ac:dyDescent="0.35">
      <c r="A1743">
        <v>0</v>
      </c>
      <c r="B1743" t="s">
        <v>363</v>
      </c>
      <c r="C1743">
        <v>0.4</v>
      </c>
      <c r="D1743" t="s">
        <v>6</v>
      </c>
      <c r="E1743" t="s">
        <v>387</v>
      </c>
      <c r="F1743" t="s">
        <v>404</v>
      </c>
      <c r="G1743" t="s">
        <v>363</v>
      </c>
      <c r="H1743">
        <v>14.541</v>
      </c>
      <c r="I1743" t="s">
        <v>871</v>
      </c>
      <c r="L1743">
        <v>107759600</v>
      </c>
      <c r="M1743" s="5">
        <v>45464</v>
      </c>
      <c r="N1743">
        <v>21</v>
      </c>
      <c r="O1743">
        <v>1</v>
      </c>
      <c r="P1743">
        <v>0</v>
      </c>
      <c r="Q1743">
        <v>1</v>
      </c>
      <c r="R1743" t="s">
        <v>8</v>
      </c>
    </row>
    <row r="1744" spans="1:18" x14ac:dyDescent="0.35">
      <c r="A1744">
        <v>0</v>
      </c>
      <c r="B1744" t="s">
        <v>363</v>
      </c>
      <c r="C1744">
        <v>2.7</v>
      </c>
      <c r="D1744" t="s">
        <v>411</v>
      </c>
      <c r="E1744" t="s">
        <v>384</v>
      </c>
      <c r="F1744" t="s">
        <v>387</v>
      </c>
      <c r="G1744" t="s">
        <v>363</v>
      </c>
      <c r="H1744">
        <v>14.548999999999999</v>
      </c>
      <c r="I1744" t="s">
        <v>871</v>
      </c>
      <c r="L1744">
        <v>108386136</v>
      </c>
      <c r="M1744" s="5">
        <v>46050</v>
      </c>
      <c r="N1744">
        <v>21</v>
      </c>
      <c r="O1744">
        <v>1</v>
      </c>
      <c r="P1744">
        <v>0</v>
      </c>
      <c r="Q1744">
        <v>1</v>
      </c>
      <c r="R1744" t="s">
        <v>7</v>
      </c>
    </row>
    <row r="1745" spans="1:18" x14ac:dyDescent="0.35">
      <c r="A1745">
        <v>0</v>
      </c>
      <c r="B1745" t="s">
        <v>363</v>
      </c>
      <c r="C1745">
        <v>0.3</v>
      </c>
      <c r="D1745" t="s">
        <v>6</v>
      </c>
      <c r="E1745" t="s">
        <v>387</v>
      </c>
      <c r="F1745" t="s">
        <v>384</v>
      </c>
      <c r="G1745" t="s">
        <v>363</v>
      </c>
      <c r="H1745">
        <v>14.641</v>
      </c>
      <c r="I1745" t="s">
        <v>871</v>
      </c>
      <c r="L1745">
        <v>104972522</v>
      </c>
      <c r="M1745" s="5">
        <v>42743</v>
      </c>
      <c r="N1745">
        <v>19</v>
      </c>
      <c r="O1745">
        <v>4</v>
      </c>
      <c r="P1745">
        <v>0</v>
      </c>
      <c r="Q1745">
        <v>5</v>
      </c>
      <c r="R1745" t="s">
        <v>3</v>
      </c>
    </row>
    <row r="1746" spans="1:18" x14ac:dyDescent="0.35">
      <c r="A1746">
        <v>0</v>
      </c>
      <c r="B1746" t="s">
        <v>363</v>
      </c>
      <c r="C1746">
        <v>0.3</v>
      </c>
      <c r="D1746" t="s">
        <v>6</v>
      </c>
      <c r="E1746" t="s">
        <v>387</v>
      </c>
      <c r="F1746" t="s">
        <v>576</v>
      </c>
      <c r="G1746" t="s">
        <v>363</v>
      </c>
      <c r="H1746">
        <v>14.641</v>
      </c>
      <c r="I1746" t="s">
        <v>871</v>
      </c>
      <c r="L1746">
        <v>108300623</v>
      </c>
      <c r="M1746" s="5">
        <v>45967</v>
      </c>
      <c r="N1746">
        <v>21</v>
      </c>
      <c r="O1746">
        <v>1</v>
      </c>
      <c r="P1746">
        <v>0</v>
      </c>
      <c r="Q1746">
        <v>1</v>
      </c>
      <c r="R1746" t="s">
        <v>7</v>
      </c>
    </row>
    <row r="1747" spans="1:18" x14ac:dyDescent="0.35">
      <c r="A1747">
        <v>0</v>
      </c>
      <c r="B1747" t="s">
        <v>363</v>
      </c>
      <c r="C1747">
        <v>0.3</v>
      </c>
      <c r="D1747" t="s">
        <v>6</v>
      </c>
      <c r="E1747" t="s">
        <v>387</v>
      </c>
      <c r="F1747" t="s">
        <v>554</v>
      </c>
      <c r="G1747" t="s">
        <v>363</v>
      </c>
      <c r="H1747">
        <v>14.641</v>
      </c>
      <c r="I1747" t="s">
        <v>871</v>
      </c>
      <c r="L1747">
        <v>107246981</v>
      </c>
      <c r="M1747" s="5">
        <v>44967</v>
      </c>
      <c r="N1747">
        <v>21</v>
      </c>
      <c r="O1747">
        <v>1</v>
      </c>
      <c r="P1747">
        <v>0</v>
      </c>
      <c r="Q1747">
        <v>1</v>
      </c>
      <c r="R1747" t="s">
        <v>8</v>
      </c>
    </row>
    <row r="1748" spans="1:18" x14ac:dyDescent="0.35">
      <c r="A1748">
        <v>0</v>
      </c>
      <c r="B1748" t="s">
        <v>363</v>
      </c>
      <c r="C1748">
        <v>0.2</v>
      </c>
      <c r="D1748" t="s">
        <v>6</v>
      </c>
      <c r="E1748" t="s">
        <v>387</v>
      </c>
      <c r="F1748" t="s">
        <v>404</v>
      </c>
      <c r="G1748" t="s">
        <v>363</v>
      </c>
      <c r="H1748">
        <v>14.741</v>
      </c>
      <c r="I1748" t="s">
        <v>871</v>
      </c>
      <c r="L1748">
        <v>104919504</v>
      </c>
      <c r="M1748" s="5">
        <v>42690</v>
      </c>
      <c r="N1748">
        <v>21</v>
      </c>
      <c r="O1748">
        <v>1</v>
      </c>
      <c r="P1748">
        <v>0</v>
      </c>
      <c r="Q1748">
        <v>2</v>
      </c>
      <c r="R1748" t="s">
        <v>7</v>
      </c>
    </row>
    <row r="1749" spans="1:18" x14ac:dyDescent="0.35">
      <c r="A1749">
        <v>0</v>
      </c>
      <c r="B1749" t="s">
        <v>363</v>
      </c>
      <c r="C1749">
        <v>0.2</v>
      </c>
      <c r="D1749" t="s">
        <v>6</v>
      </c>
      <c r="E1749" t="s">
        <v>387</v>
      </c>
      <c r="F1749" t="s">
        <v>404</v>
      </c>
      <c r="G1749" t="s">
        <v>363</v>
      </c>
      <c r="H1749">
        <v>14.741</v>
      </c>
      <c r="I1749" t="s">
        <v>871</v>
      </c>
      <c r="L1749">
        <v>104863653</v>
      </c>
      <c r="M1749" s="5">
        <v>42642</v>
      </c>
      <c r="N1749">
        <v>28</v>
      </c>
      <c r="O1749">
        <v>2</v>
      </c>
      <c r="P1749">
        <v>0</v>
      </c>
      <c r="Q1749">
        <v>1</v>
      </c>
      <c r="R1749" t="s">
        <v>7</v>
      </c>
    </row>
    <row r="1750" spans="1:18" x14ac:dyDescent="0.35">
      <c r="A1750">
        <v>0</v>
      </c>
      <c r="B1750" t="s">
        <v>363</v>
      </c>
      <c r="C1750">
        <v>0.2</v>
      </c>
      <c r="D1750" t="s">
        <v>6</v>
      </c>
      <c r="E1750" t="s">
        <v>387</v>
      </c>
      <c r="F1750" t="s">
        <v>404</v>
      </c>
      <c r="G1750" t="s">
        <v>363</v>
      </c>
      <c r="H1750">
        <v>14.741</v>
      </c>
      <c r="I1750" t="s">
        <v>871</v>
      </c>
      <c r="L1750">
        <v>105860380</v>
      </c>
      <c r="M1750" s="5">
        <v>43596</v>
      </c>
      <c r="N1750">
        <v>17</v>
      </c>
      <c r="O1750">
        <v>1</v>
      </c>
      <c r="P1750">
        <v>0</v>
      </c>
      <c r="Q1750">
        <v>1</v>
      </c>
      <c r="R1750" t="s">
        <v>7</v>
      </c>
    </row>
    <row r="1751" spans="1:18" x14ac:dyDescent="0.35">
      <c r="A1751">
        <v>0</v>
      </c>
      <c r="B1751" t="s">
        <v>363</v>
      </c>
      <c r="C1751">
        <v>0.2</v>
      </c>
      <c r="D1751" t="s">
        <v>6</v>
      </c>
      <c r="E1751" t="s">
        <v>387</v>
      </c>
      <c r="F1751" t="s">
        <v>384</v>
      </c>
      <c r="G1751" t="s">
        <v>363</v>
      </c>
      <c r="H1751">
        <v>14.741</v>
      </c>
      <c r="I1751" t="s">
        <v>871</v>
      </c>
      <c r="L1751">
        <v>108276140</v>
      </c>
      <c r="M1751" s="5">
        <v>45951</v>
      </c>
      <c r="N1751">
        <v>17</v>
      </c>
      <c r="O1751">
        <v>1</v>
      </c>
      <c r="P1751">
        <v>0</v>
      </c>
      <c r="Q1751">
        <v>5</v>
      </c>
      <c r="R1751" t="s">
        <v>7</v>
      </c>
    </row>
    <row r="1752" spans="1:18" x14ac:dyDescent="0.35">
      <c r="A1752">
        <v>0</v>
      </c>
      <c r="B1752" t="s">
        <v>363</v>
      </c>
      <c r="C1752">
        <v>0.2</v>
      </c>
      <c r="D1752" t="s">
        <v>6</v>
      </c>
      <c r="E1752" t="s">
        <v>387</v>
      </c>
      <c r="F1752" t="s">
        <v>384</v>
      </c>
      <c r="G1752" t="s">
        <v>363</v>
      </c>
      <c r="H1752">
        <v>14.741</v>
      </c>
      <c r="I1752" t="s">
        <v>871</v>
      </c>
      <c r="L1752">
        <v>108217384</v>
      </c>
      <c r="M1752" s="5">
        <v>45900</v>
      </c>
      <c r="N1752">
        <v>17</v>
      </c>
      <c r="O1752">
        <v>1</v>
      </c>
      <c r="P1752">
        <v>0</v>
      </c>
      <c r="Q1752">
        <v>1</v>
      </c>
      <c r="R1752" t="s">
        <v>7</v>
      </c>
    </row>
    <row r="1753" spans="1:18" x14ac:dyDescent="0.35">
      <c r="A1753">
        <v>721</v>
      </c>
      <c r="B1753" t="s">
        <v>363</v>
      </c>
      <c r="C1753">
        <v>0.1</v>
      </c>
      <c r="D1753" t="s">
        <v>6</v>
      </c>
      <c r="E1753" t="s">
        <v>387</v>
      </c>
      <c r="F1753" t="s">
        <v>404</v>
      </c>
      <c r="G1753" t="s">
        <v>363</v>
      </c>
      <c r="H1753">
        <v>14.840999999999999</v>
      </c>
      <c r="I1753" t="s">
        <v>871</v>
      </c>
      <c r="L1753">
        <v>108175686</v>
      </c>
      <c r="M1753" s="5">
        <v>45854</v>
      </c>
      <c r="N1753">
        <v>29</v>
      </c>
      <c r="O1753">
        <v>1</v>
      </c>
      <c r="P1753">
        <v>0</v>
      </c>
      <c r="Q1753">
        <v>3</v>
      </c>
      <c r="R1753" t="s">
        <v>7</v>
      </c>
    </row>
    <row r="1754" spans="1:18" x14ac:dyDescent="0.35">
      <c r="A1754">
        <v>0</v>
      </c>
      <c r="B1754" t="s">
        <v>363</v>
      </c>
      <c r="C1754">
        <v>0.1</v>
      </c>
      <c r="D1754" t="s">
        <v>6</v>
      </c>
      <c r="E1754" t="s">
        <v>387</v>
      </c>
      <c r="F1754" t="s">
        <v>598</v>
      </c>
      <c r="G1754" t="s">
        <v>363</v>
      </c>
      <c r="H1754">
        <v>14.840999999999999</v>
      </c>
      <c r="I1754" t="s">
        <v>871</v>
      </c>
      <c r="L1754">
        <v>104994408</v>
      </c>
      <c r="M1754" s="5">
        <v>42766</v>
      </c>
      <c r="N1754">
        <v>21</v>
      </c>
      <c r="O1754">
        <v>1</v>
      </c>
      <c r="P1754">
        <v>0</v>
      </c>
      <c r="Q1754">
        <v>1</v>
      </c>
      <c r="R1754" t="s">
        <v>7</v>
      </c>
    </row>
    <row r="1755" spans="1:18" x14ac:dyDescent="0.35">
      <c r="A1755">
        <v>0</v>
      </c>
      <c r="B1755" t="s">
        <v>363</v>
      </c>
      <c r="C1755">
        <v>0.1</v>
      </c>
      <c r="D1755" t="s">
        <v>6</v>
      </c>
      <c r="E1755" t="s">
        <v>387</v>
      </c>
      <c r="F1755" t="s">
        <v>593</v>
      </c>
      <c r="G1755" t="s">
        <v>363</v>
      </c>
      <c r="H1755">
        <v>14.840999999999999</v>
      </c>
      <c r="I1755" t="s">
        <v>871</v>
      </c>
      <c r="L1755">
        <v>105766103</v>
      </c>
      <c r="M1755" s="5">
        <v>43502</v>
      </c>
      <c r="N1755">
        <v>21</v>
      </c>
      <c r="O1755">
        <v>1</v>
      </c>
      <c r="P1755">
        <v>0</v>
      </c>
      <c r="Q1755">
        <v>1</v>
      </c>
      <c r="R1755" t="s">
        <v>7</v>
      </c>
    </row>
    <row r="1756" spans="1:18" x14ac:dyDescent="0.35">
      <c r="A1756">
        <v>0</v>
      </c>
      <c r="B1756" t="s">
        <v>363</v>
      </c>
      <c r="C1756">
        <v>0.1</v>
      </c>
      <c r="D1756" t="s">
        <v>6</v>
      </c>
      <c r="E1756" t="s">
        <v>387</v>
      </c>
      <c r="F1756" t="s">
        <v>593</v>
      </c>
      <c r="G1756" t="s">
        <v>363</v>
      </c>
      <c r="H1756">
        <v>14.840999999999999</v>
      </c>
      <c r="I1756" t="s">
        <v>871</v>
      </c>
      <c r="L1756">
        <v>106154402</v>
      </c>
      <c r="M1756" s="5">
        <v>43873</v>
      </c>
      <c r="N1756">
        <v>21</v>
      </c>
      <c r="O1756">
        <v>1</v>
      </c>
      <c r="P1756">
        <v>0</v>
      </c>
      <c r="Q1756">
        <v>1</v>
      </c>
      <c r="R1756" t="s">
        <v>7</v>
      </c>
    </row>
    <row r="1757" spans="1:18" x14ac:dyDescent="0.35">
      <c r="A1757">
        <v>0</v>
      </c>
      <c r="B1757" t="s">
        <v>363</v>
      </c>
      <c r="C1757">
        <v>0.1</v>
      </c>
      <c r="D1757" t="s">
        <v>6</v>
      </c>
      <c r="E1757" t="s">
        <v>387</v>
      </c>
      <c r="F1757" t="s">
        <v>384</v>
      </c>
      <c r="G1757" t="s">
        <v>363</v>
      </c>
      <c r="H1757">
        <v>14.840999999999999</v>
      </c>
      <c r="I1757" t="s">
        <v>871</v>
      </c>
      <c r="L1757">
        <v>105479691</v>
      </c>
      <c r="M1757" s="5">
        <v>43229</v>
      </c>
      <c r="N1757">
        <v>17</v>
      </c>
      <c r="O1757">
        <v>1</v>
      </c>
      <c r="P1757">
        <v>0</v>
      </c>
      <c r="Q1757">
        <v>5</v>
      </c>
      <c r="R1757" t="s">
        <v>7</v>
      </c>
    </row>
    <row r="1758" spans="1:18" x14ac:dyDescent="0.35">
      <c r="A1758">
        <v>0</v>
      </c>
      <c r="B1758" t="s">
        <v>363</v>
      </c>
      <c r="C1758">
        <v>0.1</v>
      </c>
      <c r="D1758" t="s">
        <v>6</v>
      </c>
      <c r="E1758" t="s">
        <v>387</v>
      </c>
      <c r="F1758" t="s">
        <v>593</v>
      </c>
      <c r="G1758" t="s">
        <v>363</v>
      </c>
      <c r="H1758">
        <v>14.840999999999999</v>
      </c>
      <c r="I1758" t="s">
        <v>871</v>
      </c>
      <c r="L1758">
        <v>108198924</v>
      </c>
      <c r="M1758" s="5">
        <v>45879</v>
      </c>
      <c r="N1758">
        <v>21</v>
      </c>
      <c r="O1758">
        <v>1</v>
      </c>
      <c r="P1758">
        <v>0</v>
      </c>
      <c r="Q1758">
        <v>1</v>
      </c>
      <c r="R1758" t="s">
        <v>7</v>
      </c>
    </row>
    <row r="1759" spans="1:18" x14ac:dyDescent="0.35">
      <c r="A1759">
        <v>0</v>
      </c>
      <c r="B1759" t="s">
        <v>363</v>
      </c>
      <c r="C1759">
        <v>0.1</v>
      </c>
      <c r="D1759" t="s">
        <v>6</v>
      </c>
      <c r="E1759" t="s">
        <v>387</v>
      </c>
      <c r="F1759" t="s">
        <v>593</v>
      </c>
      <c r="G1759" t="s">
        <v>363</v>
      </c>
      <c r="H1759">
        <v>14.840999999999999</v>
      </c>
      <c r="I1759" t="s">
        <v>871</v>
      </c>
      <c r="L1759">
        <v>107566357</v>
      </c>
      <c r="M1759" s="5">
        <v>45262</v>
      </c>
      <c r="N1759">
        <v>21</v>
      </c>
      <c r="O1759">
        <v>2</v>
      </c>
      <c r="P1759">
        <v>0</v>
      </c>
      <c r="Q1759">
        <v>1</v>
      </c>
      <c r="R1759" t="s">
        <v>7</v>
      </c>
    </row>
    <row r="1760" spans="1:18" x14ac:dyDescent="0.35">
      <c r="A1760">
        <v>0</v>
      </c>
      <c r="B1760" t="s">
        <v>363</v>
      </c>
      <c r="C1760">
        <v>3.03</v>
      </c>
      <c r="D1760" t="s">
        <v>411</v>
      </c>
      <c r="E1760" t="s">
        <v>384</v>
      </c>
      <c r="F1760" t="s">
        <v>387</v>
      </c>
      <c r="G1760" t="s">
        <v>363</v>
      </c>
      <c r="H1760">
        <v>14.879</v>
      </c>
      <c r="I1760" t="s">
        <v>871</v>
      </c>
      <c r="L1760">
        <v>107045756</v>
      </c>
      <c r="M1760" s="5">
        <v>44785</v>
      </c>
      <c r="N1760">
        <v>21</v>
      </c>
      <c r="O1760">
        <v>2</v>
      </c>
      <c r="P1760">
        <v>0</v>
      </c>
      <c r="Q1760">
        <v>1</v>
      </c>
      <c r="R1760" t="s">
        <v>3</v>
      </c>
    </row>
    <row r="1761" spans="1:18" x14ac:dyDescent="0.35">
      <c r="A1761">
        <v>0</v>
      </c>
      <c r="B1761" t="s">
        <v>363</v>
      </c>
      <c r="C1761">
        <v>0.7</v>
      </c>
      <c r="D1761" t="s">
        <v>411</v>
      </c>
      <c r="E1761" t="s">
        <v>593</v>
      </c>
      <c r="F1761" t="s">
        <v>387</v>
      </c>
      <c r="G1761" t="s">
        <v>363</v>
      </c>
      <c r="H1761">
        <v>14.881</v>
      </c>
      <c r="I1761" t="s">
        <v>871</v>
      </c>
      <c r="L1761">
        <v>107711859</v>
      </c>
      <c r="M1761" s="5">
        <v>45417</v>
      </c>
      <c r="N1761">
        <v>21</v>
      </c>
      <c r="O1761">
        <v>2</v>
      </c>
      <c r="P1761">
        <v>0</v>
      </c>
      <c r="Q1761">
        <v>1</v>
      </c>
      <c r="R1761" t="s">
        <v>8</v>
      </c>
    </row>
    <row r="1762" spans="1:18" x14ac:dyDescent="0.35">
      <c r="A1762">
        <v>0</v>
      </c>
      <c r="B1762" t="s">
        <v>363</v>
      </c>
      <c r="C1762">
        <v>3.05</v>
      </c>
      <c r="D1762" t="s">
        <v>411</v>
      </c>
      <c r="E1762" t="s">
        <v>384</v>
      </c>
      <c r="F1762" t="s">
        <v>387</v>
      </c>
      <c r="G1762" t="s">
        <v>363</v>
      </c>
      <c r="H1762">
        <v>14.898999999999999</v>
      </c>
      <c r="I1762" t="s">
        <v>871</v>
      </c>
      <c r="L1762">
        <v>107918484</v>
      </c>
      <c r="M1762" s="5">
        <v>45608</v>
      </c>
      <c r="N1762">
        <v>21</v>
      </c>
      <c r="O1762">
        <v>1</v>
      </c>
      <c r="P1762">
        <v>0</v>
      </c>
      <c r="Q1762">
        <v>1</v>
      </c>
      <c r="R1762" t="s">
        <v>7</v>
      </c>
    </row>
    <row r="1763" spans="1:18" x14ac:dyDescent="0.35">
      <c r="A1763">
        <v>0</v>
      </c>
      <c r="B1763" t="s">
        <v>363</v>
      </c>
      <c r="C1763">
        <v>2.66</v>
      </c>
      <c r="D1763" t="s">
        <v>411</v>
      </c>
      <c r="E1763" t="s">
        <v>404</v>
      </c>
      <c r="F1763" t="s">
        <v>387</v>
      </c>
      <c r="G1763" t="s">
        <v>363</v>
      </c>
      <c r="H1763">
        <v>14.904</v>
      </c>
      <c r="I1763" t="s">
        <v>871</v>
      </c>
      <c r="L1763">
        <v>107080683</v>
      </c>
      <c r="M1763" s="5">
        <v>44817</v>
      </c>
      <c r="N1763">
        <v>21</v>
      </c>
      <c r="O1763">
        <v>1</v>
      </c>
      <c r="P1763">
        <v>0</v>
      </c>
      <c r="Q1763">
        <v>1</v>
      </c>
      <c r="R1763" t="s">
        <v>7</v>
      </c>
    </row>
    <row r="1764" spans="1:18" x14ac:dyDescent="0.35">
      <c r="B1764" t="s">
        <v>363</v>
      </c>
      <c r="C1764">
        <v>2.5000000000000001E-2</v>
      </c>
      <c r="D1764" t="s">
        <v>6</v>
      </c>
      <c r="E1764" t="s">
        <v>387</v>
      </c>
      <c r="F1764" t="s">
        <v>593</v>
      </c>
      <c r="G1764" t="s">
        <v>363</v>
      </c>
      <c r="H1764">
        <v>14.916</v>
      </c>
      <c r="I1764" t="s">
        <v>871</v>
      </c>
      <c r="L1764">
        <v>108125752</v>
      </c>
      <c r="M1764" s="5">
        <v>45806</v>
      </c>
      <c r="N1764">
        <v>21</v>
      </c>
      <c r="O1764">
        <v>1</v>
      </c>
      <c r="P1764">
        <v>0</v>
      </c>
      <c r="Q1764">
        <v>1</v>
      </c>
      <c r="R1764" t="s">
        <v>7</v>
      </c>
    </row>
    <row r="1765" spans="1:18" x14ac:dyDescent="0.35">
      <c r="A1765">
        <v>0</v>
      </c>
      <c r="B1765" t="s">
        <v>363</v>
      </c>
      <c r="C1765">
        <v>1.9E-2</v>
      </c>
      <c r="D1765" t="s">
        <v>6</v>
      </c>
      <c r="E1765" t="s">
        <v>387</v>
      </c>
      <c r="F1765" t="s">
        <v>384</v>
      </c>
      <c r="G1765" t="s">
        <v>363</v>
      </c>
      <c r="H1765">
        <v>14.922000000000001</v>
      </c>
      <c r="I1765" t="s">
        <v>871</v>
      </c>
      <c r="L1765">
        <v>107178353</v>
      </c>
      <c r="M1765" s="5">
        <v>44906</v>
      </c>
      <c r="N1765">
        <v>23</v>
      </c>
      <c r="O1765">
        <v>1</v>
      </c>
      <c r="P1765">
        <v>7</v>
      </c>
      <c r="Q1765">
        <v>1</v>
      </c>
      <c r="R1765" t="s">
        <v>7</v>
      </c>
    </row>
    <row r="1766" spans="1:18" x14ac:dyDescent="0.35">
      <c r="A1766">
        <v>0</v>
      </c>
      <c r="B1766" t="s">
        <v>363</v>
      </c>
      <c r="C1766">
        <v>9.5000000000000001E-2</v>
      </c>
      <c r="D1766" t="s">
        <v>6</v>
      </c>
      <c r="E1766" t="s">
        <v>367</v>
      </c>
      <c r="F1766" t="s">
        <v>387</v>
      </c>
      <c r="G1766" t="s">
        <v>363</v>
      </c>
      <c r="H1766">
        <v>14.930999999999999</v>
      </c>
      <c r="I1766" t="s">
        <v>871</v>
      </c>
      <c r="L1766">
        <v>106776434</v>
      </c>
      <c r="M1766" s="5">
        <v>44519</v>
      </c>
      <c r="N1766">
        <v>17</v>
      </c>
      <c r="O1766">
        <v>1</v>
      </c>
      <c r="P1766">
        <v>0</v>
      </c>
      <c r="Q1766">
        <v>5</v>
      </c>
      <c r="R1766" t="s">
        <v>7</v>
      </c>
    </row>
    <row r="1767" spans="1:18" x14ac:dyDescent="0.35">
      <c r="B1767" t="s">
        <v>363</v>
      </c>
      <c r="C1767">
        <v>8.9999999999999993E-3</v>
      </c>
      <c r="D1767" t="s">
        <v>6</v>
      </c>
      <c r="E1767" t="s">
        <v>387</v>
      </c>
      <c r="F1767" t="s">
        <v>384</v>
      </c>
      <c r="G1767" t="s">
        <v>363</v>
      </c>
      <c r="H1767">
        <v>14.932</v>
      </c>
      <c r="I1767" t="s">
        <v>871</v>
      </c>
      <c r="L1767">
        <v>107174310</v>
      </c>
      <c r="M1767" s="5">
        <v>44898</v>
      </c>
      <c r="N1767">
        <v>21</v>
      </c>
      <c r="O1767">
        <v>2</v>
      </c>
      <c r="P1767">
        <v>0</v>
      </c>
      <c r="Q1767">
        <v>1</v>
      </c>
      <c r="R1767" t="s">
        <v>7</v>
      </c>
    </row>
    <row r="1768" spans="1:18" x14ac:dyDescent="0.35">
      <c r="A1768">
        <v>721</v>
      </c>
      <c r="B1768" t="s">
        <v>363</v>
      </c>
      <c r="C1768">
        <v>6.0000000000000001E-3</v>
      </c>
      <c r="D1768" t="s">
        <v>503</v>
      </c>
      <c r="E1768" t="s">
        <v>387</v>
      </c>
      <c r="F1768" t="s">
        <v>593</v>
      </c>
      <c r="G1768" t="s">
        <v>363</v>
      </c>
      <c r="H1768">
        <v>14.935</v>
      </c>
      <c r="I1768" t="s">
        <v>871</v>
      </c>
      <c r="L1768">
        <v>106558945</v>
      </c>
      <c r="M1768" s="5">
        <v>44312</v>
      </c>
      <c r="N1768">
        <v>31</v>
      </c>
      <c r="O1768">
        <v>1</v>
      </c>
      <c r="P1768">
        <v>7</v>
      </c>
      <c r="Q1768">
        <v>1</v>
      </c>
      <c r="R1768" t="s">
        <v>7</v>
      </c>
    </row>
    <row r="1769" spans="1:18" x14ac:dyDescent="0.35">
      <c r="A1769">
        <v>0</v>
      </c>
      <c r="B1769" t="s">
        <v>363</v>
      </c>
      <c r="C1769">
        <v>0</v>
      </c>
      <c r="E1769" t="s">
        <v>387</v>
      </c>
      <c r="F1769" t="s">
        <v>593</v>
      </c>
      <c r="G1769" t="s">
        <v>363</v>
      </c>
      <c r="H1769">
        <v>14.941000000000001</v>
      </c>
      <c r="I1769" t="s">
        <v>871</v>
      </c>
      <c r="L1769">
        <v>104492334</v>
      </c>
      <c r="M1769" s="5">
        <v>42262</v>
      </c>
      <c r="N1769">
        <v>30</v>
      </c>
      <c r="O1769">
        <v>1</v>
      </c>
      <c r="P1769">
        <v>7</v>
      </c>
      <c r="Q1769">
        <v>1</v>
      </c>
      <c r="R1769" t="s">
        <v>7</v>
      </c>
    </row>
    <row r="1770" spans="1:18" x14ac:dyDescent="0.35">
      <c r="A1770">
        <v>0</v>
      </c>
      <c r="B1770" t="s">
        <v>363</v>
      </c>
      <c r="C1770">
        <v>0</v>
      </c>
      <c r="E1770" t="s">
        <v>387</v>
      </c>
      <c r="F1770" t="s">
        <v>367</v>
      </c>
      <c r="G1770" t="s">
        <v>363</v>
      </c>
      <c r="H1770">
        <v>14.941000000000001</v>
      </c>
      <c r="I1770" t="s">
        <v>871</v>
      </c>
      <c r="L1770">
        <v>105700555</v>
      </c>
      <c r="M1770" s="5">
        <v>43435</v>
      </c>
      <c r="N1770">
        <v>23</v>
      </c>
      <c r="O1770">
        <v>2</v>
      </c>
      <c r="P1770">
        <v>7</v>
      </c>
      <c r="Q1770">
        <v>2</v>
      </c>
      <c r="R1770" t="s">
        <v>7</v>
      </c>
    </row>
    <row r="1771" spans="1:18" x14ac:dyDescent="0.35">
      <c r="A1771">
        <v>0</v>
      </c>
      <c r="B1771" t="s">
        <v>363</v>
      </c>
      <c r="C1771">
        <v>0</v>
      </c>
      <c r="E1771" t="s">
        <v>387</v>
      </c>
      <c r="F1771" t="s">
        <v>367</v>
      </c>
      <c r="G1771" t="s">
        <v>363</v>
      </c>
      <c r="H1771">
        <v>14.941000000000001</v>
      </c>
      <c r="I1771" t="s">
        <v>871</v>
      </c>
      <c r="L1771">
        <v>106636572</v>
      </c>
      <c r="M1771" s="5">
        <v>44392</v>
      </c>
      <c r="N1771">
        <v>23</v>
      </c>
      <c r="O1771">
        <v>1</v>
      </c>
      <c r="P1771">
        <v>7</v>
      </c>
      <c r="Q1771">
        <v>1</v>
      </c>
      <c r="R1771" t="s">
        <v>7</v>
      </c>
    </row>
    <row r="1772" spans="1:18" x14ac:dyDescent="0.35">
      <c r="B1772" t="s">
        <v>363</v>
      </c>
      <c r="C1772">
        <v>0</v>
      </c>
      <c r="E1772" t="s">
        <v>387</v>
      </c>
      <c r="F1772" s="640" t="s">
        <v>596</v>
      </c>
      <c r="G1772" t="s">
        <v>363</v>
      </c>
      <c r="H1772">
        <v>14.941000000000001</v>
      </c>
      <c r="I1772" t="s">
        <v>871</v>
      </c>
      <c r="L1772">
        <v>106727229</v>
      </c>
      <c r="M1772" s="5">
        <v>44477</v>
      </c>
      <c r="N1772">
        <v>24</v>
      </c>
      <c r="O1772">
        <v>1</v>
      </c>
      <c r="P1772">
        <v>7</v>
      </c>
      <c r="Q1772">
        <v>1</v>
      </c>
      <c r="R1772" t="s">
        <v>7</v>
      </c>
    </row>
    <row r="1773" spans="1:18" x14ac:dyDescent="0.35">
      <c r="A1773">
        <v>0</v>
      </c>
      <c r="B1773" t="s">
        <v>363</v>
      </c>
      <c r="C1773">
        <v>0</v>
      </c>
      <c r="E1773" t="s">
        <v>387</v>
      </c>
      <c r="F1773" s="640" t="s">
        <v>596</v>
      </c>
      <c r="G1773" t="s">
        <v>363</v>
      </c>
      <c r="H1773">
        <v>14.941000000000001</v>
      </c>
      <c r="I1773" t="s">
        <v>871</v>
      </c>
      <c r="L1773">
        <v>106093849</v>
      </c>
      <c r="M1773" s="5">
        <v>43811</v>
      </c>
      <c r="N1773">
        <v>21</v>
      </c>
      <c r="O1773">
        <v>1</v>
      </c>
      <c r="P1773">
        <v>7</v>
      </c>
      <c r="Q1773">
        <v>1</v>
      </c>
      <c r="R1773" t="s">
        <v>7</v>
      </c>
    </row>
    <row r="1774" spans="1:18" x14ac:dyDescent="0.35">
      <c r="B1774" t="s">
        <v>363</v>
      </c>
      <c r="C1774">
        <v>0</v>
      </c>
      <c r="E1774" t="s">
        <v>387</v>
      </c>
      <c r="F1774" t="s">
        <v>367</v>
      </c>
      <c r="G1774" t="s">
        <v>363</v>
      </c>
      <c r="H1774">
        <v>14.941000000000001</v>
      </c>
      <c r="I1774" t="s">
        <v>871</v>
      </c>
      <c r="L1774">
        <v>106853432</v>
      </c>
      <c r="M1774" s="5">
        <v>44594</v>
      </c>
      <c r="N1774">
        <v>21</v>
      </c>
      <c r="O1774">
        <v>1</v>
      </c>
      <c r="P1774">
        <v>9</v>
      </c>
      <c r="Q1774">
        <v>1</v>
      </c>
      <c r="R1774" t="s">
        <v>3</v>
      </c>
    </row>
    <row r="1775" spans="1:18" x14ac:dyDescent="0.35">
      <c r="A1775">
        <v>721</v>
      </c>
      <c r="B1775" t="s">
        <v>363</v>
      </c>
      <c r="C1775">
        <v>0</v>
      </c>
      <c r="E1775" t="s">
        <v>387</v>
      </c>
      <c r="F1775" t="s">
        <v>601</v>
      </c>
      <c r="G1775" t="s">
        <v>363</v>
      </c>
      <c r="H1775">
        <v>14.941000000000001</v>
      </c>
      <c r="I1775" t="s">
        <v>871</v>
      </c>
      <c r="L1775">
        <v>104419851</v>
      </c>
      <c r="M1775" s="5">
        <v>42184</v>
      </c>
      <c r="N1775">
        <v>23</v>
      </c>
      <c r="O1775">
        <v>1</v>
      </c>
      <c r="P1775">
        <v>7</v>
      </c>
      <c r="Q1775">
        <v>1</v>
      </c>
      <c r="R1775" t="s">
        <v>3</v>
      </c>
    </row>
    <row r="1776" spans="1:18" x14ac:dyDescent="0.35">
      <c r="A1776">
        <v>0</v>
      </c>
      <c r="B1776" t="s">
        <v>363</v>
      </c>
      <c r="C1776">
        <v>0</v>
      </c>
      <c r="E1776" t="s">
        <v>387</v>
      </c>
      <c r="F1776" s="640" t="s">
        <v>596</v>
      </c>
      <c r="G1776" t="s">
        <v>363</v>
      </c>
      <c r="H1776">
        <v>14.941000000000001</v>
      </c>
      <c r="I1776" t="s">
        <v>871</v>
      </c>
      <c r="L1776">
        <v>106842814</v>
      </c>
      <c r="M1776" s="5">
        <v>44580</v>
      </c>
      <c r="N1776">
        <v>26</v>
      </c>
      <c r="O1776">
        <v>1</v>
      </c>
      <c r="P1776">
        <v>7</v>
      </c>
      <c r="Q1776">
        <v>1</v>
      </c>
      <c r="R1776" t="s">
        <v>8</v>
      </c>
    </row>
    <row r="1777" spans="1:18" x14ac:dyDescent="0.35">
      <c r="A1777">
        <v>0</v>
      </c>
      <c r="B1777" t="s">
        <v>363</v>
      </c>
      <c r="C1777">
        <v>0</v>
      </c>
      <c r="E1777" t="s">
        <v>387</v>
      </c>
      <c r="F1777" s="640" t="s">
        <v>596</v>
      </c>
      <c r="G1777" t="s">
        <v>363</v>
      </c>
      <c r="H1777">
        <v>14.941000000000001</v>
      </c>
      <c r="I1777" t="s">
        <v>871</v>
      </c>
      <c r="L1777">
        <v>105242558</v>
      </c>
      <c r="M1777" s="5">
        <v>43007</v>
      </c>
      <c r="N1777">
        <v>24</v>
      </c>
      <c r="O1777">
        <v>1</v>
      </c>
      <c r="P1777">
        <v>7</v>
      </c>
      <c r="Q1777">
        <v>1</v>
      </c>
      <c r="R1777" t="s">
        <v>7</v>
      </c>
    </row>
    <row r="1778" spans="1:18" x14ac:dyDescent="0.35">
      <c r="A1778">
        <v>0</v>
      </c>
      <c r="B1778" t="s">
        <v>363</v>
      </c>
      <c r="C1778">
        <v>0</v>
      </c>
      <c r="E1778" t="s">
        <v>387</v>
      </c>
      <c r="F1778" t="s">
        <v>593</v>
      </c>
      <c r="G1778" t="s">
        <v>363</v>
      </c>
      <c r="H1778">
        <v>14.941000000000001</v>
      </c>
      <c r="I1778" t="s">
        <v>871</v>
      </c>
      <c r="L1778">
        <v>106302377</v>
      </c>
      <c r="M1778" s="5">
        <v>44049</v>
      </c>
      <c r="N1778">
        <v>23</v>
      </c>
      <c r="O1778">
        <v>3</v>
      </c>
      <c r="P1778">
        <v>7</v>
      </c>
      <c r="Q1778">
        <v>1</v>
      </c>
      <c r="R1778" t="s">
        <v>7</v>
      </c>
    </row>
    <row r="1779" spans="1:18" x14ac:dyDescent="0.35">
      <c r="A1779">
        <v>0</v>
      </c>
      <c r="B1779" t="s">
        <v>363</v>
      </c>
      <c r="C1779">
        <v>0</v>
      </c>
      <c r="E1779" t="s">
        <v>387</v>
      </c>
      <c r="F1779" s="640" t="s">
        <v>390</v>
      </c>
      <c r="G1779" t="s">
        <v>363</v>
      </c>
      <c r="H1779">
        <v>14.941000000000001</v>
      </c>
      <c r="I1779" t="s">
        <v>871</v>
      </c>
      <c r="L1779">
        <v>106410966</v>
      </c>
      <c r="M1779" s="5">
        <v>44154</v>
      </c>
      <c r="N1779">
        <v>23</v>
      </c>
      <c r="O1779">
        <v>1</v>
      </c>
      <c r="P1779">
        <v>7</v>
      </c>
      <c r="Q1779">
        <v>5</v>
      </c>
      <c r="R1779" t="s">
        <v>7</v>
      </c>
    </row>
    <row r="1780" spans="1:18" x14ac:dyDescent="0.35">
      <c r="B1780" t="s">
        <v>363</v>
      </c>
      <c r="C1780">
        <v>0</v>
      </c>
      <c r="E1780" t="s">
        <v>387</v>
      </c>
      <c r="F1780" t="s">
        <v>384</v>
      </c>
      <c r="G1780" t="s">
        <v>363</v>
      </c>
      <c r="H1780">
        <v>14.941000000000001</v>
      </c>
      <c r="I1780" t="s">
        <v>871</v>
      </c>
      <c r="L1780">
        <v>106677879</v>
      </c>
      <c r="M1780" s="5">
        <v>44434</v>
      </c>
      <c r="N1780">
        <v>21</v>
      </c>
      <c r="O1780">
        <v>1</v>
      </c>
      <c r="P1780">
        <v>7</v>
      </c>
      <c r="Q1780">
        <v>1</v>
      </c>
      <c r="R1780" t="s">
        <v>7</v>
      </c>
    </row>
    <row r="1781" spans="1:18" x14ac:dyDescent="0.35">
      <c r="A1781">
        <v>0</v>
      </c>
      <c r="B1781" t="s">
        <v>363</v>
      </c>
      <c r="C1781">
        <v>0</v>
      </c>
      <c r="E1781" t="s">
        <v>387</v>
      </c>
      <c r="F1781" t="s">
        <v>384</v>
      </c>
      <c r="G1781" t="s">
        <v>363</v>
      </c>
      <c r="H1781">
        <v>14.941000000000001</v>
      </c>
      <c r="I1781" t="s">
        <v>871</v>
      </c>
      <c r="L1781">
        <v>107126057</v>
      </c>
      <c r="M1781" s="5">
        <v>44859</v>
      </c>
      <c r="N1781">
        <v>32</v>
      </c>
      <c r="O1781">
        <v>1</v>
      </c>
      <c r="P1781">
        <v>0</v>
      </c>
      <c r="Q1781">
        <v>1</v>
      </c>
      <c r="R1781" t="s">
        <v>7</v>
      </c>
    </row>
    <row r="1782" spans="1:18" x14ac:dyDescent="0.35">
      <c r="A1782">
        <v>721</v>
      </c>
      <c r="B1782" t="s">
        <v>363</v>
      </c>
      <c r="C1782">
        <v>0</v>
      </c>
      <c r="E1782" t="s">
        <v>387</v>
      </c>
      <c r="F1782" t="s">
        <v>367</v>
      </c>
      <c r="G1782" t="s">
        <v>363</v>
      </c>
      <c r="H1782">
        <v>14.941000000000001</v>
      </c>
      <c r="I1782" t="s">
        <v>871</v>
      </c>
      <c r="L1782">
        <v>104727911</v>
      </c>
      <c r="M1782" s="5">
        <v>42499</v>
      </c>
      <c r="N1782">
        <v>30</v>
      </c>
      <c r="O1782">
        <v>1</v>
      </c>
      <c r="P1782">
        <v>7</v>
      </c>
      <c r="Q1782">
        <v>1</v>
      </c>
      <c r="R1782" t="s">
        <v>3</v>
      </c>
    </row>
    <row r="1783" spans="1:18" x14ac:dyDescent="0.35">
      <c r="A1783">
        <v>0</v>
      </c>
      <c r="B1783" t="s">
        <v>363</v>
      </c>
      <c r="C1783">
        <v>0</v>
      </c>
      <c r="E1783" t="s">
        <v>387</v>
      </c>
      <c r="F1783" s="640" t="s">
        <v>596</v>
      </c>
      <c r="G1783" t="s">
        <v>363</v>
      </c>
      <c r="H1783">
        <v>14.941000000000001</v>
      </c>
      <c r="I1783" t="s">
        <v>871</v>
      </c>
      <c r="L1783">
        <v>104230672</v>
      </c>
      <c r="M1783" s="5">
        <v>41975</v>
      </c>
      <c r="N1783">
        <v>25</v>
      </c>
      <c r="O1783">
        <v>1</v>
      </c>
      <c r="P1783">
        <v>7</v>
      </c>
      <c r="Q1783">
        <v>4</v>
      </c>
      <c r="R1783" t="s">
        <v>7</v>
      </c>
    </row>
    <row r="1784" spans="1:18" x14ac:dyDescent="0.35">
      <c r="A1784">
        <v>721</v>
      </c>
      <c r="B1784" t="s">
        <v>363</v>
      </c>
      <c r="C1784">
        <v>0</v>
      </c>
      <c r="E1784" t="s">
        <v>387</v>
      </c>
      <c r="F1784" t="s">
        <v>602</v>
      </c>
      <c r="G1784" t="s">
        <v>363</v>
      </c>
      <c r="H1784">
        <v>14.941000000000001</v>
      </c>
      <c r="I1784" t="s">
        <v>871</v>
      </c>
      <c r="L1784">
        <v>107140882</v>
      </c>
      <c r="M1784" s="5">
        <v>44865</v>
      </c>
      <c r="N1784">
        <v>30</v>
      </c>
      <c r="O1784">
        <v>2</v>
      </c>
      <c r="P1784">
        <v>7</v>
      </c>
      <c r="Q1784">
        <v>5</v>
      </c>
      <c r="R1784" t="s">
        <v>7</v>
      </c>
    </row>
    <row r="1785" spans="1:18" x14ac:dyDescent="0.35">
      <c r="A1785">
        <v>0</v>
      </c>
      <c r="B1785" t="s">
        <v>363</v>
      </c>
      <c r="C1785">
        <v>0</v>
      </c>
      <c r="E1785" t="s">
        <v>387</v>
      </c>
      <c r="F1785" s="640" t="s">
        <v>344</v>
      </c>
      <c r="G1785" t="s">
        <v>363</v>
      </c>
      <c r="H1785">
        <v>14.941000000000001</v>
      </c>
      <c r="I1785" t="s">
        <v>871</v>
      </c>
      <c r="L1785">
        <v>105756772</v>
      </c>
      <c r="M1785" s="5">
        <v>43493</v>
      </c>
      <c r="N1785">
        <v>30</v>
      </c>
      <c r="O1785">
        <v>1</v>
      </c>
      <c r="P1785">
        <v>7</v>
      </c>
      <c r="Q1785">
        <v>1</v>
      </c>
      <c r="R1785" t="s">
        <v>7</v>
      </c>
    </row>
    <row r="1786" spans="1:18" x14ac:dyDescent="0.35">
      <c r="A1786">
        <v>721</v>
      </c>
      <c r="B1786" t="s">
        <v>363</v>
      </c>
      <c r="C1786">
        <v>0</v>
      </c>
      <c r="E1786" t="s">
        <v>387</v>
      </c>
      <c r="F1786" t="s">
        <v>367</v>
      </c>
      <c r="G1786" t="s">
        <v>363</v>
      </c>
      <c r="H1786">
        <v>14.941000000000001</v>
      </c>
      <c r="I1786" t="s">
        <v>871</v>
      </c>
      <c r="L1786">
        <v>104978058</v>
      </c>
      <c r="M1786" s="5">
        <v>42748</v>
      </c>
      <c r="N1786">
        <v>24</v>
      </c>
      <c r="O1786">
        <v>1</v>
      </c>
      <c r="P1786">
        <v>7</v>
      </c>
      <c r="Q1786">
        <v>3</v>
      </c>
      <c r="R1786" t="s">
        <v>7</v>
      </c>
    </row>
    <row r="1787" spans="1:18" x14ac:dyDescent="0.35">
      <c r="A1787">
        <v>721</v>
      </c>
      <c r="B1787" t="s">
        <v>363</v>
      </c>
      <c r="C1787">
        <v>0</v>
      </c>
      <c r="E1787" t="s">
        <v>387</v>
      </c>
      <c r="F1787" t="s">
        <v>367</v>
      </c>
      <c r="G1787" t="s">
        <v>363</v>
      </c>
      <c r="H1787">
        <v>14.941000000000001</v>
      </c>
      <c r="I1787" t="s">
        <v>871</v>
      </c>
      <c r="L1787">
        <v>106272362</v>
      </c>
      <c r="M1787" s="5">
        <v>44020</v>
      </c>
      <c r="N1787">
        <v>23</v>
      </c>
      <c r="O1787">
        <v>1</v>
      </c>
      <c r="P1787">
        <v>7</v>
      </c>
      <c r="Q1787">
        <v>1</v>
      </c>
      <c r="R1787" t="s">
        <v>10</v>
      </c>
    </row>
    <row r="1788" spans="1:18" x14ac:dyDescent="0.35">
      <c r="A1788">
        <v>0</v>
      </c>
      <c r="B1788" t="s">
        <v>363</v>
      </c>
      <c r="C1788">
        <v>0</v>
      </c>
      <c r="E1788" t="s">
        <v>387</v>
      </c>
      <c r="F1788" t="s">
        <v>367</v>
      </c>
      <c r="G1788" t="s">
        <v>363</v>
      </c>
      <c r="H1788">
        <v>14.941000000000001</v>
      </c>
      <c r="I1788" t="s">
        <v>871</v>
      </c>
      <c r="L1788">
        <v>106504772</v>
      </c>
      <c r="M1788" s="5">
        <v>44257</v>
      </c>
      <c r="N1788">
        <v>30</v>
      </c>
      <c r="O1788">
        <v>1</v>
      </c>
      <c r="P1788">
        <v>7</v>
      </c>
      <c r="Q1788">
        <v>1</v>
      </c>
      <c r="R1788" t="s">
        <v>7</v>
      </c>
    </row>
    <row r="1789" spans="1:18" x14ac:dyDescent="0.35">
      <c r="A1789">
        <v>0</v>
      </c>
      <c r="B1789" t="s">
        <v>363</v>
      </c>
      <c r="C1789">
        <v>0</v>
      </c>
      <c r="E1789" t="s">
        <v>387</v>
      </c>
      <c r="F1789" t="s">
        <v>367</v>
      </c>
      <c r="G1789" t="s">
        <v>363</v>
      </c>
      <c r="H1789">
        <v>14.941000000000001</v>
      </c>
      <c r="I1789" t="s">
        <v>871</v>
      </c>
      <c r="L1789">
        <v>104370423</v>
      </c>
      <c r="M1789" s="5">
        <v>42130</v>
      </c>
      <c r="N1789">
        <v>30</v>
      </c>
      <c r="O1789">
        <v>1</v>
      </c>
      <c r="P1789">
        <v>7</v>
      </c>
      <c r="Q1789">
        <v>1</v>
      </c>
      <c r="R1789" t="s">
        <v>3</v>
      </c>
    </row>
    <row r="1790" spans="1:18" x14ac:dyDescent="0.35">
      <c r="A1790">
        <v>721</v>
      </c>
      <c r="B1790" t="s">
        <v>363</v>
      </c>
      <c r="C1790">
        <v>0</v>
      </c>
      <c r="E1790" t="s">
        <v>387</v>
      </c>
      <c r="F1790" t="s">
        <v>367</v>
      </c>
      <c r="G1790" t="s">
        <v>363</v>
      </c>
      <c r="H1790">
        <v>14.941000000000001</v>
      </c>
      <c r="I1790" t="s">
        <v>871</v>
      </c>
      <c r="L1790">
        <v>105479766</v>
      </c>
      <c r="M1790" s="5">
        <v>43231</v>
      </c>
      <c r="N1790">
        <v>5</v>
      </c>
      <c r="O1790">
        <v>1</v>
      </c>
      <c r="P1790">
        <v>7</v>
      </c>
      <c r="Q1790">
        <v>1</v>
      </c>
      <c r="R1790" t="s">
        <v>10</v>
      </c>
    </row>
    <row r="1791" spans="1:18" x14ac:dyDescent="0.35">
      <c r="A1791">
        <v>0</v>
      </c>
      <c r="B1791" t="s">
        <v>363</v>
      </c>
      <c r="C1791">
        <v>0</v>
      </c>
      <c r="E1791" t="s">
        <v>387</v>
      </c>
      <c r="F1791" t="s">
        <v>367</v>
      </c>
      <c r="G1791" t="s">
        <v>363</v>
      </c>
      <c r="H1791">
        <v>14.941000000000001</v>
      </c>
      <c r="I1791" t="s">
        <v>871</v>
      </c>
      <c r="L1791">
        <v>106045356</v>
      </c>
      <c r="M1791" s="5">
        <v>43767</v>
      </c>
      <c r="N1791">
        <v>24</v>
      </c>
      <c r="O1791">
        <v>1</v>
      </c>
      <c r="P1791">
        <v>7</v>
      </c>
      <c r="Q1791">
        <v>5</v>
      </c>
      <c r="R1791" t="s">
        <v>7</v>
      </c>
    </row>
    <row r="1792" spans="1:18" x14ac:dyDescent="0.35">
      <c r="A1792">
        <v>721</v>
      </c>
      <c r="B1792" t="s">
        <v>363</v>
      </c>
      <c r="C1792">
        <v>0</v>
      </c>
      <c r="E1792" t="s">
        <v>387</v>
      </c>
      <c r="F1792" s="640" t="s">
        <v>344</v>
      </c>
      <c r="G1792" t="s">
        <v>363</v>
      </c>
      <c r="H1792">
        <v>14.941000000000001</v>
      </c>
      <c r="I1792" t="s">
        <v>871</v>
      </c>
      <c r="L1792">
        <v>108384060</v>
      </c>
      <c r="M1792" s="5">
        <v>46045</v>
      </c>
      <c r="N1792">
        <v>24</v>
      </c>
      <c r="O1792">
        <v>1</v>
      </c>
      <c r="P1792">
        <v>7</v>
      </c>
      <c r="Q1792">
        <v>1</v>
      </c>
      <c r="R1792" t="s">
        <v>7</v>
      </c>
    </row>
    <row r="1793" spans="1:18" x14ac:dyDescent="0.35">
      <c r="A1793">
        <v>0</v>
      </c>
      <c r="B1793" t="s">
        <v>363</v>
      </c>
      <c r="C1793">
        <v>0</v>
      </c>
      <c r="E1793" t="s">
        <v>387</v>
      </c>
      <c r="F1793" t="s">
        <v>367</v>
      </c>
      <c r="G1793" t="s">
        <v>363</v>
      </c>
      <c r="H1793">
        <v>14.941000000000001</v>
      </c>
      <c r="I1793" t="s">
        <v>871</v>
      </c>
      <c r="L1793">
        <v>108338080</v>
      </c>
      <c r="M1793" s="5">
        <v>46001</v>
      </c>
      <c r="N1793">
        <v>21</v>
      </c>
      <c r="O1793">
        <v>1</v>
      </c>
      <c r="P1793">
        <v>7</v>
      </c>
      <c r="Q1793">
        <v>1</v>
      </c>
      <c r="R1793" t="s">
        <v>7</v>
      </c>
    </row>
    <row r="1794" spans="1:18" x14ac:dyDescent="0.35">
      <c r="A1794">
        <v>0</v>
      </c>
      <c r="B1794" t="s">
        <v>363</v>
      </c>
      <c r="C1794">
        <v>0</v>
      </c>
      <c r="E1794" t="s">
        <v>387</v>
      </c>
      <c r="F1794" t="s">
        <v>593</v>
      </c>
      <c r="G1794" t="s">
        <v>363</v>
      </c>
      <c r="H1794">
        <v>14.941000000000001</v>
      </c>
      <c r="I1794" t="s">
        <v>871</v>
      </c>
      <c r="L1794">
        <v>108034174</v>
      </c>
      <c r="M1794" s="5">
        <v>45716</v>
      </c>
      <c r="N1794">
        <v>23</v>
      </c>
      <c r="O1794">
        <v>1</v>
      </c>
      <c r="P1794">
        <v>7</v>
      </c>
      <c r="Q1794">
        <v>1</v>
      </c>
      <c r="R1794" t="s">
        <v>7</v>
      </c>
    </row>
    <row r="1795" spans="1:18" x14ac:dyDescent="0.35">
      <c r="A1795">
        <v>0</v>
      </c>
      <c r="B1795" t="s">
        <v>363</v>
      </c>
      <c r="C1795">
        <v>0</v>
      </c>
      <c r="E1795" t="s">
        <v>387</v>
      </c>
      <c r="F1795" t="s">
        <v>367</v>
      </c>
      <c r="G1795" t="s">
        <v>363</v>
      </c>
      <c r="H1795">
        <v>14.941000000000001</v>
      </c>
      <c r="I1795" t="s">
        <v>871</v>
      </c>
      <c r="L1795">
        <v>108161549</v>
      </c>
      <c r="M1795" s="5">
        <v>45840</v>
      </c>
      <c r="N1795">
        <v>30</v>
      </c>
      <c r="O1795">
        <v>2</v>
      </c>
      <c r="P1795">
        <v>7</v>
      </c>
      <c r="Q1795">
        <v>1</v>
      </c>
      <c r="R1795" t="s">
        <v>7</v>
      </c>
    </row>
    <row r="1796" spans="1:18" x14ac:dyDescent="0.35">
      <c r="B1796" t="s">
        <v>363</v>
      </c>
      <c r="C1796">
        <v>0</v>
      </c>
      <c r="E1796" t="s">
        <v>387</v>
      </c>
      <c r="F1796" t="s">
        <v>367</v>
      </c>
      <c r="G1796" t="s">
        <v>363</v>
      </c>
      <c r="H1796">
        <v>14.941000000000001</v>
      </c>
      <c r="I1796" t="s">
        <v>871</v>
      </c>
      <c r="L1796">
        <v>108077873</v>
      </c>
      <c r="M1796" s="5">
        <v>45760</v>
      </c>
      <c r="N1796">
        <v>30</v>
      </c>
      <c r="O1796">
        <v>1</v>
      </c>
      <c r="P1796">
        <v>7</v>
      </c>
      <c r="Q1796">
        <v>1</v>
      </c>
      <c r="R1796" t="s">
        <v>7</v>
      </c>
    </row>
    <row r="1797" spans="1:18" x14ac:dyDescent="0.35">
      <c r="A1797">
        <v>0</v>
      </c>
      <c r="B1797" t="s">
        <v>363</v>
      </c>
      <c r="C1797">
        <v>0</v>
      </c>
      <c r="E1797" t="s">
        <v>387</v>
      </c>
      <c r="F1797" s="640" t="s">
        <v>596</v>
      </c>
      <c r="G1797" t="s">
        <v>363</v>
      </c>
      <c r="H1797">
        <v>14.941000000000001</v>
      </c>
      <c r="I1797" t="s">
        <v>871</v>
      </c>
      <c r="L1797">
        <v>107947871</v>
      </c>
      <c r="M1797" s="5">
        <v>45632</v>
      </c>
      <c r="N1797">
        <v>23</v>
      </c>
      <c r="O1797">
        <v>1</v>
      </c>
      <c r="P1797">
        <v>7</v>
      </c>
      <c r="Q1797">
        <v>5</v>
      </c>
      <c r="R1797" t="s">
        <v>8</v>
      </c>
    </row>
    <row r="1798" spans="1:18" x14ac:dyDescent="0.35">
      <c r="A1798">
        <v>721</v>
      </c>
      <c r="B1798" t="s">
        <v>363</v>
      </c>
      <c r="C1798">
        <v>0</v>
      </c>
      <c r="E1798" t="s">
        <v>387</v>
      </c>
      <c r="F1798" t="s">
        <v>603</v>
      </c>
      <c r="G1798" t="s">
        <v>363</v>
      </c>
      <c r="H1798">
        <v>14.941000000000001</v>
      </c>
      <c r="I1798" t="s">
        <v>871</v>
      </c>
      <c r="L1798">
        <v>107527713</v>
      </c>
      <c r="M1798" s="5">
        <v>45243</v>
      </c>
      <c r="N1798">
        <v>26</v>
      </c>
      <c r="O1798">
        <v>1</v>
      </c>
      <c r="P1798">
        <v>7</v>
      </c>
      <c r="Q1798">
        <v>2</v>
      </c>
      <c r="R1798" t="s">
        <v>8</v>
      </c>
    </row>
    <row r="1799" spans="1:18" x14ac:dyDescent="0.35">
      <c r="A1799">
        <v>0</v>
      </c>
      <c r="B1799" t="s">
        <v>363</v>
      </c>
      <c r="C1799">
        <v>0</v>
      </c>
      <c r="E1799" t="s">
        <v>387</v>
      </c>
      <c r="F1799" s="640" t="s">
        <v>596</v>
      </c>
      <c r="G1799" t="s">
        <v>363</v>
      </c>
      <c r="H1799">
        <v>14.941000000000001</v>
      </c>
      <c r="I1799" t="s">
        <v>871</v>
      </c>
      <c r="L1799">
        <v>107485681</v>
      </c>
      <c r="M1799" s="5">
        <v>45208</v>
      </c>
      <c r="N1799">
        <v>30</v>
      </c>
      <c r="O1799">
        <v>1</v>
      </c>
      <c r="P1799">
        <v>7</v>
      </c>
      <c r="Q1799">
        <v>1</v>
      </c>
      <c r="R1799" t="s">
        <v>8</v>
      </c>
    </row>
    <row r="1800" spans="1:18" x14ac:dyDescent="0.35">
      <c r="A1800">
        <v>721</v>
      </c>
      <c r="B1800" t="s">
        <v>363</v>
      </c>
      <c r="C1800">
        <v>0</v>
      </c>
      <c r="E1800" t="s">
        <v>387</v>
      </c>
      <c r="F1800" t="s">
        <v>363</v>
      </c>
      <c r="G1800" t="s">
        <v>363</v>
      </c>
      <c r="H1800">
        <v>14.941000000000001</v>
      </c>
      <c r="I1800" t="s">
        <v>871</v>
      </c>
      <c r="L1800">
        <v>108105965</v>
      </c>
      <c r="M1800" s="5">
        <v>45787</v>
      </c>
      <c r="N1800">
        <v>23</v>
      </c>
      <c r="O1800">
        <v>1</v>
      </c>
      <c r="P1800">
        <v>7</v>
      </c>
      <c r="Q1800">
        <v>5</v>
      </c>
      <c r="R1800" t="s">
        <v>7</v>
      </c>
    </row>
    <row r="1801" spans="1:18" x14ac:dyDescent="0.35">
      <c r="A1801">
        <v>0</v>
      </c>
      <c r="B1801" t="s">
        <v>363</v>
      </c>
      <c r="C1801">
        <v>0</v>
      </c>
      <c r="E1801" t="s">
        <v>387</v>
      </c>
      <c r="F1801" s="640" t="s">
        <v>596</v>
      </c>
      <c r="G1801" t="s">
        <v>363</v>
      </c>
      <c r="H1801">
        <v>14.941000000000001</v>
      </c>
      <c r="I1801" t="s">
        <v>871</v>
      </c>
      <c r="L1801">
        <v>107900915</v>
      </c>
      <c r="M1801" s="5">
        <v>45590</v>
      </c>
      <c r="N1801">
        <v>28</v>
      </c>
      <c r="O1801">
        <v>1</v>
      </c>
      <c r="P1801">
        <v>7</v>
      </c>
      <c r="Q1801">
        <v>1</v>
      </c>
      <c r="R1801" t="s">
        <v>7</v>
      </c>
    </row>
    <row r="1802" spans="1:18" x14ac:dyDescent="0.35">
      <c r="A1802">
        <v>0</v>
      </c>
      <c r="B1802" t="s">
        <v>363</v>
      </c>
      <c r="C1802">
        <v>0</v>
      </c>
      <c r="E1802" t="s">
        <v>387</v>
      </c>
      <c r="F1802" s="640" t="s">
        <v>596</v>
      </c>
      <c r="G1802" t="s">
        <v>363</v>
      </c>
      <c r="H1802">
        <v>14.941000000000001</v>
      </c>
      <c r="I1802" t="s">
        <v>871</v>
      </c>
      <c r="L1802">
        <v>107485651</v>
      </c>
      <c r="M1802" s="5">
        <v>45208</v>
      </c>
      <c r="N1802">
        <v>30</v>
      </c>
      <c r="O1802">
        <v>1</v>
      </c>
      <c r="P1802">
        <v>7</v>
      </c>
      <c r="Q1802">
        <v>2</v>
      </c>
      <c r="R1802" t="s">
        <v>7</v>
      </c>
    </row>
    <row r="1803" spans="1:18" x14ac:dyDescent="0.35">
      <c r="A1803">
        <v>0</v>
      </c>
      <c r="B1803" t="s">
        <v>363</v>
      </c>
      <c r="C1803">
        <v>0</v>
      </c>
      <c r="E1803" t="s">
        <v>387</v>
      </c>
      <c r="F1803" t="s">
        <v>367</v>
      </c>
      <c r="G1803" t="s">
        <v>363</v>
      </c>
      <c r="H1803">
        <v>14.941000000000001</v>
      </c>
      <c r="I1803" t="s">
        <v>871</v>
      </c>
      <c r="L1803">
        <v>107253792</v>
      </c>
      <c r="M1803" s="5">
        <v>44973</v>
      </c>
      <c r="N1803">
        <v>30</v>
      </c>
      <c r="O1803">
        <v>1</v>
      </c>
      <c r="P1803">
        <v>7</v>
      </c>
      <c r="Q1803">
        <v>4</v>
      </c>
      <c r="R1803" t="s">
        <v>3</v>
      </c>
    </row>
    <row r="1804" spans="1:18" x14ac:dyDescent="0.35">
      <c r="A1804">
        <v>0</v>
      </c>
      <c r="B1804" t="s">
        <v>363</v>
      </c>
      <c r="C1804">
        <v>0</v>
      </c>
      <c r="E1804" t="s">
        <v>387</v>
      </c>
      <c r="F1804" t="s">
        <v>604</v>
      </c>
      <c r="G1804" t="s">
        <v>363</v>
      </c>
      <c r="H1804">
        <v>14.941000000000001</v>
      </c>
      <c r="I1804" t="s">
        <v>871</v>
      </c>
      <c r="L1804">
        <v>107426934</v>
      </c>
      <c r="M1804" s="5">
        <v>45152</v>
      </c>
      <c r="N1804">
        <v>30</v>
      </c>
      <c r="O1804">
        <v>1</v>
      </c>
      <c r="P1804">
        <v>7</v>
      </c>
      <c r="Q1804">
        <v>1</v>
      </c>
      <c r="R1804" t="s">
        <v>7</v>
      </c>
    </row>
    <row r="1805" spans="1:18" x14ac:dyDescent="0.35">
      <c r="B1805" t="s">
        <v>363</v>
      </c>
      <c r="C1805">
        <v>0</v>
      </c>
      <c r="E1805" t="s">
        <v>387</v>
      </c>
      <c r="F1805" s="640" t="s">
        <v>596</v>
      </c>
      <c r="G1805" t="s">
        <v>363</v>
      </c>
      <c r="H1805">
        <v>14.941000000000001</v>
      </c>
      <c r="I1805" t="s">
        <v>871</v>
      </c>
      <c r="L1805">
        <v>107194750</v>
      </c>
      <c r="M1805" s="5">
        <v>44917</v>
      </c>
      <c r="N1805">
        <v>23</v>
      </c>
      <c r="O1805">
        <v>2</v>
      </c>
      <c r="P1805">
        <v>7</v>
      </c>
      <c r="Q1805">
        <v>1</v>
      </c>
      <c r="R1805" t="s">
        <v>7</v>
      </c>
    </row>
    <row r="1806" spans="1:18" x14ac:dyDescent="0.35">
      <c r="B1806" t="s">
        <v>363</v>
      </c>
      <c r="C1806">
        <v>0</v>
      </c>
      <c r="E1806" t="s">
        <v>387</v>
      </c>
      <c r="F1806" t="s">
        <v>367</v>
      </c>
      <c r="G1806" t="s">
        <v>363</v>
      </c>
      <c r="H1806">
        <v>14.941000000000001</v>
      </c>
      <c r="I1806" t="s">
        <v>871</v>
      </c>
      <c r="L1806">
        <v>108516001</v>
      </c>
      <c r="M1806" s="5">
        <v>46166</v>
      </c>
      <c r="N1806">
        <v>30</v>
      </c>
      <c r="O1806">
        <v>1</v>
      </c>
      <c r="P1806">
        <v>7</v>
      </c>
      <c r="Q1806">
        <v>2</v>
      </c>
      <c r="R1806" t="s">
        <v>3</v>
      </c>
    </row>
    <row r="1807" spans="1:18" x14ac:dyDescent="0.35">
      <c r="B1807" t="s">
        <v>363</v>
      </c>
      <c r="C1807">
        <v>0</v>
      </c>
      <c r="E1807" t="s">
        <v>387</v>
      </c>
      <c r="F1807" t="s">
        <v>593</v>
      </c>
      <c r="G1807" t="s">
        <v>363</v>
      </c>
      <c r="H1807">
        <v>14.941000000000001</v>
      </c>
      <c r="I1807" t="s">
        <v>871</v>
      </c>
      <c r="L1807">
        <v>108486223</v>
      </c>
      <c r="M1807" s="5">
        <v>46123</v>
      </c>
      <c r="N1807">
        <v>23</v>
      </c>
      <c r="O1807">
        <v>1</v>
      </c>
      <c r="P1807">
        <v>7</v>
      </c>
      <c r="Q1807">
        <v>1</v>
      </c>
      <c r="R1807" t="s">
        <v>7</v>
      </c>
    </row>
    <row r="1808" spans="1:18" x14ac:dyDescent="0.35">
      <c r="A1808">
        <v>721</v>
      </c>
      <c r="B1808" t="s">
        <v>363</v>
      </c>
      <c r="C1808">
        <v>5.0000000000000001E-3</v>
      </c>
      <c r="D1808" t="s">
        <v>411</v>
      </c>
      <c r="E1808" t="s">
        <v>387</v>
      </c>
      <c r="F1808" t="s">
        <v>363</v>
      </c>
      <c r="G1808" t="s">
        <v>363</v>
      </c>
      <c r="H1808">
        <v>14.946</v>
      </c>
      <c r="I1808" t="s">
        <v>871</v>
      </c>
      <c r="L1808">
        <v>108486198</v>
      </c>
      <c r="M1808" s="5">
        <v>46136</v>
      </c>
      <c r="N1808">
        <v>21</v>
      </c>
      <c r="O1808">
        <v>1</v>
      </c>
      <c r="P1808">
        <v>7</v>
      </c>
      <c r="Q1808">
        <v>1</v>
      </c>
      <c r="R1808" t="s">
        <v>7</v>
      </c>
    </row>
    <row r="1809" spans="1:18" x14ac:dyDescent="0.35">
      <c r="A1809">
        <v>0</v>
      </c>
      <c r="B1809" t="s">
        <v>363</v>
      </c>
      <c r="C1809">
        <v>8.9999999999999993E-3</v>
      </c>
      <c r="D1809" t="s">
        <v>411</v>
      </c>
      <c r="E1809" t="s">
        <v>387</v>
      </c>
      <c r="F1809" t="s">
        <v>367</v>
      </c>
      <c r="G1809" t="s">
        <v>363</v>
      </c>
      <c r="H1809">
        <v>14.95</v>
      </c>
      <c r="I1809" t="s">
        <v>871</v>
      </c>
      <c r="L1809">
        <v>107952971</v>
      </c>
      <c r="M1809" s="5">
        <v>45636</v>
      </c>
      <c r="N1809">
        <v>21</v>
      </c>
      <c r="O1809">
        <v>2</v>
      </c>
      <c r="P1809">
        <v>0</v>
      </c>
      <c r="Q1809">
        <v>4</v>
      </c>
      <c r="R1809" t="s">
        <v>7</v>
      </c>
    </row>
    <row r="1810" spans="1:18" x14ac:dyDescent="0.35">
      <c r="A1810">
        <v>721</v>
      </c>
      <c r="B1810" t="s">
        <v>363</v>
      </c>
      <c r="C1810">
        <v>1.2E-2</v>
      </c>
      <c r="D1810" t="s">
        <v>490</v>
      </c>
      <c r="E1810" t="s">
        <v>387</v>
      </c>
      <c r="F1810" t="s">
        <v>367</v>
      </c>
      <c r="G1810" t="s">
        <v>363</v>
      </c>
      <c r="H1810">
        <v>14.952999999999999</v>
      </c>
      <c r="I1810" t="s">
        <v>871</v>
      </c>
      <c r="L1810">
        <v>105499944</v>
      </c>
      <c r="M1810" s="5">
        <v>43252</v>
      </c>
      <c r="N1810">
        <v>28</v>
      </c>
      <c r="O1810">
        <v>1</v>
      </c>
      <c r="P1810">
        <v>7</v>
      </c>
      <c r="Q1810">
        <v>1</v>
      </c>
      <c r="R1810" t="s">
        <v>7</v>
      </c>
    </row>
    <row r="1811" spans="1:18" x14ac:dyDescent="0.35">
      <c r="A1811">
        <v>0</v>
      </c>
      <c r="B1811" t="s">
        <v>363</v>
      </c>
      <c r="C1811">
        <v>1.9E-2</v>
      </c>
      <c r="D1811" t="s">
        <v>411</v>
      </c>
      <c r="E1811" t="s">
        <v>387</v>
      </c>
      <c r="F1811" t="s">
        <v>367</v>
      </c>
      <c r="G1811" t="s">
        <v>363</v>
      </c>
      <c r="H1811">
        <v>14.96</v>
      </c>
      <c r="I1811" t="s">
        <v>871</v>
      </c>
      <c r="L1811">
        <v>105453680</v>
      </c>
      <c r="M1811" s="5">
        <v>43187</v>
      </c>
      <c r="N1811">
        <v>24</v>
      </c>
      <c r="O1811">
        <v>1</v>
      </c>
      <c r="P1811">
        <v>0</v>
      </c>
      <c r="Q1811">
        <v>1</v>
      </c>
      <c r="R1811" t="s">
        <v>7</v>
      </c>
    </row>
    <row r="1812" spans="1:18" x14ac:dyDescent="0.35">
      <c r="A1812">
        <v>0</v>
      </c>
      <c r="B1812" t="s">
        <v>363</v>
      </c>
      <c r="C1812">
        <v>1.9E-2</v>
      </c>
      <c r="D1812" t="s">
        <v>411</v>
      </c>
      <c r="E1812" t="s">
        <v>387</v>
      </c>
      <c r="F1812" t="s">
        <v>367</v>
      </c>
      <c r="G1812" t="s">
        <v>363</v>
      </c>
      <c r="H1812">
        <v>14.96</v>
      </c>
      <c r="I1812" t="s">
        <v>871</v>
      </c>
      <c r="L1812">
        <v>107333264</v>
      </c>
      <c r="M1812" s="5">
        <v>45057</v>
      </c>
      <c r="N1812">
        <v>21</v>
      </c>
      <c r="O1812">
        <v>1</v>
      </c>
      <c r="P1812">
        <v>7</v>
      </c>
      <c r="Q1812">
        <v>1</v>
      </c>
      <c r="R1812" t="s">
        <v>7</v>
      </c>
    </row>
    <row r="1813" spans="1:18" x14ac:dyDescent="0.35">
      <c r="A1813">
        <v>721</v>
      </c>
      <c r="B1813" t="s">
        <v>363</v>
      </c>
      <c r="C1813">
        <v>1.9E-2</v>
      </c>
      <c r="D1813" t="s">
        <v>490</v>
      </c>
      <c r="E1813" t="s">
        <v>387</v>
      </c>
      <c r="F1813" t="s">
        <v>367</v>
      </c>
      <c r="G1813" t="s">
        <v>363</v>
      </c>
      <c r="H1813">
        <v>14.96</v>
      </c>
      <c r="I1813" t="s">
        <v>871</v>
      </c>
      <c r="L1813">
        <v>105493846</v>
      </c>
      <c r="M1813" s="5">
        <v>43245</v>
      </c>
      <c r="N1813">
        <v>28</v>
      </c>
      <c r="O1813">
        <v>1</v>
      </c>
      <c r="P1813">
        <v>12</v>
      </c>
      <c r="Q1813">
        <v>1</v>
      </c>
      <c r="R1813" t="s">
        <v>7</v>
      </c>
    </row>
    <row r="1814" spans="1:18" x14ac:dyDescent="0.35">
      <c r="A1814">
        <v>0</v>
      </c>
      <c r="B1814" t="s">
        <v>363</v>
      </c>
      <c r="C1814">
        <v>2.8000000000000001E-2</v>
      </c>
      <c r="D1814" t="s">
        <v>411</v>
      </c>
      <c r="E1814" t="s">
        <v>387</v>
      </c>
      <c r="F1814" t="s">
        <v>367</v>
      </c>
      <c r="G1814" t="s">
        <v>363</v>
      </c>
      <c r="H1814">
        <v>14.968999999999999</v>
      </c>
      <c r="I1814" t="s">
        <v>871</v>
      </c>
      <c r="L1814">
        <v>105967815</v>
      </c>
      <c r="M1814" s="5">
        <v>43699</v>
      </c>
      <c r="N1814">
        <v>24</v>
      </c>
      <c r="O1814">
        <v>1</v>
      </c>
      <c r="P1814">
        <v>4</v>
      </c>
      <c r="Q1814">
        <v>1</v>
      </c>
      <c r="R1814" t="s">
        <v>7</v>
      </c>
    </row>
    <row r="1815" spans="1:18" x14ac:dyDescent="0.35">
      <c r="A1815">
        <v>721</v>
      </c>
      <c r="B1815" t="s">
        <v>363</v>
      </c>
      <c r="C1815">
        <v>2.8000000000000001E-2</v>
      </c>
      <c r="D1815" t="s">
        <v>411</v>
      </c>
      <c r="E1815" t="s">
        <v>387</v>
      </c>
      <c r="F1815" t="s">
        <v>363</v>
      </c>
      <c r="G1815" t="s">
        <v>363</v>
      </c>
      <c r="H1815">
        <v>14.968999999999999</v>
      </c>
      <c r="I1815" t="s">
        <v>871</v>
      </c>
      <c r="L1815">
        <v>107624115</v>
      </c>
      <c r="M1815" s="5">
        <v>45335</v>
      </c>
      <c r="N1815">
        <v>21</v>
      </c>
      <c r="O1815">
        <v>1</v>
      </c>
      <c r="P1815">
        <v>0</v>
      </c>
      <c r="Q1815">
        <v>1</v>
      </c>
      <c r="R1815" t="s">
        <v>7</v>
      </c>
    </row>
    <row r="1816" spans="1:18" x14ac:dyDescent="0.35">
      <c r="A1816">
        <v>0</v>
      </c>
      <c r="B1816" t="s">
        <v>363</v>
      </c>
      <c r="C1816">
        <v>0.6</v>
      </c>
      <c r="D1816" t="s">
        <v>411</v>
      </c>
      <c r="E1816" t="s">
        <v>598</v>
      </c>
      <c r="F1816" t="s">
        <v>387</v>
      </c>
      <c r="G1816" t="s">
        <v>363</v>
      </c>
      <c r="H1816">
        <v>14.977</v>
      </c>
      <c r="I1816" t="s">
        <v>871</v>
      </c>
      <c r="L1816">
        <v>107064592</v>
      </c>
      <c r="M1816" s="5">
        <v>44802</v>
      </c>
      <c r="N1816">
        <v>21</v>
      </c>
      <c r="O1816">
        <v>1</v>
      </c>
      <c r="P1816">
        <v>0</v>
      </c>
      <c r="Q1816">
        <v>1</v>
      </c>
      <c r="R1816" t="s">
        <v>7</v>
      </c>
    </row>
    <row r="1817" spans="1:18" x14ac:dyDescent="0.35">
      <c r="A1817">
        <v>721</v>
      </c>
      <c r="B1817" t="s">
        <v>363</v>
      </c>
      <c r="C1817">
        <v>3.7999999999999999E-2</v>
      </c>
      <c r="D1817" t="s">
        <v>411</v>
      </c>
      <c r="E1817" t="s">
        <v>387</v>
      </c>
      <c r="F1817" t="s">
        <v>363</v>
      </c>
      <c r="G1817" t="s">
        <v>363</v>
      </c>
      <c r="H1817">
        <v>14.978999999999999</v>
      </c>
      <c r="I1817" t="s">
        <v>871</v>
      </c>
      <c r="L1817">
        <v>107918227</v>
      </c>
      <c r="M1817" s="5">
        <v>45603</v>
      </c>
      <c r="N1817">
        <v>24</v>
      </c>
      <c r="O1817">
        <v>1</v>
      </c>
      <c r="P1817">
        <v>4</v>
      </c>
      <c r="Q1817">
        <v>2</v>
      </c>
      <c r="R1817" t="s">
        <v>7</v>
      </c>
    </row>
    <row r="1818" spans="1:18" x14ac:dyDescent="0.35">
      <c r="A1818">
        <v>0</v>
      </c>
      <c r="B1818" t="s">
        <v>363</v>
      </c>
      <c r="C1818">
        <v>4.7E-2</v>
      </c>
      <c r="D1818" t="s">
        <v>411</v>
      </c>
      <c r="E1818" t="s">
        <v>387</v>
      </c>
      <c r="F1818" t="s">
        <v>367</v>
      </c>
      <c r="G1818" t="s">
        <v>363</v>
      </c>
      <c r="H1818">
        <v>14.988</v>
      </c>
      <c r="I1818" t="s">
        <v>871</v>
      </c>
      <c r="L1818">
        <v>107936859</v>
      </c>
      <c r="M1818" s="5">
        <v>45622</v>
      </c>
      <c r="N1818">
        <v>24</v>
      </c>
      <c r="O1818">
        <v>1</v>
      </c>
      <c r="P1818">
        <v>0</v>
      </c>
      <c r="Q1818">
        <v>2</v>
      </c>
      <c r="R1818" t="s">
        <v>7</v>
      </c>
    </row>
    <row r="1819" spans="1:18" x14ac:dyDescent="0.35">
      <c r="A1819">
        <v>0</v>
      </c>
      <c r="B1819" t="s">
        <v>363</v>
      </c>
      <c r="C1819">
        <v>0</v>
      </c>
      <c r="E1819" t="s">
        <v>633</v>
      </c>
      <c r="F1819" t="s">
        <v>384</v>
      </c>
      <c r="G1819" t="s">
        <v>363</v>
      </c>
      <c r="H1819">
        <v>999.99900000000002</v>
      </c>
      <c r="I1819" t="s">
        <v>871</v>
      </c>
      <c r="L1819">
        <v>108289004</v>
      </c>
      <c r="M1819" s="5">
        <v>45958</v>
      </c>
      <c r="N1819">
        <v>26</v>
      </c>
      <c r="O1819">
        <v>2</v>
      </c>
      <c r="P1819">
        <v>8</v>
      </c>
      <c r="Q1819">
        <v>5</v>
      </c>
      <c r="R1819" t="s">
        <v>7</v>
      </c>
    </row>
    <row r="1820" spans="1:18" x14ac:dyDescent="0.35">
      <c r="A1820">
        <v>0</v>
      </c>
      <c r="B1820" t="s">
        <v>363</v>
      </c>
      <c r="C1820">
        <v>3.7999999999999999E-2</v>
      </c>
      <c r="D1820" t="s">
        <v>6</v>
      </c>
      <c r="E1820" t="s">
        <v>633</v>
      </c>
      <c r="F1820" t="s">
        <v>384</v>
      </c>
      <c r="G1820" t="s">
        <v>363</v>
      </c>
      <c r="H1820">
        <v>999.99900000000002</v>
      </c>
      <c r="I1820" t="s">
        <v>871</v>
      </c>
      <c r="L1820">
        <v>107183696</v>
      </c>
      <c r="M1820" s="5">
        <v>44911</v>
      </c>
      <c r="N1820">
        <v>26</v>
      </c>
      <c r="O1820">
        <v>1</v>
      </c>
      <c r="P1820">
        <v>0</v>
      </c>
      <c r="Q1820">
        <v>1</v>
      </c>
      <c r="R1820" t="s">
        <v>7</v>
      </c>
    </row>
    <row r="1821" spans="1:18" x14ac:dyDescent="0.35">
      <c r="A1821">
        <v>0</v>
      </c>
      <c r="B1821" t="s">
        <v>633</v>
      </c>
      <c r="C1821">
        <v>0</v>
      </c>
      <c r="E1821" t="s">
        <v>363</v>
      </c>
      <c r="F1821" t="s">
        <v>384</v>
      </c>
      <c r="G1821" t="s">
        <v>363</v>
      </c>
      <c r="H1821">
        <v>999.99900000000002</v>
      </c>
      <c r="I1821" t="s">
        <v>871</v>
      </c>
      <c r="L1821">
        <v>107700594</v>
      </c>
      <c r="M1821" s="5">
        <v>45407</v>
      </c>
      <c r="N1821">
        <v>24</v>
      </c>
      <c r="O1821">
        <v>1</v>
      </c>
      <c r="P1821">
        <v>8</v>
      </c>
      <c r="Q1821">
        <v>1</v>
      </c>
      <c r="R1821" t="s">
        <v>7</v>
      </c>
    </row>
    <row r="1822" spans="1:18" x14ac:dyDescent="0.35">
      <c r="A1822">
        <v>0</v>
      </c>
      <c r="B1822" t="s">
        <v>387</v>
      </c>
      <c r="C1822">
        <v>0</v>
      </c>
      <c r="E1822" t="s">
        <v>363</v>
      </c>
      <c r="F1822" t="s">
        <v>384</v>
      </c>
      <c r="G1822" t="s">
        <v>387</v>
      </c>
      <c r="H1822">
        <v>6.7610000000000001</v>
      </c>
      <c r="I1822" t="s">
        <v>871</v>
      </c>
      <c r="L1822">
        <v>107328816</v>
      </c>
      <c r="M1822" s="5">
        <v>44820</v>
      </c>
      <c r="N1822">
        <v>23</v>
      </c>
      <c r="O1822">
        <v>1</v>
      </c>
      <c r="P1822">
        <v>7</v>
      </c>
      <c r="Q1822">
        <v>1</v>
      </c>
      <c r="R1822" t="s">
        <v>7</v>
      </c>
    </row>
    <row r="1823" spans="1:18" x14ac:dyDescent="0.35">
      <c r="A1823">
        <v>0</v>
      </c>
      <c r="B1823" t="s">
        <v>387</v>
      </c>
      <c r="C1823">
        <v>0</v>
      </c>
      <c r="E1823" t="s">
        <v>363</v>
      </c>
      <c r="F1823" t="s">
        <v>384</v>
      </c>
      <c r="G1823" t="s">
        <v>387</v>
      </c>
      <c r="H1823">
        <v>6.7610000000000001</v>
      </c>
      <c r="I1823" t="s">
        <v>871</v>
      </c>
      <c r="L1823">
        <v>107081301</v>
      </c>
      <c r="M1823" s="5">
        <v>44820</v>
      </c>
      <c r="N1823">
        <v>23</v>
      </c>
      <c r="O1823">
        <v>1</v>
      </c>
      <c r="P1823">
        <v>7</v>
      </c>
      <c r="Q1823">
        <v>1</v>
      </c>
      <c r="R1823" t="s">
        <v>7</v>
      </c>
    </row>
    <row r="1824" spans="1:18" x14ac:dyDescent="0.35">
      <c r="A1824">
        <v>0</v>
      </c>
      <c r="B1824" t="s">
        <v>387</v>
      </c>
      <c r="C1824">
        <v>0</v>
      </c>
      <c r="E1824" t="s">
        <v>363</v>
      </c>
      <c r="F1824" t="s">
        <v>554</v>
      </c>
      <c r="G1824" t="s">
        <v>387</v>
      </c>
      <c r="H1824">
        <v>6.7610000000000001</v>
      </c>
      <c r="I1824" t="s">
        <v>871</v>
      </c>
      <c r="L1824">
        <v>106976273</v>
      </c>
      <c r="M1824" s="5">
        <v>44714</v>
      </c>
      <c r="N1824">
        <v>24</v>
      </c>
      <c r="O1824">
        <v>1</v>
      </c>
      <c r="P1824">
        <v>7</v>
      </c>
      <c r="Q1824">
        <v>1</v>
      </c>
      <c r="R1824" t="s">
        <v>7</v>
      </c>
    </row>
    <row r="1825" spans="1:18" x14ac:dyDescent="0.35">
      <c r="A1825">
        <v>0</v>
      </c>
      <c r="B1825" t="s">
        <v>387</v>
      </c>
      <c r="C1825">
        <v>0</v>
      </c>
      <c r="E1825" t="s">
        <v>363</v>
      </c>
      <c r="F1825" t="s">
        <v>367</v>
      </c>
      <c r="G1825" t="s">
        <v>387</v>
      </c>
      <c r="H1825">
        <v>6.7610000000000001</v>
      </c>
      <c r="I1825" t="s">
        <v>871</v>
      </c>
      <c r="L1825">
        <v>106843927</v>
      </c>
      <c r="M1825" s="5">
        <v>44587</v>
      </c>
      <c r="N1825">
        <v>23</v>
      </c>
      <c r="O1825">
        <v>1</v>
      </c>
      <c r="P1825">
        <v>7</v>
      </c>
      <c r="Q1825">
        <v>1</v>
      </c>
      <c r="R1825" t="s">
        <v>7</v>
      </c>
    </row>
    <row r="1826" spans="1:18" x14ac:dyDescent="0.35">
      <c r="B1826" t="s">
        <v>387</v>
      </c>
      <c r="C1826">
        <v>0</v>
      </c>
      <c r="E1826" t="s">
        <v>363</v>
      </c>
      <c r="F1826" s="640" t="s">
        <v>596</v>
      </c>
      <c r="G1826" t="s">
        <v>387</v>
      </c>
      <c r="H1826">
        <v>6.7610000000000001</v>
      </c>
      <c r="I1826" t="s">
        <v>871</v>
      </c>
      <c r="L1826">
        <v>106753927</v>
      </c>
      <c r="M1826" s="5">
        <v>44504</v>
      </c>
      <c r="N1826">
        <v>23</v>
      </c>
      <c r="O1826">
        <v>1</v>
      </c>
      <c r="P1826">
        <v>7</v>
      </c>
      <c r="Q1826">
        <v>1</v>
      </c>
      <c r="R1826" t="s">
        <v>7</v>
      </c>
    </row>
    <row r="1827" spans="1:18" x14ac:dyDescent="0.35">
      <c r="A1827">
        <v>0</v>
      </c>
      <c r="B1827" t="s">
        <v>387</v>
      </c>
      <c r="C1827">
        <v>0</v>
      </c>
      <c r="E1827" t="s">
        <v>363</v>
      </c>
      <c r="F1827" t="s">
        <v>593</v>
      </c>
      <c r="G1827" t="s">
        <v>387</v>
      </c>
      <c r="H1827">
        <v>6.7610000000000001</v>
      </c>
      <c r="I1827" t="s">
        <v>871</v>
      </c>
      <c r="L1827">
        <v>106720670</v>
      </c>
      <c r="M1827" s="5">
        <v>44470</v>
      </c>
      <c r="N1827">
        <v>26</v>
      </c>
      <c r="O1827">
        <v>1</v>
      </c>
      <c r="P1827">
        <v>7</v>
      </c>
      <c r="Q1827">
        <v>1</v>
      </c>
      <c r="R1827" t="s">
        <v>7</v>
      </c>
    </row>
    <row r="1828" spans="1:18" x14ac:dyDescent="0.35">
      <c r="A1828">
        <v>0</v>
      </c>
      <c r="B1828" t="s">
        <v>387</v>
      </c>
      <c r="C1828">
        <v>0</v>
      </c>
      <c r="E1828" t="s">
        <v>363</v>
      </c>
      <c r="F1828" t="s">
        <v>367</v>
      </c>
      <c r="G1828" t="s">
        <v>387</v>
      </c>
      <c r="H1828">
        <v>6.7610000000000001</v>
      </c>
      <c r="I1828" t="s">
        <v>871</v>
      </c>
      <c r="L1828">
        <v>106637671</v>
      </c>
      <c r="M1828" s="5">
        <v>44395</v>
      </c>
      <c r="N1828">
        <v>23</v>
      </c>
      <c r="O1828">
        <v>2</v>
      </c>
      <c r="P1828">
        <v>7</v>
      </c>
      <c r="Q1828">
        <v>4</v>
      </c>
      <c r="R1828" t="s">
        <v>7</v>
      </c>
    </row>
    <row r="1829" spans="1:18" x14ac:dyDescent="0.35">
      <c r="A1829">
        <v>721</v>
      </c>
      <c r="B1829" t="s">
        <v>387</v>
      </c>
      <c r="C1829">
        <v>0</v>
      </c>
      <c r="E1829" t="s">
        <v>363</v>
      </c>
      <c r="F1829" t="s">
        <v>603</v>
      </c>
      <c r="G1829" t="s">
        <v>387</v>
      </c>
      <c r="H1829">
        <v>6.7610000000000001</v>
      </c>
      <c r="I1829" t="s">
        <v>871</v>
      </c>
      <c r="L1829">
        <v>106569702</v>
      </c>
      <c r="M1829" s="5">
        <v>44325</v>
      </c>
      <c r="N1829">
        <v>30</v>
      </c>
      <c r="O1829">
        <v>1</v>
      </c>
      <c r="P1829">
        <v>7</v>
      </c>
      <c r="Q1829">
        <v>5</v>
      </c>
      <c r="R1829" t="s">
        <v>8</v>
      </c>
    </row>
    <row r="1830" spans="1:18" x14ac:dyDescent="0.35">
      <c r="A1830">
        <v>0</v>
      </c>
      <c r="B1830" t="s">
        <v>387</v>
      </c>
      <c r="C1830">
        <v>0</v>
      </c>
      <c r="E1830" t="s">
        <v>363</v>
      </c>
      <c r="F1830" t="s">
        <v>384</v>
      </c>
      <c r="G1830" t="s">
        <v>387</v>
      </c>
      <c r="H1830">
        <v>6.7610000000000001</v>
      </c>
      <c r="I1830" t="s">
        <v>871</v>
      </c>
      <c r="L1830">
        <v>106404635</v>
      </c>
      <c r="M1830" s="5">
        <v>44148</v>
      </c>
      <c r="N1830">
        <v>26</v>
      </c>
      <c r="O1830">
        <v>1</v>
      </c>
      <c r="P1830">
        <v>7</v>
      </c>
      <c r="Q1830">
        <v>1</v>
      </c>
      <c r="R1830" t="s">
        <v>3</v>
      </c>
    </row>
    <row r="1831" spans="1:18" x14ac:dyDescent="0.35">
      <c r="A1831">
        <v>0</v>
      </c>
      <c r="B1831" t="s">
        <v>387</v>
      </c>
      <c r="C1831">
        <v>0</v>
      </c>
      <c r="E1831" t="s">
        <v>363</v>
      </c>
      <c r="F1831" t="s">
        <v>554</v>
      </c>
      <c r="G1831" t="s">
        <v>387</v>
      </c>
      <c r="H1831">
        <v>6.7610000000000001</v>
      </c>
      <c r="I1831" t="s">
        <v>871</v>
      </c>
      <c r="L1831">
        <v>106084592</v>
      </c>
      <c r="M1831" s="5">
        <v>43803</v>
      </c>
      <c r="N1831">
        <v>23</v>
      </c>
      <c r="O1831">
        <v>1</v>
      </c>
      <c r="P1831">
        <v>7</v>
      </c>
      <c r="Q1831">
        <v>1</v>
      </c>
      <c r="R1831" t="s">
        <v>7</v>
      </c>
    </row>
    <row r="1832" spans="1:18" x14ac:dyDescent="0.35">
      <c r="A1832">
        <v>721</v>
      </c>
      <c r="B1832" t="s">
        <v>387</v>
      </c>
      <c r="C1832">
        <v>0</v>
      </c>
      <c r="E1832" t="s">
        <v>363</v>
      </c>
      <c r="F1832" t="s">
        <v>367</v>
      </c>
      <c r="G1832" t="s">
        <v>387</v>
      </c>
      <c r="H1832">
        <v>6.7610000000000001</v>
      </c>
      <c r="I1832" t="s">
        <v>871</v>
      </c>
      <c r="L1832">
        <v>106166287</v>
      </c>
      <c r="M1832" s="5">
        <v>43885</v>
      </c>
      <c r="N1832">
        <v>23</v>
      </c>
      <c r="O1832">
        <v>2</v>
      </c>
      <c r="P1832">
        <v>7</v>
      </c>
      <c r="Q1832">
        <v>5</v>
      </c>
      <c r="R1832" t="s">
        <v>7</v>
      </c>
    </row>
    <row r="1833" spans="1:18" x14ac:dyDescent="0.35">
      <c r="A1833">
        <v>0</v>
      </c>
      <c r="B1833" t="s">
        <v>387</v>
      </c>
      <c r="C1833">
        <v>0</v>
      </c>
      <c r="E1833" t="s">
        <v>363</v>
      </c>
      <c r="F1833" t="s">
        <v>554</v>
      </c>
      <c r="G1833" t="s">
        <v>387</v>
      </c>
      <c r="H1833">
        <v>6.7610000000000001</v>
      </c>
      <c r="I1833" t="s">
        <v>871</v>
      </c>
      <c r="L1833">
        <v>105976856</v>
      </c>
      <c r="M1833" s="5">
        <v>43707</v>
      </c>
      <c r="N1833">
        <v>21</v>
      </c>
      <c r="O1833">
        <v>1</v>
      </c>
      <c r="P1833">
        <v>7</v>
      </c>
      <c r="Q1833">
        <v>5</v>
      </c>
      <c r="R1833" t="s">
        <v>7</v>
      </c>
    </row>
    <row r="1834" spans="1:18" x14ac:dyDescent="0.35">
      <c r="A1834">
        <v>721</v>
      </c>
      <c r="B1834" t="s">
        <v>387</v>
      </c>
      <c r="C1834">
        <v>0</v>
      </c>
      <c r="E1834" t="s">
        <v>363</v>
      </c>
      <c r="F1834" t="s">
        <v>367</v>
      </c>
      <c r="G1834" t="s">
        <v>387</v>
      </c>
      <c r="H1834">
        <v>6.7610000000000001</v>
      </c>
      <c r="I1834" t="s">
        <v>871</v>
      </c>
      <c r="L1834">
        <v>105780917</v>
      </c>
      <c r="M1834" s="5">
        <v>43516</v>
      </c>
      <c r="N1834">
        <v>23</v>
      </c>
      <c r="O1834">
        <v>1</v>
      </c>
      <c r="P1834">
        <v>7</v>
      </c>
      <c r="Q1834">
        <v>1</v>
      </c>
      <c r="R1834" t="s">
        <v>3</v>
      </c>
    </row>
    <row r="1835" spans="1:18" x14ac:dyDescent="0.35">
      <c r="A1835">
        <v>721</v>
      </c>
      <c r="B1835" t="s">
        <v>387</v>
      </c>
      <c r="C1835">
        <v>0</v>
      </c>
      <c r="E1835" t="s">
        <v>363</v>
      </c>
      <c r="F1835" t="s">
        <v>367</v>
      </c>
      <c r="G1835" t="s">
        <v>387</v>
      </c>
      <c r="H1835">
        <v>6.7610000000000001</v>
      </c>
      <c r="I1835" t="s">
        <v>871</v>
      </c>
      <c r="L1835">
        <v>105974678</v>
      </c>
      <c r="M1835" s="5">
        <v>43703</v>
      </c>
      <c r="N1835">
        <v>21</v>
      </c>
      <c r="O1835">
        <v>1</v>
      </c>
      <c r="P1835">
        <v>7</v>
      </c>
      <c r="Q1835">
        <v>1</v>
      </c>
      <c r="R1835" t="s">
        <v>7</v>
      </c>
    </row>
    <row r="1836" spans="1:18" x14ac:dyDescent="0.35">
      <c r="A1836">
        <v>0</v>
      </c>
      <c r="B1836" t="s">
        <v>387</v>
      </c>
      <c r="C1836">
        <v>0</v>
      </c>
      <c r="E1836" t="s">
        <v>363</v>
      </c>
      <c r="F1836" t="s">
        <v>367</v>
      </c>
      <c r="G1836" t="s">
        <v>387</v>
      </c>
      <c r="H1836">
        <v>6.7610000000000001</v>
      </c>
      <c r="I1836" t="s">
        <v>871</v>
      </c>
      <c r="L1836">
        <v>105623788</v>
      </c>
      <c r="M1836" s="5">
        <v>43369</v>
      </c>
      <c r="N1836">
        <v>23</v>
      </c>
      <c r="O1836">
        <v>1</v>
      </c>
      <c r="P1836">
        <v>7</v>
      </c>
      <c r="Q1836">
        <v>1</v>
      </c>
      <c r="R1836" t="s">
        <v>7</v>
      </c>
    </row>
    <row r="1837" spans="1:18" x14ac:dyDescent="0.35">
      <c r="A1837">
        <v>0</v>
      </c>
      <c r="B1837" t="s">
        <v>387</v>
      </c>
      <c r="C1837">
        <v>0</v>
      </c>
      <c r="E1837" t="s">
        <v>363</v>
      </c>
      <c r="F1837" s="640" t="s">
        <v>596</v>
      </c>
      <c r="G1837" t="s">
        <v>387</v>
      </c>
      <c r="H1837">
        <v>6.7610000000000001</v>
      </c>
      <c r="I1837" t="s">
        <v>871</v>
      </c>
      <c r="L1837">
        <v>105489203</v>
      </c>
      <c r="M1837" s="5">
        <v>43244</v>
      </c>
      <c r="N1837">
        <v>23</v>
      </c>
      <c r="O1837">
        <v>1</v>
      </c>
      <c r="P1837">
        <v>7</v>
      </c>
      <c r="Q1837">
        <v>1</v>
      </c>
      <c r="R1837" t="s">
        <v>7</v>
      </c>
    </row>
    <row r="1838" spans="1:18" x14ac:dyDescent="0.35">
      <c r="A1838">
        <v>0</v>
      </c>
      <c r="B1838" t="s">
        <v>387</v>
      </c>
      <c r="C1838">
        <v>0</v>
      </c>
      <c r="E1838" t="s">
        <v>363</v>
      </c>
      <c r="F1838" t="s">
        <v>515</v>
      </c>
      <c r="G1838" t="s">
        <v>387</v>
      </c>
      <c r="H1838">
        <v>6.7610000000000001</v>
      </c>
      <c r="I1838" t="s">
        <v>871</v>
      </c>
      <c r="L1838">
        <v>105368947</v>
      </c>
      <c r="M1838" s="5">
        <v>43131</v>
      </c>
      <c r="N1838">
        <v>24</v>
      </c>
      <c r="O1838">
        <v>1</v>
      </c>
      <c r="P1838">
        <v>7</v>
      </c>
      <c r="Q1838">
        <v>1</v>
      </c>
      <c r="R1838" t="s">
        <v>7</v>
      </c>
    </row>
    <row r="1839" spans="1:18" x14ac:dyDescent="0.35">
      <c r="B1839" t="s">
        <v>387</v>
      </c>
      <c r="C1839">
        <v>0</v>
      </c>
      <c r="E1839" t="s">
        <v>363</v>
      </c>
      <c r="F1839" t="s">
        <v>367</v>
      </c>
      <c r="G1839" t="s">
        <v>387</v>
      </c>
      <c r="H1839">
        <v>6.7610000000000001</v>
      </c>
      <c r="I1839" t="s">
        <v>871</v>
      </c>
      <c r="L1839">
        <v>105284041</v>
      </c>
      <c r="M1839" s="5">
        <v>43047</v>
      </c>
      <c r="N1839">
        <v>23</v>
      </c>
      <c r="O1839">
        <v>2</v>
      </c>
      <c r="P1839">
        <v>7</v>
      </c>
      <c r="Q1839">
        <v>1</v>
      </c>
      <c r="R1839" t="s">
        <v>7</v>
      </c>
    </row>
    <row r="1840" spans="1:18" x14ac:dyDescent="0.35">
      <c r="A1840">
        <v>721</v>
      </c>
      <c r="B1840" t="s">
        <v>387</v>
      </c>
      <c r="C1840">
        <v>0</v>
      </c>
      <c r="E1840" t="s">
        <v>363</v>
      </c>
      <c r="F1840" s="640" t="s">
        <v>344</v>
      </c>
      <c r="G1840" t="s">
        <v>387</v>
      </c>
      <c r="H1840">
        <v>6.7610000000000001</v>
      </c>
      <c r="I1840" t="s">
        <v>871</v>
      </c>
      <c r="L1840">
        <v>105312600</v>
      </c>
      <c r="M1840" s="5">
        <v>43075</v>
      </c>
      <c r="N1840">
        <v>23</v>
      </c>
      <c r="O1840">
        <v>2</v>
      </c>
      <c r="P1840">
        <v>7</v>
      </c>
      <c r="Q1840">
        <v>5</v>
      </c>
      <c r="R1840" t="s">
        <v>3</v>
      </c>
    </row>
    <row r="1841" spans="1:18" x14ac:dyDescent="0.35">
      <c r="A1841">
        <v>721</v>
      </c>
      <c r="B1841" t="s">
        <v>387</v>
      </c>
      <c r="C1841">
        <v>0</v>
      </c>
      <c r="E1841" t="s">
        <v>363</v>
      </c>
      <c r="F1841" s="640" t="s">
        <v>344</v>
      </c>
      <c r="G1841" t="s">
        <v>387</v>
      </c>
      <c r="H1841">
        <v>6.7610000000000001</v>
      </c>
      <c r="I1841" t="s">
        <v>871</v>
      </c>
      <c r="L1841">
        <v>105418260</v>
      </c>
      <c r="M1841" s="5">
        <v>43177</v>
      </c>
      <c r="N1841">
        <v>30</v>
      </c>
      <c r="O1841">
        <v>1</v>
      </c>
      <c r="P1841">
        <v>7</v>
      </c>
      <c r="Q1841">
        <v>1</v>
      </c>
      <c r="R1841" t="s">
        <v>3</v>
      </c>
    </row>
    <row r="1842" spans="1:18" x14ac:dyDescent="0.35">
      <c r="A1842">
        <v>721</v>
      </c>
      <c r="B1842" t="s">
        <v>387</v>
      </c>
      <c r="C1842">
        <v>0</v>
      </c>
      <c r="E1842" t="s">
        <v>363</v>
      </c>
      <c r="F1842" s="640" t="s">
        <v>596</v>
      </c>
      <c r="G1842" t="s">
        <v>387</v>
      </c>
      <c r="H1842">
        <v>6.7610000000000001</v>
      </c>
      <c r="I1842" t="s">
        <v>871</v>
      </c>
      <c r="L1842">
        <v>105270525</v>
      </c>
      <c r="M1842" s="5">
        <v>43034</v>
      </c>
      <c r="N1842">
        <v>30</v>
      </c>
      <c r="O1842">
        <v>1</v>
      </c>
      <c r="P1842">
        <v>7</v>
      </c>
      <c r="Q1842">
        <v>5</v>
      </c>
      <c r="R1842" t="s">
        <v>3</v>
      </c>
    </row>
    <row r="1843" spans="1:18" x14ac:dyDescent="0.35">
      <c r="A1843">
        <v>0</v>
      </c>
      <c r="B1843" t="s">
        <v>387</v>
      </c>
      <c r="C1843">
        <v>0</v>
      </c>
      <c r="E1843" t="s">
        <v>363</v>
      </c>
      <c r="F1843" t="s">
        <v>593</v>
      </c>
      <c r="G1843" t="s">
        <v>387</v>
      </c>
      <c r="H1843">
        <v>6.7610000000000001</v>
      </c>
      <c r="I1843" t="s">
        <v>871</v>
      </c>
      <c r="L1843">
        <v>104908060</v>
      </c>
      <c r="M1843" s="5">
        <v>42682</v>
      </c>
      <c r="N1843">
        <v>21</v>
      </c>
      <c r="O1843">
        <v>1</v>
      </c>
      <c r="P1843">
        <v>7</v>
      </c>
      <c r="Q1843">
        <v>1</v>
      </c>
      <c r="R1843" t="s">
        <v>7</v>
      </c>
    </row>
    <row r="1844" spans="1:18" x14ac:dyDescent="0.35">
      <c r="A1844">
        <v>721</v>
      </c>
      <c r="B1844" t="s">
        <v>387</v>
      </c>
      <c r="C1844">
        <v>0</v>
      </c>
      <c r="E1844" t="s">
        <v>363</v>
      </c>
      <c r="F1844" s="640" t="s">
        <v>596</v>
      </c>
      <c r="G1844" t="s">
        <v>387</v>
      </c>
      <c r="H1844">
        <v>6.7610000000000001</v>
      </c>
      <c r="I1844" t="s">
        <v>871</v>
      </c>
      <c r="L1844">
        <v>104847557</v>
      </c>
      <c r="M1844" s="5">
        <v>42622</v>
      </c>
      <c r="N1844">
        <v>23</v>
      </c>
      <c r="O1844">
        <v>1</v>
      </c>
      <c r="P1844">
        <v>7</v>
      </c>
      <c r="Q1844">
        <v>5</v>
      </c>
      <c r="R1844" t="s">
        <v>3</v>
      </c>
    </row>
    <row r="1845" spans="1:18" x14ac:dyDescent="0.35">
      <c r="A1845">
        <v>0</v>
      </c>
      <c r="B1845" t="s">
        <v>387</v>
      </c>
      <c r="C1845">
        <v>0</v>
      </c>
      <c r="E1845" t="s">
        <v>363</v>
      </c>
      <c r="F1845" t="s">
        <v>554</v>
      </c>
      <c r="G1845" t="s">
        <v>387</v>
      </c>
      <c r="H1845">
        <v>6.7610000000000001</v>
      </c>
      <c r="I1845" t="s">
        <v>871</v>
      </c>
      <c r="L1845">
        <v>104509835</v>
      </c>
      <c r="M1845" s="5">
        <v>42276</v>
      </c>
      <c r="N1845">
        <v>21</v>
      </c>
      <c r="O1845">
        <v>1</v>
      </c>
      <c r="P1845">
        <v>0</v>
      </c>
      <c r="Q1845">
        <v>1</v>
      </c>
      <c r="R1845" t="s">
        <v>7</v>
      </c>
    </row>
    <row r="1846" spans="1:18" x14ac:dyDescent="0.35">
      <c r="A1846">
        <v>0</v>
      </c>
      <c r="B1846" t="s">
        <v>387</v>
      </c>
      <c r="C1846">
        <v>0</v>
      </c>
      <c r="E1846" t="s">
        <v>363</v>
      </c>
      <c r="F1846" s="640" t="s">
        <v>596</v>
      </c>
      <c r="G1846" t="s">
        <v>387</v>
      </c>
      <c r="H1846">
        <v>6.7610000000000001</v>
      </c>
      <c r="I1846" t="s">
        <v>871</v>
      </c>
      <c r="L1846">
        <v>104354026</v>
      </c>
      <c r="M1846" s="5">
        <v>42111</v>
      </c>
      <c r="N1846">
        <v>30</v>
      </c>
      <c r="O1846">
        <v>1</v>
      </c>
      <c r="P1846">
        <v>7</v>
      </c>
      <c r="Q1846">
        <v>1</v>
      </c>
      <c r="R1846" t="s">
        <v>3</v>
      </c>
    </row>
    <row r="1847" spans="1:18" x14ac:dyDescent="0.35">
      <c r="B1847" t="s">
        <v>387</v>
      </c>
      <c r="C1847">
        <v>0</v>
      </c>
      <c r="E1847" t="s">
        <v>363</v>
      </c>
      <c r="F1847" s="640" t="s">
        <v>596</v>
      </c>
      <c r="G1847" t="s">
        <v>387</v>
      </c>
      <c r="H1847">
        <v>6.7610000000000001</v>
      </c>
      <c r="I1847" t="s">
        <v>871</v>
      </c>
      <c r="L1847">
        <v>107656438</v>
      </c>
      <c r="M1847" s="5">
        <v>45367</v>
      </c>
      <c r="N1847">
        <v>26</v>
      </c>
      <c r="O1847">
        <v>1</v>
      </c>
      <c r="P1847">
        <v>7</v>
      </c>
      <c r="Q1847">
        <v>1</v>
      </c>
      <c r="R1847" t="s">
        <v>7</v>
      </c>
    </row>
    <row r="1848" spans="1:18" x14ac:dyDescent="0.35">
      <c r="A1848">
        <v>0</v>
      </c>
      <c r="B1848" t="s">
        <v>387</v>
      </c>
      <c r="C1848">
        <v>0</v>
      </c>
      <c r="E1848" t="s">
        <v>363</v>
      </c>
      <c r="F1848" s="640" t="s">
        <v>596</v>
      </c>
      <c r="G1848" t="s">
        <v>387</v>
      </c>
      <c r="H1848">
        <v>6.7610000000000001</v>
      </c>
      <c r="I1848" t="s">
        <v>871</v>
      </c>
      <c r="L1848">
        <v>107826619</v>
      </c>
      <c r="M1848" s="5">
        <v>45527</v>
      </c>
      <c r="N1848">
        <v>21</v>
      </c>
      <c r="O1848">
        <v>1</v>
      </c>
      <c r="P1848">
        <v>0</v>
      </c>
      <c r="Q1848">
        <v>1</v>
      </c>
      <c r="R1848" t="s">
        <v>7</v>
      </c>
    </row>
    <row r="1849" spans="1:18" x14ac:dyDescent="0.35">
      <c r="A1849">
        <v>0</v>
      </c>
      <c r="B1849" t="s">
        <v>387</v>
      </c>
      <c r="C1849">
        <v>0</v>
      </c>
      <c r="E1849" t="s">
        <v>363</v>
      </c>
      <c r="F1849" t="s">
        <v>367</v>
      </c>
      <c r="G1849" t="s">
        <v>387</v>
      </c>
      <c r="H1849">
        <v>6.7610000000000001</v>
      </c>
      <c r="I1849" t="s">
        <v>871</v>
      </c>
      <c r="L1849">
        <v>107519561</v>
      </c>
      <c r="M1849" s="5">
        <v>45236</v>
      </c>
      <c r="N1849">
        <v>24</v>
      </c>
      <c r="O1849">
        <v>1</v>
      </c>
      <c r="P1849">
        <v>7</v>
      </c>
      <c r="Q1849">
        <v>5</v>
      </c>
      <c r="R1849" t="s">
        <v>3</v>
      </c>
    </row>
    <row r="1850" spans="1:18" x14ac:dyDescent="0.35">
      <c r="A1850">
        <v>0</v>
      </c>
      <c r="B1850" t="s">
        <v>387</v>
      </c>
      <c r="C1850">
        <v>0</v>
      </c>
      <c r="E1850" t="s">
        <v>363</v>
      </c>
      <c r="F1850" t="s">
        <v>603</v>
      </c>
      <c r="G1850" t="s">
        <v>387</v>
      </c>
      <c r="H1850">
        <v>6.7610000000000001</v>
      </c>
      <c r="I1850" t="s">
        <v>871</v>
      </c>
      <c r="L1850">
        <v>107493384</v>
      </c>
      <c r="M1850" s="5">
        <v>45216</v>
      </c>
      <c r="N1850">
        <v>23</v>
      </c>
      <c r="O1850">
        <v>1</v>
      </c>
      <c r="P1850">
        <v>7</v>
      </c>
      <c r="Q1850">
        <v>1</v>
      </c>
      <c r="R1850" t="s">
        <v>3</v>
      </c>
    </row>
    <row r="1851" spans="1:18" x14ac:dyDescent="0.35">
      <c r="A1851">
        <v>0</v>
      </c>
      <c r="B1851" t="s">
        <v>387</v>
      </c>
      <c r="C1851">
        <v>0</v>
      </c>
      <c r="E1851" t="s">
        <v>363</v>
      </c>
      <c r="F1851" t="s">
        <v>554</v>
      </c>
      <c r="G1851" t="s">
        <v>387</v>
      </c>
      <c r="H1851">
        <v>6.7610000000000001</v>
      </c>
      <c r="I1851" t="s">
        <v>871</v>
      </c>
      <c r="L1851">
        <v>107374130</v>
      </c>
      <c r="M1851" s="5">
        <v>45096</v>
      </c>
      <c r="N1851">
        <v>23</v>
      </c>
      <c r="O1851">
        <v>1</v>
      </c>
      <c r="P1851">
        <v>7</v>
      </c>
      <c r="Q1851">
        <v>1</v>
      </c>
      <c r="R1851" t="s">
        <v>7</v>
      </c>
    </row>
    <row r="1852" spans="1:18" x14ac:dyDescent="0.35">
      <c r="A1852">
        <v>0</v>
      </c>
      <c r="B1852" t="s">
        <v>387</v>
      </c>
      <c r="C1852">
        <v>0</v>
      </c>
      <c r="E1852" t="s">
        <v>363</v>
      </c>
      <c r="F1852" t="s">
        <v>404</v>
      </c>
      <c r="G1852" t="s">
        <v>387</v>
      </c>
      <c r="H1852">
        <v>6.7610000000000001</v>
      </c>
      <c r="I1852" t="s">
        <v>871</v>
      </c>
      <c r="L1852">
        <v>107193398</v>
      </c>
      <c r="M1852" s="5">
        <v>44910</v>
      </c>
      <c r="N1852">
        <v>23</v>
      </c>
      <c r="O1852">
        <v>1</v>
      </c>
      <c r="P1852">
        <v>7</v>
      </c>
      <c r="Q1852">
        <v>5</v>
      </c>
      <c r="R1852" t="s">
        <v>7</v>
      </c>
    </row>
    <row r="1853" spans="1:18" x14ac:dyDescent="0.35">
      <c r="A1853">
        <v>0</v>
      </c>
      <c r="B1853" t="s">
        <v>387</v>
      </c>
      <c r="C1853">
        <v>0</v>
      </c>
      <c r="E1853" t="s">
        <v>363</v>
      </c>
      <c r="F1853" t="s">
        <v>667</v>
      </c>
      <c r="G1853" t="s">
        <v>387</v>
      </c>
      <c r="H1853">
        <v>6.7610000000000001</v>
      </c>
      <c r="I1853" t="s">
        <v>871</v>
      </c>
      <c r="L1853">
        <v>107180867</v>
      </c>
      <c r="M1853" s="5">
        <v>44906</v>
      </c>
      <c r="N1853">
        <v>21</v>
      </c>
      <c r="O1853">
        <v>1</v>
      </c>
      <c r="P1853">
        <v>7</v>
      </c>
      <c r="Q1853">
        <v>5</v>
      </c>
      <c r="R1853" t="s">
        <v>7</v>
      </c>
    </row>
    <row r="1854" spans="1:18" x14ac:dyDescent="0.35">
      <c r="B1854" t="s">
        <v>387</v>
      </c>
      <c r="C1854">
        <v>0</v>
      </c>
      <c r="E1854" t="s">
        <v>363</v>
      </c>
      <c r="F1854" t="s">
        <v>554</v>
      </c>
      <c r="G1854" t="s">
        <v>387</v>
      </c>
      <c r="H1854">
        <v>6.7610000000000001</v>
      </c>
      <c r="I1854" t="s">
        <v>871</v>
      </c>
      <c r="L1854">
        <v>107702400</v>
      </c>
      <c r="M1854" s="5">
        <v>45398</v>
      </c>
      <c r="N1854">
        <v>21</v>
      </c>
      <c r="O1854">
        <v>1</v>
      </c>
      <c r="P1854">
        <v>7</v>
      </c>
      <c r="Q1854">
        <v>1</v>
      </c>
      <c r="R1854" t="s">
        <v>7</v>
      </c>
    </row>
    <row r="1855" spans="1:18" x14ac:dyDescent="0.35">
      <c r="A1855">
        <v>0</v>
      </c>
      <c r="B1855" t="s">
        <v>387</v>
      </c>
      <c r="C1855">
        <v>0</v>
      </c>
      <c r="E1855" t="s">
        <v>363</v>
      </c>
      <c r="F1855" s="640" t="s">
        <v>596</v>
      </c>
      <c r="G1855" t="s">
        <v>387</v>
      </c>
      <c r="H1855">
        <v>6.7610000000000001</v>
      </c>
      <c r="I1855" t="s">
        <v>871</v>
      </c>
      <c r="L1855">
        <v>107442103</v>
      </c>
      <c r="M1855" s="5">
        <v>45165</v>
      </c>
      <c r="N1855">
        <v>24</v>
      </c>
      <c r="O1855">
        <v>1</v>
      </c>
      <c r="P1855">
        <v>7</v>
      </c>
      <c r="Q1855">
        <v>1</v>
      </c>
      <c r="R1855" t="s">
        <v>7</v>
      </c>
    </row>
    <row r="1856" spans="1:18" x14ac:dyDescent="0.35">
      <c r="A1856">
        <v>0</v>
      </c>
      <c r="B1856" t="s">
        <v>387</v>
      </c>
      <c r="C1856">
        <v>0</v>
      </c>
      <c r="E1856" t="s">
        <v>363</v>
      </c>
      <c r="F1856" t="s">
        <v>603</v>
      </c>
      <c r="G1856" t="s">
        <v>387</v>
      </c>
      <c r="H1856">
        <v>6.7610000000000001</v>
      </c>
      <c r="I1856" t="s">
        <v>871</v>
      </c>
      <c r="L1856">
        <v>108396300</v>
      </c>
      <c r="M1856" s="5">
        <v>46060</v>
      </c>
      <c r="N1856">
        <v>23</v>
      </c>
      <c r="O1856">
        <v>1</v>
      </c>
      <c r="P1856">
        <v>7</v>
      </c>
      <c r="Q1856">
        <v>5</v>
      </c>
      <c r="R1856" t="s">
        <v>7</v>
      </c>
    </row>
    <row r="1857" spans="1:18" x14ac:dyDescent="0.35">
      <c r="B1857" t="s">
        <v>387</v>
      </c>
      <c r="C1857">
        <v>0</v>
      </c>
      <c r="E1857" t="s">
        <v>363</v>
      </c>
      <c r="F1857" s="640" t="s">
        <v>596</v>
      </c>
      <c r="G1857" t="s">
        <v>387</v>
      </c>
      <c r="H1857">
        <v>6.7610000000000001</v>
      </c>
      <c r="I1857" t="s">
        <v>871</v>
      </c>
      <c r="L1857">
        <v>108470898</v>
      </c>
      <c r="M1857" s="5">
        <v>46126</v>
      </c>
      <c r="N1857">
        <v>26</v>
      </c>
      <c r="O1857">
        <v>1</v>
      </c>
      <c r="P1857">
        <v>7</v>
      </c>
      <c r="Q1857">
        <v>1</v>
      </c>
      <c r="R1857" t="s">
        <v>7</v>
      </c>
    </row>
    <row r="1858" spans="1:18" x14ac:dyDescent="0.35">
      <c r="A1858">
        <v>0</v>
      </c>
      <c r="B1858" t="s">
        <v>387</v>
      </c>
      <c r="C1858">
        <v>0</v>
      </c>
      <c r="E1858" t="s">
        <v>367</v>
      </c>
      <c r="F1858" t="s">
        <v>554</v>
      </c>
      <c r="G1858" t="s">
        <v>387</v>
      </c>
      <c r="H1858">
        <v>6.7610000000000001</v>
      </c>
      <c r="I1858" t="s">
        <v>871</v>
      </c>
      <c r="L1858">
        <v>104362681</v>
      </c>
      <c r="M1858" s="5">
        <v>42123</v>
      </c>
      <c r="N1858">
        <v>23</v>
      </c>
      <c r="O1858">
        <v>1</v>
      </c>
      <c r="P1858">
        <v>8</v>
      </c>
      <c r="Q1858">
        <v>1</v>
      </c>
      <c r="R1858" t="s">
        <v>3</v>
      </c>
    </row>
    <row r="1859" spans="1:18" x14ac:dyDescent="0.35">
      <c r="A1859">
        <v>0</v>
      </c>
      <c r="B1859" t="s">
        <v>367</v>
      </c>
      <c r="C1859">
        <v>0</v>
      </c>
      <c r="E1859" t="s">
        <v>363</v>
      </c>
      <c r="F1859" t="s">
        <v>387</v>
      </c>
      <c r="G1859" t="s">
        <v>367</v>
      </c>
      <c r="H1859">
        <v>0</v>
      </c>
      <c r="I1859" t="s">
        <v>871</v>
      </c>
      <c r="L1859">
        <v>106293363</v>
      </c>
      <c r="M1859" s="5">
        <v>44043</v>
      </c>
      <c r="N1859">
        <v>19</v>
      </c>
      <c r="O1859">
        <v>1</v>
      </c>
      <c r="P1859">
        <v>8</v>
      </c>
      <c r="Q1859">
        <v>5</v>
      </c>
      <c r="R1859" t="s">
        <v>7</v>
      </c>
    </row>
    <row r="1860" spans="1:18" x14ac:dyDescent="0.35">
      <c r="B1860" t="s">
        <v>367</v>
      </c>
      <c r="C1860">
        <v>0</v>
      </c>
      <c r="E1860" t="s">
        <v>363</v>
      </c>
      <c r="F1860" t="s">
        <v>387</v>
      </c>
      <c r="G1860" t="s">
        <v>367</v>
      </c>
      <c r="H1860">
        <v>0</v>
      </c>
      <c r="I1860" t="s">
        <v>871</v>
      </c>
      <c r="L1860">
        <v>108467093</v>
      </c>
      <c r="M1860" s="5">
        <v>46099</v>
      </c>
      <c r="N1860">
        <v>30</v>
      </c>
      <c r="O1860">
        <v>1</v>
      </c>
      <c r="P1860">
        <v>8</v>
      </c>
      <c r="Q1860">
        <v>1</v>
      </c>
      <c r="R1860" t="s">
        <v>8</v>
      </c>
    </row>
    <row r="1861" spans="1:18" x14ac:dyDescent="0.35">
      <c r="A1861">
        <v>0</v>
      </c>
      <c r="B1861" t="s">
        <v>367</v>
      </c>
      <c r="C1861">
        <v>6.3</v>
      </c>
      <c r="D1861" t="s">
        <v>6</v>
      </c>
      <c r="E1861" s="640" t="s">
        <v>398</v>
      </c>
      <c r="F1861" t="s">
        <v>422</v>
      </c>
      <c r="G1861" t="s">
        <v>367</v>
      </c>
      <c r="H1861">
        <v>0</v>
      </c>
      <c r="I1861" t="s">
        <v>871</v>
      </c>
      <c r="L1861">
        <v>105104235</v>
      </c>
      <c r="M1861" s="5">
        <v>42843</v>
      </c>
      <c r="N1861">
        <v>28</v>
      </c>
      <c r="O1861">
        <v>1</v>
      </c>
      <c r="P1861">
        <v>0</v>
      </c>
      <c r="Q1861">
        <v>5</v>
      </c>
      <c r="R1861" t="s">
        <v>8</v>
      </c>
    </row>
    <row r="1862" spans="1:18" x14ac:dyDescent="0.35">
      <c r="A1862">
        <v>721</v>
      </c>
      <c r="B1862" t="s">
        <v>367</v>
      </c>
      <c r="C1862">
        <v>0.1</v>
      </c>
      <c r="D1862" t="s">
        <v>411</v>
      </c>
      <c r="E1862" t="s">
        <v>363</v>
      </c>
      <c r="F1862" s="640" t="s">
        <v>596</v>
      </c>
      <c r="G1862" t="s">
        <v>367</v>
      </c>
      <c r="H1862">
        <v>0.1</v>
      </c>
      <c r="I1862" t="s">
        <v>871</v>
      </c>
      <c r="L1862">
        <v>108391732</v>
      </c>
      <c r="M1862" s="5">
        <v>46055</v>
      </c>
      <c r="N1862">
        <v>32</v>
      </c>
      <c r="O1862">
        <v>4</v>
      </c>
      <c r="P1862">
        <v>0</v>
      </c>
      <c r="Q1862">
        <v>1</v>
      </c>
      <c r="R1862" t="s">
        <v>7</v>
      </c>
    </row>
    <row r="1863" spans="1:18" x14ac:dyDescent="0.35">
      <c r="A1863">
        <v>0</v>
      </c>
      <c r="B1863" t="s">
        <v>367</v>
      </c>
      <c r="C1863">
        <v>0.1</v>
      </c>
      <c r="D1863" t="s">
        <v>6</v>
      </c>
      <c r="E1863" s="640" t="s">
        <v>596</v>
      </c>
      <c r="F1863" t="s">
        <v>363</v>
      </c>
      <c r="G1863" t="s">
        <v>367</v>
      </c>
      <c r="H1863">
        <v>0.114</v>
      </c>
      <c r="I1863" t="s">
        <v>871</v>
      </c>
      <c r="L1863">
        <v>104969781</v>
      </c>
      <c r="M1863" s="5">
        <v>42743</v>
      </c>
      <c r="N1863">
        <v>20</v>
      </c>
      <c r="O1863">
        <v>2</v>
      </c>
      <c r="P1863">
        <v>0</v>
      </c>
      <c r="Q1863">
        <v>1</v>
      </c>
      <c r="R1863" t="s">
        <v>7</v>
      </c>
    </row>
    <row r="1864" spans="1:18" x14ac:dyDescent="0.35">
      <c r="A1864">
        <v>0</v>
      </c>
      <c r="B1864" t="s">
        <v>367</v>
      </c>
      <c r="C1864">
        <v>0.1</v>
      </c>
      <c r="D1864" t="s">
        <v>6</v>
      </c>
      <c r="E1864" s="640" t="s">
        <v>596</v>
      </c>
      <c r="F1864" t="s">
        <v>363</v>
      </c>
      <c r="G1864" t="s">
        <v>367</v>
      </c>
      <c r="H1864">
        <v>0.114</v>
      </c>
      <c r="I1864" t="s">
        <v>871</v>
      </c>
      <c r="L1864">
        <v>104969778</v>
      </c>
      <c r="M1864" s="5">
        <v>42743</v>
      </c>
      <c r="N1864">
        <v>20</v>
      </c>
      <c r="O1864">
        <v>4</v>
      </c>
      <c r="P1864">
        <v>0</v>
      </c>
      <c r="Q1864">
        <v>1</v>
      </c>
      <c r="R1864" t="s">
        <v>7</v>
      </c>
    </row>
    <row r="1865" spans="1:18" x14ac:dyDescent="0.35">
      <c r="A1865">
        <v>0</v>
      </c>
      <c r="B1865" t="s">
        <v>367</v>
      </c>
      <c r="C1865">
        <v>0.1</v>
      </c>
      <c r="D1865" t="s">
        <v>6</v>
      </c>
      <c r="E1865" s="640" t="s">
        <v>596</v>
      </c>
      <c r="F1865" t="s">
        <v>363</v>
      </c>
      <c r="G1865" t="s">
        <v>367</v>
      </c>
      <c r="H1865">
        <v>0.114</v>
      </c>
      <c r="I1865" t="s">
        <v>871</v>
      </c>
      <c r="L1865">
        <v>103966611</v>
      </c>
      <c r="M1865" s="5">
        <v>41667</v>
      </c>
      <c r="N1865">
        <v>19</v>
      </c>
      <c r="O1865">
        <v>5</v>
      </c>
      <c r="P1865">
        <v>0</v>
      </c>
      <c r="Q1865">
        <v>5</v>
      </c>
    </row>
    <row r="1866" spans="1:18" x14ac:dyDescent="0.35">
      <c r="A1866">
        <v>721</v>
      </c>
      <c r="B1866" t="s">
        <v>367</v>
      </c>
      <c r="C1866">
        <v>1.9E-2</v>
      </c>
      <c r="D1866" t="s">
        <v>6</v>
      </c>
      <c r="E1866" s="640" t="s">
        <v>596</v>
      </c>
      <c r="F1866" t="s">
        <v>363</v>
      </c>
      <c r="G1866" t="s">
        <v>367</v>
      </c>
      <c r="H1866">
        <v>0.19500000000000001</v>
      </c>
      <c r="I1866" t="s">
        <v>871</v>
      </c>
      <c r="L1866">
        <v>104826173</v>
      </c>
      <c r="M1866" s="5">
        <v>42604</v>
      </c>
      <c r="N1866">
        <v>21</v>
      </c>
      <c r="O1866">
        <v>1</v>
      </c>
      <c r="P1866">
        <v>0</v>
      </c>
      <c r="Q1866">
        <v>1</v>
      </c>
      <c r="R1866" t="s">
        <v>7</v>
      </c>
    </row>
    <row r="1867" spans="1:18" x14ac:dyDescent="0.35">
      <c r="A1867">
        <v>0</v>
      </c>
      <c r="B1867" t="s">
        <v>367</v>
      </c>
      <c r="C1867">
        <v>0.2</v>
      </c>
      <c r="D1867" t="s">
        <v>411</v>
      </c>
      <c r="E1867" t="s">
        <v>363</v>
      </c>
      <c r="F1867" s="640" t="s">
        <v>344</v>
      </c>
      <c r="G1867" t="s">
        <v>367</v>
      </c>
      <c r="H1867">
        <v>0.2</v>
      </c>
      <c r="I1867" t="s">
        <v>871</v>
      </c>
      <c r="L1867">
        <v>106255814</v>
      </c>
      <c r="M1867" s="5">
        <v>44000</v>
      </c>
      <c r="N1867">
        <v>32</v>
      </c>
      <c r="O1867">
        <v>1</v>
      </c>
      <c r="P1867">
        <v>0</v>
      </c>
      <c r="Q1867">
        <v>1</v>
      </c>
      <c r="R1867" t="s">
        <v>7</v>
      </c>
    </row>
    <row r="1868" spans="1:18" x14ac:dyDescent="0.35">
      <c r="A1868">
        <v>721</v>
      </c>
      <c r="B1868" t="s">
        <v>367</v>
      </c>
      <c r="C1868">
        <v>0</v>
      </c>
      <c r="E1868" s="640" t="s">
        <v>596</v>
      </c>
      <c r="F1868" t="s">
        <v>363</v>
      </c>
      <c r="G1868" t="s">
        <v>367</v>
      </c>
      <c r="H1868">
        <v>0.214</v>
      </c>
      <c r="I1868" t="s">
        <v>871</v>
      </c>
      <c r="L1868">
        <v>107333305</v>
      </c>
      <c r="M1868" s="5">
        <v>45054</v>
      </c>
      <c r="N1868">
        <v>24</v>
      </c>
      <c r="O1868">
        <v>1</v>
      </c>
      <c r="P1868">
        <v>9</v>
      </c>
      <c r="Q1868">
        <v>1</v>
      </c>
      <c r="R1868" t="s">
        <v>7</v>
      </c>
    </row>
    <row r="1869" spans="1:18" x14ac:dyDescent="0.35">
      <c r="A1869">
        <v>721</v>
      </c>
      <c r="B1869" t="s">
        <v>367</v>
      </c>
      <c r="C1869">
        <v>0</v>
      </c>
      <c r="E1869" s="640" t="s">
        <v>596</v>
      </c>
      <c r="F1869" t="s">
        <v>382</v>
      </c>
      <c r="G1869" t="s">
        <v>367</v>
      </c>
      <c r="H1869">
        <v>0.214</v>
      </c>
      <c r="I1869" t="s">
        <v>871</v>
      </c>
      <c r="L1869">
        <v>106736742</v>
      </c>
      <c r="M1869" s="5">
        <v>44490</v>
      </c>
      <c r="N1869">
        <v>24</v>
      </c>
      <c r="O1869">
        <v>1</v>
      </c>
      <c r="P1869">
        <v>9</v>
      </c>
      <c r="Q1869">
        <v>1</v>
      </c>
      <c r="R1869" t="s">
        <v>3</v>
      </c>
    </row>
    <row r="1870" spans="1:18" x14ac:dyDescent="0.35">
      <c r="A1870">
        <v>721</v>
      </c>
      <c r="B1870" t="s">
        <v>367</v>
      </c>
      <c r="C1870">
        <v>0</v>
      </c>
      <c r="E1870" s="640" t="s">
        <v>596</v>
      </c>
      <c r="F1870" t="s">
        <v>363</v>
      </c>
      <c r="G1870" t="s">
        <v>367</v>
      </c>
      <c r="H1870">
        <v>0.214</v>
      </c>
      <c r="I1870" t="s">
        <v>871</v>
      </c>
      <c r="L1870">
        <v>105999025</v>
      </c>
      <c r="M1870" s="5">
        <v>43727</v>
      </c>
      <c r="N1870">
        <v>24</v>
      </c>
      <c r="O1870">
        <v>1</v>
      </c>
      <c r="P1870">
        <v>8</v>
      </c>
      <c r="Q1870">
        <v>1</v>
      </c>
      <c r="R1870" t="s">
        <v>3</v>
      </c>
    </row>
    <row r="1871" spans="1:18" x14ac:dyDescent="0.35">
      <c r="A1871">
        <v>721</v>
      </c>
      <c r="B1871" t="s">
        <v>367</v>
      </c>
      <c r="C1871">
        <v>0</v>
      </c>
      <c r="E1871" s="640" t="s">
        <v>596</v>
      </c>
      <c r="F1871" t="s">
        <v>387</v>
      </c>
      <c r="G1871" t="s">
        <v>367</v>
      </c>
      <c r="H1871">
        <v>0.214</v>
      </c>
      <c r="I1871" t="s">
        <v>871</v>
      </c>
      <c r="L1871">
        <v>105044878</v>
      </c>
      <c r="M1871" s="5">
        <v>42814</v>
      </c>
      <c r="N1871">
        <v>24</v>
      </c>
      <c r="O1871">
        <v>1</v>
      </c>
      <c r="P1871">
        <v>9</v>
      </c>
      <c r="Q1871">
        <v>1</v>
      </c>
      <c r="R1871" t="s">
        <v>3</v>
      </c>
    </row>
    <row r="1872" spans="1:18" x14ac:dyDescent="0.35">
      <c r="A1872">
        <v>0</v>
      </c>
      <c r="B1872" t="s">
        <v>367</v>
      </c>
      <c r="C1872">
        <v>0</v>
      </c>
      <c r="E1872" s="640" t="s">
        <v>596</v>
      </c>
      <c r="F1872" t="s">
        <v>363</v>
      </c>
      <c r="G1872" t="s">
        <v>367</v>
      </c>
      <c r="H1872">
        <v>0.214</v>
      </c>
      <c r="I1872" t="s">
        <v>871</v>
      </c>
      <c r="L1872">
        <v>104589921</v>
      </c>
      <c r="M1872" s="5">
        <v>42356</v>
      </c>
      <c r="N1872">
        <v>27</v>
      </c>
      <c r="O1872">
        <v>2</v>
      </c>
      <c r="P1872">
        <v>8</v>
      </c>
      <c r="Q1872">
        <v>3</v>
      </c>
      <c r="R1872" t="s">
        <v>3</v>
      </c>
    </row>
    <row r="1873" spans="1:18" x14ac:dyDescent="0.35">
      <c r="A1873">
        <v>0</v>
      </c>
      <c r="B1873" t="s">
        <v>367</v>
      </c>
      <c r="C1873">
        <v>0</v>
      </c>
      <c r="E1873" s="640" t="s">
        <v>596</v>
      </c>
      <c r="F1873" t="s">
        <v>387</v>
      </c>
      <c r="G1873" t="s">
        <v>367</v>
      </c>
      <c r="H1873">
        <v>0.214</v>
      </c>
      <c r="I1873" t="s">
        <v>871</v>
      </c>
      <c r="L1873">
        <v>104267204</v>
      </c>
      <c r="M1873" s="5">
        <v>42017</v>
      </c>
      <c r="N1873">
        <v>24</v>
      </c>
      <c r="O1873">
        <v>2</v>
      </c>
      <c r="P1873">
        <v>8</v>
      </c>
      <c r="Q1873">
        <v>1</v>
      </c>
      <c r="R1873" t="s">
        <v>3</v>
      </c>
    </row>
    <row r="1874" spans="1:18" x14ac:dyDescent="0.35">
      <c r="A1874">
        <v>721</v>
      </c>
      <c r="B1874" t="s">
        <v>367</v>
      </c>
      <c r="C1874">
        <v>0</v>
      </c>
      <c r="E1874" s="640" t="s">
        <v>596</v>
      </c>
      <c r="F1874" t="s">
        <v>363</v>
      </c>
      <c r="G1874" t="s">
        <v>367</v>
      </c>
      <c r="H1874">
        <v>0.214</v>
      </c>
      <c r="I1874" t="s">
        <v>871</v>
      </c>
      <c r="L1874">
        <v>107520865</v>
      </c>
      <c r="M1874" s="5">
        <v>45238</v>
      </c>
      <c r="N1874">
        <v>22</v>
      </c>
      <c r="O1874">
        <v>1</v>
      </c>
      <c r="P1874">
        <v>9</v>
      </c>
      <c r="Q1874">
        <v>1</v>
      </c>
      <c r="R1874" t="s">
        <v>7</v>
      </c>
    </row>
    <row r="1875" spans="1:18" x14ac:dyDescent="0.35">
      <c r="A1875">
        <v>0</v>
      </c>
      <c r="B1875" t="s">
        <v>367</v>
      </c>
      <c r="C1875">
        <v>0.1</v>
      </c>
      <c r="D1875" t="s">
        <v>411</v>
      </c>
      <c r="E1875" s="640" t="s">
        <v>596</v>
      </c>
      <c r="F1875" t="s">
        <v>382</v>
      </c>
      <c r="G1875" t="s">
        <v>367</v>
      </c>
      <c r="H1875">
        <v>0.314</v>
      </c>
      <c r="I1875" t="s">
        <v>871</v>
      </c>
      <c r="L1875">
        <v>105538607</v>
      </c>
      <c r="M1875" s="5">
        <v>43291</v>
      </c>
      <c r="N1875">
        <v>29</v>
      </c>
      <c r="O1875">
        <v>1</v>
      </c>
      <c r="P1875">
        <v>0</v>
      </c>
      <c r="Q1875">
        <v>1</v>
      </c>
      <c r="R1875" t="s">
        <v>7</v>
      </c>
    </row>
    <row r="1876" spans="1:18" x14ac:dyDescent="0.35">
      <c r="B1876" t="s">
        <v>367</v>
      </c>
      <c r="C1876">
        <v>0.5</v>
      </c>
      <c r="D1876" t="s">
        <v>476</v>
      </c>
      <c r="E1876" t="s">
        <v>382</v>
      </c>
      <c r="F1876" t="s">
        <v>363</v>
      </c>
      <c r="G1876" t="s">
        <v>367</v>
      </c>
      <c r="H1876">
        <v>0.34399999999999997</v>
      </c>
      <c r="I1876" t="s">
        <v>871</v>
      </c>
      <c r="L1876">
        <v>104890654</v>
      </c>
      <c r="M1876" s="5">
        <v>42664</v>
      </c>
      <c r="N1876">
        <v>21</v>
      </c>
      <c r="O1876">
        <v>1</v>
      </c>
      <c r="P1876">
        <v>0</v>
      </c>
      <c r="Q1876">
        <v>1</v>
      </c>
      <c r="R1876" t="s">
        <v>7</v>
      </c>
    </row>
    <row r="1877" spans="1:18" x14ac:dyDescent="0.35">
      <c r="A1877">
        <v>721</v>
      </c>
      <c r="B1877" t="s">
        <v>367</v>
      </c>
      <c r="C1877">
        <v>0.3</v>
      </c>
      <c r="D1877" t="s">
        <v>468</v>
      </c>
      <c r="E1877" s="640" t="s">
        <v>596</v>
      </c>
      <c r="F1877" t="s">
        <v>382</v>
      </c>
      <c r="G1877" t="s">
        <v>367</v>
      </c>
      <c r="H1877">
        <v>0.51400000000000001</v>
      </c>
      <c r="I1877" t="s">
        <v>871</v>
      </c>
      <c r="L1877">
        <v>106060377</v>
      </c>
      <c r="M1877" s="5">
        <v>43775</v>
      </c>
      <c r="N1877">
        <v>19</v>
      </c>
      <c r="O1877">
        <v>1</v>
      </c>
      <c r="P1877">
        <v>0</v>
      </c>
      <c r="Q1877">
        <v>2</v>
      </c>
      <c r="R1877" t="s">
        <v>7</v>
      </c>
    </row>
    <row r="1878" spans="1:18" x14ac:dyDescent="0.35">
      <c r="A1878">
        <v>0</v>
      </c>
      <c r="B1878" t="s">
        <v>367</v>
      </c>
      <c r="C1878">
        <v>0.1</v>
      </c>
      <c r="D1878" t="s">
        <v>6</v>
      </c>
      <c r="E1878" t="s">
        <v>382</v>
      </c>
      <c r="F1878" t="s">
        <v>363</v>
      </c>
      <c r="G1878" t="s">
        <v>367</v>
      </c>
      <c r="H1878">
        <v>0.74399999999999999</v>
      </c>
      <c r="I1878" t="s">
        <v>871</v>
      </c>
      <c r="L1878">
        <v>107075227</v>
      </c>
      <c r="M1878" s="5">
        <v>44813</v>
      </c>
      <c r="N1878">
        <v>24</v>
      </c>
      <c r="O1878">
        <v>1</v>
      </c>
      <c r="P1878">
        <v>0</v>
      </c>
      <c r="Q1878">
        <v>1</v>
      </c>
      <c r="R1878" t="s">
        <v>7</v>
      </c>
    </row>
    <row r="1879" spans="1:18" x14ac:dyDescent="0.35">
      <c r="A1879">
        <v>0</v>
      </c>
      <c r="B1879" t="s">
        <v>367</v>
      </c>
      <c r="C1879">
        <v>0.1</v>
      </c>
      <c r="D1879" t="s">
        <v>6</v>
      </c>
      <c r="E1879" t="s">
        <v>382</v>
      </c>
      <c r="F1879" t="s">
        <v>387</v>
      </c>
      <c r="G1879" t="s">
        <v>367</v>
      </c>
      <c r="H1879">
        <v>0.74399999999999999</v>
      </c>
      <c r="I1879" t="s">
        <v>871</v>
      </c>
      <c r="L1879">
        <v>106595304</v>
      </c>
      <c r="M1879" s="5">
        <v>44352</v>
      </c>
      <c r="N1879">
        <v>21</v>
      </c>
      <c r="O1879">
        <v>1</v>
      </c>
      <c r="P1879">
        <v>0</v>
      </c>
      <c r="Q1879">
        <v>5</v>
      </c>
      <c r="R1879" t="s">
        <v>7</v>
      </c>
    </row>
    <row r="1880" spans="1:18" x14ac:dyDescent="0.35">
      <c r="A1880">
        <v>0</v>
      </c>
      <c r="B1880" t="s">
        <v>367</v>
      </c>
      <c r="C1880">
        <v>0.1</v>
      </c>
      <c r="D1880" t="s">
        <v>6</v>
      </c>
      <c r="E1880" t="s">
        <v>382</v>
      </c>
      <c r="F1880" s="640" t="s">
        <v>596</v>
      </c>
      <c r="G1880" t="s">
        <v>367</v>
      </c>
      <c r="H1880">
        <v>0.74399999999999999</v>
      </c>
      <c r="I1880" t="s">
        <v>871</v>
      </c>
      <c r="L1880">
        <v>107989970</v>
      </c>
      <c r="M1880" s="5">
        <v>45668</v>
      </c>
      <c r="N1880">
        <v>19</v>
      </c>
      <c r="O1880">
        <v>4</v>
      </c>
      <c r="P1880">
        <v>0</v>
      </c>
      <c r="Q1880">
        <v>1</v>
      </c>
      <c r="R1880" t="s">
        <v>7</v>
      </c>
    </row>
    <row r="1881" spans="1:18" x14ac:dyDescent="0.35">
      <c r="A1881">
        <v>0</v>
      </c>
      <c r="B1881" t="s">
        <v>367</v>
      </c>
      <c r="C1881">
        <v>0.1</v>
      </c>
      <c r="D1881" t="s">
        <v>6</v>
      </c>
      <c r="E1881" t="s">
        <v>382</v>
      </c>
      <c r="F1881" s="640" t="s">
        <v>596</v>
      </c>
      <c r="G1881" t="s">
        <v>367</v>
      </c>
      <c r="H1881">
        <v>0.74399999999999999</v>
      </c>
      <c r="I1881" t="s">
        <v>871</v>
      </c>
      <c r="L1881">
        <v>107557802</v>
      </c>
      <c r="M1881" s="5">
        <v>45258</v>
      </c>
      <c r="N1881">
        <v>29</v>
      </c>
      <c r="O1881">
        <v>1</v>
      </c>
      <c r="P1881">
        <v>0</v>
      </c>
      <c r="Q1881">
        <v>1</v>
      </c>
      <c r="R1881" t="s">
        <v>7</v>
      </c>
    </row>
    <row r="1882" spans="1:18" x14ac:dyDescent="0.35">
      <c r="A1882">
        <v>721</v>
      </c>
      <c r="B1882" t="s">
        <v>367</v>
      </c>
      <c r="C1882">
        <v>7.3999999999999996E-2</v>
      </c>
      <c r="D1882" t="s">
        <v>6</v>
      </c>
      <c r="E1882" t="s">
        <v>382</v>
      </c>
      <c r="F1882" t="s">
        <v>363</v>
      </c>
      <c r="G1882" t="s">
        <v>367</v>
      </c>
      <c r="H1882">
        <v>0.77</v>
      </c>
      <c r="I1882" t="s">
        <v>871</v>
      </c>
      <c r="L1882">
        <v>107553737</v>
      </c>
      <c r="M1882" s="5">
        <v>45265</v>
      </c>
      <c r="N1882">
        <v>28</v>
      </c>
      <c r="O1882">
        <v>1</v>
      </c>
      <c r="P1882">
        <v>0</v>
      </c>
      <c r="Q1882">
        <v>1</v>
      </c>
      <c r="R1882" t="s">
        <v>7</v>
      </c>
    </row>
    <row r="1883" spans="1:18" x14ac:dyDescent="0.35">
      <c r="A1883">
        <v>0</v>
      </c>
      <c r="B1883" t="s">
        <v>367</v>
      </c>
      <c r="C1883">
        <v>5.7000000000000002E-2</v>
      </c>
      <c r="D1883" t="s">
        <v>6</v>
      </c>
      <c r="E1883" t="s">
        <v>382</v>
      </c>
      <c r="F1883" t="s">
        <v>363</v>
      </c>
      <c r="G1883" t="s">
        <v>367</v>
      </c>
      <c r="H1883">
        <v>0.78700000000000003</v>
      </c>
      <c r="I1883" t="s">
        <v>871</v>
      </c>
      <c r="L1883">
        <v>106305934</v>
      </c>
      <c r="M1883" s="5">
        <v>44055</v>
      </c>
      <c r="N1883">
        <v>21</v>
      </c>
      <c r="O1883">
        <v>1</v>
      </c>
      <c r="P1883">
        <v>0</v>
      </c>
      <c r="Q1883">
        <v>1</v>
      </c>
      <c r="R1883" t="s">
        <v>7</v>
      </c>
    </row>
    <row r="1884" spans="1:18" x14ac:dyDescent="0.35">
      <c r="A1884">
        <v>0</v>
      </c>
      <c r="B1884" t="s">
        <v>367</v>
      </c>
      <c r="C1884">
        <v>1.2</v>
      </c>
      <c r="D1884" t="s">
        <v>6</v>
      </c>
      <c r="E1884" t="s">
        <v>644</v>
      </c>
      <c r="F1884" t="s">
        <v>660</v>
      </c>
      <c r="G1884" t="s">
        <v>367</v>
      </c>
      <c r="H1884">
        <v>0.82099999999999995</v>
      </c>
      <c r="I1884" t="s">
        <v>871</v>
      </c>
      <c r="L1884">
        <v>104049295</v>
      </c>
      <c r="M1884" s="5">
        <v>41765</v>
      </c>
      <c r="N1884">
        <v>31</v>
      </c>
      <c r="O1884">
        <v>1</v>
      </c>
      <c r="P1884">
        <v>0</v>
      </c>
      <c r="Q1884">
        <v>1</v>
      </c>
      <c r="R1884" t="s">
        <v>7</v>
      </c>
    </row>
    <row r="1885" spans="1:18" x14ac:dyDescent="0.35">
      <c r="A1885">
        <v>0</v>
      </c>
      <c r="B1885" t="s">
        <v>367</v>
      </c>
      <c r="C1885">
        <v>1.9E-2</v>
      </c>
      <c r="D1885" t="s">
        <v>6</v>
      </c>
      <c r="E1885" t="s">
        <v>382</v>
      </c>
      <c r="F1885" t="s">
        <v>363</v>
      </c>
      <c r="G1885" t="s">
        <v>367</v>
      </c>
      <c r="H1885">
        <v>0.82499999999999996</v>
      </c>
      <c r="I1885" t="s">
        <v>871</v>
      </c>
      <c r="L1885">
        <v>108299321</v>
      </c>
      <c r="M1885" s="5">
        <v>45965</v>
      </c>
      <c r="N1885">
        <v>21</v>
      </c>
      <c r="O1885">
        <v>1</v>
      </c>
      <c r="P1885">
        <v>0</v>
      </c>
      <c r="Q1885">
        <v>1</v>
      </c>
      <c r="R1885" t="s">
        <v>7</v>
      </c>
    </row>
    <row r="1886" spans="1:18" x14ac:dyDescent="0.35">
      <c r="A1886">
        <v>721</v>
      </c>
      <c r="B1886" t="s">
        <v>367</v>
      </c>
      <c r="C1886">
        <v>3.6999999999999998E-2</v>
      </c>
      <c r="D1886" t="s">
        <v>411</v>
      </c>
      <c r="E1886" t="s">
        <v>382</v>
      </c>
      <c r="F1886" s="640" t="s">
        <v>596</v>
      </c>
      <c r="G1886" t="s">
        <v>367</v>
      </c>
      <c r="H1886">
        <v>0.88100000000000001</v>
      </c>
      <c r="I1886" t="s">
        <v>871</v>
      </c>
      <c r="L1886">
        <v>107423043</v>
      </c>
      <c r="M1886" s="5">
        <v>45149</v>
      </c>
      <c r="N1886">
        <v>21</v>
      </c>
      <c r="O1886">
        <v>2</v>
      </c>
      <c r="P1886">
        <v>7</v>
      </c>
      <c r="Q1886">
        <v>1</v>
      </c>
      <c r="R1886" t="s">
        <v>8</v>
      </c>
    </row>
    <row r="1887" spans="1:18" x14ac:dyDescent="0.35">
      <c r="A1887">
        <v>721</v>
      </c>
      <c r="B1887" t="s">
        <v>367</v>
      </c>
      <c r="C1887">
        <v>0.1</v>
      </c>
      <c r="D1887" t="s">
        <v>411</v>
      </c>
      <c r="E1887" t="s">
        <v>382</v>
      </c>
      <c r="F1887" t="s">
        <v>644</v>
      </c>
      <c r="G1887" t="s">
        <v>367</v>
      </c>
      <c r="H1887">
        <v>0.94399999999999995</v>
      </c>
      <c r="I1887" t="s">
        <v>871</v>
      </c>
      <c r="L1887">
        <v>105270542</v>
      </c>
      <c r="M1887" s="5">
        <v>43034</v>
      </c>
      <c r="N1887">
        <v>17</v>
      </c>
      <c r="O1887">
        <v>1</v>
      </c>
      <c r="P1887">
        <v>0</v>
      </c>
      <c r="Q1887">
        <v>5</v>
      </c>
      <c r="R1887" t="s">
        <v>7</v>
      </c>
    </row>
    <row r="1888" spans="1:18" x14ac:dyDescent="0.35">
      <c r="A1888">
        <v>0</v>
      </c>
      <c r="B1888" t="s">
        <v>367</v>
      </c>
      <c r="C1888">
        <v>0.1</v>
      </c>
      <c r="D1888" t="s">
        <v>411</v>
      </c>
      <c r="E1888" t="s">
        <v>382</v>
      </c>
      <c r="F1888" t="s">
        <v>644</v>
      </c>
      <c r="G1888" t="s">
        <v>367</v>
      </c>
      <c r="H1888">
        <v>0.94399999999999995</v>
      </c>
      <c r="I1888" t="s">
        <v>871</v>
      </c>
      <c r="L1888">
        <v>104004084</v>
      </c>
      <c r="M1888" s="5">
        <v>41714</v>
      </c>
      <c r="N1888">
        <v>17</v>
      </c>
      <c r="O1888">
        <v>1</v>
      </c>
      <c r="P1888">
        <v>0</v>
      </c>
      <c r="Q1888">
        <v>1</v>
      </c>
      <c r="R1888" t="s">
        <v>7</v>
      </c>
    </row>
    <row r="1889" spans="1:18" x14ac:dyDescent="0.35">
      <c r="A1889">
        <v>0</v>
      </c>
      <c r="B1889" t="s">
        <v>367</v>
      </c>
      <c r="C1889">
        <v>0.2</v>
      </c>
      <c r="D1889" t="s">
        <v>411</v>
      </c>
      <c r="E1889" t="s">
        <v>382</v>
      </c>
      <c r="F1889" t="s">
        <v>662</v>
      </c>
      <c r="G1889" t="s">
        <v>367</v>
      </c>
      <c r="H1889">
        <v>1.044</v>
      </c>
      <c r="I1889" t="s">
        <v>871</v>
      </c>
      <c r="L1889">
        <v>105354624</v>
      </c>
      <c r="M1889" s="5">
        <v>43117</v>
      </c>
      <c r="N1889">
        <v>19</v>
      </c>
      <c r="O1889">
        <v>5</v>
      </c>
      <c r="P1889">
        <v>0</v>
      </c>
      <c r="Q1889">
        <v>1</v>
      </c>
      <c r="R1889" t="s">
        <v>7</v>
      </c>
    </row>
    <row r="1890" spans="1:18" x14ac:dyDescent="0.35">
      <c r="A1890">
        <v>0</v>
      </c>
      <c r="B1890" t="s">
        <v>367</v>
      </c>
      <c r="C1890">
        <v>0.2</v>
      </c>
      <c r="D1890" t="s">
        <v>411</v>
      </c>
      <c r="E1890" t="s">
        <v>382</v>
      </c>
      <c r="F1890" s="640" t="s">
        <v>344</v>
      </c>
      <c r="G1890" t="s">
        <v>367</v>
      </c>
      <c r="H1890">
        <v>1.044</v>
      </c>
      <c r="I1890" t="s">
        <v>871</v>
      </c>
      <c r="L1890">
        <v>108032652</v>
      </c>
      <c r="M1890" s="5">
        <v>45709</v>
      </c>
      <c r="N1890">
        <v>21</v>
      </c>
      <c r="O1890">
        <v>4</v>
      </c>
      <c r="P1890">
        <v>0</v>
      </c>
      <c r="Q1890">
        <v>1</v>
      </c>
      <c r="R1890" t="s">
        <v>7</v>
      </c>
    </row>
    <row r="1891" spans="1:18" x14ac:dyDescent="0.35">
      <c r="A1891">
        <v>0</v>
      </c>
      <c r="B1891" t="s">
        <v>367</v>
      </c>
      <c r="C1891">
        <v>0.3</v>
      </c>
      <c r="D1891" t="s">
        <v>411</v>
      </c>
      <c r="E1891" t="s">
        <v>382</v>
      </c>
      <c r="F1891" s="640" t="s">
        <v>344</v>
      </c>
      <c r="G1891" t="s">
        <v>367</v>
      </c>
      <c r="H1891">
        <v>1.1439999999999999</v>
      </c>
      <c r="I1891" t="s">
        <v>871</v>
      </c>
      <c r="L1891">
        <v>107811262</v>
      </c>
      <c r="M1891" s="5">
        <v>45512</v>
      </c>
      <c r="N1891">
        <v>18</v>
      </c>
      <c r="O1891">
        <v>2</v>
      </c>
      <c r="P1891">
        <v>1</v>
      </c>
      <c r="Q1891">
        <v>1</v>
      </c>
      <c r="R1891" t="s">
        <v>7</v>
      </c>
    </row>
    <row r="1892" spans="1:18" x14ac:dyDescent="0.35">
      <c r="A1892">
        <v>0</v>
      </c>
      <c r="B1892" t="s">
        <v>367</v>
      </c>
      <c r="C1892">
        <v>0.1</v>
      </c>
      <c r="D1892" t="s">
        <v>6</v>
      </c>
      <c r="E1892" t="s">
        <v>660</v>
      </c>
      <c r="F1892" t="s">
        <v>382</v>
      </c>
      <c r="G1892" t="s">
        <v>367</v>
      </c>
      <c r="H1892">
        <v>1.274</v>
      </c>
      <c r="I1892" t="s">
        <v>871</v>
      </c>
      <c r="L1892">
        <v>107693028</v>
      </c>
      <c r="M1892" s="5">
        <v>45377</v>
      </c>
      <c r="N1892">
        <v>21</v>
      </c>
      <c r="O1892">
        <v>1</v>
      </c>
      <c r="P1892">
        <v>0</v>
      </c>
      <c r="Q1892">
        <v>1</v>
      </c>
      <c r="R1892" t="s">
        <v>8</v>
      </c>
    </row>
    <row r="1893" spans="1:18" x14ac:dyDescent="0.35">
      <c r="B1893" t="s">
        <v>367</v>
      </c>
      <c r="C1893">
        <v>0.5</v>
      </c>
      <c r="D1893" t="s">
        <v>411</v>
      </c>
      <c r="E1893" t="s">
        <v>382</v>
      </c>
      <c r="F1893" t="s">
        <v>644</v>
      </c>
      <c r="G1893" t="s">
        <v>367</v>
      </c>
      <c r="H1893">
        <v>1.3440000000000001</v>
      </c>
      <c r="I1893" t="s">
        <v>871</v>
      </c>
      <c r="L1893">
        <v>104929405</v>
      </c>
      <c r="M1893" s="5">
        <v>42703</v>
      </c>
      <c r="N1893">
        <v>29</v>
      </c>
      <c r="O1893">
        <v>1</v>
      </c>
      <c r="P1893">
        <v>0</v>
      </c>
      <c r="Q1893">
        <v>1</v>
      </c>
      <c r="R1893" t="s">
        <v>7</v>
      </c>
    </row>
    <row r="1894" spans="1:18" x14ac:dyDescent="0.35">
      <c r="A1894">
        <v>0</v>
      </c>
      <c r="B1894" t="s">
        <v>367</v>
      </c>
      <c r="C1894">
        <v>0.5</v>
      </c>
      <c r="D1894" t="s">
        <v>411</v>
      </c>
      <c r="E1894" t="s">
        <v>382</v>
      </c>
      <c r="F1894" t="s">
        <v>644</v>
      </c>
      <c r="G1894" t="s">
        <v>367</v>
      </c>
      <c r="H1894">
        <v>1.3440000000000001</v>
      </c>
      <c r="I1894" t="s">
        <v>871</v>
      </c>
      <c r="L1894">
        <v>103918827</v>
      </c>
      <c r="M1894" s="5">
        <v>41611</v>
      </c>
      <c r="N1894">
        <v>17</v>
      </c>
      <c r="O1894">
        <v>1</v>
      </c>
      <c r="P1894">
        <v>0</v>
      </c>
      <c r="Q1894">
        <v>5</v>
      </c>
      <c r="R1894" t="s">
        <v>3</v>
      </c>
    </row>
    <row r="1895" spans="1:18" x14ac:dyDescent="0.35">
      <c r="A1895">
        <v>0</v>
      </c>
      <c r="B1895" t="s">
        <v>367</v>
      </c>
      <c r="C1895">
        <v>4.0000000000000001E-3</v>
      </c>
      <c r="D1895" t="s">
        <v>6</v>
      </c>
      <c r="E1895" t="s">
        <v>660</v>
      </c>
      <c r="F1895" t="s">
        <v>382</v>
      </c>
      <c r="G1895" t="s">
        <v>367</v>
      </c>
      <c r="H1895">
        <v>1.37</v>
      </c>
      <c r="I1895" t="s">
        <v>871</v>
      </c>
      <c r="L1895">
        <v>107253881</v>
      </c>
      <c r="M1895" s="5">
        <v>44978</v>
      </c>
      <c r="N1895">
        <v>21</v>
      </c>
      <c r="O1895">
        <v>1</v>
      </c>
      <c r="P1895">
        <v>0</v>
      </c>
      <c r="Q1895">
        <v>5</v>
      </c>
      <c r="R1895" t="s">
        <v>7</v>
      </c>
    </row>
    <row r="1896" spans="1:18" x14ac:dyDescent="0.35">
      <c r="A1896">
        <v>721</v>
      </c>
      <c r="B1896" t="s">
        <v>367</v>
      </c>
      <c r="C1896">
        <v>0.6</v>
      </c>
      <c r="D1896" t="s">
        <v>468</v>
      </c>
      <c r="E1896" t="s">
        <v>382</v>
      </c>
      <c r="F1896" s="640" t="s">
        <v>344</v>
      </c>
      <c r="G1896" t="s">
        <v>367</v>
      </c>
      <c r="H1896">
        <v>1.444</v>
      </c>
      <c r="I1896" t="s">
        <v>871</v>
      </c>
      <c r="L1896">
        <v>106197605</v>
      </c>
      <c r="M1896" s="5">
        <v>43924</v>
      </c>
      <c r="N1896">
        <v>17</v>
      </c>
      <c r="O1896">
        <v>1</v>
      </c>
      <c r="P1896">
        <v>0</v>
      </c>
      <c r="Q1896">
        <v>5</v>
      </c>
      <c r="R1896" t="s">
        <v>7</v>
      </c>
    </row>
    <row r="1897" spans="1:18" x14ac:dyDescent="0.35">
      <c r="A1897">
        <v>0</v>
      </c>
      <c r="B1897" t="s">
        <v>367</v>
      </c>
      <c r="C1897">
        <v>0.1</v>
      </c>
      <c r="D1897" t="s">
        <v>411</v>
      </c>
      <c r="E1897" t="s">
        <v>660</v>
      </c>
      <c r="F1897" t="s">
        <v>644</v>
      </c>
      <c r="G1897" t="s">
        <v>367</v>
      </c>
      <c r="H1897">
        <v>1.474</v>
      </c>
      <c r="I1897" t="s">
        <v>871</v>
      </c>
      <c r="L1897">
        <v>107146207</v>
      </c>
      <c r="M1897" s="5">
        <v>44878</v>
      </c>
      <c r="N1897">
        <v>17</v>
      </c>
      <c r="O1897">
        <v>1</v>
      </c>
      <c r="P1897">
        <v>0</v>
      </c>
      <c r="Q1897">
        <v>5</v>
      </c>
      <c r="R1897" t="s">
        <v>3</v>
      </c>
    </row>
    <row r="1898" spans="1:18" x14ac:dyDescent="0.35">
      <c r="A1898">
        <v>0</v>
      </c>
      <c r="B1898" t="s">
        <v>367</v>
      </c>
      <c r="C1898">
        <v>0.1</v>
      </c>
      <c r="D1898" t="s">
        <v>411</v>
      </c>
      <c r="E1898" t="s">
        <v>660</v>
      </c>
      <c r="F1898" t="s">
        <v>644</v>
      </c>
      <c r="G1898" t="s">
        <v>367</v>
      </c>
      <c r="H1898">
        <v>1.474</v>
      </c>
      <c r="I1898" t="s">
        <v>871</v>
      </c>
      <c r="L1898">
        <v>105740909</v>
      </c>
      <c r="M1898" s="5">
        <v>43477</v>
      </c>
      <c r="N1898">
        <v>21</v>
      </c>
      <c r="O1898">
        <v>1</v>
      </c>
      <c r="P1898">
        <v>0</v>
      </c>
      <c r="Q1898">
        <v>2</v>
      </c>
      <c r="R1898" t="s">
        <v>7</v>
      </c>
    </row>
    <row r="1899" spans="1:18" x14ac:dyDescent="0.35">
      <c r="B1899" t="s">
        <v>367</v>
      </c>
      <c r="C1899">
        <v>0.1</v>
      </c>
      <c r="D1899" t="s">
        <v>411</v>
      </c>
      <c r="E1899" t="s">
        <v>660</v>
      </c>
      <c r="F1899" t="s">
        <v>644</v>
      </c>
      <c r="G1899" t="s">
        <v>367</v>
      </c>
      <c r="H1899">
        <v>1.474</v>
      </c>
      <c r="I1899" t="s">
        <v>871</v>
      </c>
      <c r="L1899">
        <v>105232103</v>
      </c>
      <c r="M1899" s="5">
        <v>43001</v>
      </c>
      <c r="N1899">
        <v>17</v>
      </c>
      <c r="O1899">
        <v>1</v>
      </c>
      <c r="P1899">
        <v>0</v>
      </c>
      <c r="Q1899">
        <v>5</v>
      </c>
      <c r="R1899" t="s">
        <v>7</v>
      </c>
    </row>
    <row r="1900" spans="1:18" x14ac:dyDescent="0.35">
      <c r="A1900">
        <v>0</v>
      </c>
      <c r="B1900" t="s">
        <v>367</v>
      </c>
      <c r="C1900">
        <v>0.1</v>
      </c>
      <c r="D1900" t="s">
        <v>411</v>
      </c>
      <c r="E1900" t="s">
        <v>660</v>
      </c>
      <c r="F1900" t="s">
        <v>669</v>
      </c>
      <c r="G1900" t="s">
        <v>367</v>
      </c>
      <c r="H1900">
        <v>1.474</v>
      </c>
      <c r="I1900" t="s">
        <v>871</v>
      </c>
      <c r="L1900">
        <v>104450076</v>
      </c>
      <c r="M1900" s="5">
        <v>42219</v>
      </c>
      <c r="N1900">
        <v>18</v>
      </c>
      <c r="O1900">
        <v>1</v>
      </c>
      <c r="P1900">
        <v>0</v>
      </c>
      <c r="Q1900">
        <v>5</v>
      </c>
      <c r="R1900" t="s">
        <v>7</v>
      </c>
    </row>
    <row r="1901" spans="1:18" x14ac:dyDescent="0.35">
      <c r="A1901">
        <v>0</v>
      </c>
      <c r="B1901" t="s">
        <v>367</v>
      </c>
      <c r="C1901">
        <v>1.5</v>
      </c>
      <c r="D1901" t="s">
        <v>411</v>
      </c>
      <c r="E1901" t="s">
        <v>363</v>
      </c>
      <c r="F1901" t="s">
        <v>382</v>
      </c>
      <c r="G1901" t="s">
        <v>367</v>
      </c>
      <c r="H1901">
        <v>1.5</v>
      </c>
      <c r="I1901" t="s">
        <v>871</v>
      </c>
      <c r="L1901">
        <v>103982391</v>
      </c>
      <c r="M1901" s="5">
        <v>41691</v>
      </c>
      <c r="N1901">
        <v>29</v>
      </c>
      <c r="O1901">
        <v>1</v>
      </c>
      <c r="P1901">
        <v>0</v>
      </c>
      <c r="Q1901">
        <v>1</v>
      </c>
      <c r="R1901" t="s">
        <v>7</v>
      </c>
    </row>
    <row r="1902" spans="1:18" x14ac:dyDescent="0.35">
      <c r="A1902">
        <v>721</v>
      </c>
      <c r="B1902" t="s">
        <v>367</v>
      </c>
      <c r="C1902">
        <v>0.2</v>
      </c>
      <c r="D1902" t="s">
        <v>411</v>
      </c>
      <c r="E1902" t="s">
        <v>660</v>
      </c>
      <c r="F1902" t="s">
        <v>644</v>
      </c>
      <c r="G1902" t="s">
        <v>367</v>
      </c>
      <c r="H1902">
        <v>1.5740000000000001</v>
      </c>
      <c r="I1902" t="s">
        <v>871</v>
      </c>
      <c r="L1902">
        <v>105593740</v>
      </c>
      <c r="M1902" s="5">
        <v>43347</v>
      </c>
      <c r="N1902">
        <v>21</v>
      </c>
      <c r="O1902">
        <v>1</v>
      </c>
      <c r="P1902">
        <v>0</v>
      </c>
      <c r="Q1902">
        <v>1</v>
      </c>
      <c r="R1902" t="s">
        <v>8</v>
      </c>
    </row>
    <row r="1903" spans="1:18" x14ac:dyDescent="0.35">
      <c r="A1903">
        <v>0</v>
      </c>
      <c r="B1903" t="s">
        <v>367</v>
      </c>
      <c r="C1903">
        <v>0.3</v>
      </c>
      <c r="D1903" t="s">
        <v>6</v>
      </c>
      <c r="E1903" t="s">
        <v>644</v>
      </c>
      <c r="F1903" t="s">
        <v>662</v>
      </c>
      <c r="G1903" t="s">
        <v>367</v>
      </c>
      <c r="H1903">
        <v>1.7210000000000001</v>
      </c>
      <c r="I1903" t="s">
        <v>871</v>
      </c>
      <c r="L1903">
        <v>104540995</v>
      </c>
      <c r="M1903" s="5">
        <v>42310</v>
      </c>
      <c r="N1903">
        <v>19</v>
      </c>
      <c r="O1903">
        <v>2</v>
      </c>
      <c r="P1903">
        <v>0</v>
      </c>
      <c r="Q1903">
        <v>5</v>
      </c>
      <c r="R1903" t="s">
        <v>7</v>
      </c>
    </row>
    <row r="1904" spans="1:18" x14ac:dyDescent="0.35">
      <c r="A1904">
        <v>0</v>
      </c>
      <c r="B1904" t="s">
        <v>367</v>
      </c>
      <c r="C1904">
        <v>0.35</v>
      </c>
      <c r="D1904" t="s">
        <v>411</v>
      </c>
      <c r="E1904" t="s">
        <v>660</v>
      </c>
      <c r="F1904" t="s">
        <v>644</v>
      </c>
      <c r="G1904" t="s">
        <v>367</v>
      </c>
      <c r="H1904">
        <v>1.724</v>
      </c>
      <c r="I1904" t="s">
        <v>871</v>
      </c>
      <c r="L1904">
        <v>107896615</v>
      </c>
      <c r="M1904" s="5">
        <v>45587</v>
      </c>
      <c r="N1904">
        <v>29</v>
      </c>
      <c r="O1904">
        <v>1</v>
      </c>
      <c r="P1904">
        <v>0</v>
      </c>
      <c r="Q1904">
        <v>1</v>
      </c>
      <c r="R1904" t="s">
        <v>7</v>
      </c>
    </row>
    <row r="1905" spans="1:18" x14ac:dyDescent="0.35">
      <c r="A1905">
        <v>0</v>
      </c>
      <c r="B1905" t="s">
        <v>367</v>
      </c>
      <c r="C1905">
        <v>0.2</v>
      </c>
      <c r="D1905" t="s">
        <v>6</v>
      </c>
      <c r="E1905" t="s">
        <v>644</v>
      </c>
      <c r="F1905" t="s">
        <v>382</v>
      </c>
      <c r="G1905" t="s">
        <v>367</v>
      </c>
      <c r="H1905">
        <v>1.821</v>
      </c>
      <c r="I1905" t="s">
        <v>871</v>
      </c>
      <c r="L1905">
        <v>106127022</v>
      </c>
      <c r="M1905" s="5">
        <v>43839</v>
      </c>
      <c r="N1905">
        <v>23</v>
      </c>
      <c r="O1905">
        <v>1</v>
      </c>
      <c r="P1905">
        <v>5</v>
      </c>
      <c r="Q1905">
        <v>5</v>
      </c>
      <c r="R1905" t="s">
        <v>3</v>
      </c>
    </row>
    <row r="1906" spans="1:18" x14ac:dyDescent="0.35">
      <c r="A1906">
        <v>0</v>
      </c>
      <c r="B1906" t="s">
        <v>367</v>
      </c>
      <c r="C1906">
        <v>0.2</v>
      </c>
      <c r="D1906" t="s">
        <v>6</v>
      </c>
      <c r="E1906" t="s">
        <v>644</v>
      </c>
      <c r="F1906" t="s">
        <v>382</v>
      </c>
      <c r="G1906" t="s">
        <v>367</v>
      </c>
      <c r="H1906">
        <v>1.821</v>
      </c>
      <c r="I1906" t="s">
        <v>871</v>
      </c>
      <c r="L1906">
        <v>104567115</v>
      </c>
      <c r="M1906" s="5">
        <v>42336</v>
      </c>
      <c r="N1906">
        <v>19</v>
      </c>
      <c r="O1906">
        <v>1</v>
      </c>
      <c r="P1906">
        <v>2</v>
      </c>
      <c r="Q1906">
        <v>1</v>
      </c>
      <c r="R1906" t="s">
        <v>8</v>
      </c>
    </row>
    <row r="1907" spans="1:18" x14ac:dyDescent="0.35">
      <c r="A1907">
        <v>0</v>
      </c>
      <c r="B1907" t="s">
        <v>367</v>
      </c>
      <c r="C1907">
        <v>1</v>
      </c>
      <c r="D1907" t="s">
        <v>411</v>
      </c>
      <c r="E1907" t="s">
        <v>382</v>
      </c>
      <c r="F1907" t="s">
        <v>644</v>
      </c>
      <c r="G1907" t="s">
        <v>367</v>
      </c>
      <c r="H1907">
        <v>1.8440000000000001</v>
      </c>
      <c r="I1907" t="s">
        <v>871</v>
      </c>
      <c r="L1907">
        <v>103989666</v>
      </c>
      <c r="M1907" s="5">
        <v>41699</v>
      </c>
      <c r="N1907">
        <v>17</v>
      </c>
      <c r="O1907">
        <v>1</v>
      </c>
      <c r="P1907">
        <v>0</v>
      </c>
      <c r="Q1907">
        <v>5</v>
      </c>
      <c r="R1907" t="s">
        <v>7</v>
      </c>
    </row>
    <row r="1908" spans="1:18" x14ac:dyDescent="0.35">
      <c r="A1908">
        <v>0</v>
      </c>
      <c r="B1908" t="s">
        <v>367</v>
      </c>
      <c r="C1908">
        <v>0.17</v>
      </c>
      <c r="D1908" t="s">
        <v>476</v>
      </c>
      <c r="E1908" t="s">
        <v>644</v>
      </c>
      <c r="F1908" t="s">
        <v>363</v>
      </c>
      <c r="G1908" t="s">
        <v>367</v>
      </c>
      <c r="H1908">
        <v>1.851</v>
      </c>
      <c r="I1908" t="s">
        <v>871</v>
      </c>
      <c r="L1908">
        <v>106813366</v>
      </c>
      <c r="M1908" s="5">
        <v>44551</v>
      </c>
      <c r="N1908">
        <v>19</v>
      </c>
      <c r="O1908">
        <v>2</v>
      </c>
      <c r="P1908">
        <v>0</v>
      </c>
      <c r="Q1908">
        <v>2</v>
      </c>
      <c r="R1908" t="s">
        <v>7</v>
      </c>
    </row>
    <row r="1909" spans="1:18" x14ac:dyDescent="0.35">
      <c r="A1909">
        <v>0</v>
      </c>
      <c r="B1909" t="s">
        <v>367</v>
      </c>
      <c r="C1909">
        <v>9.5000000000000001E-2</v>
      </c>
      <c r="D1909" t="s">
        <v>6</v>
      </c>
      <c r="E1909" t="s">
        <v>644</v>
      </c>
      <c r="F1909" t="s">
        <v>662</v>
      </c>
      <c r="G1909" t="s">
        <v>367</v>
      </c>
      <c r="H1909">
        <v>1.9259999999999999</v>
      </c>
      <c r="I1909" t="s">
        <v>871</v>
      </c>
      <c r="L1909">
        <v>106066188</v>
      </c>
      <c r="M1909" s="5">
        <v>43786</v>
      </c>
      <c r="N1909">
        <v>17</v>
      </c>
      <c r="O1909">
        <v>2</v>
      </c>
      <c r="P1909">
        <v>0</v>
      </c>
      <c r="Q1909">
        <v>5</v>
      </c>
      <c r="R1909" t="s">
        <v>7</v>
      </c>
    </row>
    <row r="1910" spans="1:18" x14ac:dyDescent="0.35">
      <c r="A1910">
        <v>0</v>
      </c>
      <c r="B1910" t="s">
        <v>367</v>
      </c>
      <c r="C1910">
        <v>1.9E-2</v>
      </c>
      <c r="D1910" t="s">
        <v>6</v>
      </c>
      <c r="E1910" t="s">
        <v>644</v>
      </c>
      <c r="F1910" t="s">
        <v>363</v>
      </c>
      <c r="G1910" t="s">
        <v>367</v>
      </c>
      <c r="H1910">
        <v>2.0019999999999998</v>
      </c>
      <c r="I1910" t="s">
        <v>871</v>
      </c>
      <c r="L1910">
        <v>106029964</v>
      </c>
      <c r="M1910" s="5">
        <v>43756</v>
      </c>
      <c r="N1910">
        <v>19</v>
      </c>
      <c r="O1910">
        <v>1</v>
      </c>
      <c r="P1910">
        <v>8</v>
      </c>
      <c r="Q1910">
        <v>1</v>
      </c>
      <c r="R1910" t="s">
        <v>7</v>
      </c>
    </row>
    <row r="1911" spans="1:18" x14ac:dyDescent="0.35">
      <c r="A1911">
        <v>0</v>
      </c>
      <c r="B1911" t="s">
        <v>367</v>
      </c>
      <c r="C1911">
        <v>0</v>
      </c>
      <c r="E1911" t="s">
        <v>644</v>
      </c>
      <c r="F1911" s="640" t="s">
        <v>344</v>
      </c>
      <c r="G1911" t="s">
        <v>367</v>
      </c>
      <c r="H1911">
        <v>2.0209999999999999</v>
      </c>
      <c r="I1911" t="s">
        <v>871</v>
      </c>
      <c r="L1911">
        <v>107834011</v>
      </c>
      <c r="M1911" s="5">
        <v>45532</v>
      </c>
      <c r="N1911">
        <v>24</v>
      </c>
      <c r="O1911">
        <v>1</v>
      </c>
      <c r="P1911">
        <v>8</v>
      </c>
      <c r="Q1911">
        <v>1</v>
      </c>
      <c r="R1911" t="s">
        <v>7</v>
      </c>
    </row>
    <row r="1912" spans="1:18" x14ac:dyDescent="0.35">
      <c r="A1912">
        <v>0</v>
      </c>
      <c r="B1912" t="s">
        <v>367</v>
      </c>
      <c r="C1912">
        <v>0.01</v>
      </c>
      <c r="D1912" t="s">
        <v>399</v>
      </c>
      <c r="E1912" t="s">
        <v>644</v>
      </c>
      <c r="F1912" s="640" t="s">
        <v>344</v>
      </c>
      <c r="G1912" t="s">
        <v>367</v>
      </c>
      <c r="H1912">
        <v>2.0310000000000001</v>
      </c>
      <c r="I1912" t="s">
        <v>871</v>
      </c>
      <c r="L1912">
        <v>106510740</v>
      </c>
      <c r="M1912" s="5">
        <v>44264</v>
      </c>
      <c r="N1912">
        <v>18</v>
      </c>
      <c r="O1912">
        <v>1</v>
      </c>
      <c r="P1912">
        <v>0</v>
      </c>
      <c r="Q1912">
        <v>5</v>
      </c>
      <c r="R1912" t="s">
        <v>7</v>
      </c>
    </row>
    <row r="1913" spans="1:18" x14ac:dyDescent="0.35">
      <c r="A1913">
        <v>0</v>
      </c>
      <c r="B1913" t="s">
        <v>367</v>
      </c>
      <c r="C1913">
        <v>0.1</v>
      </c>
      <c r="D1913" t="s">
        <v>399</v>
      </c>
      <c r="E1913" t="s">
        <v>644</v>
      </c>
      <c r="F1913" s="640" t="s">
        <v>345</v>
      </c>
      <c r="G1913" t="s">
        <v>367</v>
      </c>
      <c r="H1913">
        <v>2.121</v>
      </c>
      <c r="I1913" t="s">
        <v>871</v>
      </c>
      <c r="L1913">
        <v>107030395</v>
      </c>
      <c r="M1913" s="5">
        <v>44769</v>
      </c>
      <c r="N1913">
        <v>17</v>
      </c>
      <c r="O1913">
        <v>1</v>
      </c>
      <c r="P1913">
        <v>0</v>
      </c>
      <c r="Q1913">
        <v>5</v>
      </c>
      <c r="R1913" t="s">
        <v>7</v>
      </c>
    </row>
    <row r="1914" spans="1:18" x14ac:dyDescent="0.35">
      <c r="A1914">
        <v>0</v>
      </c>
      <c r="B1914" t="s">
        <v>367</v>
      </c>
      <c r="C1914">
        <v>0.1</v>
      </c>
      <c r="D1914" t="s">
        <v>411</v>
      </c>
      <c r="E1914" t="s">
        <v>644</v>
      </c>
      <c r="F1914" s="640" t="s">
        <v>344</v>
      </c>
      <c r="G1914" t="s">
        <v>367</v>
      </c>
      <c r="H1914">
        <v>2.121</v>
      </c>
      <c r="I1914" t="s">
        <v>871</v>
      </c>
      <c r="L1914">
        <v>104563637</v>
      </c>
      <c r="M1914" s="5">
        <v>42332</v>
      </c>
      <c r="N1914">
        <v>29</v>
      </c>
      <c r="O1914">
        <v>1</v>
      </c>
      <c r="P1914">
        <v>0</v>
      </c>
      <c r="Q1914">
        <v>1</v>
      </c>
      <c r="R1914" t="s">
        <v>7</v>
      </c>
    </row>
    <row r="1915" spans="1:18" x14ac:dyDescent="0.35">
      <c r="A1915">
        <v>0</v>
      </c>
      <c r="B1915" t="s">
        <v>367</v>
      </c>
      <c r="C1915">
        <v>0.2</v>
      </c>
      <c r="D1915" t="s">
        <v>411</v>
      </c>
      <c r="E1915" t="s">
        <v>644</v>
      </c>
      <c r="F1915" s="640" t="s">
        <v>344</v>
      </c>
      <c r="G1915" t="s">
        <v>367</v>
      </c>
      <c r="H1915">
        <v>2.2210000000000001</v>
      </c>
      <c r="I1915" t="s">
        <v>871</v>
      </c>
      <c r="L1915">
        <v>104441194</v>
      </c>
      <c r="M1915" s="5">
        <v>42209</v>
      </c>
      <c r="N1915">
        <v>19</v>
      </c>
      <c r="O1915">
        <v>1</v>
      </c>
      <c r="P1915">
        <v>0</v>
      </c>
      <c r="Q1915">
        <v>1</v>
      </c>
      <c r="R1915" t="s">
        <v>7</v>
      </c>
    </row>
    <row r="1916" spans="1:18" x14ac:dyDescent="0.35">
      <c r="A1916">
        <v>0</v>
      </c>
      <c r="B1916" t="s">
        <v>367</v>
      </c>
      <c r="C1916">
        <v>0.25</v>
      </c>
      <c r="D1916" t="s">
        <v>468</v>
      </c>
      <c r="E1916" t="s">
        <v>644</v>
      </c>
      <c r="F1916" s="640" t="s">
        <v>344</v>
      </c>
      <c r="G1916" t="s">
        <v>367</v>
      </c>
      <c r="H1916">
        <v>2.2709999999999999</v>
      </c>
      <c r="I1916" t="s">
        <v>871</v>
      </c>
      <c r="L1916">
        <v>104202367</v>
      </c>
      <c r="M1916" s="5">
        <v>41946</v>
      </c>
      <c r="N1916">
        <v>17</v>
      </c>
      <c r="O1916">
        <v>1</v>
      </c>
      <c r="P1916">
        <v>0</v>
      </c>
      <c r="Q1916">
        <v>5</v>
      </c>
      <c r="R1916" t="s">
        <v>7</v>
      </c>
    </row>
    <row r="1917" spans="1:18" x14ac:dyDescent="0.35">
      <c r="A1917">
        <v>0</v>
      </c>
      <c r="B1917" t="s">
        <v>367</v>
      </c>
      <c r="C1917">
        <v>0.3</v>
      </c>
      <c r="D1917" t="s">
        <v>411</v>
      </c>
      <c r="E1917" t="s">
        <v>644</v>
      </c>
      <c r="F1917" s="640" t="s">
        <v>344</v>
      </c>
      <c r="G1917" t="s">
        <v>367</v>
      </c>
      <c r="H1917">
        <v>2.3210000000000002</v>
      </c>
      <c r="I1917" t="s">
        <v>871</v>
      </c>
      <c r="L1917">
        <v>107887486</v>
      </c>
      <c r="M1917" s="5">
        <v>45581</v>
      </c>
      <c r="N1917">
        <v>19</v>
      </c>
      <c r="O1917">
        <v>1</v>
      </c>
      <c r="P1917">
        <v>0</v>
      </c>
      <c r="Q1917">
        <v>5</v>
      </c>
      <c r="R1917" t="s">
        <v>8</v>
      </c>
    </row>
    <row r="1918" spans="1:18" x14ac:dyDescent="0.35">
      <c r="A1918">
        <v>0</v>
      </c>
      <c r="B1918" t="s">
        <v>367</v>
      </c>
      <c r="C1918">
        <v>0.5</v>
      </c>
      <c r="D1918" t="s">
        <v>6</v>
      </c>
      <c r="E1918" s="640" t="s">
        <v>344</v>
      </c>
      <c r="F1918" t="s">
        <v>644</v>
      </c>
      <c r="G1918" t="s">
        <v>367</v>
      </c>
      <c r="H1918">
        <v>2.3610000000000002</v>
      </c>
      <c r="I1918" t="s">
        <v>871</v>
      </c>
      <c r="L1918">
        <v>107295276</v>
      </c>
      <c r="M1918" s="5">
        <v>45020</v>
      </c>
      <c r="N1918">
        <v>29</v>
      </c>
      <c r="O1918">
        <v>2</v>
      </c>
      <c r="P1918">
        <v>0</v>
      </c>
      <c r="Q1918">
        <v>1</v>
      </c>
      <c r="R1918" t="s">
        <v>7</v>
      </c>
    </row>
    <row r="1919" spans="1:18" x14ac:dyDescent="0.35">
      <c r="A1919">
        <v>0</v>
      </c>
      <c r="B1919" t="s">
        <v>367</v>
      </c>
      <c r="C1919">
        <v>0.3</v>
      </c>
      <c r="D1919" t="s">
        <v>6</v>
      </c>
      <c r="E1919" s="640" t="s">
        <v>344</v>
      </c>
      <c r="F1919" t="s">
        <v>644</v>
      </c>
      <c r="G1919" t="s">
        <v>367</v>
      </c>
      <c r="H1919">
        <v>2.5609999999999999</v>
      </c>
      <c r="I1919" t="s">
        <v>871</v>
      </c>
      <c r="L1919">
        <v>105491919</v>
      </c>
      <c r="M1919" s="5">
        <v>43244</v>
      </c>
      <c r="N1919">
        <v>29</v>
      </c>
      <c r="O1919">
        <v>1</v>
      </c>
      <c r="P1919">
        <v>0</v>
      </c>
      <c r="Q1919">
        <v>1</v>
      </c>
      <c r="R1919" t="s">
        <v>7</v>
      </c>
    </row>
    <row r="1920" spans="1:18" x14ac:dyDescent="0.35">
      <c r="A1920">
        <v>0</v>
      </c>
      <c r="B1920" t="s">
        <v>367</v>
      </c>
      <c r="C1920">
        <v>0.3</v>
      </c>
      <c r="D1920" t="s">
        <v>6</v>
      </c>
      <c r="E1920" s="640" t="s">
        <v>344</v>
      </c>
      <c r="F1920" t="s">
        <v>660</v>
      </c>
      <c r="G1920" t="s">
        <v>367</v>
      </c>
      <c r="H1920">
        <v>2.5609999999999999</v>
      </c>
      <c r="I1920" t="s">
        <v>871</v>
      </c>
      <c r="L1920">
        <v>107589173</v>
      </c>
      <c r="M1920" s="5">
        <v>45300</v>
      </c>
      <c r="N1920">
        <v>17</v>
      </c>
      <c r="O1920">
        <v>2</v>
      </c>
      <c r="P1920">
        <v>0</v>
      </c>
      <c r="Q1920">
        <v>1</v>
      </c>
      <c r="R1920" t="s">
        <v>7</v>
      </c>
    </row>
    <row r="1921" spans="1:18" x14ac:dyDescent="0.35">
      <c r="A1921">
        <v>0</v>
      </c>
      <c r="B1921" t="s">
        <v>367</v>
      </c>
      <c r="C1921">
        <v>0.3</v>
      </c>
      <c r="D1921" t="s">
        <v>6</v>
      </c>
      <c r="E1921" s="640" t="s">
        <v>344</v>
      </c>
      <c r="F1921" t="s">
        <v>644</v>
      </c>
      <c r="G1921" t="s">
        <v>367</v>
      </c>
      <c r="H1921">
        <v>2.5609999999999999</v>
      </c>
      <c r="I1921" t="s">
        <v>871</v>
      </c>
      <c r="L1921">
        <v>107615386</v>
      </c>
      <c r="M1921" s="5">
        <v>45326</v>
      </c>
      <c r="N1921">
        <v>14</v>
      </c>
      <c r="O1921">
        <v>1</v>
      </c>
      <c r="P1921">
        <v>0</v>
      </c>
      <c r="Q1921">
        <v>5</v>
      </c>
      <c r="R1921" t="s">
        <v>3</v>
      </c>
    </row>
    <row r="1922" spans="1:18" x14ac:dyDescent="0.35">
      <c r="A1922">
        <v>0</v>
      </c>
      <c r="B1922" t="s">
        <v>367</v>
      </c>
      <c r="C1922">
        <v>0.25</v>
      </c>
      <c r="D1922" t="s">
        <v>6</v>
      </c>
      <c r="E1922" s="640" t="s">
        <v>344</v>
      </c>
      <c r="F1922" t="s">
        <v>644</v>
      </c>
      <c r="G1922" t="s">
        <v>367</v>
      </c>
      <c r="H1922">
        <v>2.6110000000000002</v>
      </c>
      <c r="I1922" t="s">
        <v>871</v>
      </c>
      <c r="L1922">
        <v>106752686</v>
      </c>
      <c r="M1922" s="5">
        <v>44502</v>
      </c>
      <c r="N1922">
        <v>17</v>
      </c>
      <c r="O1922">
        <v>1</v>
      </c>
      <c r="P1922">
        <v>0</v>
      </c>
      <c r="Q1922">
        <v>5</v>
      </c>
      <c r="R1922" t="s">
        <v>7</v>
      </c>
    </row>
    <row r="1923" spans="1:18" x14ac:dyDescent="0.35">
      <c r="A1923">
        <v>0</v>
      </c>
      <c r="B1923" t="s">
        <v>367</v>
      </c>
      <c r="C1923">
        <v>0.6</v>
      </c>
      <c r="D1923" t="s">
        <v>411</v>
      </c>
      <c r="E1923" t="s">
        <v>644</v>
      </c>
      <c r="F1923" s="640" t="s">
        <v>344</v>
      </c>
      <c r="G1923" t="s">
        <v>367</v>
      </c>
      <c r="H1923">
        <v>2.621</v>
      </c>
      <c r="I1923" t="s">
        <v>871</v>
      </c>
      <c r="L1923">
        <v>106759358</v>
      </c>
      <c r="M1923" s="5">
        <v>44505</v>
      </c>
      <c r="N1923">
        <v>17</v>
      </c>
      <c r="O1923">
        <v>1</v>
      </c>
      <c r="P1923">
        <v>0</v>
      </c>
      <c r="Q1923">
        <v>1</v>
      </c>
      <c r="R1923" t="s">
        <v>7</v>
      </c>
    </row>
    <row r="1924" spans="1:18" x14ac:dyDescent="0.35">
      <c r="A1924">
        <v>0</v>
      </c>
      <c r="B1924" t="s">
        <v>367</v>
      </c>
      <c r="C1924">
        <v>0.6</v>
      </c>
      <c r="D1924" t="s">
        <v>411</v>
      </c>
      <c r="E1924" t="s">
        <v>644</v>
      </c>
      <c r="F1924" s="640" t="s">
        <v>344</v>
      </c>
      <c r="G1924" t="s">
        <v>367</v>
      </c>
      <c r="H1924">
        <v>2.621</v>
      </c>
      <c r="I1924" t="s">
        <v>871</v>
      </c>
      <c r="L1924">
        <v>107743829</v>
      </c>
      <c r="M1924" s="5">
        <v>45449</v>
      </c>
      <c r="N1924">
        <v>19</v>
      </c>
      <c r="O1924">
        <v>3</v>
      </c>
      <c r="P1924">
        <v>0</v>
      </c>
      <c r="Q1924">
        <v>5</v>
      </c>
      <c r="R1924" t="s">
        <v>7</v>
      </c>
    </row>
    <row r="1925" spans="1:18" x14ac:dyDescent="0.35">
      <c r="A1925">
        <v>0</v>
      </c>
      <c r="B1925" t="s">
        <v>367</v>
      </c>
      <c r="C1925">
        <v>0.63</v>
      </c>
      <c r="D1925" t="s">
        <v>411</v>
      </c>
      <c r="E1925" t="s">
        <v>644</v>
      </c>
      <c r="F1925" s="640" t="s">
        <v>344</v>
      </c>
      <c r="G1925" t="s">
        <v>367</v>
      </c>
      <c r="H1925">
        <v>2.6509999999999998</v>
      </c>
      <c r="I1925" t="s">
        <v>871</v>
      </c>
      <c r="L1925">
        <v>106054830</v>
      </c>
      <c r="M1925" s="5">
        <v>43776</v>
      </c>
      <c r="N1925">
        <v>28</v>
      </c>
      <c r="O1925">
        <v>1</v>
      </c>
      <c r="P1925">
        <v>0</v>
      </c>
      <c r="Q1925">
        <v>1</v>
      </c>
      <c r="R1925" t="s">
        <v>7</v>
      </c>
    </row>
    <row r="1926" spans="1:18" x14ac:dyDescent="0.35">
      <c r="A1926">
        <v>0</v>
      </c>
      <c r="B1926" t="s">
        <v>367</v>
      </c>
      <c r="C1926">
        <v>0.81</v>
      </c>
      <c r="D1926" t="s">
        <v>411</v>
      </c>
      <c r="E1926" t="s">
        <v>644</v>
      </c>
      <c r="F1926" s="640" t="s">
        <v>344</v>
      </c>
      <c r="G1926" t="s">
        <v>367</v>
      </c>
      <c r="H1926">
        <v>2.831</v>
      </c>
      <c r="I1926" t="s">
        <v>871</v>
      </c>
      <c r="L1926">
        <v>107321544</v>
      </c>
      <c r="M1926" s="5">
        <v>45047</v>
      </c>
      <c r="N1926">
        <v>21</v>
      </c>
      <c r="O1926">
        <v>1</v>
      </c>
      <c r="P1926">
        <v>0</v>
      </c>
      <c r="Q1926">
        <v>1</v>
      </c>
      <c r="R1926" t="s">
        <v>8</v>
      </c>
    </row>
    <row r="1927" spans="1:18" x14ac:dyDescent="0.35">
      <c r="A1927">
        <v>0</v>
      </c>
      <c r="B1927" t="s">
        <v>367</v>
      </c>
      <c r="C1927">
        <v>1.9E-2</v>
      </c>
      <c r="D1927" t="s">
        <v>6</v>
      </c>
      <c r="E1927" s="640" t="s">
        <v>344</v>
      </c>
      <c r="F1927" t="s">
        <v>644</v>
      </c>
      <c r="G1927" t="s">
        <v>367</v>
      </c>
      <c r="H1927">
        <v>2.8420000000000001</v>
      </c>
      <c r="I1927" t="s">
        <v>871</v>
      </c>
      <c r="L1927">
        <v>106592978</v>
      </c>
      <c r="M1927" s="5">
        <v>44349</v>
      </c>
      <c r="N1927">
        <v>20</v>
      </c>
      <c r="O1927">
        <v>2</v>
      </c>
      <c r="P1927">
        <v>7</v>
      </c>
      <c r="Q1927">
        <v>5</v>
      </c>
      <c r="R1927" t="s">
        <v>7</v>
      </c>
    </row>
    <row r="1928" spans="1:18" x14ac:dyDescent="0.35">
      <c r="A1928">
        <v>0</v>
      </c>
      <c r="B1928" t="s">
        <v>367</v>
      </c>
      <c r="C1928">
        <v>0</v>
      </c>
      <c r="E1928" s="640" t="s">
        <v>344</v>
      </c>
      <c r="F1928" t="s">
        <v>671</v>
      </c>
      <c r="G1928" t="s">
        <v>367</v>
      </c>
      <c r="H1928">
        <v>2.8610000000000002</v>
      </c>
      <c r="I1928" t="s">
        <v>871</v>
      </c>
      <c r="L1928">
        <v>107059625</v>
      </c>
      <c r="M1928" s="5">
        <v>44800</v>
      </c>
      <c r="N1928">
        <v>24</v>
      </c>
      <c r="O1928">
        <v>1</v>
      </c>
      <c r="P1928">
        <v>7</v>
      </c>
      <c r="Q1928">
        <v>1</v>
      </c>
      <c r="R1928" t="s">
        <v>7</v>
      </c>
    </row>
    <row r="1929" spans="1:18" x14ac:dyDescent="0.35">
      <c r="A1929">
        <v>0</v>
      </c>
      <c r="B1929" t="s">
        <v>367</v>
      </c>
      <c r="C1929">
        <v>0</v>
      </c>
      <c r="E1929" s="640" t="s">
        <v>344</v>
      </c>
      <c r="F1929" t="s">
        <v>672</v>
      </c>
      <c r="G1929" t="s">
        <v>367</v>
      </c>
      <c r="H1929">
        <v>2.8610000000000002</v>
      </c>
      <c r="I1929" t="s">
        <v>871</v>
      </c>
      <c r="L1929">
        <v>106465445</v>
      </c>
      <c r="M1929" s="5">
        <v>44210</v>
      </c>
      <c r="N1929">
        <v>30</v>
      </c>
      <c r="O1929">
        <v>1</v>
      </c>
      <c r="P1929">
        <v>7</v>
      </c>
      <c r="Q1929">
        <v>5</v>
      </c>
      <c r="R1929" t="s">
        <v>7</v>
      </c>
    </row>
    <row r="1930" spans="1:18" x14ac:dyDescent="0.35">
      <c r="A1930">
        <v>0</v>
      </c>
      <c r="B1930" t="s">
        <v>367</v>
      </c>
      <c r="C1930">
        <v>0</v>
      </c>
      <c r="E1930" s="640" t="s">
        <v>344</v>
      </c>
      <c r="F1930" t="s">
        <v>671</v>
      </c>
      <c r="G1930" t="s">
        <v>367</v>
      </c>
      <c r="H1930">
        <v>2.8610000000000002</v>
      </c>
      <c r="I1930" t="s">
        <v>871</v>
      </c>
      <c r="L1930">
        <v>105127383</v>
      </c>
      <c r="M1930" s="5">
        <v>42894</v>
      </c>
      <c r="N1930">
        <v>30</v>
      </c>
      <c r="O1930">
        <v>1</v>
      </c>
      <c r="P1930">
        <v>7</v>
      </c>
      <c r="Q1930">
        <v>5</v>
      </c>
      <c r="R1930" t="s">
        <v>3</v>
      </c>
    </row>
    <row r="1931" spans="1:18" x14ac:dyDescent="0.35">
      <c r="A1931">
        <v>0</v>
      </c>
      <c r="B1931" t="s">
        <v>367</v>
      </c>
      <c r="C1931">
        <v>0</v>
      </c>
      <c r="E1931" s="640" t="s">
        <v>344</v>
      </c>
      <c r="F1931" t="s">
        <v>426</v>
      </c>
      <c r="G1931" t="s">
        <v>367</v>
      </c>
      <c r="H1931">
        <v>2.8610000000000002</v>
      </c>
      <c r="I1931" t="s">
        <v>871</v>
      </c>
      <c r="L1931">
        <v>104701166</v>
      </c>
      <c r="M1931" s="5">
        <v>42472</v>
      </c>
      <c r="N1931">
        <v>30</v>
      </c>
      <c r="O1931">
        <v>2</v>
      </c>
      <c r="P1931">
        <v>7</v>
      </c>
      <c r="Q1931">
        <v>1</v>
      </c>
      <c r="R1931" t="s">
        <v>7</v>
      </c>
    </row>
    <row r="1932" spans="1:18" x14ac:dyDescent="0.35">
      <c r="A1932">
        <v>0</v>
      </c>
      <c r="B1932" t="s">
        <v>367</v>
      </c>
      <c r="C1932">
        <v>0</v>
      </c>
      <c r="E1932" s="640" t="s">
        <v>344</v>
      </c>
      <c r="F1932" t="s">
        <v>644</v>
      </c>
      <c r="G1932" t="s">
        <v>367</v>
      </c>
      <c r="H1932">
        <v>2.8610000000000002</v>
      </c>
      <c r="I1932" t="s">
        <v>871</v>
      </c>
      <c r="L1932">
        <v>104695750</v>
      </c>
      <c r="M1932" s="5">
        <v>42465</v>
      </c>
      <c r="N1932">
        <v>30</v>
      </c>
      <c r="O1932">
        <v>1</v>
      </c>
      <c r="P1932">
        <v>7</v>
      </c>
      <c r="Q1932">
        <v>5</v>
      </c>
      <c r="R1932" t="s">
        <v>3</v>
      </c>
    </row>
    <row r="1933" spans="1:18" x14ac:dyDescent="0.35">
      <c r="A1933">
        <v>0</v>
      </c>
      <c r="B1933" t="s">
        <v>367</v>
      </c>
      <c r="C1933">
        <v>0</v>
      </c>
      <c r="E1933" s="640" t="s">
        <v>344</v>
      </c>
      <c r="F1933" t="s">
        <v>671</v>
      </c>
      <c r="G1933" t="s">
        <v>367</v>
      </c>
      <c r="H1933">
        <v>2.8610000000000002</v>
      </c>
      <c r="I1933" t="s">
        <v>871</v>
      </c>
      <c r="L1933">
        <v>104504764</v>
      </c>
      <c r="M1933" s="5">
        <v>42277</v>
      </c>
      <c r="N1933">
        <v>30</v>
      </c>
      <c r="O1933">
        <v>1</v>
      </c>
      <c r="P1933">
        <v>7</v>
      </c>
      <c r="Q1933">
        <v>1</v>
      </c>
      <c r="R1933" t="s">
        <v>7</v>
      </c>
    </row>
    <row r="1934" spans="1:18" x14ac:dyDescent="0.35">
      <c r="A1934">
        <v>0</v>
      </c>
      <c r="B1934" t="s">
        <v>367</v>
      </c>
      <c r="C1934">
        <v>0</v>
      </c>
      <c r="E1934" s="640" t="s">
        <v>344</v>
      </c>
      <c r="F1934" t="s">
        <v>426</v>
      </c>
      <c r="G1934" t="s">
        <v>367</v>
      </c>
      <c r="H1934">
        <v>2.8610000000000002</v>
      </c>
      <c r="I1934" t="s">
        <v>871</v>
      </c>
      <c r="L1934">
        <v>104520764</v>
      </c>
      <c r="M1934" s="5">
        <v>42289</v>
      </c>
      <c r="N1934">
        <v>29</v>
      </c>
      <c r="O1934">
        <v>1</v>
      </c>
      <c r="P1934">
        <v>7</v>
      </c>
      <c r="Q1934">
        <v>1</v>
      </c>
      <c r="R1934" t="s">
        <v>3</v>
      </c>
    </row>
    <row r="1935" spans="1:18" x14ac:dyDescent="0.35">
      <c r="A1935">
        <v>0</v>
      </c>
      <c r="B1935" t="s">
        <v>367</v>
      </c>
      <c r="C1935">
        <v>0</v>
      </c>
      <c r="E1935" s="640" t="s">
        <v>344</v>
      </c>
      <c r="F1935" t="s">
        <v>644</v>
      </c>
      <c r="G1935" t="s">
        <v>367</v>
      </c>
      <c r="H1935">
        <v>2.8610000000000002</v>
      </c>
      <c r="I1935" t="s">
        <v>871</v>
      </c>
      <c r="L1935">
        <v>104538898</v>
      </c>
      <c r="M1935" s="5">
        <v>42308</v>
      </c>
      <c r="N1935">
        <v>23</v>
      </c>
      <c r="O1935">
        <v>1</v>
      </c>
      <c r="P1935">
        <v>7</v>
      </c>
      <c r="Q1935">
        <v>1</v>
      </c>
      <c r="R1935" t="s">
        <v>3</v>
      </c>
    </row>
    <row r="1936" spans="1:18" x14ac:dyDescent="0.35">
      <c r="A1936">
        <v>0</v>
      </c>
      <c r="B1936" t="s">
        <v>367</v>
      </c>
      <c r="C1936">
        <v>0</v>
      </c>
      <c r="E1936" s="640" t="s">
        <v>344</v>
      </c>
      <c r="F1936" t="s">
        <v>644</v>
      </c>
      <c r="G1936" t="s">
        <v>367</v>
      </c>
      <c r="H1936">
        <v>2.8610000000000002</v>
      </c>
      <c r="I1936" t="s">
        <v>871</v>
      </c>
      <c r="L1936">
        <v>104202138</v>
      </c>
      <c r="M1936" s="5">
        <v>41927</v>
      </c>
      <c r="N1936">
        <v>30</v>
      </c>
      <c r="O1936">
        <v>1</v>
      </c>
      <c r="P1936">
        <v>7</v>
      </c>
      <c r="Q1936">
        <v>1</v>
      </c>
      <c r="R1936" t="s">
        <v>7</v>
      </c>
    </row>
    <row r="1937" spans="1:18" x14ac:dyDescent="0.35">
      <c r="A1937">
        <v>0</v>
      </c>
      <c r="B1937" t="s">
        <v>367</v>
      </c>
      <c r="C1937">
        <v>0</v>
      </c>
      <c r="E1937" s="640" t="s">
        <v>344</v>
      </c>
      <c r="F1937" t="s">
        <v>644</v>
      </c>
      <c r="G1937" t="s">
        <v>367</v>
      </c>
      <c r="H1937">
        <v>2.8610000000000002</v>
      </c>
      <c r="I1937" t="s">
        <v>871</v>
      </c>
      <c r="L1937">
        <v>104227968</v>
      </c>
      <c r="M1937" s="5">
        <v>41967</v>
      </c>
      <c r="N1937">
        <v>30</v>
      </c>
      <c r="O1937">
        <v>1</v>
      </c>
      <c r="P1937">
        <v>7</v>
      </c>
      <c r="Q1937">
        <v>1</v>
      </c>
      <c r="R1937" t="s">
        <v>7</v>
      </c>
    </row>
    <row r="1938" spans="1:18" x14ac:dyDescent="0.35">
      <c r="A1938">
        <v>0</v>
      </c>
      <c r="B1938" t="s">
        <v>367</v>
      </c>
      <c r="C1938">
        <v>0</v>
      </c>
      <c r="E1938" s="640" t="s">
        <v>344</v>
      </c>
      <c r="F1938" t="s">
        <v>671</v>
      </c>
      <c r="G1938" t="s">
        <v>367</v>
      </c>
      <c r="H1938">
        <v>2.8610000000000002</v>
      </c>
      <c r="I1938" t="s">
        <v>871</v>
      </c>
      <c r="L1938">
        <v>104237792</v>
      </c>
      <c r="M1938" s="5">
        <v>41981</v>
      </c>
      <c r="N1938">
        <v>30</v>
      </c>
      <c r="O1938">
        <v>1</v>
      </c>
      <c r="P1938">
        <v>7</v>
      </c>
      <c r="Q1938">
        <v>1</v>
      </c>
      <c r="R1938" t="s">
        <v>7</v>
      </c>
    </row>
    <row r="1939" spans="1:18" x14ac:dyDescent="0.35">
      <c r="A1939">
        <v>0</v>
      </c>
      <c r="B1939" t="s">
        <v>367</v>
      </c>
      <c r="C1939">
        <v>0</v>
      </c>
      <c r="E1939" s="640" t="s">
        <v>344</v>
      </c>
      <c r="F1939" t="s">
        <v>671</v>
      </c>
      <c r="G1939" t="s">
        <v>367</v>
      </c>
      <c r="H1939">
        <v>2.8610000000000002</v>
      </c>
      <c r="I1939" t="s">
        <v>871</v>
      </c>
      <c r="L1939">
        <v>107295773</v>
      </c>
      <c r="M1939" s="5">
        <v>45020</v>
      </c>
      <c r="N1939">
        <v>30</v>
      </c>
      <c r="O1939">
        <v>2</v>
      </c>
      <c r="P1939">
        <v>7</v>
      </c>
      <c r="Q1939">
        <v>3</v>
      </c>
      <c r="R1939" t="s">
        <v>8</v>
      </c>
    </row>
    <row r="1940" spans="1:18" x14ac:dyDescent="0.35">
      <c r="A1940">
        <v>0</v>
      </c>
      <c r="B1940" t="s">
        <v>367</v>
      </c>
      <c r="C1940">
        <v>0.65</v>
      </c>
      <c r="D1940" t="s">
        <v>411</v>
      </c>
      <c r="E1940" s="640" t="s">
        <v>344</v>
      </c>
      <c r="F1940" t="s">
        <v>426</v>
      </c>
      <c r="G1940" t="s">
        <v>367</v>
      </c>
      <c r="H1940">
        <v>3.5110000000000001</v>
      </c>
      <c r="I1940" t="s">
        <v>871</v>
      </c>
      <c r="L1940">
        <v>108051761</v>
      </c>
      <c r="M1940" s="5">
        <v>45734</v>
      </c>
      <c r="N1940">
        <v>24</v>
      </c>
      <c r="O1940">
        <v>1</v>
      </c>
      <c r="P1940">
        <v>0</v>
      </c>
      <c r="Q1940">
        <v>1</v>
      </c>
      <c r="R1940" t="s">
        <v>7</v>
      </c>
    </row>
    <row r="1941" spans="1:18" x14ac:dyDescent="0.35">
      <c r="A1941">
        <v>0</v>
      </c>
      <c r="B1941" t="s">
        <v>367</v>
      </c>
      <c r="C1941">
        <v>0.7</v>
      </c>
      <c r="D1941" t="s">
        <v>411</v>
      </c>
      <c r="E1941" s="640" t="s">
        <v>344</v>
      </c>
      <c r="F1941" t="s">
        <v>426</v>
      </c>
      <c r="G1941" t="s">
        <v>367</v>
      </c>
      <c r="H1941">
        <v>3.5609999999999999</v>
      </c>
      <c r="I1941" t="s">
        <v>871</v>
      </c>
      <c r="L1941">
        <v>105381931</v>
      </c>
      <c r="M1941" s="5">
        <v>42700</v>
      </c>
      <c r="N1941">
        <v>17</v>
      </c>
      <c r="O1941">
        <v>1</v>
      </c>
      <c r="P1941">
        <v>0</v>
      </c>
      <c r="Q1941">
        <v>5</v>
      </c>
      <c r="R1941" t="s">
        <v>7</v>
      </c>
    </row>
    <row r="1942" spans="1:18" x14ac:dyDescent="0.35">
      <c r="A1942">
        <v>0</v>
      </c>
      <c r="B1942" t="s">
        <v>367</v>
      </c>
      <c r="C1942">
        <v>0.7</v>
      </c>
      <c r="D1942" t="s">
        <v>411</v>
      </c>
      <c r="E1942" s="640" t="s">
        <v>344</v>
      </c>
      <c r="F1942" t="s">
        <v>426</v>
      </c>
      <c r="G1942" t="s">
        <v>367</v>
      </c>
      <c r="H1942">
        <v>3.5609999999999999</v>
      </c>
      <c r="I1942" t="s">
        <v>871</v>
      </c>
      <c r="L1942">
        <v>107367283</v>
      </c>
      <c r="M1942" s="5">
        <v>45085</v>
      </c>
      <c r="N1942">
        <v>30</v>
      </c>
      <c r="O1942">
        <v>1</v>
      </c>
      <c r="P1942">
        <v>0</v>
      </c>
      <c r="Q1942">
        <v>1</v>
      </c>
      <c r="R1942" t="s">
        <v>3</v>
      </c>
    </row>
    <row r="1943" spans="1:18" x14ac:dyDescent="0.35">
      <c r="A1943">
        <v>0</v>
      </c>
      <c r="B1943" t="s">
        <v>367</v>
      </c>
      <c r="C1943">
        <v>2.1000000000000001E-2</v>
      </c>
      <c r="D1943" t="s">
        <v>6</v>
      </c>
      <c r="E1943" t="s">
        <v>426</v>
      </c>
      <c r="F1943" s="640" t="s">
        <v>344</v>
      </c>
      <c r="G1943" t="s">
        <v>367</v>
      </c>
      <c r="H1943">
        <v>3.8</v>
      </c>
      <c r="I1943" t="s">
        <v>871</v>
      </c>
      <c r="L1943">
        <v>108054165</v>
      </c>
      <c r="M1943" s="5">
        <v>45736</v>
      </c>
      <c r="N1943">
        <v>29</v>
      </c>
      <c r="O1943">
        <v>1</v>
      </c>
      <c r="P1943">
        <v>0</v>
      </c>
      <c r="Q1943">
        <v>5</v>
      </c>
      <c r="R1943" t="s">
        <v>7</v>
      </c>
    </row>
    <row r="1944" spans="1:18" x14ac:dyDescent="0.35">
      <c r="A1944">
        <v>0</v>
      </c>
      <c r="B1944" t="s">
        <v>367</v>
      </c>
      <c r="C1944">
        <v>2.5000000000000001E-2</v>
      </c>
      <c r="D1944" t="s">
        <v>411</v>
      </c>
      <c r="E1944" t="s">
        <v>426</v>
      </c>
      <c r="F1944" s="640" t="s">
        <v>398</v>
      </c>
      <c r="G1944" t="s">
        <v>367</v>
      </c>
      <c r="H1944">
        <v>3.8460000000000001</v>
      </c>
      <c r="I1944" t="s">
        <v>871</v>
      </c>
      <c r="L1944">
        <v>105345687</v>
      </c>
      <c r="M1944" s="5">
        <v>43108</v>
      </c>
      <c r="N1944">
        <v>17</v>
      </c>
      <c r="O1944">
        <v>1</v>
      </c>
      <c r="P1944">
        <v>0</v>
      </c>
      <c r="Q1944">
        <v>1</v>
      </c>
      <c r="R1944" t="s">
        <v>7</v>
      </c>
    </row>
    <row r="1945" spans="1:18" x14ac:dyDescent="0.35">
      <c r="A1945">
        <v>0</v>
      </c>
      <c r="B1945" t="s">
        <v>367</v>
      </c>
      <c r="C1945">
        <v>0.2</v>
      </c>
      <c r="D1945" t="s">
        <v>411</v>
      </c>
      <c r="E1945" t="s">
        <v>426</v>
      </c>
      <c r="F1945" s="640" t="s">
        <v>398</v>
      </c>
      <c r="G1945" t="s">
        <v>367</v>
      </c>
      <c r="H1945">
        <v>4.0209999999999999</v>
      </c>
      <c r="I1945" t="s">
        <v>871</v>
      </c>
      <c r="L1945">
        <v>106786530</v>
      </c>
      <c r="M1945" s="5">
        <v>44529</v>
      </c>
      <c r="N1945">
        <v>21</v>
      </c>
      <c r="O1945">
        <v>1</v>
      </c>
      <c r="P1945">
        <v>0</v>
      </c>
      <c r="Q1945">
        <v>1</v>
      </c>
      <c r="R1945" t="s">
        <v>7</v>
      </c>
    </row>
    <row r="1946" spans="1:18" x14ac:dyDescent="0.35">
      <c r="A1946">
        <v>0</v>
      </c>
      <c r="B1946" t="s">
        <v>367</v>
      </c>
      <c r="C1946">
        <v>1.3</v>
      </c>
      <c r="D1946" t="s">
        <v>411</v>
      </c>
      <c r="E1946" s="640" t="s">
        <v>344</v>
      </c>
      <c r="F1946" t="s">
        <v>422</v>
      </c>
      <c r="G1946" t="s">
        <v>367</v>
      </c>
      <c r="H1946">
        <v>4.1609999999999996</v>
      </c>
      <c r="I1946" t="s">
        <v>871</v>
      </c>
      <c r="L1946">
        <v>105591399</v>
      </c>
      <c r="M1946" s="5">
        <v>43342</v>
      </c>
      <c r="N1946">
        <v>19</v>
      </c>
      <c r="O1946">
        <v>1</v>
      </c>
      <c r="P1946">
        <v>5</v>
      </c>
      <c r="Q1946">
        <v>5</v>
      </c>
    </row>
    <row r="1947" spans="1:18" x14ac:dyDescent="0.35">
      <c r="A1947">
        <v>0</v>
      </c>
      <c r="B1947" t="s">
        <v>367</v>
      </c>
      <c r="C1947">
        <v>8.0000000000000002E-3</v>
      </c>
      <c r="D1947" t="s">
        <v>6</v>
      </c>
      <c r="E1947" s="640" t="s">
        <v>398</v>
      </c>
      <c r="F1947" t="s">
        <v>422</v>
      </c>
      <c r="G1947" t="s">
        <v>367</v>
      </c>
      <c r="H1947">
        <v>4.4969999999999999</v>
      </c>
      <c r="I1947" t="s">
        <v>871</v>
      </c>
      <c r="L1947">
        <v>108431982</v>
      </c>
      <c r="M1947" s="5">
        <v>46094</v>
      </c>
      <c r="N1947">
        <v>19</v>
      </c>
      <c r="O1947">
        <v>1</v>
      </c>
      <c r="P1947">
        <v>0</v>
      </c>
      <c r="Q1947">
        <v>5</v>
      </c>
      <c r="R1947" t="s">
        <v>7</v>
      </c>
    </row>
    <row r="1948" spans="1:18" x14ac:dyDescent="0.35">
      <c r="A1948">
        <v>0</v>
      </c>
      <c r="B1948" t="s">
        <v>367</v>
      </c>
      <c r="C1948">
        <v>0</v>
      </c>
      <c r="E1948" s="640" t="s">
        <v>398</v>
      </c>
      <c r="F1948" t="s">
        <v>422</v>
      </c>
      <c r="G1948" t="s">
        <v>367</v>
      </c>
      <c r="H1948">
        <v>4.5049999999999999</v>
      </c>
      <c r="I1948" t="s">
        <v>871</v>
      </c>
      <c r="L1948">
        <v>105337346</v>
      </c>
      <c r="M1948" s="5">
        <v>43098</v>
      </c>
      <c r="N1948">
        <v>24</v>
      </c>
      <c r="O1948">
        <v>1</v>
      </c>
      <c r="P1948">
        <v>0</v>
      </c>
      <c r="Q1948">
        <v>1</v>
      </c>
      <c r="R1948" t="s">
        <v>7</v>
      </c>
    </row>
    <row r="1949" spans="1:18" x14ac:dyDescent="0.35">
      <c r="A1949">
        <v>0</v>
      </c>
      <c r="B1949" t="s">
        <v>367</v>
      </c>
      <c r="C1949">
        <v>0</v>
      </c>
      <c r="E1949" s="640" t="s">
        <v>398</v>
      </c>
      <c r="F1949" t="s">
        <v>422</v>
      </c>
      <c r="G1949" t="s">
        <v>367</v>
      </c>
      <c r="H1949">
        <v>4.5049999999999999</v>
      </c>
      <c r="I1949" t="s">
        <v>871</v>
      </c>
      <c r="L1949">
        <v>105244090</v>
      </c>
      <c r="M1949" s="5">
        <v>43008</v>
      </c>
      <c r="N1949">
        <v>30</v>
      </c>
      <c r="O1949">
        <v>1</v>
      </c>
      <c r="P1949">
        <v>8</v>
      </c>
      <c r="Q1949">
        <v>1</v>
      </c>
      <c r="R1949" t="s">
        <v>7</v>
      </c>
    </row>
    <row r="1950" spans="1:18" x14ac:dyDescent="0.35">
      <c r="A1950">
        <v>0</v>
      </c>
      <c r="B1950" t="s">
        <v>367</v>
      </c>
      <c r="C1950">
        <v>0</v>
      </c>
      <c r="E1950" s="640" t="s">
        <v>398</v>
      </c>
      <c r="F1950" t="s">
        <v>426</v>
      </c>
      <c r="G1950" t="s">
        <v>367</v>
      </c>
      <c r="H1950">
        <v>4.5049999999999999</v>
      </c>
      <c r="I1950" t="s">
        <v>871</v>
      </c>
      <c r="L1950">
        <v>104618763</v>
      </c>
      <c r="M1950" s="5">
        <v>42387</v>
      </c>
      <c r="N1950">
        <v>21</v>
      </c>
      <c r="O1950">
        <v>1</v>
      </c>
      <c r="P1950">
        <v>8</v>
      </c>
      <c r="Q1950">
        <v>2</v>
      </c>
      <c r="R1950" t="s">
        <v>7</v>
      </c>
    </row>
    <row r="1951" spans="1:18" x14ac:dyDescent="0.35">
      <c r="A1951">
        <v>0</v>
      </c>
      <c r="B1951" t="s">
        <v>367</v>
      </c>
      <c r="C1951">
        <v>0</v>
      </c>
      <c r="E1951" s="640" t="s">
        <v>398</v>
      </c>
      <c r="F1951" t="s">
        <v>422</v>
      </c>
      <c r="G1951" t="s">
        <v>367</v>
      </c>
      <c r="H1951">
        <v>4.5049999999999999</v>
      </c>
      <c r="I1951" t="s">
        <v>871</v>
      </c>
      <c r="L1951">
        <v>104794145</v>
      </c>
      <c r="M1951" s="5">
        <v>42568</v>
      </c>
      <c r="N1951">
        <v>19</v>
      </c>
      <c r="O1951">
        <v>1</v>
      </c>
      <c r="P1951">
        <v>8</v>
      </c>
      <c r="Q1951">
        <v>1</v>
      </c>
      <c r="R1951" t="s">
        <v>7</v>
      </c>
    </row>
    <row r="1952" spans="1:18" x14ac:dyDescent="0.35">
      <c r="A1952">
        <v>0</v>
      </c>
      <c r="B1952" t="s">
        <v>367</v>
      </c>
      <c r="C1952">
        <v>0</v>
      </c>
      <c r="E1952" s="640" t="s">
        <v>398</v>
      </c>
      <c r="F1952" t="s">
        <v>611</v>
      </c>
      <c r="G1952" t="s">
        <v>367</v>
      </c>
      <c r="H1952">
        <v>4.5049999999999999</v>
      </c>
      <c r="I1952" t="s">
        <v>871</v>
      </c>
      <c r="L1952">
        <v>104343167</v>
      </c>
      <c r="M1952" s="5">
        <v>42099</v>
      </c>
      <c r="N1952">
        <v>21</v>
      </c>
      <c r="O1952">
        <v>1</v>
      </c>
      <c r="P1952">
        <v>8</v>
      </c>
      <c r="Q1952">
        <v>1</v>
      </c>
      <c r="R1952" t="s">
        <v>3</v>
      </c>
    </row>
    <row r="1953" spans="1:18" x14ac:dyDescent="0.35">
      <c r="A1953">
        <v>0</v>
      </c>
      <c r="B1953" t="s">
        <v>367</v>
      </c>
      <c r="C1953">
        <v>0</v>
      </c>
      <c r="E1953" s="640" t="s">
        <v>398</v>
      </c>
      <c r="F1953" t="s">
        <v>674</v>
      </c>
      <c r="G1953" t="s">
        <v>367</v>
      </c>
      <c r="H1953">
        <v>4.5049999999999999</v>
      </c>
      <c r="I1953" t="s">
        <v>871</v>
      </c>
      <c r="L1953">
        <v>108493444</v>
      </c>
      <c r="M1953" s="5">
        <v>46151</v>
      </c>
      <c r="N1953">
        <v>24</v>
      </c>
      <c r="O1953">
        <v>1</v>
      </c>
      <c r="P1953">
        <v>0</v>
      </c>
      <c r="Q1953">
        <v>1</v>
      </c>
      <c r="R1953" t="s">
        <v>7</v>
      </c>
    </row>
    <row r="1954" spans="1:18" x14ac:dyDescent="0.35">
      <c r="A1954">
        <v>0</v>
      </c>
      <c r="B1954" t="s">
        <v>367</v>
      </c>
      <c r="C1954">
        <v>0.6</v>
      </c>
      <c r="D1954" t="s">
        <v>6</v>
      </c>
      <c r="E1954" t="s">
        <v>422</v>
      </c>
      <c r="F1954" s="640" t="s">
        <v>344</v>
      </c>
      <c r="G1954" t="s">
        <v>367</v>
      </c>
      <c r="H1954">
        <v>4.53</v>
      </c>
      <c r="I1954" t="s">
        <v>871</v>
      </c>
      <c r="L1954">
        <v>105864140</v>
      </c>
      <c r="M1954" s="5">
        <v>43599</v>
      </c>
      <c r="N1954">
        <v>19</v>
      </c>
      <c r="O1954">
        <v>1</v>
      </c>
      <c r="P1954">
        <v>0</v>
      </c>
      <c r="Q1954">
        <v>5</v>
      </c>
      <c r="R1954" t="s">
        <v>7</v>
      </c>
    </row>
    <row r="1955" spans="1:18" x14ac:dyDescent="0.35">
      <c r="A1955">
        <v>0</v>
      </c>
      <c r="B1955" t="s">
        <v>367</v>
      </c>
      <c r="C1955">
        <v>0.6</v>
      </c>
      <c r="D1955" t="s">
        <v>6</v>
      </c>
      <c r="E1955" t="s">
        <v>422</v>
      </c>
      <c r="F1955" s="640" t="s">
        <v>398</v>
      </c>
      <c r="G1955" t="s">
        <v>367</v>
      </c>
      <c r="H1955">
        <v>4.53</v>
      </c>
      <c r="I1955" t="s">
        <v>871</v>
      </c>
      <c r="L1955">
        <v>107141027</v>
      </c>
      <c r="M1955" s="5">
        <v>44872</v>
      </c>
      <c r="N1955">
        <v>28</v>
      </c>
      <c r="O1955">
        <v>1</v>
      </c>
      <c r="P1955">
        <v>0</v>
      </c>
      <c r="Q1955">
        <v>1</v>
      </c>
      <c r="R1955" t="s">
        <v>3</v>
      </c>
    </row>
    <row r="1956" spans="1:18" x14ac:dyDescent="0.35">
      <c r="A1956">
        <v>0</v>
      </c>
      <c r="B1956" t="s">
        <v>367</v>
      </c>
      <c r="C1956">
        <v>0.5</v>
      </c>
      <c r="D1956" t="s">
        <v>6</v>
      </c>
      <c r="E1956" t="s">
        <v>422</v>
      </c>
      <c r="F1956" s="640" t="s">
        <v>398</v>
      </c>
      <c r="G1956" t="s">
        <v>367</v>
      </c>
      <c r="H1956">
        <v>4.63</v>
      </c>
      <c r="I1956" t="s">
        <v>871</v>
      </c>
      <c r="L1956">
        <v>105411364</v>
      </c>
      <c r="M1956" s="5">
        <v>43171</v>
      </c>
      <c r="N1956">
        <v>19</v>
      </c>
      <c r="O1956">
        <v>6</v>
      </c>
      <c r="P1956">
        <v>0</v>
      </c>
      <c r="Q1956">
        <v>5</v>
      </c>
      <c r="R1956" t="s">
        <v>7</v>
      </c>
    </row>
    <row r="1957" spans="1:18" x14ac:dyDescent="0.35">
      <c r="A1957">
        <v>0</v>
      </c>
      <c r="B1957" t="s">
        <v>367</v>
      </c>
      <c r="C1957">
        <v>0.3</v>
      </c>
      <c r="D1957" t="s">
        <v>6</v>
      </c>
      <c r="E1957" t="s">
        <v>422</v>
      </c>
      <c r="F1957" t="s">
        <v>426</v>
      </c>
      <c r="G1957" t="s">
        <v>367</v>
      </c>
      <c r="H1957">
        <v>4.83</v>
      </c>
      <c r="I1957" t="s">
        <v>871</v>
      </c>
      <c r="L1957">
        <v>105695268</v>
      </c>
      <c r="M1957" s="5">
        <v>43435</v>
      </c>
      <c r="N1957">
        <v>23</v>
      </c>
      <c r="O1957">
        <v>2</v>
      </c>
      <c r="P1957">
        <v>0</v>
      </c>
      <c r="Q1957">
        <v>5</v>
      </c>
      <c r="R1957" t="s">
        <v>7</v>
      </c>
    </row>
    <row r="1958" spans="1:18" x14ac:dyDescent="0.35">
      <c r="A1958">
        <v>0</v>
      </c>
      <c r="B1958" t="s">
        <v>367</v>
      </c>
      <c r="C1958">
        <v>0.28000000000000003</v>
      </c>
      <c r="D1958" t="s">
        <v>6</v>
      </c>
      <c r="E1958" t="s">
        <v>422</v>
      </c>
      <c r="F1958" s="640" t="s">
        <v>398</v>
      </c>
      <c r="G1958" t="s">
        <v>367</v>
      </c>
      <c r="H1958">
        <v>4.8499999999999996</v>
      </c>
      <c r="I1958" t="s">
        <v>871</v>
      </c>
      <c r="L1958">
        <v>107932427</v>
      </c>
      <c r="M1958" s="5">
        <v>45617</v>
      </c>
      <c r="N1958">
        <v>17</v>
      </c>
      <c r="O1958">
        <v>1</v>
      </c>
      <c r="P1958">
        <v>0</v>
      </c>
      <c r="Q1958">
        <v>5</v>
      </c>
      <c r="R1958" t="s">
        <v>7</v>
      </c>
    </row>
    <row r="1959" spans="1:18" x14ac:dyDescent="0.35">
      <c r="A1959">
        <v>0</v>
      </c>
      <c r="B1959" t="s">
        <v>367</v>
      </c>
      <c r="C1959">
        <v>0.25</v>
      </c>
      <c r="D1959" t="s">
        <v>6</v>
      </c>
      <c r="E1959" t="s">
        <v>422</v>
      </c>
      <c r="F1959" s="640" t="s">
        <v>398</v>
      </c>
      <c r="G1959" t="s">
        <v>367</v>
      </c>
      <c r="H1959">
        <v>4.88</v>
      </c>
      <c r="I1959" t="s">
        <v>871</v>
      </c>
      <c r="L1959">
        <v>108009140</v>
      </c>
      <c r="M1959" s="5">
        <v>45690</v>
      </c>
      <c r="N1959">
        <v>19</v>
      </c>
      <c r="O1959">
        <v>1</v>
      </c>
      <c r="P1959">
        <v>0</v>
      </c>
      <c r="Q1959">
        <v>5</v>
      </c>
      <c r="R1959" t="s">
        <v>8</v>
      </c>
    </row>
    <row r="1960" spans="1:18" x14ac:dyDescent="0.35">
      <c r="A1960">
        <v>0</v>
      </c>
      <c r="B1960" t="s">
        <v>367</v>
      </c>
      <c r="C1960">
        <v>0.4</v>
      </c>
      <c r="D1960" t="s">
        <v>411</v>
      </c>
      <c r="E1960" s="640" t="s">
        <v>398</v>
      </c>
      <c r="F1960" t="s">
        <v>422</v>
      </c>
      <c r="G1960" t="s">
        <v>367</v>
      </c>
      <c r="H1960">
        <v>4.9050000000000002</v>
      </c>
      <c r="I1960" t="s">
        <v>871</v>
      </c>
      <c r="L1960">
        <v>107732189</v>
      </c>
      <c r="M1960" s="5">
        <v>45438</v>
      </c>
      <c r="N1960">
        <v>19</v>
      </c>
      <c r="O1960">
        <v>1</v>
      </c>
      <c r="P1960">
        <v>0</v>
      </c>
      <c r="Q1960">
        <v>3</v>
      </c>
    </row>
    <row r="1961" spans="1:18" x14ac:dyDescent="0.35">
      <c r="A1961">
        <v>0</v>
      </c>
      <c r="B1961" t="s">
        <v>367</v>
      </c>
      <c r="C1961">
        <v>0.1</v>
      </c>
      <c r="D1961" t="s">
        <v>6</v>
      </c>
      <c r="E1961" t="s">
        <v>422</v>
      </c>
      <c r="F1961" s="640" t="s">
        <v>344</v>
      </c>
      <c r="G1961" t="s">
        <v>367</v>
      </c>
      <c r="H1961">
        <v>5.03</v>
      </c>
      <c r="I1961" t="s">
        <v>871</v>
      </c>
      <c r="L1961">
        <v>104954749</v>
      </c>
      <c r="M1961" s="5">
        <v>42717</v>
      </c>
      <c r="N1961">
        <v>17</v>
      </c>
      <c r="O1961">
        <v>1</v>
      </c>
      <c r="P1961">
        <v>0</v>
      </c>
      <c r="Q1961">
        <v>2</v>
      </c>
      <c r="R1961" t="s">
        <v>7</v>
      </c>
    </row>
    <row r="1962" spans="1:18" x14ac:dyDescent="0.35">
      <c r="A1962">
        <v>0</v>
      </c>
      <c r="B1962" t="s">
        <v>367</v>
      </c>
      <c r="C1962">
        <v>0.1</v>
      </c>
      <c r="D1962" t="s">
        <v>6</v>
      </c>
      <c r="E1962" t="s">
        <v>422</v>
      </c>
      <c r="F1962" s="640" t="s">
        <v>398</v>
      </c>
      <c r="G1962" t="s">
        <v>367</v>
      </c>
      <c r="H1962">
        <v>5.03</v>
      </c>
      <c r="I1962" t="s">
        <v>871</v>
      </c>
      <c r="L1962">
        <v>107465614</v>
      </c>
      <c r="M1962" s="5">
        <v>45184</v>
      </c>
      <c r="N1962">
        <v>29</v>
      </c>
      <c r="O1962">
        <v>1</v>
      </c>
      <c r="P1962">
        <v>0</v>
      </c>
      <c r="Q1962">
        <v>1</v>
      </c>
      <c r="R1962" t="s">
        <v>7</v>
      </c>
    </row>
    <row r="1963" spans="1:18" x14ac:dyDescent="0.35">
      <c r="A1963">
        <v>0</v>
      </c>
      <c r="B1963" t="s">
        <v>367</v>
      </c>
      <c r="C1963">
        <v>1.2E-2</v>
      </c>
      <c r="D1963" t="s">
        <v>6</v>
      </c>
      <c r="E1963" t="s">
        <v>422</v>
      </c>
      <c r="F1963" s="640" t="s">
        <v>398</v>
      </c>
      <c r="G1963" t="s">
        <v>367</v>
      </c>
      <c r="H1963">
        <v>5.1180000000000003</v>
      </c>
      <c r="I1963" t="s">
        <v>871</v>
      </c>
      <c r="L1963">
        <v>105783399</v>
      </c>
      <c r="M1963" s="5">
        <v>43518</v>
      </c>
      <c r="N1963">
        <v>23</v>
      </c>
      <c r="O1963">
        <v>2</v>
      </c>
      <c r="P1963">
        <v>0</v>
      </c>
      <c r="Q1963">
        <v>5</v>
      </c>
      <c r="R1963" t="s">
        <v>7</v>
      </c>
    </row>
    <row r="1964" spans="1:18" x14ac:dyDescent="0.35">
      <c r="A1964">
        <v>0</v>
      </c>
      <c r="B1964" t="s">
        <v>367</v>
      </c>
      <c r="C1964">
        <v>0</v>
      </c>
      <c r="E1964" t="s">
        <v>422</v>
      </c>
      <c r="F1964" s="640" t="s">
        <v>425</v>
      </c>
      <c r="G1964" t="s">
        <v>367</v>
      </c>
      <c r="H1964">
        <v>5.13</v>
      </c>
      <c r="I1964" t="s">
        <v>871</v>
      </c>
      <c r="L1964">
        <v>104619468</v>
      </c>
      <c r="M1964" s="5">
        <v>42383</v>
      </c>
      <c r="N1964">
        <v>26</v>
      </c>
      <c r="O1964">
        <v>1</v>
      </c>
      <c r="P1964">
        <v>8</v>
      </c>
      <c r="Q1964">
        <v>1</v>
      </c>
      <c r="R1964" t="s">
        <v>7</v>
      </c>
    </row>
    <row r="1965" spans="1:18" x14ac:dyDescent="0.35">
      <c r="A1965">
        <v>0</v>
      </c>
      <c r="B1965" t="s">
        <v>367</v>
      </c>
      <c r="C1965">
        <v>0</v>
      </c>
      <c r="E1965" t="s">
        <v>422</v>
      </c>
      <c r="F1965" s="640" t="s">
        <v>425</v>
      </c>
      <c r="G1965" t="s">
        <v>367</v>
      </c>
      <c r="H1965">
        <v>5.13</v>
      </c>
      <c r="I1965" t="s">
        <v>871</v>
      </c>
      <c r="L1965">
        <v>104062912</v>
      </c>
      <c r="M1965" s="5">
        <v>41780</v>
      </c>
      <c r="N1965">
        <v>30</v>
      </c>
      <c r="O1965">
        <v>1</v>
      </c>
      <c r="P1965">
        <v>0</v>
      </c>
      <c r="Q1965">
        <v>5</v>
      </c>
      <c r="R1965" t="s">
        <v>7</v>
      </c>
    </row>
    <row r="1966" spans="1:18" x14ac:dyDescent="0.35">
      <c r="A1966">
        <v>0</v>
      </c>
      <c r="B1966" t="s">
        <v>367</v>
      </c>
      <c r="C1966">
        <v>0</v>
      </c>
      <c r="E1966" t="s">
        <v>422</v>
      </c>
      <c r="F1966" t="s">
        <v>427</v>
      </c>
      <c r="G1966" t="s">
        <v>367</v>
      </c>
      <c r="H1966">
        <v>5.13</v>
      </c>
      <c r="I1966" t="s">
        <v>871</v>
      </c>
      <c r="L1966">
        <v>103945456</v>
      </c>
      <c r="M1966" s="5">
        <v>41646</v>
      </c>
      <c r="N1966">
        <v>23</v>
      </c>
      <c r="O1966">
        <v>1</v>
      </c>
      <c r="P1966">
        <v>8</v>
      </c>
      <c r="Q1966">
        <v>1</v>
      </c>
      <c r="R1966" t="s">
        <v>3</v>
      </c>
    </row>
    <row r="1967" spans="1:18" x14ac:dyDescent="0.35">
      <c r="A1967">
        <v>0</v>
      </c>
      <c r="B1967" t="s">
        <v>367</v>
      </c>
      <c r="C1967">
        <v>0</v>
      </c>
      <c r="E1967" t="s">
        <v>422</v>
      </c>
      <c r="F1967" s="640" t="s">
        <v>398</v>
      </c>
      <c r="G1967" t="s">
        <v>367</v>
      </c>
      <c r="H1967">
        <v>5.13</v>
      </c>
      <c r="I1967" t="s">
        <v>871</v>
      </c>
      <c r="L1967">
        <v>108110640</v>
      </c>
      <c r="M1967" s="5">
        <v>45788</v>
      </c>
      <c r="N1967">
        <v>24</v>
      </c>
      <c r="O1967">
        <v>1</v>
      </c>
      <c r="P1967">
        <v>8</v>
      </c>
      <c r="Q1967">
        <v>5</v>
      </c>
      <c r="R1967" t="s">
        <v>3</v>
      </c>
    </row>
    <row r="1968" spans="1:18" x14ac:dyDescent="0.35">
      <c r="A1968">
        <v>0</v>
      </c>
      <c r="B1968" t="s">
        <v>367</v>
      </c>
      <c r="C1968">
        <v>0.1</v>
      </c>
      <c r="D1968" t="s">
        <v>399</v>
      </c>
      <c r="E1968" t="s">
        <v>422</v>
      </c>
      <c r="F1968" t="s">
        <v>676</v>
      </c>
      <c r="G1968" t="s">
        <v>367</v>
      </c>
      <c r="H1968">
        <v>5.13</v>
      </c>
      <c r="I1968" t="s">
        <v>871</v>
      </c>
      <c r="L1968">
        <v>103937208</v>
      </c>
      <c r="M1968" s="5">
        <v>41629</v>
      </c>
      <c r="N1968">
        <v>19</v>
      </c>
      <c r="O1968">
        <v>1</v>
      </c>
      <c r="P1968">
        <v>9</v>
      </c>
      <c r="Q1968">
        <v>1</v>
      </c>
    </row>
    <row r="1969" spans="1:18" x14ac:dyDescent="0.35">
      <c r="A1969">
        <v>0</v>
      </c>
      <c r="B1969" t="s">
        <v>367</v>
      </c>
      <c r="C1969">
        <v>0.1</v>
      </c>
      <c r="D1969" t="s">
        <v>6</v>
      </c>
      <c r="E1969" t="s">
        <v>674</v>
      </c>
      <c r="F1969" t="s">
        <v>677</v>
      </c>
      <c r="G1969" t="s">
        <v>367</v>
      </c>
      <c r="H1969">
        <v>999.99900000000002</v>
      </c>
      <c r="I1969" t="s">
        <v>871</v>
      </c>
      <c r="L1969">
        <v>103992704</v>
      </c>
      <c r="M1969" s="5">
        <v>41702</v>
      </c>
      <c r="N1969">
        <v>5</v>
      </c>
      <c r="O1969">
        <v>4</v>
      </c>
      <c r="P1969">
        <v>0</v>
      </c>
      <c r="Q1969">
        <v>1</v>
      </c>
      <c r="R1969" t="s">
        <v>7</v>
      </c>
    </row>
    <row r="1970" spans="1:18" x14ac:dyDescent="0.35">
      <c r="A1970">
        <v>0</v>
      </c>
      <c r="B1970" t="s">
        <v>367</v>
      </c>
      <c r="C1970">
        <v>0.1</v>
      </c>
      <c r="D1970" t="s">
        <v>6</v>
      </c>
      <c r="E1970" t="s">
        <v>678</v>
      </c>
      <c r="F1970" t="s">
        <v>422</v>
      </c>
      <c r="G1970" t="s">
        <v>367</v>
      </c>
      <c r="H1970">
        <v>999.99900000000002</v>
      </c>
      <c r="I1970" t="s">
        <v>871</v>
      </c>
      <c r="L1970">
        <v>108154726</v>
      </c>
      <c r="M1970" s="5">
        <v>45817</v>
      </c>
      <c r="N1970">
        <v>21</v>
      </c>
      <c r="O1970">
        <v>1</v>
      </c>
      <c r="P1970">
        <v>12</v>
      </c>
      <c r="Q1970">
        <v>1</v>
      </c>
      <c r="R1970" t="s">
        <v>7</v>
      </c>
    </row>
    <row r="1971" spans="1:18" x14ac:dyDescent="0.35">
      <c r="A1971">
        <v>0</v>
      </c>
      <c r="B1971" t="s">
        <v>367</v>
      </c>
      <c r="C1971">
        <v>0</v>
      </c>
      <c r="E1971" t="s">
        <v>677</v>
      </c>
      <c r="F1971" s="640" t="s">
        <v>398</v>
      </c>
      <c r="G1971" t="s">
        <v>367</v>
      </c>
      <c r="H1971">
        <v>999.99900000000002</v>
      </c>
      <c r="I1971" t="s">
        <v>871</v>
      </c>
      <c r="L1971">
        <v>107514758</v>
      </c>
      <c r="M1971" s="5">
        <v>45230</v>
      </c>
      <c r="N1971">
        <v>21</v>
      </c>
      <c r="O1971">
        <v>2</v>
      </c>
      <c r="P1971">
        <v>0</v>
      </c>
      <c r="Q1971">
        <v>5</v>
      </c>
      <c r="R1971" t="s">
        <v>8</v>
      </c>
    </row>
    <row r="1972" spans="1:18" x14ac:dyDescent="0.35">
      <c r="A1972">
        <v>0</v>
      </c>
      <c r="B1972" t="s">
        <v>367</v>
      </c>
      <c r="C1972">
        <v>0.05</v>
      </c>
      <c r="D1972" t="s">
        <v>6</v>
      </c>
      <c r="E1972" t="s">
        <v>677</v>
      </c>
      <c r="F1972" t="s">
        <v>672</v>
      </c>
      <c r="G1972" t="s">
        <v>367</v>
      </c>
      <c r="H1972">
        <v>999.99900000000002</v>
      </c>
      <c r="I1972" t="s">
        <v>871</v>
      </c>
      <c r="L1972">
        <v>104613257</v>
      </c>
      <c r="M1972" s="5">
        <v>42381</v>
      </c>
      <c r="N1972">
        <v>17</v>
      </c>
      <c r="O1972">
        <v>1</v>
      </c>
      <c r="P1972">
        <v>0</v>
      </c>
      <c r="Q1972">
        <v>5</v>
      </c>
      <c r="R1972" t="s">
        <v>7</v>
      </c>
    </row>
    <row r="1973" spans="1:18" x14ac:dyDescent="0.35">
      <c r="A1973">
        <v>0</v>
      </c>
      <c r="B1973" t="s">
        <v>367</v>
      </c>
      <c r="C1973">
        <v>0</v>
      </c>
      <c r="E1973" t="s">
        <v>679</v>
      </c>
      <c r="F1973" t="s">
        <v>644</v>
      </c>
      <c r="G1973" t="s">
        <v>367</v>
      </c>
      <c r="H1973">
        <v>999.99900000000002</v>
      </c>
      <c r="I1973" t="s">
        <v>871</v>
      </c>
      <c r="L1973">
        <v>108021595</v>
      </c>
      <c r="M1973" s="5">
        <v>45684</v>
      </c>
      <c r="N1973">
        <v>21</v>
      </c>
      <c r="O1973">
        <v>2</v>
      </c>
      <c r="P1973">
        <v>5</v>
      </c>
      <c r="Q1973">
        <v>2</v>
      </c>
      <c r="R1973" t="s">
        <v>9</v>
      </c>
    </row>
    <row r="1974" spans="1:18" x14ac:dyDescent="0.35">
      <c r="A1974">
        <v>0</v>
      </c>
      <c r="B1974" t="s">
        <v>367</v>
      </c>
      <c r="C1974">
        <v>0</v>
      </c>
      <c r="E1974" t="s">
        <v>680</v>
      </c>
      <c r="F1974" s="640" t="s">
        <v>398</v>
      </c>
      <c r="G1974" t="s">
        <v>367</v>
      </c>
      <c r="H1974">
        <v>999.99900000000002</v>
      </c>
      <c r="I1974" t="s">
        <v>871</v>
      </c>
      <c r="L1974">
        <v>106574890</v>
      </c>
      <c r="M1974" s="5">
        <v>44330</v>
      </c>
      <c r="N1974">
        <v>26</v>
      </c>
      <c r="O1974">
        <v>1</v>
      </c>
      <c r="P1974">
        <v>8</v>
      </c>
      <c r="Q1974">
        <v>1</v>
      </c>
      <c r="R1974" t="s">
        <v>7</v>
      </c>
    </row>
    <row r="1975" spans="1:18" x14ac:dyDescent="0.35">
      <c r="A1975">
        <v>0</v>
      </c>
      <c r="B1975" t="s">
        <v>367</v>
      </c>
      <c r="C1975">
        <v>0</v>
      </c>
      <c r="E1975" t="s">
        <v>680</v>
      </c>
      <c r="F1975" t="s">
        <v>624</v>
      </c>
      <c r="G1975" t="s">
        <v>367</v>
      </c>
      <c r="H1975">
        <v>999.99900000000002</v>
      </c>
      <c r="I1975" t="s">
        <v>871</v>
      </c>
      <c r="L1975">
        <v>104818834</v>
      </c>
      <c r="M1975" s="5">
        <v>42594</v>
      </c>
      <c r="N1975">
        <v>26</v>
      </c>
      <c r="O1975">
        <v>1</v>
      </c>
      <c r="P1975">
        <v>4</v>
      </c>
      <c r="Q1975">
        <v>1</v>
      </c>
      <c r="R1975" t="s">
        <v>7</v>
      </c>
    </row>
    <row r="1976" spans="1:18" x14ac:dyDescent="0.35">
      <c r="A1976">
        <v>0</v>
      </c>
      <c r="B1976" t="s">
        <v>367</v>
      </c>
      <c r="C1976">
        <v>0.1</v>
      </c>
      <c r="D1976" t="s">
        <v>6</v>
      </c>
      <c r="E1976" t="s">
        <v>680</v>
      </c>
      <c r="F1976" t="s">
        <v>426</v>
      </c>
      <c r="G1976" t="s">
        <v>367</v>
      </c>
      <c r="H1976">
        <v>999.99900000000002</v>
      </c>
      <c r="I1976" t="s">
        <v>871</v>
      </c>
      <c r="L1976">
        <v>106592007</v>
      </c>
      <c r="M1976" s="5">
        <v>44350</v>
      </c>
      <c r="N1976">
        <v>19</v>
      </c>
      <c r="O1976">
        <v>2</v>
      </c>
      <c r="P1976">
        <v>0</v>
      </c>
      <c r="Q1976">
        <v>5</v>
      </c>
      <c r="R1976" t="s">
        <v>7</v>
      </c>
    </row>
    <row r="1977" spans="1:18" x14ac:dyDescent="0.35">
      <c r="A1977">
        <v>0</v>
      </c>
      <c r="B1977" t="s">
        <v>367</v>
      </c>
      <c r="C1977">
        <v>0</v>
      </c>
      <c r="E1977" t="s">
        <v>681</v>
      </c>
      <c r="F1977" s="640" t="s">
        <v>398</v>
      </c>
      <c r="G1977" t="s">
        <v>367</v>
      </c>
      <c r="H1977">
        <v>999.99900000000002</v>
      </c>
      <c r="I1977" t="s">
        <v>871</v>
      </c>
      <c r="L1977">
        <v>104162891</v>
      </c>
      <c r="M1977" s="5">
        <v>41906</v>
      </c>
      <c r="N1977">
        <v>5</v>
      </c>
      <c r="O1977">
        <v>2</v>
      </c>
      <c r="P1977">
        <v>8</v>
      </c>
      <c r="Q1977">
        <v>1</v>
      </c>
      <c r="R1977" t="s">
        <v>7</v>
      </c>
    </row>
    <row r="1978" spans="1:18" x14ac:dyDescent="0.35">
      <c r="A1978">
        <v>0</v>
      </c>
      <c r="B1978" t="s">
        <v>367</v>
      </c>
      <c r="C1978">
        <v>0.1</v>
      </c>
      <c r="D1978" t="s">
        <v>6</v>
      </c>
      <c r="E1978" t="s">
        <v>438</v>
      </c>
      <c r="F1978" t="s">
        <v>682</v>
      </c>
      <c r="G1978" t="s">
        <v>367</v>
      </c>
      <c r="H1978">
        <v>999.99900000000002</v>
      </c>
      <c r="I1978" t="s">
        <v>871</v>
      </c>
      <c r="L1978">
        <v>107000323</v>
      </c>
      <c r="M1978" s="5">
        <v>44733</v>
      </c>
      <c r="N1978">
        <v>19</v>
      </c>
      <c r="O1978">
        <v>1</v>
      </c>
      <c r="P1978">
        <v>0</v>
      </c>
      <c r="Q1978">
        <v>5</v>
      </c>
      <c r="R1978" t="s">
        <v>7</v>
      </c>
    </row>
    <row r="1979" spans="1:18" x14ac:dyDescent="0.35">
      <c r="A1979">
        <v>0</v>
      </c>
      <c r="B1979" t="s">
        <v>344</v>
      </c>
      <c r="C1979">
        <v>0.1</v>
      </c>
      <c r="D1979" t="s">
        <v>385</v>
      </c>
      <c r="E1979" t="s">
        <v>416</v>
      </c>
      <c r="F1979" t="s">
        <v>427</v>
      </c>
      <c r="G1979" t="s">
        <v>344</v>
      </c>
      <c r="H1979">
        <v>0.1</v>
      </c>
      <c r="I1979" t="s">
        <v>871</v>
      </c>
      <c r="L1979">
        <v>107831434</v>
      </c>
      <c r="M1979" s="5">
        <v>45530</v>
      </c>
      <c r="N1979">
        <v>29</v>
      </c>
      <c r="O1979">
        <v>1</v>
      </c>
      <c r="P1979">
        <v>0</v>
      </c>
      <c r="Q1979">
        <v>5</v>
      </c>
      <c r="R1979" t="s">
        <v>7</v>
      </c>
    </row>
    <row r="1980" spans="1:18" x14ac:dyDescent="0.35">
      <c r="A1980">
        <v>0</v>
      </c>
      <c r="B1980" t="s">
        <v>344</v>
      </c>
      <c r="C1980">
        <v>0.18</v>
      </c>
      <c r="D1980" t="s">
        <v>385</v>
      </c>
      <c r="E1980" t="s">
        <v>416</v>
      </c>
      <c r="F1980" t="s">
        <v>685</v>
      </c>
      <c r="G1980" t="s">
        <v>344</v>
      </c>
      <c r="H1980">
        <v>0.18</v>
      </c>
      <c r="I1980" t="s">
        <v>871</v>
      </c>
      <c r="L1980">
        <v>107732282</v>
      </c>
      <c r="M1980" s="5">
        <v>45432</v>
      </c>
      <c r="N1980">
        <v>20</v>
      </c>
      <c r="O1980">
        <v>1</v>
      </c>
      <c r="P1980">
        <v>0</v>
      </c>
      <c r="Q1980">
        <v>1</v>
      </c>
      <c r="R1980" t="s">
        <v>7</v>
      </c>
    </row>
    <row r="1981" spans="1:18" x14ac:dyDescent="0.35">
      <c r="A1981">
        <v>0</v>
      </c>
      <c r="B1981" t="s">
        <v>344</v>
      </c>
      <c r="C1981">
        <v>0.4</v>
      </c>
      <c r="D1981" t="s">
        <v>385</v>
      </c>
      <c r="E1981" t="s">
        <v>416</v>
      </c>
      <c r="F1981" t="s">
        <v>685</v>
      </c>
      <c r="G1981" t="s">
        <v>344</v>
      </c>
      <c r="H1981">
        <v>0.4</v>
      </c>
      <c r="I1981" t="s">
        <v>871</v>
      </c>
      <c r="L1981">
        <v>106533782</v>
      </c>
      <c r="M1981" s="5">
        <v>44288</v>
      </c>
      <c r="N1981">
        <v>17</v>
      </c>
      <c r="O1981">
        <v>1</v>
      </c>
      <c r="P1981">
        <v>0</v>
      </c>
      <c r="Q1981">
        <v>5</v>
      </c>
      <c r="R1981" t="s">
        <v>7</v>
      </c>
    </row>
    <row r="1982" spans="1:18" x14ac:dyDescent="0.35">
      <c r="A1982">
        <v>0</v>
      </c>
      <c r="B1982" t="s">
        <v>344</v>
      </c>
      <c r="C1982">
        <v>0.5</v>
      </c>
      <c r="D1982" t="s">
        <v>385</v>
      </c>
      <c r="E1982" t="s">
        <v>416</v>
      </c>
      <c r="F1982" t="s">
        <v>686</v>
      </c>
      <c r="G1982" t="s">
        <v>344</v>
      </c>
      <c r="H1982">
        <v>0.5</v>
      </c>
      <c r="I1982" t="s">
        <v>871</v>
      </c>
      <c r="L1982">
        <v>108430340</v>
      </c>
      <c r="M1982" s="5">
        <v>46094</v>
      </c>
      <c r="N1982">
        <v>21</v>
      </c>
      <c r="O1982">
        <v>1</v>
      </c>
      <c r="P1982">
        <v>0</v>
      </c>
      <c r="Q1982">
        <v>1</v>
      </c>
      <c r="R1982" t="s">
        <v>7</v>
      </c>
    </row>
    <row r="1983" spans="1:18" x14ac:dyDescent="0.35">
      <c r="A1983">
        <v>0</v>
      </c>
      <c r="B1983" t="s">
        <v>344</v>
      </c>
      <c r="C1983">
        <v>0.51</v>
      </c>
      <c r="D1983" t="s">
        <v>385</v>
      </c>
      <c r="E1983" t="s">
        <v>416</v>
      </c>
      <c r="F1983" t="s">
        <v>427</v>
      </c>
      <c r="G1983" t="s">
        <v>344</v>
      </c>
      <c r="H1983">
        <v>0.51</v>
      </c>
      <c r="I1983" t="s">
        <v>871</v>
      </c>
      <c r="L1983">
        <v>106696753</v>
      </c>
      <c r="M1983" s="5">
        <v>44453</v>
      </c>
      <c r="N1983">
        <v>29</v>
      </c>
      <c r="O1983">
        <v>1</v>
      </c>
      <c r="P1983">
        <v>0</v>
      </c>
      <c r="Q1983">
        <v>1</v>
      </c>
      <c r="R1983" t="s">
        <v>7</v>
      </c>
    </row>
    <row r="1984" spans="1:18" x14ac:dyDescent="0.35">
      <c r="A1984">
        <v>0</v>
      </c>
      <c r="B1984" t="s">
        <v>344</v>
      </c>
      <c r="C1984">
        <v>0.55000000000000004</v>
      </c>
      <c r="D1984" t="s">
        <v>385</v>
      </c>
      <c r="E1984" t="s">
        <v>416</v>
      </c>
      <c r="F1984" t="s">
        <v>687</v>
      </c>
      <c r="G1984" t="s">
        <v>344</v>
      </c>
      <c r="H1984">
        <v>0.55000000000000004</v>
      </c>
      <c r="I1984" t="s">
        <v>871</v>
      </c>
      <c r="L1984">
        <v>107900871</v>
      </c>
      <c r="M1984" s="5">
        <v>45593</v>
      </c>
      <c r="N1984">
        <v>17</v>
      </c>
      <c r="O1984">
        <v>1</v>
      </c>
      <c r="P1984">
        <v>0</v>
      </c>
      <c r="Q1984">
        <v>1</v>
      </c>
      <c r="R1984" t="s">
        <v>7</v>
      </c>
    </row>
    <row r="1985" spans="1:18" x14ac:dyDescent="0.35">
      <c r="A1985">
        <v>0</v>
      </c>
      <c r="B1985" t="s">
        <v>344</v>
      </c>
      <c r="C1985">
        <v>0.64</v>
      </c>
      <c r="D1985" t="s">
        <v>385</v>
      </c>
      <c r="E1985" t="s">
        <v>416</v>
      </c>
      <c r="F1985" t="s">
        <v>687</v>
      </c>
      <c r="G1985" t="s">
        <v>344</v>
      </c>
      <c r="H1985">
        <v>0.64</v>
      </c>
      <c r="I1985" t="s">
        <v>871</v>
      </c>
      <c r="L1985">
        <v>104795783</v>
      </c>
      <c r="M1985" s="5">
        <v>42561</v>
      </c>
      <c r="N1985">
        <v>19</v>
      </c>
      <c r="O1985">
        <v>1</v>
      </c>
      <c r="P1985">
        <v>0</v>
      </c>
      <c r="Q1985">
        <v>5</v>
      </c>
      <c r="R1985" t="s">
        <v>8</v>
      </c>
    </row>
    <row r="1986" spans="1:18" x14ac:dyDescent="0.35">
      <c r="A1986">
        <v>0</v>
      </c>
      <c r="B1986" t="s">
        <v>344</v>
      </c>
      <c r="C1986">
        <v>0.5</v>
      </c>
      <c r="D1986" t="s">
        <v>399</v>
      </c>
      <c r="E1986" t="s">
        <v>685</v>
      </c>
      <c r="F1986" t="s">
        <v>416</v>
      </c>
      <c r="G1986" t="s">
        <v>344</v>
      </c>
      <c r="H1986">
        <v>0.64</v>
      </c>
      <c r="I1986" t="s">
        <v>871</v>
      </c>
      <c r="L1986">
        <v>103959081</v>
      </c>
      <c r="M1986" s="5">
        <v>41658</v>
      </c>
      <c r="N1986">
        <v>17</v>
      </c>
      <c r="O1986">
        <v>1</v>
      </c>
      <c r="P1986">
        <v>0</v>
      </c>
      <c r="Q1986">
        <v>5</v>
      </c>
      <c r="R1986" t="s">
        <v>7</v>
      </c>
    </row>
    <row r="1987" spans="1:18" x14ac:dyDescent="0.35">
      <c r="A1987">
        <v>0</v>
      </c>
      <c r="B1987" t="s">
        <v>344</v>
      </c>
      <c r="C1987">
        <v>0.7</v>
      </c>
      <c r="D1987" t="s">
        <v>385</v>
      </c>
      <c r="E1987" t="s">
        <v>416</v>
      </c>
      <c r="F1987" t="s">
        <v>685</v>
      </c>
      <c r="G1987" t="s">
        <v>344</v>
      </c>
      <c r="H1987">
        <v>0.7</v>
      </c>
      <c r="I1987" t="s">
        <v>871</v>
      </c>
      <c r="L1987">
        <v>108128553</v>
      </c>
      <c r="M1987" s="5">
        <v>45807</v>
      </c>
      <c r="N1987">
        <v>29</v>
      </c>
      <c r="O1987">
        <v>2</v>
      </c>
      <c r="P1987">
        <v>0</v>
      </c>
      <c r="Q1987">
        <v>1</v>
      </c>
      <c r="R1987" t="s">
        <v>8</v>
      </c>
    </row>
    <row r="1988" spans="1:18" x14ac:dyDescent="0.35">
      <c r="A1988">
        <v>0</v>
      </c>
      <c r="B1988" t="s">
        <v>344</v>
      </c>
      <c r="C1988">
        <v>0.5</v>
      </c>
      <c r="D1988" t="s">
        <v>399</v>
      </c>
      <c r="E1988" t="s">
        <v>687</v>
      </c>
      <c r="F1988" t="s">
        <v>685</v>
      </c>
      <c r="G1988" t="s">
        <v>344</v>
      </c>
      <c r="H1988">
        <v>1.1000000000000001</v>
      </c>
      <c r="I1988" t="s">
        <v>871</v>
      </c>
      <c r="L1988">
        <v>107052275</v>
      </c>
      <c r="M1988" s="5">
        <v>44792</v>
      </c>
      <c r="N1988">
        <v>24</v>
      </c>
      <c r="O1988">
        <v>1</v>
      </c>
      <c r="P1988">
        <v>5</v>
      </c>
      <c r="Q1988">
        <v>1</v>
      </c>
      <c r="R1988" t="s">
        <v>7</v>
      </c>
    </row>
    <row r="1989" spans="1:18" x14ac:dyDescent="0.35">
      <c r="A1989">
        <v>0</v>
      </c>
      <c r="B1989" t="s">
        <v>344</v>
      </c>
      <c r="C1989">
        <v>0.5</v>
      </c>
      <c r="D1989" t="s">
        <v>399</v>
      </c>
      <c r="E1989" t="s">
        <v>687</v>
      </c>
      <c r="F1989" t="s">
        <v>685</v>
      </c>
      <c r="G1989" t="s">
        <v>344</v>
      </c>
      <c r="H1989">
        <v>1.1000000000000001</v>
      </c>
      <c r="I1989" t="s">
        <v>871</v>
      </c>
      <c r="L1989">
        <v>106189601</v>
      </c>
      <c r="M1989" s="5">
        <v>43909</v>
      </c>
      <c r="N1989">
        <v>17</v>
      </c>
      <c r="O1989">
        <v>1</v>
      </c>
      <c r="P1989">
        <v>0</v>
      </c>
      <c r="Q1989">
        <v>5</v>
      </c>
      <c r="R1989" t="s">
        <v>7</v>
      </c>
    </row>
    <row r="1990" spans="1:18" x14ac:dyDescent="0.35">
      <c r="A1990">
        <v>0</v>
      </c>
      <c r="B1990" t="s">
        <v>344</v>
      </c>
      <c r="C1990">
        <v>0.5</v>
      </c>
      <c r="D1990" t="s">
        <v>399</v>
      </c>
      <c r="E1990" t="s">
        <v>687</v>
      </c>
      <c r="F1990" t="s">
        <v>685</v>
      </c>
      <c r="G1990" t="s">
        <v>344</v>
      </c>
      <c r="H1990">
        <v>1.1000000000000001</v>
      </c>
      <c r="I1990" t="s">
        <v>871</v>
      </c>
      <c r="L1990">
        <v>108128454</v>
      </c>
      <c r="M1990" s="5">
        <v>45808</v>
      </c>
      <c r="N1990">
        <v>19</v>
      </c>
      <c r="O1990">
        <v>2</v>
      </c>
      <c r="P1990">
        <v>0</v>
      </c>
      <c r="Q1990">
        <v>1</v>
      </c>
      <c r="R1990" t="s">
        <v>8</v>
      </c>
    </row>
    <row r="1991" spans="1:18" x14ac:dyDescent="0.35">
      <c r="A1991">
        <v>0</v>
      </c>
      <c r="B1991" t="s">
        <v>344</v>
      </c>
      <c r="C1991">
        <v>0</v>
      </c>
      <c r="E1991" t="s">
        <v>685</v>
      </c>
      <c r="F1991" t="s">
        <v>687</v>
      </c>
      <c r="G1991" t="s">
        <v>344</v>
      </c>
      <c r="H1991">
        <v>1.1399999999999999</v>
      </c>
      <c r="I1991" t="s">
        <v>871</v>
      </c>
      <c r="L1991">
        <v>106508237</v>
      </c>
      <c r="M1991" s="5">
        <v>44260</v>
      </c>
      <c r="N1991">
        <v>23</v>
      </c>
      <c r="O1991">
        <v>1</v>
      </c>
      <c r="P1991">
        <v>7</v>
      </c>
      <c r="Q1991">
        <v>1</v>
      </c>
      <c r="R1991" t="s">
        <v>7</v>
      </c>
    </row>
    <row r="1992" spans="1:18" x14ac:dyDescent="0.35">
      <c r="A1992">
        <v>0</v>
      </c>
      <c r="B1992" t="s">
        <v>344</v>
      </c>
      <c r="C1992">
        <v>0.1</v>
      </c>
      <c r="D1992" t="s">
        <v>385</v>
      </c>
      <c r="E1992" t="s">
        <v>685</v>
      </c>
      <c r="F1992" t="s">
        <v>687</v>
      </c>
      <c r="G1992" t="s">
        <v>344</v>
      </c>
      <c r="H1992">
        <v>1.24</v>
      </c>
      <c r="I1992" t="s">
        <v>871</v>
      </c>
      <c r="L1992">
        <v>104497168</v>
      </c>
      <c r="M1992" s="5">
        <v>42270</v>
      </c>
      <c r="N1992">
        <v>19</v>
      </c>
      <c r="O1992">
        <v>1</v>
      </c>
      <c r="P1992">
        <v>0</v>
      </c>
      <c r="Q1992">
        <v>5</v>
      </c>
      <c r="R1992" t="s">
        <v>7</v>
      </c>
    </row>
    <row r="1993" spans="1:18" x14ac:dyDescent="0.35">
      <c r="A1993">
        <v>0</v>
      </c>
      <c r="B1993" t="s">
        <v>344</v>
      </c>
      <c r="C1993">
        <v>0.3</v>
      </c>
      <c r="D1993" t="s">
        <v>399</v>
      </c>
      <c r="E1993" t="s">
        <v>687</v>
      </c>
      <c r="F1993" t="s">
        <v>685</v>
      </c>
      <c r="G1993" t="s">
        <v>344</v>
      </c>
      <c r="H1993">
        <v>1.3</v>
      </c>
      <c r="I1993" t="s">
        <v>871</v>
      </c>
      <c r="L1993">
        <v>108299374</v>
      </c>
      <c r="M1993" s="5">
        <v>45969</v>
      </c>
      <c r="N1993">
        <v>19</v>
      </c>
      <c r="O1993">
        <v>1</v>
      </c>
      <c r="P1993">
        <v>0</v>
      </c>
      <c r="Q1993">
        <v>5</v>
      </c>
      <c r="R1993" t="s">
        <v>10</v>
      </c>
    </row>
    <row r="1994" spans="1:18" x14ac:dyDescent="0.35">
      <c r="A1994">
        <v>0</v>
      </c>
      <c r="B1994" t="s">
        <v>344</v>
      </c>
      <c r="C1994">
        <v>0.2</v>
      </c>
      <c r="D1994" t="s">
        <v>6</v>
      </c>
      <c r="E1994" t="s">
        <v>685</v>
      </c>
      <c r="F1994" t="s">
        <v>687</v>
      </c>
      <c r="G1994" t="s">
        <v>344</v>
      </c>
      <c r="H1994">
        <v>1.34</v>
      </c>
      <c r="I1994" t="s">
        <v>871</v>
      </c>
      <c r="L1994">
        <v>105356393</v>
      </c>
      <c r="M1994" s="5">
        <v>43117</v>
      </c>
      <c r="N1994">
        <v>1</v>
      </c>
      <c r="O1994">
        <v>5</v>
      </c>
      <c r="P1994">
        <v>0</v>
      </c>
      <c r="Q1994">
        <v>1</v>
      </c>
      <c r="R1994" t="s">
        <v>7</v>
      </c>
    </row>
    <row r="1995" spans="1:18" x14ac:dyDescent="0.35">
      <c r="A1995">
        <v>0</v>
      </c>
      <c r="B1995" t="s">
        <v>344</v>
      </c>
      <c r="C1995">
        <v>0.2</v>
      </c>
      <c r="D1995" t="s">
        <v>385</v>
      </c>
      <c r="E1995" t="s">
        <v>685</v>
      </c>
      <c r="F1995" t="s">
        <v>687</v>
      </c>
      <c r="G1995" t="s">
        <v>344</v>
      </c>
      <c r="H1995">
        <v>1.34</v>
      </c>
      <c r="I1995" t="s">
        <v>871</v>
      </c>
      <c r="L1995">
        <v>105244197</v>
      </c>
      <c r="M1995" s="5">
        <v>43012</v>
      </c>
      <c r="N1995">
        <v>5</v>
      </c>
      <c r="O1995">
        <v>1</v>
      </c>
      <c r="P1995">
        <v>0</v>
      </c>
      <c r="Q1995">
        <v>1</v>
      </c>
      <c r="R1995" t="s">
        <v>3</v>
      </c>
    </row>
    <row r="1996" spans="1:18" x14ac:dyDescent="0.35">
      <c r="A1996">
        <v>0</v>
      </c>
      <c r="B1996" t="s">
        <v>344</v>
      </c>
      <c r="C1996">
        <v>0.2</v>
      </c>
      <c r="D1996" t="s">
        <v>399</v>
      </c>
      <c r="E1996" t="s">
        <v>687</v>
      </c>
      <c r="F1996" t="s">
        <v>427</v>
      </c>
      <c r="G1996" t="s">
        <v>344</v>
      </c>
      <c r="H1996">
        <v>1.4</v>
      </c>
      <c r="I1996" t="s">
        <v>871</v>
      </c>
      <c r="L1996">
        <v>106536022</v>
      </c>
      <c r="M1996" s="5">
        <v>44291</v>
      </c>
      <c r="N1996">
        <v>19</v>
      </c>
      <c r="O1996">
        <v>1</v>
      </c>
      <c r="P1996">
        <v>0</v>
      </c>
      <c r="Q1996">
        <v>1</v>
      </c>
      <c r="R1996" t="s">
        <v>3</v>
      </c>
    </row>
    <row r="1997" spans="1:18" x14ac:dyDescent="0.35">
      <c r="A1997">
        <v>0</v>
      </c>
      <c r="B1997" t="s">
        <v>344</v>
      </c>
      <c r="C1997">
        <v>0.2</v>
      </c>
      <c r="D1997" t="s">
        <v>399</v>
      </c>
      <c r="E1997" t="s">
        <v>687</v>
      </c>
      <c r="F1997" t="s">
        <v>685</v>
      </c>
      <c r="G1997" t="s">
        <v>344</v>
      </c>
      <c r="H1997">
        <v>1.4</v>
      </c>
      <c r="I1997" t="s">
        <v>871</v>
      </c>
      <c r="L1997">
        <v>104962598</v>
      </c>
      <c r="M1997" s="5">
        <v>42730</v>
      </c>
      <c r="N1997">
        <v>19</v>
      </c>
      <c r="O1997">
        <v>2</v>
      </c>
      <c r="P1997">
        <v>0</v>
      </c>
      <c r="Q1997">
        <v>5</v>
      </c>
      <c r="R1997" t="s">
        <v>7</v>
      </c>
    </row>
    <row r="1998" spans="1:18" x14ac:dyDescent="0.35">
      <c r="A1998">
        <v>0</v>
      </c>
      <c r="B1998" t="s">
        <v>344</v>
      </c>
      <c r="C1998">
        <v>0.7</v>
      </c>
      <c r="D1998" t="s">
        <v>399</v>
      </c>
      <c r="E1998" t="s">
        <v>427</v>
      </c>
      <c r="F1998" t="s">
        <v>685</v>
      </c>
      <c r="G1998" t="s">
        <v>344</v>
      </c>
      <c r="H1998">
        <v>1.41</v>
      </c>
      <c r="I1998" t="s">
        <v>871</v>
      </c>
      <c r="L1998">
        <v>106106810</v>
      </c>
      <c r="M1998" s="5">
        <v>43823</v>
      </c>
      <c r="N1998">
        <v>29</v>
      </c>
      <c r="O1998">
        <v>1</v>
      </c>
      <c r="P1998">
        <v>0</v>
      </c>
      <c r="Q1998">
        <v>5</v>
      </c>
      <c r="R1998" t="s">
        <v>8</v>
      </c>
    </row>
    <row r="1999" spans="1:18" x14ac:dyDescent="0.35">
      <c r="A1999">
        <v>0</v>
      </c>
      <c r="B1999" t="s">
        <v>344</v>
      </c>
      <c r="C1999">
        <v>0.3</v>
      </c>
      <c r="D1999" t="s">
        <v>385</v>
      </c>
      <c r="E1999" t="s">
        <v>685</v>
      </c>
      <c r="F1999" t="s">
        <v>427</v>
      </c>
      <c r="G1999" t="s">
        <v>344</v>
      </c>
      <c r="H1999">
        <v>1.44</v>
      </c>
      <c r="I1999" t="s">
        <v>871</v>
      </c>
      <c r="L1999">
        <v>107427219</v>
      </c>
      <c r="M1999" s="5">
        <v>45153</v>
      </c>
      <c r="N1999">
        <v>29</v>
      </c>
      <c r="O1999">
        <v>1</v>
      </c>
      <c r="P1999">
        <v>0</v>
      </c>
      <c r="Q1999">
        <v>1</v>
      </c>
      <c r="R1999" t="s">
        <v>7</v>
      </c>
    </row>
    <row r="2000" spans="1:18" x14ac:dyDescent="0.35">
      <c r="A2000">
        <v>0</v>
      </c>
      <c r="B2000" t="s">
        <v>344</v>
      </c>
      <c r="C2000">
        <v>0.3</v>
      </c>
      <c r="D2000" t="s">
        <v>385</v>
      </c>
      <c r="E2000" t="s">
        <v>685</v>
      </c>
      <c r="F2000" t="s">
        <v>687</v>
      </c>
      <c r="G2000" t="s">
        <v>344</v>
      </c>
      <c r="H2000">
        <v>1.44</v>
      </c>
      <c r="I2000" t="s">
        <v>871</v>
      </c>
      <c r="L2000">
        <v>105694525</v>
      </c>
      <c r="M2000" s="5">
        <v>43433</v>
      </c>
      <c r="N2000">
        <v>29</v>
      </c>
      <c r="O2000">
        <v>1</v>
      </c>
      <c r="P2000">
        <v>0</v>
      </c>
      <c r="Q2000">
        <v>1</v>
      </c>
      <c r="R2000" t="s">
        <v>7</v>
      </c>
    </row>
    <row r="2001" spans="1:18" x14ac:dyDescent="0.35">
      <c r="A2001">
        <v>0</v>
      </c>
      <c r="B2001" t="s">
        <v>344</v>
      </c>
      <c r="C2001">
        <v>0.14000000000000001</v>
      </c>
      <c r="D2001" t="s">
        <v>399</v>
      </c>
      <c r="E2001" t="s">
        <v>687</v>
      </c>
      <c r="F2001" t="s">
        <v>685</v>
      </c>
      <c r="G2001" t="s">
        <v>344</v>
      </c>
      <c r="H2001">
        <v>1.46</v>
      </c>
      <c r="I2001" t="s">
        <v>871</v>
      </c>
      <c r="L2001">
        <v>107867061</v>
      </c>
      <c r="M2001" s="5">
        <v>45563</v>
      </c>
      <c r="N2001">
        <v>19</v>
      </c>
      <c r="O2001">
        <v>1</v>
      </c>
      <c r="P2001">
        <v>0</v>
      </c>
      <c r="Q2001">
        <v>1</v>
      </c>
      <c r="R2001" t="s">
        <v>7</v>
      </c>
    </row>
    <row r="2002" spans="1:18" x14ac:dyDescent="0.35">
      <c r="A2002">
        <v>0</v>
      </c>
      <c r="B2002" t="s">
        <v>344</v>
      </c>
      <c r="C2002">
        <v>0.11</v>
      </c>
      <c r="D2002" t="s">
        <v>399</v>
      </c>
      <c r="E2002" t="s">
        <v>687</v>
      </c>
      <c r="F2002" t="s">
        <v>685</v>
      </c>
      <c r="G2002" t="s">
        <v>344</v>
      </c>
      <c r="H2002">
        <v>1.49</v>
      </c>
      <c r="I2002" t="s">
        <v>871</v>
      </c>
      <c r="L2002">
        <v>104873244</v>
      </c>
      <c r="M2002" s="5">
        <v>42641</v>
      </c>
      <c r="N2002">
        <v>19</v>
      </c>
      <c r="O2002">
        <v>2</v>
      </c>
      <c r="P2002">
        <v>5</v>
      </c>
      <c r="Q2002">
        <v>5</v>
      </c>
      <c r="R2002" t="s">
        <v>8</v>
      </c>
    </row>
    <row r="2003" spans="1:18" x14ac:dyDescent="0.35">
      <c r="A2003">
        <v>0</v>
      </c>
      <c r="B2003" t="s">
        <v>344</v>
      </c>
      <c r="C2003">
        <v>0.1</v>
      </c>
      <c r="D2003" t="s">
        <v>399</v>
      </c>
      <c r="E2003" t="s">
        <v>687</v>
      </c>
      <c r="F2003" t="s">
        <v>685</v>
      </c>
      <c r="G2003" t="s">
        <v>344</v>
      </c>
      <c r="H2003">
        <v>1.5</v>
      </c>
      <c r="I2003" t="s">
        <v>871</v>
      </c>
      <c r="L2003">
        <v>106797665</v>
      </c>
      <c r="M2003" s="5">
        <v>44537</v>
      </c>
      <c r="N2003">
        <v>29</v>
      </c>
      <c r="O2003">
        <v>1</v>
      </c>
      <c r="P2003">
        <v>0</v>
      </c>
      <c r="Q2003">
        <v>1</v>
      </c>
      <c r="R2003" t="s">
        <v>7</v>
      </c>
    </row>
    <row r="2004" spans="1:18" x14ac:dyDescent="0.35">
      <c r="A2004">
        <v>0</v>
      </c>
      <c r="B2004" t="s">
        <v>344</v>
      </c>
      <c r="C2004">
        <v>0.1</v>
      </c>
      <c r="D2004" t="s">
        <v>399</v>
      </c>
      <c r="E2004" t="s">
        <v>687</v>
      </c>
      <c r="F2004" t="s">
        <v>685</v>
      </c>
      <c r="G2004" t="s">
        <v>344</v>
      </c>
      <c r="H2004">
        <v>1.5</v>
      </c>
      <c r="I2004" t="s">
        <v>871</v>
      </c>
      <c r="L2004">
        <v>106534876</v>
      </c>
      <c r="M2004" s="5">
        <v>44290</v>
      </c>
      <c r="N2004">
        <v>29</v>
      </c>
      <c r="O2004">
        <v>1</v>
      </c>
      <c r="P2004">
        <v>0</v>
      </c>
      <c r="Q2004">
        <v>5</v>
      </c>
      <c r="R2004" t="s">
        <v>7</v>
      </c>
    </row>
    <row r="2005" spans="1:18" x14ac:dyDescent="0.35">
      <c r="A2005">
        <v>0</v>
      </c>
      <c r="B2005" t="s">
        <v>344</v>
      </c>
      <c r="C2005">
        <v>0.1</v>
      </c>
      <c r="D2005" t="s">
        <v>399</v>
      </c>
      <c r="E2005" t="s">
        <v>687</v>
      </c>
      <c r="F2005" t="s">
        <v>685</v>
      </c>
      <c r="G2005" t="s">
        <v>344</v>
      </c>
      <c r="H2005">
        <v>1.5</v>
      </c>
      <c r="I2005" t="s">
        <v>871</v>
      </c>
      <c r="L2005">
        <v>104942419</v>
      </c>
      <c r="M2005" s="5">
        <v>42712</v>
      </c>
      <c r="N2005">
        <v>19</v>
      </c>
      <c r="O2005">
        <v>1</v>
      </c>
      <c r="P2005">
        <v>0</v>
      </c>
      <c r="Q2005">
        <v>5</v>
      </c>
      <c r="R2005" t="s">
        <v>7</v>
      </c>
    </row>
    <row r="2006" spans="1:18" x14ac:dyDescent="0.35">
      <c r="A2006">
        <v>0</v>
      </c>
      <c r="B2006" t="s">
        <v>344</v>
      </c>
      <c r="C2006">
        <v>0.1</v>
      </c>
      <c r="D2006" t="s">
        <v>399</v>
      </c>
      <c r="E2006" t="s">
        <v>687</v>
      </c>
      <c r="F2006" t="s">
        <v>685</v>
      </c>
      <c r="G2006" t="s">
        <v>344</v>
      </c>
      <c r="H2006">
        <v>1.5</v>
      </c>
      <c r="I2006" t="s">
        <v>871</v>
      </c>
      <c r="L2006">
        <v>104251044</v>
      </c>
      <c r="M2006" s="5">
        <v>41996</v>
      </c>
      <c r="N2006">
        <v>19</v>
      </c>
      <c r="O2006">
        <v>2</v>
      </c>
      <c r="P2006">
        <v>5</v>
      </c>
      <c r="Q2006">
        <v>3</v>
      </c>
      <c r="R2006" t="s">
        <v>7</v>
      </c>
    </row>
    <row r="2007" spans="1:18" x14ac:dyDescent="0.35">
      <c r="A2007">
        <v>0</v>
      </c>
      <c r="B2007" t="s">
        <v>344</v>
      </c>
      <c r="C2007">
        <v>0.1</v>
      </c>
      <c r="D2007" t="s">
        <v>399</v>
      </c>
      <c r="E2007" t="s">
        <v>687</v>
      </c>
      <c r="F2007" t="s">
        <v>685</v>
      </c>
      <c r="G2007" t="s">
        <v>344</v>
      </c>
      <c r="H2007">
        <v>1.5</v>
      </c>
      <c r="I2007" t="s">
        <v>871</v>
      </c>
      <c r="L2007">
        <v>107350399</v>
      </c>
      <c r="M2007" s="5">
        <v>45072</v>
      </c>
      <c r="N2007">
        <v>29</v>
      </c>
      <c r="O2007">
        <v>1</v>
      </c>
      <c r="P2007">
        <v>0</v>
      </c>
      <c r="Q2007">
        <v>1</v>
      </c>
      <c r="R2007" t="s">
        <v>8</v>
      </c>
    </row>
    <row r="2008" spans="1:18" x14ac:dyDescent="0.35">
      <c r="A2008">
        <v>0</v>
      </c>
      <c r="B2008" t="s">
        <v>344</v>
      </c>
      <c r="C2008">
        <v>0.4</v>
      </c>
      <c r="D2008" t="s">
        <v>385</v>
      </c>
      <c r="E2008" t="s">
        <v>685</v>
      </c>
      <c r="F2008" t="s">
        <v>687</v>
      </c>
      <c r="G2008" t="s">
        <v>344</v>
      </c>
      <c r="H2008">
        <v>1.54</v>
      </c>
      <c r="I2008" t="s">
        <v>871</v>
      </c>
      <c r="L2008">
        <v>106989319</v>
      </c>
      <c r="M2008" s="5">
        <v>44727</v>
      </c>
      <c r="N2008">
        <v>19</v>
      </c>
      <c r="O2008">
        <v>1</v>
      </c>
      <c r="P2008">
        <v>0</v>
      </c>
      <c r="Q2008">
        <v>1</v>
      </c>
      <c r="R2008" t="s">
        <v>8</v>
      </c>
    </row>
    <row r="2009" spans="1:18" x14ac:dyDescent="0.35">
      <c r="A2009">
        <v>0</v>
      </c>
      <c r="B2009" t="s">
        <v>344</v>
      </c>
      <c r="C2009">
        <v>5.0999999999999997E-2</v>
      </c>
      <c r="D2009" t="s">
        <v>399</v>
      </c>
      <c r="E2009" t="s">
        <v>687</v>
      </c>
      <c r="F2009" t="s">
        <v>416</v>
      </c>
      <c r="G2009" t="s">
        <v>344</v>
      </c>
      <c r="H2009">
        <v>1.5489999999999999</v>
      </c>
      <c r="I2009" t="s">
        <v>871</v>
      </c>
      <c r="L2009">
        <v>106362792</v>
      </c>
      <c r="M2009" s="5">
        <v>44114</v>
      </c>
      <c r="N2009">
        <v>19</v>
      </c>
      <c r="O2009">
        <v>2</v>
      </c>
      <c r="P2009">
        <v>0</v>
      </c>
      <c r="Q2009">
        <v>5</v>
      </c>
    </row>
    <row r="2010" spans="1:18" x14ac:dyDescent="0.35">
      <c r="A2010">
        <v>0</v>
      </c>
      <c r="B2010" t="s">
        <v>344</v>
      </c>
      <c r="C2010">
        <v>4.7E-2</v>
      </c>
      <c r="D2010" t="s">
        <v>399</v>
      </c>
      <c r="E2010" t="s">
        <v>687</v>
      </c>
      <c r="F2010" t="s">
        <v>685</v>
      </c>
      <c r="G2010" t="s">
        <v>344</v>
      </c>
      <c r="H2010">
        <v>1.5529999999999999</v>
      </c>
      <c r="I2010" t="s">
        <v>871</v>
      </c>
      <c r="L2010">
        <v>108487351</v>
      </c>
      <c r="M2010" s="5">
        <v>46120</v>
      </c>
      <c r="N2010">
        <v>28</v>
      </c>
      <c r="O2010">
        <v>1</v>
      </c>
      <c r="P2010">
        <v>0</v>
      </c>
      <c r="Q2010">
        <v>1</v>
      </c>
      <c r="R2010" t="s">
        <v>3</v>
      </c>
    </row>
    <row r="2011" spans="1:18" x14ac:dyDescent="0.35">
      <c r="A2011">
        <v>0</v>
      </c>
      <c r="B2011" t="s">
        <v>344</v>
      </c>
      <c r="C2011">
        <v>3.7999999999999999E-2</v>
      </c>
      <c r="D2011" t="s">
        <v>399</v>
      </c>
      <c r="E2011" t="s">
        <v>687</v>
      </c>
      <c r="F2011" t="s">
        <v>685</v>
      </c>
      <c r="G2011" t="s">
        <v>344</v>
      </c>
      <c r="H2011">
        <v>1.5620000000000001</v>
      </c>
      <c r="I2011" t="s">
        <v>871</v>
      </c>
      <c r="L2011">
        <v>105707178</v>
      </c>
      <c r="M2011" s="5">
        <v>43437</v>
      </c>
      <c r="N2011">
        <v>19</v>
      </c>
      <c r="O2011">
        <v>1</v>
      </c>
      <c r="P2011">
        <v>5</v>
      </c>
      <c r="Q2011">
        <v>5</v>
      </c>
    </row>
    <row r="2012" spans="1:18" x14ac:dyDescent="0.35">
      <c r="A2012">
        <v>0</v>
      </c>
      <c r="B2012" t="s">
        <v>344</v>
      </c>
      <c r="C2012">
        <v>2.4E-2</v>
      </c>
      <c r="D2012" t="s">
        <v>399</v>
      </c>
      <c r="E2012" t="s">
        <v>687</v>
      </c>
      <c r="F2012" t="s">
        <v>687</v>
      </c>
      <c r="G2012" t="s">
        <v>344</v>
      </c>
      <c r="H2012">
        <v>1.5760000000000001</v>
      </c>
      <c r="I2012" t="s">
        <v>871</v>
      </c>
      <c r="L2012">
        <v>105048042</v>
      </c>
      <c r="M2012" s="5">
        <v>42817</v>
      </c>
      <c r="N2012">
        <v>19</v>
      </c>
      <c r="O2012">
        <v>1</v>
      </c>
      <c r="P2012">
        <v>5</v>
      </c>
      <c r="Q2012">
        <v>2</v>
      </c>
      <c r="R2012" t="s">
        <v>8</v>
      </c>
    </row>
    <row r="2013" spans="1:18" x14ac:dyDescent="0.35">
      <c r="A2013">
        <v>0</v>
      </c>
      <c r="B2013" t="s">
        <v>344</v>
      </c>
      <c r="C2013">
        <v>1.6E-2</v>
      </c>
      <c r="D2013" t="s">
        <v>399</v>
      </c>
      <c r="E2013" t="s">
        <v>687</v>
      </c>
      <c r="F2013" t="s">
        <v>685</v>
      </c>
      <c r="G2013" t="s">
        <v>344</v>
      </c>
      <c r="H2013">
        <v>1.5840000000000001</v>
      </c>
      <c r="I2013" t="s">
        <v>871</v>
      </c>
      <c r="L2013">
        <v>106596372</v>
      </c>
      <c r="M2013" s="5">
        <v>44354</v>
      </c>
      <c r="N2013">
        <v>19</v>
      </c>
      <c r="O2013">
        <v>1</v>
      </c>
      <c r="P2013">
        <v>0</v>
      </c>
      <c r="Q2013">
        <v>1</v>
      </c>
      <c r="R2013" t="s">
        <v>7</v>
      </c>
    </row>
    <row r="2014" spans="1:18" x14ac:dyDescent="0.35">
      <c r="A2014">
        <v>0</v>
      </c>
      <c r="B2014" t="s">
        <v>344</v>
      </c>
      <c r="C2014">
        <v>6.0000000000000001E-3</v>
      </c>
      <c r="D2014" t="s">
        <v>399</v>
      </c>
      <c r="E2014" t="s">
        <v>687</v>
      </c>
      <c r="F2014" t="s">
        <v>685</v>
      </c>
      <c r="G2014" t="s">
        <v>344</v>
      </c>
      <c r="H2014">
        <v>1.5940000000000001</v>
      </c>
      <c r="I2014" t="s">
        <v>871</v>
      </c>
      <c r="L2014">
        <v>107071223</v>
      </c>
      <c r="M2014" s="5">
        <v>44807</v>
      </c>
      <c r="N2014">
        <v>19</v>
      </c>
      <c r="O2014">
        <v>1</v>
      </c>
      <c r="P2014">
        <v>0</v>
      </c>
      <c r="Q2014">
        <v>5</v>
      </c>
      <c r="R2014" t="s">
        <v>7</v>
      </c>
    </row>
    <row r="2015" spans="1:18" x14ac:dyDescent="0.35">
      <c r="A2015">
        <v>0</v>
      </c>
      <c r="B2015" t="s">
        <v>344</v>
      </c>
      <c r="C2015">
        <v>3.7999999999999999E-2</v>
      </c>
      <c r="D2015" t="s">
        <v>385</v>
      </c>
      <c r="E2015" t="s">
        <v>687</v>
      </c>
      <c r="F2015" t="s">
        <v>427</v>
      </c>
      <c r="G2015" t="s">
        <v>344</v>
      </c>
      <c r="H2015">
        <v>1.6379999999999999</v>
      </c>
      <c r="I2015" t="s">
        <v>871</v>
      </c>
      <c r="L2015">
        <v>105541501</v>
      </c>
      <c r="M2015" s="5">
        <v>43295</v>
      </c>
      <c r="N2015">
        <v>19</v>
      </c>
      <c r="O2015">
        <v>1</v>
      </c>
      <c r="P2015">
        <v>0</v>
      </c>
      <c r="Q2015">
        <v>5</v>
      </c>
    </row>
    <row r="2016" spans="1:18" x14ac:dyDescent="0.35">
      <c r="A2016">
        <v>0</v>
      </c>
      <c r="B2016" t="s">
        <v>344</v>
      </c>
      <c r="C2016">
        <v>3.7999999999999999E-2</v>
      </c>
      <c r="D2016" t="s">
        <v>385</v>
      </c>
      <c r="E2016" t="s">
        <v>687</v>
      </c>
      <c r="F2016" t="s">
        <v>427</v>
      </c>
      <c r="G2016" t="s">
        <v>344</v>
      </c>
      <c r="H2016">
        <v>1.6379999999999999</v>
      </c>
      <c r="I2016" t="s">
        <v>871</v>
      </c>
      <c r="L2016">
        <v>104767594</v>
      </c>
      <c r="M2016" s="5">
        <v>42538</v>
      </c>
      <c r="N2016">
        <v>19</v>
      </c>
      <c r="O2016">
        <v>1</v>
      </c>
      <c r="P2016">
        <v>0</v>
      </c>
      <c r="Q2016">
        <v>1</v>
      </c>
      <c r="R2016" t="s">
        <v>7</v>
      </c>
    </row>
    <row r="2017" spans="1:18" x14ac:dyDescent="0.35">
      <c r="A2017">
        <v>0</v>
      </c>
      <c r="B2017" t="s">
        <v>344</v>
      </c>
      <c r="C2017">
        <v>0.1</v>
      </c>
      <c r="D2017" t="s">
        <v>385</v>
      </c>
      <c r="E2017" t="s">
        <v>687</v>
      </c>
      <c r="F2017" t="s">
        <v>427</v>
      </c>
      <c r="G2017" t="s">
        <v>344</v>
      </c>
      <c r="H2017">
        <v>1.7</v>
      </c>
      <c r="I2017" t="s">
        <v>871</v>
      </c>
      <c r="L2017">
        <v>104979561</v>
      </c>
      <c r="M2017" s="5">
        <v>42752</v>
      </c>
      <c r="N2017">
        <v>27</v>
      </c>
      <c r="O2017">
        <v>2</v>
      </c>
      <c r="P2017">
        <v>0</v>
      </c>
      <c r="Q2017">
        <v>5</v>
      </c>
      <c r="R2017" t="s">
        <v>8</v>
      </c>
    </row>
    <row r="2018" spans="1:18" x14ac:dyDescent="0.35">
      <c r="A2018">
        <v>0</v>
      </c>
      <c r="B2018" t="s">
        <v>344</v>
      </c>
      <c r="C2018">
        <v>0.6</v>
      </c>
      <c r="D2018" t="s">
        <v>385</v>
      </c>
      <c r="E2018" t="s">
        <v>685</v>
      </c>
      <c r="F2018" t="s">
        <v>416</v>
      </c>
      <c r="G2018" t="s">
        <v>344</v>
      </c>
      <c r="H2018">
        <v>1.74</v>
      </c>
      <c r="I2018" t="s">
        <v>871</v>
      </c>
      <c r="L2018">
        <v>106965572</v>
      </c>
      <c r="M2018" s="5">
        <v>44684</v>
      </c>
      <c r="N2018">
        <v>29</v>
      </c>
      <c r="O2018">
        <v>1</v>
      </c>
      <c r="P2018">
        <v>0</v>
      </c>
      <c r="Q2018">
        <v>1</v>
      </c>
      <c r="R2018" t="s">
        <v>7</v>
      </c>
    </row>
    <row r="2019" spans="1:18" x14ac:dyDescent="0.35">
      <c r="A2019">
        <v>0</v>
      </c>
      <c r="B2019" t="s">
        <v>344</v>
      </c>
      <c r="C2019">
        <v>0.18</v>
      </c>
      <c r="D2019" t="s">
        <v>385</v>
      </c>
      <c r="E2019" t="s">
        <v>687</v>
      </c>
      <c r="F2019" t="s">
        <v>685</v>
      </c>
      <c r="G2019" t="s">
        <v>344</v>
      </c>
      <c r="H2019">
        <v>1.78</v>
      </c>
      <c r="I2019" t="s">
        <v>871</v>
      </c>
      <c r="L2019">
        <v>107829376</v>
      </c>
      <c r="M2019" s="5">
        <v>45530</v>
      </c>
      <c r="N2019">
        <v>19</v>
      </c>
      <c r="O2019">
        <v>1</v>
      </c>
      <c r="P2019">
        <v>0</v>
      </c>
      <c r="Q2019">
        <v>5</v>
      </c>
    </row>
    <row r="2020" spans="1:18" x14ac:dyDescent="0.35">
      <c r="A2020">
        <v>0</v>
      </c>
      <c r="B2020" t="s">
        <v>344</v>
      </c>
      <c r="C2020">
        <v>0.25</v>
      </c>
      <c r="D2020" t="s">
        <v>399</v>
      </c>
      <c r="E2020" t="s">
        <v>427</v>
      </c>
      <c r="F2020" t="s">
        <v>687</v>
      </c>
      <c r="G2020" t="s">
        <v>344</v>
      </c>
      <c r="H2020">
        <v>1.86</v>
      </c>
      <c r="I2020" t="s">
        <v>871</v>
      </c>
      <c r="L2020">
        <v>106748406</v>
      </c>
      <c r="M2020" s="5">
        <v>44499</v>
      </c>
      <c r="N2020">
        <v>19</v>
      </c>
      <c r="O2020">
        <v>1</v>
      </c>
      <c r="P2020">
        <v>0</v>
      </c>
      <c r="Q2020">
        <v>5</v>
      </c>
      <c r="R2020" t="s">
        <v>7</v>
      </c>
    </row>
    <row r="2021" spans="1:18" x14ac:dyDescent="0.35">
      <c r="A2021">
        <v>0</v>
      </c>
      <c r="B2021" t="s">
        <v>344</v>
      </c>
      <c r="C2021">
        <v>0.2</v>
      </c>
      <c r="D2021" t="s">
        <v>399</v>
      </c>
      <c r="E2021" t="s">
        <v>427</v>
      </c>
      <c r="F2021" t="s">
        <v>687</v>
      </c>
      <c r="G2021" t="s">
        <v>344</v>
      </c>
      <c r="H2021">
        <v>1.91</v>
      </c>
      <c r="I2021" t="s">
        <v>871</v>
      </c>
      <c r="L2021">
        <v>107064494</v>
      </c>
      <c r="M2021" s="5">
        <v>44802</v>
      </c>
      <c r="N2021">
        <v>29</v>
      </c>
      <c r="O2021">
        <v>1</v>
      </c>
      <c r="P2021">
        <v>0</v>
      </c>
      <c r="Q2021">
        <v>1</v>
      </c>
      <c r="R2021" t="s">
        <v>7</v>
      </c>
    </row>
    <row r="2022" spans="1:18" x14ac:dyDescent="0.35">
      <c r="A2022">
        <v>0</v>
      </c>
      <c r="B2022" t="s">
        <v>344</v>
      </c>
      <c r="C2022">
        <v>0.1</v>
      </c>
      <c r="D2022" t="s">
        <v>399</v>
      </c>
      <c r="E2022" t="s">
        <v>427</v>
      </c>
      <c r="F2022" t="s">
        <v>687</v>
      </c>
      <c r="G2022" t="s">
        <v>344</v>
      </c>
      <c r="H2022">
        <v>2.0099999999999998</v>
      </c>
      <c r="I2022" t="s">
        <v>871</v>
      </c>
      <c r="L2022">
        <v>107178688</v>
      </c>
      <c r="M2022" s="5">
        <v>44901</v>
      </c>
      <c r="N2022">
        <v>29</v>
      </c>
      <c r="O2022">
        <v>1</v>
      </c>
      <c r="P2022">
        <v>0</v>
      </c>
      <c r="Q2022">
        <v>1</v>
      </c>
      <c r="R2022" t="s">
        <v>7</v>
      </c>
    </row>
    <row r="2023" spans="1:18" x14ac:dyDescent="0.35">
      <c r="A2023">
        <v>0</v>
      </c>
      <c r="B2023" t="s">
        <v>344</v>
      </c>
      <c r="C2023">
        <v>0.1</v>
      </c>
      <c r="D2023" t="s">
        <v>399</v>
      </c>
      <c r="E2023" t="s">
        <v>427</v>
      </c>
      <c r="F2023" t="s">
        <v>690</v>
      </c>
      <c r="G2023" t="s">
        <v>344</v>
      </c>
      <c r="H2023">
        <v>2.0099999999999998</v>
      </c>
      <c r="I2023" t="s">
        <v>871</v>
      </c>
      <c r="L2023">
        <v>106878855</v>
      </c>
      <c r="M2023" s="5">
        <v>44622</v>
      </c>
      <c r="N2023">
        <v>23</v>
      </c>
      <c r="O2023">
        <v>1</v>
      </c>
      <c r="P2023">
        <v>0</v>
      </c>
      <c r="Q2023">
        <v>1</v>
      </c>
      <c r="R2023" t="s">
        <v>7</v>
      </c>
    </row>
    <row r="2024" spans="1:18" x14ac:dyDescent="0.35">
      <c r="A2024">
        <v>0</v>
      </c>
      <c r="B2024" t="s">
        <v>344</v>
      </c>
      <c r="C2024">
        <v>0.1</v>
      </c>
      <c r="D2024" t="s">
        <v>399</v>
      </c>
      <c r="E2024" t="s">
        <v>427</v>
      </c>
      <c r="F2024" t="s">
        <v>687</v>
      </c>
      <c r="G2024" t="s">
        <v>344</v>
      </c>
      <c r="H2024">
        <v>2.0099999999999998</v>
      </c>
      <c r="I2024" t="s">
        <v>871</v>
      </c>
      <c r="L2024">
        <v>104407637</v>
      </c>
      <c r="M2024" s="5">
        <v>42168</v>
      </c>
      <c r="N2024">
        <v>21</v>
      </c>
      <c r="O2024">
        <v>1</v>
      </c>
      <c r="P2024">
        <v>0</v>
      </c>
      <c r="Q2024">
        <v>1</v>
      </c>
      <c r="R2024" t="s">
        <v>7</v>
      </c>
    </row>
    <row r="2025" spans="1:18" x14ac:dyDescent="0.35">
      <c r="A2025">
        <v>0</v>
      </c>
      <c r="B2025" t="s">
        <v>344</v>
      </c>
      <c r="C2025">
        <v>0.1</v>
      </c>
      <c r="D2025" t="s">
        <v>399</v>
      </c>
      <c r="E2025" t="s">
        <v>427</v>
      </c>
      <c r="F2025" t="s">
        <v>687</v>
      </c>
      <c r="G2025" t="s">
        <v>344</v>
      </c>
      <c r="H2025">
        <v>2.0099999999999998</v>
      </c>
      <c r="I2025" t="s">
        <v>871</v>
      </c>
      <c r="L2025">
        <v>104360305</v>
      </c>
      <c r="M2025" s="5">
        <v>42115</v>
      </c>
      <c r="N2025">
        <v>17</v>
      </c>
      <c r="O2025">
        <v>1</v>
      </c>
      <c r="P2025">
        <v>0</v>
      </c>
      <c r="Q2025">
        <v>1</v>
      </c>
      <c r="R2025" t="s">
        <v>7</v>
      </c>
    </row>
    <row r="2026" spans="1:18" x14ac:dyDescent="0.35">
      <c r="A2026">
        <v>0</v>
      </c>
      <c r="B2026" t="s">
        <v>344</v>
      </c>
      <c r="C2026">
        <v>0.1</v>
      </c>
      <c r="D2026" t="s">
        <v>399</v>
      </c>
      <c r="E2026" t="s">
        <v>427</v>
      </c>
      <c r="F2026" t="s">
        <v>687</v>
      </c>
      <c r="G2026" t="s">
        <v>344</v>
      </c>
      <c r="H2026">
        <v>2.0099999999999998</v>
      </c>
      <c r="I2026" t="s">
        <v>871</v>
      </c>
      <c r="L2026">
        <v>105946896</v>
      </c>
      <c r="M2026" s="5">
        <v>43666</v>
      </c>
      <c r="N2026">
        <v>21</v>
      </c>
      <c r="O2026">
        <v>1</v>
      </c>
      <c r="P2026">
        <v>0</v>
      </c>
      <c r="Q2026">
        <v>1</v>
      </c>
      <c r="R2026" t="s">
        <v>10</v>
      </c>
    </row>
    <row r="2027" spans="1:18" x14ac:dyDescent="0.35">
      <c r="A2027">
        <v>0</v>
      </c>
      <c r="B2027" t="s">
        <v>344</v>
      </c>
      <c r="C2027">
        <v>5.0000000000000001E-3</v>
      </c>
      <c r="D2027" t="s">
        <v>399</v>
      </c>
      <c r="E2027" t="s">
        <v>427</v>
      </c>
      <c r="F2027" t="s">
        <v>687</v>
      </c>
      <c r="G2027" t="s">
        <v>344</v>
      </c>
      <c r="H2027">
        <v>2.105</v>
      </c>
      <c r="I2027" t="s">
        <v>871</v>
      </c>
      <c r="L2027">
        <v>106469761</v>
      </c>
      <c r="M2027" s="5">
        <v>44216</v>
      </c>
      <c r="N2027">
        <v>31</v>
      </c>
      <c r="O2027">
        <v>1</v>
      </c>
      <c r="P2027">
        <v>7</v>
      </c>
      <c r="Q2027">
        <v>1</v>
      </c>
      <c r="R2027" t="s">
        <v>7</v>
      </c>
    </row>
    <row r="2028" spans="1:18" x14ac:dyDescent="0.35">
      <c r="A2028">
        <v>0</v>
      </c>
      <c r="B2028" t="s">
        <v>344</v>
      </c>
      <c r="C2028">
        <v>3.0000000000000001E-3</v>
      </c>
      <c r="D2028" t="s">
        <v>468</v>
      </c>
      <c r="E2028" t="s">
        <v>427</v>
      </c>
      <c r="F2028" t="s">
        <v>687</v>
      </c>
      <c r="G2028" t="s">
        <v>344</v>
      </c>
      <c r="H2028">
        <v>2.1070000000000002</v>
      </c>
      <c r="I2028" t="s">
        <v>871</v>
      </c>
      <c r="L2028">
        <v>105497811</v>
      </c>
      <c r="M2028" s="5">
        <v>43251</v>
      </c>
      <c r="N2028">
        <v>19</v>
      </c>
      <c r="O2028">
        <v>1</v>
      </c>
      <c r="P2028">
        <v>7</v>
      </c>
      <c r="Q2028">
        <v>5</v>
      </c>
    </row>
    <row r="2029" spans="1:18" x14ac:dyDescent="0.35">
      <c r="A2029">
        <v>0</v>
      </c>
      <c r="B2029" t="s">
        <v>344</v>
      </c>
      <c r="C2029">
        <v>0</v>
      </c>
      <c r="E2029" t="s">
        <v>427</v>
      </c>
      <c r="F2029" t="s">
        <v>671</v>
      </c>
      <c r="G2029" t="s">
        <v>344</v>
      </c>
      <c r="H2029">
        <v>2.11</v>
      </c>
      <c r="I2029" t="s">
        <v>871</v>
      </c>
      <c r="L2029">
        <v>106950851</v>
      </c>
      <c r="M2029" s="5">
        <v>44690</v>
      </c>
      <c r="N2029">
        <v>30</v>
      </c>
      <c r="O2029">
        <v>1</v>
      </c>
      <c r="P2029">
        <v>7</v>
      </c>
      <c r="Q2029">
        <v>1</v>
      </c>
      <c r="R2029" t="s">
        <v>7</v>
      </c>
    </row>
    <row r="2030" spans="1:18" x14ac:dyDescent="0.35">
      <c r="A2030">
        <v>0</v>
      </c>
      <c r="B2030" t="s">
        <v>344</v>
      </c>
      <c r="C2030">
        <v>0</v>
      </c>
      <c r="E2030" t="s">
        <v>427</v>
      </c>
      <c r="F2030" t="s">
        <v>690</v>
      </c>
      <c r="G2030" t="s">
        <v>344</v>
      </c>
      <c r="H2030">
        <v>2.11</v>
      </c>
      <c r="I2030" t="s">
        <v>871</v>
      </c>
      <c r="L2030">
        <v>106915443</v>
      </c>
      <c r="M2030" s="5">
        <v>44659</v>
      </c>
      <c r="N2030">
        <v>30</v>
      </c>
      <c r="O2030">
        <v>2</v>
      </c>
      <c r="P2030">
        <v>7</v>
      </c>
      <c r="Q2030">
        <v>1</v>
      </c>
      <c r="R2030" t="s">
        <v>3</v>
      </c>
    </row>
    <row r="2031" spans="1:18" x14ac:dyDescent="0.35">
      <c r="A2031">
        <v>0</v>
      </c>
      <c r="B2031" t="s">
        <v>344</v>
      </c>
      <c r="C2031">
        <v>0</v>
      </c>
      <c r="E2031" t="s">
        <v>427</v>
      </c>
      <c r="F2031" t="s">
        <v>671</v>
      </c>
      <c r="G2031" t="s">
        <v>344</v>
      </c>
      <c r="H2031">
        <v>2.11</v>
      </c>
      <c r="I2031" t="s">
        <v>871</v>
      </c>
      <c r="L2031">
        <v>106901271</v>
      </c>
      <c r="M2031" s="5">
        <v>44641</v>
      </c>
      <c r="N2031">
        <v>30</v>
      </c>
      <c r="O2031">
        <v>1</v>
      </c>
      <c r="P2031">
        <v>0</v>
      </c>
      <c r="Q2031">
        <v>1</v>
      </c>
      <c r="R2031" t="s">
        <v>7</v>
      </c>
    </row>
    <row r="2032" spans="1:18" x14ac:dyDescent="0.35">
      <c r="A2032">
        <v>0</v>
      </c>
      <c r="B2032" t="s">
        <v>344</v>
      </c>
      <c r="C2032">
        <v>0</v>
      </c>
      <c r="E2032" t="s">
        <v>427</v>
      </c>
      <c r="F2032" t="s">
        <v>687</v>
      </c>
      <c r="G2032" t="s">
        <v>344</v>
      </c>
      <c r="H2032">
        <v>2.11</v>
      </c>
      <c r="I2032" t="s">
        <v>871</v>
      </c>
      <c r="L2032">
        <v>106712356</v>
      </c>
      <c r="M2032" s="5">
        <v>44466</v>
      </c>
      <c r="N2032">
        <v>21</v>
      </c>
      <c r="O2032">
        <v>1</v>
      </c>
      <c r="P2032">
        <v>0</v>
      </c>
      <c r="Q2032">
        <v>1</v>
      </c>
      <c r="R2032" t="s">
        <v>7</v>
      </c>
    </row>
    <row r="2033" spans="1:18" x14ac:dyDescent="0.35">
      <c r="A2033">
        <v>0</v>
      </c>
      <c r="B2033" t="s">
        <v>344</v>
      </c>
      <c r="C2033">
        <v>0</v>
      </c>
      <c r="E2033" t="s">
        <v>427</v>
      </c>
      <c r="F2033" t="s">
        <v>644</v>
      </c>
      <c r="G2033" t="s">
        <v>344</v>
      </c>
      <c r="H2033">
        <v>2.11</v>
      </c>
      <c r="I2033" t="s">
        <v>871</v>
      </c>
      <c r="L2033">
        <v>106294690</v>
      </c>
      <c r="M2033" s="5">
        <v>44045</v>
      </c>
      <c r="N2033">
        <v>30</v>
      </c>
      <c r="O2033">
        <v>1</v>
      </c>
      <c r="P2033">
        <v>7</v>
      </c>
      <c r="Q2033">
        <v>1</v>
      </c>
      <c r="R2033" t="s">
        <v>7</v>
      </c>
    </row>
    <row r="2034" spans="1:18" x14ac:dyDescent="0.35">
      <c r="A2034">
        <v>0</v>
      </c>
      <c r="B2034" t="s">
        <v>344</v>
      </c>
      <c r="C2034">
        <v>0</v>
      </c>
      <c r="E2034" t="s">
        <v>427</v>
      </c>
      <c r="G2034" t="s">
        <v>344</v>
      </c>
      <c r="H2034">
        <v>2.11</v>
      </c>
      <c r="I2034" t="s">
        <v>871</v>
      </c>
      <c r="L2034">
        <v>105835073</v>
      </c>
      <c r="M2034" s="5">
        <v>43571</v>
      </c>
      <c r="N2034">
        <v>24</v>
      </c>
      <c r="O2034">
        <v>1</v>
      </c>
      <c r="P2034">
        <v>7</v>
      </c>
      <c r="Q2034">
        <v>1</v>
      </c>
      <c r="R2034" t="s">
        <v>7</v>
      </c>
    </row>
    <row r="2035" spans="1:18" x14ac:dyDescent="0.35">
      <c r="A2035">
        <v>0</v>
      </c>
      <c r="B2035" t="s">
        <v>344</v>
      </c>
      <c r="C2035">
        <v>0</v>
      </c>
      <c r="E2035" t="s">
        <v>427</v>
      </c>
      <c r="F2035" t="s">
        <v>644</v>
      </c>
      <c r="G2035" t="s">
        <v>344</v>
      </c>
      <c r="H2035">
        <v>2.11</v>
      </c>
      <c r="I2035" t="s">
        <v>871</v>
      </c>
      <c r="L2035">
        <v>105723249</v>
      </c>
      <c r="M2035" s="5">
        <v>43460</v>
      </c>
      <c r="N2035">
        <v>19</v>
      </c>
      <c r="O2035">
        <v>1</v>
      </c>
      <c r="P2035">
        <v>7</v>
      </c>
      <c r="Q2035">
        <v>1</v>
      </c>
      <c r="R2035" t="s">
        <v>7</v>
      </c>
    </row>
    <row r="2036" spans="1:18" x14ac:dyDescent="0.35">
      <c r="A2036">
        <v>0</v>
      </c>
      <c r="B2036" t="s">
        <v>344</v>
      </c>
      <c r="C2036">
        <v>0</v>
      </c>
      <c r="E2036" t="s">
        <v>427</v>
      </c>
      <c r="F2036" t="s">
        <v>387</v>
      </c>
      <c r="G2036" t="s">
        <v>344</v>
      </c>
      <c r="H2036">
        <v>2.11</v>
      </c>
      <c r="I2036" t="s">
        <v>871</v>
      </c>
      <c r="L2036">
        <v>105781636</v>
      </c>
      <c r="M2036" s="5">
        <v>43518</v>
      </c>
      <c r="N2036">
        <v>23</v>
      </c>
      <c r="O2036">
        <v>2</v>
      </c>
      <c r="P2036">
        <v>7</v>
      </c>
      <c r="Q2036">
        <v>1</v>
      </c>
      <c r="R2036" t="s">
        <v>7</v>
      </c>
    </row>
    <row r="2037" spans="1:18" x14ac:dyDescent="0.35">
      <c r="A2037">
        <v>0</v>
      </c>
      <c r="B2037" t="s">
        <v>344</v>
      </c>
      <c r="C2037">
        <v>0</v>
      </c>
      <c r="E2037" t="s">
        <v>427</v>
      </c>
      <c r="F2037" t="s">
        <v>367</v>
      </c>
      <c r="G2037" t="s">
        <v>344</v>
      </c>
      <c r="H2037">
        <v>2.11</v>
      </c>
      <c r="I2037" t="s">
        <v>871</v>
      </c>
      <c r="L2037">
        <v>105736642</v>
      </c>
      <c r="M2037" s="5">
        <v>43473</v>
      </c>
      <c r="N2037">
        <v>23</v>
      </c>
      <c r="O2037">
        <v>1</v>
      </c>
      <c r="P2037">
        <v>7</v>
      </c>
      <c r="Q2037">
        <v>1</v>
      </c>
      <c r="R2037" t="s">
        <v>7</v>
      </c>
    </row>
    <row r="2038" spans="1:18" x14ac:dyDescent="0.35">
      <c r="A2038">
        <v>0</v>
      </c>
      <c r="B2038" t="s">
        <v>344</v>
      </c>
      <c r="C2038">
        <v>0</v>
      </c>
      <c r="E2038" t="s">
        <v>427</v>
      </c>
      <c r="F2038" t="s">
        <v>690</v>
      </c>
      <c r="G2038" t="s">
        <v>344</v>
      </c>
      <c r="H2038">
        <v>2.11</v>
      </c>
      <c r="I2038" t="s">
        <v>871</v>
      </c>
      <c r="L2038">
        <v>105745260</v>
      </c>
      <c r="M2038" s="5">
        <v>43481</v>
      </c>
      <c r="N2038">
        <v>24</v>
      </c>
      <c r="O2038">
        <v>1</v>
      </c>
      <c r="P2038">
        <v>7</v>
      </c>
      <c r="Q2038">
        <v>1</v>
      </c>
      <c r="R2038" t="s">
        <v>7</v>
      </c>
    </row>
    <row r="2039" spans="1:18" x14ac:dyDescent="0.35">
      <c r="A2039">
        <v>0</v>
      </c>
      <c r="B2039" t="s">
        <v>344</v>
      </c>
      <c r="C2039">
        <v>0</v>
      </c>
      <c r="E2039" t="s">
        <v>427</v>
      </c>
      <c r="F2039" t="s">
        <v>690</v>
      </c>
      <c r="G2039" t="s">
        <v>344</v>
      </c>
      <c r="H2039">
        <v>2.11</v>
      </c>
      <c r="I2039" t="s">
        <v>871</v>
      </c>
      <c r="L2039">
        <v>105664982</v>
      </c>
      <c r="M2039" s="5">
        <v>43409</v>
      </c>
      <c r="N2039">
        <v>30</v>
      </c>
      <c r="O2039">
        <v>1</v>
      </c>
      <c r="P2039">
        <v>7</v>
      </c>
      <c r="Q2039">
        <v>1</v>
      </c>
      <c r="R2039" t="s">
        <v>3</v>
      </c>
    </row>
    <row r="2040" spans="1:18" x14ac:dyDescent="0.35">
      <c r="A2040">
        <v>0</v>
      </c>
      <c r="B2040" t="s">
        <v>344</v>
      </c>
      <c r="C2040">
        <v>0</v>
      </c>
      <c r="E2040" t="s">
        <v>427</v>
      </c>
      <c r="F2040" t="s">
        <v>367</v>
      </c>
      <c r="G2040" t="s">
        <v>344</v>
      </c>
      <c r="H2040">
        <v>2.11</v>
      </c>
      <c r="I2040" t="s">
        <v>871</v>
      </c>
      <c r="L2040">
        <v>105498245</v>
      </c>
      <c r="M2040" s="5">
        <v>43253</v>
      </c>
      <c r="N2040">
        <v>29</v>
      </c>
      <c r="O2040">
        <v>1</v>
      </c>
      <c r="P2040">
        <v>7</v>
      </c>
      <c r="Q2040">
        <v>1</v>
      </c>
      <c r="R2040" t="s">
        <v>3</v>
      </c>
    </row>
    <row r="2041" spans="1:18" x14ac:dyDescent="0.35">
      <c r="A2041">
        <v>0</v>
      </c>
      <c r="B2041" t="s">
        <v>344</v>
      </c>
      <c r="C2041">
        <v>0</v>
      </c>
      <c r="E2041" t="s">
        <v>427</v>
      </c>
      <c r="F2041" t="s">
        <v>367</v>
      </c>
      <c r="G2041" t="s">
        <v>344</v>
      </c>
      <c r="H2041">
        <v>2.11</v>
      </c>
      <c r="I2041" t="s">
        <v>871</v>
      </c>
      <c r="L2041">
        <v>105247438</v>
      </c>
      <c r="M2041" s="5">
        <v>43008</v>
      </c>
      <c r="N2041">
        <v>5</v>
      </c>
      <c r="O2041">
        <v>1</v>
      </c>
      <c r="P2041">
        <v>7</v>
      </c>
      <c r="Q2041">
        <v>1</v>
      </c>
      <c r="R2041" t="s">
        <v>10</v>
      </c>
    </row>
    <row r="2042" spans="1:18" x14ac:dyDescent="0.35">
      <c r="A2042">
        <v>0</v>
      </c>
      <c r="B2042" t="s">
        <v>344</v>
      </c>
      <c r="C2042">
        <v>0</v>
      </c>
      <c r="E2042" t="s">
        <v>427</v>
      </c>
      <c r="F2042" t="s">
        <v>423</v>
      </c>
      <c r="G2042" t="s">
        <v>344</v>
      </c>
      <c r="H2042">
        <v>2.11</v>
      </c>
      <c r="I2042" t="s">
        <v>871</v>
      </c>
      <c r="L2042">
        <v>104988199</v>
      </c>
      <c r="M2042" s="5">
        <v>42761</v>
      </c>
      <c r="N2042">
        <v>19</v>
      </c>
      <c r="O2042">
        <v>1</v>
      </c>
      <c r="P2042">
        <v>0</v>
      </c>
      <c r="Q2042">
        <v>5</v>
      </c>
      <c r="R2042" t="s">
        <v>7</v>
      </c>
    </row>
    <row r="2043" spans="1:18" x14ac:dyDescent="0.35">
      <c r="A2043">
        <v>0</v>
      </c>
      <c r="B2043" t="s">
        <v>344</v>
      </c>
      <c r="C2043">
        <v>0</v>
      </c>
      <c r="E2043" t="s">
        <v>427</v>
      </c>
      <c r="F2043" t="s">
        <v>690</v>
      </c>
      <c r="G2043" t="s">
        <v>344</v>
      </c>
      <c r="H2043">
        <v>2.11</v>
      </c>
      <c r="I2043" t="s">
        <v>871</v>
      </c>
      <c r="L2043">
        <v>104736526</v>
      </c>
      <c r="M2043" s="5">
        <v>42508</v>
      </c>
      <c r="N2043">
        <v>30</v>
      </c>
      <c r="O2043">
        <v>2</v>
      </c>
      <c r="P2043">
        <v>7</v>
      </c>
      <c r="Q2043">
        <v>1</v>
      </c>
      <c r="R2043" t="s">
        <v>3</v>
      </c>
    </row>
    <row r="2044" spans="1:18" x14ac:dyDescent="0.35">
      <c r="A2044">
        <v>0</v>
      </c>
      <c r="B2044" t="s">
        <v>344</v>
      </c>
      <c r="C2044">
        <v>0</v>
      </c>
      <c r="E2044" t="s">
        <v>427</v>
      </c>
      <c r="F2044" t="s">
        <v>687</v>
      </c>
      <c r="G2044" t="s">
        <v>344</v>
      </c>
      <c r="H2044">
        <v>2.11</v>
      </c>
      <c r="I2044" t="s">
        <v>871</v>
      </c>
      <c r="L2044">
        <v>104357382</v>
      </c>
      <c r="M2044" s="5">
        <v>42111</v>
      </c>
      <c r="N2044">
        <v>21</v>
      </c>
      <c r="O2044">
        <v>2</v>
      </c>
      <c r="P2044">
        <v>0</v>
      </c>
      <c r="Q2044">
        <v>1</v>
      </c>
      <c r="R2044" t="s">
        <v>7</v>
      </c>
    </row>
    <row r="2045" spans="1:18" x14ac:dyDescent="0.35">
      <c r="A2045">
        <v>0</v>
      </c>
      <c r="B2045" t="s">
        <v>344</v>
      </c>
      <c r="C2045">
        <v>0</v>
      </c>
      <c r="E2045" t="s">
        <v>427</v>
      </c>
      <c r="F2045" t="s">
        <v>422</v>
      </c>
      <c r="G2045" t="s">
        <v>344</v>
      </c>
      <c r="H2045">
        <v>2.11</v>
      </c>
      <c r="I2045" t="s">
        <v>871</v>
      </c>
      <c r="L2045">
        <v>103991414</v>
      </c>
      <c r="M2045" s="5">
        <v>41697</v>
      </c>
      <c r="N2045">
        <v>19</v>
      </c>
      <c r="O2045">
        <v>1</v>
      </c>
      <c r="P2045">
        <v>7</v>
      </c>
      <c r="Q2045">
        <v>1</v>
      </c>
      <c r="R2045" t="s">
        <v>7</v>
      </c>
    </row>
    <row r="2046" spans="1:18" x14ac:dyDescent="0.35">
      <c r="A2046">
        <v>0</v>
      </c>
      <c r="B2046" t="s">
        <v>344</v>
      </c>
      <c r="C2046">
        <v>0</v>
      </c>
      <c r="E2046" t="s">
        <v>427</v>
      </c>
      <c r="F2046" t="s">
        <v>671</v>
      </c>
      <c r="G2046" t="s">
        <v>344</v>
      </c>
      <c r="H2046">
        <v>2.11</v>
      </c>
      <c r="I2046" t="s">
        <v>871</v>
      </c>
      <c r="L2046">
        <v>108369623</v>
      </c>
      <c r="M2046" s="5">
        <v>46032</v>
      </c>
      <c r="N2046">
        <v>30</v>
      </c>
      <c r="O2046">
        <v>1</v>
      </c>
      <c r="P2046">
        <v>7</v>
      </c>
      <c r="Q2046">
        <v>1</v>
      </c>
      <c r="R2046" t="s">
        <v>7</v>
      </c>
    </row>
    <row r="2047" spans="1:18" x14ac:dyDescent="0.35">
      <c r="A2047">
        <v>0</v>
      </c>
      <c r="B2047" t="s">
        <v>344</v>
      </c>
      <c r="C2047">
        <v>0</v>
      </c>
      <c r="E2047" t="s">
        <v>427</v>
      </c>
      <c r="F2047" t="s">
        <v>644</v>
      </c>
      <c r="G2047" t="s">
        <v>344</v>
      </c>
      <c r="H2047">
        <v>2.11</v>
      </c>
      <c r="I2047" t="s">
        <v>871</v>
      </c>
      <c r="L2047">
        <v>107685069</v>
      </c>
      <c r="M2047" s="5">
        <v>45392</v>
      </c>
      <c r="N2047">
        <v>30</v>
      </c>
      <c r="O2047">
        <v>1</v>
      </c>
      <c r="P2047">
        <v>7</v>
      </c>
      <c r="Q2047">
        <v>1</v>
      </c>
      <c r="R2047" t="s">
        <v>7</v>
      </c>
    </row>
    <row r="2048" spans="1:18" x14ac:dyDescent="0.35">
      <c r="A2048">
        <v>0</v>
      </c>
      <c r="B2048" t="s">
        <v>344</v>
      </c>
      <c r="C2048">
        <v>0</v>
      </c>
      <c r="E2048" t="s">
        <v>427</v>
      </c>
      <c r="F2048" t="s">
        <v>690</v>
      </c>
      <c r="G2048" t="s">
        <v>344</v>
      </c>
      <c r="H2048">
        <v>2.11</v>
      </c>
      <c r="I2048" t="s">
        <v>871</v>
      </c>
      <c r="L2048">
        <v>107580462</v>
      </c>
      <c r="M2048" s="5">
        <v>45289</v>
      </c>
      <c r="N2048">
        <v>30</v>
      </c>
      <c r="O2048">
        <v>1</v>
      </c>
      <c r="P2048">
        <v>7</v>
      </c>
      <c r="Q2048">
        <v>5</v>
      </c>
      <c r="R2048" t="s">
        <v>8</v>
      </c>
    </row>
    <row r="2049" spans="1:18" x14ac:dyDescent="0.35">
      <c r="A2049">
        <v>0</v>
      </c>
      <c r="B2049" t="s">
        <v>344</v>
      </c>
      <c r="C2049">
        <v>0</v>
      </c>
      <c r="E2049" t="s">
        <v>427</v>
      </c>
      <c r="F2049" t="s">
        <v>687</v>
      </c>
      <c r="G2049" t="s">
        <v>344</v>
      </c>
      <c r="H2049">
        <v>2.11</v>
      </c>
      <c r="I2049" t="s">
        <v>871</v>
      </c>
      <c r="L2049">
        <v>107490292</v>
      </c>
      <c r="M2049" s="5">
        <v>45211</v>
      </c>
      <c r="N2049">
        <v>24</v>
      </c>
      <c r="O2049">
        <v>1</v>
      </c>
      <c r="P2049">
        <v>7</v>
      </c>
      <c r="Q2049">
        <v>1</v>
      </c>
      <c r="R2049" t="s">
        <v>8</v>
      </c>
    </row>
    <row r="2050" spans="1:18" x14ac:dyDescent="0.35">
      <c r="A2050">
        <v>0</v>
      </c>
      <c r="B2050" t="s">
        <v>344</v>
      </c>
      <c r="C2050">
        <v>0</v>
      </c>
      <c r="E2050" t="s">
        <v>427</v>
      </c>
      <c r="F2050" t="s">
        <v>690</v>
      </c>
      <c r="G2050" t="s">
        <v>344</v>
      </c>
      <c r="H2050">
        <v>2.11</v>
      </c>
      <c r="I2050" t="s">
        <v>871</v>
      </c>
      <c r="L2050">
        <v>107435259</v>
      </c>
      <c r="M2050" s="5">
        <v>45161</v>
      </c>
      <c r="N2050">
        <v>30</v>
      </c>
      <c r="O2050">
        <v>1</v>
      </c>
      <c r="P2050">
        <v>7</v>
      </c>
      <c r="Q2050">
        <v>1</v>
      </c>
      <c r="R2050" t="s">
        <v>7</v>
      </c>
    </row>
    <row r="2051" spans="1:18" x14ac:dyDescent="0.35">
      <c r="A2051">
        <v>0</v>
      </c>
      <c r="B2051" t="s">
        <v>344</v>
      </c>
      <c r="C2051">
        <v>0</v>
      </c>
      <c r="E2051" t="s">
        <v>427</v>
      </c>
      <c r="F2051" t="s">
        <v>687</v>
      </c>
      <c r="G2051" t="s">
        <v>344</v>
      </c>
      <c r="H2051">
        <v>2.11</v>
      </c>
      <c r="I2051" t="s">
        <v>871</v>
      </c>
      <c r="L2051">
        <v>107727536</v>
      </c>
      <c r="M2051" s="5">
        <v>45433</v>
      </c>
      <c r="N2051">
        <v>30</v>
      </c>
      <c r="O2051">
        <v>1</v>
      </c>
      <c r="P2051">
        <v>7</v>
      </c>
      <c r="Q2051">
        <v>1</v>
      </c>
      <c r="R2051" t="s">
        <v>7</v>
      </c>
    </row>
    <row r="2052" spans="1:18" x14ac:dyDescent="0.35">
      <c r="A2052">
        <v>0</v>
      </c>
      <c r="B2052" t="s">
        <v>344</v>
      </c>
      <c r="C2052">
        <v>0</v>
      </c>
      <c r="E2052" t="s">
        <v>427</v>
      </c>
      <c r="F2052" t="s">
        <v>690</v>
      </c>
      <c r="G2052" t="s">
        <v>344</v>
      </c>
      <c r="H2052">
        <v>2.11</v>
      </c>
      <c r="I2052" t="s">
        <v>871</v>
      </c>
      <c r="L2052">
        <v>107928987</v>
      </c>
      <c r="M2052" s="5">
        <v>45615</v>
      </c>
      <c r="N2052">
        <v>26</v>
      </c>
      <c r="O2052">
        <v>1</v>
      </c>
      <c r="P2052">
        <v>0</v>
      </c>
      <c r="Q2052">
        <v>1</v>
      </c>
      <c r="R2052" t="s">
        <v>10</v>
      </c>
    </row>
    <row r="2053" spans="1:18" x14ac:dyDescent="0.35">
      <c r="A2053">
        <v>0</v>
      </c>
      <c r="B2053" t="s">
        <v>344</v>
      </c>
      <c r="C2053">
        <v>0</v>
      </c>
      <c r="E2053" t="s">
        <v>427</v>
      </c>
      <c r="F2053" t="s">
        <v>671</v>
      </c>
      <c r="G2053" t="s">
        <v>344</v>
      </c>
      <c r="H2053">
        <v>2.11</v>
      </c>
      <c r="I2053" t="s">
        <v>871</v>
      </c>
      <c r="L2053">
        <v>108323620</v>
      </c>
      <c r="M2053" s="5">
        <v>45989</v>
      </c>
      <c r="N2053">
        <v>19</v>
      </c>
      <c r="O2053">
        <v>1</v>
      </c>
      <c r="P2053">
        <v>7</v>
      </c>
      <c r="Q2053">
        <v>5</v>
      </c>
      <c r="R2053" t="s">
        <v>8</v>
      </c>
    </row>
    <row r="2054" spans="1:18" x14ac:dyDescent="0.35">
      <c r="A2054">
        <v>0</v>
      </c>
      <c r="B2054" t="s">
        <v>344</v>
      </c>
      <c r="C2054">
        <v>0</v>
      </c>
      <c r="E2054" t="s">
        <v>427</v>
      </c>
      <c r="F2054" t="s">
        <v>671</v>
      </c>
      <c r="G2054" t="s">
        <v>344</v>
      </c>
      <c r="H2054">
        <v>2.11</v>
      </c>
      <c r="I2054" t="s">
        <v>871</v>
      </c>
      <c r="L2054">
        <v>108483774</v>
      </c>
      <c r="M2054" s="5">
        <v>46143</v>
      </c>
      <c r="N2054">
        <v>24</v>
      </c>
      <c r="O2054">
        <v>1</v>
      </c>
      <c r="P2054">
        <v>7</v>
      </c>
      <c r="Q2054">
        <v>1</v>
      </c>
      <c r="R2054" t="s">
        <v>8</v>
      </c>
    </row>
    <row r="2055" spans="1:18" x14ac:dyDescent="0.35">
      <c r="A2055">
        <v>0</v>
      </c>
      <c r="B2055" t="s">
        <v>344</v>
      </c>
      <c r="C2055">
        <v>0.01</v>
      </c>
      <c r="D2055" t="s">
        <v>385</v>
      </c>
      <c r="E2055" t="s">
        <v>427</v>
      </c>
      <c r="F2055" t="s">
        <v>644</v>
      </c>
      <c r="G2055" t="s">
        <v>344</v>
      </c>
      <c r="H2055">
        <v>2.12</v>
      </c>
      <c r="I2055" t="s">
        <v>871</v>
      </c>
      <c r="L2055">
        <v>107928985</v>
      </c>
      <c r="M2055" s="5">
        <v>45615</v>
      </c>
      <c r="N2055">
        <v>21</v>
      </c>
      <c r="O2055">
        <v>1</v>
      </c>
      <c r="P2055">
        <v>0</v>
      </c>
      <c r="Q2055">
        <v>1</v>
      </c>
      <c r="R2055" t="s">
        <v>7</v>
      </c>
    </row>
    <row r="2056" spans="1:18" x14ac:dyDescent="0.35">
      <c r="A2056">
        <v>0</v>
      </c>
      <c r="B2056" t="s">
        <v>344</v>
      </c>
      <c r="C2056">
        <v>0.52</v>
      </c>
      <c r="D2056" t="s">
        <v>411</v>
      </c>
      <c r="E2056" t="s">
        <v>644</v>
      </c>
      <c r="F2056" t="s">
        <v>427</v>
      </c>
      <c r="G2056" t="s">
        <v>344</v>
      </c>
      <c r="H2056">
        <v>2.2200000000000002</v>
      </c>
      <c r="I2056" t="s">
        <v>871</v>
      </c>
      <c r="L2056">
        <v>108365570</v>
      </c>
      <c r="M2056" s="5">
        <v>46029</v>
      </c>
      <c r="N2056">
        <v>29</v>
      </c>
      <c r="O2056">
        <v>1</v>
      </c>
      <c r="P2056">
        <v>0</v>
      </c>
      <c r="Q2056">
        <v>5</v>
      </c>
      <c r="R2056" t="s">
        <v>7</v>
      </c>
    </row>
    <row r="2057" spans="1:18" x14ac:dyDescent="0.35">
      <c r="A2057">
        <v>0</v>
      </c>
      <c r="B2057" t="s">
        <v>344</v>
      </c>
      <c r="C2057">
        <v>0.19</v>
      </c>
      <c r="D2057" t="s">
        <v>385</v>
      </c>
      <c r="E2057" t="s">
        <v>427</v>
      </c>
      <c r="F2057" t="s">
        <v>644</v>
      </c>
      <c r="G2057" t="s">
        <v>344</v>
      </c>
      <c r="H2057">
        <v>2.2999999999999998</v>
      </c>
      <c r="I2057" t="s">
        <v>871</v>
      </c>
      <c r="L2057">
        <v>107689762</v>
      </c>
      <c r="M2057" s="5">
        <v>45390</v>
      </c>
      <c r="N2057">
        <v>21</v>
      </c>
      <c r="O2057">
        <v>1</v>
      </c>
      <c r="P2057">
        <v>0</v>
      </c>
      <c r="Q2057">
        <v>1</v>
      </c>
      <c r="R2057" t="s">
        <v>3</v>
      </c>
    </row>
    <row r="2058" spans="1:18" x14ac:dyDescent="0.35">
      <c r="A2058">
        <v>0</v>
      </c>
      <c r="B2058" t="s">
        <v>344</v>
      </c>
      <c r="C2058">
        <v>0.2</v>
      </c>
      <c r="D2058" t="s">
        <v>385</v>
      </c>
      <c r="E2058" t="s">
        <v>427</v>
      </c>
      <c r="F2058" t="s">
        <v>644</v>
      </c>
      <c r="G2058" t="s">
        <v>344</v>
      </c>
      <c r="H2058">
        <v>2.31</v>
      </c>
      <c r="I2058" t="s">
        <v>871</v>
      </c>
      <c r="L2058">
        <v>106770414</v>
      </c>
      <c r="M2058" s="5">
        <v>44516</v>
      </c>
      <c r="N2058">
        <v>21</v>
      </c>
      <c r="O2058">
        <v>1</v>
      </c>
      <c r="P2058">
        <v>4</v>
      </c>
      <c r="Q2058">
        <v>1</v>
      </c>
      <c r="R2058" t="s">
        <v>7</v>
      </c>
    </row>
    <row r="2059" spans="1:18" x14ac:dyDescent="0.35">
      <c r="A2059">
        <v>0</v>
      </c>
      <c r="B2059" t="s">
        <v>344</v>
      </c>
      <c r="C2059">
        <v>0.2</v>
      </c>
      <c r="D2059" t="s">
        <v>385</v>
      </c>
      <c r="E2059" t="s">
        <v>427</v>
      </c>
      <c r="F2059" t="s">
        <v>644</v>
      </c>
      <c r="G2059" t="s">
        <v>344</v>
      </c>
      <c r="H2059">
        <v>2.31</v>
      </c>
      <c r="I2059" t="s">
        <v>871</v>
      </c>
      <c r="L2059">
        <v>104701860</v>
      </c>
      <c r="M2059" s="5">
        <v>42473</v>
      </c>
      <c r="N2059">
        <v>21</v>
      </c>
      <c r="O2059">
        <v>1</v>
      </c>
      <c r="P2059">
        <v>0</v>
      </c>
      <c r="Q2059">
        <v>1</v>
      </c>
      <c r="R2059" t="s">
        <v>3</v>
      </c>
    </row>
    <row r="2060" spans="1:18" x14ac:dyDescent="0.35">
      <c r="A2060">
        <v>0</v>
      </c>
      <c r="B2060" t="s">
        <v>344</v>
      </c>
      <c r="C2060">
        <v>0.2</v>
      </c>
      <c r="D2060" t="s">
        <v>385</v>
      </c>
      <c r="E2060" t="s">
        <v>427</v>
      </c>
      <c r="F2060" t="s">
        <v>644</v>
      </c>
      <c r="G2060" t="s">
        <v>344</v>
      </c>
      <c r="H2060">
        <v>2.31</v>
      </c>
      <c r="I2060" t="s">
        <v>871</v>
      </c>
      <c r="L2060">
        <v>104318929</v>
      </c>
      <c r="M2060" s="5">
        <v>42058</v>
      </c>
      <c r="N2060">
        <v>24</v>
      </c>
      <c r="O2060">
        <v>2</v>
      </c>
      <c r="P2060">
        <v>5</v>
      </c>
      <c r="Q2060">
        <v>1</v>
      </c>
      <c r="R2060" t="s">
        <v>3</v>
      </c>
    </row>
    <row r="2061" spans="1:18" x14ac:dyDescent="0.35">
      <c r="A2061">
        <v>0</v>
      </c>
      <c r="B2061" t="s">
        <v>344</v>
      </c>
      <c r="C2061">
        <v>0.3</v>
      </c>
      <c r="D2061" t="s">
        <v>399</v>
      </c>
      <c r="E2061" t="s">
        <v>644</v>
      </c>
      <c r="F2061" t="s">
        <v>427</v>
      </c>
      <c r="G2061" t="s">
        <v>344</v>
      </c>
      <c r="H2061">
        <v>2.44</v>
      </c>
      <c r="I2061" t="s">
        <v>871</v>
      </c>
      <c r="L2061">
        <v>104500228</v>
      </c>
      <c r="M2061" s="5">
        <v>42272</v>
      </c>
      <c r="N2061">
        <v>19</v>
      </c>
      <c r="O2061">
        <v>2</v>
      </c>
      <c r="P2061">
        <v>0</v>
      </c>
      <c r="Q2061">
        <v>1</v>
      </c>
      <c r="R2061" t="s">
        <v>7</v>
      </c>
    </row>
    <row r="2062" spans="1:18" x14ac:dyDescent="0.35">
      <c r="A2062">
        <v>0</v>
      </c>
      <c r="B2062" t="s">
        <v>344</v>
      </c>
      <c r="C2062">
        <v>0.4</v>
      </c>
      <c r="D2062" t="s">
        <v>385</v>
      </c>
      <c r="E2062" t="s">
        <v>427</v>
      </c>
      <c r="F2062" t="s">
        <v>644</v>
      </c>
      <c r="G2062" t="s">
        <v>344</v>
      </c>
      <c r="H2062">
        <v>2.5099999999999998</v>
      </c>
      <c r="I2062" t="s">
        <v>871</v>
      </c>
      <c r="L2062">
        <v>104232327</v>
      </c>
      <c r="M2062" s="5">
        <v>41975</v>
      </c>
      <c r="N2062">
        <v>29</v>
      </c>
      <c r="O2062">
        <v>1</v>
      </c>
      <c r="P2062">
        <v>0</v>
      </c>
      <c r="Q2062">
        <v>1</v>
      </c>
      <c r="R2062" t="s">
        <v>7</v>
      </c>
    </row>
    <row r="2063" spans="1:18" x14ac:dyDescent="0.35">
      <c r="A2063">
        <v>0</v>
      </c>
      <c r="B2063" t="s">
        <v>344</v>
      </c>
      <c r="C2063">
        <v>0.4</v>
      </c>
      <c r="D2063" t="s">
        <v>385</v>
      </c>
      <c r="E2063" t="s">
        <v>427</v>
      </c>
      <c r="F2063" t="s">
        <v>644</v>
      </c>
      <c r="G2063" t="s">
        <v>344</v>
      </c>
      <c r="H2063">
        <v>2.5099999999999998</v>
      </c>
      <c r="I2063" t="s">
        <v>871</v>
      </c>
      <c r="L2063">
        <v>107815303</v>
      </c>
      <c r="M2063" s="5">
        <v>45515</v>
      </c>
      <c r="N2063">
        <v>19</v>
      </c>
      <c r="O2063">
        <v>2</v>
      </c>
      <c r="P2063">
        <v>0</v>
      </c>
      <c r="Q2063">
        <v>5</v>
      </c>
      <c r="R2063" t="s">
        <v>7</v>
      </c>
    </row>
    <row r="2064" spans="1:18" x14ac:dyDescent="0.35">
      <c r="A2064">
        <v>0</v>
      </c>
      <c r="B2064" t="s">
        <v>344</v>
      </c>
      <c r="C2064">
        <v>0.2</v>
      </c>
      <c r="D2064" t="s">
        <v>399</v>
      </c>
      <c r="E2064" t="s">
        <v>644</v>
      </c>
      <c r="F2064" t="s">
        <v>427</v>
      </c>
      <c r="G2064" t="s">
        <v>344</v>
      </c>
      <c r="H2064">
        <v>2.54</v>
      </c>
      <c r="I2064" t="s">
        <v>871</v>
      </c>
      <c r="L2064">
        <v>108427009</v>
      </c>
      <c r="M2064" s="5">
        <v>46090</v>
      </c>
      <c r="N2064">
        <v>19</v>
      </c>
      <c r="O2064">
        <v>1</v>
      </c>
      <c r="P2064">
        <v>0</v>
      </c>
      <c r="Q2064">
        <v>1</v>
      </c>
      <c r="R2064" t="s">
        <v>3</v>
      </c>
    </row>
    <row r="2065" spans="1:18" x14ac:dyDescent="0.35">
      <c r="A2065">
        <v>0</v>
      </c>
      <c r="B2065" t="s">
        <v>344</v>
      </c>
      <c r="C2065">
        <v>0.5</v>
      </c>
      <c r="D2065" t="s">
        <v>385</v>
      </c>
      <c r="E2065" t="s">
        <v>427</v>
      </c>
      <c r="F2065" t="s">
        <v>644</v>
      </c>
      <c r="G2065" t="s">
        <v>344</v>
      </c>
      <c r="H2065">
        <v>2.61</v>
      </c>
      <c r="I2065" t="s">
        <v>871</v>
      </c>
      <c r="L2065">
        <v>107918421</v>
      </c>
      <c r="M2065" s="5">
        <v>45608</v>
      </c>
      <c r="N2065">
        <v>17</v>
      </c>
      <c r="O2065">
        <v>1</v>
      </c>
      <c r="P2065">
        <v>0</v>
      </c>
      <c r="Q2065">
        <v>5</v>
      </c>
      <c r="R2065" t="s">
        <v>7</v>
      </c>
    </row>
    <row r="2066" spans="1:18" x14ac:dyDescent="0.35">
      <c r="A2066">
        <v>0</v>
      </c>
      <c r="B2066" t="s">
        <v>344</v>
      </c>
      <c r="C2066">
        <v>0.1</v>
      </c>
      <c r="D2066" t="s">
        <v>399</v>
      </c>
      <c r="E2066" t="s">
        <v>644</v>
      </c>
      <c r="F2066" t="s">
        <v>427</v>
      </c>
      <c r="G2066" t="s">
        <v>344</v>
      </c>
      <c r="H2066">
        <v>2.64</v>
      </c>
      <c r="I2066" t="s">
        <v>871</v>
      </c>
      <c r="L2066">
        <v>105242746</v>
      </c>
      <c r="M2066" s="5">
        <v>43007</v>
      </c>
      <c r="N2066">
        <v>19</v>
      </c>
      <c r="O2066">
        <v>1</v>
      </c>
      <c r="P2066">
        <v>0</v>
      </c>
      <c r="Q2066">
        <v>1</v>
      </c>
      <c r="R2066" t="s">
        <v>3</v>
      </c>
    </row>
    <row r="2067" spans="1:18" x14ac:dyDescent="0.35">
      <c r="A2067">
        <v>0</v>
      </c>
      <c r="B2067" t="s">
        <v>344</v>
      </c>
      <c r="C2067">
        <v>0.4</v>
      </c>
      <c r="D2067" t="s">
        <v>399</v>
      </c>
      <c r="E2067" t="s">
        <v>671</v>
      </c>
      <c r="F2067" t="s">
        <v>644</v>
      </c>
      <c r="G2067" t="s">
        <v>344</v>
      </c>
      <c r="H2067">
        <v>2.74</v>
      </c>
      <c r="I2067" t="s">
        <v>871</v>
      </c>
      <c r="L2067">
        <v>104287399</v>
      </c>
      <c r="M2067" s="5">
        <v>42038</v>
      </c>
      <c r="N2067">
        <v>17</v>
      </c>
      <c r="O2067">
        <v>1</v>
      </c>
      <c r="P2067">
        <v>0</v>
      </c>
      <c r="Q2067">
        <v>5</v>
      </c>
      <c r="R2067" t="s">
        <v>7</v>
      </c>
    </row>
    <row r="2068" spans="1:18" x14ac:dyDescent="0.35">
      <c r="A2068">
        <v>0</v>
      </c>
      <c r="B2068" t="s">
        <v>344</v>
      </c>
      <c r="C2068">
        <v>0.4</v>
      </c>
      <c r="D2068" t="s">
        <v>399</v>
      </c>
      <c r="E2068" t="s">
        <v>671</v>
      </c>
      <c r="F2068" t="s">
        <v>644</v>
      </c>
      <c r="G2068" t="s">
        <v>344</v>
      </c>
      <c r="H2068">
        <v>2.74</v>
      </c>
      <c r="I2068" t="s">
        <v>871</v>
      </c>
      <c r="L2068">
        <v>107895576</v>
      </c>
      <c r="M2068" s="5">
        <v>45588</v>
      </c>
      <c r="N2068">
        <v>29</v>
      </c>
      <c r="O2068">
        <v>1</v>
      </c>
      <c r="P2068">
        <v>0</v>
      </c>
      <c r="Q2068">
        <v>1</v>
      </c>
      <c r="R2068" t="s">
        <v>7</v>
      </c>
    </row>
    <row r="2069" spans="1:18" x14ac:dyDescent="0.35">
      <c r="A2069">
        <v>0</v>
      </c>
      <c r="B2069" t="s">
        <v>344</v>
      </c>
      <c r="C2069">
        <v>0</v>
      </c>
      <c r="E2069" t="s">
        <v>644</v>
      </c>
      <c r="F2069" t="s">
        <v>427</v>
      </c>
      <c r="G2069" t="s">
        <v>344</v>
      </c>
      <c r="H2069">
        <v>2.74</v>
      </c>
      <c r="I2069" t="s">
        <v>871</v>
      </c>
      <c r="L2069">
        <v>104556206</v>
      </c>
      <c r="M2069" s="5">
        <v>42323</v>
      </c>
      <c r="N2069">
        <v>19</v>
      </c>
      <c r="O2069">
        <v>1</v>
      </c>
      <c r="P2069">
        <v>0</v>
      </c>
      <c r="Q2069">
        <v>1</v>
      </c>
      <c r="R2069" t="s">
        <v>9</v>
      </c>
    </row>
    <row r="2070" spans="1:18" x14ac:dyDescent="0.35">
      <c r="A2070">
        <v>0</v>
      </c>
      <c r="B2070" t="s">
        <v>344</v>
      </c>
      <c r="C2070">
        <v>0</v>
      </c>
      <c r="E2070" t="s">
        <v>644</v>
      </c>
      <c r="F2070" t="s">
        <v>427</v>
      </c>
      <c r="G2070" t="s">
        <v>344</v>
      </c>
      <c r="H2070">
        <v>2.74</v>
      </c>
      <c r="I2070" t="s">
        <v>871</v>
      </c>
      <c r="L2070">
        <v>107640192</v>
      </c>
      <c r="M2070" s="5">
        <v>45344</v>
      </c>
      <c r="N2070">
        <v>23</v>
      </c>
      <c r="O2070">
        <v>1</v>
      </c>
      <c r="P2070">
        <v>9</v>
      </c>
      <c r="Q2070">
        <v>1</v>
      </c>
      <c r="R2070" t="s">
        <v>3</v>
      </c>
    </row>
    <row r="2071" spans="1:18" x14ac:dyDescent="0.35">
      <c r="A2071">
        <v>0</v>
      </c>
      <c r="B2071" t="s">
        <v>344</v>
      </c>
      <c r="C2071">
        <v>0.1</v>
      </c>
      <c r="E2071" t="s">
        <v>644</v>
      </c>
      <c r="F2071" t="s">
        <v>367</v>
      </c>
      <c r="G2071" t="s">
        <v>344</v>
      </c>
      <c r="H2071">
        <v>2.84</v>
      </c>
      <c r="I2071" t="s">
        <v>871</v>
      </c>
      <c r="K2071" t="s">
        <v>68</v>
      </c>
      <c r="L2071">
        <v>104001051</v>
      </c>
      <c r="M2071" s="5">
        <v>41702</v>
      </c>
      <c r="N2071">
        <v>2</v>
      </c>
      <c r="O2071">
        <v>4</v>
      </c>
      <c r="P2071">
        <v>0</v>
      </c>
      <c r="Q2071">
        <v>1</v>
      </c>
      <c r="R2071" t="s">
        <v>7</v>
      </c>
    </row>
    <row r="2072" spans="1:18" x14ac:dyDescent="0.35">
      <c r="A2072">
        <v>0</v>
      </c>
      <c r="B2072" t="s">
        <v>344</v>
      </c>
      <c r="C2072">
        <v>0.1</v>
      </c>
      <c r="D2072" t="s">
        <v>385</v>
      </c>
      <c r="E2072" t="s">
        <v>644</v>
      </c>
      <c r="F2072" t="s">
        <v>367</v>
      </c>
      <c r="G2072" t="s">
        <v>344</v>
      </c>
      <c r="H2072">
        <v>2.84</v>
      </c>
      <c r="I2072" t="s">
        <v>871</v>
      </c>
      <c r="L2072">
        <v>106136935</v>
      </c>
      <c r="M2072" s="5">
        <v>43854</v>
      </c>
      <c r="N2072">
        <v>29</v>
      </c>
      <c r="O2072">
        <v>1</v>
      </c>
      <c r="P2072">
        <v>0</v>
      </c>
      <c r="Q2072">
        <v>1</v>
      </c>
      <c r="R2072" t="s">
        <v>7</v>
      </c>
    </row>
    <row r="2073" spans="1:18" x14ac:dyDescent="0.35">
      <c r="A2073">
        <v>0</v>
      </c>
      <c r="B2073" t="s">
        <v>344</v>
      </c>
      <c r="C2073">
        <v>0.1</v>
      </c>
      <c r="D2073" t="s">
        <v>385</v>
      </c>
      <c r="E2073" t="s">
        <v>644</v>
      </c>
      <c r="F2073" t="s">
        <v>367</v>
      </c>
      <c r="G2073" t="s">
        <v>344</v>
      </c>
      <c r="H2073">
        <v>2.84</v>
      </c>
      <c r="I2073" t="s">
        <v>871</v>
      </c>
      <c r="L2073">
        <v>104492449</v>
      </c>
      <c r="M2073" s="5">
        <v>42265</v>
      </c>
      <c r="N2073">
        <v>19</v>
      </c>
      <c r="O2073">
        <v>1</v>
      </c>
      <c r="P2073">
        <v>0</v>
      </c>
      <c r="Q2073">
        <v>5</v>
      </c>
      <c r="R2073" t="s">
        <v>7</v>
      </c>
    </row>
    <row r="2074" spans="1:18" x14ac:dyDescent="0.35">
      <c r="A2074">
        <v>0</v>
      </c>
      <c r="B2074" t="s">
        <v>344</v>
      </c>
      <c r="C2074">
        <v>0.28000000000000003</v>
      </c>
      <c r="D2074" t="s">
        <v>503</v>
      </c>
      <c r="E2074" t="s">
        <v>367</v>
      </c>
      <c r="F2074" t="s">
        <v>363</v>
      </c>
      <c r="G2074" t="s">
        <v>344</v>
      </c>
      <c r="H2074">
        <v>2.94</v>
      </c>
      <c r="I2074" t="s">
        <v>871</v>
      </c>
      <c r="L2074">
        <v>107099147</v>
      </c>
      <c r="M2074" s="5">
        <v>44833</v>
      </c>
      <c r="N2074">
        <v>17</v>
      </c>
      <c r="O2074">
        <v>1</v>
      </c>
      <c r="P2074">
        <v>0</v>
      </c>
      <c r="Q2074">
        <v>1</v>
      </c>
      <c r="R2074" t="s">
        <v>7</v>
      </c>
    </row>
    <row r="2075" spans="1:18" x14ac:dyDescent="0.35">
      <c r="A2075">
        <v>0</v>
      </c>
      <c r="B2075" t="s">
        <v>344</v>
      </c>
      <c r="C2075">
        <v>0.2</v>
      </c>
      <c r="D2075" t="s">
        <v>399</v>
      </c>
      <c r="E2075" t="s">
        <v>367</v>
      </c>
      <c r="F2075" t="s">
        <v>644</v>
      </c>
      <c r="G2075" t="s">
        <v>344</v>
      </c>
      <c r="H2075">
        <v>3.02</v>
      </c>
      <c r="I2075" t="s">
        <v>871</v>
      </c>
      <c r="L2075">
        <v>104182052</v>
      </c>
      <c r="M2075" s="5">
        <v>41927</v>
      </c>
      <c r="N2075">
        <v>19</v>
      </c>
      <c r="O2075">
        <v>3</v>
      </c>
      <c r="P2075">
        <v>0</v>
      </c>
      <c r="Q2075">
        <v>5</v>
      </c>
      <c r="R2075" t="s">
        <v>3</v>
      </c>
    </row>
    <row r="2076" spans="1:18" x14ac:dyDescent="0.35">
      <c r="A2076">
        <v>0</v>
      </c>
      <c r="B2076" t="s">
        <v>344</v>
      </c>
      <c r="C2076">
        <v>9.5000000000000001E-2</v>
      </c>
      <c r="D2076" t="s">
        <v>399</v>
      </c>
      <c r="E2076" t="s">
        <v>671</v>
      </c>
      <c r="F2076" t="s">
        <v>644</v>
      </c>
      <c r="G2076" t="s">
        <v>344</v>
      </c>
      <c r="H2076">
        <v>3.0449999999999999</v>
      </c>
      <c r="I2076" t="s">
        <v>871</v>
      </c>
      <c r="L2076">
        <v>107797470</v>
      </c>
      <c r="M2076" s="5">
        <v>45499</v>
      </c>
      <c r="N2076">
        <v>19</v>
      </c>
      <c r="O2076">
        <v>1</v>
      </c>
      <c r="P2076">
        <v>0</v>
      </c>
      <c r="Q2076">
        <v>1</v>
      </c>
      <c r="R2076" t="s">
        <v>7</v>
      </c>
    </row>
    <row r="2077" spans="1:18" x14ac:dyDescent="0.35">
      <c r="A2077">
        <v>0</v>
      </c>
      <c r="B2077" t="s">
        <v>344</v>
      </c>
      <c r="C2077">
        <v>0</v>
      </c>
      <c r="E2077" t="s">
        <v>671</v>
      </c>
      <c r="F2077" t="s">
        <v>367</v>
      </c>
      <c r="G2077" t="s">
        <v>344</v>
      </c>
      <c r="H2077">
        <v>3.14</v>
      </c>
      <c r="I2077" t="s">
        <v>871</v>
      </c>
      <c r="L2077">
        <v>105083971</v>
      </c>
      <c r="M2077" s="5">
        <v>42857</v>
      </c>
      <c r="N2077">
        <v>24</v>
      </c>
      <c r="O2077">
        <v>1</v>
      </c>
      <c r="P2077">
        <v>8</v>
      </c>
      <c r="Q2077">
        <v>1</v>
      </c>
      <c r="R2077" t="s">
        <v>7</v>
      </c>
    </row>
    <row r="2078" spans="1:18" x14ac:dyDescent="0.35">
      <c r="A2078">
        <v>0</v>
      </c>
      <c r="B2078" t="s">
        <v>344</v>
      </c>
      <c r="C2078">
        <v>2E-3</v>
      </c>
      <c r="D2078" t="s">
        <v>385</v>
      </c>
      <c r="E2078" t="s">
        <v>671</v>
      </c>
      <c r="F2078" t="s">
        <v>367</v>
      </c>
      <c r="G2078" t="s">
        <v>344</v>
      </c>
      <c r="H2078">
        <v>3.1419999999999999</v>
      </c>
      <c r="I2078" t="s">
        <v>871</v>
      </c>
      <c r="L2078">
        <v>107735256</v>
      </c>
      <c r="M2078" s="5">
        <v>45441</v>
      </c>
      <c r="N2078">
        <v>21</v>
      </c>
      <c r="O2078">
        <v>1</v>
      </c>
      <c r="P2078">
        <v>0</v>
      </c>
      <c r="Q2078">
        <v>1</v>
      </c>
      <c r="R2078" t="s">
        <v>7</v>
      </c>
    </row>
    <row r="2079" spans="1:18" x14ac:dyDescent="0.35">
      <c r="A2079">
        <v>0</v>
      </c>
      <c r="B2079" t="s">
        <v>344</v>
      </c>
      <c r="C2079">
        <v>7.0000000000000001E-3</v>
      </c>
      <c r="D2079" t="s">
        <v>385</v>
      </c>
      <c r="E2079" t="s">
        <v>671</v>
      </c>
      <c r="F2079" t="s">
        <v>367</v>
      </c>
      <c r="G2079" t="s">
        <v>344</v>
      </c>
      <c r="H2079">
        <v>3.1469999999999998</v>
      </c>
      <c r="I2079" t="s">
        <v>871</v>
      </c>
      <c r="L2079">
        <v>105772912</v>
      </c>
      <c r="M2079" s="5">
        <v>43509</v>
      </c>
      <c r="N2079">
        <v>24</v>
      </c>
      <c r="O2079">
        <v>1</v>
      </c>
      <c r="P2079">
        <v>8</v>
      </c>
      <c r="Q2079">
        <v>3</v>
      </c>
      <c r="R2079" t="s">
        <v>7</v>
      </c>
    </row>
    <row r="2080" spans="1:18" x14ac:dyDescent="0.35">
      <c r="A2080">
        <v>0</v>
      </c>
      <c r="B2080" t="s">
        <v>344</v>
      </c>
      <c r="C2080">
        <v>1.4999999999999999E-2</v>
      </c>
      <c r="D2080" t="s">
        <v>385</v>
      </c>
      <c r="E2080" t="s">
        <v>671</v>
      </c>
      <c r="F2080" t="s">
        <v>367</v>
      </c>
      <c r="G2080" t="s">
        <v>344</v>
      </c>
      <c r="H2080">
        <v>3.1549999999999998</v>
      </c>
      <c r="I2080" t="s">
        <v>871</v>
      </c>
      <c r="L2080">
        <v>105202963</v>
      </c>
      <c r="M2080" s="5">
        <v>42973</v>
      </c>
      <c r="N2080">
        <v>19</v>
      </c>
      <c r="O2080">
        <v>1</v>
      </c>
      <c r="P2080">
        <v>0</v>
      </c>
      <c r="Q2080">
        <v>5</v>
      </c>
      <c r="R2080" t="s">
        <v>8</v>
      </c>
    </row>
    <row r="2081" spans="1:18" x14ac:dyDescent="0.35">
      <c r="A2081">
        <v>0</v>
      </c>
      <c r="B2081" t="s">
        <v>344</v>
      </c>
      <c r="C2081">
        <v>1.7000000000000001E-2</v>
      </c>
      <c r="D2081" t="s">
        <v>399</v>
      </c>
      <c r="E2081" t="s">
        <v>367</v>
      </c>
      <c r="F2081" t="s">
        <v>671</v>
      </c>
      <c r="G2081" t="s">
        <v>344</v>
      </c>
      <c r="H2081">
        <v>3.2029999999999998</v>
      </c>
      <c r="I2081" t="s">
        <v>871</v>
      </c>
      <c r="L2081">
        <v>105596759</v>
      </c>
      <c r="M2081" s="5">
        <v>43349</v>
      </c>
      <c r="N2081">
        <v>19</v>
      </c>
      <c r="O2081">
        <v>1</v>
      </c>
      <c r="P2081">
        <v>0</v>
      </c>
      <c r="Q2081">
        <v>5</v>
      </c>
      <c r="R2081" t="s">
        <v>7</v>
      </c>
    </row>
    <row r="2082" spans="1:18" x14ac:dyDescent="0.35">
      <c r="A2082">
        <v>0</v>
      </c>
      <c r="B2082" t="s">
        <v>344</v>
      </c>
      <c r="C2082">
        <v>3.0000000000000001E-3</v>
      </c>
      <c r="D2082" t="s">
        <v>399</v>
      </c>
      <c r="E2082" t="s">
        <v>367</v>
      </c>
      <c r="F2082" t="s">
        <v>671</v>
      </c>
      <c r="G2082" t="s">
        <v>344</v>
      </c>
      <c r="H2082">
        <v>3.2170000000000001</v>
      </c>
      <c r="I2082" t="s">
        <v>871</v>
      </c>
      <c r="L2082">
        <v>104158687</v>
      </c>
      <c r="M2082" s="5">
        <v>41900</v>
      </c>
      <c r="N2082">
        <v>23</v>
      </c>
      <c r="O2082">
        <v>1</v>
      </c>
      <c r="P2082">
        <v>7</v>
      </c>
      <c r="Q2082">
        <v>1</v>
      </c>
      <c r="R2082" t="s">
        <v>7</v>
      </c>
    </row>
    <row r="2083" spans="1:18" x14ac:dyDescent="0.35">
      <c r="A2083">
        <v>0</v>
      </c>
      <c r="B2083" t="s">
        <v>344</v>
      </c>
      <c r="C2083">
        <v>0</v>
      </c>
      <c r="E2083" t="s">
        <v>367</v>
      </c>
      <c r="F2083" t="s">
        <v>671</v>
      </c>
      <c r="G2083" t="s">
        <v>344</v>
      </c>
      <c r="H2083">
        <v>3.22</v>
      </c>
      <c r="I2083" t="s">
        <v>871</v>
      </c>
      <c r="L2083">
        <v>107134257</v>
      </c>
      <c r="M2083" s="5">
        <v>44866</v>
      </c>
      <c r="N2083">
        <v>30</v>
      </c>
      <c r="O2083">
        <v>1</v>
      </c>
      <c r="P2083">
        <v>7</v>
      </c>
      <c r="Q2083">
        <v>5</v>
      </c>
      <c r="R2083" t="s">
        <v>7</v>
      </c>
    </row>
    <row r="2084" spans="1:18" x14ac:dyDescent="0.35">
      <c r="A2084">
        <v>0</v>
      </c>
      <c r="B2084" t="s">
        <v>344</v>
      </c>
      <c r="C2084">
        <v>0</v>
      </c>
      <c r="E2084" t="s">
        <v>367</v>
      </c>
      <c r="F2084" t="s">
        <v>644</v>
      </c>
      <c r="G2084" t="s">
        <v>344</v>
      </c>
      <c r="H2084">
        <v>3.22</v>
      </c>
      <c r="I2084" t="s">
        <v>871</v>
      </c>
      <c r="L2084">
        <v>107126204</v>
      </c>
      <c r="M2084" s="5">
        <v>44859</v>
      </c>
      <c r="N2084">
        <v>30</v>
      </c>
      <c r="O2084">
        <v>2</v>
      </c>
      <c r="P2084">
        <v>7</v>
      </c>
      <c r="Q2084">
        <v>1</v>
      </c>
      <c r="R2084" t="s">
        <v>7</v>
      </c>
    </row>
    <row r="2085" spans="1:18" x14ac:dyDescent="0.35">
      <c r="A2085">
        <v>0</v>
      </c>
      <c r="B2085" t="s">
        <v>344</v>
      </c>
      <c r="C2085">
        <v>0</v>
      </c>
      <c r="E2085" t="s">
        <v>367</v>
      </c>
      <c r="F2085" t="s">
        <v>644</v>
      </c>
      <c r="G2085" t="s">
        <v>344</v>
      </c>
      <c r="H2085">
        <v>3.22</v>
      </c>
      <c r="I2085" t="s">
        <v>871</v>
      </c>
      <c r="L2085">
        <v>106792874</v>
      </c>
      <c r="M2085" s="5">
        <v>44536</v>
      </c>
      <c r="N2085">
        <v>24</v>
      </c>
      <c r="O2085">
        <v>1</v>
      </c>
      <c r="P2085">
        <v>7</v>
      </c>
      <c r="Q2085">
        <v>3</v>
      </c>
      <c r="R2085" t="s">
        <v>7</v>
      </c>
    </row>
    <row r="2086" spans="1:18" x14ac:dyDescent="0.35">
      <c r="A2086">
        <v>0</v>
      </c>
      <c r="B2086" t="s">
        <v>344</v>
      </c>
      <c r="C2086">
        <v>0</v>
      </c>
      <c r="E2086" t="s">
        <v>367</v>
      </c>
      <c r="F2086" t="s">
        <v>671</v>
      </c>
      <c r="G2086" t="s">
        <v>344</v>
      </c>
      <c r="H2086">
        <v>3.22</v>
      </c>
      <c r="I2086" t="s">
        <v>871</v>
      </c>
      <c r="L2086">
        <v>106475093</v>
      </c>
      <c r="M2086" s="5">
        <v>44223</v>
      </c>
      <c r="N2086">
        <v>30</v>
      </c>
      <c r="O2086">
        <v>2</v>
      </c>
      <c r="P2086">
        <v>7</v>
      </c>
      <c r="Q2086">
        <v>3</v>
      </c>
      <c r="R2086" t="s">
        <v>7</v>
      </c>
    </row>
    <row r="2087" spans="1:18" x14ac:dyDescent="0.35">
      <c r="A2087">
        <v>0</v>
      </c>
      <c r="B2087" t="s">
        <v>344</v>
      </c>
      <c r="C2087">
        <v>0</v>
      </c>
      <c r="E2087" t="s">
        <v>367</v>
      </c>
      <c r="F2087" t="s">
        <v>422</v>
      </c>
      <c r="G2087" t="s">
        <v>344</v>
      </c>
      <c r="H2087">
        <v>3.22</v>
      </c>
      <c r="I2087" t="s">
        <v>871</v>
      </c>
      <c r="L2087">
        <v>104502637</v>
      </c>
      <c r="M2087" s="5">
        <v>42265</v>
      </c>
      <c r="N2087">
        <v>28</v>
      </c>
      <c r="O2087">
        <v>1</v>
      </c>
      <c r="P2087">
        <v>7</v>
      </c>
      <c r="Q2087">
        <v>5</v>
      </c>
      <c r="R2087" t="s">
        <v>3</v>
      </c>
    </row>
    <row r="2088" spans="1:18" x14ac:dyDescent="0.35">
      <c r="A2088">
        <v>0</v>
      </c>
      <c r="B2088" t="s">
        <v>344</v>
      </c>
      <c r="C2088">
        <v>0</v>
      </c>
      <c r="E2088" t="s">
        <v>367</v>
      </c>
      <c r="F2088" t="s">
        <v>644</v>
      </c>
      <c r="G2088" t="s">
        <v>344</v>
      </c>
      <c r="H2088">
        <v>3.22</v>
      </c>
      <c r="I2088" t="s">
        <v>871</v>
      </c>
      <c r="L2088">
        <v>103962709</v>
      </c>
      <c r="M2088" s="5">
        <v>41667</v>
      </c>
      <c r="N2088">
        <v>30</v>
      </c>
      <c r="O2088">
        <v>1</v>
      </c>
      <c r="P2088">
        <v>7</v>
      </c>
      <c r="Q2088">
        <v>1</v>
      </c>
      <c r="R2088" t="s">
        <v>7</v>
      </c>
    </row>
    <row r="2089" spans="1:18" x14ac:dyDescent="0.35">
      <c r="A2089">
        <v>0</v>
      </c>
      <c r="B2089" t="s">
        <v>344</v>
      </c>
      <c r="C2089">
        <v>0</v>
      </c>
      <c r="E2089" t="s">
        <v>367</v>
      </c>
      <c r="F2089" t="s">
        <v>382</v>
      </c>
      <c r="G2089" t="s">
        <v>344</v>
      </c>
      <c r="H2089">
        <v>3.22</v>
      </c>
      <c r="I2089" t="s">
        <v>871</v>
      </c>
      <c r="L2089">
        <v>107921025</v>
      </c>
      <c r="M2089" s="5">
        <v>45609</v>
      </c>
      <c r="N2089">
        <v>30</v>
      </c>
      <c r="O2089">
        <v>1</v>
      </c>
      <c r="P2089">
        <v>7</v>
      </c>
      <c r="Q2089">
        <v>1</v>
      </c>
      <c r="R2089" t="s">
        <v>3</v>
      </c>
    </row>
    <row r="2090" spans="1:18" x14ac:dyDescent="0.35">
      <c r="A2090">
        <v>0</v>
      </c>
      <c r="B2090" t="s">
        <v>344</v>
      </c>
      <c r="C2090">
        <v>0</v>
      </c>
      <c r="E2090" t="s">
        <v>367</v>
      </c>
      <c r="F2090" t="s">
        <v>644</v>
      </c>
      <c r="G2090" t="s">
        <v>344</v>
      </c>
      <c r="H2090">
        <v>3.22</v>
      </c>
      <c r="I2090" t="s">
        <v>871</v>
      </c>
      <c r="L2090">
        <v>107401196</v>
      </c>
      <c r="M2090" s="5">
        <v>45118</v>
      </c>
      <c r="N2090">
        <v>30</v>
      </c>
      <c r="O2090">
        <v>1</v>
      </c>
      <c r="P2090">
        <v>7</v>
      </c>
      <c r="Q2090">
        <v>1</v>
      </c>
      <c r="R2090" t="s">
        <v>8</v>
      </c>
    </row>
    <row r="2091" spans="1:18" x14ac:dyDescent="0.35">
      <c r="A2091">
        <v>0</v>
      </c>
      <c r="B2091" t="s">
        <v>344</v>
      </c>
      <c r="C2091">
        <v>0</v>
      </c>
      <c r="E2091" t="s">
        <v>367</v>
      </c>
      <c r="F2091" t="s">
        <v>363</v>
      </c>
      <c r="G2091" t="s">
        <v>344</v>
      </c>
      <c r="H2091">
        <v>3.22</v>
      </c>
      <c r="I2091" t="s">
        <v>871</v>
      </c>
      <c r="L2091">
        <v>107531082</v>
      </c>
      <c r="M2091" s="5">
        <v>45243</v>
      </c>
      <c r="N2091">
        <v>24</v>
      </c>
      <c r="O2091">
        <v>1</v>
      </c>
      <c r="P2091">
        <v>7</v>
      </c>
      <c r="Q2091">
        <v>1</v>
      </c>
      <c r="R2091" t="s">
        <v>7</v>
      </c>
    </row>
    <row r="2092" spans="1:18" x14ac:dyDescent="0.35">
      <c r="A2092">
        <v>0</v>
      </c>
      <c r="B2092" t="s">
        <v>344</v>
      </c>
      <c r="C2092">
        <v>0.1</v>
      </c>
      <c r="D2092" t="s">
        <v>385</v>
      </c>
      <c r="E2092" t="s">
        <v>671</v>
      </c>
      <c r="F2092" t="s">
        <v>363</v>
      </c>
      <c r="G2092" t="s">
        <v>344</v>
      </c>
      <c r="H2092">
        <v>3.24</v>
      </c>
      <c r="I2092" t="s">
        <v>871</v>
      </c>
      <c r="L2092">
        <v>107466922</v>
      </c>
      <c r="M2092" s="5">
        <v>45190</v>
      </c>
      <c r="N2092">
        <v>19</v>
      </c>
      <c r="O2092">
        <v>1</v>
      </c>
      <c r="P2092">
        <v>0</v>
      </c>
      <c r="Q2092">
        <v>1</v>
      </c>
      <c r="R2092" t="s">
        <v>7</v>
      </c>
    </row>
    <row r="2093" spans="1:18" x14ac:dyDescent="0.35">
      <c r="A2093">
        <v>0</v>
      </c>
      <c r="B2093" t="s">
        <v>344</v>
      </c>
      <c r="C2093">
        <v>0.1</v>
      </c>
      <c r="D2093" t="s">
        <v>385</v>
      </c>
      <c r="E2093" t="s">
        <v>367</v>
      </c>
      <c r="F2093" s="640" t="s">
        <v>596</v>
      </c>
      <c r="G2093" t="s">
        <v>344</v>
      </c>
      <c r="H2093">
        <v>3.32</v>
      </c>
      <c r="I2093" t="s">
        <v>871</v>
      </c>
      <c r="L2093">
        <v>106545627</v>
      </c>
      <c r="M2093" s="5">
        <v>44299</v>
      </c>
      <c r="N2093">
        <v>19</v>
      </c>
      <c r="O2093">
        <v>1</v>
      </c>
      <c r="P2093">
        <v>0</v>
      </c>
      <c r="Q2093">
        <v>1</v>
      </c>
      <c r="R2093" t="s">
        <v>7</v>
      </c>
    </row>
    <row r="2094" spans="1:18" x14ac:dyDescent="0.35">
      <c r="A2094">
        <v>0</v>
      </c>
      <c r="B2094" t="s">
        <v>344</v>
      </c>
      <c r="C2094">
        <v>0.1</v>
      </c>
      <c r="D2094" t="s">
        <v>385</v>
      </c>
      <c r="E2094" t="s">
        <v>367</v>
      </c>
      <c r="F2094" t="s">
        <v>382</v>
      </c>
      <c r="G2094" t="s">
        <v>344</v>
      </c>
      <c r="H2094">
        <v>3.32</v>
      </c>
      <c r="I2094" t="s">
        <v>871</v>
      </c>
      <c r="L2094">
        <v>106456758</v>
      </c>
      <c r="M2094" s="5">
        <v>44202</v>
      </c>
      <c r="N2094">
        <v>19</v>
      </c>
      <c r="O2094">
        <v>1</v>
      </c>
      <c r="P2094">
        <v>0</v>
      </c>
      <c r="Q2094">
        <v>1</v>
      </c>
      <c r="R2094" t="s">
        <v>8</v>
      </c>
    </row>
    <row r="2095" spans="1:18" x14ac:dyDescent="0.35">
      <c r="A2095">
        <v>0</v>
      </c>
      <c r="B2095" t="s">
        <v>344</v>
      </c>
      <c r="C2095">
        <v>0.1</v>
      </c>
      <c r="D2095" t="s">
        <v>385</v>
      </c>
      <c r="E2095" t="s">
        <v>367</v>
      </c>
      <c r="F2095" t="s">
        <v>382</v>
      </c>
      <c r="G2095" t="s">
        <v>344</v>
      </c>
      <c r="H2095">
        <v>3.32</v>
      </c>
      <c r="I2095" t="s">
        <v>871</v>
      </c>
      <c r="L2095">
        <v>108393433</v>
      </c>
      <c r="M2095" s="5">
        <v>46058</v>
      </c>
      <c r="N2095">
        <v>21</v>
      </c>
      <c r="O2095">
        <v>4</v>
      </c>
      <c r="P2095">
        <v>0</v>
      </c>
      <c r="Q2095">
        <v>3</v>
      </c>
      <c r="R2095" t="s">
        <v>7</v>
      </c>
    </row>
    <row r="2096" spans="1:18" x14ac:dyDescent="0.35">
      <c r="A2096">
        <v>0</v>
      </c>
      <c r="B2096" t="s">
        <v>344</v>
      </c>
      <c r="C2096">
        <v>0.1</v>
      </c>
      <c r="D2096" t="s">
        <v>385</v>
      </c>
      <c r="E2096" t="s">
        <v>367</v>
      </c>
      <c r="F2096" t="s">
        <v>382</v>
      </c>
      <c r="G2096" t="s">
        <v>344</v>
      </c>
      <c r="H2096">
        <v>3.32</v>
      </c>
      <c r="I2096" t="s">
        <v>871</v>
      </c>
      <c r="L2096">
        <v>108393528</v>
      </c>
      <c r="M2096" s="5">
        <v>46058</v>
      </c>
      <c r="N2096">
        <v>19</v>
      </c>
      <c r="O2096">
        <v>4</v>
      </c>
      <c r="P2096">
        <v>0</v>
      </c>
      <c r="Q2096">
        <v>3</v>
      </c>
      <c r="R2096" t="s">
        <v>7</v>
      </c>
    </row>
    <row r="2097" spans="1:18" x14ac:dyDescent="0.35">
      <c r="A2097">
        <v>0</v>
      </c>
      <c r="B2097" t="s">
        <v>344</v>
      </c>
      <c r="C2097">
        <v>0.2</v>
      </c>
      <c r="D2097" t="s">
        <v>385</v>
      </c>
      <c r="E2097" t="s">
        <v>367</v>
      </c>
      <c r="F2097" t="s">
        <v>363</v>
      </c>
      <c r="G2097" t="s">
        <v>344</v>
      </c>
      <c r="H2097">
        <v>3.42</v>
      </c>
      <c r="I2097" t="s">
        <v>871</v>
      </c>
      <c r="L2097">
        <v>107367252</v>
      </c>
      <c r="M2097" s="5">
        <v>45092</v>
      </c>
      <c r="N2097">
        <v>19</v>
      </c>
      <c r="O2097">
        <v>1</v>
      </c>
      <c r="P2097">
        <v>0</v>
      </c>
      <c r="Q2097">
        <v>5</v>
      </c>
      <c r="R2097" t="s">
        <v>7</v>
      </c>
    </row>
    <row r="2098" spans="1:18" x14ac:dyDescent="0.35">
      <c r="A2098">
        <v>0</v>
      </c>
      <c r="B2098" t="s">
        <v>344</v>
      </c>
      <c r="C2098">
        <v>0.23</v>
      </c>
      <c r="D2098" t="s">
        <v>385</v>
      </c>
      <c r="E2098" t="s">
        <v>367</v>
      </c>
      <c r="F2098" t="s">
        <v>382</v>
      </c>
      <c r="G2098" t="s">
        <v>344</v>
      </c>
      <c r="H2098">
        <v>3.45</v>
      </c>
      <c r="I2098" t="s">
        <v>871</v>
      </c>
      <c r="L2098">
        <v>107847981</v>
      </c>
      <c r="M2098" s="5">
        <v>45547</v>
      </c>
      <c r="N2098">
        <v>17</v>
      </c>
      <c r="O2098">
        <v>1</v>
      </c>
      <c r="P2098">
        <v>0</v>
      </c>
      <c r="Q2098">
        <v>3</v>
      </c>
      <c r="R2098" t="s">
        <v>7</v>
      </c>
    </row>
    <row r="2099" spans="1:18" x14ac:dyDescent="0.35">
      <c r="A2099">
        <v>0</v>
      </c>
      <c r="B2099" t="s">
        <v>344</v>
      </c>
      <c r="C2099">
        <v>0.8</v>
      </c>
      <c r="D2099" t="s">
        <v>399</v>
      </c>
      <c r="E2099" t="s">
        <v>382</v>
      </c>
      <c r="F2099" t="s">
        <v>367</v>
      </c>
      <c r="G2099" t="s">
        <v>344</v>
      </c>
      <c r="H2099">
        <v>3.4780000000000002</v>
      </c>
      <c r="I2099" t="s">
        <v>871</v>
      </c>
      <c r="L2099">
        <v>104366365</v>
      </c>
      <c r="M2099" s="5">
        <v>42125</v>
      </c>
      <c r="N2099">
        <v>19</v>
      </c>
      <c r="O2099">
        <v>2</v>
      </c>
      <c r="P2099">
        <v>0</v>
      </c>
      <c r="Q2099">
        <v>4</v>
      </c>
    </row>
    <row r="2100" spans="1:18" x14ac:dyDescent="0.35">
      <c r="A2100">
        <v>0</v>
      </c>
      <c r="B2100" t="s">
        <v>344</v>
      </c>
      <c r="C2100">
        <v>0.3</v>
      </c>
      <c r="D2100" t="s">
        <v>385</v>
      </c>
      <c r="E2100" t="s">
        <v>367</v>
      </c>
      <c r="F2100" t="s">
        <v>382</v>
      </c>
      <c r="G2100" t="s">
        <v>344</v>
      </c>
      <c r="H2100">
        <v>3.52</v>
      </c>
      <c r="I2100" t="s">
        <v>871</v>
      </c>
      <c r="L2100">
        <v>106162679</v>
      </c>
      <c r="M2100" s="5">
        <v>43881</v>
      </c>
      <c r="N2100">
        <v>19</v>
      </c>
      <c r="O2100">
        <v>6</v>
      </c>
      <c r="P2100">
        <v>0</v>
      </c>
      <c r="Q2100">
        <v>2</v>
      </c>
      <c r="R2100" t="s">
        <v>3</v>
      </c>
    </row>
    <row r="2101" spans="1:18" x14ac:dyDescent="0.35">
      <c r="A2101">
        <v>0</v>
      </c>
      <c r="B2101" t="s">
        <v>344</v>
      </c>
      <c r="C2101">
        <v>0.3</v>
      </c>
      <c r="D2101" t="s">
        <v>385</v>
      </c>
      <c r="E2101" t="s">
        <v>367</v>
      </c>
      <c r="F2101" t="s">
        <v>382</v>
      </c>
      <c r="G2101" t="s">
        <v>344</v>
      </c>
      <c r="H2101">
        <v>3.52</v>
      </c>
      <c r="I2101" t="s">
        <v>871</v>
      </c>
      <c r="L2101">
        <v>105780947</v>
      </c>
      <c r="M2101" s="5">
        <v>43515</v>
      </c>
      <c r="N2101">
        <v>19</v>
      </c>
      <c r="O2101">
        <v>2</v>
      </c>
      <c r="P2101">
        <v>0</v>
      </c>
      <c r="Q2101">
        <v>5</v>
      </c>
      <c r="R2101" t="s">
        <v>8</v>
      </c>
    </row>
    <row r="2102" spans="1:18" x14ac:dyDescent="0.35">
      <c r="A2102">
        <v>0</v>
      </c>
      <c r="B2102" t="s">
        <v>344</v>
      </c>
      <c r="C2102">
        <v>0.6</v>
      </c>
      <c r="D2102" t="s">
        <v>399</v>
      </c>
      <c r="E2102" t="s">
        <v>382</v>
      </c>
      <c r="F2102" t="s">
        <v>367</v>
      </c>
      <c r="G2102" t="s">
        <v>344</v>
      </c>
      <c r="H2102">
        <v>3.6779999999999999</v>
      </c>
      <c r="I2102" t="s">
        <v>871</v>
      </c>
      <c r="L2102">
        <v>107982475</v>
      </c>
      <c r="M2102" s="5">
        <v>45663</v>
      </c>
      <c r="N2102">
        <v>19</v>
      </c>
      <c r="O2102">
        <v>1</v>
      </c>
      <c r="P2102">
        <v>0</v>
      </c>
      <c r="Q2102">
        <v>5</v>
      </c>
      <c r="R2102" t="s">
        <v>7</v>
      </c>
    </row>
    <row r="2103" spans="1:18" x14ac:dyDescent="0.35">
      <c r="A2103">
        <v>0</v>
      </c>
      <c r="B2103" t="s">
        <v>344</v>
      </c>
      <c r="C2103">
        <v>0.5</v>
      </c>
      <c r="D2103" t="s">
        <v>385</v>
      </c>
      <c r="E2103" t="s">
        <v>367</v>
      </c>
      <c r="F2103" t="s">
        <v>363</v>
      </c>
      <c r="G2103" t="s">
        <v>344</v>
      </c>
      <c r="H2103">
        <v>3.72</v>
      </c>
      <c r="I2103" t="s">
        <v>871</v>
      </c>
      <c r="L2103">
        <v>106865826</v>
      </c>
      <c r="M2103" s="5">
        <v>44609</v>
      </c>
      <c r="N2103">
        <v>17</v>
      </c>
      <c r="O2103">
        <v>1</v>
      </c>
      <c r="P2103">
        <v>0</v>
      </c>
      <c r="Q2103">
        <v>1</v>
      </c>
      <c r="R2103" t="s">
        <v>7</v>
      </c>
    </row>
    <row r="2104" spans="1:18" x14ac:dyDescent="0.35">
      <c r="A2104">
        <v>0</v>
      </c>
      <c r="B2104" t="s">
        <v>344</v>
      </c>
      <c r="C2104">
        <v>0.5</v>
      </c>
      <c r="D2104" t="s">
        <v>385</v>
      </c>
      <c r="E2104" t="s">
        <v>367</v>
      </c>
      <c r="F2104" t="s">
        <v>382</v>
      </c>
      <c r="G2104" t="s">
        <v>344</v>
      </c>
      <c r="H2104">
        <v>3.72</v>
      </c>
      <c r="I2104" t="s">
        <v>871</v>
      </c>
      <c r="L2104">
        <v>105245187</v>
      </c>
      <c r="M2104" s="5">
        <v>43012</v>
      </c>
      <c r="N2104">
        <v>18</v>
      </c>
      <c r="O2104">
        <v>1</v>
      </c>
      <c r="P2104">
        <v>0</v>
      </c>
      <c r="Q2104">
        <v>5</v>
      </c>
      <c r="R2104" t="s">
        <v>7</v>
      </c>
    </row>
    <row r="2105" spans="1:18" x14ac:dyDescent="0.35">
      <c r="A2105">
        <v>0</v>
      </c>
      <c r="B2105" t="s">
        <v>344</v>
      </c>
      <c r="C2105">
        <v>0.5</v>
      </c>
      <c r="D2105" t="s">
        <v>385</v>
      </c>
      <c r="E2105" t="s">
        <v>367</v>
      </c>
      <c r="F2105" t="s">
        <v>382</v>
      </c>
      <c r="G2105" t="s">
        <v>344</v>
      </c>
      <c r="H2105">
        <v>3.72</v>
      </c>
      <c r="I2105" t="s">
        <v>871</v>
      </c>
      <c r="L2105">
        <v>105098709</v>
      </c>
      <c r="M2105" s="5">
        <v>42868</v>
      </c>
      <c r="N2105">
        <v>19</v>
      </c>
      <c r="O2105">
        <v>1</v>
      </c>
      <c r="P2105">
        <v>0</v>
      </c>
      <c r="Q2105">
        <v>1</v>
      </c>
      <c r="R2105" t="s">
        <v>7</v>
      </c>
    </row>
    <row r="2106" spans="1:18" x14ac:dyDescent="0.35">
      <c r="A2106">
        <v>0</v>
      </c>
      <c r="B2106" t="s">
        <v>344</v>
      </c>
      <c r="C2106">
        <v>0.5</v>
      </c>
      <c r="D2106" t="s">
        <v>385</v>
      </c>
      <c r="E2106" t="s">
        <v>367</v>
      </c>
      <c r="F2106" t="s">
        <v>382</v>
      </c>
      <c r="G2106" t="s">
        <v>344</v>
      </c>
      <c r="H2106">
        <v>3.72</v>
      </c>
      <c r="I2106" t="s">
        <v>871</v>
      </c>
      <c r="L2106">
        <v>104623601</v>
      </c>
      <c r="M2106" s="5">
        <v>42392</v>
      </c>
      <c r="N2106">
        <v>19</v>
      </c>
      <c r="O2106">
        <v>2</v>
      </c>
      <c r="P2106">
        <v>1</v>
      </c>
      <c r="Q2106">
        <v>1</v>
      </c>
      <c r="R2106" t="s">
        <v>3</v>
      </c>
    </row>
    <row r="2107" spans="1:18" x14ac:dyDescent="0.35">
      <c r="A2107">
        <v>0</v>
      </c>
      <c r="B2107" t="s">
        <v>344</v>
      </c>
      <c r="C2107">
        <v>0.5</v>
      </c>
      <c r="D2107" t="s">
        <v>385</v>
      </c>
      <c r="E2107" t="s">
        <v>367</v>
      </c>
      <c r="F2107" t="s">
        <v>363</v>
      </c>
      <c r="G2107" t="s">
        <v>344</v>
      </c>
      <c r="H2107">
        <v>3.72</v>
      </c>
      <c r="I2107" t="s">
        <v>871</v>
      </c>
      <c r="L2107">
        <v>107876371</v>
      </c>
      <c r="M2107" s="5">
        <v>45572</v>
      </c>
      <c r="N2107">
        <v>19</v>
      </c>
      <c r="O2107">
        <v>1</v>
      </c>
      <c r="P2107">
        <v>0</v>
      </c>
      <c r="Q2107">
        <v>1</v>
      </c>
      <c r="R2107" t="s">
        <v>8</v>
      </c>
    </row>
    <row r="2108" spans="1:18" x14ac:dyDescent="0.35">
      <c r="A2108">
        <v>0</v>
      </c>
      <c r="B2108" t="s">
        <v>344</v>
      </c>
      <c r="C2108">
        <v>0.5</v>
      </c>
      <c r="D2108" t="s">
        <v>399</v>
      </c>
      <c r="E2108" t="s">
        <v>382</v>
      </c>
      <c r="F2108" t="s">
        <v>363</v>
      </c>
      <c r="G2108" t="s">
        <v>344</v>
      </c>
      <c r="H2108">
        <v>3.778</v>
      </c>
      <c r="I2108" t="s">
        <v>871</v>
      </c>
      <c r="L2108">
        <v>106741090</v>
      </c>
      <c r="M2108" s="5">
        <v>44493</v>
      </c>
      <c r="N2108">
        <v>19</v>
      </c>
      <c r="O2108">
        <v>1</v>
      </c>
      <c r="P2108">
        <v>2</v>
      </c>
      <c r="Q2108">
        <v>5</v>
      </c>
      <c r="R2108" t="s">
        <v>7</v>
      </c>
    </row>
    <row r="2109" spans="1:18" x14ac:dyDescent="0.35">
      <c r="A2109">
        <v>0</v>
      </c>
      <c r="B2109" t="s">
        <v>344</v>
      </c>
      <c r="C2109">
        <v>0.5</v>
      </c>
      <c r="D2109" t="s">
        <v>399</v>
      </c>
      <c r="E2109" t="s">
        <v>382</v>
      </c>
      <c r="F2109" t="s">
        <v>367</v>
      </c>
      <c r="G2109" t="s">
        <v>344</v>
      </c>
      <c r="H2109">
        <v>3.778</v>
      </c>
      <c r="I2109" t="s">
        <v>871</v>
      </c>
      <c r="L2109">
        <v>106847791</v>
      </c>
      <c r="M2109" s="5">
        <v>44585</v>
      </c>
      <c r="N2109">
        <v>29</v>
      </c>
      <c r="O2109">
        <v>4</v>
      </c>
      <c r="P2109">
        <v>0</v>
      </c>
      <c r="Q2109">
        <v>1</v>
      </c>
      <c r="R2109" t="s">
        <v>8</v>
      </c>
    </row>
    <row r="2110" spans="1:18" x14ac:dyDescent="0.35">
      <c r="A2110">
        <v>0</v>
      </c>
      <c r="B2110" t="s">
        <v>344</v>
      </c>
      <c r="C2110">
        <v>0.5</v>
      </c>
      <c r="D2110" t="s">
        <v>399</v>
      </c>
      <c r="E2110" t="s">
        <v>382</v>
      </c>
      <c r="F2110" t="s">
        <v>367</v>
      </c>
      <c r="G2110" t="s">
        <v>344</v>
      </c>
      <c r="H2110">
        <v>3.778</v>
      </c>
      <c r="I2110" t="s">
        <v>871</v>
      </c>
      <c r="L2110">
        <v>108230607</v>
      </c>
      <c r="M2110" s="5">
        <v>45910</v>
      </c>
      <c r="N2110">
        <v>29</v>
      </c>
      <c r="O2110">
        <v>1</v>
      </c>
      <c r="P2110">
        <v>0</v>
      </c>
      <c r="Q2110">
        <v>1</v>
      </c>
      <c r="R2110" t="s">
        <v>7</v>
      </c>
    </row>
    <row r="2111" spans="1:18" x14ac:dyDescent="0.35">
      <c r="A2111">
        <v>0</v>
      </c>
      <c r="B2111" t="s">
        <v>344</v>
      </c>
      <c r="C2111">
        <v>0.6</v>
      </c>
      <c r="D2111" t="s">
        <v>385</v>
      </c>
      <c r="E2111" t="s">
        <v>367</v>
      </c>
      <c r="F2111" t="s">
        <v>382</v>
      </c>
      <c r="G2111" t="s">
        <v>344</v>
      </c>
      <c r="H2111">
        <v>3.82</v>
      </c>
      <c r="I2111" t="s">
        <v>871</v>
      </c>
      <c r="L2111">
        <v>106402464</v>
      </c>
      <c r="M2111" s="5">
        <v>44146</v>
      </c>
      <c r="N2111">
        <v>19</v>
      </c>
      <c r="O2111">
        <v>2</v>
      </c>
      <c r="P2111">
        <v>0</v>
      </c>
      <c r="Q2111">
        <v>5</v>
      </c>
      <c r="R2111" t="s">
        <v>8</v>
      </c>
    </row>
    <row r="2112" spans="1:18" x14ac:dyDescent="0.35">
      <c r="A2112">
        <v>0</v>
      </c>
      <c r="B2112" t="s">
        <v>344</v>
      </c>
      <c r="C2112">
        <v>0.66</v>
      </c>
      <c r="D2112" t="s">
        <v>385</v>
      </c>
      <c r="E2112" t="s">
        <v>367</v>
      </c>
      <c r="F2112" t="s">
        <v>363</v>
      </c>
      <c r="G2112" t="s">
        <v>344</v>
      </c>
      <c r="H2112">
        <v>3.88</v>
      </c>
      <c r="I2112" t="s">
        <v>871</v>
      </c>
      <c r="L2112">
        <v>107473693</v>
      </c>
      <c r="M2112" s="5">
        <v>45199</v>
      </c>
      <c r="N2112">
        <v>19</v>
      </c>
      <c r="O2112">
        <v>1</v>
      </c>
      <c r="P2112">
        <v>0</v>
      </c>
      <c r="Q2112">
        <v>1</v>
      </c>
      <c r="R2112" t="s">
        <v>7</v>
      </c>
    </row>
    <row r="2113" spans="1:18" x14ac:dyDescent="0.35">
      <c r="A2113">
        <v>0</v>
      </c>
      <c r="B2113" t="s">
        <v>344</v>
      </c>
      <c r="C2113">
        <v>0.3</v>
      </c>
      <c r="D2113" t="s">
        <v>399</v>
      </c>
      <c r="E2113" t="s">
        <v>382</v>
      </c>
      <c r="F2113" t="s">
        <v>367</v>
      </c>
      <c r="G2113" t="s">
        <v>344</v>
      </c>
      <c r="H2113">
        <v>3.9780000000000002</v>
      </c>
      <c r="I2113" t="s">
        <v>871</v>
      </c>
      <c r="L2113">
        <v>105561474</v>
      </c>
      <c r="M2113" s="5">
        <v>43314</v>
      </c>
      <c r="N2113">
        <v>19</v>
      </c>
      <c r="O2113">
        <v>2</v>
      </c>
      <c r="P2113">
        <v>0</v>
      </c>
      <c r="Q2113">
        <v>1</v>
      </c>
      <c r="R2113" t="s">
        <v>7</v>
      </c>
    </row>
    <row r="2114" spans="1:18" x14ac:dyDescent="0.35">
      <c r="A2114">
        <v>0</v>
      </c>
      <c r="B2114" t="s">
        <v>344</v>
      </c>
      <c r="C2114">
        <v>0.3</v>
      </c>
      <c r="D2114" t="s">
        <v>399</v>
      </c>
      <c r="E2114" t="s">
        <v>382</v>
      </c>
      <c r="F2114" t="s">
        <v>367</v>
      </c>
      <c r="G2114" t="s">
        <v>344</v>
      </c>
      <c r="H2114">
        <v>3.9780000000000002</v>
      </c>
      <c r="I2114" t="s">
        <v>871</v>
      </c>
      <c r="L2114">
        <v>104682341</v>
      </c>
      <c r="M2114" s="5">
        <v>42452</v>
      </c>
      <c r="N2114">
        <v>29</v>
      </c>
      <c r="O2114">
        <v>1</v>
      </c>
      <c r="P2114">
        <v>0</v>
      </c>
      <c r="Q2114">
        <v>3</v>
      </c>
      <c r="R2114" t="s">
        <v>3</v>
      </c>
    </row>
    <row r="2115" spans="1:18" x14ac:dyDescent="0.35">
      <c r="A2115">
        <v>0</v>
      </c>
      <c r="B2115" t="s">
        <v>344</v>
      </c>
      <c r="C2115">
        <v>0.3</v>
      </c>
      <c r="D2115" t="s">
        <v>399</v>
      </c>
      <c r="E2115" t="s">
        <v>382</v>
      </c>
      <c r="F2115" t="s">
        <v>367</v>
      </c>
      <c r="G2115" t="s">
        <v>344</v>
      </c>
      <c r="H2115">
        <v>3.9780000000000002</v>
      </c>
      <c r="I2115" t="s">
        <v>871</v>
      </c>
      <c r="L2115">
        <v>108267978</v>
      </c>
      <c r="M2115" s="5">
        <v>45945</v>
      </c>
      <c r="N2115">
        <v>19</v>
      </c>
      <c r="O2115">
        <v>1</v>
      </c>
      <c r="P2115">
        <v>0</v>
      </c>
      <c r="Q2115">
        <v>5</v>
      </c>
      <c r="R2115" t="s">
        <v>8</v>
      </c>
    </row>
    <row r="2116" spans="1:18" x14ac:dyDescent="0.35">
      <c r="A2116">
        <v>0</v>
      </c>
      <c r="B2116" t="s">
        <v>344</v>
      </c>
      <c r="C2116">
        <v>0.2</v>
      </c>
      <c r="D2116" t="s">
        <v>399</v>
      </c>
      <c r="E2116" t="s">
        <v>382</v>
      </c>
      <c r="F2116" t="s">
        <v>367</v>
      </c>
      <c r="G2116" t="s">
        <v>344</v>
      </c>
      <c r="H2116">
        <v>4.0780000000000003</v>
      </c>
      <c r="I2116" t="s">
        <v>871</v>
      </c>
      <c r="L2116">
        <v>106071840</v>
      </c>
      <c r="M2116" s="5">
        <v>43791</v>
      </c>
      <c r="N2116">
        <v>19</v>
      </c>
      <c r="O2116">
        <v>1</v>
      </c>
      <c r="P2116">
        <v>0</v>
      </c>
      <c r="Q2116">
        <v>1</v>
      </c>
      <c r="R2116" t="s">
        <v>7</v>
      </c>
    </row>
    <row r="2117" spans="1:18" x14ac:dyDescent="0.35">
      <c r="A2117">
        <v>0</v>
      </c>
      <c r="B2117" t="s">
        <v>344</v>
      </c>
      <c r="C2117">
        <v>0.2</v>
      </c>
      <c r="D2117" t="s">
        <v>399</v>
      </c>
      <c r="E2117" t="s">
        <v>382</v>
      </c>
      <c r="F2117" t="s">
        <v>367</v>
      </c>
      <c r="G2117" t="s">
        <v>344</v>
      </c>
      <c r="H2117">
        <v>4.0780000000000003</v>
      </c>
      <c r="I2117" t="s">
        <v>871</v>
      </c>
      <c r="L2117">
        <v>105667289</v>
      </c>
      <c r="M2117" s="5">
        <v>43411</v>
      </c>
      <c r="N2117">
        <v>21</v>
      </c>
      <c r="O2117">
        <v>1</v>
      </c>
      <c r="P2117">
        <v>5</v>
      </c>
      <c r="Q2117">
        <v>1</v>
      </c>
      <c r="R2117" t="s">
        <v>8</v>
      </c>
    </row>
    <row r="2118" spans="1:18" x14ac:dyDescent="0.35">
      <c r="A2118">
        <v>0</v>
      </c>
      <c r="B2118" t="s">
        <v>344</v>
      </c>
      <c r="C2118">
        <v>0.2</v>
      </c>
      <c r="D2118" t="s">
        <v>399</v>
      </c>
      <c r="E2118" t="s">
        <v>382</v>
      </c>
      <c r="F2118" t="s">
        <v>367</v>
      </c>
      <c r="G2118" t="s">
        <v>344</v>
      </c>
      <c r="H2118">
        <v>4.0780000000000003</v>
      </c>
      <c r="I2118" t="s">
        <v>871</v>
      </c>
      <c r="L2118">
        <v>104616708</v>
      </c>
      <c r="M2118" s="5">
        <v>42384</v>
      </c>
      <c r="N2118">
        <v>17</v>
      </c>
      <c r="O2118">
        <v>1</v>
      </c>
      <c r="P2118">
        <v>0</v>
      </c>
      <c r="Q2118">
        <v>1</v>
      </c>
      <c r="R2118" t="s">
        <v>7</v>
      </c>
    </row>
    <row r="2119" spans="1:18" x14ac:dyDescent="0.35">
      <c r="A2119">
        <v>0</v>
      </c>
      <c r="B2119" t="s">
        <v>344</v>
      </c>
      <c r="C2119">
        <v>0.2</v>
      </c>
      <c r="D2119" t="s">
        <v>399</v>
      </c>
      <c r="E2119" t="s">
        <v>382</v>
      </c>
      <c r="F2119" t="s">
        <v>367</v>
      </c>
      <c r="G2119" t="s">
        <v>344</v>
      </c>
      <c r="H2119">
        <v>4.0780000000000003</v>
      </c>
      <c r="I2119" t="s">
        <v>871</v>
      </c>
      <c r="L2119">
        <v>104001048</v>
      </c>
      <c r="M2119" s="5">
        <v>41702</v>
      </c>
      <c r="N2119">
        <v>2</v>
      </c>
      <c r="O2119">
        <v>4</v>
      </c>
      <c r="Q2119">
        <v>1</v>
      </c>
      <c r="R2119" t="s">
        <v>7</v>
      </c>
    </row>
    <row r="2120" spans="1:18" x14ac:dyDescent="0.35">
      <c r="A2120">
        <v>0</v>
      </c>
      <c r="B2120" t="s">
        <v>344</v>
      </c>
      <c r="C2120">
        <v>0.9</v>
      </c>
      <c r="D2120" t="s">
        <v>385</v>
      </c>
      <c r="E2120" t="s">
        <v>367</v>
      </c>
      <c r="F2120" t="s">
        <v>382</v>
      </c>
      <c r="G2120" t="s">
        <v>344</v>
      </c>
      <c r="H2120">
        <v>4.12</v>
      </c>
      <c r="I2120" t="s">
        <v>871</v>
      </c>
      <c r="L2120">
        <v>108261296</v>
      </c>
      <c r="M2120" s="5">
        <v>45939</v>
      </c>
      <c r="N2120">
        <v>17</v>
      </c>
      <c r="O2120">
        <v>1</v>
      </c>
      <c r="P2120">
        <v>0</v>
      </c>
      <c r="Q2120">
        <v>1</v>
      </c>
      <c r="R2120" t="s">
        <v>7</v>
      </c>
    </row>
    <row r="2121" spans="1:18" x14ac:dyDescent="0.35">
      <c r="A2121">
        <v>0</v>
      </c>
      <c r="B2121" t="s">
        <v>344</v>
      </c>
      <c r="C2121">
        <v>0.15</v>
      </c>
      <c r="D2121" t="s">
        <v>399</v>
      </c>
      <c r="E2121" t="s">
        <v>382</v>
      </c>
      <c r="F2121" t="s">
        <v>694</v>
      </c>
      <c r="G2121" t="s">
        <v>344</v>
      </c>
      <c r="H2121">
        <v>4.1280000000000001</v>
      </c>
      <c r="I2121" t="s">
        <v>871</v>
      </c>
      <c r="L2121">
        <v>108049404</v>
      </c>
      <c r="M2121" s="5">
        <v>45731</v>
      </c>
      <c r="N2121">
        <v>19</v>
      </c>
      <c r="O2121">
        <v>1</v>
      </c>
      <c r="P2121">
        <v>0</v>
      </c>
      <c r="Q2121">
        <v>1</v>
      </c>
      <c r="R2121" t="s">
        <v>7</v>
      </c>
    </row>
    <row r="2122" spans="1:18" x14ac:dyDescent="0.35">
      <c r="A2122">
        <v>0</v>
      </c>
      <c r="B2122" t="s">
        <v>344</v>
      </c>
      <c r="C2122">
        <v>0.1</v>
      </c>
      <c r="D2122" t="s">
        <v>399</v>
      </c>
      <c r="E2122" t="s">
        <v>382</v>
      </c>
      <c r="F2122" t="s">
        <v>367</v>
      </c>
      <c r="G2122" t="s">
        <v>344</v>
      </c>
      <c r="H2122">
        <v>4.1779999999999999</v>
      </c>
      <c r="I2122" t="s">
        <v>871</v>
      </c>
      <c r="L2122">
        <v>106866593</v>
      </c>
      <c r="M2122" s="5">
        <v>44610</v>
      </c>
      <c r="N2122">
        <v>19</v>
      </c>
      <c r="O2122">
        <v>2</v>
      </c>
      <c r="P2122">
        <v>0</v>
      </c>
      <c r="Q2122">
        <v>1</v>
      </c>
      <c r="R2122" t="s">
        <v>7</v>
      </c>
    </row>
    <row r="2123" spans="1:18" x14ac:dyDescent="0.35">
      <c r="A2123">
        <v>0</v>
      </c>
      <c r="B2123" t="s">
        <v>344</v>
      </c>
      <c r="C2123">
        <v>0.1</v>
      </c>
      <c r="D2123" t="s">
        <v>399</v>
      </c>
      <c r="E2123" t="s">
        <v>382</v>
      </c>
      <c r="F2123" t="s">
        <v>367</v>
      </c>
      <c r="G2123" t="s">
        <v>344</v>
      </c>
      <c r="H2123">
        <v>4.1779999999999999</v>
      </c>
      <c r="I2123" t="s">
        <v>871</v>
      </c>
      <c r="L2123">
        <v>106094293</v>
      </c>
      <c r="M2123" s="5">
        <v>43812</v>
      </c>
      <c r="N2123">
        <v>21</v>
      </c>
      <c r="O2123">
        <v>2</v>
      </c>
      <c r="P2123">
        <v>0</v>
      </c>
      <c r="Q2123">
        <v>5</v>
      </c>
      <c r="R2123" t="s">
        <v>7</v>
      </c>
    </row>
    <row r="2124" spans="1:18" x14ac:dyDescent="0.35">
      <c r="A2124">
        <v>0</v>
      </c>
      <c r="B2124" t="s">
        <v>344</v>
      </c>
      <c r="C2124">
        <v>0.1</v>
      </c>
      <c r="D2124" t="s">
        <v>399</v>
      </c>
      <c r="E2124" t="s">
        <v>382</v>
      </c>
      <c r="F2124" t="s">
        <v>367</v>
      </c>
      <c r="G2124" t="s">
        <v>344</v>
      </c>
      <c r="H2124">
        <v>4.1779999999999999</v>
      </c>
      <c r="I2124" t="s">
        <v>871</v>
      </c>
      <c r="L2124">
        <v>108393432</v>
      </c>
      <c r="M2124" s="5">
        <v>46058</v>
      </c>
      <c r="N2124">
        <v>29</v>
      </c>
      <c r="O2124">
        <v>4</v>
      </c>
      <c r="P2124">
        <v>0</v>
      </c>
      <c r="Q2124">
        <v>3</v>
      </c>
      <c r="R2124" t="s">
        <v>7</v>
      </c>
    </row>
    <row r="2125" spans="1:18" x14ac:dyDescent="0.35">
      <c r="A2125">
        <v>0</v>
      </c>
      <c r="B2125" t="s">
        <v>344</v>
      </c>
      <c r="C2125">
        <v>1.0999999999999999E-2</v>
      </c>
      <c r="D2125" t="s">
        <v>399</v>
      </c>
      <c r="E2125" t="s">
        <v>382</v>
      </c>
      <c r="F2125" t="s">
        <v>367</v>
      </c>
      <c r="G2125" t="s">
        <v>344</v>
      </c>
      <c r="H2125">
        <v>4.2670000000000003</v>
      </c>
      <c r="I2125" t="s">
        <v>871</v>
      </c>
      <c r="L2125">
        <v>105867347</v>
      </c>
      <c r="M2125" s="5">
        <v>43602</v>
      </c>
      <c r="N2125">
        <v>23</v>
      </c>
      <c r="O2125">
        <v>1</v>
      </c>
      <c r="P2125">
        <v>5</v>
      </c>
      <c r="Q2125">
        <v>1</v>
      </c>
      <c r="R2125" t="s">
        <v>7</v>
      </c>
    </row>
    <row r="2126" spans="1:18" x14ac:dyDescent="0.35">
      <c r="A2126">
        <v>0</v>
      </c>
      <c r="B2126" t="s">
        <v>344</v>
      </c>
      <c r="C2126">
        <v>2E-3</v>
      </c>
      <c r="D2126" t="s">
        <v>399</v>
      </c>
      <c r="E2126" t="s">
        <v>382</v>
      </c>
      <c r="F2126" t="s">
        <v>363</v>
      </c>
      <c r="G2126" t="s">
        <v>344</v>
      </c>
      <c r="H2126">
        <v>4.2759999999999998</v>
      </c>
      <c r="I2126" t="s">
        <v>871</v>
      </c>
      <c r="L2126">
        <v>107684938</v>
      </c>
      <c r="M2126" s="5">
        <v>45393</v>
      </c>
      <c r="N2126">
        <v>21</v>
      </c>
      <c r="O2126">
        <v>1</v>
      </c>
      <c r="P2126">
        <v>8</v>
      </c>
      <c r="Q2126">
        <v>1</v>
      </c>
      <c r="R2126" t="s">
        <v>7</v>
      </c>
    </row>
    <row r="2127" spans="1:18" x14ac:dyDescent="0.35">
      <c r="A2127">
        <v>0</v>
      </c>
      <c r="B2127" t="s">
        <v>344</v>
      </c>
      <c r="C2127">
        <v>0</v>
      </c>
      <c r="E2127" t="s">
        <v>382</v>
      </c>
      <c r="F2127" t="s">
        <v>367</v>
      </c>
      <c r="G2127" t="s">
        <v>344</v>
      </c>
      <c r="H2127">
        <v>4.2779999999999996</v>
      </c>
      <c r="I2127" t="s">
        <v>871</v>
      </c>
      <c r="L2127">
        <v>106131475</v>
      </c>
      <c r="M2127" s="5">
        <v>43844</v>
      </c>
      <c r="N2127">
        <v>27</v>
      </c>
      <c r="O2127">
        <v>1</v>
      </c>
      <c r="P2127">
        <v>8</v>
      </c>
      <c r="Q2127">
        <v>1</v>
      </c>
      <c r="R2127" t="s">
        <v>3</v>
      </c>
    </row>
    <row r="2128" spans="1:18" x14ac:dyDescent="0.35">
      <c r="A2128">
        <v>0</v>
      </c>
      <c r="B2128" t="s">
        <v>344</v>
      </c>
      <c r="C2128">
        <v>0</v>
      </c>
      <c r="E2128" t="s">
        <v>382</v>
      </c>
      <c r="F2128" t="s">
        <v>363</v>
      </c>
      <c r="G2128" t="s">
        <v>344</v>
      </c>
      <c r="H2128">
        <v>4.2779999999999996</v>
      </c>
      <c r="I2128" t="s">
        <v>871</v>
      </c>
      <c r="L2128">
        <v>107531138</v>
      </c>
      <c r="M2128" s="5">
        <v>45246</v>
      </c>
      <c r="N2128">
        <v>22</v>
      </c>
      <c r="O2128">
        <v>1</v>
      </c>
      <c r="P2128">
        <v>0</v>
      </c>
      <c r="Q2128">
        <v>1</v>
      </c>
      <c r="R2128" t="s">
        <v>3</v>
      </c>
    </row>
    <row r="2129" spans="1:18" x14ac:dyDescent="0.35">
      <c r="A2129">
        <v>0</v>
      </c>
      <c r="B2129" t="s">
        <v>344</v>
      </c>
      <c r="C2129">
        <v>0</v>
      </c>
      <c r="D2129" t="s">
        <v>385</v>
      </c>
      <c r="E2129" t="s">
        <v>382</v>
      </c>
      <c r="F2129" t="s">
        <v>363</v>
      </c>
      <c r="G2129" t="s">
        <v>344</v>
      </c>
      <c r="H2129">
        <v>4.2779999999999996</v>
      </c>
      <c r="I2129" t="s">
        <v>871</v>
      </c>
      <c r="L2129">
        <v>108267289</v>
      </c>
      <c r="M2129" s="5">
        <v>45943</v>
      </c>
      <c r="N2129">
        <v>24</v>
      </c>
      <c r="O2129">
        <v>1</v>
      </c>
      <c r="P2129">
        <v>8</v>
      </c>
      <c r="Q2129">
        <v>1</v>
      </c>
      <c r="R2129" t="s">
        <v>7</v>
      </c>
    </row>
    <row r="2130" spans="1:18" x14ac:dyDescent="0.35">
      <c r="A2130">
        <v>0</v>
      </c>
      <c r="B2130" t="s">
        <v>344</v>
      </c>
      <c r="C2130">
        <v>2.8000000000000001E-2</v>
      </c>
      <c r="D2130" t="s">
        <v>385</v>
      </c>
      <c r="E2130" t="s">
        <v>382</v>
      </c>
      <c r="F2130" t="s">
        <v>363</v>
      </c>
      <c r="G2130" t="s">
        <v>344</v>
      </c>
      <c r="H2130">
        <v>4.306</v>
      </c>
      <c r="I2130" t="s">
        <v>871</v>
      </c>
      <c r="L2130">
        <v>107538923</v>
      </c>
      <c r="M2130" s="5">
        <v>45253</v>
      </c>
      <c r="N2130">
        <v>19</v>
      </c>
      <c r="O2130">
        <v>1</v>
      </c>
      <c r="P2130">
        <v>8</v>
      </c>
      <c r="Q2130">
        <v>1</v>
      </c>
      <c r="R2130" t="s">
        <v>7</v>
      </c>
    </row>
    <row r="2131" spans="1:18" x14ac:dyDescent="0.35">
      <c r="A2131">
        <v>0</v>
      </c>
      <c r="B2131" t="s">
        <v>344</v>
      </c>
      <c r="C2131">
        <v>1</v>
      </c>
      <c r="D2131" t="s">
        <v>399</v>
      </c>
      <c r="E2131" t="s">
        <v>363</v>
      </c>
      <c r="F2131" t="s">
        <v>367</v>
      </c>
      <c r="G2131" t="s">
        <v>344</v>
      </c>
      <c r="H2131">
        <v>4.3579999999999997</v>
      </c>
      <c r="I2131" t="s">
        <v>871</v>
      </c>
      <c r="K2131" t="s">
        <v>68</v>
      </c>
      <c r="L2131">
        <v>106653473</v>
      </c>
      <c r="M2131" s="5">
        <v>44410</v>
      </c>
      <c r="N2131">
        <v>24</v>
      </c>
      <c r="O2131">
        <v>1</v>
      </c>
      <c r="P2131">
        <v>8</v>
      </c>
      <c r="Q2131">
        <v>1</v>
      </c>
      <c r="R2131" t="s">
        <v>7</v>
      </c>
    </row>
    <row r="2132" spans="1:18" x14ac:dyDescent="0.35">
      <c r="A2132">
        <v>0</v>
      </c>
      <c r="B2132" t="s">
        <v>344</v>
      </c>
      <c r="C2132">
        <v>0.1</v>
      </c>
      <c r="D2132" t="s">
        <v>385</v>
      </c>
      <c r="E2132" t="s">
        <v>382</v>
      </c>
      <c r="F2132" t="s">
        <v>363</v>
      </c>
      <c r="G2132" t="s">
        <v>344</v>
      </c>
      <c r="H2132">
        <v>4.3780000000000001</v>
      </c>
      <c r="I2132" t="s">
        <v>871</v>
      </c>
      <c r="L2132">
        <v>106314480</v>
      </c>
      <c r="M2132" s="5">
        <v>44066</v>
      </c>
      <c r="N2132">
        <v>23</v>
      </c>
      <c r="O2132">
        <v>1</v>
      </c>
      <c r="P2132">
        <v>0</v>
      </c>
      <c r="Q2132">
        <v>1</v>
      </c>
      <c r="R2132" t="s">
        <v>3</v>
      </c>
    </row>
    <row r="2133" spans="1:18" x14ac:dyDescent="0.35">
      <c r="A2133">
        <v>0</v>
      </c>
      <c r="B2133" t="s">
        <v>344</v>
      </c>
      <c r="C2133">
        <v>0.13</v>
      </c>
      <c r="D2133" t="s">
        <v>385</v>
      </c>
      <c r="E2133" t="s">
        <v>382</v>
      </c>
      <c r="F2133" t="s">
        <v>363</v>
      </c>
      <c r="G2133" t="s">
        <v>344</v>
      </c>
      <c r="H2133">
        <v>4.4080000000000004</v>
      </c>
      <c r="I2133" t="s">
        <v>871</v>
      </c>
      <c r="L2133">
        <v>105464296</v>
      </c>
      <c r="M2133" s="5">
        <v>43213</v>
      </c>
      <c r="N2133">
        <v>17</v>
      </c>
      <c r="O2133">
        <v>1</v>
      </c>
      <c r="Q2133">
        <v>5</v>
      </c>
      <c r="R2133" t="s">
        <v>7</v>
      </c>
    </row>
    <row r="2134" spans="1:18" x14ac:dyDescent="0.35">
      <c r="A2134">
        <v>0</v>
      </c>
      <c r="B2134" t="s">
        <v>344</v>
      </c>
      <c r="C2134">
        <v>0.2</v>
      </c>
      <c r="D2134" t="s">
        <v>385</v>
      </c>
      <c r="E2134" t="s">
        <v>382</v>
      </c>
      <c r="F2134" t="s">
        <v>363</v>
      </c>
      <c r="G2134" t="s">
        <v>344</v>
      </c>
      <c r="H2134">
        <v>4.4779999999999998</v>
      </c>
      <c r="I2134" t="s">
        <v>871</v>
      </c>
      <c r="L2134">
        <v>107141382</v>
      </c>
      <c r="M2134" s="5">
        <v>44874</v>
      </c>
      <c r="N2134">
        <v>17</v>
      </c>
      <c r="O2134">
        <v>1</v>
      </c>
      <c r="P2134">
        <v>0</v>
      </c>
      <c r="Q2134">
        <v>5</v>
      </c>
      <c r="R2134" t="s">
        <v>7</v>
      </c>
    </row>
    <row r="2135" spans="1:18" x14ac:dyDescent="0.35">
      <c r="A2135">
        <v>0</v>
      </c>
      <c r="B2135" t="s">
        <v>344</v>
      </c>
      <c r="C2135">
        <v>0.2</v>
      </c>
      <c r="D2135" t="s">
        <v>385</v>
      </c>
      <c r="E2135" t="s">
        <v>382</v>
      </c>
      <c r="F2135" t="s">
        <v>363</v>
      </c>
      <c r="G2135" t="s">
        <v>344</v>
      </c>
      <c r="H2135">
        <v>4.4779999999999998</v>
      </c>
      <c r="I2135" t="s">
        <v>871</v>
      </c>
      <c r="L2135">
        <v>106442148</v>
      </c>
      <c r="M2135" s="5">
        <v>44184</v>
      </c>
      <c r="N2135">
        <v>19</v>
      </c>
      <c r="O2135">
        <v>1</v>
      </c>
      <c r="P2135">
        <v>0</v>
      </c>
      <c r="Q2135">
        <v>1</v>
      </c>
      <c r="R2135" t="s">
        <v>7</v>
      </c>
    </row>
    <row r="2136" spans="1:18" x14ac:dyDescent="0.35">
      <c r="A2136">
        <v>0</v>
      </c>
      <c r="B2136" t="s">
        <v>344</v>
      </c>
      <c r="C2136">
        <v>0.2</v>
      </c>
      <c r="D2136" t="s">
        <v>385</v>
      </c>
      <c r="E2136" t="s">
        <v>382</v>
      </c>
      <c r="F2136" t="s">
        <v>363</v>
      </c>
      <c r="G2136" t="s">
        <v>344</v>
      </c>
      <c r="H2136">
        <v>4.4779999999999998</v>
      </c>
      <c r="I2136" t="s">
        <v>871</v>
      </c>
      <c r="L2136">
        <v>106162496</v>
      </c>
      <c r="M2136" s="5">
        <v>43881</v>
      </c>
      <c r="N2136">
        <v>17</v>
      </c>
      <c r="O2136">
        <v>1</v>
      </c>
      <c r="P2136">
        <v>0</v>
      </c>
      <c r="Q2136">
        <v>1</v>
      </c>
      <c r="R2136" t="s">
        <v>7</v>
      </c>
    </row>
    <row r="2137" spans="1:18" x14ac:dyDescent="0.35">
      <c r="A2137">
        <v>0</v>
      </c>
      <c r="B2137" t="s">
        <v>344</v>
      </c>
      <c r="C2137">
        <v>0.2</v>
      </c>
      <c r="D2137" t="s">
        <v>385</v>
      </c>
      <c r="E2137" t="s">
        <v>382</v>
      </c>
      <c r="F2137" t="s">
        <v>363</v>
      </c>
      <c r="G2137" t="s">
        <v>344</v>
      </c>
      <c r="H2137">
        <v>4.4779999999999998</v>
      </c>
      <c r="I2137" t="s">
        <v>871</v>
      </c>
      <c r="L2137">
        <v>108219309</v>
      </c>
      <c r="M2137" s="5">
        <v>45898</v>
      </c>
      <c r="N2137">
        <v>21</v>
      </c>
      <c r="O2137">
        <v>1</v>
      </c>
      <c r="P2137">
        <v>0</v>
      </c>
      <c r="Q2137">
        <v>1</v>
      </c>
      <c r="R2137" t="s">
        <v>7</v>
      </c>
    </row>
    <row r="2138" spans="1:18" x14ac:dyDescent="0.35">
      <c r="A2138">
        <v>0</v>
      </c>
      <c r="B2138" t="s">
        <v>344</v>
      </c>
      <c r="C2138">
        <v>0.8</v>
      </c>
      <c r="D2138" t="s">
        <v>399</v>
      </c>
      <c r="E2138" t="s">
        <v>363</v>
      </c>
      <c r="F2138" t="s">
        <v>382</v>
      </c>
      <c r="G2138" t="s">
        <v>344</v>
      </c>
      <c r="H2138">
        <v>4.5579999999999998</v>
      </c>
      <c r="I2138" t="s">
        <v>871</v>
      </c>
      <c r="K2138" t="s">
        <v>68</v>
      </c>
      <c r="L2138">
        <v>107653974</v>
      </c>
      <c r="M2138" s="5">
        <v>45362</v>
      </c>
      <c r="N2138">
        <v>17</v>
      </c>
      <c r="O2138">
        <v>1</v>
      </c>
      <c r="P2138">
        <v>0</v>
      </c>
      <c r="Q2138">
        <v>1</v>
      </c>
      <c r="R2138" t="s">
        <v>7</v>
      </c>
    </row>
    <row r="2139" spans="1:18" x14ac:dyDescent="0.35">
      <c r="A2139">
        <v>0</v>
      </c>
      <c r="B2139" t="s">
        <v>344</v>
      </c>
      <c r="C2139">
        <v>0.3</v>
      </c>
      <c r="D2139" t="s">
        <v>385</v>
      </c>
      <c r="E2139" t="s">
        <v>382</v>
      </c>
      <c r="F2139" t="s">
        <v>363</v>
      </c>
      <c r="G2139" t="s">
        <v>344</v>
      </c>
      <c r="H2139">
        <v>4.5780000000000003</v>
      </c>
      <c r="I2139" t="s">
        <v>871</v>
      </c>
      <c r="L2139">
        <v>107684101</v>
      </c>
      <c r="M2139" s="5">
        <v>45393</v>
      </c>
      <c r="N2139">
        <v>24</v>
      </c>
      <c r="O2139">
        <v>1</v>
      </c>
      <c r="P2139">
        <v>5</v>
      </c>
      <c r="Q2139">
        <v>1</v>
      </c>
      <c r="R2139" t="s">
        <v>7</v>
      </c>
    </row>
    <row r="2140" spans="1:18" x14ac:dyDescent="0.35">
      <c r="A2140">
        <v>0</v>
      </c>
      <c r="B2140" t="s">
        <v>344</v>
      </c>
      <c r="C2140">
        <v>0.4</v>
      </c>
      <c r="D2140" t="s">
        <v>411</v>
      </c>
      <c r="E2140" t="s">
        <v>382</v>
      </c>
      <c r="F2140" t="s">
        <v>367</v>
      </c>
      <c r="G2140" t="s">
        <v>344</v>
      </c>
      <c r="H2140">
        <v>4.6779999999999999</v>
      </c>
      <c r="I2140" t="s">
        <v>871</v>
      </c>
      <c r="L2140">
        <v>105471288</v>
      </c>
      <c r="M2140" s="5">
        <v>43225</v>
      </c>
      <c r="N2140">
        <v>19</v>
      </c>
      <c r="O2140">
        <v>1</v>
      </c>
      <c r="P2140">
        <v>0</v>
      </c>
      <c r="Q2140">
        <v>1</v>
      </c>
      <c r="R2140" t="s">
        <v>7</v>
      </c>
    </row>
    <row r="2141" spans="1:18" x14ac:dyDescent="0.35">
      <c r="A2141">
        <v>0</v>
      </c>
      <c r="B2141" t="s">
        <v>344</v>
      </c>
      <c r="C2141">
        <v>0.4</v>
      </c>
      <c r="D2141" t="s">
        <v>385</v>
      </c>
      <c r="E2141" t="s">
        <v>382</v>
      </c>
      <c r="F2141" t="s">
        <v>363</v>
      </c>
      <c r="G2141" t="s">
        <v>344</v>
      </c>
      <c r="H2141">
        <v>4.6779999999999999</v>
      </c>
      <c r="I2141" t="s">
        <v>871</v>
      </c>
      <c r="L2141">
        <v>106512455</v>
      </c>
      <c r="M2141" s="5">
        <v>44262</v>
      </c>
      <c r="N2141">
        <v>19</v>
      </c>
      <c r="O2141">
        <v>1</v>
      </c>
      <c r="P2141">
        <v>5</v>
      </c>
      <c r="Q2141">
        <v>5</v>
      </c>
      <c r="R2141" t="s">
        <v>3</v>
      </c>
    </row>
    <row r="2142" spans="1:18" x14ac:dyDescent="0.35">
      <c r="A2142">
        <v>0</v>
      </c>
      <c r="B2142" t="s">
        <v>344</v>
      </c>
      <c r="C2142">
        <v>0.4</v>
      </c>
      <c r="D2142" t="s">
        <v>385</v>
      </c>
      <c r="E2142" t="s">
        <v>382</v>
      </c>
      <c r="F2142" t="s">
        <v>363</v>
      </c>
      <c r="G2142" t="s">
        <v>344</v>
      </c>
      <c r="H2142">
        <v>4.6779999999999999</v>
      </c>
      <c r="I2142" t="s">
        <v>871</v>
      </c>
      <c r="L2142">
        <v>107654889</v>
      </c>
      <c r="M2142" s="5">
        <v>45362</v>
      </c>
      <c r="N2142">
        <v>17</v>
      </c>
      <c r="O2142">
        <v>1</v>
      </c>
      <c r="P2142">
        <v>0</v>
      </c>
      <c r="Q2142">
        <v>1</v>
      </c>
      <c r="R2142" t="s">
        <v>7</v>
      </c>
    </row>
    <row r="2143" spans="1:18" x14ac:dyDescent="0.35">
      <c r="A2143">
        <v>0</v>
      </c>
      <c r="B2143" t="s">
        <v>344</v>
      </c>
      <c r="C2143">
        <v>0.45</v>
      </c>
      <c r="D2143" t="s">
        <v>385</v>
      </c>
      <c r="E2143" t="s">
        <v>382</v>
      </c>
      <c r="F2143" t="s">
        <v>363</v>
      </c>
      <c r="G2143" t="s">
        <v>344</v>
      </c>
      <c r="H2143">
        <v>4.7279999999999998</v>
      </c>
      <c r="I2143" t="s">
        <v>871</v>
      </c>
      <c r="L2143">
        <v>105503479</v>
      </c>
      <c r="M2143" s="5">
        <v>43238</v>
      </c>
      <c r="N2143">
        <v>19</v>
      </c>
      <c r="O2143">
        <v>2</v>
      </c>
      <c r="P2143">
        <v>0</v>
      </c>
      <c r="Q2143">
        <v>5</v>
      </c>
    </row>
    <row r="2144" spans="1:18" x14ac:dyDescent="0.35">
      <c r="A2144">
        <v>0</v>
      </c>
      <c r="B2144" t="s">
        <v>344</v>
      </c>
      <c r="C2144">
        <v>0.48</v>
      </c>
      <c r="D2144" t="s">
        <v>385</v>
      </c>
      <c r="E2144" t="s">
        <v>382</v>
      </c>
      <c r="F2144" t="s">
        <v>363</v>
      </c>
      <c r="G2144" t="s">
        <v>344</v>
      </c>
      <c r="H2144">
        <v>4.758</v>
      </c>
      <c r="I2144" t="s">
        <v>871</v>
      </c>
      <c r="L2144">
        <v>107152079</v>
      </c>
      <c r="M2144" s="5">
        <v>44884</v>
      </c>
      <c r="N2144">
        <v>19</v>
      </c>
      <c r="O2144">
        <v>1</v>
      </c>
      <c r="P2144">
        <v>0</v>
      </c>
      <c r="Q2144">
        <v>1</v>
      </c>
      <c r="R2144" t="s">
        <v>8</v>
      </c>
    </row>
    <row r="2145" spans="1:18" x14ac:dyDescent="0.35">
      <c r="A2145">
        <v>0</v>
      </c>
      <c r="B2145" t="s">
        <v>344</v>
      </c>
      <c r="C2145">
        <v>0.5</v>
      </c>
      <c r="D2145" t="s">
        <v>411</v>
      </c>
      <c r="E2145" t="s">
        <v>382</v>
      </c>
      <c r="F2145" t="s">
        <v>367</v>
      </c>
      <c r="G2145" t="s">
        <v>344</v>
      </c>
      <c r="H2145">
        <v>4.7779999999999996</v>
      </c>
      <c r="I2145" t="s">
        <v>871</v>
      </c>
      <c r="L2145">
        <v>104905885</v>
      </c>
      <c r="M2145" s="5">
        <v>42681</v>
      </c>
      <c r="N2145">
        <v>5</v>
      </c>
      <c r="O2145">
        <v>1</v>
      </c>
      <c r="P2145">
        <v>0</v>
      </c>
      <c r="Q2145">
        <v>1</v>
      </c>
      <c r="R2145" t="s">
        <v>3</v>
      </c>
    </row>
    <row r="2146" spans="1:18" x14ac:dyDescent="0.35">
      <c r="A2146">
        <v>721</v>
      </c>
      <c r="B2146" t="s">
        <v>344</v>
      </c>
      <c r="C2146">
        <v>4.0000000000000001E-3</v>
      </c>
      <c r="D2146" t="s">
        <v>385</v>
      </c>
      <c r="E2146" t="s">
        <v>700</v>
      </c>
      <c r="F2146" t="s">
        <v>701</v>
      </c>
      <c r="G2146" t="s">
        <v>344</v>
      </c>
      <c r="H2146">
        <v>999.99900000000002</v>
      </c>
      <c r="I2146" t="s">
        <v>871</v>
      </c>
      <c r="L2146">
        <v>107428145</v>
      </c>
      <c r="M2146" s="5">
        <v>45155</v>
      </c>
      <c r="N2146">
        <v>29</v>
      </c>
      <c r="O2146">
        <v>1</v>
      </c>
      <c r="P2146">
        <v>0</v>
      </c>
      <c r="Q2146">
        <v>1</v>
      </c>
      <c r="R2146" t="s">
        <v>3</v>
      </c>
    </row>
    <row r="2147" spans="1:18" x14ac:dyDescent="0.35">
      <c r="A2147">
        <v>0</v>
      </c>
      <c r="B2147" t="s">
        <v>344</v>
      </c>
      <c r="C2147">
        <v>0.1</v>
      </c>
      <c r="D2147" t="s">
        <v>399</v>
      </c>
      <c r="E2147" t="s">
        <v>702</v>
      </c>
      <c r="F2147" t="s">
        <v>427</v>
      </c>
      <c r="G2147" t="s">
        <v>344</v>
      </c>
      <c r="H2147">
        <v>999.99900000000002</v>
      </c>
      <c r="I2147" t="s">
        <v>871</v>
      </c>
      <c r="L2147">
        <v>105724789</v>
      </c>
      <c r="M2147" s="5">
        <v>43456</v>
      </c>
      <c r="N2147">
        <v>23</v>
      </c>
      <c r="O2147">
        <v>1</v>
      </c>
      <c r="P2147">
        <v>5</v>
      </c>
      <c r="Q2147">
        <v>1</v>
      </c>
      <c r="R2147" t="s">
        <v>3</v>
      </c>
    </row>
    <row r="2148" spans="1:18" x14ac:dyDescent="0.35">
      <c r="A2148">
        <v>0</v>
      </c>
      <c r="B2148" t="s">
        <v>344</v>
      </c>
      <c r="C2148">
        <v>0</v>
      </c>
      <c r="E2148" t="s">
        <v>703</v>
      </c>
      <c r="F2148" t="s">
        <v>427</v>
      </c>
      <c r="G2148" t="s">
        <v>344</v>
      </c>
      <c r="H2148">
        <v>999.99900000000002</v>
      </c>
      <c r="I2148" t="s">
        <v>871</v>
      </c>
      <c r="L2148">
        <v>107183535</v>
      </c>
      <c r="M2148" s="5">
        <v>44909</v>
      </c>
      <c r="N2148">
        <v>24</v>
      </c>
      <c r="O2148">
        <v>1</v>
      </c>
      <c r="P2148">
        <v>8</v>
      </c>
      <c r="Q2148">
        <v>1</v>
      </c>
      <c r="R2148" t="s">
        <v>7</v>
      </c>
    </row>
    <row r="2149" spans="1:18" x14ac:dyDescent="0.35">
      <c r="A2149">
        <v>0</v>
      </c>
      <c r="B2149" t="s">
        <v>344</v>
      </c>
      <c r="C2149">
        <v>0.8</v>
      </c>
      <c r="D2149" t="s">
        <v>385</v>
      </c>
      <c r="E2149" t="s">
        <v>704</v>
      </c>
      <c r="F2149" t="s">
        <v>685</v>
      </c>
      <c r="G2149" t="s">
        <v>344</v>
      </c>
      <c r="H2149">
        <v>999.99900000000002</v>
      </c>
      <c r="I2149" t="s">
        <v>871</v>
      </c>
      <c r="L2149">
        <v>105520496</v>
      </c>
      <c r="M2149" s="5">
        <v>43274</v>
      </c>
      <c r="N2149">
        <v>17</v>
      </c>
      <c r="O2149">
        <v>1</v>
      </c>
      <c r="P2149">
        <v>0</v>
      </c>
      <c r="Q2149">
        <v>3</v>
      </c>
      <c r="R2149" t="s">
        <v>7</v>
      </c>
    </row>
    <row r="2150" spans="1:18" x14ac:dyDescent="0.35">
      <c r="A2150">
        <v>0</v>
      </c>
      <c r="B2150" t="s">
        <v>427</v>
      </c>
      <c r="C2150">
        <v>0</v>
      </c>
      <c r="E2150" s="640" t="s">
        <v>344</v>
      </c>
      <c r="F2150" t="s">
        <v>690</v>
      </c>
      <c r="G2150" t="s">
        <v>427</v>
      </c>
      <c r="H2150">
        <v>2.992</v>
      </c>
      <c r="I2150" t="s">
        <v>871</v>
      </c>
      <c r="L2150">
        <v>106961100</v>
      </c>
      <c r="M2150" s="5">
        <v>44699</v>
      </c>
      <c r="N2150">
        <v>30</v>
      </c>
      <c r="O2150">
        <v>1</v>
      </c>
      <c r="P2150">
        <v>7</v>
      </c>
      <c r="Q2150">
        <v>1</v>
      </c>
      <c r="R2150" t="s">
        <v>7</v>
      </c>
    </row>
    <row r="2151" spans="1:18" x14ac:dyDescent="0.35">
      <c r="A2151">
        <v>0</v>
      </c>
      <c r="B2151" t="s">
        <v>427</v>
      </c>
      <c r="C2151">
        <v>0</v>
      </c>
      <c r="E2151" s="640" t="s">
        <v>344</v>
      </c>
      <c r="F2151" t="s">
        <v>422</v>
      </c>
      <c r="G2151" t="s">
        <v>427</v>
      </c>
      <c r="H2151">
        <v>2.992</v>
      </c>
      <c r="I2151" t="s">
        <v>871</v>
      </c>
      <c r="L2151">
        <v>106313605</v>
      </c>
      <c r="M2151" s="5">
        <v>44060</v>
      </c>
      <c r="N2151">
        <v>19</v>
      </c>
      <c r="O2151">
        <v>1</v>
      </c>
      <c r="P2151">
        <v>7</v>
      </c>
      <c r="Q2151">
        <v>1</v>
      </c>
      <c r="R2151" t="s">
        <v>7</v>
      </c>
    </row>
    <row r="2152" spans="1:18" x14ac:dyDescent="0.35">
      <c r="A2152">
        <v>0</v>
      </c>
      <c r="B2152" t="s">
        <v>427</v>
      </c>
      <c r="C2152">
        <v>0</v>
      </c>
      <c r="E2152" s="640" t="s">
        <v>344</v>
      </c>
      <c r="F2152" t="s">
        <v>671</v>
      </c>
      <c r="G2152" t="s">
        <v>427</v>
      </c>
      <c r="H2152">
        <v>2.992</v>
      </c>
      <c r="I2152" t="s">
        <v>871</v>
      </c>
      <c r="L2152">
        <v>105045896</v>
      </c>
      <c r="M2152" s="5">
        <v>42815</v>
      </c>
      <c r="N2152">
        <v>30</v>
      </c>
      <c r="O2152">
        <v>1</v>
      </c>
      <c r="P2152">
        <v>7</v>
      </c>
      <c r="Q2152">
        <v>1</v>
      </c>
      <c r="R2152" t="s">
        <v>7</v>
      </c>
    </row>
    <row r="2153" spans="1:18" x14ac:dyDescent="0.35">
      <c r="A2153">
        <v>0</v>
      </c>
      <c r="B2153" t="s">
        <v>427</v>
      </c>
      <c r="C2153">
        <v>0</v>
      </c>
      <c r="E2153" s="640" t="s">
        <v>344</v>
      </c>
      <c r="F2153" t="s">
        <v>367</v>
      </c>
      <c r="G2153" t="s">
        <v>427</v>
      </c>
      <c r="H2153">
        <v>2.992</v>
      </c>
      <c r="I2153" t="s">
        <v>871</v>
      </c>
      <c r="L2153">
        <v>104989477</v>
      </c>
      <c r="M2153" s="5">
        <v>42761</v>
      </c>
      <c r="N2153">
        <v>17</v>
      </c>
      <c r="O2153">
        <v>1</v>
      </c>
      <c r="P2153">
        <v>0</v>
      </c>
      <c r="Q2153">
        <v>5</v>
      </c>
      <c r="R2153" t="s">
        <v>7</v>
      </c>
    </row>
    <row r="2154" spans="1:18" x14ac:dyDescent="0.35">
      <c r="A2154">
        <v>0</v>
      </c>
      <c r="B2154" t="s">
        <v>427</v>
      </c>
      <c r="C2154">
        <v>0</v>
      </c>
      <c r="E2154" s="640" t="s">
        <v>344</v>
      </c>
      <c r="F2154" t="s">
        <v>671</v>
      </c>
      <c r="G2154" t="s">
        <v>427</v>
      </c>
      <c r="H2154">
        <v>2.992</v>
      </c>
      <c r="I2154" t="s">
        <v>871</v>
      </c>
      <c r="L2154">
        <v>104553052</v>
      </c>
      <c r="M2154" s="5">
        <v>42317</v>
      </c>
      <c r="N2154">
        <v>30</v>
      </c>
      <c r="O2154">
        <v>2</v>
      </c>
      <c r="P2154">
        <v>7</v>
      </c>
      <c r="Q2154">
        <v>1</v>
      </c>
      <c r="R2154" t="s">
        <v>3</v>
      </c>
    </row>
    <row r="2155" spans="1:18" x14ac:dyDescent="0.35">
      <c r="A2155">
        <v>0</v>
      </c>
      <c r="B2155" t="s">
        <v>427</v>
      </c>
      <c r="C2155">
        <v>0</v>
      </c>
      <c r="E2155" s="640" t="s">
        <v>344</v>
      </c>
      <c r="F2155" t="s">
        <v>671</v>
      </c>
      <c r="G2155" t="s">
        <v>427</v>
      </c>
      <c r="H2155">
        <v>2.992</v>
      </c>
      <c r="I2155" t="s">
        <v>871</v>
      </c>
      <c r="L2155">
        <v>108444932</v>
      </c>
      <c r="M2155" s="5">
        <v>46104</v>
      </c>
      <c r="N2155">
        <v>30</v>
      </c>
      <c r="O2155">
        <v>1</v>
      </c>
      <c r="P2155">
        <v>7</v>
      </c>
      <c r="Q2155">
        <v>1</v>
      </c>
      <c r="R2155" t="s">
        <v>7</v>
      </c>
    </row>
    <row r="2156" spans="1:18" x14ac:dyDescent="0.35">
      <c r="A2156">
        <v>0</v>
      </c>
      <c r="B2156" t="s">
        <v>427</v>
      </c>
      <c r="C2156">
        <v>0</v>
      </c>
      <c r="E2156" s="640" t="s">
        <v>344</v>
      </c>
      <c r="F2156" t="s">
        <v>690</v>
      </c>
      <c r="G2156" t="s">
        <v>427</v>
      </c>
      <c r="H2156">
        <v>2.992</v>
      </c>
      <c r="I2156" t="s">
        <v>871</v>
      </c>
      <c r="L2156">
        <v>108424850</v>
      </c>
      <c r="M2156" s="5">
        <v>46088</v>
      </c>
      <c r="N2156">
        <v>30</v>
      </c>
      <c r="O2156">
        <v>1</v>
      </c>
      <c r="P2156">
        <v>7</v>
      </c>
      <c r="Q2156">
        <v>5</v>
      </c>
      <c r="R2156" t="s">
        <v>8</v>
      </c>
    </row>
    <row r="2157" spans="1:18" x14ac:dyDescent="0.35">
      <c r="A2157">
        <v>0</v>
      </c>
      <c r="B2157" t="s">
        <v>427</v>
      </c>
      <c r="C2157">
        <v>0</v>
      </c>
      <c r="E2157" s="640" t="s">
        <v>344</v>
      </c>
      <c r="F2157" t="s">
        <v>687</v>
      </c>
      <c r="G2157" t="s">
        <v>427</v>
      </c>
      <c r="H2157">
        <v>2.992</v>
      </c>
      <c r="I2157" t="s">
        <v>871</v>
      </c>
      <c r="L2157">
        <v>108237729</v>
      </c>
      <c r="M2157" s="5">
        <v>45920</v>
      </c>
      <c r="N2157">
        <v>23</v>
      </c>
      <c r="O2157">
        <v>1</v>
      </c>
      <c r="P2157">
        <v>7</v>
      </c>
      <c r="Q2157">
        <v>1</v>
      </c>
      <c r="R2157" t="s">
        <v>7</v>
      </c>
    </row>
    <row r="2158" spans="1:18" x14ac:dyDescent="0.35">
      <c r="A2158">
        <v>0</v>
      </c>
      <c r="B2158" t="s">
        <v>427</v>
      </c>
      <c r="C2158">
        <v>0</v>
      </c>
      <c r="E2158" s="640" t="s">
        <v>344</v>
      </c>
      <c r="F2158" t="s">
        <v>671</v>
      </c>
      <c r="G2158" t="s">
        <v>427</v>
      </c>
      <c r="H2158">
        <v>2.992</v>
      </c>
      <c r="I2158" t="s">
        <v>871</v>
      </c>
      <c r="L2158">
        <v>108360348</v>
      </c>
      <c r="M2158" s="5">
        <v>46025</v>
      </c>
      <c r="N2158">
        <v>30</v>
      </c>
      <c r="O2158">
        <v>2</v>
      </c>
      <c r="P2158">
        <v>7</v>
      </c>
      <c r="Q2158">
        <v>1</v>
      </c>
      <c r="R2158" t="s">
        <v>7</v>
      </c>
    </row>
    <row r="2159" spans="1:18" x14ac:dyDescent="0.35">
      <c r="A2159">
        <v>0</v>
      </c>
      <c r="B2159" t="s">
        <v>427</v>
      </c>
      <c r="C2159">
        <v>0</v>
      </c>
      <c r="E2159" s="640" t="s">
        <v>344</v>
      </c>
      <c r="F2159" t="s">
        <v>690</v>
      </c>
      <c r="G2159" t="s">
        <v>427</v>
      </c>
      <c r="H2159">
        <v>2.992</v>
      </c>
      <c r="I2159" t="s">
        <v>871</v>
      </c>
      <c r="L2159">
        <v>108248202</v>
      </c>
      <c r="M2159" s="5">
        <v>45924</v>
      </c>
      <c r="N2159">
        <v>28</v>
      </c>
      <c r="O2159">
        <v>1</v>
      </c>
      <c r="P2159">
        <v>7</v>
      </c>
      <c r="Q2159">
        <v>1</v>
      </c>
      <c r="R2159" t="s">
        <v>7</v>
      </c>
    </row>
    <row r="2160" spans="1:18" x14ac:dyDescent="0.35">
      <c r="A2160">
        <v>0</v>
      </c>
      <c r="B2160" t="s">
        <v>427</v>
      </c>
      <c r="C2160">
        <v>0</v>
      </c>
      <c r="E2160" s="640" t="s">
        <v>344</v>
      </c>
      <c r="F2160" t="s">
        <v>647</v>
      </c>
      <c r="G2160" t="s">
        <v>427</v>
      </c>
      <c r="H2160">
        <v>2.992</v>
      </c>
      <c r="I2160" t="s">
        <v>871</v>
      </c>
      <c r="L2160">
        <v>108063949</v>
      </c>
      <c r="M2160" s="5">
        <v>45743</v>
      </c>
      <c r="N2160">
        <v>24</v>
      </c>
      <c r="O2160">
        <v>1</v>
      </c>
      <c r="P2160">
        <v>7</v>
      </c>
      <c r="Q2160">
        <v>1</v>
      </c>
      <c r="R2160" t="s">
        <v>7</v>
      </c>
    </row>
    <row r="2161" spans="1:18" x14ac:dyDescent="0.35">
      <c r="A2161">
        <v>0</v>
      </c>
      <c r="B2161" t="s">
        <v>427</v>
      </c>
      <c r="C2161">
        <v>0</v>
      </c>
      <c r="E2161" s="640" t="s">
        <v>344</v>
      </c>
      <c r="F2161" t="s">
        <v>690</v>
      </c>
      <c r="G2161" t="s">
        <v>427</v>
      </c>
      <c r="H2161">
        <v>2.992</v>
      </c>
      <c r="I2161" t="s">
        <v>871</v>
      </c>
      <c r="L2161">
        <v>108161774</v>
      </c>
      <c r="M2161" s="5">
        <v>45842</v>
      </c>
      <c r="N2161">
        <v>30</v>
      </c>
      <c r="O2161">
        <v>1</v>
      </c>
      <c r="P2161">
        <v>7</v>
      </c>
      <c r="Q2161">
        <v>1</v>
      </c>
      <c r="R2161" t="s">
        <v>7</v>
      </c>
    </row>
    <row r="2162" spans="1:18" x14ac:dyDescent="0.35">
      <c r="A2162">
        <v>0</v>
      </c>
      <c r="B2162" t="s">
        <v>427</v>
      </c>
      <c r="C2162">
        <v>0</v>
      </c>
      <c r="E2162" s="640" t="s">
        <v>344</v>
      </c>
      <c r="F2162" t="s">
        <v>690</v>
      </c>
      <c r="G2162" t="s">
        <v>427</v>
      </c>
      <c r="H2162">
        <v>2.992</v>
      </c>
      <c r="I2162" t="s">
        <v>871</v>
      </c>
      <c r="L2162">
        <v>108066642</v>
      </c>
      <c r="M2162" s="5">
        <v>45748</v>
      </c>
      <c r="N2162">
        <v>30</v>
      </c>
      <c r="O2162">
        <v>1</v>
      </c>
      <c r="P2162">
        <v>7</v>
      </c>
      <c r="Q2162">
        <v>1</v>
      </c>
      <c r="R2162" t="s">
        <v>7</v>
      </c>
    </row>
    <row r="2163" spans="1:18" x14ac:dyDescent="0.35">
      <c r="A2163">
        <v>0</v>
      </c>
      <c r="B2163" t="s">
        <v>427</v>
      </c>
      <c r="C2163">
        <v>0</v>
      </c>
      <c r="E2163" s="640" t="s">
        <v>344</v>
      </c>
      <c r="F2163" t="s">
        <v>363</v>
      </c>
      <c r="G2163" t="s">
        <v>427</v>
      </c>
      <c r="H2163">
        <v>2.992</v>
      </c>
      <c r="I2163" t="s">
        <v>871</v>
      </c>
      <c r="L2163">
        <v>108172728</v>
      </c>
      <c r="M2163" s="5">
        <v>45851</v>
      </c>
      <c r="N2163">
        <v>30</v>
      </c>
      <c r="O2163">
        <v>1</v>
      </c>
      <c r="P2163">
        <v>7</v>
      </c>
      <c r="Q2163">
        <v>1</v>
      </c>
      <c r="R2163" t="s">
        <v>8</v>
      </c>
    </row>
    <row r="2164" spans="1:18" x14ac:dyDescent="0.35">
      <c r="A2164">
        <v>0</v>
      </c>
      <c r="B2164" t="s">
        <v>427</v>
      </c>
      <c r="C2164">
        <v>0</v>
      </c>
      <c r="E2164" s="640" t="s">
        <v>344</v>
      </c>
      <c r="F2164" t="s">
        <v>422</v>
      </c>
      <c r="G2164" t="s">
        <v>427</v>
      </c>
      <c r="H2164">
        <v>2.992</v>
      </c>
      <c r="I2164" t="s">
        <v>871</v>
      </c>
      <c r="L2164">
        <v>107996416</v>
      </c>
      <c r="M2164" s="5">
        <v>45677</v>
      </c>
      <c r="N2164">
        <v>30</v>
      </c>
      <c r="O2164">
        <v>1</v>
      </c>
      <c r="P2164">
        <v>9</v>
      </c>
      <c r="Q2164">
        <v>1</v>
      </c>
      <c r="R2164" t="s">
        <v>8</v>
      </c>
    </row>
    <row r="2165" spans="1:18" x14ac:dyDescent="0.35">
      <c r="A2165">
        <v>0</v>
      </c>
      <c r="B2165" t="s">
        <v>427</v>
      </c>
      <c r="C2165">
        <v>0</v>
      </c>
      <c r="E2165" s="640" t="s">
        <v>344</v>
      </c>
      <c r="F2165" t="s">
        <v>671</v>
      </c>
      <c r="G2165" t="s">
        <v>427</v>
      </c>
      <c r="H2165">
        <v>2.992</v>
      </c>
      <c r="I2165" t="s">
        <v>871</v>
      </c>
      <c r="L2165">
        <v>107990344</v>
      </c>
      <c r="M2165" s="5">
        <v>45670</v>
      </c>
      <c r="N2165">
        <v>23</v>
      </c>
      <c r="O2165">
        <v>1</v>
      </c>
      <c r="P2165">
        <v>7</v>
      </c>
      <c r="Q2165">
        <v>1</v>
      </c>
      <c r="R2165" t="s">
        <v>7</v>
      </c>
    </row>
    <row r="2166" spans="1:18" x14ac:dyDescent="0.35">
      <c r="A2166">
        <v>0</v>
      </c>
      <c r="B2166" t="s">
        <v>427</v>
      </c>
      <c r="C2166">
        <v>0</v>
      </c>
      <c r="E2166" s="640" t="s">
        <v>344</v>
      </c>
      <c r="F2166" t="s">
        <v>690</v>
      </c>
      <c r="G2166" t="s">
        <v>427</v>
      </c>
      <c r="H2166">
        <v>2.992</v>
      </c>
      <c r="I2166" t="s">
        <v>871</v>
      </c>
      <c r="L2166">
        <v>107654068</v>
      </c>
      <c r="M2166" s="5">
        <v>45361</v>
      </c>
      <c r="N2166">
        <v>19</v>
      </c>
      <c r="O2166">
        <v>2</v>
      </c>
      <c r="P2166">
        <v>7</v>
      </c>
      <c r="Q2166">
        <v>5</v>
      </c>
    </row>
    <row r="2167" spans="1:18" x14ac:dyDescent="0.35">
      <c r="A2167">
        <v>0</v>
      </c>
      <c r="B2167" t="s">
        <v>427</v>
      </c>
      <c r="C2167">
        <v>0</v>
      </c>
      <c r="E2167" s="640" t="s">
        <v>344</v>
      </c>
      <c r="F2167" t="s">
        <v>671</v>
      </c>
      <c r="G2167" t="s">
        <v>427</v>
      </c>
      <c r="H2167">
        <v>2.992</v>
      </c>
      <c r="I2167" t="s">
        <v>871</v>
      </c>
      <c r="L2167">
        <v>107206531</v>
      </c>
      <c r="M2167" s="5">
        <v>44932</v>
      </c>
      <c r="N2167">
        <v>24</v>
      </c>
      <c r="O2167">
        <v>1</v>
      </c>
      <c r="P2167">
        <v>7</v>
      </c>
      <c r="Q2167">
        <v>1</v>
      </c>
      <c r="R2167" t="s">
        <v>7</v>
      </c>
    </row>
    <row r="2168" spans="1:18" x14ac:dyDescent="0.35">
      <c r="A2168">
        <v>0</v>
      </c>
      <c r="B2168" t="s">
        <v>427</v>
      </c>
      <c r="C2168">
        <v>0</v>
      </c>
      <c r="E2168" s="640" t="s">
        <v>344</v>
      </c>
      <c r="F2168" t="s">
        <v>690</v>
      </c>
      <c r="G2168" t="s">
        <v>427</v>
      </c>
      <c r="H2168">
        <v>2.992</v>
      </c>
      <c r="I2168" t="s">
        <v>871</v>
      </c>
      <c r="L2168">
        <v>107666490</v>
      </c>
      <c r="M2168" s="5">
        <v>45359</v>
      </c>
      <c r="N2168">
        <v>30</v>
      </c>
      <c r="O2168">
        <v>1</v>
      </c>
      <c r="P2168">
        <v>7</v>
      </c>
      <c r="Q2168">
        <v>2</v>
      </c>
      <c r="R2168" t="s">
        <v>3</v>
      </c>
    </row>
    <row r="2169" spans="1:18" x14ac:dyDescent="0.35">
      <c r="A2169">
        <v>0</v>
      </c>
      <c r="B2169" t="s">
        <v>427</v>
      </c>
      <c r="C2169">
        <v>0</v>
      </c>
      <c r="E2169" s="640" t="s">
        <v>344</v>
      </c>
      <c r="F2169" t="s">
        <v>690</v>
      </c>
      <c r="G2169" t="s">
        <v>427</v>
      </c>
      <c r="H2169">
        <v>2.992</v>
      </c>
      <c r="I2169" t="s">
        <v>871</v>
      </c>
      <c r="L2169">
        <v>107714074</v>
      </c>
      <c r="M2169" s="5">
        <v>45421</v>
      </c>
      <c r="N2169">
        <v>30</v>
      </c>
      <c r="O2169">
        <v>1</v>
      </c>
      <c r="P2169">
        <v>7</v>
      </c>
      <c r="Q2169">
        <v>1</v>
      </c>
      <c r="R2169" t="s">
        <v>7</v>
      </c>
    </row>
    <row r="2170" spans="1:18" x14ac:dyDescent="0.35">
      <c r="A2170">
        <v>0</v>
      </c>
      <c r="B2170" t="s">
        <v>427</v>
      </c>
      <c r="C2170">
        <v>0</v>
      </c>
      <c r="E2170" s="640" t="s">
        <v>344</v>
      </c>
      <c r="F2170" t="s">
        <v>690</v>
      </c>
      <c r="G2170" t="s">
        <v>427</v>
      </c>
      <c r="H2170">
        <v>2.992</v>
      </c>
      <c r="I2170" t="s">
        <v>871</v>
      </c>
      <c r="L2170">
        <v>107423944</v>
      </c>
      <c r="M2170" s="5">
        <v>45149</v>
      </c>
      <c r="N2170">
        <v>30</v>
      </c>
      <c r="O2170">
        <v>1</v>
      </c>
      <c r="P2170">
        <v>7</v>
      </c>
      <c r="Q2170">
        <v>1</v>
      </c>
      <c r="R2170" t="s">
        <v>3</v>
      </c>
    </row>
    <row r="2171" spans="1:18" x14ac:dyDescent="0.35">
      <c r="A2171">
        <v>0</v>
      </c>
      <c r="B2171" t="s">
        <v>428</v>
      </c>
      <c r="C2171">
        <v>0</v>
      </c>
      <c r="E2171" s="640" t="s">
        <v>344</v>
      </c>
      <c r="F2171" t="s">
        <v>690</v>
      </c>
      <c r="G2171" t="s">
        <v>428</v>
      </c>
      <c r="H2171">
        <v>999.99900000000002</v>
      </c>
      <c r="I2171" t="s">
        <v>871</v>
      </c>
      <c r="L2171">
        <v>107475211</v>
      </c>
      <c r="M2171" s="5">
        <v>45192</v>
      </c>
      <c r="N2171">
        <v>30</v>
      </c>
      <c r="O2171">
        <v>2</v>
      </c>
      <c r="P2171">
        <v>7</v>
      </c>
      <c r="Q2171">
        <v>1</v>
      </c>
      <c r="R2171" t="s">
        <v>7</v>
      </c>
    </row>
    <row r="2172" spans="1:18" x14ac:dyDescent="0.35">
      <c r="A2172">
        <v>0</v>
      </c>
      <c r="B2172" t="s">
        <v>404</v>
      </c>
      <c r="C2172">
        <v>0</v>
      </c>
      <c r="E2172" t="s">
        <v>363</v>
      </c>
      <c r="F2172" t="s">
        <v>384</v>
      </c>
      <c r="G2172" t="s">
        <v>404</v>
      </c>
      <c r="H2172">
        <v>0</v>
      </c>
      <c r="I2172" t="s">
        <v>871</v>
      </c>
      <c r="L2172">
        <v>106824299</v>
      </c>
      <c r="M2172" s="5">
        <v>44564</v>
      </c>
      <c r="N2172">
        <v>21</v>
      </c>
      <c r="O2172">
        <v>1</v>
      </c>
      <c r="P2172">
        <v>7</v>
      </c>
      <c r="Q2172">
        <v>2</v>
      </c>
      <c r="R2172" t="s">
        <v>7</v>
      </c>
    </row>
    <row r="2173" spans="1:18" x14ac:dyDescent="0.35">
      <c r="A2173">
        <v>0</v>
      </c>
      <c r="B2173" t="s">
        <v>404</v>
      </c>
      <c r="C2173">
        <v>0</v>
      </c>
      <c r="E2173" t="s">
        <v>363</v>
      </c>
      <c r="F2173" t="s">
        <v>384</v>
      </c>
      <c r="G2173" t="s">
        <v>404</v>
      </c>
      <c r="H2173">
        <v>0</v>
      </c>
      <c r="I2173" t="s">
        <v>871</v>
      </c>
      <c r="L2173">
        <v>105911537</v>
      </c>
      <c r="M2173" s="5">
        <v>43645</v>
      </c>
      <c r="N2173">
        <v>24</v>
      </c>
      <c r="O2173">
        <v>1</v>
      </c>
      <c r="P2173">
        <v>7</v>
      </c>
      <c r="Q2173">
        <v>1</v>
      </c>
      <c r="R2173" t="s">
        <v>7</v>
      </c>
    </row>
    <row r="2174" spans="1:18" x14ac:dyDescent="0.35">
      <c r="A2174">
        <v>0</v>
      </c>
      <c r="B2174" t="s">
        <v>671</v>
      </c>
      <c r="C2174">
        <v>0</v>
      </c>
      <c r="E2174" s="640" t="s">
        <v>344</v>
      </c>
      <c r="F2174" t="s">
        <v>644</v>
      </c>
      <c r="G2174" t="s">
        <v>671</v>
      </c>
      <c r="H2174">
        <v>0</v>
      </c>
      <c r="I2174" t="s">
        <v>871</v>
      </c>
      <c r="L2174">
        <v>108257641</v>
      </c>
      <c r="M2174" s="5">
        <v>45936</v>
      </c>
      <c r="N2174">
        <v>30</v>
      </c>
      <c r="O2174">
        <v>1</v>
      </c>
      <c r="P2174">
        <v>8</v>
      </c>
      <c r="Q2174">
        <v>1</v>
      </c>
      <c r="R2174" t="s">
        <v>7</v>
      </c>
    </row>
    <row r="2175" spans="1:18" x14ac:dyDescent="0.35">
      <c r="A2175">
        <v>0</v>
      </c>
      <c r="B2175" t="s">
        <v>671</v>
      </c>
      <c r="C2175">
        <v>0</v>
      </c>
      <c r="E2175" s="640" t="s">
        <v>344</v>
      </c>
      <c r="F2175" t="s">
        <v>644</v>
      </c>
      <c r="G2175" t="s">
        <v>671</v>
      </c>
      <c r="H2175">
        <v>0</v>
      </c>
      <c r="I2175" t="s">
        <v>871</v>
      </c>
      <c r="L2175">
        <v>108412305</v>
      </c>
      <c r="M2175" s="5">
        <v>46078</v>
      </c>
      <c r="N2175">
        <v>24</v>
      </c>
      <c r="O2175">
        <v>1</v>
      </c>
      <c r="P2175">
        <v>8</v>
      </c>
      <c r="Q2175">
        <v>1</v>
      </c>
      <c r="R2175" t="s">
        <v>7</v>
      </c>
    </row>
    <row r="2176" spans="1:18" x14ac:dyDescent="0.35">
      <c r="A2176">
        <v>721</v>
      </c>
      <c r="B2176" t="s">
        <v>603</v>
      </c>
      <c r="C2176">
        <v>0</v>
      </c>
      <c r="E2176" t="s">
        <v>363</v>
      </c>
      <c r="F2176" t="s">
        <v>603</v>
      </c>
      <c r="G2176" t="s">
        <v>603</v>
      </c>
      <c r="H2176">
        <v>999.99900000000002</v>
      </c>
      <c r="I2176" t="s">
        <v>871</v>
      </c>
      <c r="L2176">
        <v>105514027</v>
      </c>
      <c r="M2176" s="5">
        <v>43265</v>
      </c>
      <c r="N2176">
        <v>24</v>
      </c>
      <c r="O2176">
        <v>1</v>
      </c>
      <c r="P2176">
        <v>8</v>
      </c>
      <c r="Q2176">
        <v>1</v>
      </c>
      <c r="R2176" t="s">
        <v>7</v>
      </c>
    </row>
    <row r="2177" spans="1:18" x14ac:dyDescent="0.35">
      <c r="A2177">
        <v>0</v>
      </c>
      <c r="B2177" t="s">
        <v>382</v>
      </c>
      <c r="C2177">
        <v>0</v>
      </c>
      <c r="E2177" s="640" t="s">
        <v>344</v>
      </c>
      <c r="F2177" t="s">
        <v>363</v>
      </c>
      <c r="G2177" t="s">
        <v>382</v>
      </c>
      <c r="H2177">
        <v>0</v>
      </c>
      <c r="I2177" t="s">
        <v>871</v>
      </c>
      <c r="L2177">
        <v>105488570</v>
      </c>
      <c r="M2177" s="5">
        <v>43240</v>
      </c>
      <c r="N2177">
        <v>19</v>
      </c>
      <c r="O2177">
        <v>1</v>
      </c>
      <c r="P2177">
        <v>8</v>
      </c>
      <c r="Q2177">
        <v>5</v>
      </c>
      <c r="R2177" t="s">
        <v>3</v>
      </c>
    </row>
    <row r="2178" spans="1:18" x14ac:dyDescent="0.35">
      <c r="A2178">
        <v>0</v>
      </c>
      <c r="B2178" t="s">
        <v>382</v>
      </c>
      <c r="C2178">
        <v>0</v>
      </c>
      <c r="E2178" s="640" t="s">
        <v>344</v>
      </c>
      <c r="F2178" t="s">
        <v>367</v>
      </c>
      <c r="G2178" t="s">
        <v>382</v>
      </c>
      <c r="H2178">
        <v>0</v>
      </c>
      <c r="I2178" t="s">
        <v>871</v>
      </c>
      <c r="L2178">
        <v>104098364</v>
      </c>
      <c r="M2178" s="5">
        <v>41820</v>
      </c>
      <c r="N2178">
        <v>19</v>
      </c>
      <c r="O2178">
        <v>1</v>
      </c>
      <c r="P2178">
        <v>8</v>
      </c>
      <c r="Q2178">
        <v>5</v>
      </c>
      <c r="R2178" t="s">
        <v>7</v>
      </c>
    </row>
    <row r="2179" spans="1:18" x14ac:dyDescent="0.35">
      <c r="A2179">
        <v>0</v>
      </c>
      <c r="B2179" t="s">
        <v>382</v>
      </c>
      <c r="C2179">
        <v>0</v>
      </c>
      <c r="E2179" s="640" t="s">
        <v>344</v>
      </c>
      <c r="F2179" t="s">
        <v>660</v>
      </c>
      <c r="G2179" t="s">
        <v>382</v>
      </c>
      <c r="H2179">
        <v>0</v>
      </c>
      <c r="I2179" t="s">
        <v>871</v>
      </c>
      <c r="L2179">
        <v>108398767</v>
      </c>
      <c r="M2179" s="5">
        <v>46062</v>
      </c>
      <c r="N2179">
        <v>24</v>
      </c>
      <c r="O2179">
        <v>1</v>
      </c>
      <c r="P2179">
        <v>8</v>
      </c>
      <c r="Q2179">
        <v>5</v>
      </c>
      <c r="R2179" t="s">
        <v>8</v>
      </c>
    </row>
    <row r="2180" spans="1:18" x14ac:dyDescent="0.35">
      <c r="A2180">
        <v>0</v>
      </c>
      <c r="B2180" t="s">
        <v>382</v>
      </c>
      <c r="C2180">
        <v>0</v>
      </c>
      <c r="E2180" s="640" t="s">
        <v>344</v>
      </c>
      <c r="F2180" t="s">
        <v>707</v>
      </c>
      <c r="G2180" t="s">
        <v>382</v>
      </c>
      <c r="H2180">
        <v>0</v>
      </c>
      <c r="I2180" t="s">
        <v>871</v>
      </c>
      <c r="L2180">
        <v>108110851</v>
      </c>
      <c r="M2180" s="5">
        <v>45790</v>
      </c>
      <c r="N2180">
        <v>19</v>
      </c>
      <c r="O2180">
        <v>1</v>
      </c>
      <c r="P2180">
        <v>8</v>
      </c>
      <c r="Q2180">
        <v>5</v>
      </c>
      <c r="R2180" t="s">
        <v>7</v>
      </c>
    </row>
    <row r="2181" spans="1:18" x14ac:dyDescent="0.35">
      <c r="A2181">
        <v>0</v>
      </c>
      <c r="B2181" t="s">
        <v>382</v>
      </c>
      <c r="C2181">
        <v>0</v>
      </c>
      <c r="E2181" t="s">
        <v>367</v>
      </c>
      <c r="F2181" t="s">
        <v>660</v>
      </c>
      <c r="G2181" t="s">
        <v>382</v>
      </c>
      <c r="H2181">
        <v>1.5</v>
      </c>
      <c r="I2181" t="s">
        <v>871</v>
      </c>
      <c r="L2181">
        <v>108437013</v>
      </c>
      <c r="M2181" s="5">
        <v>46100</v>
      </c>
      <c r="N2181">
        <v>26</v>
      </c>
      <c r="O2181">
        <v>1</v>
      </c>
      <c r="P2181">
        <v>7</v>
      </c>
      <c r="Q2181">
        <v>1</v>
      </c>
      <c r="R2181" t="s">
        <v>3</v>
      </c>
    </row>
    <row r="2182" spans="1:18" x14ac:dyDescent="0.35">
      <c r="A2182">
        <v>0</v>
      </c>
      <c r="B2182" t="s">
        <v>394</v>
      </c>
      <c r="C2182">
        <v>0</v>
      </c>
      <c r="E2182" t="s">
        <v>363</v>
      </c>
      <c r="F2182" t="s">
        <v>523</v>
      </c>
      <c r="G2182" t="s">
        <v>394</v>
      </c>
      <c r="H2182">
        <v>0</v>
      </c>
      <c r="I2182" t="s">
        <v>871</v>
      </c>
      <c r="L2182">
        <v>107378608</v>
      </c>
      <c r="M2182" s="5">
        <v>45102</v>
      </c>
      <c r="N2182">
        <v>24</v>
      </c>
      <c r="O2182">
        <v>1</v>
      </c>
      <c r="P2182">
        <v>8</v>
      </c>
      <c r="Q2182">
        <v>1</v>
      </c>
      <c r="R2182" t="s">
        <v>7</v>
      </c>
    </row>
    <row r="2183" spans="1:18" x14ac:dyDescent="0.35">
      <c r="A2183">
        <v>0</v>
      </c>
      <c r="B2183" t="s">
        <v>394</v>
      </c>
      <c r="C2183">
        <v>0</v>
      </c>
      <c r="E2183" t="s">
        <v>363</v>
      </c>
      <c r="F2183" t="s">
        <v>384</v>
      </c>
      <c r="G2183" t="s">
        <v>394</v>
      </c>
      <c r="H2183">
        <v>0</v>
      </c>
      <c r="I2183" t="s">
        <v>871</v>
      </c>
      <c r="L2183">
        <v>106437344</v>
      </c>
      <c r="M2183" s="5">
        <v>44180</v>
      </c>
      <c r="N2183">
        <v>26</v>
      </c>
      <c r="O2183">
        <v>1</v>
      </c>
      <c r="P2183">
        <v>8</v>
      </c>
      <c r="Q2183">
        <v>1</v>
      </c>
      <c r="R2183" t="s">
        <v>8</v>
      </c>
    </row>
    <row r="2184" spans="1:18" x14ac:dyDescent="0.35">
      <c r="A2184">
        <v>0</v>
      </c>
      <c r="B2184" t="s">
        <v>394</v>
      </c>
      <c r="C2184">
        <v>0</v>
      </c>
      <c r="E2184" t="s">
        <v>363</v>
      </c>
      <c r="F2184" t="s">
        <v>436</v>
      </c>
      <c r="G2184" t="s">
        <v>394</v>
      </c>
      <c r="H2184">
        <v>0</v>
      </c>
      <c r="I2184" t="s">
        <v>871</v>
      </c>
      <c r="L2184">
        <v>106360401</v>
      </c>
      <c r="M2184" s="5">
        <v>44111</v>
      </c>
      <c r="N2184">
        <v>30</v>
      </c>
      <c r="O2184">
        <v>1</v>
      </c>
      <c r="P2184">
        <v>8</v>
      </c>
      <c r="Q2184">
        <v>5</v>
      </c>
      <c r="R2184" t="s">
        <v>7</v>
      </c>
    </row>
    <row r="2185" spans="1:18" x14ac:dyDescent="0.35">
      <c r="A2185">
        <v>0</v>
      </c>
      <c r="B2185" t="s">
        <v>394</v>
      </c>
      <c r="C2185">
        <v>0</v>
      </c>
      <c r="E2185" t="s">
        <v>363</v>
      </c>
      <c r="F2185" t="s">
        <v>436</v>
      </c>
      <c r="G2185" t="s">
        <v>394</v>
      </c>
      <c r="H2185">
        <v>0</v>
      </c>
      <c r="I2185" t="s">
        <v>871</v>
      </c>
      <c r="L2185">
        <v>106191387</v>
      </c>
      <c r="M2185" s="5">
        <v>43912</v>
      </c>
      <c r="N2185">
        <v>19</v>
      </c>
      <c r="O2185">
        <v>1</v>
      </c>
      <c r="P2185">
        <v>8</v>
      </c>
      <c r="Q2185">
        <v>1</v>
      </c>
      <c r="R2185" t="s">
        <v>7</v>
      </c>
    </row>
    <row r="2186" spans="1:18" x14ac:dyDescent="0.35">
      <c r="A2186">
        <v>0</v>
      </c>
      <c r="B2186" t="s">
        <v>394</v>
      </c>
      <c r="C2186">
        <v>0</v>
      </c>
      <c r="E2186" t="s">
        <v>363</v>
      </c>
      <c r="F2186" t="s">
        <v>384</v>
      </c>
      <c r="G2186" t="s">
        <v>394</v>
      </c>
      <c r="H2186">
        <v>0</v>
      </c>
      <c r="I2186" t="s">
        <v>871</v>
      </c>
      <c r="L2186">
        <v>106105392</v>
      </c>
      <c r="M2186" s="5">
        <v>43820</v>
      </c>
      <c r="N2186">
        <v>24</v>
      </c>
      <c r="O2186">
        <v>1</v>
      </c>
      <c r="P2186">
        <v>8</v>
      </c>
      <c r="Q2186">
        <v>1</v>
      </c>
      <c r="R2186" t="s">
        <v>3</v>
      </c>
    </row>
    <row r="2187" spans="1:18" x14ac:dyDescent="0.35">
      <c r="A2187">
        <v>0</v>
      </c>
      <c r="B2187" t="s">
        <v>394</v>
      </c>
      <c r="C2187">
        <v>0</v>
      </c>
      <c r="E2187" t="s">
        <v>363</v>
      </c>
      <c r="F2187" t="s">
        <v>384</v>
      </c>
      <c r="G2187" t="s">
        <v>394</v>
      </c>
      <c r="H2187">
        <v>0</v>
      </c>
      <c r="I2187" t="s">
        <v>871</v>
      </c>
      <c r="L2187">
        <v>105676492</v>
      </c>
      <c r="M2187" s="5">
        <v>43414</v>
      </c>
      <c r="N2187">
        <v>24</v>
      </c>
      <c r="O2187">
        <v>1</v>
      </c>
      <c r="P2187">
        <v>8</v>
      </c>
      <c r="Q2187">
        <v>1</v>
      </c>
      <c r="R2187" t="s">
        <v>7</v>
      </c>
    </row>
    <row r="2188" spans="1:18" x14ac:dyDescent="0.35">
      <c r="A2188">
        <v>0</v>
      </c>
      <c r="B2188" t="s">
        <v>394</v>
      </c>
      <c r="C2188">
        <v>0</v>
      </c>
      <c r="E2188" t="s">
        <v>363</v>
      </c>
      <c r="F2188" t="s">
        <v>708</v>
      </c>
      <c r="G2188" t="s">
        <v>394</v>
      </c>
      <c r="H2188">
        <v>0</v>
      </c>
      <c r="I2188" t="s">
        <v>871</v>
      </c>
      <c r="L2188">
        <v>105541519</v>
      </c>
      <c r="M2188" s="5">
        <v>43294</v>
      </c>
      <c r="N2188">
        <v>24</v>
      </c>
      <c r="O2188">
        <v>1</v>
      </c>
      <c r="P2188">
        <v>8</v>
      </c>
      <c r="Q2188">
        <v>1</v>
      </c>
      <c r="R2188" t="s">
        <v>8</v>
      </c>
    </row>
    <row r="2189" spans="1:18" x14ac:dyDescent="0.35">
      <c r="A2189">
        <v>0</v>
      </c>
      <c r="B2189" t="s">
        <v>394</v>
      </c>
      <c r="C2189">
        <v>0</v>
      </c>
      <c r="E2189" t="s">
        <v>363</v>
      </c>
      <c r="F2189" t="s">
        <v>437</v>
      </c>
      <c r="G2189" t="s">
        <v>394</v>
      </c>
      <c r="H2189">
        <v>0</v>
      </c>
      <c r="I2189" t="s">
        <v>871</v>
      </c>
      <c r="L2189">
        <v>104913473</v>
      </c>
      <c r="M2189" s="5">
        <v>42685</v>
      </c>
      <c r="N2189">
        <v>24</v>
      </c>
      <c r="O2189">
        <v>1</v>
      </c>
      <c r="P2189">
        <v>8</v>
      </c>
      <c r="Q2189">
        <v>1</v>
      </c>
      <c r="R2189" t="s">
        <v>7</v>
      </c>
    </row>
    <row r="2190" spans="1:18" x14ac:dyDescent="0.35">
      <c r="A2190">
        <v>0</v>
      </c>
      <c r="B2190" t="s">
        <v>394</v>
      </c>
      <c r="C2190">
        <v>0</v>
      </c>
      <c r="E2190" t="s">
        <v>363</v>
      </c>
      <c r="F2190" t="s">
        <v>436</v>
      </c>
      <c r="G2190" t="s">
        <v>394</v>
      </c>
      <c r="H2190">
        <v>0</v>
      </c>
      <c r="I2190" t="s">
        <v>871</v>
      </c>
      <c r="L2190">
        <v>104198832</v>
      </c>
      <c r="M2190" s="5">
        <v>41942</v>
      </c>
      <c r="N2190">
        <v>24</v>
      </c>
      <c r="O2190">
        <v>1</v>
      </c>
      <c r="P2190">
        <v>0</v>
      </c>
      <c r="Q2190">
        <v>1</v>
      </c>
      <c r="R2190" t="s">
        <v>7</v>
      </c>
    </row>
    <row r="2191" spans="1:18" x14ac:dyDescent="0.35">
      <c r="A2191">
        <v>0</v>
      </c>
      <c r="B2191" t="s">
        <v>394</v>
      </c>
      <c r="C2191">
        <v>0</v>
      </c>
      <c r="E2191" t="s">
        <v>363</v>
      </c>
      <c r="F2191" t="s">
        <v>384</v>
      </c>
      <c r="G2191" t="s">
        <v>394</v>
      </c>
      <c r="H2191">
        <v>0</v>
      </c>
      <c r="I2191" t="s">
        <v>871</v>
      </c>
      <c r="L2191">
        <v>107705170</v>
      </c>
      <c r="M2191" s="5">
        <v>45412</v>
      </c>
      <c r="N2191">
        <v>23</v>
      </c>
      <c r="O2191">
        <v>1</v>
      </c>
      <c r="P2191">
        <v>8</v>
      </c>
      <c r="Q2191">
        <v>1</v>
      </c>
      <c r="R2191" t="s">
        <v>8</v>
      </c>
    </row>
    <row r="2192" spans="1:18" x14ac:dyDescent="0.35">
      <c r="A2192">
        <v>502</v>
      </c>
      <c r="B2192" t="s">
        <v>447</v>
      </c>
      <c r="C2192">
        <v>0</v>
      </c>
      <c r="E2192" s="640" t="s">
        <v>364</v>
      </c>
      <c r="G2192" t="s">
        <v>454</v>
      </c>
      <c r="H2192">
        <v>0.65400000000000003</v>
      </c>
      <c r="I2192" t="s">
        <v>871</v>
      </c>
      <c r="L2192">
        <v>105734365</v>
      </c>
      <c r="M2192" s="5">
        <v>43452</v>
      </c>
      <c r="N2192">
        <v>30</v>
      </c>
      <c r="O2192">
        <v>1</v>
      </c>
      <c r="P2192">
        <v>7</v>
      </c>
      <c r="Q2192">
        <v>4</v>
      </c>
      <c r="R2192" t="s">
        <v>7</v>
      </c>
    </row>
    <row r="2193" spans="1:18" x14ac:dyDescent="0.35">
      <c r="A2193">
        <v>502</v>
      </c>
      <c r="B2193" t="s">
        <v>447</v>
      </c>
      <c r="C2193">
        <v>0</v>
      </c>
      <c r="E2193" s="640" t="s">
        <v>364</v>
      </c>
      <c r="F2193" t="s">
        <v>449</v>
      </c>
      <c r="G2193" t="s">
        <v>454</v>
      </c>
      <c r="H2193">
        <v>0.65400000000000003</v>
      </c>
      <c r="I2193" t="s">
        <v>871</v>
      </c>
      <c r="L2193">
        <v>104330104</v>
      </c>
      <c r="M2193" s="5">
        <v>42082</v>
      </c>
      <c r="N2193">
        <v>21</v>
      </c>
      <c r="O2193">
        <v>1</v>
      </c>
      <c r="Q2193">
        <v>1</v>
      </c>
      <c r="R2193" t="s">
        <v>7</v>
      </c>
    </row>
    <row r="2194" spans="1:18" x14ac:dyDescent="0.35">
      <c r="A2194">
        <v>502</v>
      </c>
      <c r="B2194" t="s">
        <v>447</v>
      </c>
      <c r="C2194">
        <v>0</v>
      </c>
      <c r="E2194" t="s">
        <v>363</v>
      </c>
      <c r="G2194" t="s">
        <v>454</v>
      </c>
      <c r="H2194">
        <v>0.65400000000000003</v>
      </c>
      <c r="I2194" t="s">
        <v>871</v>
      </c>
      <c r="L2194">
        <v>108498807</v>
      </c>
      <c r="M2194" s="5">
        <v>46157</v>
      </c>
      <c r="N2194">
        <v>24</v>
      </c>
      <c r="O2194">
        <v>1</v>
      </c>
      <c r="P2194">
        <v>0</v>
      </c>
      <c r="Q2194">
        <v>1</v>
      </c>
      <c r="R2194" t="s">
        <v>7</v>
      </c>
    </row>
    <row r="2195" spans="1:18" x14ac:dyDescent="0.35">
      <c r="A2195">
        <v>502</v>
      </c>
      <c r="B2195" t="s">
        <v>421</v>
      </c>
      <c r="C2195">
        <v>0</v>
      </c>
      <c r="E2195" t="s">
        <v>363</v>
      </c>
      <c r="G2195" t="s">
        <v>446</v>
      </c>
      <c r="H2195">
        <v>2.169</v>
      </c>
      <c r="I2195" t="s">
        <v>871</v>
      </c>
      <c r="L2195">
        <v>107502095</v>
      </c>
      <c r="M2195" s="5">
        <v>45201</v>
      </c>
      <c r="N2195">
        <v>30</v>
      </c>
      <c r="O2195">
        <v>1</v>
      </c>
      <c r="P2195">
        <v>7</v>
      </c>
      <c r="Q2195">
        <v>1</v>
      </c>
      <c r="R2195" t="s">
        <v>8</v>
      </c>
    </row>
    <row r="2196" spans="1:18" x14ac:dyDescent="0.35">
      <c r="A2196">
        <v>502</v>
      </c>
      <c r="B2196" t="s">
        <v>446</v>
      </c>
      <c r="C2196">
        <v>0</v>
      </c>
      <c r="E2196" t="s">
        <v>363</v>
      </c>
      <c r="G2196" t="s">
        <v>446</v>
      </c>
      <c r="H2196">
        <v>2.169</v>
      </c>
      <c r="I2196" t="s">
        <v>871</v>
      </c>
      <c r="L2196">
        <v>108413942</v>
      </c>
      <c r="M2196" s="5">
        <v>46073</v>
      </c>
      <c r="N2196">
        <v>30</v>
      </c>
      <c r="O2196">
        <v>1</v>
      </c>
      <c r="P2196">
        <v>7</v>
      </c>
      <c r="Q2196">
        <v>4</v>
      </c>
      <c r="R2196" t="s">
        <v>10</v>
      </c>
    </row>
    <row r="2197" spans="1:18" x14ac:dyDescent="0.35">
      <c r="A2197">
        <v>502</v>
      </c>
      <c r="B2197" t="s">
        <v>446</v>
      </c>
      <c r="C2197">
        <v>0</v>
      </c>
      <c r="E2197" t="s">
        <v>363</v>
      </c>
      <c r="F2197" t="s">
        <v>461</v>
      </c>
      <c r="G2197" t="s">
        <v>446</v>
      </c>
      <c r="H2197">
        <v>2.169</v>
      </c>
      <c r="I2197" t="s">
        <v>871</v>
      </c>
      <c r="L2197">
        <v>108303888</v>
      </c>
      <c r="M2197" s="5">
        <v>45958</v>
      </c>
      <c r="N2197">
        <v>25</v>
      </c>
      <c r="O2197">
        <v>2</v>
      </c>
      <c r="P2197">
        <v>7</v>
      </c>
      <c r="Q2197">
        <v>3</v>
      </c>
      <c r="R2197" t="s">
        <v>7</v>
      </c>
    </row>
    <row r="2198" spans="1:18" x14ac:dyDescent="0.35">
      <c r="A2198">
        <v>502</v>
      </c>
      <c r="B2198" t="s">
        <v>446</v>
      </c>
      <c r="C2198">
        <v>0</v>
      </c>
      <c r="E2198" t="s">
        <v>363</v>
      </c>
      <c r="F2198" t="s">
        <v>460</v>
      </c>
      <c r="G2198" t="s">
        <v>446</v>
      </c>
      <c r="H2198">
        <v>2.169</v>
      </c>
      <c r="I2198" t="s">
        <v>871</v>
      </c>
      <c r="L2198">
        <v>107831776</v>
      </c>
      <c r="M2198" s="5">
        <v>45516</v>
      </c>
      <c r="N2198">
        <v>21</v>
      </c>
      <c r="O2198">
        <v>2</v>
      </c>
      <c r="Q2198">
        <v>1</v>
      </c>
      <c r="R2198" t="s">
        <v>7</v>
      </c>
    </row>
    <row r="2199" spans="1:18" x14ac:dyDescent="0.35">
      <c r="A2199">
        <v>502</v>
      </c>
      <c r="B2199" t="s">
        <v>446</v>
      </c>
      <c r="C2199">
        <v>0</v>
      </c>
      <c r="E2199" t="s">
        <v>363</v>
      </c>
      <c r="F2199" t="s">
        <v>460</v>
      </c>
      <c r="G2199" t="s">
        <v>446</v>
      </c>
      <c r="H2199">
        <v>2.169</v>
      </c>
      <c r="I2199" t="s">
        <v>871</v>
      </c>
      <c r="L2199">
        <v>108360767</v>
      </c>
      <c r="M2199" s="5">
        <v>45993</v>
      </c>
      <c r="N2199">
        <v>30</v>
      </c>
      <c r="O2199">
        <v>1</v>
      </c>
      <c r="Q2199">
        <v>5</v>
      </c>
      <c r="R2199" t="s">
        <v>3</v>
      </c>
    </row>
    <row r="2200" spans="1:18" x14ac:dyDescent="0.35">
      <c r="A2200">
        <v>502</v>
      </c>
      <c r="B2200" t="s">
        <v>446</v>
      </c>
      <c r="C2200">
        <v>0</v>
      </c>
      <c r="E2200" t="s">
        <v>363</v>
      </c>
      <c r="G2200" t="s">
        <v>446</v>
      </c>
      <c r="H2200">
        <v>2.169</v>
      </c>
      <c r="I2200" t="s">
        <v>871</v>
      </c>
      <c r="L2200">
        <v>107413319</v>
      </c>
      <c r="M2200" s="5">
        <v>45121</v>
      </c>
      <c r="N2200">
        <v>28</v>
      </c>
      <c r="O2200">
        <v>1</v>
      </c>
      <c r="P2200">
        <v>7</v>
      </c>
      <c r="Q2200">
        <v>3</v>
      </c>
      <c r="R2200" t="s">
        <v>7</v>
      </c>
    </row>
    <row r="2201" spans="1:18" x14ac:dyDescent="0.35">
      <c r="A2201">
        <v>502</v>
      </c>
      <c r="B2201" t="s">
        <v>446</v>
      </c>
      <c r="C2201">
        <v>0</v>
      </c>
      <c r="E2201" t="s">
        <v>363</v>
      </c>
      <c r="F2201" t="s">
        <v>460</v>
      </c>
      <c r="G2201" t="s">
        <v>446</v>
      </c>
      <c r="H2201">
        <v>2.169</v>
      </c>
      <c r="I2201" t="s">
        <v>871</v>
      </c>
      <c r="L2201">
        <v>107447815</v>
      </c>
      <c r="M2201" s="5">
        <v>45152</v>
      </c>
      <c r="N2201">
        <v>23</v>
      </c>
      <c r="O2201">
        <v>1</v>
      </c>
      <c r="P2201">
        <v>7</v>
      </c>
      <c r="Q2201">
        <v>1</v>
      </c>
      <c r="R2201" t="s">
        <v>3</v>
      </c>
    </row>
    <row r="2202" spans="1:18" x14ac:dyDescent="0.35">
      <c r="A2202">
        <v>502</v>
      </c>
      <c r="B2202" t="s">
        <v>446</v>
      </c>
      <c r="C2202">
        <v>0</v>
      </c>
      <c r="E2202" t="s">
        <v>363</v>
      </c>
      <c r="F2202" t="s">
        <v>531</v>
      </c>
      <c r="G2202" t="s">
        <v>446</v>
      </c>
      <c r="H2202">
        <v>2.169</v>
      </c>
      <c r="I2202" t="s">
        <v>871</v>
      </c>
      <c r="L2202">
        <v>107213795</v>
      </c>
      <c r="M2202" s="5">
        <v>44926</v>
      </c>
      <c r="N2202">
        <v>29</v>
      </c>
      <c r="O2202">
        <v>2</v>
      </c>
      <c r="P2202">
        <v>7</v>
      </c>
      <c r="Q2202">
        <v>1</v>
      </c>
      <c r="R2202" t="s">
        <v>7</v>
      </c>
    </row>
    <row r="2203" spans="1:18" x14ac:dyDescent="0.35">
      <c r="A2203">
        <v>502</v>
      </c>
      <c r="B2203" t="s">
        <v>446</v>
      </c>
      <c r="C2203">
        <v>0</v>
      </c>
      <c r="E2203" t="s">
        <v>363</v>
      </c>
      <c r="F2203" t="s">
        <v>460</v>
      </c>
      <c r="G2203" t="s">
        <v>446</v>
      </c>
      <c r="H2203">
        <v>2.169</v>
      </c>
      <c r="I2203" t="s">
        <v>871</v>
      </c>
      <c r="L2203">
        <v>107241930</v>
      </c>
      <c r="M2203" s="5">
        <v>44959</v>
      </c>
      <c r="N2203">
        <v>21</v>
      </c>
      <c r="O2203">
        <v>2</v>
      </c>
      <c r="P2203">
        <v>7</v>
      </c>
      <c r="Q2203">
        <v>1</v>
      </c>
      <c r="R2203" t="s">
        <v>7</v>
      </c>
    </row>
    <row r="2204" spans="1:18" x14ac:dyDescent="0.35">
      <c r="A2204">
        <v>502</v>
      </c>
      <c r="B2204" t="s">
        <v>446</v>
      </c>
      <c r="C2204">
        <v>0</v>
      </c>
      <c r="E2204" t="s">
        <v>363</v>
      </c>
      <c r="G2204" t="s">
        <v>446</v>
      </c>
      <c r="H2204">
        <v>2.169</v>
      </c>
      <c r="I2204" t="s">
        <v>871</v>
      </c>
      <c r="L2204">
        <v>106629607</v>
      </c>
      <c r="M2204" s="5">
        <v>44330</v>
      </c>
      <c r="N2204">
        <v>30</v>
      </c>
      <c r="O2204">
        <v>1</v>
      </c>
      <c r="Q2204">
        <v>1</v>
      </c>
      <c r="R2204" t="s">
        <v>8</v>
      </c>
    </row>
    <row r="2205" spans="1:18" x14ac:dyDescent="0.35">
      <c r="A2205">
        <v>502</v>
      </c>
      <c r="B2205" t="s">
        <v>446</v>
      </c>
      <c r="C2205">
        <v>0</v>
      </c>
      <c r="E2205" t="s">
        <v>363</v>
      </c>
      <c r="F2205" t="s">
        <v>461</v>
      </c>
      <c r="G2205" t="s">
        <v>446</v>
      </c>
      <c r="H2205">
        <v>2.169</v>
      </c>
      <c r="I2205" t="s">
        <v>871</v>
      </c>
      <c r="L2205">
        <v>106545789</v>
      </c>
      <c r="M2205" s="5">
        <v>44270</v>
      </c>
      <c r="N2205">
        <v>30</v>
      </c>
      <c r="O2205">
        <v>1</v>
      </c>
      <c r="P2205">
        <v>7</v>
      </c>
      <c r="Q2205">
        <v>1</v>
      </c>
      <c r="R2205" t="s">
        <v>3</v>
      </c>
    </row>
    <row r="2206" spans="1:18" x14ac:dyDescent="0.35">
      <c r="A2206">
        <v>502</v>
      </c>
      <c r="B2206" t="s">
        <v>446</v>
      </c>
      <c r="C2206">
        <v>0</v>
      </c>
      <c r="E2206" t="s">
        <v>363</v>
      </c>
      <c r="G2206" t="s">
        <v>446</v>
      </c>
      <c r="H2206">
        <v>2.169</v>
      </c>
      <c r="I2206" t="s">
        <v>871</v>
      </c>
      <c r="L2206">
        <v>106503419</v>
      </c>
      <c r="M2206" s="5">
        <v>44212</v>
      </c>
      <c r="N2206">
        <v>28</v>
      </c>
      <c r="O2206">
        <v>1</v>
      </c>
      <c r="P2206">
        <v>7</v>
      </c>
      <c r="Q2206">
        <v>1</v>
      </c>
      <c r="R2206" t="s">
        <v>7</v>
      </c>
    </row>
    <row r="2207" spans="1:18" x14ac:dyDescent="0.35">
      <c r="A2207">
        <v>502</v>
      </c>
      <c r="B2207" t="s">
        <v>446</v>
      </c>
      <c r="C2207">
        <v>0</v>
      </c>
      <c r="E2207" t="s">
        <v>363</v>
      </c>
      <c r="G2207" t="s">
        <v>446</v>
      </c>
      <c r="H2207">
        <v>2.169</v>
      </c>
      <c r="I2207" t="s">
        <v>871</v>
      </c>
      <c r="L2207">
        <v>105812186</v>
      </c>
      <c r="M2207" s="5">
        <v>43543</v>
      </c>
      <c r="N2207">
        <v>21</v>
      </c>
      <c r="O2207">
        <v>1</v>
      </c>
      <c r="P2207">
        <v>7</v>
      </c>
      <c r="Q2207">
        <v>1</v>
      </c>
      <c r="R2207" t="s">
        <v>7</v>
      </c>
    </row>
    <row r="2208" spans="1:18" x14ac:dyDescent="0.35">
      <c r="A2208">
        <v>502</v>
      </c>
      <c r="B2208" t="s">
        <v>446</v>
      </c>
      <c r="C2208">
        <v>0</v>
      </c>
      <c r="E2208" t="s">
        <v>363</v>
      </c>
      <c r="F2208" t="s">
        <v>460</v>
      </c>
      <c r="G2208" t="s">
        <v>446</v>
      </c>
      <c r="H2208">
        <v>2.169</v>
      </c>
      <c r="I2208" t="s">
        <v>871</v>
      </c>
      <c r="L2208">
        <v>105673438</v>
      </c>
      <c r="M2208" s="5">
        <v>43406</v>
      </c>
      <c r="N2208">
        <v>24</v>
      </c>
      <c r="O2208">
        <v>1</v>
      </c>
      <c r="P2208">
        <v>7</v>
      </c>
      <c r="Q2208">
        <v>1</v>
      </c>
      <c r="R2208" t="s">
        <v>7</v>
      </c>
    </row>
    <row r="2209" spans="1:18" x14ac:dyDescent="0.35">
      <c r="A2209">
        <v>502</v>
      </c>
      <c r="B2209" t="s">
        <v>446</v>
      </c>
      <c r="C2209">
        <v>0</v>
      </c>
      <c r="E2209" t="s">
        <v>363</v>
      </c>
      <c r="F2209" t="s">
        <v>460</v>
      </c>
      <c r="G2209" t="s">
        <v>446</v>
      </c>
      <c r="H2209">
        <v>2.169</v>
      </c>
      <c r="I2209" t="s">
        <v>871</v>
      </c>
      <c r="L2209">
        <v>105372305</v>
      </c>
      <c r="M2209" s="5">
        <v>43119</v>
      </c>
      <c r="N2209">
        <v>21</v>
      </c>
      <c r="O2209">
        <v>1</v>
      </c>
      <c r="P2209">
        <v>7</v>
      </c>
      <c r="Q2209">
        <v>4</v>
      </c>
      <c r="R2209" t="s">
        <v>7</v>
      </c>
    </row>
    <row r="2210" spans="1:18" x14ac:dyDescent="0.35">
      <c r="A2210">
        <v>502</v>
      </c>
      <c r="B2210" t="s">
        <v>446</v>
      </c>
      <c r="C2210">
        <v>0</v>
      </c>
      <c r="E2210" t="s">
        <v>363</v>
      </c>
      <c r="G2210" t="s">
        <v>446</v>
      </c>
      <c r="H2210">
        <v>2.169</v>
      </c>
      <c r="I2210" t="s">
        <v>871</v>
      </c>
      <c r="L2210">
        <v>105302147</v>
      </c>
      <c r="M2210" s="5">
        <v>43056</v>
      </c>
      <c r="N2210">
        <v>21</v>
      </c>
      <c r="O2210">
        <v>1</v>
      </c>
      <c r="P2210">
        <v>7</v>
      </c>
      <c r="Q2210">
        <v>1</v>
      </c>
      <c r="R2210" t="s">
        <v>7</v>
      </c>
    </row>
    <row r="2211" spans="1:18" x14ac:dyDescent="0.35">
      <c r="A2211">
        <v>502</v>
      </c>
      <c r="B2211" t="s">
        <v>446</v>
      </c>
      <c r="C2211">
        <v>0</v>
      </c>
      <c r="E2211" t="s">
        <v>363</v>
      </c>
      <c r="F2211" t="s">
        <v>460</v>
      </c>
      <c r="G2211" t="s">
        <v>446</v>
      </c>
      <c r="H2211">
        <v>2.169</v>
      </c>
      <c r="I2211" t="s">
        <v>871</v>
      </c>
      <c r="L2211">
        <v>108138631</v>
      </c>
      <c r="M2211" s="5">
        <v>45798</v>
      </c>
      <c r="N2211">
        <v>24</v>
      </c>
      <c r="O2211">
        <v>1</v>
      </c>
      <c r="P2211">
        <v>7</v>
      </c>
      <c r="Q2211">
        <v>1</v>
      </c>
      <c r="R2211" t="s">
        <v>8</v>
      </c>
    </row>
    <row r="2212" spans="1:18" x14ac:dyDescent="0.35">
      <c r="A2212">
        <v>0</v>
      </c>
      <c r="B2212" t="s">
        <v>446</v>
      </c>
      <c r="C2212">
        <v>0</v>
      </c>
      <c r="E2212" t="s">
        <v>363</v>
      </c>
      <c r="G2212" t="s">
        <v>446</v>
      </c>
      <c r="H2212">
        <v>2.169</v>
      </c>
      <c r="I2212" t="s">
        <v>871</v>
      </c>
      <c r="L2212">
        <v>104776651</v>
      </c>
      <c r="M2212" s="5">
        <v>42534</v>
      </c>
      <c r="N2212">
        <v>21</v>
      </c>
      <c r="O2212">
        <v>1</v>
      </c>
      <c r="P2212">
        <v>7</v>
      </c>
      <c r="Q2212">
        <v>1</v>
      </c>
      <c r="R2212" t="s">
        <v>3</v>
      </c>
    </row>
    <row r="2213" spans="1:18" x14ac:dyDescent="0.35">
      <c r="A2213">
        <v>502</v>
      </c>
      <c r="B2213" t="s">
        <v>446</v>
      </c>
      <c r="C2213">
        <v>0</v>
      </c>
      <c r="E2213" t="s">
        <v>363</v>
      </c>
      <c r="F2213" t="s">
        <v>421</v>
      </c>
      <c r="G2213" t="s">
        <v>446</v>
      </c>
      <c r="H2213">
        <v>2.169</v>
      </c>
      <c r="I2213" t="s">
        <v>871</v>
      </c>
      <c r="L2213">
        <v>104193193</v>
      </c>
      <c r="M2213" s="5">
        <v>41926</v>
      </c>
      <c r="N2213">
        <v>30</v>
      </c>
      <c r="O2213">
        <v>2</v>
      </c>
      <c r="P2213">
        <v>7</v>
      </c>
      <c r="Q2213">
        <v>1</v>
      </c>
      <c r="R2213" t="s">
        <v>8</v>
      </c>
    </row>
    <row r="2214" spans="1:18" x14ac:dyDescent="0.35">
      <c r="A2214">
        <v>502</v>
      </c>
      <c r="B2214" t="s">
        <v>446</v>
      </c>
      <c r="C2214">
        <v>0</v>
      </c>
      <c r="E2214" t="s">
        <v>363</v>
      </c>
      <c r="G2214" t="s">
        <v>446</v>
      </c>
      <c r="H2214">
        <v>2.169</v>
      </c>
      <c r="I2214" t="s">
        <v>871</v>
      </c>
      <c r="L2214">
        <v>104120184</v>
      </c>
      <c r="M2214" s="5">
        <v>41819</v>
      </c>
      <c r="N2214">
        <v>30</v>
      </c>
      <c r="O2214">
        <v>1</v>
      </c>
      <c r="P2214">
        <v>0</v>
      </c>
      <c r="Q2214">
        <v>1</v>
      </c>
      <c r="R2214" t="s">
        <v>7</v>
      </c>
    </row>
    <row r="2215" spans="1:18" x14ac:dyDescent="0.35">
      <c r="A2215">
        <v>502</v>
      </c>
      <c r="B2215" t="s">
        <v>446</v>
      </c>
      <c r="C2215">
        <v>0</v>
      </c>
      <c r="E2215" t="s">
        <v>363</v>
      </c>
      <c r="F2215" t="s">
        <v>531</v>
      </c>
      <c r="G2215" t="s">
        <v>446</v>
      </c>
      <c r="H2215">
        <v>2.169</v>
      </c>
      <c r="I2215" t="s">
        <v>871</v>
      </c>
      <c r="L2215">
        <v>107791683</v>
      </c>
      <c r="M2215" s="5">
        <v>45483</v>
      </c>
      <c r="N2215">
        <v>30</v>
      </c>
      <c r="O2215">
        <v>1</v>
      </c>
      <c r="P2215">
        <v>7</v>
      </c>
      <c r="Q2215">
        <v>1</v>
      </c>
      <c r="R2215" t="s">
        <v>8</v>
      </c>
    </row>
    <row r="2216" spans="1:18" x14ac:dyDescent="0.35">
      <c r="A2216">
        <v>502</v>
      </c>
      <c r="B2216" t="s">
        <v>446</v>
      </c>
      <c r="C2216">
        <v>0</v>
      </c>
      <c r="E2216" t="s">
        <v>363</v>
      </c>
      <c r="G2216" t="s">
        <v>446</v>
      </c>
      <c r="H2216">
        <v>2.169</v>
      </c>
      <c r="I2216" t="s">
        <v>871</v>
      </c>
      <c r="L2216">
        <v>108487128</v>
      </c>
      <c r="M2216" s="5">
        <v>46147</v>
      </c>
      <c r="N2216">
        <v>23</v>
      </c>
      <c r="O2216">
        <v>1</v>
      </c>
      <c r="P2216">
        <v>7</v>
      </c>
      <c r="Q2216">
        <v>1</v>
      </c>
      <c r="R2216" t="s">
        <v>3</v>
      </c>
    </row>
    <row r="2217" spans="1:18" x14ac:dyDescent="0.35">
      <c r="A2217">
        <v>502</v>
      </c>
      <c r="B2217" t="s">
        <v>446</v>
      </c>
      <c r="C2217">
        <v>0</v>
      </c>
      <c r="D2217" t="s">
        <v>385</v>
      </c>
      <c r="E2217" t="s">
        <v>363</v>
      </c>
      <c r="F2217" t="s">
        <v>531</v>
      </c>
      <c r="G2217" t="s">
        <v>446</v>
      </c>
      <c r="H2217">
        <v>2.169</v>
      </c>
      <c r="I2217" t="s">
        <v>871</v>
      </c>
      <c r="L2217">
        <v>106895637</v>
      </c>
      <c r="M2217" s="5">
        <v>44583</v>
      </c>
      <c r="N2217">
        <v>32</v>
      </c>
      <c r="O2217">
        <v>4</v>
      </c>
      <c r="P2217">
        <v>0</v>
      </c>
      <c r="Q2217">
        <v>5</v>
      </c>
      <c r="R2217" t="s">
        <v>7</v>
      </c>
    </row>
    <row r="2218" spans="1:18" x14ac:dyDescent="0.35">
      <c r="A2218">
        <v>491</v>
      </c>
      <c r="B2218" t="s">
        <v>494</v>
      </c>
      <c r="C2218">
        <v>0</v>
      </c>
      <c r="E2218" s="640" t="s">
        <v>364</v>
      </c>
      <c r="F2218" t="s">
        <v>380</v>
      </c>
      <c r="G2218" t="s">
        <v>484</v>
      </c>
      <c r="H2218">
        <v>1.125</v>
      </c>
      <c r="I2218" t="s">
        <v>871</v>
      </c>
      <c r="L2218">
        <v>106563528</v>
      </c>
      <c r="M2218" s="5">
        <v>44318</v>
      </c>
      <c r="N2218">
        <v>24</v>
      </c>
      <c r="O2218">
        <v>1</v>
      </c>
      <c r="P2218">
        <v>9</v>
      </c>
      <c r="Q2218">
        <v>5</v>
      </c>
      <c r="R2218" t="s">
        <v>7</v>
      </c>
    </row>
    <row r="2219" spans="1:18" x14ac:dyDescent="0.35">
      <c r="A2219">
        <v>491</v>
      </c>
      <c r="B2219" t="s">
        <v>494</v>
      </c>
      <c r="C2219">
        <v>0</v>
      </c>
      <c r="E2219" s="640" t="s">
        <v>364</v>
      </c>
      <c r="G2219" t="s">
        <v>484</v>
      </c>
      <c r="H2219">
        <v>1.125</v>
      </c>
      <c r="I2219" t="s">
        <v>871</v>
      </c>
      <c r="L2219">
        <v>108437453</v>
      </c>
      <c r="M2219" s="5">
        <v>46100</v>
      </c>
      <c r="N2219">
        <v>21</v>
      </c>
      <c r="O2219">
        <v>1</v>
      </c>
      <c r="P2219">
        <v>0</v>
      </c>
      <c r="Q2219">
        <v>2</v>
      </c>
      <c r="R2219" t="s">
        <v>7</v>
      </c>
    </row>
    <row r="2220" spans="1:18" x14ac:dyDescent="0.35">
      <c r="A2220">
        <v>491</v>
      </c>
      <c r="B2220" t="s">
        <v>494</v>
      </c>
      <c r="C2220">
        <v>0</v>
      </c>
      <c r="E2220" s="640" t="s">
        <v>364</v>
      </c>
      <c r="F2220" t="s">
        <v>442</v>
      </c>
      <c r="G2220" t="s">
        <v>484</v>
      </c>
      <c r="H2220">
        <v>1.125</v>
      </c>
      <c r="I2220" t="s">
        <v>871</v>
      </c>
      <c r="L2220">
        <v>108472450</v>
      </c>
      <c r="M2220" s="5">
        <v>46132</v>
      </c>
      <c r="N2220">
        <v>29</v>
      </c>
      <c r="O2220">
        <v>1</v>
      </c>
      <c r="P2220">
        <v>8</v>
      </c>
      <c r="Q2220">
        <v>1</v>
      </c>
      <c r="R2220" t="s">
        <v>7</v>
      </c>
    </row>
    <row r="2221" spans="1:18" x14ac:dyDescent="0.35">
      <c r="A2221">
        <v>0</v>
      </c>
      <c r="B2221" t="s">
        <v>475</v>
      </c>
      <c r="C2221">
        <v>0</v>
      </c>
      <c r="E2221" t="s">
        <v>363</v>
      </c>
      <c r="F2221" t="s">
        <v>488</v>
      </c>
      <c r="G2221" t="s">
        <v>475</v>
      </c>
      <c r="H2221">
        <v>13.83</v>
      </c>
      <c r="I2221" t="s">
        <v>871</v>
      </c>
      <c r="L2221">
        <v>105447820</v>
      </c>
      <c r="M2221" s="5">
        <v>43203</v>
      </c>
      <c r="N2221">
        <v>19</v>
      </c>
      <c r="O2221">
        <v>1</v>
      </c>
      <c r="P2221">
        <v>8</v>
      </c>
      <c r="Q2221">
        <v>1</v>
      </c>
      <c r="R2221" t="s">
        <v>7</v>
      </c>
    </row>
    <row r="2222" spans="1:18" x14ac:dyDescent="0.35">
      <c r="A2222">
        <v>0</v>
      </c>
      <c r="B2222" t="s">
        <v>475</v>
      </c>
      <c r="C2222">
        <v>0</v>
      </c>
      <c r="E2222" t="s">
        <v>363</v>
      </c>
      <c r="F2222" t="s">
        <v>438</v>
      </c>
      <c r="G2222" t="s">
        <v>475</v>
      </c>
      <c r="H2222">
        <v>13.83</v>
      </c>
      <c r="I2222" t="s">
        <v>871</v>
      </c>
      <c r="L2222">
        <v>105354723</v>
      </c>
      <c r="M2222" s="5">
        <v>43115</v>
      </c>
      <c r="N2222">
        <v>19</v>
      </c>
      <c r="O2222">
        <v>1</v>
      </c>
      <c r="P2222">
        <v>8</v>
      </c>
      <c r="Q2222">
        <v>5</v>
      </c>
      <c r="R2222" t="s">
        <v>7</v>
      </c>
    </row>
    <row r="2223" spans="1:18" x14ac:dyDescent="0.35">
      <c r="A2223">
        <v>0</v>
      </c>
      <c r="B2223" t="s">
        <v>475</v>
      </c>
      <c r="C2223">
        <v>0</v>
      </c>
      <c r="E2223" t="s">
        <v>363</v>
      </c>
      <c r="F2223" t="s">
        <v>438</v>
      </c>
      <c r="G2223" t="s">
        <v>475</v>
      </c>
      <c r="H2223">
        <v>13.83</v>
      </c>
      <c r="I2223" t="s">
        <v>871</v>
      </c>
      <c r="L2223">
        <v>107641546</v>
      </c>
      <c r="M2223" s="5">
        <v>45353</v>
      </c>
      <c r="N2223">
        <v>19</v>
      </c>
      <c r="O2223">
        <v>2</v>
      </c>
      <c r="P2223">
        <v>8</v>
      </c>
      <c r="Q2223">
        <v>5</v>
      </c>
    </row>
    <row r="2224" spans="1:18" x14ac:dyDescent="0.35">
      <c r="A2224">
        <v>0</v>
      </c>
      <c r="B2224" t="s">
        <v>475</v>
      </c>
      <c r="C2224">
        <v>0</v>
      </c>
      <c r="E2224" t="s">
        <v>363</v>
      </c>
      <c r="F2224" t="s">
        <v>489</v>
      </c>
      <c r="G2224" t="s">
        <v>475</v>
      </c>
      <c r="H2224">
        <v>13.83</v>
      </c>
      <c r="I2224" t="s">
        <v>871</v>
      </c>
      <c r="L2224">
        <v>107922212</v>
      </c>
      <c r="M2224" s="5">
        <v>45611</v>
      </c>
      <c r="N2224">
        <v>21</v>
      </c>
      <c r="O2224">
        <v>1</v>
      </c>
      <c r="P2224">
        <v>8</v>
      </c>
      <c r="Q2224">
        <v>5</v>
      </c>
      <c r="R2224" t="s">
        <v>7</v>
      </c>
    </row>
    <row r="2225" spans="1:18" x14ac:dyDescent="0.35">
      <c r="A2225">
        <v>0</v>
      </c>
      <c r="B2225" t="s">
        <v>475</v>
      </c>
      <c r="C2225">
        <v>0</v>
      </c>
      <c r="E2225" t="s">
        <v>363</v>
      </c>
      <c r="F2225" t="s">
        <v>488</v>
      </c>
      <c r="G2225" t="s">
        <v>475</v>
      </c>
      <c r="H2225">
        <v>13.83</v>
      </c>
      <c r="I2225" t="s">
        <v>871</v>
      </c>
      <c r="L2225">
        <v>108073765</v>
      </c>
      <c r="M2225" s="5">
        <v>45754</v>
      </c>
      <c r="N2225">
        <v>19</v>
      </c>
      <c r="O2225">
        <v>2</v>
      </c>
      <c r="P2225">
        <v>8</v>
      </c>
      <c r="Q2225">
        <v>5</v>
      </c>
      <c r="R2225" t="s">
        <v>7</v>
      </c>
    </row>
    <row r="2226" spans="1:18" x14ac:dyDescent="0.35">
      <c r="A2226">
        <v>0</v>
      </c>
      <c r="B2226" t="s">
        <v>475</v>
      </c>
      <c r="C2226">
        <v>0</v>
      </c>
      <c r="E2226" t="s">
        <v>363</v>
      </c>
      <c r="F2226" t="s">
        <v>486</v>
      </c>
      <c r="G2226" t="s">
        <v>475</v>
      </c>
      <c r="H2226">
        <v>13.83</v>
      </c>
      <c r="I2226" t="s">
        <v>871</v>
      </c>
      <c r="L2226">
        <v>108087123</v>
      </c>
      <c r="M2226" s="5">
        <v>45769</v>
      </c>
      <c r="N2226">
        <v>24</v>
      </c>
      <c r="O2226">
        <v>1</v>
      </c>
      <c r="P2226">
        <v>8</v>
      </c>
      <c r="Q2226">
        <v>5</v>
      </c>
      <c r="R2226" t="s">
        <v>7</v>
      </c>
    </row>
    <row r="2227" spans="1:18" x14ac:dyDescent="0.35">
      <c r="A2227">
        <v>0</v>
      </c>
      <c r="B2227" t="s">
        <v>507</v>
      </c>
      <c r="C2227">
        <v>0</v>
      </c>
      <c r="E2227" t="s">
        <v>363</v>
      </c>
      <c r="F2227" t="s">
        <v>394</v>
      </c>
      <c r="G2227" t="s">
        <v>507</v>
      </c>
      <c r="H2227">
        <v>0</v>
      </c>
      <c r="I2227" t="s">
        <v>871</v>
      </c>
      <c r="L2227">
        <v>107448376</v>
      </c>
      <c r="M2227" s="5">
        <v>45172</v>
      </c>
      <c r="N2227">
        <v>21</v>
      </c>
      <c r="O2227">
        <v>1</v>
      </c>
      <c r="P2227">
        <v>8</v>
      </c>
      <c r="Q2227">
        <v>1</v>
      </c>
      <c r="R2227" t="s">
        <v>7</v>
      </c>
    </row>
    <row r="2228" spans="1:18" x14ac:dyDescent="0.35">
      <c r="A2228">
        <v>0</v>
      </c>
      <c r="B2228" t="s">
        <v>488</v>
      </c>
      <c r="C2228">
        <v>0</v>
      </c>
      <c r="E2228" t="s">
        <v>363</v>
      </c>
      <c r="F2228" t="s">
        <v>475</v>
      </c>
      <c r="G2228" t="s">
        <v>488</v>
      </c>
      <c r="H2228">
        <v>0</v>
      </c>
      <c r="I2228" t="s">
        <v>871</v>
      </c>
      <c r="L2228">
        <v>105459205</v>
      </c>
      <c r="M2228" s="5">
        <v>43204</v>
      </c>
      <c r="N2228">
        <v>24</v>
      </c>
      <c r="O2228">
        <v>1</v>
      </c>
      <c r="P2228">
        <v>8</v>
      </c>
      <c r="Q2228">
        <v>1</v>
      </c>
      <c r="R2228" t="s">
        <v>7</v>
      </c>
    </row>
    <row r="2229" spans="1:18" x14ac:dyDescent="0.35">
      <c r="A2229">
        <v>0</v>
      </c>
      <c r="B2229" t="s">
        <v>488</v>
      </c>
      <c r="C2229">
        <v>0</v>
      </c>
      <c r="E2229" t="s">
        <v>363</v>
      </c>
      <c r="F2229" t="s">
        <v>475</v>
      </c>
      <c r="G2229" t="s">
        <v>488</v>
      </c>
      <c r="H2229">
        <v>0</v>
      </c>
      <c r="I2229" t="s">
        <v>871</v>
      </c>
      <c r="L2229">
        <v>104596227</v>
      </c>
      <c r="M2229" s="5">
        <v>42361</v>
      </c>
      <c r="N2229">
        <v>19</v>
      </c>
      <c r="O2229">
        <v>2</v>
      </c>
      <c r="P2229">
        <v>8</v>
      </c>
      <c r="Q2229">
        <v>5</v>
      </c>
      <c r="R2229" t="s">
        <v>7</v>
      </c>
    </row>
    <row r="2230" spans="1:18" x14ac:dyDescent="0.35">
      <c r="A2230">
        <v>0</v>
      </c>
      <c r="B2230" t="s">
        <v>488</v>
      </c>
      <c r="C2230">
        <v>0</v>
      </c>
      <c r="E2230" t="s">
        <v>363</v>
      </c>
      <c r="F2230" t="s">
        <v>475</v>
      </c>
      <c r="G2230" t="s">
        <v>488</v>
      </c>
      <c r="H2230">
        <v>0</v>
      </c>
      <c r="I2230" t="s">
        <v>871</v>
      </c>
      <c r="L2230">
        <v>104780579</v>
      </c>
      <c r="M2230" s="5">
        <v>42546</v>
      </c>
      <c r="N2230">
        <v>19</v>
      </c>
      <c r="O2230">
        <v>1</v>
      </c>
      <c r="P2230">
        <v>8</v>
      </c>
      <c r="Q2230">
        <v>5</v>
      </c>
    </row>
    <row r="2231" spans="1:18" x14ac:dyDescent="0.35">
      <c r="A2231">
        <v>0</v>
      </c>
      <c r="B2231" t="s">
        <v>488</v>
      </c>
      <c r="C2231">
        <v>0</v>
      </c>
      <c r="E2231" t="s">
        <v>363</v>
      </c>
      <c r="F2231" t="s">
        <v>711</v>
      </c>
      <c r="G2231" t="s">
        <v>488</v>
      </c>
      <c r="H2231">
        <v>0</v>
      </c>
      <c r="I2231" t="s">
        <v>871</v>
      </c>
      <c r="L2231">
        <v>107522239</v>
      </c>
      <c r="M2231" s="5">
        <v>45239</v>
      </c>
      <c r="N2231">
        <v>24</v>
      </c>
      <c r="O2231">
        <v>1</v>
      </c>
      <c r="P2231">
        <v>8</v>
      </c>
      <c r="Q2231">
        <v>1</v>
      </c>
      <c r="R2231" t="s">
        <v>3</v>
      </c>
    </row>
    <row r="2232" spans="1:18" x14ac:dyDescent="0.35">
      <c r="A2232">
        <v>0</v>
      </c>
      <c r="B2232" t="s">
        <v>502</v>
      </c>
      <c r="C2232">
        <v>0</v>
      </c>
      <c r="E2232" t="s">
        <v>363</v>
      </c>
      <c r="F2232" t="s">
        <v>488</v>
      </c>
      <c r="G2232" t="s">
        <v>502</v>
      </c>
      <c r="H2232">
        <v>0</v>
      </c>
      <c r="I2232" t="s">
        <v>871</v>
      </c>
      <c r="L2232">
        <v>106469693</v>
      </c>
      <c r="M2232" s="5">
        <v>44216</v>
      </c>
      <c r="N2232">
        <v>19</v>
      </c>
      <c r="O2232">
        <v>1</v>
      </c>
      <c r="P2232">
        <v>8</v>
      </c>
      <c r="Q2232">
        <v>5</v>
      </c>
      <c r="R2232" t="s">
        <v>3</v>
      </c>
    </row>
    <row r="2233" spans="1:18" x14ac:dyDescent="0.35">
      <c r="A2233">
        <v>0</v>
      </c>
      <c r="B2233" t="s">
        <v>502</v>
      </c>
      <c r="C2233">
        <v>0</v>
      </c>
      <c r="E2233" t="s">
        <v>363</v>
      </c>
      <c r="F2233" t="s">
        <v>507</v>
      </c>
      <c r="G2233" t="s">
        <v>502</v>
      </c>
      <c r="H2233">
        <v>0</v>
      </c>
      <c r="I2233" t="s">
        <v>871</v>
      </c>
      <c r="L2233">
        <v>104125185</v>
      </c>
      <c r="M2233" s="5">
        <v>41860</v>
      </c>
      <c r="N2233">
        <v>19</v>
      </c>
      <c r="O2233">
        <v>2</v>
      </c>
      <c r="P2233">
        <v>8</v>
      </c>
      <c r="Q2233">
        <v>5</v>
      </c>
      <c r="R2233" t="s">
        <v>3</v>
      </c>
    </row>
    <row r="2234" spans="1:18" x14ac:dyDescent="0.35">
      <c r="A2234">
        <v>0</v>
      </c>
      <c r="B2234" t="s">
        <v>436</v>
      </c>
      <c r="C2234">
        <v>0</v>
      </c>
      <c r="E2234" t="s">
        <v>363</v>
      </c>
      <c r="F2234" t="s">
        <v>394</v>
      </c>
      <c r="G2234" t="s">
        <v>436</v>
      </c>
      <c r="H2234">
        <v>0</v>
      </c>
      <c r="I2234" t="s">
        <v>871</v>
      </c>
      <c r="L2234">
        <v>107868697</v>
      </c>
      <c r="M2234" s="5">
        <v>45565</v>
      </c>
      <c r="N2234">
        <v>24</v>
      </c>
      <c r="O2234">
        <v>1</v>
      </c>
      <c r="P2234">
        <v>8</v>
      </c>
      <c r="Q2234">
        <v>1</v>
      </c>
      <c r="R2234" t="s">
        <v>7</v>
      </c>
    </row>
    <row r="2235" spans="1:18" x14ac:dyDescent="0.35">
      <c r="A2235">
        <v>0</v>
      </c>
      <c r="B2235" t="s">
        <v>515</v>
      </c>
      <c r="C2235">
        <v>0</v>
      </c>
      <c r="E2235" t="s">
        <v>363</v>
      </c>
      <c r="F2235" t="s">
        <v>387</v>
      </c>
      <c r="G2235" t="s">
        <v>515</v>
      </c>
      <c r="H2235">
        <v>0</v>
      </c>
      <c r="I2235" t="s">
        <v>871</v>
      </c>
      <c r="L2235">
        <v>107628552</v>
      </c>
      <c r="M2235" s="5">
        <v>45339</v>
      </c>
      <c r="N2235">
        <v>24</v>
      </c>
      <c r="O2235">
        <v>1</v>
      </c>
      <c r="P2235">
        <v>8</v>
      </c>
      <c r="Q2235">
        <v>5</v>
      </c>
      <c r="R2235" t="s">
        <v>8</v>
      </c>
    </row>
    <row r="2236" spans="1:18" x14ac:dyDescent="0.35">
      <c r="A2236">
        <v>0</v>
      </c>
      <c r="B2236" t="s">
        <v>344</v>
      </c>
      <c r="C2236">
        <v>8.9999999999999993E-3</v>
      </c>
      <c r="D2236" t="s">
        <v>399</v>
      </c>
      <c r="E2236" s="640" t="s">
        <v>425</v>
      </c>
      <c r="F2236" t="s">
        <v>367</v>
      </c>
      <c r="G2236" t="s">
        <v>345</v>
      </c>
      <c r="H2236">
        <v>8.9999999999999993E-3</v>
      </c>
      <c r="I2236" t="s">
        <v>871</v>
      </c>
      <c r="L2236">
        <v>105792509</v>
      </c>
      <c r="M2236" s="5">
        <v>43528</v>
      </c>
      <c r="N2236">
        <v>17</v>
      </c>
      <c r="O2236">
        <v>2</v>
      </c>
      <c r="P2236">
        <v>0</v>
      </c>
      <c r="Q2236">
        <v>5</v>
      </c>
      <c r="R2236" t="s">
        <v>7</v>
      </c>
    </row>
    <row r="2237" spans="1:18" x14ac:dyDescent="0.35">
      <c r="A2237">
        <v>0</v>
      </c>
      <c r="B2237" t="s">
        <v>344</v>
      </c>
      <c r="C2237">
        <v>1.3</v>
      </c>
      <c r="D2237" t="s">
        <v>385</v>
      </c>
      <c r="E2237" t="s">
        <v>624</v>
      </c>
      <c r="F2237" s="640" t="s">
        <v>425</v>
      </c>
      <c r="G2237" t="s">
        <v>345</v>
      </c>
      <c r="H2237">
        <v>0.04</v>
      </c>
      <c r="I2237" t="s">
        <v>871</v>
      </c>
      <c r="L2237">
        <v>107848929</v>
      </c>
      <c r="M2237" s="5">
        <v>45546</v>
      </c>
      <c r="N2237">
        <v>19</v>
      </c>
      <c r="O2237">
        <v>1</v>
      </c>
      <c r="P2237">
        <v>0</v>
      </c>
      <c r="Q2237">
        <v>1</v>
      </c>
      <c r="R2237" t="s">
        <v>7</v>
      </c>
    </row>
    <row r="2238" spans="1:18" x14ac:dyDescent="0.35">
      <c r="A2238">
        <v>0</v>
      </c>
      <c r="B2238" t="s">
        <v>344</v>
      </c>
      <c r="C2238">
        <v>5.0999999999999997E-2</v>
      </c>
      <c r="D2238" t="s">
        <v>399</v>
      </c>
      <c r="E2238" s="640" t="s">
        <v>425</v>
      </c>
      <c r="F2238" t="s">
        <v>624</v>
      </c>
      <c r="G2238" t="s">
        <v>345</v>
      </c>
      <c r="H2238">
        <v>5.0999999999999997E-2</v>
      </c>
      <c r="I2238" t="s">
        <v>871</v>
      </c>
      <c r="L2238">
        <v>106219103</v>
      </c>
      <c r="M2238" s="5">
        <v>43953</v>
      </c>
      <c r="N2238">
        <v>27</v>
      </c>
      <c r="O2238">
        <v>1</v>
      </c>
      <c r="P2238">
        <v>0</v>
      </c>
      <c r="Q2238">
        <v>1</v>
      </c>
      <c r="R2238" t="s">
        <v>9</v>
      </c>
    </row>
    <row r="2239" spans="1:18" x14ac:dyDescent="0.35">
      <c r="A2239">
        <v>0</v>
      </c>
      <c r="B2239" t="s">
        <v>344</v>
      </c>
      <c r="C2239">
        <v>0.1</v>
      </c>
      <c r="D2239" t="s">
        <v>399</v>
      </c>
      <c r="E2239" s="640" t="s">
        <v>425</v>
      </c>
      <c r="F2239" t="s">
        <v>624</v>
      </c>
      <c r="G2239" t="s">
        <v>345</v>
      </c>
      <c r="H2239">
        <v>0.1</v>
      </c>
      <c r="I2239" t="s">
        <v>871</v>
      </c>
      <c r="L2239">
        <v>106866596</v>
      </c>
      <c r="M2239" s="5">
        <v>44610</v>
      </c>
      <c r="N2239">
        <v>21</v>
      </c>
      <c r="O2239">
        <v>1</v>
      </c>
      <c r="P2239">
        <v>0</v>
      </c>
      <c r="Q2239">
        <v>1</v>
      </c>
      <c r="R2239" t="s">
        <v>3</v>
      </c>
    </row>
    <row r="2240" spans="1:18" x14ac:dyDescent="0.35">
      <c r="A2240">
        <v>0</v>
      </c>
      <c r="B2240" t="s">
        <v>344</v>
      </c>
      <c r="C2240">
        <v>0.1</v>
      </c>
      <c r="D2240" t="s">
        <v>399</v>
      </c>
      <c r="E2240" s="640" t="s">
        <v>425</v>
      </c>
      <c r="F2240" t="s">
        <v>624</v>
      </c>
      <c r="G2240" t="s">
        <v>345</v>
      </c>
      <c r="H2240">
        <v>0.1</v>
      </c>
      <c r="I2240" t="s">
        <v>871</v>
      </c>
      <c r="L2240">
        <v>105868932</v>
      </c>
      <c r="M2240" s="5">
        <v>43604</v>
      </c>
      <c r="N2240">
        <v>17</v>
      </c>
      <c r="O2240">
        <v>1</v>
      </c>
      <c r="P2240">
        <v>0</v>
      </c>
      <c r="Q2240">
        <v>5</v>
      </c>
      <c r="R2240" t="s">
        <v>7</v>
      </c>
    </row>
    <row r="2241" spans="1:18" x14ac:dyDescent="0.35">
      <c r="A2241">
        <v>0</v>
      </c>
      <c r="B2241" t="s">
        <v>345</v>
      </c>
      <c r="C2241">
        <v>0.1</v>
      </c>
      <c r="D2241" t="s">
        <v>399</v>
      </c>
      <c r="E2241" s="640" t="s">
        <v>425</v>
      </c>
      <c r="F2241" s="640" t="s">
        <v>344</v>
      </c>
      <c r="G2241" t="s">
        <v>345</v>
      </c>
      <c r="H2241">
        <v>0.1</v>
      </c>
      <c r="I2241" t="s">
        <v>871</v>
      </c>
      <c r="L2241">
        <v>107485749</v>
      </c>
      <c r="M2241" s="5">
        <v>45204</v>
      </c>
      <c r="N2241">
        <v>29</v>
      </c>
      <c r="O2241">
        <v>1</v>
      </c>
      <c r="P2241">
        <v>0</v>
      </c>
      <c r="Q2241">
        <v>1</v>
      </c>
      <c r="R2241" t="s">
        <v>7</v>
      </c>
    </row>
    <row r="2242" spans="1:18" x14ac:dyDescent="0.35">
      <c r="A2242">
        <v>0</v>
      </c>
      <c r="B2242" t="s">
        <v>344</v>
      </c>
      <c r="C2242">
        <v>0.2</v>
      </c>
      <c r="D2242" t="s">
        <v>399</v>
      </c>
      <c r="E2242" s="640" t="s">
        <v>425</v>
      </c>
      <c r="F2242" t="s">
        <v>363</v>
      </c>
      <c r="G2242" t="s">
        <v>345</v>
      </c>
      <c r="H2242">
        <v>0.2</v>
      </c>
      <c r="I2242" t="s">
        <v>871</v>
      </c>
      <c r="L2242">
        <v>104215021</v>
      </c>
      <c r="M2242" s="5">
        <v>41959</v>
      </c>
      <c r="N2242">
        <v>19</v>
      </c>
      <c r="O2242">
        <v>2</v>
      </c>
      <c r="P2242">
        <v>0</v>
      </c>
      <c r="Q2242">
        <v>5</v>
      </c>
      <c r="R2242" t="s">
        <v>3</v>
      </c>
    </row>
    <row r="2243" spans="1:18" x14ac:dyDescent="0.35">
      <c r="A2243">
        <v>0</v>
      </c>
      <c r="B2243" t="s">
        <v>344</v>
      </c>
      <c r="C2243">
        <v>0.3</v>
      </c>
      <c r="D2243" t="s">
        <v>399</v>
      </c>
      <c r="E2243" s="640" t="s">
        <v>425</v>
      </c>
      <c r="F2243" t="s">
        <v>624</v>
      </c>
      <c r="G2243" t="s">
        <v>345</v>
      </c>
      <c r="H2243">
        <v>0.3</v>
      </c>
      <c r="I2243" t="s">
        <v>871</v>
      </c>
      <c r="L2243">
        <v>104315980</v>
      </c>
      <c r="M2243" s="5">
        <v>42072</v>
      </c>
      <c r="N2243">
        <v>22</v>
      </c>
      <c r="O2243">
        <v>1</v>
      </c>
      <c r="P2243">
        <v>5</v>
      </c>
      <c r="Q2243">
        <v>1</v>
      </c>
      <c r="R2243" t="s">
        <v>3</v>
      </c>
    </row>
    <row r="2244" spans="1:18" x14ac:dyDescent="0.35">
      <c r="A2244">
        <v>0</v>
      </c>
      <c r="B2244" t="s">
        <v>345</v>
      </c>
      <c r="C2244">
        <v>1.04</v>
      </c>
      <c r="D2244" t="s">
        <v>385</v>
      </c>
      <c r="E2244" t="s">
        <v>624</v>
      </c>
      <c r="F2244" t="s">
        <v>604</v>
      </c>
      <c r="G2244" t="s">
        <v>345</v>
      </c>
      <c r="H2244">
        <v>0.3</v>
      </c>
      <c r="I2244" t="s">
        <v>871</v>
      </c>
      <c r="L2244">
        <v>106929520</v>
      </c>
      <c r="M2244" s="5">
        <v>44667</v>
      </c>
      <c r="N2244">
        <v>23</v>
      </c>
      <c r="O2244">
        <v>1</v>
      </c>
      <c r="P2244">
        <v>5</v>
      </c>
      <c r="Q2244">
        <v>1</v>
      </c>
      <c r="R2244" t="s">
        <v>3</v>
      </c>
    </row>
    <row r="2245" spans="1:18" x14ac:dyDescent="0.35">
      <c r="A2245">
        <v>0</v>
      </c>
      <c r="B2245" t="s">
        <v>344</v>
      </c>
      <c r="C2245">
        <v>1</v>
      </c>
      <c r="D2245" t="s">
        <v>385</v>
      </c>
      <c r="E2245" t="s">
        <v>624</v>
      </c>
      <c r="F2245" s="640" t="s">
        <v>425</v>
      </c>
      <c r="G2245" t="s">
        <v>345</v>
      </c>
      <c r="H2245">
        <v>0.34</v>
      </c>
      <c r="I2245" t="s">
        <v>871</v>
      </c>
      <c r="L2245">
        <v>106425694</v>
      </c>
      <c r="M2245" s="5">
        <v>44168</v>
      </c>
      <c r="N2245">
        <v>31</v>
      </c>
      <c r="O2245">
        <v>1</v>
      </c>
      <c r="P2245">
        <v>0</v>
      </c>
      <c r="Q2245">
        <v>1</v>
      </c>
      <c r="R2245" t="s">
        <v>7</v>
      </c>
    </row>
    <row r="2246" spans="1:18" x14ac:dyDescent="0.35">
      <c r="A2246">
        <v>0</v>
      </c>
      <c r="B2246" t="s">
        <v>344</v>
      </c>
      <c r="C2246">
        <v>0.36</v>
      </c>
      <c r="D2246" t="s">
        <v>399</v>
      </c>
      <c r="E2246" s="640" t="s">
        <v>425</v>
      </c>
      <c r="F2246" t="s">
        <v>363</v>
      </c>
      <c r="G2246" t="s">
        <v>345</v>
      </c>
      <c r="H2246">
        <v>0.36</v>
      </c>
      <c r="I2246" t="s">
        <v>871</v>
      </c>
      <c r="L2246">
        <v>108301760</v>
      </c>
      <c r="M2246" s="5">
        <v>45972</v>
      </c>
      <c r="N2246">
        <v>17</v>
      </c>
      <c r="O2246">
        <v>1</v>
      </c>
      <c r="P2246">
        <v>0</v>
      </c>
      <c r="Q2246">
        <v>5</v>
      </c>
      <c r="R2246" t="s">
        <v>7</v>
      </c>
    </row>
    <row r="2247" spans="1:18" x14ac:dyDescent="0.35">
      <c r="A2247">
        <v>0</v>
      </c>
      <c r="B2247" t="s">
        <v>344</v>
      </c>
      <c r="C2247">
        <v>0.9</v>
      </c>
      <c r="D2247" t="s">
        <v>385</v>
      </c>
      <c r="E2247" t="s">
        <v>624</v>
      </c>
      <c r="F2247" s="640" t="s">
        <v>425</v>
      </c>
      <c r="G2247" t="s">
        <v>345</v>
      </c>
      <c r="H2247">
        <v>0.44</v>
      </c>
      <c r="I2247" t="s">
        <v>871</v>
      </c>
      <c r="L2247">
        <v>106150482</v>
      </c>
      <c r="M2247" s="5">
        <v>43864</v>
      </c>
      <c r="N2247">
        <v>29</v>
      </c>
      <c r="O2247">
        <v>1</v>
      </c>
      <c r="P2247">
        <v>0</v>
      </c>
      <c r="Q2247">
        <v>5</v>
      </c>
      <c r="R2247" t="s">
        <v>7</v>
      </c>
    </row>
    <row r="2248" spans="1:18" x14ac:dyDescent="0.35">
      <c r="A2248">
        <v>0</v>
      </c>
      <c r="B2248" t="s">
        <v>344</v>
      </c>
      <c r="C2248">
        <v>0.45</v>
      </c>
      <c r="D2248" t="s">
        <v>399</v>
      </c>
      <c r="E2248" s="640" t="s">
        <v>425</v>
      </c>
      <c r="F2248" t="s">
        <v>624</v>
      </c>
      <c r="G2248" t="s">
        <v>345</v>
      </c>
      <c r="H2248">
        <v>0.45</v>
      </c>
      <c r="I2248" t="s">
        <v>871</v>
      </c>
      <c r="L2248">
        <v>106261287</v>
      </c>
      <c r="M2248" s="5">
        <v>43999</v>
      </c>
      <c r="N2248">
        <v>29</v>
      </c>
      <c r="O2248">
        <v>1</v>
      </c>
      <c r="P2248">
        <v>0</v>
      </c>
      <c r="Q2248">
        <v>1</v>
      </c>
      <c r="R2248" t="s">
        <v>7</v>
      </c>
    </row>
    <row r="2249" spans="1:18" x14ac:dyDescent="0.35">
      <c r="A2249">
        <v>0</v>
      </c>
      <c r="B2249" t="s">
        <v>344</v>
      </c>
      <c r="C2249">
        <v>0.8</v>
      </c>
      <c r="D2249" t="s">
        <v>385</v>
      </c>
      <c r="E2249" t="s">
        <v>624</v>
      </c>
      <c r="F2249" t="s">
        <v>712</v>
      </c>
      <c r="G2249" t="s">
        <v>345</v>
      </c>
      <c r="H2249">
        <v>0.54</v>
      </c>
      <c r="I2249" t="s">
        <v>871</v>
      </c>
      <c r="L2249">
        <v>105288031</v>
      </c>
      <c r="M2249" s="5">
        <v>43052</v>
      </c>
      <c r="N2249">
        <v>19</v>
      </c>
      <c r="O2249">
        <v>2</v>
      </c>
      <c r="P2249">
        <v>5</v>
      </c>
      <c r="Q2249">
        <v>5</v>
      </c>
      <c r="R2249" t="s">
        <v>7</v>
      </c>
    </row>
    <row r="2250" spans="1:18" x14ac:dyDescent="0.35">
      <c r="A2250">
        <v>0</v>
      </c>
      <c r="B2250" t="s">
        <v>344</v>
      </c>
      <c r="C2250">
        <v>0.7</v>
      </c>
      <c r="D2250" t="s">
        <v>385</v>
      </c>
      <c r="E2250" t="s">
        <v>624</v>
      </c>
      <c r="F2250" s="640" t="s">
        <v>425</v>
      </c>
      <c r="G2250" t="s">
        <v>345</v>
      </c>
      <c r="H2250">
        <v>0.64</v>
      </c>
      <c r="I2250" t="s">
        <v>871</v>
      </c>
      <c r="L2250">
        <v>107940212</v>
      </c>
      <c r="M2250" s="5">
        <v>45626</v>
      </c>
      <c r="N2250">
        <v>19</v>
      </c>
      <c r="O2250">
        <v>1</v>
      </c>
      <c r="P2250">
        <v>0</v>
      </c>
      <c r="Q2250">
        <v>5</v>
      </c>
    </row>
    <row r="2251" spans="1:18" x14ac:dyDescent="0.35">
      <c r="A2251">
        <v>0</v>
      </c>
      <c r="B2251" t="s">
        <v>344</v>
      </c>
      <c r="C2251">
        <v>0.68</v>
      </c>
      <c r="D2251" t="s">
        <v>385</v>
      </c>
      <c r="E2251" t="s">
        <v>624</v>
      </c>
      <c r="F2251" t="s">
        <v>713</v>
      </c>
      <c r="G2251" t="s">
        <v>345</v>
      </c>
      <c r="H2251">
        <v>0.66</v>
      </c>
      <c r="I2251" t="s">
        <v>871</v>
      </c>
      <c r="L2251">
        <v>106473372</v>
      </c>
      <c r="M2251" s="5">
        <v>44222</v>
      </c>
      <c r="N2251">
        <v>19</v>
      </c>
      <c r="O2251">
        <v>2</v>
      </c>
      <c r="P2251">
        <v>0</v>
      </c>
      <c r="Q2251">
        <v>1</v>
      </c>
      <c r="R2251" t="s">
        <v>8</v>
      </c>
    </row>
    <row r="2252" spans="1:18" x14ac:dyDescent="0.35">
      <c r="A2252">
        <v>0</v>
      </c>
      <c r="B2252" t="s">
        <v>345</v>
      </c>
      <c r="C2252">
        <v>0.6</v>
      </c>
      <c r="D2252" t="s">
        <v>385</v>
      </c>
      <c r="E2252" t="s">
        <v>624</v>
      </c>
      <c r="F2252" s="640" t="s">
        <v>425</v>
      </c>
      <c r="G2252" t="s">
        <v>345</v>
      </c>
      <c r="H2252">
        <v>0.74</v>
      </c>
      <c r="I2252" t="s">
        <v>871</v>
      </c>
      <c r="L2252">
        <v>107273223</v>
      </c>
      <c r="M2252" s="5">
        <v>44990</v>
      </c>
      <c r="N2252">
        <v>29</v>
      </c>
      <c r="O2252">
        <v>1</v>
      </c>
      <c r="P2252">
        <v>0</v>
      </c>
      <c r="Q2252">
        <v>1</v>
      </c>
      <c r="R2252" t="s">
        <v>9</v>
      </c>
    </row>
    <row r="2253" spans="1:18" x14ac:dyDescent="0.35">
      <c r="A2253">
        <v>0</v>
      </c>
      <c r="B2253" t="s">
        <v>344</v>
      </c>
      <c r="C2253">
        <v>0.5</v>
      </c>
      <c r="D2253" t="s">
        <v>385</v>
      </c>
      <c r="E2253" t="s">
        <v>624</v>
      </c>
      <c r="F2253" s="640" t="s">
        <v>425</v>
      </c>
      <c r="G2253" t="s">
        <v>345</v>
      </c>
      <c r="H2253">
        <v>0.84</v>
      </c>
      <c r="I2253" t="s">
        <v>871</v>
      </c>
      <c r="L2253">
        <v>107451472</v>
      </c>
      <c r="M2253" s="5">
        <v>45176</v>
      </c>
      <c r="N2253">
        <v>29</v>
      </c>
      <c r="O2253">
        <v>1</v>
      </c>
      <c r="P2253">
        <v>0</v>
      </c>
      <c r="Q2253">
        <v>3</v>
      </c>
      <c r="R2253" t="s">
        <v>7</v>
      </c>
    </row>
    <row r="2254" spans="1:18" x14ac:dyDescent="0.35">
      <c r="A2254">
        <v>0</v>
      </c>
      <c r="B2254" t="s">
        <v>344</v>
      </c>
      <c r="C2254">
        <v>0.5</v>
      </c>
      <c r="D2254" t="s">
        <v>385</v>
      </c>
      <c r="E2254" t="s">
        <v>624</v>
      </c>
      <c r="F2254" s="640" t="s">
        <v>425</v>
      </c>
      <c r="G2254" t="s">
        <v>345</v>
      </c>
      <c r="H2254">
        <v>0.84</v>
      </c>
      <c r="I2254" t="s">
        <v>871</v>
      </c>
      <c r="L2254">
        <v>104636343</v>
      </c>
      <c r="M2254" s="5">
        <v>42406</v>
      </c>
      <c r="N2254">
        <v>13</v>
      </c>
      <c r="O2254">
        <v>1</v>
      </c>
      <c r="P2254">
        <v>0</v>
      </c>
      <c r="Q2254">
        <v>1</v>
      </c>
      <c r="R2254" t="s">
        <v>7</v>
      </c>
    </row>
    <row r="2255" spans="1:18" x14ac:dyDescent="0.35">
      <c r="A2255">
        <v>0</v>
      </c>
      <c r="B2255" t="s">
        <v>345</v>
      </c>
      <c r="C2255">
        <v>0.5</v>
      </c>
      <c r="D2255" t="s">
        <v>385</v>
      </c>
      <c r="E2255" t="s">
        <v>624</v>
      </c>
      <c r="F2255" s="640" t="s">
        <v>425</v>
      </c>
      <c r="G2255" t="s">
        <v>345</v>
      </c>
      <c r="H2255">
        <v>0.84</v>
      </c>
      <c r="I2255" t="s">
        <v>871</v>
      </c>
      <c r="L2255">
        <v>108434849</v>
      </c>
      <c r="M2255" s="5">
        <v>46097</v>
      </c>
      <c r="N2255">
        <v>19</v>
      </c>
      <c r="O2255">
        <v>2</v>
      </c>
      <c r="P2255">
        <v>0</v>
      </c>
      <c r="Q2255">
        <v>5</v>
      </c>
      <c r="R2255" t="s">
        <v>3</v>
      </c>
    </row>
    <row r="2256" spans="1:18" x14ac:dyDescent="0.35">
      <c r="A2256">
        <v>0</v>
      </c>
      <c r="B2256" t="s">
        <v>344</v>
      </c>
      <c r="C2256">
        <v>0.5</v>
      </c>
      <c r="D2256" t="s">
        <v>385</v>
      </c>
      <c r="E2256" t="s">
        <v>363</v>
      </c>
      <c r="F2256" s="640" t="s">
        <v>425</v>
      </c>
      <c r="G2256" t="s">
        <v>345</v>
      </c>
      <c r="H2256">
        <v>0.94</v>
      </c>
      <c r="I2256" t="s">
        <v>871</v>
      </c>
      <c r="K2256" t="s">
        <v>68</v>
      </c>
      <c r="L2256">
        <v>106003206</v>
      </c>
      <c r="M2256" s="5">
        <v>43732</v>
      </c>
      <c r="N2256">
        <v>17</v>
      </c>
      <c r="O2256">
        <v>1</v>
      </c>
      <c r="P2256">
        <v>0</v>
      </c>
      <c r="Q2256">
        <v>1</v>
      </c>
      <c r="R2256" t="s">
        <v>7</v>
      </c>
    </row>
    <row r="2257" spans="1:18" x14ac:dyDescent="0.35">
      <c r="A2257">
        <v>0</v>
      </c>
      <c r="B2257" t="s">
        <v>344</v>
      </c>
      <c r="C2257">
        <v>0.35</v>
      </c>
      <c r="D2257" t="s">
        <v>385</v>
      </c>
      <c r="E2257" t="s">
        <v>624</v>
      </c>
      <c r="F2257" s="640" t="s">
        <v>425</v>
      </c>
      <c r="G2257" t="s">
        <v>345</v>
      </c>
      <c r="H2257">
        <v>0.99</v>
      </c>
      <c r="I2257" t="s">
        <v>871</v>
      </c>
      <c r="L2257">
        <v>105524593</v>
      </c>
      <c r="M2257" s="5">
        <v>43274</v>
      </c>
      <c r="N2257">
        <v>5</v>
      </c>
      <c r="O2257">
        <v>1</v>
      </c>
      <c r="P2257">
        <v>0</v>
      </c>
      <c r="Q2257">
        <v>1</v>
      </c>
      <c r="R2257" t="s">
        <v>3</v>
      </c>
    </row>
    <row r="2258" spans="1:18" x14ac:dyDescent="0.35">
      <c r="A2258">
        <v>0</v>
      </c>
      <c r="B2258" t="s">
        <v>344</v>
      </c>
      <c r="C2258">
        <v>1</v>
      </c>
      <c r="D2258" t="s">
        <v>399</v>
      </c>
      <c r="E2258" s="640" t="s">
        <v>425</v>
      </c>
      <c r="F2258" t="s">
        <v>624</v>
      </c>
      <c r="G2258" t="s">
        <v>345</v>
      </c>
      <c r="H2258">
        <v>1</v>
      </c>
      <c r="I2258" t="s">
        <v>871</v>
      </c>
      <c r="L2258">
        <v>106852069</v>
      </c>
      <c r="M2258" s="5">
        <v>44596</v>
      </c>
      <c r="N2258">
        <v>19</v>
      </c>
      <c r="O2258">
        <v>1</v>
      </c>
      <c r="P2258">
        <v>0</v>
      </c>
      <c r="Q2258">
        <v>1</v>
      </c>
      <c r="R2258" t="s">
        <v>10</v>
      </c>
    </row>
    <row r="2259" spans="1:18" x14ac:dyDescent="0.35">
      <c r="A2259">
        <v>0</v>
      </c>
      <c r="B2259" t="s">
        <v>344</v>
      </c>
      <c r="C2259">
        <v>1</v>
      </c>
      <c r="D2259" t="s">
        <v>411</v>
      </c>
      <c r="E2259" s="640" t="s">
        <v>425</v>
      </c>
      <c r="F2259" t="s">
        <v>624</v>
      </c>
      <c r="G2259" t="s">
        <v>345</v>
      </c>
      <c r="H2259">
        <v>1</v>
      </c>
      <c r="I2259" t="s">
        <v>871</v>
      </c>
      <c r="L2259">
        <v>107335407</v>
      </c>
      <c r="M2259" s="5">
        <v>45060</v>
      </c>
      <c r="N2259">
        <v>19</v>
      </c>
      <c r="O2259">
        <v>1</v>
      </c>
      <c r="P2259">
        <v>0</v>
      </c>
      <c r="Q2259">
        <v>1</v>
      </c>
      <c r="R2259" t="s">
        <v>7</v>
      </c>
    </row>
    <row r="2260" spans="1:18" x14ac:dyDescent="0.35">
      <c r="A2260">
        <v>0</v>
      </c>
      <c r="B2260" t="s">
        <v>344</v>
      </c>
      <c r="C2260">
        <v>0.3</v>
      </c>
      <c r="D2260" t="s">
        <v>385</v>
      </c>
      <c r="E2260" t="s">
        <v>624</v>
      </c>
      <c r="F2260" s="640" t="s">
        <v>425</v>
      </c>
      <c r="G2260" t="s">
        <v>345</v>
      </c>
      <c r="H2260">
        <v>1.04</v>
      </c>
      <c r="I2260" t="s">
        <v>871</v>
      </c>
      <c r="L2260">
        <v>105979314</v>
      </c>
      <c r="M2260" s="5">
        <v>43709</v>
      </c>
      <c r="N2260">
        <v>19</v>
      </c>
      <c r="O2260">
        <v>1</v>
      </c>
      <c r="P2260">
        <v>0</v>
      </c>
      <c r="Q2260">
        <v>5</v>
      </c>
      <c r="R2260" t="s">
        <v>8</v>
      </c>
    </row>
    <row r="2261" spans="1:18" x14ac:dyDescent="0.35">
      <c r="A2261">
        <v>0</v>
      </c>
      <c r="B2261" t="s">
        <v>344</v>
      </c>
      <c r="C2261">
        <v>0.3</v>
      </c>
      <c r="D2261" t="s">
        <v>385</v>
      </c>
      <c r="E2261" t="s">
        <v>624</v>
      </c>
      <c r="F2261" s="640" t="s">
        <v>425</v>
      </c>
      <c r="G2261" t="s">
        <v>345</v>
      </c>
      <c r="H2261">
        <v>1.04</v>
      </c>
      <c r="I2261" t="s">
        <v>871</v>
      </c>
      <c r="L2261">
        <v>105244017</v>
      </c>
      <c r="M2261" s="5">
        <v>43010</v>
      </c>
      <c r="N2261">
        <v>19</v>
      </c>
      <c r="O2261">
        <v>1</v>
      </c>
      <c r="P2261">
        <v>0</v>
      </c>
      <c r="Q2261">
        <v>5</v>
      </c>
      <c r="R2261" t="s">
        <v>7</v>
      </c>
    </row>
    <row r="2262" spans="1:18" x14ac:dyDescent="0.35">
      <c r="A2262">
        <v>0</v>
      </c>
      <c r="B2262" t="s">
        <v>344</v>
      </c>
      <c r="C2262">
        <v>0.2</v>
      </c>
      <c r="D2262" t="s">
        <v>385</v>
      </c>
      <c r="E2262" t="s">
        <v>624</v>
      </c>
      <c r="F2262" s="640" t="s">
        <v>425</v>
      </c>
      <c r="G2262" t="s">
        <v>345</v>
      </c>
      <c r="H2262">
        <v>1.1399999999999999</v>
      </c>
      <c r="I2262" t="s">
        <v>871</v>
      </c>
      <c r="L2262">
        <v>107123820</v>
      </c>
      <c r="M2262" s="5">
        <v>44858</v>
      </c>
      <c r="N2262">
        <v>19</v>
      </c>
      <c r="O2262">
        <v>1</v>
      </c>
      <c r="P2262">
        <v>0</v>
      </c>
      <c r="Q2262">
        <v>1</v>
      </c>
      <c r="R2262" t="s">
        <v>7</v>
      </c>
    </row>
    <row r="2263" spans="1:18" x14ac:dyDescent="0.35">
      <c r="A2263">
        <v>0</v>
      </c>
      <c r="B2263" t="s">
        <v>344</v>
      </c>
      <c r="C2263">
        <v>0.2</v>
      </c>
      <c r="D2263" t="s">
        <v>385</v>
      </c>
      <c r="E2263" t="s">
        <v>624</v>
      </c>
      <c r="F2263" s="640" t="s">
        <v>425</v>
      </c>
      <c r="G2263" t="s">
        <v>345</v>
      </c>
      <c r="H2263">
        <v>1.1399999999999999</v>
      </c>
      <c r="I2263" t="s">
        <v>871</v>
      </c>
      <c r="L2263">
        <v>105798994</v>
      </c>
      <c r="M2263" s="5">
        <v>43533</v>
      </c>
      <c r="N2263">
        <v>19</v>
      </c>
      <c r="O2263">
        <v>2</v>
      </c>
      <c r="P2263">
        <v>0</v>
      </c>
      <c r="Q2263">
        <v>1</v>
      </c>
      <c r="R2263" t="s">
        <v>7</v>
      </c>
    </row>
    <row r="2264" spans="1:18" x14ac:dyDescent="0.35">
      <c r="A2264">
        <v>0</v>
      </c>
      <c r="B2264" t="s">
        <v>344</v>
      </c>
      <c r="C2264">
        <v>0.2</v>
      </c>
      <c r="D2264" t="s">
        <v>385</v>
      </c>
      <c r="E2264" t="s">
        <v>624</v>
      </c>
      <c r="F2264" s="640" t="s">
        <v>425</v>
      </c>
      <c r="G2264" t="s">
        <v>345</v>
      </c>
      <c r="H2264">
        <v>1.1399999999999999</v>
      </c>
      <c r="I2264" t="s">
        <v>871</v>
      </c>
      <c r="L2264">
        <v>105411361</v>
      </c>
      <c r="M2264" s="5">
        <v>43171</v>
      </c>
      <c r="N2264">
        <v>19</v>
      </c>
      <c r="O2264">
        <v>6</v>
      </c>
      <c r="P2264">
        <v>0</v>
      </c>
      <c r="Q2264">
        <v>1</v>
      </c>
    </row>
    <row r="2265" spans="1:18" x14ac:dyDescent="0.35">
      <c r="A2265">
        <v>0</v>
      </c>
      <c r="B2265" t="s">
        <v>344</v>
      </c>
      <c r="C2265">
        <v>0.1</v>
      </c>
      <c r="D2265" t="s">
        <v>385</v>
      </c>
      <c r="E2265" t="s">
        <v>624</v>
      </c>
      <c r="F2265" s="640" t="s">
        <v>425</v>
      </c>
      <c r="G2265" t="s">
        <v>345</v>
      </c>
      <c r="H2265">
        <v>1.24</v>
      </c>
      <c r="I2265" t="s">
        <v>871</v>
      </c>
      <c r="L2265">
        <v>106501064</v>
      </c>
      <c r="M2265" s="5">
        <v>44252</v>
      </c>
      <c r="N2265">
        <v>19</v>
      </c>
      <c r="O2265">
        <v>1</v>
      </c>
      <c r="P2265">
        <v>0</v>
      </c>
      <c r="Q2265">
        <v>1</v>
      </c>
      <c r="R2265" t="s">
        <v>7</v>
      </c>
    </row>
    <row r="2266" spans="1:18" x14ac:dyDescent="0.35">
      <c r="A2266">
        <v>0</v>
      </c>
      <c r="B2266" t="s">
        <v>344</v>
      </c>
      <c r="C2266">
        <v>0.1</v>
      </c>
      <c r="D2266" t="s">
        <v>385</v>
      </c>
      <c r="E2266" t="s">
        <v>624</v>
      </c>
      <c r="F2266" s="640" t="s">
        <v>425</v>
      </c>
      <c r="G2266" t="s">
        <v>345</v>
      </c>
      <c r="H2266">
        <v>1.24</v>
      </c>
      <c r="I2266" t="s">
        <v>871</v>
      </c>
      <c r="L2266">
        <v>106092507</v>
      </c>
      <c r="M2266" s="5">
        <v>43811</v>
      </c>
      <c r="N2266">
        <v>17</v>
      </c>
      <c r="O2266">
        <v>1</v>
      </c>
      <c r="P2266">
        <v>0</v>
      </c>
      <c r="Q2266">
        <v>5</v>
      </c>
      <c r="R2266" t="s">
        <v>7</v>
      </c>
    </row>
    <row r="2267" spans="1:18" x14ac:dyDescent="0.35">
      <c r="A2267">
        <v>0</v>
      </c>
      <c r="B2267" t="s">
        <v>344</v>
      </c>
      <c r="C2267">
        <v>0.1</v>
      </c>
      <c r="D2267" t="s">
        <v>385</v>
      </c>
      <c r="E2267" t="s">
        <v>624</v>
      </c>
      <c r="F2267" s="640" t="s">
        <v>425</v>
      </c>
      <c r="G2267" t="s">
        <v>345</v>
      </c>
      <c r="H2267">
        <v>1.24</v>
      </c>
      <c r="I2267" t="s">
        <v>871</v>
      </c>
      <c r="L2267">
        <v>106146951</v>
      </c>
      <c r="M2267" s="5">
        <v>43865</v>
      </c>
      <c r="N2267">
        <v>17</v>
      </c>
      <c r="O2267">
        <v>1</v>
      </c>
      <c r="P2267">
        <v>0</v>
      </c>
      <c r="Q2267">
        <v>5</v>
      </c>
      <c r="R2267" t="s">
        <v>7</v>
      </c>
    </row>
    <row r="2268" spans="1:18" x14ac:dyDescent="0.35">
      <c r="A2268">
        <v>0</v>
      </c>
      <c r="B2268" t="s">
        <v>344</v>
      </c>
      <c r="C2268">
        <v>0.1</v>
      </c>
      <c r="D2268" t="s">
        <v>385</v>
      </c>
      <c r="E2268" t="s">
        <v>624</v>
      </c>
      <c r="F2268" s="640" t="s">
        <v>425</v>
      </c>
      <c r="G2268" t="s">
        <v>345</v>
      </c>
      <c r="H2268">
        <v>1.24</v>
      </c>
      <c r="I2268" t="s">
        <v>871</v>
      </c>
      <c r="L2268">
        <v>106821016</v>
      </c>
      <c r="M2268" s="5">
        <v>44564</v>
      </c>
      <c r="N2268">
        <v>19</v>
      </c>
      <c r="O2268">
        <v>2</v>
      </c>
      <c r="P2268">
        <v>0</v>
      </c>
      <c r="Q2268">
        <v>1</v>
      </c>
      <c r="R2268" t="s">
        <v>7</v>
      </c>
    </row>
    <row r="2269" spans="1:18" x14ac:dyDescent="0.35">
      <c r="A2269">
        <v>0</v>
      </c>
      <c r="B2269" t="s">
        <v>344</v>
      </c>
      <c r="C2269">
        <v>0.1</v>
      </c>
      <c r="D2269" t="s">
        <v>385</v>
      </c>
      <c r="E2269" t="s">
        <v>624</v>
      </c>
      <c r="F2269" s="640" t="s">
        <v>425</v>
      </c>
      <c r="G2269" t="s">
        <v>345</v>
      </c>
      <c r="H2269">
        <v>1.24</v>
      </c>
      <c r="I2269" t="s">
        <v>871</v>
      </c>
      <c r="L2269">
        <v>107235372</v>
      </c>
      <c r="M2269" s="5">
        <v>44957</v>
      </c>
      <c r="N2269">
        <v>19</v>
      </c>
      <c r="O2269">
        <v>1</v>
      </c>
      <c r="P2269">
        <v>0</v>
      </c>
      <c r="Q2269">
        <v>5</v>
      </c>
      <c r="R2269" t="s">
        <v>7</v>
      </c>
    </row>
    <row r="2270" spans="1:18" x14ac:dyDescent="0.35">
      <c r="A2270">
        <v>0</v>
      </c>
      <c r="B2270" t="s">
        <v>344</v>
      </c>
      <c r="C2270">
        <v>3.7999999999999999E-2</v>
      </c>
      <c r="D2270" t="s">
        <v>385</v>
      </c>
      <c r="E2270" t="s">
        <v>624</v>
      </c>
      <c r="F2270" s="640" t="s">
        <v>425</v>
      </c>
      <c r="G2270" t="s">
        <v>345</v>
      </c>
      <c r="H2270">
        <v>1.302</v>
      </c>
      <c r="I2270" t="s">
        <v>871</v>
      </c>
      <c r="L2270">
        <v>107095281</v>
      </c>
      <c r="M2270" s="5">
        <v>44833</v>
      </c>
      <c r="N2270">
        <v>29</v>
      </c>
      <c r="O2270">
        <v>1</v>
      </c>
      <c r="P2270">
        <v>0</v>
      </c>
      <c r="Q2270">
        <v>1</v>
      </c>
      <c r="R2270" t="s">
        <v>7</v>
      </c>
    </row>
    <row r="2271" spans="1:18" x14ac:dyDescent="0.35">
      <c r="A2271">
        <v>0</v>
      </c>
      <c r="B2271" t="s">
        <v>344</v>
      </c>
      <c r="C2271">
        <v>5.0000000000000001E-3</v>
      </c>
      <c r="D2271" t="s">
        <v>490</v>
      </c>
      <c r="E2271" t="s">
        <v>624</v>
      </c>
      <c r="F2271" s="640" t="s">
        <v>425</v>
      </c>
      <c r="G2271" t="s">
        <v>345</v>
      </c>
      <c r="H2271">
        <v>1.335</v>
      </c>
      <c r="I2271" t="s">
        <v>871</v>
      </c>
      <c r="L2271">
        <v>106473113</v>
      </c>
      <c r="M2271" s="5">
        <v>44216</v>
      </c>
      <c r="N2271">
        <v>19</v>
      </c>
      <c r="O2271">
        <v>1</v>
      </c>
      <c r="P2271">
        <v>8</v>
      </c>
      <c r="Q2271">
        <v>1</v>
      </c>
      <c r="R2271" t="s">
        <v>8</v>
      </c>
    </row>
    <row r="2272" spans="1:18" x14ac:dyDescent="0.35">
      <c r="A2272">
        <v>0</v>
      </c>
      <c r="B2272" t="s">
        <v>344</v>
      </c>
      <c r="C2272">
        <v>0</v>
      </c>
      <c r="E2272" t="s">
        <v>624</v>
      </c>
      <c r="F2272" t="s">
        <v>387</v>
      </c>
      <c r="G2272" t="s">
        <v>345</v>
      </c>
      <c r="H2272">
        <v>1.34</v>
      </c>
      <c r="I2272" t="s">
        <v>871</v>
      </c>
      <c r="L2272">
        <v>105577035</v>
      </c>
      <c r="M2272" s="5">
        <v>43332</v>
      </c>
      <c r="N2272">
        <v>26</v>
      </c>
      <c r="O2272">
        <v>1</v>
      </c>
      <c r="P2272">
        <v>8</v>
      </c>
      <c r="Q2272">
        <v>1</v>
      </c>
      <c r="R2272" t="s">
        <v>7</v>
      </c>
    </row>
    <row r="2273" spans="1:18" x14ac:dyDescent="0.35">
      <c r="A2273">
        <v>0</v>
      </c>
      <c r="B2273" t="s">
        <v>662</v>
      </c>
      <c r="C2273">
        <v>0</v>
      </c>
      <c r="E2273" t="s">
        <v>367</v>
      </c>
      <c r="F2273" t="s">
        <v>363</v>
      </c>
      <c r="G2273" t="s">
        <v>662</v>
      </c>
      <c r="H2273">
        <v>0</v>
      </c>
      <c r="I2273" t="s">
        <v>871</v>
      </c>
      <c r="L2273">
        <v>106914503</v>
      </c>
      <c r="M2273" s="5">
        <v>44657</v>
      </c>
      <c r="N2273">
        <v>24</v>
      </c>
      <c r="O2273">
        <v>1</v>
      </c>
      <c r="P2273">
        <v>7</v>
      </c>
      <c r="Q2273">
        <v>1</v>
      </c>
      <c r="R2273" t="s">
        <v>3</v>
      </c>
    </row>
    <row r="2274" spans="1:18" x14ac:dyDescent="0.35">
      <c r="A2274">
        <v>502</v>
      </c>
      <c r="B2274" t="s">
        <v>487</v>
      </c>
      <c r="C2274">
        <v>0</v>
      </c>
      <c r="D2274" t="s">
        <v>6</v>
      </c>
      <c r="E2274" t="s">
        <v>363</v>
      </c>
      <c r="F2274" t="s">
        <v>716</v>
      </c>
      <c r="G2274" t="s">
        <v>487</v>
      </c>
      <c r="H2274">
        <v>999.99900000000002</v>
      </c>
      <c r="I2274" t="s">
        <v>871</v>
      </c>
      <c r="L2274">
        <v>108142224</v>
      </c>
      <c r="M2274" s="5">
        <v>45801</v>
      </c>
      <c r="N2274">
        <v>24</v>
      </c>
      <c r="O2274">
        <v>1</v>
      </c>
      <c r="P2274">
        <v>8</v>
      </c>
      <c r="Q2274">
        <v>1</v>
      </c>
      <c r="R2274" t="s">
        <v>7</v>
      </c>
    </row>
    <row r="2275" spans="1:18" x14ac:dyDescent="0.35">
      <c r="A2275">
        <v>491</v>
      </c>
      <c r="B2275" t="s">
        <v>438</v>
      </c>
      <c r="C2275">
        <v>0</v>
      </c>
      <c r="E2275" s="640" t="s">
        <v>364</v>
      </c>
      <c r="G2275" t="s">
        <v>438</v>
      </c>
      <c r="H2275">
        <v>15.004</v>
      </c>
      <c r="I2275" t="s">
        <v>871</v>
      </c>
      <c r="L2275">
        <v>108469201</v>
      </c>
      <c r="M2275" s="5">
        <v>46119</v>
      </c>
      <c r="N2275">
        <v>21</v>
      </c>
      <c r="O2275">
        <v>1</v>
      </c>
      <c r="P2275">
        <v>16</v>
      </c>
      <c r="Q2275">
        <v>1</v>
      </c>
      <c r="R2275" t="s">
        <v>7</v>
      </c>
    </row>
    <row r="2276" spans="1:18" x14ac:dyDescent="0.35">
      <c r="A2276">
        <v>491</v>
      </c>
      <c r="B2276" t="s">
        <v>438</v>
      </c>
      <c r="C2276">
        <v>0</v>
      </c>
      <c r="E2276" s="640" t="s">
        <v>364</v>
      </c>
      <c r="G2276" t="s">
        <v>438</v>
      </c>
      <c r="H2276">
        <v>15.004</v>
      </c>
      <c r="I2276" t="s">
        <v>871</v>
      </c>
      <c r="L2276">
        <v>104484880</v>
      </c>
      <c r="M2276" s="5">
        <v>42246</v>
      </c>
      <c r="N2276">
        <v>21</v>
      </c>
      <c r="O2276">
        <v>1</v>
      </c>
      <c r="P2276">
        <v>16</v>
      </c>
      <c r="Q2276">
        <v>1</v>
      </c>
      <c r="R2276" t="s">
        <v>7</v>
      </c>
    </row>
    <row r="2277" spans="1:18" x14ac:dyDescent="0.35">
      <c r="A2277">
        <v>603</v>
      </c>
      <c r="B2277" t="s">
        <v>438</v>
      </c>
      <c r="C2277">
        <v>0</v>
      </c>
      <c r="E2277" s="640" t="s">
        <v>364</v>
      </c>
      <c r="F2277" s="640" t="s">
        <v>717</v>
      </c>
      <c r="G2277" t="s">
        <v>438</v>
      </c>
      <c r="H2277">
        <v>15.004</v>
      </c>
      <c r="I2277" t="s">
        <v>871</v>
      </c>
      <c r="L2277">
        <v>107813699</v>
      </c>
      <c r="M2277" s="5">
        <v>45508</v>
      </c>
      <c r="N2277">
        <v>32</v>
      </c>
      <c r="O2277">
        <v>1</v>
      </c>
      <c r="P2277">
        <v>0</v>
      </c>
      <c r="Q2277">
        <v>1</v>
      </c>
      <c r="R2277" t="s">
        <v>7</v>
      </c>
    </row>
    <row r="2278" spans="1:18" x14ac:dyDescent="0.35">
      <c r="A2278">
        <v>491</v>
      </c>
      <c r="B2278" t="s">
        <v>438</v>
      </c>
      <c r="C2278">
        <v>0</v>
      </c>
      <c r="E2278" t="s">
        <v>363</v>
      </c>
      <c r="F2278" t="s">
        <v>474</v>
      </c>
      <c r="G2278" t="s">
        <v>438</v>
      </c>
      <c r="H2278">
        <v>15.004</v>
      </c>
      <c r="I2278" t="s">
        <v>871</v>
      </c>
      <c r="L2278">
        <v>106813315</v>
      </c>
      <c r="M2278" s="5">
        <v>44552</v>
      </c>
      <c r="N2278">
        <v>21</v>
      </c>
      <c r="O2278">
        <v>1</v>
      </c>
      <c r="P2278">
        <v>16</v>
      </c>
      <c r="Q2278">
        <v>1</v>
      </c>
      <c r="R2278" t="s">
        <v>3</v>
      </c>
    </row>
    <row r="2279" spans="1:18" x14ac:dyDescent="0.35">
      <c r="A2279">
        <v>0</v>
      </c>
      <c r="B2279" t="s">
        <v>438</v>
      </c>
      <c r="C2279">
        <v>0</v>
      </c>
      <c r="E2279" t="s">
        <v>363</v>
      </c>
      <c r="F2279" t="s">
        <v>474</v>
      </c>
      <c r="G2279" t="s">
        <v>438</v>
      </c>
      <c r="H2279">
        <v>15.004</v>
      </c>
      <c r="I2279" t="s">
        <v>871</v>
      </c>
      <c r="L2279">
        <v>105678924</v>
      </c>
      <c r="M2279" s="5">
        <v>43419</v>
      </c>
      <c r="N2279">
        <v>21</v>
      </c>
      <c r="O2279">
        <v>2</v>
      </c>
      <c r="P2279">
        <v>16</v>
      </c>
      <c r="Q2279">
        <v>1</v>
      </c>
      <c r="R2279" t="s">
        <v>3</v>
      </c>
    </row>
    <row r="2280" spans="1:18" x14ac:dyDescent="0.35">
      <c r="A2280">
        <v>0</v>
      </c>
      <c r="B2280" t="s">
        <v>438</v>
      </c>
      <c r="C2280">
        <v>0</v>
      </c>
      <c r="E2280" t="s">
        <v>363</v>
      </c>
      <c r="F2280" t="s">
        <v>483</v>
      </c>
      <c r="G2280" t="s">
        <v>438</v>
      </c>
      <c r="H2280">
        <v>15.004</v>
      </c>
      <c r="I2280" t="s">
        <v>871</v>
      </c>
      <c r="L2280">
        <v>104978631</v>
      </c>
      <c r="M2280" s="5">
        <v>42748</v>
      </c>
      <c r="N2280">
        <v>21</v>
      </c>
      <c r="O2280">
        <v>1</v>
      </c>
      <c r="P2280">
        <v>8</v>
      </c>
      <c r="Q2280">
        <v>5</v>
      </c>
      <c r="R2280" t="s">
        <v>7</v>
      </c>
    </row>
    <row r="2281" spans="1:18" x14ac:dyDescent="0.35">
      <c r="A2281">
        <v>0</v>
      </c>
      <c r="B2281" t="s">
        <v>438</v>
      </c>
      <c r="C2281">
        <v>0</v>
      </c>
      <c r="E2281" t="s">
        <v>363</v>
      </c>
      <c r="F2281" t="s">
        <v>483</v>
      </c>
      <c r="G2281" t="s">
        <v>438</v>
      </c>
      <c r="H2281">
        <v>15.004</v>
      </c>
      <c r="I2281" t="s">
        <v>871</v>
      </c>
      <c r="L2281">
        <v>106975951</v>
      </c>
      <c r="M2281" s="5">
        <v>44700</v>
      </c>
      <c r="N2281">
        <v>21</v>
      </c>
      <c r="O2281">
        <v>1</v>
      </c>
      <c r="P2281">
        <v>17</v>
      </c>
      <c r="Q2281">
        <v>1</v>
      </c>
      <c r="R2281" t="s">
        <v>7</v>
      </c>
    </row>
    <row r="2282" spans="1:18" x14ac:dyDescent="0.35">
      <c r="A2282">
        <v>0</v>
      </c>
      <c r="B2282" t="s">
        <v>438</v>
      </c>
      <c r="C2282">
        <v>0</v>
      </c>
      <c r="E2282" t="s">
        <v>363</v>
      </c>
      <c r="F2282" t="s">
        <v>483</v>
      </c>
      <c r="G2282" t="s">
        <v>438</v>
      </c>
      <c r="H2282">
        <v>15.004</v>
      </c>
      <c r="I2282" t="s">
        <v>871</v>
      </c>
      <c r="L2282">
        <v>105507507</v>
      </c>
      <c r="M2282" s="5">
        <v>43254</v>
      </c>
      <c r="N2282">
        <v>21</v>
      </c>
      <c r="O2282">
        <v>1</v>
      </c>
      <c r="P2282">
        <v>7</v>
      </c>
      <c r="Q2282">
        <v>1</v>
      </c>
      <c r="R2282" t="s">
        <v>7</v>
      </c>
    </row>
    <row r="2283" spans="1:18" x14ac:dyDescent="0.35">
      <c r="A2283">
        <v>0</v>
      </c>
      <c r="B2283" t="s">
        <v>438</v>
      </c>
      <c r="C2283">
        <v>0</v>
      </c>
      <c r="E2283" t="s">
        <v>363</v>
      </c>
      <c r="F2283" t="s">
        <v>475</v>
      </c>
      <c r="G2283" t="s">
        <v>438</v>
      </c>
      <c r="H2283">
        <v>15.004</v>
      </c>
      <c r="I2283" t="s">
        <v>871</v>
      </c>
      <c r="L2283">
        <v>104890687</v>
      </c>
      <c r="M2283" s="5">
        <v>42665</v>
      </c>
      <c r="N2283">
        <v>21</v>
      </c>
      <c r="O2283">
        <v>1</v>
      </c>
      <c r="P2283">
        <v>16</v>
      </c>
      <c r="Q2283">
        <v>5</v>
      </c>
      <c r="R2283" t="s">
        <v>7</v>
      </c>
    </row>
    <row r="2284" spans="1:18" x14ac:dyDescent="0.35">
      <c r="A2284">
        <v>0</v>
      </c>
      <c r="B2284" t="s">
        <v>438</v>
      </c>
      <c r="C2284">
        <v>0</v>
      </c>
      <c r="E2284" t="s">
        <v>363</v>
      </c>
      <c r="F2284" t="s">
        <v>718</v>
      </c>
      <c r="G2284" t="s">
        <v>438</v>
      </c>
      <c r="H2284">
        <v>15.004</v>
      </c>
      <c r="I2284" t="s">
        <v>871</v>
      </c>
      <c r="L2284">
        <v>104590110</v>
      </c>
      <c r="M2284" s="5">
        <v>42354</v>
      </c>
      <c r="N2284">
        <v>19</v>
      </c>
      <c r="O2284">
        <v>2</v>
      </c>
      <c r="P2284">
        <v>0</v>
      </c>
      <c r="Q2284">
        <v>5</v>
      </c>
      <c r="R2284" t="s">
        <v>3</v>
      </c>
    </row>
    <row r="2285" spans="1:18" x14ac:dyDescent="0.35">
      <c r="A2285">
        <v>0</v>
      </c>
      <c r="B2285" t="s">
        <v>438</v>
      </c>
      <c r="C2285">
        <v>0</v>
      </c>
      <c r="E2285" t="s">
        <v>363</v>
      </c>
      <c r="F2285" t="s">
        <v>719</v>
      </c>
      <c r="G2285" t="s">
        <v>438</v>
      </c>
      <c r="H2285">
        <v>15.004</v>
      </c>
      <c r="I2285" t="s">
        <v>871</v>
      </c>
      <c r="L2285">
        <v>105646796</v>
      </c>
      <c r="M2285" s="5">
        <v>43392</v>
      </c>
      <c r="N2285">
        <v>21</v>
      </c>
      <c r="O2285">
        <v>1</v>
      </c>
      <c r="P2285">
        <v>16</v>
      </c>
      <c r="Q2285">
        <v>1</v>
      </c>
      <c r="R2285" t="s">
        <v>7</v>
      </c>
    </row>
    <row r="2286" spans="1:18" x14ac:dyDescent="0.35">
      <c r="A2286">
        <v>0</v>
      </c>
      <c r="B2286" t="s">
        <v>438</v>
      </c>
      <c r="C2286">
        <v>0</v>
      </c>
      <c r="E2286" t="s">
        <v>363</v>
      </c>
      <c r="F2286" t="s">
        <v>446</v>
      </c>
      <c r="G2286" t="s">
        <v>438</v>
      </c>
      <c r="H2286">
        <v>15.004</v>
      </c>
      <c r="I2286" t="s">
        <v>871</v>
      </c>
      <c r="L2286">
        <v>104852718</v>
      </c>
      <c r="M2286" s="5">
        <v>42627</v>
      </c>
      <c r="N2286">
        <v>21</v>
      </c>
      <c r="O2286">
        <v>1</v>
      </c>
      <c r="P2286">
        <v>16</v>
      </c>
      <c r="Q2286">
        <v>1</v>
      </c>
      <c r="R2286" t="s">
        <v>7</v>
      </c>
    </row>
    <row r="2287" spans="1:18" x14ac:dyDescent="0.35">
      <c r="A2287">
        <v>0</v>
      </c>
      <c r="B2287" t="s">
        <v>438</v>
      </c>
      <c r="C2287">
        <v>0</v>
      </c>
      <c r="E2287" t="s">
        <v>363</v>
      </c>
      <c r="F2287" t="s">
        <v>483</v>
      </c>
      <c r="G2287" t="s">
        <v>438</v>
      </c>
      <c r="H2287">
        <v>15.004</v>
      </c>
      <c r="I2287" t="s">
        <v>871</v>
      </c>
      <c r="L2287">
        <v>106445345</v>
      </c>
      <c r="M2287" s="5">
        <v>44188</v>
      </c>
      <c r="N2287">
        <v>21</v>
      </c>
      <c r="O2287">
        <v>1</v>
      </c>
      <c r="P2287">
        <v>8</v>
      </c>
      <c r="Q2287">
        <v>1</v>
      </c>
      <c r="R2287" t="s">
        <v>7</v>
      </c>
    </row>
    <row r="2288" spans="1:18" x14ac:dyDescent="0.35">
      <c r="A2288">
        <v>0</v>
      </c>
      <c r="B2288" t="s">
        <v>438</v>
      </c>
      <c r="C2288">
        <v>0</v>
      </c>
      <c r="E2288" t="s">
        <v>363</v>
      </c>
      <c r="F2288" t="s">
        <v>721</v>
      </c>
      <c r="G2288" t="s">
        <v>438</v>
      </c>
      <c r="H2288">
        <v>15.004</v>
      </c>
      <c r="I2288" t="s">
        <v>871</v>
      </c>
      <c r="L2288">
        <v>106313622</v>
      </c>
      <c r="M2288" s="5">
        <v>44060</v>
      </c>
      <c r="N2288">
        <v>21</v>
      </c>
      <c r="O2288">
        <v>1</v>
      </c>
      <c r="P2288">
        <v>17</v>
      </c>
      <c r="Q2288">
        <v>1</v>
      </c>
      <c r="R2288" t="s">
        <v>7</v>
      </c>
    </row>
    <row r="2289" spans="1:18" x14ac:dyDescent="0.35">
      <c r="A2289">
        <v>0</v>
      </c>
      <c r="B2289" t="s">
        <v>438</v>
      </c>
      <c r="C2289">
        <v>0</v>
      </c>
      <c r="E2289" t="s">
        <v>363</v>
      </c>
      <c r="F2289" t="s">
        <v>438</v>
      </c>
      <c r="G2289" t="s">
        <v>438</v>
      </c>
      <c r="H2289">
        <v>15.004</v>
      </c>
      <c r="I2289" t="s">
        <v>871</v>
      </c>
      <c r="L2289">
        <v>104661447</v>
      </c>
      <c r="M2289" s="5">
        <v>42429</v>
      </c>
      <c r="N2289">
        <v>21</v>
      </c>
      <c r="O2289">
        <v>1</v>
      </c>
      <c r="P2289">
        <v>8</v>
      </c>
      <c r="Q2289">
        <v>1</v>
      </c>
      <c r="R2289" t="s">
        <v>7</v>
      </c>
    </row>
    <row r="2290" spans="1:18" x14ac:dyDescent="0.35">
      <c r="A2290">
        <v>0</v>
      </c>
      <c r="B2290" t="s">
        <v>438</v>
      </c>
      <c r="C2290">
        <v>0</v>
      </c>
      <c r="E2290" t="s">
        <v>363</v>
      </c>
      <c r="F2290" t="s">
        <v>645</v>
      </c>
      <c r="G2290" t="s">
        <v>438</v>
      </c>
      <c r="H2290">
        <v>15.004</v>
      </c>
      <c r="I2290" t="s">
        <v>871</v>
      </c>
      <c r="L2290">
        <v>104447255</v>
      </c>
      <c r="M2290" s="5">
        <v>42214</v>
      </c>
      <c r="N2290">
        <v>21</v>
      </c>
      <c r="O2290">
        <v>1</v>
      </c>
      <c r="P2290">
        <v>8</v>
      </c>
      <c r="Q2290">
        <v>1</v>
      </c>
      <c r="R2290" t="s">
        <v>7</v>
      </c>
    </row>
    <row r="2291" spans="1:18" x14ac:dyDescent="0.35">
      <c r="A2291">
        <v>0</v>
      </c>
      <c r="B2291" t="s">
        <v>438</v>
      </c>
      <c r="C2291">
        <v>0</v>
      </c>
      <c r="E2291" t="s">
        <v>363</v>
      </c>
      <c r="F2291" t="s">
        <v>446</v>
      </c>
      <c r="G2291" t="s">
        <v>438</v>
      </c>
      <c r="H2291">
        <v>15.004</v>
      </c>
      <c r="I2291" t="s">
        <v>871</v>
      </c>
      <c r="L2291">
        <v>107191975</v>
      </c>
      <c r="M2291" s="5">
        <v>44917</v>
      </c>
      <c r="N2291">
        <v>18</v>
      </c>
      <c r="O2291">
        <v>2</v>
      </c>
      <c r="P2291">
        <v>19</v>
      </c>
      <c r="Q2291">
        <v>5</v>
      </c>
      <c r="R2291" t="s">
        <v>7</v>
      </c>
    </row>
    <row r="2292" spans="1:18" x14ac:dyDescent="0.35">
      <c r="A2292">
        <v>0</v>
      </c>
      <c r="B2292" t="s">
        <v>438</v>
      </c>
      <c r="C2292">
        <v>0</v>
      </c>
      <c r="E2292" t="s">
        <v>363</v>
      </c>
      <c r="F2292" t="s">
        <v>484</v>
      </c>
      <c r="G2292" t="s">
        <v>438</v>
      </c>
      <c r="H2292">
        <v>15.004</v>
      </c>
      <c r="I2292" t="s">
        <v>871</v>
      </c>
      <c r="L2292">
        <v>106727228</v>
      </c>
      <c r="M2292" s="5">
        <v>44477</v>
      </c>
      <c r="N2292">
        <v>21</v>
      </c>
      <c r="O2292">
        <v>1</v>
      </c>
      <c r="P2292">
        <v>17</v>
      </c>
      <c r="Q2292">
        <v>1</v>
      </c>
      <c r="R2292" t="s">
        <v>7</v>
      </c>
    </row>
    <row r="2293" spans="1:18" x14ac:dyDescent="0.35">
      <c r="A2293">
        <v>0</v>
      </c>
      <c r="B2293" t="s">
        <v>438</v>
      </c>
      <c r="C2293">
        <v>0</v>
      </c>
      <c r="E2293" t="s">
        <v>363</v>
      </c>
      <c r="F2293" t="s">
        <v>483</v>
      </c>
      <c r="G2293" t="s">
        <v>438</v>
      </c>
      <c r="H2293">
        <v>15.004</v>
      </c>
      <c r="I2293" t="s">
        <v>871</v>
      </c>
      <c r="L2293">
        <v>105915461</v>
      </c>
      <c r="M2293" s="5">
        <v>43649</v>
      </c>
      <c r="N2293">
        <v>21</v>
      </c>
      <c r="O2293">
        <v>1</v>
      </c>
      <c r="P2293">
        <v>17</v>
      </c>
      <c r="Q2293">
        <v>1</v>
      </c>
      <c r="R2293" t="s">
        <v>7</v>
      </c>
    </row>
    <row r="2294" spans="1:18" x14ac:dyDescent="0.35">
      <c r="A2294">
        <v>0</v>
      </c>
      <c r="B2294" t="s">
        <v>438</v>
      </c>
      <c r="C2294">
        <v>0</v>
      </c>
      <c r="E2294" t="s">
        <v>363</v>
      </c>
      <c r="F2294" t="s">
        <v>475</v>
      </c>
      <c r="G2294" t="s">
        <v>438</v>
      </c>
      <c r="H2294">
        <v>15.004</v>
      </c>
      <c r="I2294" t="s">
        <v>871</v>
      </c>
      <c r="L2294">
        <v>104061132</v>
      </c>
      <c r="M2294" s="5">
        <v>41774</v>
      </c>
      <c r="N2294">
        <v>21</v>
      </c>
      <c r="O2294">
        <v>2</v>
      </c>
      <c r="P2294">
        <v>7</v>
      </c>
      <c r="Q2294">
        <v>1</v>
      </c>
      <c r="R2294" t="s">
        <v>7</v>
      </c>
    </row>
    <row r="2295" spans="1:18" x14ac:dyDescent="0.35">
      <c r="A2295">
        <v>0</v>
      </c>
      <c r="B2295" t="s">
        <v>438</v>
      </c>
      <c r="C2295">
        <v>0</v>
      </c>
      <c r="E2295" t="s">
        <v>363</v>
      </c>
      <c r="F2295" t="s">
        <v>483</v>
      </c>
      <c r="G2295" t="s">
        <v>438</v>
      </c>
      <c r="H2295">
        <v>15.004</v>
      </c>
      <c r="I2295" t="s">
        <v>871</v>
      </c>
      <c r="L2295">
        <v>106797678</v>
      </c>
      <c r="M2295" s="5">
        <v>44537</v>
      </c>
      <c r="N2295">
        <v>28</v>
      </c>
      <c r="O2295">
        <v>1</v>
      </c>
      <c r="P2295">
        <v>16</v>
      </c>
      <c r="Q2295">
        <v>1</v>
      </c>
      <c r="R2295" t="s">
        <v>7</v>
      </c>
    </row>
    <row r="2296" spans="1:18" x14ac:dyDescent="0.35">
      <c r="A2296">
        <v>0</v>
      </c>
      <c r="B2296" t="s">
        <v>438</v>
      </c>
      <c r="C2296">
        <v>0</v>
      </c>
      <c r="E2296" t="s">
        <v>363</v>
      </c>
      <c r="F2296" t="s">
        <v>483</v>
      </c>
      <c r="G2296" t="s">
        <v>438</v>
      </c>
      <c r="H2296">
        <v>15.004</v>
      </c>
      <c r="I2296" t="s">
        <v>871</v>
      </c>
      <c r="L2296">
        <v>106777681</v>
      </c>
      <c r="M2296" s="5">
        <v>44522</v>
      </c>
      <c r="N2296">
        <v>21</v>
      </c>
      <c r="O2296">
        <v>1</v>
      </c>
      <c r="P2296">
        <v>21</v>
      </c>
      <c r="Q2296">
        <v>5</v>
      </c>
      <c r="R2296" t="s">
        <v>7</v>
      </c>
    </row>
    <row r="2297" spans="1:18" x14ac:dyDescent="0.35">
      <c r="A2297">
        <v>0</v>
      </c>
      <c r="B2297" t="s">
        <v>438</v>
      </c>
      <c r="C2297">
        <v>0</v>
      </c>
      <c r="E2297" t="s">
        <v>363</v>
      </c>
      <c r="F2297" t="s">
        <v>446</v>
      </c>
      <c r="G2297" t="s">
        <v>438</v>
      </c>
      <c r="H2297">
        <v>15.004</v>
      </c>
      <c r="I2297" t="s">
        <v>871</v>
      </c>
      <c r="L2297">
        <v>106433425</v>
      </c>
      <c r="M2297" s="5">
        <v>44175</v>
      </c>
      <c r="N2297">
        <v>21</v>
      </c>
      <c r="O2297">
        <v>1</v>
      </c>
      <c r="P2297">
        <v>17</v>
      </c>
      <c r="Q2297">
        <v>1</v>
      </c>
      <c r="R2297" t="s">
        <v>7</v>
      </c>
    </row>
    <row r="2298" spans="1:18" x14ac:dyDescent="0.35">
      <c r="A2298">
        <v>0</v>
      </c>
      <c r="B2298" t="s">
        <v>438</v>
      </c>
      <c r="C2298">
        <v>0</v>
      </c>
      <c r="E2298" t="s">
        <v>363</v>
      </c>
      <c r="F2298" t="s">
        <v>486</v>
      </c>
      <c r="G2298" t="s">
        <v>438</v>
      </c>
      <c r="H2298">
        <v>15.004</v>
      </c>
      <c r="I2298" t="s">
        <v>871</v>
      </c>
      <c r="L2298">
        <v>106403831</v>
      </c>
      <c r="M2298" s="5">
        <v>44145</v>
      </c>
      <c r="N2298">
        <v>21</v>
      </c>
      <c r="O2298">
        <v>1</v>
      </c>
      <c r="P2298">
        <v>16</v>
      </c>
      <c r="Q2298">
        <v>1</v>
      </c>
      <c r="R2298" t="s">
        <v>7</v>
      </c>
    </row>
    <row r="2299" spans="1:18" x14ac:dyDescent="0.35">
      <c r="A2299">
        <v>0</v>
      </c>
      <c r="B2299" t="s">
        <v>438</v>
      </c>
      <c r="C2299">
        <v>0</v>
      </c>
      <c r="E2299" t="s">
        <v>363</v>
      </c>
      <c r="F2299" t="s">
        <v>645</v>
      </c>
      <c r="G2299" t="s">
        <v>438</v>
      </c>
      <c r="H2299">
        <v>15.004</v>
      </c>
      <c r="I2299" t="s">
        <v>871</v>
      </c>
      <c r="L2299">
        <v>105950571</v>
      </c>
      <c r="M2299" s="5">
        <v>43678</v>
      </c>
      <c r="N2299">
        <v>21</v>
      </c>
      <c r="O2299">
        <v>1</v>
      </c>
      <c r="P2299">
        <v>17</v>
      </c>
      <c r="Q2299">
        <v>1</v>
      </c>
      <c r="R2299" t="s">
        <v>7</v>
      </c>
    </row>
    <row r="2300" spans="1:18" x14ac:dyDescent="0.35">
      <c r="A2300">
        <v>502</v>
      </c>
      <c r="B2300" t="s">
        <v>438</v>
      </c>
      <c r="C2300">
        <v>0</v>
      </c>
      <c r="E2300" t="s">
        <v>363</v>
      </c>
      <c r="F2300" t="s">
        <v>487</v>
      </c>
      <c r="G2300" t="s">
        <v>438</v>
      </c>
      <c r="H2300">
        <v>15.004</v>
      </c>
      <c r="I2300" t="s">
        <v>871</v>
      </c>
      <c r="L2300">
        <v>107006540</v>
      </c>
      <c r="M2300" s="5">
        <v>44745</v>
      </c>
      <c r="N2300">
        <v>30</v>
      </c>
      <c r="O2300">
        <v>1</v>
      </c>
      <c r="P2300">
        <v>7</v>
      </c>
      <c r="Q2300">
        <v>4</v>
      </c>
      <c r="R2300" t="s">
        <v>7</v>
      </c>
    </row>
    <row r="2301" spans="1:18" x14ac:dyDescent="0.35">
      <c r="A2301">
        <v>0</v>
      </c>
      <c r="B2301" t="s">
        <v>438</v>
      </c>
      <c r="C2301">
        <v>0</v>
      </c>
      <c r="E2301" t="s">
        <v>363</v>
      </c>
      <c r="F2301" t="s">
        <v>486</v>
      </c>
      <c r="G2301" t="s">
        <v>438</v>
      </c>
      <c r="H2301">
        <v>15.004</v>
      </c>
      <c r="I2301" t="s">
        <v>871</v>
      </c>
      <c r="L2301">
        <v>106154465</v>
      </c>
      <c r="M2301" s="5">
        <v>43873</v>
      </c>
      <c r="N2301">
        <v>24</v>
      </c>
      <c r="O2301">
        <v>1</v>
      </c>
      <c r="P2301">
        <v>7</v>
      </c>
      <c r="Q2301">
        <v>1</v>
      </c>
      <c r="R2301" t="s">
        <v>3</v>
      </c>
    </row>
    <row r="2302" spans="1:18" x14ac:dyDescent="0.35">
      <c r="A2302">
        <v>0</v>
      </c>
      <c r="B2302" t="s">
        <v>438</v>
      </c>
      <c r="C2302">
        <v>0</v>
      </c>
      <c r="E2302" t="s">
        <v>363</v>
      </c>
      <c r="F2302" t="s">
        <v>483</v>
      </c>
      <c r="G2302" t="s">
        <v>438</v>
      </c>
      <c r="H2302">
        <v>15.004</v>
      </c>
      <c r="I2302" t="s">
        <v>871</v>
      </c>
      <c r="L2302">
        <v>105717328</v>
      </c>
      <c r="M2302" s="5">
        <v>43452</v>
      </c>
      <c r="N2302">
        <v>21</v>
      </c>
      <c r="O2302">
        <v>1</v>
      </c>
      <c r="P2302">
        <v>16</v>
      </c>
      <c r="Q2302">
        <v>1</v>
      </c>
      <c r="R2302" t="s">
        <v>7</v>
      </c>
    </row>
    <row r="2303" spans="1:18" x14ac:dyDescent="0.35">
      <c r="A2303">
        <v>0</v>
      </c>
      <c r="B2303" t="s">
        <v>438</v>
      </c>
      <c r="C2303">
        <v>0</v>
      </c>
      <c r="E2303" t="s">
        <v>363</v>
      </c>
      <c r="F2303" t="s">
        <v>438</v>
      </c>
      <c r="G2303" t="s">
        <v>438</v>
      </c>
      <c r="H2303">
        <v>15.004</v>
      </c>
      <c r="I2303" t="s">
        <v>871</v>
      </c>
      <c r="L2303">
        <v>104925224</v>
      </c>
      <c r="M2303" s="5">
        <v>42691</v>
      </c>
      <c r="N2303">
        <v>24</v>
      </c>
      <c r="O2303">
        <v>1</v>
      </c>
      <c r="P2303">
        <v>8</v>
      </c>
      <c r="Q2303">
        <v>1</v>
      </c>
      <c r="R2303" t="s">
        <v>7</v>
      </c>
    </row>
    <row r="2304" spans="1:18" x14ac:dyDescent="0.35">
      <c r="A2304">
        <v>0</v>
      </c>
      <c r="B2304" t="s">
        <v>438</v>
      </c>
      <c r="C2304">
        <v>0</v>
      </c>
      <c r="E2304" t="s">
        <v>363</v>
      </c>
      <c r="F2304" t="s">
        <v>487</v>
      </c>
      <c r="G2304" t="s">
        <v>438</v>
      </c>
      <c r="H2304">
        <v>15.004</v>
      </c>
      <c r="I2304" t="s">
        <v>871</v>
      </c>
      <c r="L2304">
        <v>104596842</v>
      </c>
      <c r="M2304" s="5">
        <v>42364</v>
      </c>
      <c r="N2304">
        <v>19</v>
      </c>
      <c r="O2304">
        <v>2</v>
      </c>
      <c r="P2304">
        <v>0</v>
      </c>
      <c r="Q2304">
        <v>5</v>
      </c>
      <c r="R2304" t="s">
        <v>7</v>
      </c>
    </row>
    <row r="2305" spans="1:18" x14ac:dyDescent="0.35">
      <c r="A2305">
        <v>0</v>
      </c>
      <c r="B2305" t="s">
        <v>438</v>
      </c>
      <c r="C2305">
        <v>0</v>
      </c>
      <c r="E2305" t="s">
        <v>363</v>
      </c>
      <c r="F2305" t="s">
        <v>474</v>
      </c>
      <c r="G2305" t="s">
        <v>438</v>
      </c>
      <c r="H2305">
        <v>15.004</v>
      </c>
      <c r="I2305" t="s">
        <v>871</v>
      </c>
      <c r="L2305">
        <v>107640061</v>
      </c>
      <c r="M2305" s="5">
        <v>45350</v>
      </c>
      <c r="N2305">
        <v>21</v>
      </c>
      <c r="O2305">
        <v>1</v>
      </c>
      <c r="P2305">
        <v>15</v>
      </c>
      <c r="Q2305">
        <v>1</v>
      </c>
      <c r="R2305" t="s">
        <v>7</v>
      </c>
    </row>
    <row r="2306" spans="1:18" x14ac:dyDescent="0.35">
      <c r="A2306">
        <v>0</v>
      </c>
      <c r="B2306" t="s">
        <v>438</v>
      </c>
      <c r="C2306">
        <v>0</v>
      </c>
      <c r="E2306" t="s">
        <v>363</v>
      </c>
      <c r="F2306" t="s">
        <v>446</v>
      </c>
      <c r="G2306" t="s">
        <v>438</v>
      </c>
      <c r="H2306">
        <v>15.004</v>
      </c>
      <c r="I2306" t="s">
        <v>871</v>
      </c>
      <c r="L2306">
        <v>107238437</v>
      </c>
      <c r="M2306" s="5">
        <v>44963</v>
      </c>
      <c r="N2306">
        <v>21</v>
      </c>
      <c r="O2306">
        <v>1</v>
      </c>
      <c r="P2306">
        <v>9</v>
      </c>
      <c r="Q2306">
        <v>5</v>
      </c>
      <c r="R2306" t="s">
        <v>7</v>
      </c>
    </row>
    <row r="2307" spans="1:18" x14ac:dyDescent="0.35">
      <c r="A2307">
        <v>0</v>
      </c>
      <c r="B2307" t="s">
        <v>438</v>
      </c>
      <c r="C2307">
        <v>0</v>
      </c>
      <c r="E2307" t="s">
        <v>363</v>
      </c>
      <c r="F2307" t="s">
        <v>474</v>
      </c>
      <c r="G2307" t="s">
        <v>438</v>
      </c>
      <c r="H2307">
        <v>15.004</v>
      </c>
      <c r="I2307" t="s">
        <v>871</v>
      </c>
      <c r="L2307">
        <v>108237027</v>
      </c>
      <c r="M2307" s="5">
        <v>45919</v>
      </c>
      <c r="N2307">
        <v>21</v>
      </c>
      <c r="O2307">
        <v>1</v>
      </c>
      <c r="P2307">
        <v>0</v>
      </c>
      <c r="Q2307">
        <v>1</v>
      </c>
      <c r="R2307" t="s">
        <v>7</v>
      </c>
    </row>
    <row r="2308" spans="1:18" x14ac:dyDescent="0.35">
      <c r="A2308">
        <v>0</v>
      </c>
      <c r="B2308" t="s">
        <v>438</v>
      </c>
      <c r="C2308">
        <v>0</v>
      </c>
      <c r="E2308" t="s">
        <v>363</v>
      </c>
      <c r="F2308" t="s">
        <v>483</v>
      </c>
      <c r="G2308" t="s">
        <v>438</v>
      </c>
      <c r="H2308">
        <v>15.004</v>
      </c>
      <c r="I2308" t="s">
        <v>871</v>
      </c>
      <c r="L2308">
        <v>107921118</v>
      </c>
      <c r="M2308" s="5">
        <v>45609</v>
      </c>
      <c r="N2308">
        <v>21</v>
      </c>
      <c r="O2308">
        <v>1</v>
      </c>
      <c r="P2308">
        <v>16</v>
      </c>
      <c r="Q2308">
        <v>5</v>
      </c>
      <c r="R2308" t="s">
        <v>7</v>
      </c>
    </row>
    <row r="2309" spans="1:18" x14ac:dyDescent="0.35">
      <c r="A2309">
        <v>0</v>
      </c>
      <c r="B2309" t="s">
        <v>438</v>
      </c>
      <c r="C2309">
        <v>0</v>
      </c>
      <c r="E2309" t="s">
        <v>363</v>
      </c>
      <c r="F2309" t="s">
        <v>486</v>
      </c>
      <c r="G2309" t="s">
        <v>438</v>
      </c>
      <c r="H2309">
        <v>15.004</v>
      </c>
      <c r="I2309" t="s">
        <v>871</v>
      </c>
      <c r="L2309">
        <v>108038237</v>
      </c>
      <c r="M2309" s="5">
        <v>45720</v>
      </c>
      <c r="N2309">
        <v>21</v>
      </c>
      <c r="O2309">
        <v>1</v>
      </c>
      <c r="P2309">
        <v>17</v>
      </c>
      <c r="Q2309">
        <v>5</v>
      </c>
      <c r="R2309" t="s">
        <v>7</v>
      </c>
    </row>
    <row r="2310" spans="1:18" x14ac:dyDescent="0.35">
      <c r="A2310">
        <v>0</v>
      </c>
      <c r="B2310" t="s">
        <v>438</v>
      </c>
      <c r="C2310">
        <v>0</v>
      </c>
      <c r="E2310" t="s">
        <v>363</v>
      </c>
      <c r="F2310" t="s">
        <v>483</v>
      </c>
      <c r="G2310" t="s">
        <v>438</v>
      </c>
      <c r="H2310">
        <v>15.004</v>
      </c>
      <c r="I2310" t="s">
        <v>871</v>
      </c>
      <c r="L2310">
        <v>108062306</v>
      </c>
      <c r="M2310" s="5">
        <v>45744</v>
      </c>
      <c r="N2310">
        <v>21</v>
      </c>
      <c r="O2310">
        <v>1</v>
      </c>
      <c r="P2310">
        <v>16</v>
      </c>
      <c r="Q2310">
        <v>1</v>
      </c>
      <c r="R2310" t="s">
        <v>7</v>
      </c>
    </row>
    <row r="2311" spans="1:18" x14ac:dyDescent="0.35">
      <c r="A2311">
        <v>0</v>
      </c>
      <c r="B2311" t="s">
        <v>438</v>
      </c>
      <c r="C2311">
        <v>0</v>
      </c>
      <c r="E2311" t="s">
        <v>363</v>
      </c>
      <c r="F2311" t="s">
        <v>722</v>
      </c>
      <c r="G2311" t="s">
        <v>438</v>
      </c>
      <c r="H2311">
        <v>15.004</v>
      </c>
      <c r="I2311" t="s">
        <v>871</v>
      </c>
      <c r="L2311">
        <v>107582448</v>
      </c>
      <c r="M2311" s="5">
        <v>45293</v>
      </c>
      <c r="N2311">
        <v>21</v>
      </c>
      <c r="O2311">
        <v>1</v>
      </c>
      <c r="P2311">
        <v>0</v>
      </c>
      <c r="Q2311">
        <v>5</v>
      </c>
      <c r="R2311" t="s">
        <v>3</v>
      </c>
    </row>
    <row r="2312" spans="1:18" x14ac:dyDescent="0.35">
      <c r="A2312">
        <v>0</v>
      </c>
      <c r="B2312" t="s">
        <v>438</v>
      </c>
      <c r="C2312">
        <v>0</v>
      </c>
      <c r="E2312" t="s">
        <v>363</v>
      </c>
      <c r="F2312" t="s">
        <v>531</v>
      </c>
      <c r="G2312" t="s">
        <v>438</v>
      </c>
      <c r="H2312">
        <v>15.004</v>
      </c>
      <c r="I2312" t="s">
        <v>871</v>
      </c>
      <c r="L2312">
        <v>108094977</v>
      </c>
      <c r="M2312" s="5">
        <v>45773</v>
      </c>
      <c r="N2312">
        <v>21</v>
      </c>
      <c r="O2312">
        <v>1</v>
      </c>
      <c r="P2312">
        <v>16</v>
      </c>
      <c r="Q2312">
        <v>1</v>
      </c>
      <c r="R2312" t="s">
        <v>7</v>
      </c>
    </row>
    <row r="2313" spans="1:18" x14ac:dyDescent="0.35">
      <c r="A2313">
        <v>0</v>
      </c>
      <c r="B2313" t="s">
        <v>438</v>
      </c>
      <c r="C2313">
        <v>0</v>
      </c>
      <c r="E2313" t="s">
        <v>363</v>
      </c>
      <c r="F2313" t="s">
        <v>486</v>
      </c>
      <c r="G2313" t="s">
        <v>438</v>
      </c>
      <c r="H2313">
        <v>15.004</v>
      </c>
      <c r="I2313" t="s">
        <v>871</v>
      </c>
      <c r="L2313">
        <v>108508965</v>
      </c>
      <c r="M2313" s="5">
        <v>46167</v>
      </c>
      <c r="N2313">
        <v>21</v>
      </c>
      <c r="O2313">
        <v>2</v>
      </c>
      <c r="P2313">
        <v>17</v>
      </c>
      <c r="Q2313">
        <v>1</v>
      </c>
      <c r="R2313" t="s">
        <v>7</v>
      </c>
    </row>
    <row r="2314" spans="1:18" x14ac:dyDescent="0.35">
      <c r="A2314">
        <v>0</v>
      </c>
      <c r="B2314" t="s">
        <v>363</v>
      </c>
      <c r="C2314">
        <v>0</v>
      </c>
      <c r="E2314" t="s">
        <v>388</v>
      </c>
      <c r="F2314" t="s">
        <v>384</v>
      </c>
      <c r="H2314">
        <v>999.99900000000002</v>
      </c>
      <c r="I2314" t="s">
        <v>871</v>
      </c>
      <c r="L2314">
        <v>104668391</v>
      </c>
      <c r="M2314" s="5">
        <v>42418</v>
      </c>
      <c r="N2314">
        <v>21</v>
      </c>
      <c r="O2314">
        <v>1</v>
      </c>
      <c r="P2314">
        <v>8</v>
      </c>
      <c r="Q2314">
        <v>1</v>
      </c>
      <c r="R2314" t="s">
        <v>3</v>
      </c>
    </row>
    <row r="2315" spans="1:18" x14ac:dyDescent="0.35">
      <c r="A2315">
        <v>0</v>
      </c>
      <c r="B2315" t="s">
        <v>345</v>
      </c>
      <c r="C2315">
        <v>0</v>
      </c>
      <c r="E2315" t="s">
        <v>419</v>
      </c>
      <c r="F2315" t="s">
        <v>416</v>
      </c>
      <c r="H2315">
        <v>999.99900000000002</v>
      </c>
      <c r="I2315" t="s">
        <v>871</v>
      </c>
      <c r="L2315">
        <v>108207709</v>
      </c>
      <c r="M2315" s="5">
        <v>45888</v>
      </c>
      <c r="N2315">
        <v>21</v>
      </c>
      <c r="O2315">
        <v>1</v>
      </c>
      <c r="P2315">
        <v>8</v>
      </c>
      <c r="Q2315">
        <v>1</v>
      </c>
      <c r="R2315" t="s">
        <v>7</v>
      </c>
    </row>
    <row r="2316" spans="1:18" x14ac:dyDescent="0.35">
      <c r="A2316">
        <v>0</v>
      </c>
      <c r="B2316" t="s">
        <v>367</v>
      </c>
      <c r="C2316">
        <v>0</v>
      </c>
      <c r="E2316" t="s">
        <v>408</v>
      </c>
      <c r="F2316" t="s">
        <v>382</v>
      </c>
      <c r="H2316">
        <v>999.99900000000002</v>
      </c>
      <c r="I2316" t="s">
        <v>871</v>
      </c>
      <c r="L2316">
        <v>107054643</v>
      </c>
      <c r="M2316" s="5">
        <v>44795</v>
      </c>
      <c r="N2316">
        <v>30</v>
      </c>
      <c r="O2316">
        <v>1</v>
      </c>
      <c r="P2316">
        <v>0</v>
      </c>
      <c r="Q2316">
        <v>1</v>
      </c>
      <c r="R2316" t="s">
        <v>7</v>
      </c>
    </row>
    <row r="2317" spans="1:18" x14ac:dyDescent="0.35">
      <c r="B2317" t="s">
        <v>367</v>
      </c>
      <c r="C2317">
        <v>0</v>
      </c>
      <c r="E2317" t="s">
        <v>408</v>
      </c>
      <c r="F2317" t="s">
        <v>387</v>
      </c>
      <c r="H2317">
        <v>999.99900000000002</v>
      </c>
      <c r="I2317" t="s">
        <v>871</v>
      </c>
      <c r="L2317">
        <v>107749066</v>
      </c>
      <c r="M2317" s="5">
        <v>45446</v>
      </c>
      <c r="N2317">
        <v>21</v>
      </c>
      <c r="O2317">
        <v>2</v>
      </c>
      <c r="P2317">
        <v>0</v>
      </c>
      <c r="Q2317">
        <v>1</v>
      </c>
      <c r="R2317" t="s">
        <v>3</v>
      </c>
    </row>
    <row r="2318" spans="1:18" x14ac:dyDescent="0.35">
      <c r="A2318">
        <v>0</v>
      </c>
      <c r="B2318" t="s">
        <v>363</v>
      </c>
      <c r="C2318">
        <v>0</v>
      </c>
      <c r="E2318" t="s">
        <v>391</v>
      </c>
      <c r="F2318" t="s">
        <v>384</v>
      </c>
      <c r="H2318">
        <v>999.99900000000002</v>
      </c>
      <c r="I2318" t="s">
        <v>871</v>
      </c>
      <c r="L2318">
        <v>105979361</v>
      </c>
      <c r="M2318" s="5">
        <v>43709</v>
      </c>
      <c r="N2318">
        <v>24</v>
      </c>
      <c r="O2318">
        <v>1</v>
      </c>
      <c r="P2318">
        <v>8</v>
      </c>
      <c r="Q2318">
        <v>1</v>
      </c>
      <c r="R2318" t="s">
        <v>7</v>
      </c>
    </row>
    <row r="2319" spans="1:18" x14ac:dyDescent="0.35">
      <c r="A2319">
        <v>0</v>
      </c>
      <c r="B2319" t="s">
        <v>363</v>
      </c>
      <c r="C2319">
        <v>0</v>
      </c>
      <c r="E2319" t="s">
        <v>392</v>
      </c>
      <c r="F2319" t="s">
        <v>384</v>
      </c>
      <c r="H2319">
        <v>999.99900000000002</v>
      </c>
      <c r="I2319" t="s">
        <v>871</v>
      </c>
      <c r="L2319">
        <v>104853929</v>
      </c>
      <c r="M2319" s="5">
        <v>42632</v>
      </c>
      <c r="N2319">
        <v>24</v>
      </c>
      <c r="O2319">
        <v>2</v>
      </c>
      <c r="P2319">
        <v>8</v>
      </c>
      <c r="Q2319">
        <v>1</v>
      </c>
      <c r="R2319" t="s">
        <v>3</v>
      </c>
    </row>
    <row r="2320" spans="1:18" x14ac:dyDescent="0.35">
      <c r="A2320">
        <v>0</v>
      </c>
      <c r="B2320" t="s">
        <v>363</v>
      </c>
      <c r="C2320">
        <v>0</v>
      </c>
      <c r="E2320" t="s">
        <v>393</v>
      </c>
      <c r="F2320" t="s">
        <v>394</v>
      </c>
      <c r="H2320">
        <v>999.99900000000002</v>
      </c>
      <c r="I2320" t="s">
        <v>871</v>
      </c>
      <c r="L2320">
        <v>106005393</v>
      </c>
      <c r="M2320" s="5">
        <v>43736</v>
      </c>
      <c r="N2320">
        <v>21</v>
      </c>
      <c r="O2320">
        <v>1</v>
      </c>
      <c r="P2320">
        <v>8</v>
      </c>
      <c r="Q2320">
        <v>1</v>
      </c>
      <c r="R2320" t="s">
        <v>3</v>
      </c>
    </row>
    <row r="2321" spans="1:18" x14ac:dyDescent="0.35">
      <c r="A2321">
        <v>0</v>
      </c>
      <c r="B2321" t="s">
        <v>363</v>
      </c>
      <c r="C2321">
        <v>0</v>
      </c>
      <c r="E2321" t="s">
        <v>395</v>
      </c>
      <c r="F2321" t="s">
        <v>384</v>
      </c>
      <c r="H2321">
        <v>999.99900000000002</v>
      </c>
      <c r="I2321" t="s">
        <v>871</v>
      </c>
      <c r="L2321">
        <v>105502153</v>
      </c>
      <c r="M2321" s="5">
        <v>43256</v>
      </c>
      <c r="N2321">
        <v>24</v>
      </c>
      <c r="O2321">
        <v>1</v>
      </c>
      <c r="P2321">
        <v>7</v>
      </c>
      <c r="Q2321">
        <v>1</v>
      </c>
      <c r="R2321" t="s">
        <v>7</v>
      </c>
    </row>
    <row r="2322" spans="1:18" x14ac:dyDescent="0.35">
      <c r="A2322">
        <v>0</v>
      </c>
      <c r="B2322" t="s">
        <v>363</v>
      </c>
      <c r="C2322">
        <v>0</v>
      </c>
      <c r="E2322" t="s">
        <v>396</v>
      </c>
      <c r="F2322" t="s">
        <v>384</v>
      </c>
      <c r="H2322">
        <v>999.99900000000002</v>
      </c>
      <c r="I2322" t="s">
        <v>871</v>
      </c>
      <c r="L2322">
        <v>107411745</v>
      </c>
      <c r="M2322" s="5">
        <v>45136</v>
      </c>
      <c r="N2322">
        <v>21</v>
      </c>
      <c r="O2322">
        <v>1</v>
      </c>
      <c r="P2322">
        <v>0</v>
      </c>
      <c r="Q2322">
        <v>5</v>
      </c>
      <c r="R2322" t="s">
        <v>7</v>
      </c>
    </row>
    <row r="2323" spans="1:18" x14ac:dyDescent="0.35">
      <c r="A2323" s="1"/>
      <c r="C2323" s="1"/>
    </row>
    <row r="2324" spans="1:18" x14ac:dyDescent="0.35">
      <c r="A2324" s="1"/>
      <c r="C2324" s="1"/>
    </row>
    <row r="2325" spans="1:18" x14ac:dyDescent="0.35">
      <c r="A2325" s="1"/>
      <c r="C2325" s="1"/>
    </row>
    <row r="2326" spans="1:18" x14ac:dyDescent="0.35">
      <c r="A2326" s="1"/>
      <c r="C2326" s="1"/>
    </row>
    <row r="2327" spans="1:18" x14ac:dyDescent="0.35">
      <c r="A2327" s="1"/>
      <c r="C2327" s="1"/>
    </row>
    <row r="2328" spans="1:18" x14ac:dyDescent="0.35">
      <c r="A2328" s="1"/>
      <c r="C2328" s="1"/>
    </row>
    <row r="2329" spans="1:18" x14ac:dyDescent="0.35">
      <c r="A2329" s="1"/>
      <c r="C2329" s="1"/>
    </row>
    <row r="2330" spans="1:18" x14ac:dyDescent="0.35">
      <c r="A2330" s="1"/>
      <c r="C2330" s="1"/>
    </row>
    <row r="2331" spans="1:18" x14ac:dyDescent="0.35">
      <c r="A2331" s="1"/>
      <c r="C2331" s="1"/>
    </row>
    <row r="2332" spans="1:18" x14ac:dyDescent="0.35">
      <c r="A2332" s="1"/>
      <c r="C2332" s="1"/>
    </row>
    <row r="2333" spans="1:18" x14ac:dyDescent="0.35">
      <c r="A2333" s="1"/>
      <c r="C2333" s="1"/>
    </row>
    <row r="2334" spans="1:18" x14ac:dyDescent="0.35">
      <c r="A2334" s="1"/>
      <c r="C2334" s="1"/>
    </row>
    <row r="2335" spans="1:18" x14ac:dyDescent="0.35">
      <c r="A2335" s="1"/>
      <c r="C2335" s="1"/>
    </row>
    <row r="2336" spans="1:18" x14ac:dyDescent="0.35">
      <c r="A2336" s="1"/>
      <c r="C2336" s="1"/>
    </row>
    <row r="2337" spans="1:3" x14ac:dyDescent="0.35">
      <c r="A2337" s="1"/>
      <c r="C2337" s="1"/>
    </row>
    <row r="2338" spans="1:3" x14ac:dyDescent="0.35">
      <c r="A2338" s="1"/>
      <c r="C2338" s="1"/>
    </row>
    <row r="2339" spans="1:3" x14ac:dyDescent="0.35">
      <c r="A2339" s="1"/>
      <c r="C2339" s="1"/>
    </row>
    <row r="2340" spans="1:3" x14ac:dyDescent="0.35">
      <c r="A2340" s="1"/>
      <c r="C2340" s="1"/>
    </row>
    <row r="2341" spans="1:3" x14ac:dyDescent="0.35">
      <c r="A2341" s="1"/>
      <c r="C2341" s="1"/>
    </row>
    <row r="2342" spans="1:3" x14ac:dyDescent="0.35">
      <c r="A2342" s="1"/>
      <c r="C2342" s="1"/>
    </row>
    <row r="2343" spans="1:3" x14ac:dyDescent="0.35">
      <c r="A2343" s="1"/>
      <c r="C2343" s="1"/>
    </row>
    <row r="2344" spans="1:3" x14ac:dyDescent="0.35">
      <c r="A2344" s="1"/>
      <c r="C2344" s="1"/>
    </row>
    <row r="2345" spans="1:3" x14ac:dyDescent="0.35">
      <c r="A2345" s="1"/>
      <c r="C2345" s="1"/>
    </row>
    <row r="2346" spans="1:3" x14ac:dyDescent="0.35">
      <c r="A2346" s="1"/>
      <c r="C2346" s="1"/>
    </row>
    <row r="2347" spans="1:3" x14ac:dyDescent="0.35">
      <c r="A2347" s="1"/>
      <c r="C2347" s="1"/>
    </row>
    <row r="2348" spans="1:3" x14ac:dyDescent="0.35">
      <c r="A2348" s="1"/>
      <c r="C2348" s="1"/>
    </row>
    <row r="2349" spans="1:3" x14ac:dyDescent="0.35">
      <c r="A2349" s="1"/>
      <c r="C2349" s="1"/>
    </row>
    <row r="2350" spans="1:3" x14ac:dyDescent="0.35">
      <c r="A2350" s="1"/>
      <c r="C2350" s="1"/>
    </row>
    <row r="2351" spans="1:3" x14ac:dyDescent="0.35">
      <c r="A2351" s="1"/>
      <c r="C2351" s="1"/>
    </row>
    <row r="2352" spans="1:3" x14ac:dyDescent="0.35">
      <c r="A2352" s="1"/>
      <c r="C2352" s="1"/>
    </row>
    <row r="2353" spans="1:3" x14ac:dyDescent="0.35">
      <c r="A2353" s="1"/>
      <c r="C2353" s="1"/>
    </row>
    <row r="2354" spans="1:3" x14ac:dyDescent="0.35">
      <c r="A2354" s="1"/>
      <c r="C2354" s="1"/>
    </row>
    <row r="2355" spans="1:3" x14ac:dyDescent="0.35">
      <c r="A2355" s="1"/>
      <c r="C2355" s="1"/>
    </row>
    <row r="2356" spans="1:3" x14ac:dyDescent="0.35">
      <c r="A2356" s="1"/>
      <c r="C2356" s="1"/>
    </row>
    <row r="2357" spans="1:3" x14ac:dyDescent="0.35">
      <c r="A2357" s="1"/>
      <c r="C2357" s="1"/>
    </row>
    <row r="2358" spans="1:3" x14ac:dyDescent="0.35">
      <c r="A2358" s="1"/>
      <c r="C2358" s="1"/>
    </row>
    <row r="2359" spans="1:3" x14ac:dyDescent="0.35">
      <c r="A2359" s="1"/>
      <c r="C2359" s="1"/>
    </row>
    <row r="2360" spans="1:3" x14ac:dyDescent="0.35">
      <c r="A2360" s="1"/>
      <c r="C2360" s="1"/>
    </row>
    <row r="2361" spans="1:3" x14ac:dyDescent="0.35">
      <c r="A2361" s="1"/>
      <c r="C2361" s="1"/>
    </row>
    <row r="2362" spans="1:3" x14ac:dyDescent="0.35">
      <c r="A2362" s="1"/>
      <c r="C2362" s="1"/>
    </row>
    <row r="2363" spans="1:3" x14ac:dyDescent="0.35">
      <c r="A2363" s="1"/>
      <c r="C2363" s="1"/>
    </row>
    <row r="2364" spans="1:3" x14ac:dyDescent="0.35">
      <c r="A2364" s="1"/>
      <c r="C2364" s="1"/>
    </row>
    <row r="2365" spans="1:3" x14ac:dyDescent="0.35">
      <c r="A2365" s="1"/>
      <c r="C2365" s="1"/>
    </row>
    <row r="2366" spans="1:3" x14ac:dyDescent="0.35">
      <c r="A2366" s="1"/>
      <c r="C2366" s="1"/>
    </row>
    <row r="2367" spans="1:3" x14ac:dyDescent="0.35">
      <c r="A2367" s="1"/>
      <c r="C2367" s="1"/>
    </row>
    <row r="2368" spans="1:3" x14ac:dyDescent="0.35">
      <c r="A2368" s="1"/>
      <c r="C2368" s="1"/>
    </row>
    <row r="2369" spans="1:3" x14ac:dyDescent="0.35">
      <c r="A2369" s="1"/>
      <c r="C2369" s="1"/>
    </row>
    <row r="2370" spans="1:3" x14ac:dyDescent="0.35">
      <c r="A2370" s="1"/>
      <c r="C2370" s="1"/>
    </row>
    <row r="2371" spans="1:3" x14ac:dyDescent="0.35">
      <c r="A2371" s="1"/>
      <c r="C2371" s="1"/>
    </row>
    <row r="2372" spans="1:3" x14ac:dyDescent="0.35">
      <c r="A2372" s="1"/>
      <c r="C2372" s="1"/>
    </row>
    <row r="2373" spans="1:3" x14ac:dyDescent="0.35">
      <c r="A2373" s="1"/>
      <c r="C2373" s="1"/>
    </row>
    <row r="2374" spans="1:3" x14ac:dyDescent="0.35">
      <c r="A2374" s="1"/>
      <c r="C2374" s="1"/>
    </row>
    <row r="2375" spans="1:3" x14ac:dyDescent="0.35">
      <c r="A2375" s="1"/>
      <c r="C2375" s="1"/>
    </row>
    <row r="2376" spans="1:3" x14ac:dyDescent="0.35">
      <c r="A2376" s="1"/>
      <c r="C2376" s="1"/>
    </row>
    <row r="2377" spans="1:3" x14ac:dyDescent="0.35">
      <c r="A2377" s="1"/>
      <c r="C2377" s="1"/>
    </row>
    <row r="2378" spans="1:3" x14ac:dyDescent="0.35">
      <c r="A2378" s="1"/>
      <c r="C2378" s="1"/>
    </row>
    <row r="2379" spans="1:3" x14ac:dyDescent="0.35">
      <c r="A2379" s="1"/>
      <c r="C2379" s="1"/>
    </row>
    <row r="2380" spans="1:3" x14ac:dyDescent="0.35">
      <c r="A2380" s="1"/>
      <c r="C2380" s="1"/>
    </row>
    <row r="2381" spans="1:3" x14ac:dyDescent="0.35">
      <c r="A2381" s="1"/>
      <c r="C2381" s="1"/>
    </row>
    <row r="2382" spans="1:3" x14ac:dyDescent="0.35">
      <c r="A2382" s="1"/>
      <c r="C2382" s="1"/>
    </row>
    <row r="2383" spans="1:3" x14ac:dyDescent="0.35">
      <c r="A2383" s="1"/>
      <c r="C2383" s="1"/>
    </row>
    <row r="2384" spans="1:3" x14ac:dyDescent="0.35">
      <c r="A2384" s="1"/>
      <c r="C2384" s="1"/>
    </row>
    <row r="2385" spans="1:3" x14ac:dyDescent="0.35">
      <c r="A2385" s="1"/>
      <c r="C2385" s="1"/>
    </row>
    <row r="2386" spans="1:3" x14ac:dyDescent="0.35">
      <c r="A2386" s="1"/>
      <c r="C2386" s="1"/>
    </row>
    <row r="2387" spans="1:3" x14ac:dyDescent="0.35">
      <c r="A2387" s="1"/>
      <c r="C2387" s="1"/>
    </row>
    <row r="2388" spans="1:3" x14ac:dyDescent="0.35">
      <c r="A2388" s="1"/>
      <c r="C2388" s="1"/>
    </row>
    <row r="2389" spans="1:3" x14ac:dyDescent="0.35">
      <c r="A2389" s="1"/>
      <c r="C2389" s="1"/>
    </row>
    <row r="2390" spans="1:3" x14ac:dyDescent="0.35">
      <c r="A2390" s="1"/>
      <c r="C2390" s="1"/>
    </row>
    <row r="2391" spans="1:3" x14ac:dyDescent="0.35">
      <c r="A2391" s="1"/>
      <c r="C2391" s="1"/>
    </row>
    <row r="2392" spans="1:3" x14ac:dyDescent="0.35">
      <c r="A2392" s="1"/>
      <c r="C2392" s="1"/>
    </row>
    <row r="2393" spans="1:3" x14ac:dyDescent="0.35">
      <c r="A2393" s="1"/>
      <c r="C2393" s="1"/>
    </row>
    <row r="2394" spans="1:3" x14ac:dyDescent="0.35">
      <c r="A2394" s="1"/>
      <c r="C2394" s="1"/>
    </row>
    <row r="2395" spans="1:3" x14ac:dyDescent="0.35">
      <c r="A2395" s="5"/>
    </row>
    <row r="2397" spans="1:3" x14ac:dyDescent="0.35">
      <c r="A2397" s="5"/>
    </row>
    <row r="2398" spans="1:3" x14ac:dyDescent="0.35">
      <c r="A2398" s="5"/>
    </row>
    <row r="2399" spans="1:3" x14ac:dyDescent="0.35">
      <c r="A2399" s="5"/>
    </row>
    <row r="2400" spans="1:3" x14ac:dyDescent="0.35">
      <c r="A2400" s="5"/>
    </row>
    <row r="2401" spans="1:1" x14ac:dyDescent="0.35">
      <c r="A2401" s="5"/>
    </row>
    <row r="2402" spans="1:1" x14ac:dyDescent="0.35">
      <c r="A2402" s="5"/>
    </row>
    <row r="2403" spans="1:1" x14ac:dyDescent="0.35">
      <c r="A2403" s="5"/>
    </row>
    <row r="2404" spans="1:1" x14ac:dyDescent="0.35">
      <c r="A2404" s="5"/>
    </row>
    <row r="2405" spans="1:1" x14ac:dyDescent="0.35">
      <c r="A2405" s="5"/>
    </row>
    <row r="2406" spans="1:1" x14ac:dyDescent="0.35">
      <c r="A2406" s="5"/>
    </row>
    <row r="2407" spans="1:1" x14ac:dyDescent="0.35">
      <c r="A2407" s="5"/>
    </row>
    <row r="2408" spans="1:1" x14ac:dyDescent="0.35">
      <c r="A2408" s="5"/>
    </row>
    <row r="2409" spans="1:1" x14ac:dyDescent="0.35">
      <c r="A2409" s="5"/>
    </row>
    <row r="2410" spans="1:1" x14ac:dyDescent="0.35">
      <c r="A2410" s="5"/>
    </row>
    <row r="2411" spans="1:1" x14ac:dyDescent="0.35">
      <c r="A2411" s="5"/>
    </row>
    <row r="2412" spans="1:1" x14ac:dyDescent="0.35">
      <c r="A2412" s="5"/>
    </row>
    <row r="2413" spans="1:1" x14ac:dyDescent="0.35">
      <c r="A2413" s="5"/>
    </row>
    <row r="2414" spans="1:1" x14ac:dyDescent="0.35">
      <c r="A2414" s="5"/>
    </row>
    <row r="2415" spans="1:1" x14ac:dyDescent="0.35">
      <c r="A2415" s="5"/>
    </row>
    <row r="2416" spans="1:1" x14ac:dyDescent="0.35">
      <c r="A2416" s="5"/>
    </row>
    <row r="2417" spans="1:1" x14ac:dyDescent="0.35">
      <c r="A2417" s="5"/>
    </row>
    <row r="2418" spans="1:1" x14ac:dyDescent="0.35">
      <c r="A2418" s="5"/>
    </row>
    <row r="2419" spans="1:1" x14ac:dyDescent="0.35">
      <c r="A2419" s="5"/>
    </row>
    <row r="2420" spans="1:1" x14ac:dyDescent="0.35">
      <c r="A2420" s="5"/>
    </row>
    <row r="2421" spans="1:1" x14ac:dyDescent="0.35">
      <c r="A2421" s="5"/>
    </row>
    <row r="2422" spans="1:1" x14ac:dyDescent="0.35">
      <c r="A2422" s="5"/>
    </row>
    <row r="2423" spans="1:1" x14ac:dyDescent="0.35">
      <c r="A2423" s="5"/>
    </row>
    <row r="2424" spans="1:1" x14ac:dyDescent="0.35">
      <c r="A2424" s="5"/>
    </row>
    <row r="2425" spans="1:1" x14ac:dyDescent="0.35">
      <c r="A2425" s="5"/>
    </row>
    <row r="2426" spans="1:1" x14ac:dyDescent="0.35">
      <c r="A2426" s="5"/>
    </row>
    <row r="2427" spans="1:1" x14ac:dyDescent="0.35">
      <c r="A2427" s="5"/>
    </row>
    <row r="2428" spans="1:1" x14ac:dyDescent="0.35">
      <c r="A2428" s="5"/>
    </row>
    <row r="2429" spans="1:1" x14ac:dyDescent="0.35">
      <c r="A2429" s="5"/>
    </row>
    <row r="2430" spans="1:1" x14ac:dyDescent="0.35">
      <c r="A2430" s="5"/>
    </row>
    <row r="2431" spans="1:1" x14ac:dyDescent="0.35">
      <c r="A2431" s="5"/>
    </row>
    <row r="2432" spans="1:1" x14ac:dyDescent="0.35">
      <c r="A2432" s="5"/>
    </row>
    <row r="2433" spans="1:1" x14ac:dyDescent="0.35">
      <c r="A2433" s="5"/>
    </row>
    <row r="2434" spans="1:1" x14ac:dyDescent="0.35">
      <c r="A2434" s="5"/>
    </row>
    <row r="2435" spans="1:1" x14ac:dyDescent="0.35">
      <c r="A2435" s="5"/>
    </row>
    <row r="2436" spans="1:1" x14ac:dyDescent="0.35">
      <c r="A2436" s="5"/>
    </row>
    <row r="2437" spans="1:1" x14ac:dyDescent="0.35">
      <c r="A2437" s="5"/>
    </row>
    <row r="2438" spans="1:1" x14ac:dyDescent="0.35">
      <c r="A2438" s="5"/>
    </row>
    <row r="2439" spans="1:1" x14ac:dyDescent="0.35">
      <c r="A2439" s="5"/>
    </row>
    <row r="2440" spans="1:1" x14ac:dyDescent="0.35">
      <c r="A2440" s="5"/>
    </row>
    <row r="2441" spans="1:1" x14ac:dyDescent="0.35">
      <c r="A2441" s="5"/>
    </row>
    <row r="2442" spans="1:1" x14ac:dyDescent="0.35">
      <c r="A2442" s="5"/>
    </row>
    <row r="2443" spans="1:1" x14ac:dyDescent="0.35">
      <c r="A2443" s="5"/>
    </row>
    <row r="2444" spans="1:1" x14ac:dyDescent="0.35">
      <c r="A2444" s="5"/>
    </row>
    <row r="2445" spans="1:1" x14ac:dyDescent="0.35">
      <c r="A2445" s="5"/>
    </row>
    <row r="2446" spans="1:1" x14ac:dyDescent="0.35">
      <c r="A2446" s="5"/>
    </row>
    <row r="2447" spans="1:1" x14ac:dyDescent="0.35">
      <c r="A2447" s="5"/>
    </row>
    <row r="2448" spans="1:1" x14ac:dyDescent="0.35">
      <c r="A2448" s="5"/>
    </row>
    <row r="2449" spans="1:1" x14ac:dyDescent="0.35">
      <c r="A2449" s="5"/>
    </row>
    <row r="2450" spans="1:1" x14ac:dyDescent="0.35">
      <c r="A2450" s="5"/>
    </row>
    <row r="2451" spans="1:1" x14ac:dyDescent="0.35">
      <c r="A2451" s="5"/>
    </row>
    <row r="2452" spans="1:1" x14ac:dyDescent="0.35">
      <c r="A2452" s="5"/>
    </row>
    <row r="2453" spans="1:1" x14ac:dyDescent="0.35">
      <c r="A2453" s="5"/>
    </row>
    <row r="2454" spans="1:1" x14ac:dyDescent="0.35">
      <c r="A2454" s="5"/>
    </row>
    <row r="2455" spans="1:1" x14ac:dyDescent="0.35">
      <c r="A2455" s="5"/>
    </row>
    <row r="2456" spans="1:1" x14ac:dyDescent="0.35">
      <c r="A2456" s="5"/>
    </row>
    <row r="2457" spans="1:1" x14ac:dyDescent="0.35">
      <c r="A2457" s="5"/>
    </row>
    <row r="2458" spans="1:1" x14ac:dyDescent="0.35">
      <c r="A2458" s="5"/>
    </row>
    <row r="2459" spans="1:1" x14ac:dyDescent="0.35">
      <c r="A2459" s="5"/>
    </row>
    <row r="2460" spans="1:1" x14ac:dyDescent="0.35">
      <c r="A2460" s="5"/>
    </row>
    <row r="2461" spans="1:1" x14ac:dyDescent="0.35">
      <c r="A2461" s="5"/>
    </row>
    <row r="2462" spans="1:1" x14ac:dyDescent="0.35">
      <c r="A2462" s="5"/>
    </row>
    <row r="2463" spans="1:1" x14ac:dyDescent="0.35">
      <c r="A2463" s="5"/>
    </row>
    <row r="2464" spans="1:1" x14ac:dyDescent="0.35">
      <c r="A2464" s="5"/>
    </row>
    <row r="2465" spans="1:3" x14ac:dyDescent="0.35">
      <c r="A2465" s="5"/>
    </row>
    <row r="2466" spans="1:3" x14ac:dyDescent="0.35">
      <c r="A2466" s="5"/>
    </row>
    <row r="2467" spans="1:3" x14ac:dyDescent="0.35">
      <c r="A2467" s="5"/>
    </row>
    <row r="2468" spans="1:3" x14ac:dyDescent="0.35">
      <c r="B2468" s="1"/>
      <c r="C2468" s="1"/>
    </row>
    <row r="2469" spans="1:3" x14ac:dyDescent="0.35">
      <c r="A2469" s="5"/>
    </row>
  </sheetData>
  <mergeCells count="6">
    <mergeCell ref="A2:S2"/>
    <mergeCell ref="A218:S218"/>
    <mergeCell ref="A321:S321"/>
    <mergeCell ref="A343:S343"/>
    <mergeCell ref="A353:S353"/>
    <mergeCell ref="A541:S5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B6B88-1E37-475E-B45F-A4E34ED5AA4B}">
  <dimension ref="A1:S2471"/>
  <sheetViews>
    <sheetView topLeftCell="A18" workbookViewId="0">
      <selection activeCell="S52" activeCellId="6" sqref="S63 S60 S59 S58 S56 S54 S52"/>
    </sheetView>
  </sheetViews>
  <sheetFormatPr defaultRowHeight="14.5" x14ac:dyDescent="0.35"/>
  <cols>
    <col min="2" max="2" width="24.36328125" bestFit="1" customWidth="1"/>
    <col min="5" max="5" width="26.54296875" bestFit="1" customWidth="1"/>
    <col min="6" max="6" width="22.26953125" bestFit="1" customWidth="1"/>
    <col min="7" max="7" width="12.90625" bestFit="1" customWidth="1"/>
    <col min="10" max="10" width="8.7265625" style="638"/>
    <col min="12" max="12" width="9.81640625" bestFit="1" customWidth="1"/>
    <col min="13" max="13" width="10.453125" bestFit="1" customWidth="1"/>
    <col min="14" max="16" width="2.81640625" bestFit="1" customWidth="1"/>
    <col min="17" max="17" width="1.81640625" bestFit="1" customWidth="1"/>
    <col min="18" max="18" width="2.1796875" bestFit="1" customWidth="1"/>
    <col min="19" max="19" width="36.36328125" customWidth="1"/>
  </cols>
  <sheetData>
    <row r="1" spans="1:19" ht="29.5" customHeight="1" x14ac:dyDescent="0.35">
      <c r="A1" s="1" t="s">
        <v>370</v>
      </c>
      <c r="B1" t="s">
        <v>371</v>
      </c>
      <c r="C1" s="1" t="s">
        <v>727</v>
      </c>
      <c r="D1" t="s">
        <v>728</v>
      </c>
      <c r="E1" t="s">
        <v>373</v>
      </c>
      <c r="F1" t="s">
        <v>374</v>
      </c>
      <c r="G1" t="s">
        <v>375</v>
      </c>
      <c r="H1" t="s">
        <v>376</v>
      </c>
      <c r="I1" t="s">
        <v>729</v>
      </c>
      <c r="J1" s="638" t="s">
        <v>730</v>
      </c>
      <c r="K1" t="s">
        <v>377</v>
      </c>
      <c r="L1" t="s">
        <v>0</v>
      </c>
      <c r="M1" t="s">
        <v>1</v>
      </c>
      <c r="N1" t="s">
        <v>2</v>
      </c>
      <c r="O1" t="s">
        <v>3</v>
      </c>
      <c r="P1" t="s">
        <v>4</v>
      </c>
      <c r="Q1" t="s">
        <v>5</v>
      </c>
      <c r="R1" t="s">
        <v>6</v>
      </c>
      <c r="S1" t="s">
        <v>731</v>
      </c>
    </row>
    <row r="2" spans="1:19" ht="13.5" customHeight="1" x14ac:dyDescent="0.35">
      <c r="A2" s="643" t="s">
        <v>876</v>
      </c>
      <c r="B2" s="643"/>
      <c r="C2" s="643"/>
      <c r="D2" s="643"/>
      <c r="E2" s="643"/>
      <c r="F2" s="643"/>
      <c r="G2" s="643"/>
      <c r="H2" s="643"/>
      <c r="I2" s="643"/>
      <c r="J2" s="643"/>
      <c r="K2" s="643"/>
      <c r="L2" s="643"/>
      <c r="M2" s="643"/>
      <c r="N2" s="643"/>
      <c r="O2" s="643"/>
      <c r="P2" s="643"/>
      <c r="Q2" s="643"/>
      <c r="R2" s="643"/>
      <c r="S2" s="643"/>
    </row>
    <row r="3" spans="1:19" x14ac:dyDescent="0.35">
      <c r="A3">
        <v>0</v>
      </c>
      <c r="B3" t="s">
        <v>363</v>
      </c>
      <c r="C3">
        <v>0</v>
      </c>
      <c r="E3" s="640" t="s">
        <v>344</v>
      </c>
      <c r="F3" t="s">
        <v>624</v>
      </c>
      <c r="G3" t="s">
        <v>363</v>
      </c>
      <c r="H3">
        <v>17.690999999999999</v>
      </c>
      <c r="I3" t="s">
        <v>810</v>
      </c>
      <c r="J3" s="638">
        <v>17.811</v>
      </c>
      <c r="L3">
        <v>104029773</v>
      </c>
      <c r="M3" s="5">
        <v>41738</v>
      </c>
      <c r="N3">
        <v>23</v>
      </c>
      <c r="O3">
        <v>1</v>
      </c>
      <c r="P3">
        <v>8</v>
      </c>
      <c r="Q3">
        <v>1</v>
      </c>
      <c r="R3" t="s">
        <v>8</v>
      </c>
      <c r="S3" t="s">
        <v>791</v>
      </c>
    </row>
    <row r="4" spans="1:19" x14ac:dyDescent="0.35">
      <c r="A4">
        <v>0</v>
      </c>
      <c r="B4" t="s">
        <v>344</v>
      </c>
      <c r="C4">
        <v>0</v>
      </c>
      <c r="E4" t="s">
        <v>363</v>
      </c>
      <c r="F4" s="640" t="s">
        <v>344</v>
      </c>
      <c r="G4" t="s">
        <v>344</v>
      </c>
      <c r="H4">
        <v>999.99900000000002</v>
      </c>
      <c r="I4" t="s">
        <v>849</v>
      </c>
      <c r="J4" s="638">
        <v>17.690999999999999</v>
      </c>
      <c r="L4">
        <v>104194817</v>
      </c>
      <c r="M4" s="5">
        <v>41936</v>
      </c>
      <c r="N4">
        <v>19</v>
      </c>
      <c r="O4">
        <v>1</v>
      </c>
      <c r="P4">
        <v>8</v>
      </c>
      <c r="Q4">
        <v>1</v>
      </c>
      <c r="R4" t="s">
        <v>7</v>
      </c>
      <c r="S4" t="s">
        <v>789</v>
      </c>
    </row>
    <row r="5" spans="1:19" x14ac:dyDescent="0.35">
      <c r="A5">
        <v>0</v>
      </c>
      <c r="B5" t="s">
        <v>363</v>
      </c>
      <c r="C5">
        <v>2E-3</v>
      </c>
      <c r="D5" t="s">
        <v>399</v>
      </c>
      <c r="E5" s="640" t="s">
        <v>345</v>
      </c>
      <c r="F5" s="640" t="s">
        <v>344</v>
      </c>
      <c r="G5" t="s">
        <v>363</v>
      </c>
      <c r="H5">
        <v>17.809000000000001</v>
      </c>
      <c r="I5" t="s">
        <v>729</v>
      </c>
      <c r="J5" s="638">
        <v>17.809000000000001</v>
      </c>
      <c r="L5">
        <v>104233621</v>
      </c>
      <c r="M5" s="5">
        <v>41978</v>
      </c>
      <c r="N5">
        <v>21</v>
      </c>
      <c r="O5">
        <v>1</v>
      </c>
      <c r="P5">
        <v>0</v>
      </c>
      <c r="Q5">
        <v>5</v>
      </c>
      <c r="R5" t="s">
        <v>7</v>
      </c>
      <c r="S5" t="s">
        <v>790</v>
      </c>
    </row>
    <row r="6" spans="1:19" x14ac:dyDescent="0.35">
      <c r="A6">
        <v>0</v>
      </c>
      <c r="B6" t="s">
        <v>363</v>
      </c>
      <c r="C6">
        <v>0</v>
      </c>
      <c r="E6" s="640" t="s">
        <v>344</v>
      </c>
      <c r="F6" s="640" t="s">
        <v>606</v>
      </c>
      <c r="G6" t="s">
        <v>363</v>
      </c>
      <c r="H6">
        <v>17.690999999999999</v>
      </c>
      <c r="I6" t="s">
        <v>810</v>
      </c>
      <c r="J6" s="638">
        <v>17.811</v>
      </c>
      <c r="L6">
        <v>104385210</v>
      </c>
      <c r="M6" s="5">
        <v>42143</v>
      </c>
      <c r="N6">
        <v>23</v>
      </c>
      <c r="O6">
        <v>1</v>
      </c>
      <c r="P6">
        <v>8</v>
      </c>
      <c r="Q6">
        <v>1</v>
      </c>
      <c r="R6" t="s">
        <v>10</v>
      </c>
      <c r="S6" t="s">
        <v>791</v>
      </c>
    </row>
    <row r="7" spans="1:19" x14ac:dyDescent="0.35">
      <c r="A7" s="641" t="s">
        <v>877</v>
      </c>
      <c r="B7" s="641"/>
      <c r="C7" s="641"/>
      <c r="D7" s="641"/>
      <c r="E7" s="641"/>
      <c r="F7" s="641"/>
      <c r="G7" s="641"/>
      <c r="H7" s="641"/>
      <c r="I7" s="641"/>
      <c r="J7" s="641"/>
      <c r="K7" s="641"/>
      <c r="L7" s="641"/>
      <c r="M7" s="641"/>
      <c r="N7" s="641"/>
      <c r="O7" s="641"/>
      <c r="P7" s="641"/>
      <c r="Q7" s="641"/>
      <c r="R7" s="641"/>
      <c r="S7" s="641"/>
    </row>
    <row r="8" spans="1:19" x14ac:dyDescent="0.35">
      <c r="A8">
        <v>0</v>
      </c>
      <c r="B8" t="s">
        <v>344</v>
      </c>
      <c r="C8">
        <v>0</v>
      </c>
      <c r="E8" t="s">
        <v>363</v>
      </c>
      <c r="F8" s="640" t="s">
        <v>398</v>
      </c>
      <c r="G8" t="s">
        <v>344</v>
      </c>
      <c r="H8">
        <v>999.99900000000002</v>
      </c>
      <c r="I8" t="s">
        <v>849</v>
      </c>
      <c r="J8" s="638">
        <v>17.690999999999999</v>
      </c>
      <c r="L8">
        <v>104509841</v>
      </c>
      <c r="M8" s="5">
        <v>42276</v>
      </c>
      <c r="N8">
        <v>19</v>
      </c>
      <c r="O8">
        <v>2</v>
      </c>
      <c r="P8">
        <v>0</v>
      </c>
      <c r="Q8">
        <v>5</v>
      </c>
      <c r="R8" t="s">
        <v>7</v>
      </c>
      <c r="S8" t="s">
        <v>789</v>
      </c>
    </row>
    <row r="9" spans="1:19" x14ac:dyDescent="0.35">
      <c r="A9">
        <v>0</v>
      </c>
      <c r="B9" t="s">
        <v>363</v>
      </c>
      <c r="C9">
        <v>0</v>
      </c>
      <c r="E9" s="640" t="s">
        <v>344</v>
      </c>
      <c r="F9" t="s">
        <v>624</v>
      </c>
      <c r="G9" t="s">
        <v>363</v>
      </c>
      <c r="H9">
        <v>17.690999999999999</v>
      </c>
      <c r="I9" t="s">
        <v>810</v>
      </c>
      <c r="J9" s="638">
        <v>17.811</v>
      </c>
      <c r="L9">
        <v>104515269</v>
      </c>
      <c r="M9" s="5">
        <v>42284</v>
      </c>
      <c r="N9">
        <v>23</v>
      </c>
      <c r="O9">
        <v>1</v>
      </c>
      <c r="P9">
        <v>8</v>
      </c>
      <c r="Q9">
        <v>5</v>
      </c>
      <c r="R9" t="s">
        <v>7</v>
      </c>
      <c r="S9" t="s">
        <v>791</v>
      </c>
    </row>
    <row r="10" spans="1:19" x14ac:dyDescent="0.35">
      <c r="A10">
        <v>0</v>
      </c>
      <c r="B10" t="s">
        <v>363</v>
      </c>
      <c r="C10">
        <v>0.1</v>
      </c>
      <c r="D10" t="s">
        <v>411</v>
      </c>
      <c r="E10" s="640" t="s">
        <v>344</v>
      </c>
      <c r="F10" s="640" t="s">
        <v>606</v>
      </c>
      <c r="G10" t="s">
        <v>363</v>
      </c>
      <c r="H10">
        <v>17.791</v>
      </c>
      <c r="I10" t="s">
        <v>729</v>
      </c>
      <c r="J10" s="638">
        <v>17.791</v>
      </c>
      <c r="L10">
        <v>105381930</v>
      </c>
      <c r="M10" s="5">
        <v>42371</v>
      </c>
      <c r="N10">
        <v>17</v>
      </c>
      <c r="O10">
        <v>1</v>
      </c>
      <c r="P10">
        <v>0</v>
      </c>
      <c r="Q10">
        <v>5</v>
      </c>
      <c r="R10" t="s">
        <v>7</v>
      </c>
      <c r="S10" t="s">
        <v>757</v>
      </c>
    </row>
    <row r="11" spans="1:19" x14ac:dyDescent="0.35">
      <c r="A11">
        <v>0</v>
      </c>
      <c r="B11" t="s">
        <v>344</v>
      </c>
      <c r="C11">
        <v>0</v>
      </c>
      <c r="E11" t="s">
        <v>363</v>
      </c>
      <c r="F11" t="s">
        <v>624</v>
      </c>
      <c r="G11" t="s">
        <v>345</v>
      </c>
      <c r="H11">
        <v>1.44</v>
      </c>
      <c r="I11" t="s">
        <v>810</v>
      </c>
      <c r="J11" s="638">
        <v>17.690999999999999</v>
      </c>
      <c r="K11" t="s">
        <v>68</v>
      </c>
      <c r="L11">
        <v>104781542</v>
      </c>
      <c r="M11" s="5">
        <v>42556</v>
      </c>
      <c r="N11">
        <v>19</v>
      </c>
      <c r="O11">
        <v>1</v>
      </c>
      <c r="P11">
        <v>8</v>
      </c>
      <c r="Q11">
        <v>5</v>
      </c>
      <c r="S11" t="s">
        <v>789</v>
      </c>
    </row>
    <row r="12" spans="1:19" x14ac:dyDescent="0.35">
      <c r="A12">
        <v>0</v>
      </c>
      <c r="B12" t="s">
        <v>344</v>
      </c>
      <c r="C12">
        <v>0</v>
      </c>
      <c r="E12" t="s">
        <v>363</v>
      </c>
      <c r="F12" s="640" t="s">
        <v>344</v>
      </c>
      <c r="G12" t="s">
        <v>344</v>
      </c>
      <c r="H12">
        <v>999.99900000000002</v>
      </c>
      <c r="I12" t="s">
        <v>849</v>
      </c>
      <c r="J12" s="638">
        <v>17.811</v>
      </c>
      <c r="L12">
        <v>104830578</v>
      </c>
      <c r="M12" s="5">
        <v>42608</v>
      </c>
      <c r="N12">
        <v>19</v>
      </c>
      <c r="O12">
        <v>1</v>
      </c>
      <c r="P12">
        <v>8</v>
      </c>
      <c r="Q12">
        <v>5</v>
      </c>
      <c r="R12" t="s">
        <v>7</v>
      </c>
      <c r="S12" t="s">
        <v>808</v>
      </c>
    </row>
    <row r="13" spans="1:19" x14ac:dyDescent="0.35">
      <c r="A13">
        <v>0</v>
      </c>
      <c r="B13" t="s">
        <v>344</v>
      </c>
      <c r="C13">
        <v>0</v>
      </c>
      <c r="E13" t="s">
        <v>363</v>
      </c>
      <c r="F13" s="640" t="s">
        <v>606</v>
      </c>
      <c r="G13" t="s">
        <v>344</v>
      </c>
      <c r="H13">
        <v>999.99900000000002</v>
      </c>
      <c r="I13" t="s">
        <v>849</v>
      </c>
      <c r="J13" s="638">
        <v>17.811</v>
      </c>
      <c r="L13">
        <v>104866057</v>
      </c>
      <c r="M13" s="5">
        <v>42636</v>
      </c>
      <c r="N13">
        <v>24</v>
      </c>
      <c r="O13">
        <v>1</v>
      </c>
      <c r="P13">
        <v>9</v>
      </c>
      <c r="Q13">
        <v>1</v>
      </c>
      <c r="R13" t="s">
        <v>7</v>
      </c>
      <c r="S13" t="s">
        <v>858</v>
      </c>
    </row>
    <row r="14" spans="1:19" x14ac:dyDescent="0.35">
      <c r="A14">
        <v>0</v>
      </c>
      <c r="B14" t="s">
        <v>363</v>
      </c>
      <c r="C14">
        <v>0</v>
      </c>
      <c r="E14" s="640" t="s">
        <v>344</v>
      </c>
      <c r="F14" s="640" t="s">
        <v>344</v>
      </c>
      <c r="G14" t="s">
        <v>363</v>
      </c>
      <c r="H14">
        <v>17.690999999999999</v>
      </c>
      <c r="I14" t="s">
        <v>810</v>
      </c>
      <c r="J14" s="638">
        <v>17.811</v>
      </c>
      <c r="L14">
        <v>104895997</v>
      </c>
      <c r="M14" s="5">
        <v>42670</v>
      </c>
      <c r="N14">
        <v>23</v>
      </c>
      <c r="O14">
        <v>1</v>
      </c>
      <c r="P14">
        <v>8</v>
      </c>
      <c r="Q14">
        <v>3</v>
      </c>
      <c r="R14" t="s">
        <v>3</v>
      </c>
      <c r="S14" t="s">
        <v>791</v>
      </c>
    </row>
    <row r="15" spans="1:19" x14ac:dyDescent="0.35">
      <c r="A15">
        <v>0</v>
      </c>
      <c r="B15" t="s">
        <v>363</v>
      </c>
      <c r="C15">
        <v>0</v>
      </c>
      <c r="E15" s="640" t="s">
        <v>344</v>
      </c>
      <c r="F15" t="s">
        <v>624</v>
      </c>
      <c r="G15" t="s">
        <v>363</v>
      </c>
      <c r="H15">
        <v>17.690999999999999</v>
      </c>
      <c r="I15" t="s">
        <v>810</v>
      </c>
      <c r="J15" s="638">
        <v>17.811</v>
      </c>
      <c r="L15">
        <v>104990692</v>
      </c>
      <c r="M15" s="5">
        <v>42765</v>
      </c>
      <c r="N15">
        <v>24</v>
      </c>
      <c r="O15">
        <v>1</v>
      </c>
      <c r="P15">
        <v>8</v>
      </c>
      <c r="Q15">
        <v>5</v>
      </c>
      <c r="R15" t="s">
        <v>7</v>
      </c>
      <c r="S15" t="s">
        <v>791</v>
      </c>
    </row>
    <row r="16" spans="1:19" x14ac:dyDescent="0.35">
      <c r="A16">
        <v>0</v>
      </c>
      <c r="B16" t="s">
        <v>363</v>
      </c>
      <c r="C16">
        <v>0</v>
      </c>
      <c r="E16" s="640" t="s">
        <v>345</v>
      </c>
      <c r="F16" s="640" t="s">
        <v>344</v>
      </c>
      <c r="G16" t="s">
        <v>363</v>
      </c>
      <c r="H16">
        <v>17.811</v>
      </c>
      <c r="I16" t="s">
        <v>729</v>
      </c>
      <c r="J16" s="638">
        <v>17.811</v>
      </c>
      <c r="L16">
        <v>105002026</v>
      </c>
      <c r="M16" s="5">
        <v>42773</v>
      </c>
      <c r="N16">
        <v>24</v>
      </c>
      <c r="O16">
        <v>1</v>
      </c>
      <c r="P16">
        <v>8</v>
      </c>
      <c r="Q16">
        <v>1</v>
      </c>
      <c r="R16" t="s">
        <v>3</v>
      </c>
      <c r="S16" t="s">
        <v>791</v>
      </c>
    </row>
    <row r="17" spans="1:19" x14ac:dyDescent="0.35">
      <c r="A17">
        <v>0</v>
      </c>
      <c r="B17" t="s">
        <v>363</v>
      </c>
      <c r="C17">
        <v>0</v>
      </c>
      <c r="E17" t="s">
        <v>363</v>
      </c>
      <c r="F17" s="640" t="s">
        <v>606</v>
      </c>
      <c r="G17" t="s">
        <v>363</v>
      </c>
      <c r="H17">
        <v>999.99900000000002</v>
      </c>
      <c r="I17" t="s">
        <v>849</v>
      </c>
      <c r="J17" s="638">
        <v>17.690999999999999</v>
      </c>
      <c r="L17">
        <v>105014768</v>
      </c>
      <c r="M17" s="5">
        <v>42783</v>
      </c>
      <c r="N17">
        <v>23</v>
      </c>
      <c r="O17">
        <v>1</v>
      </c>
      <c r="P17">
        <v>0</v>
      </c>
      <c r="Q17">
        <v>1</v>
      </c>
      <c r="R17" t="s">
        <v>3</v>
      </c>
      <c r="S17" t="s">
        <v>852</v>
      </c>
    </row>
    <row r="18" spans="1:19" x14ac:dyDescent="0.35">
      <c r="A18">
        <v>0</v>
      </c>
      <c r="B18" t="s">
        <v>344</v>
      </c>
      <c r="C18">
        <v>8.9999999999999993E-3</v>
      </c>
      <c r="D18" t="s">
        <v>385</v>
      </c>
      <c r="E18" t="s">
        <v>363</v>
      </c>
      <c r="F18" t="s">
        <v>624</v>
      </c>
      <c r="G18" t="s">
        <v>345</v>
      </c>
      <c r="H18">
        <v>1.431</v>
      </c>
      <c r="I18" t="s">
        <v>849</v>
      </c>
      <c r="J18" s="638">
        <v>17.690999999999999</v>
      </c>
      <c r="K18" t="s">
        <v>68</v>
      </c>
      <c r="L18">
        <v>105286496</v>
      </c>
      <c r="M18" s="5">
        <v>43047</v>
      </c>
      <c r="N18">
        <v>19</v>
      </c>
      <c r="O18">
        <v>2</v>
      </c>
      <c r="P18">
        <v>8</v>
      </c>
      <c r="Q18">
        <v>1</v>
      </c>
      <c r="R18" t="s">
        <v>7</v>
      </c>
      <c r="S18" t="s">
        <v>789</v>
      </c>
    </row>
    <row r="19" spans="1:19" x14ac:dyDescent="0.35">
      <c r="A19">
        <v>0</v>
      </c>
      <c r="B19" t="s">
        <v>363</v>
      </c>
      <c r="C19">
        <v>0</v>
      </c>
      <c r="E19" s="640" t="s">
        <v>344</v>
      </c>
      <c r="F19" s="640" t="s">
        <v>344</v>
      </c>
      <c r="G19" t="s">
        <v>363</v>
      </c>
      <c r="H19">
        <v>17.690999999999999</v>
      </c>
      <c r="I19" t="s">
        <v>729</v>
      </c>
      <c r="J19" s="638">
        <v>17.690999999999999</v>
      </c>
      <c r="L19">
        <v>105342823</v>
      </c>
      <c r="M19" s="5">
        <v>43103</v>
      </c>
      <c r="N19">
        <v>29</v>
      </c>
      <c r="O19">
        <v>4</v>
      </c>
      <c r="P19">
        <v>0</v>
      </c>
      <c r="Q19">
        <v>5</v>
      </c>
      <c r="R19" t="s">
        <v>7</v>
      </c>
      <c r="S19" t="s">
        <v>754</v>
      </c>
    </row>
    <row r="20" spans="1:19" x14ac:dyDescent="0.35">
      <c r="A20">
        <v>0</v>
      </c>
      <c r="B20" t="s">
        <v>363</v>
      </c>
      <c r="C20">
        <v>0</v>
      </c>
      <c r="E20" s="640" t="s">
        <v>344</v>
      </c>
      <c r="F20" s="640" t="s">
        <v>606</v>
      </c>
      <c r="G20" t="s">
        <v>363</v>
      </c>
      <c r="H20">
        <v>17.690999999999999</v>
      </c>
      <c r="I20" t="s">
        <v>810</v>
      </c>
      <c r="J20" s="638">
        <v>17.811</v>
      </c>
      <c r="L20">
        <v>105479722</v>
      </c>
      <c r="M20" s="5">
        <v>43230</v>
      </c>
      <c r="N20">
        <v>23</v>
      </c>
      <c r="O20">
        <v>1</v>
      </c>
      <c r="P20">
        <v>8</v>
      </c>
      <c r="Q20">
        <v>1</v>
      </c>
      <c r="R20" t="s">
        <v>8</v>
      </c>
      <c r="S20" t="s">
        <v>791</v>
      </c>
    </row>
    <row r="21" spans="1:19" x14ac:dyDescent="0.35">
      <c r="A21">
        <v>0</v>
      </c>
      <c r="B21" t="s">
        <v>363</v>
      </c>
      <c r="C21">
        <v>8.9999999999999993E-3</v>
      </c>
      <c r="D21" t="s">
        <v>385</v>
      </c>
      <c r="E21" s="640" t="s">
        <v>344</v>
      </c>
      <c r="F21" t="s">
        <v>492</v>
      </c>
      <c r="G21" t="s">
        <v>363</v>
      </c>
      <c r="H21">
        <v>17.7</v>
      </c>
      <c r="I21" t="s">
        <v>729</v>
      </c>
      <c r="J21" s="638">
        <v>17.7</v>
      </c>
      <c r="L21">
        <v>105559557</v>
      </c>
      <c r="M21" s="5">
        <v>43309</v>
      </c>
      <c r="N21">
        <v>19</v>
      </c>
      <c r="O21">
        <v>1</v>
      </c>
      <c r="P21">
        <v>8</v>
      </c>
      <c r="Q21">
        <v>1</v>
      </c>
      <c r="R21" t="s">
        <v>7</v>
      </c>
      <c r="S21" t="s">
        <v>789</v>
      </c>
    </row>
    <row r="22" spans="1:19" x14ac:dyDescent="0.35">
      <c r="A22">
        <v>0</v>
      </c>
      <c r="B22" t="s">
        <v>363</v>
      </c>
      <c r="C22">
        <v>0</v>
      </c>
      <c r="E22" s="640" t="s">
        <v>344</v>
      </c>
      <c r="F22" s="640" t="s">
        <v>344</v>
      </c>
      <c r="G22" t="s">
        <v>363</v>
      </c>
      <c r="H22">
        <v>17.690999999999999</v>
      </c>
      <c r="I22" t="s">
        <v>810</v>
      </c>
      <c r="J22" s="638">
        <v>17.811</v>
      </c>
      <c r="L22">
        <v>105647086</v>
      </c>
      <c r="M22" s="5">
        <v>43396</v>
      </c>
      <c r="N22">
        <v>23</v>
      </c>
      <c r="O22">
        <v>1</v>
      </c>
      <c r="P22">
        <v>9</v>
      </c>
      <c r="Q22">
        <v>5</v>
      </c>
      <c r="R22" t="s">
        <v>3</v>
      </c>
      <c r="S22" t="s">
        <v>791</v>
      </c>
    </row>
    <row r="23" spans="1:19" x14ac:dyDescent="0.35">
      <c r="A23">
        <v>0</v>
      </c>
      <c r="B23" t="s">
        <v>363</v>
      </c>
      <c r="C23">
        <v>0</v>
      </c>
      <c r="E23" s="640" t="s">
        <v>344</v>
      </c>
      <c r="F23" s="640" t="s">
        <v>615</v>
      </c>
      <c r="G23" t="s">
        <v>363</v>
      </c>
      <c r="H23">
        <v>17.690999999999999</v>
      </c>
      <c r="I23" t="s">
        <v>729</v>
      </c>
      <c r="J23" s="638">
        <v>17.690999999999999</v>
      </c>
      <c r="L23">
        <v>105714555</v>
      </c>
      <c r="M23" s="5">
        <v>43449</v>
      </c>
      <c r="N23">
        <v>23</v>
      </c>
      <c r="O23">
        <v>2</v>
      </c>
      <c r="P23">
        <v>8</v>
      </c>
      <c r="Q23">
        <v>5</v>
      </c>
      <c r="R23" t="s">
        <v>10</v>
      </c>
      <c r="S23" t="s">
        <v>786</v>
      </c>
    </row>
    <row r="24" spans="1:19" x14ac:dyDescent="0.35">
      <c r="A24">
        <v>0</v>
      </c>
      <c r="B24" t="s">
        <v>344</v>
      </c>
      <c r="C24">
        <v>0</v>
      </c>
      <c r="E24" t="s">
        <v>363</v>
      </c>
      <c r="F24" s="640" t="s">
        <v>344</v>
      </c>
      <c r="G24" t="s">
        <v>344</v>
      </c>
      <c r="H24">
        <v>999.99900000000002</v>
      </c>
      <c r="I24" t="s">
        <v>849</v>
      </c>
      <c r="J24" s="638">
        <v>17.690999999999999</v>
      </c>
      <c r="L24">
        <v>105723251</v>
      </c>
      <c r="M24" s="5">
        <v>43460</v>
      </c>
      <c r="N24">
        <v>19</v>
      </c>
      <c r="O24">
        <v>1</v>
      </c>
      <c r="P24">
        <v>8</v>
      </c>
      <c r="Q24">
        <v>5</v>
      </c>
      <c r="R24" t="s">
        <v>8</v>
      </c>
      <c r="S24" t="s">
        <v>789</v>
      </c>
    </row>
    <row r="25" spans="1:19" x14ac:dyDescent="0.35">
      <c r="A25">
        <v>0</v>
      </c>
      <c r="B25" t="s">
        <v>363</v>
      </c>
      <c r="C25">
        <v>0</v>
      </c>
      <c r="E25" s="640" t="s">
        <v>344</v>
      </c>
      <c r="F25" s="640" t="s">
        <v>398</v>
      </c>
      <c r="G25" t="s">
        <v>363</v>
      </c>
      <c r="H25">
        <v>17.690999999999999</v>
      </c>
      <c r="I25" t="s">
        <v>810</v>
      </c>
      <c r="J25" s="638">
        <v>17.811</v>
      </c>
      <c r="L25">
        <v>105740600</v>
      </c>
      <c r="M25" s="5">
        <v>43473</v>
      </c>
      <c r="N25">
        <v>24</v>
      </c>
      <c r="O25">
        <v>1</v>
      </c>
      <c r="P25">
        <v>8</v>
      </c>
      <c r="Q25">
        <v>1</v>
      </c>
      <c r="R25" t="s">
        <v>3</v>
      </c>
      <c r="S25" t="s">
        <v>791</v>
      </c>
    </row>
    <row r="26" spans="1:19" x14ac:dyDescent="0.35">
      <c r="A26">
        <v>0</v>
      </c>
      <c r="B26" t="s">
        <v>363</v>
      </c>
      <c r="C26">
        <v>0</v>
      </c>
      <c r="E26" s="640" t="s">
        <v>344</v>
      </c>
      <c r="F26" s="640" t="s">
        <v>344</v>
      </c>
      <c r="G26" t="s">
        <v>363</v>
      </c>
      <c r="H26">
        <v>17.690999999999999</v>
      </c>
      <c r="I26" t="s">
        <v>810</v>
      </c>
      <c r="J26" s="638">
        <v>17.811</v>
      </c>
      <c r="L26">
        <v>105736892</v>
      </c>
      <c r="M26" s="5">
        <v>43474</v>
      </c>
      <c r="N26">
        <v>23</v>
      </c>
      <c r="O26">
        <v>1</v>
      </c>
      <c r="P26">
        <v>8</v>
      </c>
      <c r="Q26">
        <v>5</v>
      </c>
      <c r="R26" t="s">
        <v>3</v>
      </c>
      <c r="S26" t="s">
        <v>791</v>
      </c>
    </row>
    <row r="27" spans="1:19" x14ac:dyDescent="0.35">
      <c r="A27">
        <v>0</v>
      </c>
      <c r="B27" t="s">
        <v>363</v>
      </c>
      <c r="C27">
        <v>0</v>
      </c>
      <c r="E27" s="640" t="s">
        <v>344</v>
      </c>
      <c r="F27" s="640" t="s">
        <v>596</v>
      </c>
      <c r="G27" t="s">
        <v>363</v>
      </c>
      <c r="H27">
        <v>17.690999999999999</v>
      </c>
      <c r="I27" t="s">
        <v>810</v>
      </c>
      <c r="J27" s="638">
        <v>17.811</v>
      </c>
      <c r="L27">
        <v>105765030</v>
      </c>
      <c r="M27" s="5">
        <v>43499</v>
      </c>
      <c r="N27">
        <v>29</v>
      </c>
      <c r="O27">
        <v>1</v>
      </c>
      <c r="P27">
        <v>8</v>
      </c>
      <c r="Q27">
        <v>5</v>
      </c>
      <c r="R27" t="s">
        <v>3</v>
      </c>
      <c r="S27" t="s">
        <v>772</v>
      </c>
    </row>
    <row r="28" spans="1:19" x14ac:dyDescent="0.35">
      <c r="A28">
        <v>0</v>
      </c>
      <c r="B28" t="s">
        <v>363</v>
      </c>
      <c r="C28">
        <v>0</v>
      </c>
      <c r="E28" s="640" t="s">
        <v>344</v>
      </c>
      <c r="F28" s="640" t="s">
        <v>344</v>
      </c>
      <c r="G28" t="s">
        <v>363</v>
      </c>
      <c r="H28">
        <v>17.690999999999999</v>
      </c>
      <c r="I28" t="s">
        <v>810</v>
      </c>
      <c r="J28" s="638">
        <v>17.811</v>
      </c>
      <c r="L28">
        <v>105771630</v>
      </c>
      <c r="M28" s="5">
        <v>43507</v>
      </c>
      <c r="N28">
        <v>23</v>
      </c>
      <c r="O28">
        <v>2</v>
      </c>
      <c r="P28">
        <v>8</v>
      </c>
      <c r="Q28">
        <v>5</v>
      </c>
      <c r="R28" t="s">
        <v>7</v>
      </c>
      <c r="S28" t="s">
        <v>791</v>
      </c>
    </row>
    <row r="29" spans="1:19" x14ac:dyDescent="0.35">
      <c r="A29">
        <v>0</v>
      </c>
      <c r="B29" t="s">
        <v>363</v>
      </c>
      <c r="C29">
        <v>0</v>
      </c>
      <c r="E29" s="640" t="s">
        <v>344</v>
      </c>
      <c r="F29" s="640" t="s">
        <v>344</v>
      </c>
      <c r="G29" t="s">
        <v>363</v>
      </c>
      <c r="H29">
        <v>17.690999999999999</v>
      </c>
      <c r="I29" t="s">
        <v>810</v>
      </c>
      <c r="J29" s="638">
        <v>17.811</v>
      </c>
      <c r="L29">
        <v>105801434</v>
      </c>
      <c r="M29" s="5">
        <v>43535</v>
      </c>
      <c r="N29">
        <v>23</v>
      </c>
      <c r="O29">
        <v>1</v>
      </c>
      <c r="P29">
        <v>8</v>
      </c>
      <c r="Q29">
        <v>1</v>
      </c>
      <c r="R29" t="s">
        <v>8</v>
      </c>
      <c r="S29" t="s">
        <v>791</v>
      </c>
    </row>
    <row r="30" spans="1:19" x14ac:dyDescent="0.35">
      <c r="A30">
        <v>0</v>
      </c>
      <c r="B30" t="s">
        <v>363</v>
      </c>
      <c r="C30">
        <v>0</v>
      </c>
      <c r="E30" s="640" t="s">
        <v>344</v>
      </c>
      <c r="F30" t="s">
        <v>387</v>
      </c>
      <c r="G30" t="s">
        <v>363</v>
      </c>
      <c r="H30">
        <v>17.690999999999999</v>
      </c>
      <c r="I30" t="s">
        <v>810</v>
      </c>
      <c r="J30" s="638">
        <v>17.811</v>
      </c>
      <c r="L30">
        <v>105827464</v>
      </c>
      <c r="M30" s="5">
        <v>43563</v>
      </c>
      <c r="N30">
        <v>23</v>
      </c>
      <c r="O30">
        <v>2</v>
      </c>
      <c r="P30">
        <v>8</v>
      </c>
      <c r="Q30">
        <v>5</v>
      </c>
      <c r="R30" t="s">
        <v>3</v>
      </c>
      <c r="S30" t="s">
        <v>791</v>
      </c>
    </row>
    <row r="31" spans="1:19" x14ac:dyDescent="0.35">
      <c r="A31">
        <v>0</v>
      </c>
      <c r="B31" t="s">
        <v>363</v>
      </c>
      <c r="C31">
        <v>0</v>
      </c>
      <c r="E31" s="640" t="s">
        <v>344</v>
      </c>
      <c r="F31" s="640" t="s">
        <v>606</v>
      </c>
      <c r="G31" t="s">
        <v>363</v>
      </c>
      <c r="H31">
        <v>17.690999999999999</v>
      </c>
      <c r="I31" t="s">
        <v>810</v>
      </c>
      <c r="J31" s="638">
        <v>17.811</v>
      </c>
      <c r="L31">
        <v>105832371</v>
      </c>
      <c r="M31" s="5">
        <v>43567</v>
      </c>
      <c r="N31">
        <v>23</v>
      </c>
      <c r="O31">
        <v>2</v>
      </c>
      <c r="P31">
        <v>8</v>
      </c>
      <c r="Q31">
        <v>1</v>
      </c>
      <c r="R31" t="s">
        <v>7</v>
      </c>
      <c r="S31" t="s">
        <v>791</v>
      </c>
    </row>
    <row r="32" spans="1:19" x14ac:dyDescent="0.35">
      <c r="A32">
        <v>0</v>
      </c>
      <c r="B32" t="s">
        <v>363</v>
      </c>
      <c r="C32">
        <v>0</v>
      </c>
      <c r="E32" s="640" t="s">
        <v>344</v>
      </c>
      <c r="F32" t="s">
        <v>624</v>
      </c>
      <c r="G32" t="s">
        <v>363</v>
      </c>
      <c r="H32">
        <v>17.690999999999999</v>
      </c>
      <c r="I32" t="s">
        <v>810</v>
      </c>
      <c r="J32" s="638">
        <v>17.811</v>
      </c>
      <c r="L32">
        <v>105926749</v>
      </c>
      <c r="M32" s="5">
        <v>43661</v>
      </c>
      <c r="N32">
        <v>24</v>
      </c>
      <c r="O32">
        <v>1</v>
      </c>
      <c r="P32">
        <v>9</v>
      </c>
      <c r="Q32">
        <v>1</v>
      </c>
      <c r="R32" t="s">
        <v>7</v>
      </c>
      <c r="S32" t="s">
        <v>791</v>
      </c>
    </row>
    <row r="33" spans="1:19" x14ac:dyDescent="0.35">
      <c r="A33">
        <v>0</v>
      </c>
      <c r="B33" t="s">
        <v>363</v>
      </c>
      <c r="C33">
        <v>0</v>
      </c>
      <c r="E33" s="640" t="s">
        <v>344</v>
      </c>
      <c r="F33" s="640" t="s">
        <v>344</v>
      </c>
      <c r="G33" t="s">
        <v>363</v>
      </c>
      <c r="H33">
        <v>17.690999999999999</v>
      </c>
      <c r="I33" t="s">
        <v>810</v>
      </c>
      <c r="J33" s="638">
        <v>17.811</v>
      </c>
      <c r="L33">
        <v>105960507</v>
      </c>
      <c r="M33" s="5">
        <v>43692</v>
      </c>
      <c r="N33">
        <v>23</v>
      </c>
      <c r="O33">
        <v>1</v>
      </c>
      <c r="P33">
        <v>8</v>
      </c>
      <c r="Q33">
        <v>1</v>
      </c>
      <c r="R33" t="s">
        <v>3</v>
      </c>
      <c r="S33" t="s">
        <v>791</v>
      </c>
    </row>
    <row r="34" spans="1:19" x14ac:dyDescent="0.35">
      <c r="A34">
        <v>0</v>
      </c>
      <c r="B34" t="s">
        <v>363</v>
      </c>
      <c r="C34">
        <v>0</v>
      </c>
      <c r="E34" s="640" t="s">
        <v>344</v>
      </c>
      <c r="F34" s="640" t="s">
        <v>606</v>
      </c>
      <c r="G34" t="s">
        <v>363</v>
      </c>
      <c r="H34">
        <v>17.690999999999999</v>
      </c>
      <c r="I34" t="s">
        <v>810</v>
      </c>
      <c r="J34" s="638">
        <v>17.811</v>
      </c>
      <c r="L34">
        <v>105967757</v>
      </c>
      <c r="M34" s="5">
        <v>43698</v>
      </c>
      <c r="N34">
        <v>23</v>
      </c>
      <c r="O34">
        <v>1</v>
      </c>
      <c r="P34">
        <v>8</v>
      </c>
      <c r="Q34">
        <v>1</v>
      </c>
      <c r="R34" t="s">
        <v>3</v>
      </c>
      <c r="S34" t="s">
        <v>791</v>
      </c>
    </row>
    <row r="35" spans="1:19" x14ac:dyDescent="0.35">
      <c r="A35">
        <v>0</v>
      </c>
      <c r="B35" t="s">
        <v>363</v>
      </c>
      <c r="C35">
        <v>0</v>
      </c>
      <c r="E35" s="640" t="s">
        <v>344</v>
      </c>
      <c r="F35" s="640" t="s">
        <v>390</v>
      </c>
      <c r="G35" t="s">
        <v>363</v>
      </c>
      <c r="H35">
        <v>17.690999999999999</v>
      </c>
      <c r="I35" t="s">
        <v>729</v>
      </c>
      <c r="J35" s="638">
        <v>17.690999999999999</v>
      </c>
      <c r="L35">
        <v>105998918</v>
      </c>
      <c r="M35" s="5">
        <v>43713</v>
      </c>
      <c r="N35">
        <v>25</v>
      </c>
      <c r="O35">
        <v>2</v>
      </c>
      <c r="P35">
        <v>8</v>
      </c>
      <c r="Q35">
        <v>1</v>
      </c>
      <c r="R35" t="s">
        <v>7</v>
      </c>
      <c r="S35" t="s">
        <v>788</v>
      </c>
    </row>
    <row r="36" spans="1:19" x14ac:dyDescent="0.35">
      <c r="A36">
        <v>0</v>
      </c>
      <c r="B36" t="s">
        <v>363</v>
      </c>
      <c r="C36">
        <v>0</v>
      </c>
      <c r="E36" s="640" t="s">
        <v>344</v>
      </c>
      <c r="F36" s="640" t="s">
        <v>344</v>
      </c>
      <c r="G36" t="s">
        <v>363</v>
      </c>
      <c r="H36">
        <v>17.690999999999999</v>
      </c>
      <c r="I36" t="s">
        <v>810</v>
      </c>
      <c r="J36" s="638">
        <v>17.811</v>
      </c>
      <c r="L36">
        <v>106005220</v>
      </c>
      <c r="M36" s="5">
        <v>43734</v>
      </c>
      <c r="N36">
        <v>24</v>
      </c>
      <c r="O36">
        <v>1</v>
      </c>
      <c r="P36">
        <v>8</v>
      </c>
      <c r="Q36">
        <v>5</v>
      </c>
      <c r="R36" t="s">
        <v>3</v>
      </c>
      <c r="S36" t="s">
        <v>743</v>
      </c>
    </row>
    <row r="37" spans="1:19" x14ac:dyDescent="0.35">
      <c r="A37">
        <v>0</v>
      </c>
      <c r="B37" t="s">
        <v>363</v>
      </c>
      <c r="C37">
        <v>0</v>
      </c>
      <c r="E37" s="640" t="s">
        <v>344</v>
      </c>
      <c r="F37" t="s">
        <v>367</v>
      </c>
      <c r="G37" t="s">
        <v>363</v>
      </c>
      <c r="H37">
        <v>17.690999999999999</v>
      </c>
      <c r="I37" t="s">
        <v>810</v>
      </c>
      <c r="J37" s="638">
        <v>17.811</v>
      </c>
      <c r="L37">
        <v>106034045</v>
      </c>
      <c r="M37" s="5">
        <v>43760</v>
      </c>
      <c r="N37">
        <v>21</v>
      </c>
      <c r="O37">
        <v>1</v>
      </c>
      <c r="P37">
        <v>8</v>
      </c>
      <c r="Q37">
        <v>2</v>
      </c>
      <c r="R37" t="s">
        <v>7</v>
      </c>
      <c r="S37" t="s">
        <v>790</v>
      </c>
    </row>
    <row r="38" spans="1:19" x14ac:dyDescent="0.35">
      <c r="A38">
        <v>0</v>
      </c>
      <c r="B38" t="s">
        <v>363</v>
      </c>
      <c r="C38">
        <v>0</v>
      </c>
      <c r="E38" s="640" t="s">
        <v>344</v>
      </c>
      <c r="F38" s="640" t="s">
        <v>425</v>
      </c>
      <c r="G38" t="s">
        <v>363</v>
      </c>
      <c r="H38">
        <v>17.690999999999999</v>
      </c>
      <c r="I38" t="s">
        <v>810</v>
      </c>
      <c r="J38" s="638">
        <v>17.811</v>
      </c>
      <c r="L38">
        <v>106053590</v>
      </c>
      <c r="M38" s="5">
        <v>43776</v>
      </c>
      <c r="N38">
        <v>24</v>
      </c>
      <c r="O38">
        <v>1</v>
      </c>
      <c r="P38">
        <v>8</v>
      </c>
      <c r="Q38">
        <v>2</v>
      </c>
      <c r="R38" t="s">
        <v>7</v>
      </c>
      <c r="S38" t="s">
        <v>743</v>
      </c>
    </row>
    <row r="39" spans="1:19" x14ac:dyDescent="0.35">
      <c r="A39">
        <v>0</v>
      </c>
      <c r="B39" t="s">
        <v>387</v>
      </c>
      <c r="C39">
        <v>0</v>
      </c>
      <c r="E39" s="640" t="s">
        <v>344</v>
      </c>
      <c r="F39" s="640" t="s">
        <v>606</v>
      </c>
      <c r="G39" t="s">
        <v>387</v>
      </c>
      <c r="H39">
        <v>999.99900000000002</v>
      </c>
      <c r="I39" t="s">
        <v>849</v>
      </c>
      <c r="J39" s="638">
        <v>17.811</v>
      </c>
      <c r="L39">
        <v>106058911</v>
      </c>
      <c r="M39" s="5">
        <v>43780</v>
      </c>
      <c r="N39">
        <v>23</v>
      </c>
      <c r="O39">
        <v>1</v>
      </c>
      <c r="P39">
        <v>8</v>
      </c>
      <c r="Q39">
        <v>1</v>
      </c>
      <c r="R39" t="s">
        <v>3</v>
      </c>
      <c r="S39" t="s">
        <v>856</v>
      </c>
    </row>
    <row r="40" spans="1:19" x14ac:dyDescent="0.35">
      <c r="A40">
        <v>0</v>
      </c>
      <c r="B40" t="s">
        <v>363</v>
      </c>
      <c r="C40">
        <v>0</v>
      </c>
      <c r="E40" s="640" t="s">
        <v>344</v>
      </c>
      <c r="F40" t="s">
        <v>604</v>
      </c>
      <c r="G40" t="s">
        <v>363</v>
      </c>
      <c r="H40">
        <v>17.690999999999999</v>
      </c>
      <c r="I40" t="s">
        <v>729</v>
      </c>
      <c r="J40" s="638">
        <v>17.690999999999999</v>
      </c>
      <c r="L40">
        <v>106060542</v>
      </c>
      <c r="M40" s="5">
        <v>43782</v>
      </c>
      <c r="N40">
        <v>21</v>
      </c>
      <c r="O40">
        <v>1</v>
      </c>
      <c r="P40">
        <v>8</v>
      </c>
      <c r="Q40">
        <v>1</v>
      </c>
      <c r="R40" t="s">
        <v>7</v>
      </c>
      <c r="S40" t="s">
        <v>748</v>
      </c>
    </row>
    <row r="41" spans="1:19" x14ac:dyDescent="0.35">
      <c r="A41">
        <v>0</v>
      </c>
      <c r="B41" t="s">
        <v>363</v>
      </c>
      <c r="C41">
        <v>0</v>
      </c>
      <c r="E41" s="640" t="s">
        <v>344</v>
      </c>
      <c r="F41" s="640" t="s">
        <v>344</v>
      </c>
      <c r="G41" t="s">
        <v>363</v>
      </c>
      <c r="H41">
        <v>17.690999999999999</v>
      </c>
      <c r="I41" t="s">
        <v>729</v>
      </c>
      <c r="J41" s="638">
        <v>17.690999999999999</v>
      </c>
      <c r="L41">
        <v>106062228</v>
      </c>
      <c r="M41" s="5">
        <v>43783</v>
      </c>
      <c r="N41">
        <v>21</v>
      </c>
      <c r="O41">
        <v>1</v>
      </c>
      <c r="P41">
        <v>8</v>
      </c>
      <c r="Q41">
        <v>1</v>
      </c>
      <c r="R41" t="s">
        <v>8</v>
      </c>
      <c r="S41" t="s">
        <v>748</v>
      </c>
    </row>
    <row r="42" spans="1:19" x14ac:dyDescent="0.35">
      <c r="A42">
        <v>0</v>
      </c>
      <c r="B42" t="s">
        <v>363</v>
      </c>
      <c r="C42">
        <v>0</v>
      </c>
      <c r="E42" s="640" t="s">
        <v>344</v>
      </c>
      <c r="F42" s="640" t="s">
        <v>390</v>
      </c>
      <c r="G42" t="s">
        <v>363</v>
      </c>
      <c r="H42">
        <v>17.690999999999999</v>
      </c>
      <c r="I42" t="s">
        <v>810</v>
      </c>
      <c r="J42" s="638">
        <v>17.811</v>
      </c>
      <c r="L42">
        <v>106063478</v>
      </c>
      <c r="M42" s="5">
        <v>43784</v>
      </c>
      <c r="N42">
        <v>23</v>
      </c>
      <c r="O42">
        <v>2</v>
      </c>
      <c r="P42">
        <v>8</v>
      </c>
      <c r="Q42">
        <v>5</v>
      </c>
      <c r="R42" t="s">
        <v>7</v>
      </c>
      <c r="S42" t="s">
        <v>791</v>
      </c>
    </row>
    <row r="43" spans="1:19" x14ac:dyDescent="0.35">
      <c r="A43">
        <v>0</v>
      </c>
      <c r="B43" t="s">
        <v>363</v>
      </c>
      <c r="C43">
        <v>0</v>
      </c>
      <c r="E43" s="640" t="s">
        <v>344</v>
      </c>
      <c r="F43" t="s">
        <v>624</v>
      </c>
      <c r="G43" t="s">
        <v>363</v>
      </c>
      <c r="H43">
        <v>17.690999999999999</v>
      </c>
      <c r="I43" t="s">
        <v>810</v>
      </c>
      <c r="J43" s="638">
        <v>17.811</v>
      </c>
      <c r="L43">
        <v>106063621</v>
      </c>
      <c r="M43" s="5">
        <v>43785</v>
      </c>
      <c r="N43">
        <v>23</v>
      </c>
      <c r="O43">
        <v>1</v>
      </c>
      <c r="P43">
        <v>9</v>
      </c>
      <c r="Q43">
        <v>1</v>
      </c>
      <c r="R43" t="s">
        <v>3</v>
      </c>
      <c r="S43" t="s">
        <v>791</v>
      </c>
    </row>
    <row r="44" spans="1:19" x14ac:dyDescent="0.35">
      <c r="A44">
        <v>0</v>
      </c>
      <c r="B44" t="s">
        <v>363</v>
      </c>
      <c r="C44">
        <v>0</v>
      </c>
      <c r="E44" s="640" t="s">
        <v>344</v>
      </c>
      <c r="F44" s="640" t="s">
        <v>344</v>
      </c>
      <c r="G44" t="s">
        <v>363</v>
      </c>
      <c r="H44">
        <v>17.690999999999999</v>
      </c>
      <c r="I44" t="s">
        <v>729</v>
      </c>
      <c r="J44" s="638">
        <v>17.690999999999999</v>
      </c>
      <c r="L44">
        <v>106116382</v>
      </c>
      <c r="M44" s="5">
        <v>43834</v>
      </c>
      <c r="N44">
        <v>24</v>
      </c>
      <c r="O44">
        <v>1</v>
      </c>
      <c r="P44">
        <v>8</v>
      </c>
      <c r="Q44">
        <v>1</v>
      </c>
      <c r="R44" t="s">
        <v>7</v>
      </c>
      <c r="S44" t="s">
        <v>787</v>
      </c>
    </row>
    <row r="45" spans="1:19" x14ac:dyDescent="0.35">
      <c r="A45">
        <v>0</v>
      </c>
      <c r="B45" t="s">
        <v>363</v>
      </c>
      <c r="C45">
        <v>0</v>
      </c>
      <c r="E45" s="640" t="s">
        <v>344</v>
      </c>
      <c r="F45" s="640" t="s">
        <v>606</v>
      </c>
      <c r="G45" t="s">
        <v>363</v>
      </c>
      <c r="H45">
        <v>17.690999999999999</v>
      </c>
      <c r="I45" t="s">
        <v>810</v>
      </c>
      <c r="J45" s="638">
        <v>17.811</v>
      </c>
      <c r="L45">
        <v>106141821</v>
      </c>
      <c r="M45" s="5">
        <v>43860</v>
      </c>
      <c r="N45">
        <v>23</v>
      </c>
      <c r="O45">
        <v>1</v>
      </c>
      <c r="P45">
        <v>8</v>
      </c>
      <c r="Q45">
        <v>5</v>
      </c>
      <c r="R45" t="s">
        <v>8</v>
      </c>
      <c r="S45" t="s">
        <v>791</v>
      </c>
    </row>
    <row r="46" spans="1:19" x14ac:dyDescent="0.35">
      <c r="A46">
        <v>0</v>
      </c>
      <c r="B46" t="s">
        <v>363</v>
      </c>
      <c r="C46">
        <v>0</v>
      </c>
      <c r="E46" s="640" t="s">
        <v>344</v>
      </c>
      <c r="F46" s="640" t="s">
        <v>606</v>
      </c>
      <c r="G46" t="s">
        <v>363</v>
      </c>
      <c r="H46">
        <v>17.690999999999999</v>
      </c>
      <c r="I46" t="s">
        <v>810</v>
      </c>
      <c r="J46" s="638">
        <v>17.811</v>
      </c>
      <c r="L46">
        <v>106143808</v>
      </c>
      <c r="M46" s="5">
        <v>43861</v>
      </c>
      <c r="N46">
        <v>23</v>
      </c>
      <c r="O46">
        <v>3</v>
      </c>
      <c r="P46">
        <v>8</v>
      </c>
      <c r="Q46">
        <v>5</v>
      </c>
      <c r="R46" t="s">
        <v>3</v>
      </c>
      <c r="S46" t="s">
        <v>791</v>
      </c>
    </row>
    <row r="47" spans="1:19" x14ac:dyDescent="0.35">
      <c r="A47">
        <v>0</v>
      </c>
      <c r="B47" t="s">
        <v>363</v>
      </c>
      <c r="C47">
        <v>0</v>
      </c>
      <c r="E47" s="640" t="s">
        <v>344</v>
      </c>
      <c r="F47" s="640" t="s">
        <v>622</v>
      </c>
      <c r="G47" t="s">
        <v>363</v>
      </c>
      <c r="H47">
        <v>17.690999999999999</v>
      </c>
      <c r="I47" t="s">
        <v>810</v>
      </c>
      <c r="J47" s="638">
        <v>17.811</v>
      </c>
      <c r="L47">
        <v>106165663</v>
      </c>
      <c r="M47" s="5">
        <v>43880</v>
      </c>
      <c r="N47">
        <v>24</v>
      </c>
      <c r="O47">
        <v>2</v>
      </c>
      <c r="P47">
        <v>9</v>
      </c>
      <c r="Q47">
        <v>1</v>
      </c>
      <c r="R47" t="s">
        <v>7</v>
      </c>
      <c r="S47" t="s">
        <v>743</v>
      </c>
    </row>
    <row r="48" spans="1:19" x14ac:dyDescent="0.35">
      <c r="A48">
        <v>0</v>
      </c>
      <c r="B48" t="s">
        <v>363</v>
      </c>
      <c r="C48">
        <v>0</v>
      </c>
      <c r="E48" s="640" t="s">
        <v>344</v>
      </c>
      <c r="F48" s="640" t="s">
        <v>390</v>
      </c>
      <c r="G48" t="s">
        <v>363</v>
      </c>
      <c r="H48">
        <v>17.690999999999999</v>
      </c>
      <c r="I48" t="s">
        <v>810</v>
      </c>
      <c r="J48" s="638">
        <v>17.811</v>
      </c>
      <c r="L48">
        <v>106178669</v>
      </c>
      <c r="M48" s="5">
        <v>43897</v>
      </c>
      <c r="N48">
        <v>23</v>
      </c>
      <c r="O48">
        <v>1</v>
      </c>
      <c r="P48">
        <v>0</v>
      </c>
      <c r="Q48">
        <v>1</v>
      </c>
      <c r="R48" t="s">
        <v>7</v>
      </c>
      <c r="S48" t="s">
        <v>791</v>
      </c>
    </row>
    <row r="49" spans="1:19" x14ac:dyDescent="0.35">
      <c r="A49">
        <v>0</v>
      </c>
      <c r="B49" t="s">
        <v>363</v>
      </c>
      <c r="C49">
        <v>0</v>
      </c>
      <c r="E49" s="640" t="s">
        <v>344</v>
      </c>
      <c r="F49" s="640" t="s">
        <v>344</v>
      </c>
      <c r="G49" t="s">
        <v>363</v>
      </c>
      <c r="H49">
        <v>17.690999999999999</v>
      </c>
      <c r="I49" t="s">
        <v>810</v>
      </c>
      <c r="J49" s="638">
        <v>17.811</v>
      </c>
      <c r="L49">
        <v>106196146</v>
      </c>
      <c r="M49" s="5">
        <v>43908</v>
      </c>
      <c r="N49">
        <v>23</v>
      </c>
      <c r="O49">
        <v>1</v>
      </c>
      <c r="P49">
        <v>9</v>
      </c>
      <c r="Q49">
        <v>2</v>
      </c>
      <c r="R49" t="s">
        <v>3</v>
      </c>
      <c r="S49" t="s">
        <v>791</v>
      </c>
    </row>
    <row r="50" spans="1:19" x14ac:dyDescent="0.35">
      <c r="A50" s="641" t="s">
        <v>878</v>
      </c>
      <c r="B50" s="641"/>
      <c r="C50" s="641"/>
      <c r="D50" s="641"/>
      <c r="E50" s="641"/>
      <c r="F50" s="641"/>
      <c r="G50" s="641"/>
      <c r="H50" s="641"/>
      <c r="I50" s="641"/>
      <c r="J50" s="641"/>
      <c r="K50" s="641"/>
      <c r="L50" s="641"/>
      <c r="M50" s="641"/>
      <c r="N50" s="641"/>
      <c r="O50" s="641"/>
      <c r="P50" s="641"/>
      <c r="Q50" s="641"/>
      <c r="R50" s="641"/>
      <c r="S50" s="641"/>
    </row>
    <row r="51" spans="1:19" x14ac:dyDescent="0.35">
      <c r="A51" t="s">
        <v>879</v>
      </c>
      <c r="B51" t="s">
        <v>363</v>
      </c>
      <c r="C51">
        <v>0</v>
      </c>
      <c r="E51" s="640" t="s">
        <v>344</v>
      </c>
      <c r="F51" s="640" t="s">
        <v>606</v>
      </c>
      <c r="G51" t="s">
        <v>363</v>
      </c>
      <c r="H51">
        <v>17.690999999999999</v>
      </c>
      <c r="I51" t="s">
        <v>810</v>
      </c>
      <c r="J51" s="638">
        <v>17.811</v>
      </c>
      <c r="L51">
        <v>106232720</v>
      </c>
      <c r="M51" s="5">
        <v>43973</v>
      </c>
      <c r="N51">
        <v>31</v>
      </c>
      <c r="O51">
        <v>1</v>
      </c>
      <c r="P51">
        <v>8</v>
      </c>
      <c r="Q51">
        <v>1</v>
      </c>
      <c r="R51" t="s">
        <v>7</v>
      </c>
      <c r="S51" t="s">
        <v>838</v>
      </c>
    </row>
    <row r="52" spans="1:19" x14ac:dyDescent="0.35">
      <c r="A52">
        <v>0</v>
      </c>
      <c r="B52" t="s">
        <v>363</v>
      </c>
      <c r="C52">
        <v>0</v>
      </c>
      <c r="E52" s="640" t="s">
        <v>344</v>
      </c>
      <c r="F52" t="s">
        <v>624</v>
      </c>
      <c r="G52" t="s">
        <v>363</v>
      </c>
      <c r="H52">
        <v>17.690999999999999</v>
      </c>
      <c r="I52" t="s">
        <v>810</v>
      </c>
      <c r="J52" s="638">
        <v>17.811</v>
      </c>
      <c r="L52">
        <v>106269515</v>
      </c>
      <c r="M52" s="5">
        <v>44014</v>
      </c>
      <c r="N52">
        <v>23</v>
      </c>
      <c r="O52">
        <v>1</v>
      </c>
      <c r="P52">
        <v>9</v>
      </c>
      <c r="Q52">
        <v>1</v>
      </c>
      <c r="R52" t="s">
        <v>7</v>
      </c>
      <c r="S52" t="s">
        <v>791</v>
      </c>
    </row>
    <row r="53" spans="1:19" x14ac:dyDescent="0.35">
      <c r="A53">
        <v>0</v>
      </c>
      <c r="B53" t="s">
        <v>363</v>
      </c>
      <c r="C53">
        <v>0</v>
      </c>
      <c r="E53" s="640" t="s">
        <v>344</v>
      </c>
      <c r="F53" s="640" t="s">
        <v>606</v>
      </c>
      <c r="G53" t="s">
        <v>363</v>
      </c>
      <c r="H53">
        <v>17.690999999999999</v>
      </c>
      <c r="I53" t="s">
        <v>810</v>
      </c>
      <c r="J53" s="638">
        <v>17.811</v>
      </c>
      <c r="L53">
        <v>106272366</v>
      </c>
      <c r="M53" s="5">
        <v>44020</v>
      </c>
      <c r="N53">
        <v>30</v>
      </c>
      <c r="O53">
        <v>1</v>
      </c>
      <c r="P53">
        <v>8</v>
      </c>
      <c r="Q53">
        <v>5</v>
      </c>
      <c r="R53" t="s">
        <v>8</v>
      </c>
      <c r="S53" t="s">
        <v>839</v>
      </c>
    </row>
    <row r="54" spans="1:19" x14ac:dyDescent="0.35">
      <c r="A54">
        <v>0</v>
      </c>
      <c r="B54" t="s">
        <v>363</v>
      </c>
      <c r="C54">
        <v>0</v>
      </c>
      <c r="E54" s="640" t="s">
        <v>344</v>
      </c>
      <c r="F54" t="s">
        <v>624</v>
      </c>
      <c r="G54" t="s">
        <v>363</v>
      </c>
      <c r="H54">
        <v>17.690999999999999</v>
      </c>
      <c r="I54" t="s">
        <v>810</v>
      </c>
      <c r="J54" s="638">
        <v>17.811</v>
      </c>
      <c r="L54">
        <v>106283202</v>
      </c>
      <c r="M54" s="5">
        <v>44033</v>
      </c>
      <c r="N54">
        <v>24</v>
      </c>
      <c r="O54">
        <v>1</v>
      </c>
      <c r="P54">
        <v>9</v>
      </c>
      <c r="Q54">
        <v>1</v>
      </c>
      <c r="R54" t="s">
        <v>7</v>
      </c>
      <c r="S54" t="s">
        <v>791</v>
      </c>
    </row>
    <row r="55" spans="1:19" x14ac:dyDescent="0.35">
      <c r="A55">
        <v>0</v>
      </c>
      <c r="B55" t="s">
        <v>363</v>
      </c>
      <c r="C55">
        <v>0.1</v>
      </c>
      <c r="D55" t="s">
        <v>411</v>
      </c>
      <c r="E55" s="640" t="s">
        <v>344</v>
      </c>
      <c r="F55" s="640" t="s">
        <v>344</v>
      </c>
      <c r="G55" t="s">
        <v>363</v>
      </c>
      <c r="H55">
        <v>17.791</v>
      </c>
      <c r="I55" t="s">
        <v>729</v>
      </c>
      <c r="J55" s="638">
        <v>17.791</v>
      </c>
      <c r="L55">
        <v>106338374</v>
      </c>
      <c r="M55" s="5">
        <v>44090</v>
      </c>
      <c r="N55">
        <v>19</v>
      </c>
      <c r="O55">
        <v>1</v>
      </c>
      <c r="P55">
        <v>0</v>
      </c>
      <c r="Q55">
        <v>5</v>
      </c>
      <c r="R55" t="s">
        <v>7</v>
      </c>
      <c r="S55" t="s">
        <v>777</v>
      </c>
    </row>
    <row r="56" spans="1:19" x14ac:dyDescent="0.35">
      <c r="A56">
        <v>0</v>
      </c>
      <c r="B56" t="s">
        <v>363</v>
      </c>
      <c r="C56">
        <v>0</v>
      </c>
      <c r="E56" s="640" t="s">
        <v>344</v>
      </c>
      <c r="F56" t="s">
        <v>387</v>
      </c>
      <c r="G56" t="s">
        <v>363</v>
      </c>
      <c r="H56">
        <v>17.690999999999999</v>
      </c>
      <c r="I56" t="s">
        <v>810</v>
      </c>
      <c r="J56" s="638">
        <v>17.811</v>
      </c>
      <c r="L56">
        <v>106373076</v>
      </c>
      <c r="M56" s="5">
        <v>44113</v>
      </c>
      <c r="N56">
        <v>23</v>
      </c>
      <c r="O56">
        <v>1</v>
      </c>
      <c r="P56">
        <v>9</v>
      </c>
      <c r="Q56">
        <v>1</v>
      </c>
      <c r="R56" t="s">
        <v>8</v>
      </c>
      <c r="S56" t="s">
        <v>791</v>
      </c>
    </row>
    <row r="57" spans="1:19" x14ac:dyDescent="0.35">
      <c r="A57">
        <v>0</v>
      </c>
      <c r="B57" t="s">
        <v>363</v>
      </c>
      <c r="C57">
        <v>0</v>
      </c>
      <c r="E57" s="640" t="s">
        <v>344</v>
      </c>
      <c r="F57" s="640" t="s">
        <v>606</v>
      </c>
      <c r="G57" t="s">
        <v>363</v>
      </c>
      <c r="H57">
        <v>17.690999999999999</v>
      </c>
      <c r="I57" t="s">
        <v>810</v>
      </c>
      <c r="J57" s="638">
        <v>17.811</v>
      </c>
      <c r="L57">
        <v>106410960</v>
      </c>
      <c r="M57" s="5">
        <v>44153</v>
      </c>
      <c r="N57">
        <v>24</v>
      </c>
      <c r="O57">
        <v>1</v>
      </c>
      <c r="P57">
        <v>8</v>
      </c>
      <c r="Q57">
        <v>5</v>
      </c>
      <c r="R57" t="s">
        <v>7</v>
      </c>
      <c r="S57" t="s">
        <v>837</v>
      </c>
    </row>
    <row r="58" spans="1:19" x14ac:dyDescent="0.35">
      <c r="A58">
        <v>0</v>
      </c>
      <c r="B58" t="s">
        <v>363</v>
      </c>
      <c r="C58">
        <v>0</v>
      </c>
      <c r="E58" s="640" t="s">
        <v>344</v>
      </c>
      <c r="F58" s="640" t="s">
        <v>344</v>
      </c>
      <c r="G58" t="s">
        <v>363</v>
      </c>
      <c r="H58">
        <v>17.690999999999999</v>
      </c>
      <c r="I58" t="s">
        <v>729</v>
      </c>
      <c r="J58" s="638">
        <v>17.690999999999999</v>
      </c>
      <c r="L58">
        <v>106416494</v>
      </c>
      <c r="M58" s="5">
        <v>44158</v>
      </c>
      <c r="N58">
        <v>23</v>
      </c>
      <c r="O58">
        <v>1</v>
      </c>
      <c r="P58">
        <v>8</v>
      </c>
      <c r="Q58">
        <v>5</v>
      </c>
      <c r="R58" t="s">
        <v>7</v>
      </c>
      <c r="S58" t="s">
        <v>786</v>
      </c>
    </row>
    <row r="59" spans="1:19" x14ac:dyDescent="0.35">
      <c r="A59">
        <v>0</v>
      </c>
      <c r="B59" t="s">
        <v>363</v>
      </c>
      <c r="C59">
        <v>0</v>
      </c>
      <c r="E59" s="640" t="s">
        <v>344</v>
      </c>
      <c r="F59" s="640" t="s">
        <v>606</v>
      </c>
      <c r="G59" t="s">
        <v>363</v>
      </c>
      <c r="H59">
        <v>17.690999999999999</v>
      </c>
      <c r="I59" t="s">
        <v>810</v>
      </c>
      <c r="J59" s="638">
        <v>17.811</v>
      </c>
      <c r="L59">
        <v>106428104</v>
      </c>
      <c r="M59" s="5">
        <v>44165</v>
      </c>
      <c r="N59">
        <v>24</v>
      </c>
      <c r="O59">
        <v>2</v>
      </c>
      <c r="P59">
        <v>9</v>
      </c>
      <c r="Q59">
        <v>1</v>
      </c>
      <c r="R59" t="s">
        <v>8</v>
      </c>
      <c r="S59" t="s">
        <v>791</v>
      </c>
    </row>
    <row r="60" spans="1:19" x14ac:dyDescent="0.35">
      <c r="A60">
        <v>0</v>
      </c>
      <c r="B60" t="s">
        <v>363</v>
      </c>
      <c r="C60">
        <v>0</v>
      </c>
      <c r="E60" s="640" t="s">
        <v>344</v>
      </c>
      <c r="F60" s="640" t="s">
        <v>606</v>
      </c>
      <c r="G60" t="s">
        <v>363</v>
      </c>
      <c r="H60">
        <v>17.690999999999999</v>
      </c>
      <c r="I60" t="s">
        <v>810</v>
      </c>
      <c r="J60" s="638">
        <v>17.811</v>
      </c>
      <c r="L60">
        <v>106430566</v>
      </c>
      <c r="M60" s="5">
        <v>44173</v>
      </c>
      <c r="N60">
        <v>23</v>
      </c>
      <c r="O60">
        <v>1</v>
      </c>
      <c r="P60">
        <v>8</v>
      </c>
      <c r="Q60">
        <v>5</v>
      </c>
      <c r="R60" t="s">
        <v>8</v>
      </c>
      <c r="S60" t="s">
        <v>791</v>
      </c>
    </row>
    <row r="61" spans="1:19" x14ac:dyDescent="0.35">
      <c r="A61">
        <v>0</v>
      </c>
      <c r="B61" t="s">
        <v>363</v>
      </c>
      <c r="C61">
        <v>0</v>
      </c>
      <c r="E61" s="640" t="s">
        <v>345</v>
      </c>
      <c r="F61" s="640" t="s">
        <v>344</v>
      </c>
      <c r="G61" t="s">
        <v>363</v>
      </c>
      <c r="H61">
        <v>17.811</v>
      </c>
      <c r="I61" t="s">
        <v>729</v>
      </c>
      <c r="J61" s="638">
        <v>17.811</v>
      </c>
      <c r="L61">
        <v>106462820</v>
      </c>
      <c r="M61" s="5">
        <v>44209</v>
      </c>
      <c r="N61">
        <v>21</v>
      </c>
      <c r="O61">
        <v>1</v>
      </c>
      <c r="P61">
        <v>9</v>
      </c>
      <c r="Q61">
        <v>1</v>
      </c>
      <c r="R61" t="s">
        <v>8</v>
      </c>
      <c r="S61" t="s">
        <v>790</v>
      </c>
    </row>
    <row r="62" spans="1:19" x14ac:dyDescent="0.35">
      <c r="A62">
        <v>0</v>
      </c>
      <c r="B62" t="s">
        <v>363</v>
      </c>
      <c r="C62">
        <v>0</v>
      </c>
      <c r="E62" s="640" t="s">
        <v>344</v>
      </c>
      <c r="F62" t="s">
        <v>624</v>
      </c>
      <c r="G62" t="s">
        <v>363</v>
      </c>
      <c r="H62">
        <v>17.690999999999999</v>
      </c>
      <c r="I62" t="s">
        <v>810</v>
      </c>
      <c r="J62" s="638">
        <v>17.811</v>
      </c>
      <c r="L62">
        <v>106474309</v>
      </c>
      <c r="M62" s="5">
        <v>44223</v>
      </c>
      <c r="N62">
        <v>19</v>
      </c>
      <c r="O62">
        <v>1</v>
      </c>
      <c r="P62">
        <v>8</v>
      </c>
      <c r="Q62">
        <v>5</v>
      </c>
      <c r="R62" t="s">
        <v>7</v>
      </c>
      <c r="S62" t="s">
        <v>808</v>
      </c>
    </row>
    <row r="63" spans="1:19" x14ac:dyDescent="0.35">
      <c r="A63">
        <v>0</v>
      </c>
      <c r="B63" t="s">
        <v>363</v>
      </c>
      <c r="C63">
        <v>8.9999999999999993E-3</v>
      </c>
      <c r="D63" t="s">
        <v>6</v>
      </c>
      <c r="E63" s="640" t="s">
        <v>344</v>
      </c>
      <c r="F63" s="640" t="s">
        <v>616</v>
      </c>
      <c r="G63" t="s">
        <v>363</v>
      </c>
      <c r="H63">
        <v>17.681999999999999</v>
      </c>
      <c r="I63" t="s">
        <v>810</v>
      </c>
      <c r="J63" s="638">
        <v>17.811</v>
      </c>
      <c r="L63">
        <v>106585684</v>
      </c>
      <c r="M63" s="5">
        <v>44342</v>
      </c>
      <c r="N63">
        <v>23</v>
      </c>
      <c r="O63">
        <v>1</v>
      </c>
      <c r="P63">
        <v>8</v>
      </c>
      <c r="Q63">
        <v>1</v>
      </c>
      <c r="R63" t="s">
        <v>7</v>
      </c>
      <c r="S63" t="s">
        <v>836</v>
      </c>
    </row>
    <row r="64" spans="1:19" x14ac:dyDescent="0.35">
      <c r="A64" s="641" t="s">
        <v>880</v>
      </c>
      <c r="B64" s="641"/>
      <c r="C64" s="641"/>
      <c r="D64" s="641"/>
      <c r="E64" s="641"/>
      <c r="F64" s="641"/>
      <c r="G64" s="641"/>
      <c r="H64" s="641"/>
      <c r="I64" s="641"/>
      <c r="J64" s="641"/>
      <c r="K64" s="641"/>
      <c r="L64" s="641"/>
      <c r="M64" s="641"/>
      <c r="N64" s="641"/>
      <c r="O64" s="641"/>
      <c r="P64" s="641"/>
      <c r="Q64" s="641"/>
      <c r="R64" s="641"/>
      <c r="S64" s="641"/>
    </row>
    <row r="65" spans="1:19" x14ac:dyDescent="0.35">
      <c r="A65">
        <v>0</v>
      </c>
      <c r="B65" t="s">
        <v>344</v>
      </c>
      <c r="C65">
        <v>0</v>
      </c>
      <c r="E65" t="s">
        <v>363</v>
      </c>
      <c r="F65" t="s">
        <v>401</v>
      </c>
      <c r="G65" t="s">
        <v>344</v>
      </c>
      <c r="H65">
        <v>999.99900000000002</v>
      </c>
      <c r="I65" t="s">
        <v>849</v>
      </c>
      <c r="J65" s="638">
        <v>17.690999999999999</v>
      </c>
      <c r="L65">
        <v>106966487</v>
      </c>
      <c r="M65" s="5">
        <v>44703</v>
      </c>
      <c r="N65">
        <v>19</v>
      </c>
      <c r="O65">
        <v>1</v>
      </c>
      <c r="P65">
        <v>8</v>
      </c>
      <c r="Q65">
        <v>5</v>
      </c>
      <c r="R65" t="s">
        <v>8</v>
      </c>
      <c r="S65" t="s">
        <v>789</v>
      </c>
    </row>
    <row r="66" spans="1:19" x14ac:dyDescent="0.35">
      <c r="A66">
        <v>0</v>
      </c>
      <c r="B66" t="s">
        <v>363</v>
      </c>
      <c r="C66">
        <v>5.7000000000000002E-2</v>
      </c>
      <c r="D66" t="s">
        <v>411</v>
      </c>
      <c r="E66" s="640" t="s">
        <v>344</v>
      </c>
      <c r="F66" s="640" t="s">
        <v>606</v>
      </c>
      <c r="G66" t="s">
        <v>363</v>
      </c>
      <c r="H66">
        <v>17.748000000000001</v>
      </c>
      <c r="I66" t="s">
        <v>729</v>
      </c>
      <c r="J66" s="638">
        <v>17.748000000000001</v>
      </c>
      <c r="L66">
        <v>107194517</v>
      </c>
      <c r="M66" s="5">
        <v>44922</v>
      </c>
      <c r="N66">
        <v>21</v>
      </c>
      <c r="O66">
        <v>1</v>
      </c>
      <c r="P66">
        <v>5</v>
      </c>
      <c r="Q66">
        <v>1</v>
      </c>
      <c r="R66" t="s">
        <v>3</v>
      </c>
      <c r="S66" t="s">
        <v>749</v>
      </c>
    </row>
    <row r="67" spans="1:19" x14ac:dyDescent="0.35">
      <c r="A67">
        <v>0</v>
      </c>
      <c r="B67" t="s">
        <v>363</v>
      </c>
      <c r="C67">
        <v>0</v>
      </c>
      <c r="E67" s="640" t="s">
        <v>344</v>
      </c>
      <c r="F67" s="640" t="s">
        <v>425</v>
      </c>
      <c r="G67" t="s">
        <v>363</v>
      </c>
      <c r="H67">
        <v>17.690999999999999</v>
      </c>
      <c r="I67" t="s">
        <v>810</v>
      </c>
      <c r="J67" s="638">
        <v>17.811</v>
      </c>
      <c r="L67">
        <v>107422984</v>
      </c>
      <c r="M67" s="5">
        <v>45146</v>
      </c>
      <c r="N67">
        <v>24</v>
      </c>
      <c r="O67">
        <v>1</v>
      </c>
      <c r="P67">
        <v>8</v>
      </c>
      <c r="Q67">
        <v>1</v>
      </c>
      <c r="R67" t="s">
        <v>8</v>
      </c>
      <c r="S67" t="s">
        <v>791</v>
      </c>
    </row>
    <row r="68" spans="1:19" x14ac:dyDescent="0.35">
      <c r="A68">
        <v>0</v>
      </c>
      <c r="B68" t="s">
        <v>344</v>
      </c>
      <c r="C68">
        <v>0</v>
      </c>
      <c r="E68" t="s">
        <v>363</v>
      </c>
      <c r="F68" t="s">
        <v>492</v>
      </c>
      <c r="G68" t="s">
        <v>344</v>
      </c>
      <c r="H68">
        <v>999.99900000000002</v>
      </c>
      <c r="I68" t="s">
        <v>849</v>
      </c>
      <c r="J68" s="638">
        <v>17.811</v>
      </c>
      <c r="L68">
        <v>107628588</v>
      </c>
      <c r="M68" s="5">
        <v>45340</v>
      </c>
      <c r="N68">
        <v>19</v>
      </c>
      <c r="O68">
        <v>1</v>
      </c>
      <c r="P68">
        <v>8</v>
      </c>
      <c r="Q68">
        <v>5</v>
      </c>
      <c r="R68" t="s">
        <v>3</v>
      </c>
      <c r="S68" t="s">
        <v>808</v>
      </c>
    </row>
    <row r="69" spans="1:19" x14ac:dyDescent="0.35">
      <c r="A69">
        <v>0</v>
      </c>
      <c r="B69" t="s">
        <v>363</v>
      </c>
      <c r="C69">
        <v>6.0000000000000001E-3</v>
      </c>
      <c r="D69" t="s">
        <v>399</v>
      </c>
      <c r="E69" s="640" t="s">
        <v>344</v>
      </c>
      <c r="F69" t="s">
        <v>367</v>
      </c>
      <c r="G69" t="s">
        <v>363</v>
      </c>
      <c r="H69">
        <v>17.684999999999999</v>
      </c>
      <c r="I69" t="s">
        <v>810</v>
      </c>
      <c r="J69" s="638">
        <v>17.811</v>
      </c>
      <c r="L69">
        <v>107653866</v>
      </c>
      <c r="M69" s="5">
        <v>45360</v>
      </c>
      <c r="N69">
        <v>19</v>
      </c>
      <c r="O69">
        <v>1</v>
      </c>
      <c r="P69">
        <v>8</v>
      </c>
      <c r="Q69">
        <v>5</v>
      </c>
      <c r="R69" t="s">
        <v>7</v>
      </c>
      <c r="S69" t="s">
        <v>808</v>
      </c>
    </row>
    <row r="70" spans="1:19" x14ac:dyDescent="0.35">
      <c r="A70">
        <v>0</v>
      </c>
      <c r="B70" t="s">
        <v>345</v>
      </c>
      <c r="C70">
        <v>0</v>
      </c>
      <c r="E70" t="s">
        <v>363</v>
      </c>
      <c r="F70" s="640" t="s">
        <v>344</v>
      </c>
      <c r="G70" t="s">
        <v>345</v>
      </c>
      <c r="H70">
        <v>1.44</v>
      </c>
      <c r="I70" t="s">
        <v>729</v>
      </c>
      <c r="J70" s="638">
        <v>17.811</v>
      </c>
      <c r="L70">
        <v>107693756</v>
      </c>
      <c r="M70" s="5">
        <v>45403</v>
      </c>
      <c r="N70">
        <v>19</v>
      </c>
      <c r="O70">
        <v>1</v>
      </c>
      <c r="P70">
        <v>8</v>
      </c>
      <c r="Q70">
        <v>5</v>
      </c>
      <c r="R70" t="s">
        <v>7</v>
      </c>
      <c r="S70" t="s">
        <v>808</v>
      </c>
    </row>
    <row r="71" spans="1:19" x14ac:dyDescent="0.35">
      <c r="A71">
        <v>0</v>
      </c>
      <c r="B71" t="s">
        <v>363</v>
      </c>
      <c r="C71">
        <v>0.6</v>
      </c>
      <c r="D71" t="s">
        <v>6</v>
      </c>
      <c r="E71" s="640" t="s">
        <v>606</v>
      </c>
      <c r="F71" s="640" t="s">
        <v>344</v>
      </c>
      <c r="G71" t="s">
        <v>363</v>
      </c>
      <c r="H71">
        <v>17.823</v>
      </c>
      <c r="I71" t="s">
        <v>810</v>
      </c>
      <c r="J71" s="638">
        <v>17.811</v>
      </c>
      <c r="L71">
        <v>107863508</v>
      </c>
      <c r="M71" s="5">
        <v>45560</v>
      </c>
      <c r="N71">
        <v>19</v>
      </c>
      <c r="O71">
        <v>1</v>
      </c>
      <c r="P71">
        <v>8</v>
      </c>
      <c r="Q71">
        <v>5</v>
      </c>
      <c r="R71" t="s">
        <v>7</v>
      </c>
      <c r="S71" t="s">
        <v>808</v>
      </c>
    </row>
    <row r="72" spans="1:19" x14ac:dyDescent="0.35">
      <c r="A72">
        <v>0</v>
      </c>
      <c r="B72" t="s">
        <v>345</v>
      </c>
      <c r="C72">
        <v>0</v>
      </c>
      <c r="E72" t="s">
        <v>363</v>
      </c>
      <c r="F72" t="s">
        <v>492</v>
      </c>
      <c r="G72" t="s">
        <v>345</v>
      </c>
      <c r="H72">
        <v>1.44</v>
      </c>
      <c r="I72" t="s">
        <v>729</v>
      </c>
      <c r="J72" s="638">
        <v>17.811</v>
      </c>
      <c r="L72">
        <v>107867161</v>
      </c>
      <c r="M72" s="5">
        <v>45564</v>
      </c>
      <c r="N72">
        <v>30</v>
      </c>
      <c r="O72">
        <v>1</v>
      </c>
      <c r="P72">
        <v>8</v>
      </c>
      <c r="Q72">
        <v>5</v>
      </c>
      <c r="R72" t="s">
        <v>3</v>
      </c>
      <c r="S72" t="s">
        <v>743</v>
      </c>
    </row>
    <row r="73" spans="1:19" x14ac:dyDescent="0.35">
      <c r="A73">
        <v>0</v>
      </c>
      <c r="B73" t="s">
        <v>344</v>
      </c>
      <c r="C73">
        <v>0</v>
      </c>
      <c r="E73" t="s">
        <v>363</v>
      </c>
      <c r="F73" s="640" t="s">
        <v>606</v>
      </c>
      <c r="G73" t="s">
        <v>344</v>
      </c>
      <c r="H73">
        <v>999.99900000000002</v>
      </c>
      <c r="I73" t="s">
        <v>849</v>
      </c>
      <c r="J73" s="638">
        <v>17.811</v>
      </c>
      <c r="L73">
        <v>107896873</v>
      </c>
      <c r="M73" s="5">
        <v>45582</v>
      </c>
      <c r="N73">
        <v>26</v>
      </c>
      <c r="O73">
        <v>1</v>
      </c>
      <c r="P73">
        <v>8</v>
      </c>
      <c r="Q73">
        <v>5</v>
      </c>
      <c r="R73" t="s">
        <v>7</v>
      </c>
      <c r="S73" t="s">
        <v>859</v>
      </c>
    </row>
    <row r="74" spans="1:19" x14ac:dyDescent="0.35">
      <c r="A74">
        <v>0</v>
      </c>
      <c r="B74" t="s">
        <v>363</v>
      </c>
      <c r="C74">
        <v>0</v>
      </c>
      <c r="E74" s="640" t="s">
        <v>344</v>
      </c>
      <c r="F74" s="640" t="s">
        <v>606</v>
      </c>
      <c r="G74" t="s">
        <v>363</v>
      </c>
      <c r="H74">
        <v>17.690999999999999</v>
      </c>
      <c r="I74" t="s">
        <v>810</v>
      </c>
      <c r="J74" s="638">
        <v>17.811</v>
      </c>
      <c r="L74">
        <v>107897875</v>
      </c>
      <c r="M74" s="5">
        <v>45589</v>
      </c>
      <c r="N74">
        <v>24</v>
      </c>
      <c r="O74">
        <v>1</v>
      </c>
      <c r="P74">
        <v>8</v>
      </c>
      <c r="Q74">
        <v>1</v>
      </c>
      <c r="R74" t="s">
        <v>7</v>
      </c>
      <c r="S74" t="s">
        <v>840</v>
      </c>
    </row>
    <row r="75" spans="1:19" x14ac:dyDescent="0.35">
      <c r="A75">
        <v>0</v>
      </c>
      <c r="B75" t="s">
        <v>344</v>
      </c>
      <c r="C75">
        <v>0</v>
      </c>
      <c r="E75" t="s">
        <v>363</v>
      </c>
      <c r="F75" s="640" t="s">
        <v>425</v>
      </c>
      <c r="G75" t="s">
        <v>345</v>
      </c>
      <c r="H75">
        <v>1.44</v>
      </c>
      <c r="I75" t="s">
        <v>729</v>
      </c>
      <c r="J75" s="638">
        <v>17.811</v>
      </c>
      <c r="K75" t="s">
        <v>68</v>
      </c>
      <c r="L75">
        <v>107899978</v>
      </c>
      <c r="M75" s="5">
        <v>45592</v>
      </c>
      <c r="N75">
        <v>19</v>
      </c>
      <c r="O75">
        <v>2</v>
      </c>
      <c r="P75">
        <v>8</v>
      </c>
      <c r="Q75">
        <v>5</v>
      </c>
      <c r="R75" t="s">
        <v>7</v>
      </c>
      <c r="S75" t="s">
        <v>808</v>
      </c>
    </row>
    <row r="76" spans="1:19" x14ac:dyDescent="0.35">
      <c r="A76">
        <v>0</v>
      </c>
      <c r="B76" t="s">
        <v>344</v>
      </c>
      <c r="C76">
        <v>0</v>
      </c>
      <c r="E76" t="s">
        <v>363</v>
      </c>
      <c r="F76" t="s">
        <v>492</v>
      </c>
      <c r="G76" t="s">
        <v>344</v>
      </c>
      <c r="H76">
        <v>999.99900000000002</v>
      </c>
      <c r="I76" t="s">
        <v>849</v>
      </c>
      <c r="J76" s="638">
        <v>17.811</v>
      </c>
      <c r="L76">
        <v>107954933</v>
      </c>
      <c r="M76" s="5">
        <v>45637</v>
      </c>
      <c r="N76">
        <v>19</v>
      </c>
      <c r="O76">
        <v>2</v>
      </c>
      <c r="P76">
        <v>8</v>
      </c>
      <c r="Q76">
        <v>5</v>
      </c>
      <c r="R76" t="s">
        <v>7</v>
      </c>
      <c r="S76" t="s">
        <v>808</v>
      </c>
    </row>
    <row r="77" spans="1:19" x14ac:dyDescent="0.35">
      <c r="A77">
        <v>0</v>
      </c>
      <c r="B77" t="s">
        <v>363</v>
      </c>
      <c r="C77">
        <v>2.8000000000000001E-2</v>
      </c>
      <c r="D77" t="s">
        <v>411</v>
      </c>
      <c r="E77" s="640" t="s">
        <v>344</v>
      </c>
      <c r="F77" s="640" t="s">
        <v>606</v>
      </c>
      <c r="G77" t="s">
        <v>363</v>
      </c>
      <c r="H77">
        <v>17.719000000000001</v>
      </c>
      <c r="I77" t="s">
        <v>729</v>
      </c>
      <c r="J77" s="638">
        <v>17.719000000000001</v>
      </c>
      <c r="L77">
        <v>108305597</v>
      </c>
      <c r="M77" s="5">
        <v>45975</v>
      </c>
      <c r="N77">
        <v>17</v>
      </c>
      <c r="O77">
        <v>1</v>
      </c>
      <c r="P77">
        <v>0</v>
      </c>
      <c r="Q77">
        <v>5</v>
      </c>
      <c r="R77" t="s">
        <v>7</v>
      </c>
      <c r="S77" t="s">
        <v>757</v>
      </c>
    </row>
    <row r="78" spans="1:19" x14ac:dyDescent="0.35">
      <c r="A78">
        <v>0</v>
      </c>
      <c r="B78" t="s">
        <v>363</v>
      </c>
      <c r="C78">
        <v>0</v>
      </c>
      <c r="E78" s="640" t="s">
        <v>344</v>
      </c>
      <c r="F78" s="640" t="s">
        <v>425</v>
      </c>
      <c r="G78" t="s">
        <v>363</v>
      </c>
      <c r="H78">
        <v>17.690999999999999</v>
      </c>
      <c r="I78" t="s">
        <v>810</v>
      </c>
      <c r="J78" s="638">
        <v>17.811</v>
      </c>
      <c r="L78">
        <v>108306761</v>
      </c>
      <c r="M78" s="5">
        <v>45976</v>
      </c>
      <c r="N78">
        <v>24</v>
      </c>
      <c r="O78">
        <v>1</v>
      </c>
      <c r="P78">
        <v>8</v>
      </c>
      <c r="Q78">
        <v>5</v>
      </c>
      <c r="R78" t="s">
        <v>7</v>
      </c>
      <c r="S78" t="s">
        <v>737</v>
      </c>
    </row>
    <row r="79" spans="1:19" x14ac:dyDescent="0.35">
      <c r="A79">
        <v>0</v>
      </c>
      <c r="B79" t="s">
        <v>363</v>
      </c>
      <c r="C79">
        <v>0</v>
      </c>
      <c r="E79" s="640" t="s">
        <v>344</v>
      </c>
      <c r="F79" s="640" t="s">
        <v>596</v>
      </c>
      <c r="G79" t="s">
        <v>363</v>
      </c>
      <c r="H79">
        <v>17.690999999999999</v>
      </c>
      <c r="I79" t="s">
        <v>810</v>
      </c>
      <c r="J79" s="638">
        <v>17.811</v>
      </c>
      <c r="L79">
        <v>108319539</v>
      </c>
      <c r="M79" s="5">
        <v>45985</v>
      </c>
      <c r="N79">
        <v>19</v>
      </c>
      <c r="O79">
        <v>1</v>
      </c>
      <c r="P79">
        <v>8</v>
      </c>
      <c r="Q79">
        <v>1</v>
      </c>
      <c r="R79" t="s">
        <v>8</v>
      </c>
      <c r="S79" t="s">
        <v>743</v>
      </c>
    </row>
    <row r="80" spans="1:19" x14ac:dyDescent="0.35">
      <c r="A80">
        <v>0</v>
      </c>
      <c r="B80" t="s">
        <v>363</v>
      </c>
      <c r="C80">
        <v>0</v>
      </c>
      <c r="E80" s="640" t="s">
        <v>344</v>
      </c>
      <c r="F80" s="640" t="s">
        <v>606</v>
      </c>
      <c r="G80" t="s">
        <v>363</v>
      </c>
      <c r="H80">
        <v>17.690999999999999</v>
      </c>
      <c r="I80" t="s">
        <v>729</v>
      </c>
      <c r="J80" s="638">
        <v>17.690999999999999</v>
      </c>
      <c r="L80">
        <v>108385261</v>
      </c>
      <c r="M80" s="5">
        <v>46049</v>
      </c>
      <c r="N80">
        <v>24</v>
      </c>
      <c r="O80">
        <v>1</v>
      </c>
      <c r="P80">
        <v>8</v>
      </c>
      <c r="Q80">
        <v>5</v>
      </c>
      <c r="R80" t="s">
        <v>7</v>
      </c>
      <c r="S80" t="s">
        <v>786</v>
      </c>
    </row>
    <row r="81" spans="1:19" x14ac:dyDescent="0.35">
      <c r="A81">
        <v>0</v>
      </c>
      <c r="B81" t="s">
        <v>363</v>
      </c>
      <c r="C81">
        <v>0</v>
      </c>
      <c r="E81" s="640" t="s">
        <v>344</v>
      </c>
      <c r="F81" s="640" t="s">
        <v>606</v>
      </c>
      <c r="G81" t="s">
        <v>363</v>
      </c>
      <c r="H81">
        <v>17.690999999999999</v>
      </c>
      <c r="I81" t="s">
        <v>810</v>
      </c>
      <c r="J81" s="638">
        <v>17.811</v>
      </c>
      <c r="L81">
        <v>108401181</v>
      </c>
      <c r="M81" s="5">
        <v>46065</v>
      </c>
      <c r="N81">
        <v>24</v>
      </c>
      <c r="O81">
        <v>1</v>
      </c>
      <c r="P81">
        <v>8</v>
      </c>
      <c r="Q81">
        <v>5</v>
      </c>
      <c r="R81" t="s">
        <v>7</v>
      </c>
      <c r="S81" t="s">
        <v>743</v>
      </c>
    </row>
    <row r="82" spans="1:19" x14ac:dyDescent="0.35">
      <c r="A82" s="641" t="s">
        <v>863</v>
      </c>
      <c r="B82" s="641"/>
      <c r="C82" s="641"/>
      <c r="D82" s="641"/>
      <c r="E82" s="641"/>
      <c r="F82" s="641"/>
      <c r="G82" s="641"/>
      <c r="H82" s="641"/>
      <c r="I82" s="641"/>
      <c r="J82" s="641"/>
      <c r="K82" s="641"/>
      <c r="L82" s="641"/>
      <c r="M82" s="641"/>
      <c r="N82" s="641"/>
      <c r="O82" s="641"/>
      <c r="P82" s="641"/>
      <c r="Q82" s="641"/>
      <c r="R82" s="641"/>
      <c r="S82" s="641"/>
    </row>
    <row r="83" spans="1:19" x14ac:dyDescent="0.35">
      <c r="A83">
        <v>0</v>
      </c>
      <c r="B83" t="s">
        <v>363</v>
      </c>
      <c r="C83">
        <v>0</v>
      </c>
      <c r="E83" s="640" t="s">
        <v>344</v>
      </c>
      <c r="F83" t="s">
        <v>422</v>
      </c>
      <c r="G83" t="s">
        <v>363</v>
      </c>
      <c r="H83">
        <v>17.690999999999999</v>
      </c>
      <c r="I83" t="s">
        <v>864</v>
      </c>
      <c r="L83">
        <v>105875897</v>
      </c>
      <c r="M83" s="5">
        <v>43609</v>
      </c>
      <c r="N83">
        <v>32</v>
      </c>
      <c r="O83">
        <v>1</v>
      </c>
      <c r="P83">
        <v>7</v>
      </c>
      <c r="Q83">
        <v>1</v>
      </c>
      <c r="R83" t="s">
        <v>3</v>
      </c>
      <c r="S83" t="s">
        <v>865</v>
      </c>
    </row>
    <row r="84" spans="1:19" x14ac:dyDescent="0.35">
      <c r="A84">
        <v>0</v>
      </c>
      <c r="B84" t="s">
        <v>344</v>
      </c>
      <c r="C84">
        <v>3.0000000000000001E-3</v>
      </c>
      <c r="D84" t="s">
        <v>6</v>
      </c>
      <c r="E84" t="s">
        <v>363</v>
      </c>
      <c r="F84" t="s">
        <v>624</v>
      </c>
      <c r="G84" t="s">
        <v>345</v>
      </c>
      <c r="H84">
        <v>1.44</v>
      </c>
      <c r="I84" t="s">
        <v>864</v>
      </c>
      <c r="K84" t="s">
        <v>68</v>
      </c>
      <c r="L84">
        <v>105916835</v>
      </c>
      <c r="M84" s="5">
        <v>43651</v>
      </c>
      <c r="N84">
        <v>21</v>
      </c>
      <c r="O84">
        <v>1</v>
      </c>
      <c r="P84">
        <v>8</v>
      </c>
      <c r="Q84">
        <v>1</v>
      </c>
      <c r="R84" t="s">
        <v>7</v>
      </c>
      <c r="S84" t="s">
        <v>867</v>
      </c>
    </row>
    <row r="85" spans="1:19" x14ac:dyDescent="0.35">
      <c r="A85">
        <v>0</v>
      </c>
      <c r="B85" t="s">
        <v>344</v>
      </c>
      <c r="C85">
        <v>0</v>
      </c>
      <c r="E85" t="s">
        <v>363</v>
      </c>
      <c r="F85" t="s">
        <v>624</v>
      </c>
      <c r="G85" t="s">
        <v>345</v>
      </c>
      <c r="H85">
        <v>1.44</v>
      </c>
      <c r="I85" t="s">
        <v>864</v>
      </c>
      <c r="K85" t="s">
        <v>68</v>
      </c>
      <c r="L85">
        <v>105974758</v>
      </c>
      <c r="M85" s="5">
        <v>43704</v>
      </c>
      <c r="N85">
        <v>21</v>
      </c>
      <c r="O85">
        <v>1</v>
      </c>
      <c r="P85">
        <v>0</v>
      </c>
      <c r="Q85">
        <v>1</v>
      </c>
      <c r="R85" t="s">
        <v>3</v>
      </c>
      <c r="S85" t="s">
        <v>868</v>
      </c>
    </row>
    <row r="86" spans="1:19" x14ac:dyDescent="0.35">
      <c r="A86">
        <v>0</v>
      </c>
      <c r="B86" t="s">
        <v>344</v>
      </c>
      <c r="C86">
        <v>0</v>
      </c>
      <c r="E86" t="s">
        <v>363</v>
      </c>
      <c r="F86" t="s">
        <v>624</v>
      </c>
      <c r="G86" t="s">
        <v>345</v>
      </c>
      <c r="H86">
        <v>1.44</v>
      </c>
      <c r="I86" t="s">
        <v>864</v>
      </c>
      <c r="K86" t="s">
        <v>68</v>
      </c>
      <c r="L86">
        <v>106904460</v>
      </c>
      <c r="M86" s="5">
        <v>44648</v>
      </c>
      <c r="N86">
        <v>21</v>
      </c>
      <c r="O86">
        <v>1</v>
      </c>
      <c r="P86">
        <v>8</v>
      </c>
      <c r="Q86">
        <v>1</v>
      </c>
      <c r="R86" t="s">
        <v>3</v>
      </c>
      <c r="S86" t="s">
        <v>867</v>
      </c>
    </row>
    <row r="87" spans="1:19" x14ac:dyDescent="0.35">
      <c r="A87">
        <v>0</v>
      </c>
      <c r="B87" t="s">
        <v>344</v>
      </c>
      <c r="C87">
        <v>0.4</v>
      </c>
      <c r="D87" t="s">
        <v>399</v>
      </c>
      <c r="E87" t="s">
        <v>624</v>
      </c>
      <c r="F87" t="s">
        <v>363</v>
      </c>
      <c r="G87" t="s">
        <v>345</v>
      </c>
      <c r="H87">
        <v>1.44</v>
      </c>
      <c r="I87" t="s">
        <v>864</v>
      </c>
      <c r="L87">
        <v>107469143</v>
      </c>
      <c r="M87" s="5">
        <v>45192</v>
      </c>
      <c r="N87">
        <v>19</v>
      </c>
      <c r="O87">
        <v>2</v>
      </c>
      <c r="P87">
        <v>0</v>
      </c>
      <c r="Q87">
        <v>1</v>
      </c>
      <c r="R87" t="s">
        <v>7</v>
      </c>
      <c r="S87" t="s">
        <v>869</v>
      </c>
    </row>
    <row r="88" spans="1:19" x14ac:dyDescent="0.35">
      <c r="A88">
        <v>0</v>
      </c>
      <c r="B88" t="s">
        <v>363</v>
      </c>
      <c r="C88">
        <v>1</v>
      </c>
      <c r="D88" t="s">
        <v>6</v>
      </c>
      <c r="E88" s="640" t="s">
        <v>398</v>
      </c>
      <c r="F88" s="640" t="s">
        <v>344</v>
      </c>
      <c r="G88" t="s">
        <v>363</v>
      </c>
      <c r="H88">
        <v>17.881</v>
      </c>
      <c r="I88" t="s">
        <v>864</v>
      </c>
      <c r="L88">
        <v>107623058</v>
      </c>
      <c r="M88" s="5">
        <v>45334</v>
      </c>
      <c r="N88">
        <v>19</v>
      </c>
      <c r="O88">
        <v>2</v>
      </c>
      <c r="P88">
        <v>0</v>
      </c>
      <c r="Q88">
        <v>5</v>
      </c>
      <c r="R88" t="s">
        <v>7</v>
      </c>
      <c r="S88" t="s">
        <v>866</v>
      </c>
    </row>
    <row r="89" spans="1:19" x14ac:dyDescent="0.35">
      <c r="A89">
        <v>0</v>
      </c>
      <c r="B89" t="s">
        <v>344</v>
      </c>
      <c r="C89">
        <v>0</v>
      </c>
      <c r="E89" t="s">
        <v>363</v>
      </c>
      <c r="F89" t="s">
        <v>624</v>
      </c>
      <c r="G89" t="s">
        <v>345</v>
      </c>
      <c r="H89">
        <v>1.44</v>
      </c>
      <c r="I89" t="s">
        <v>864</v>
      </c>
      <c r="K89" t="s">
        <v>68</v>
      </c>
      <c r="L89">
        <v>107951252</v>
      </c>
      <c r="M89" s="5">
        <v>45633</v>
      </c>
      <c r="N89">
        <v>21</v>
      </c>
      <c r="O89">
        <v>1</v>
      </c>
      <c r="P89">
        <v>9</v>
      </c>
      <c r="Q89">
        <v>1</v>
      </c>
      <c r="R89" t="s">
        <v>7</v>
      </c>
      <c r="S89" t="s">
        <v>867</v>
      </c>
    </row>
    <row r="90" spans="1:19" x14ac:dyDescent="0.35">
      <c r="A90">
        <v>0</v>
      </c>
      <c r="B90" t="s">
        <v>344</v>
      </c>
      <c r="C90">
        <v>1.1000000000000001</v>
      </c>
      <c r="D90" t="s">
        <v>399</v>
      </c>
      <c r="E90" t="s">
        <v>624</v>
      </c>
      <c r="F90" t="s">
        <v>713</v>
      </c>
      <c r="G90" t="s">
        <v>345</v>
      </c>
      <c r="H90">
        <v>1.44</v>
      </c>
      <c r="I90" t="s">
        <v>864</v>
      </c>
      <c r="L90">
        <v>108111670</v>
      </c>
      <c r="M90" s="5">
        <v>45793</v>
      </c>
      <c r="N90">
        <v>28</v>
      </c>
      <c r="O90">
        <v>1</v>
      </c>
      <c r="P90">
        <v>0</v>
      </c>
      <c r="Q90">
        <v>1</v>
      </c>
      <c r="R90" t="s">
        <v>7</v>
      </c>
      <c r="S90" t="s">
        <v>869</v>
      </c>
    </row>
    <row r="91" spans="1:19" x14ac:dyDescent="0.35">
      <c r="A91">
        <v>0</v>
      </c>
      <c r="B91" t="s">
        <v>344</v>
      </c>
      <c r="C91">
        <v>1</v>
      </c>
      <c r="D91" t="s">
        <v>399</v>
      </c>
      <c r="E91" t="s">
        <v>624</v>
      </c>
      <c r="F91" s="640" t="s">
        <v>344</v>
      </c>
      <c r="G91" t="s">
        <v>345</v>
      </c>
      <c r="H91">
        <v>1.44</v>
      </c>
      <c r="I91" t="s">
        <v>864</v>
      </c>
      <c r="L91">
        <v>108504401</v>
      </c>
      <c r="M91" s="5">
        <v>46161</v>
      </c>
      <c r="N91">
        <v>22</v>
      </c>
      <c r="O91">
        <v>1</v>
      </c>
      <c r="P91">
        <v>8</v>
      </c>
      <c r="Q91">
        <v>1</v>
      </c>
      <c r="R91" t="s">
        <v>7</v>
      </c>
      <c r="S91" t="s">
        <v>867</v>
      </c>
    </row>
    <row r="92" spans="1:19" x14ac:dyDescent="0.35">
      <c r="A92" s="642" t="s">
        <v>875</v>
      </c>
      <c r="B92" s="642"/>
      <c r="C92" s="642"/>
      <c r="D92" s="642"/>
      <c r="E92" s="642"/>
      <c r="F92" s="642"/>
      <c r="G92" s="642"/>
      <c r="H92" s="642"/>
      <c r="I92" s="642"/>
      <c r="J92" s="642"/>
      <c r="K92" s="642"/>
      <c r="L92" s="642"/>
      <c r="M92" s="642"/>
      <c r="N92" s="642"/>
      <c r="O92" s="642"/>
      <c r="P92" s="642"/>
      <c r="Q92" s="642"/>
      <c r="R92" s="642"/>
      <c r="S92" s="642"/>
    </row>
    <row r="93" spans="1:19" x14ac:dyDescent="0.35">
      <c r="A93">
        <v>0</v>
      </c>
      <c r="B93" t="s">
        <v>363</v>
      </c>
      <c r="C93">
        <v>0</v>
      </c>
      <c r="E93" s="640" t="s">
        <v>596</v>
      </c>
      <c r="F93" t="s">
        <v>387</v>
      </c>
      <c r="G93" t="s">
        <v>363</v>
      </c>
      <c r="H93">
        <v>15.154</v>
      </c>
      <c r="I93" t="s">
        <v>729</v>
      </c>
      <c r="J93" s="638">
        <v>15.154</v>
      </c>
      <c r="L93">
        <v>104017975</v>
      </c>
      <c r="M93" s="5">
        <v>41723</v>
      </c>
      <c r="N93">
        <v>30</v>
      </c>
      <c r="O93">
        <v>2</v>
      </c>
      <c r="P93">
        <v>7</v>
      </c>
      <c r="Q93">
        <v>1</v>
      </c>
      <c r="R93" t="s">
        <v>3</v>
      </c>
      <c r="S93" t="s">
        <v>739</v>
      </c>
    </row>
    <row r="94" spans="1:19" x14ac:dyDescent="0.35">
      <c r="A94">
        <v>0</v>
      </c>
      <c r="B94" t="s">
        <v>363</v>
      </c>
      <c r="C94">
        <v>0</v>
      </c>
      <c r="E94" s="640" t="s">
        <v>596</v>
      </c>
      <c r="G94" t="s">
        <v>363</v>
      </c>
      <c r="H94">
        <v>15.154</v>
      </c>
      <c r="I94" t="s">
        <v>729</v>
      </c>
      <c r="J94" s="638">
        <v>15.154</v>
      </c>
      <c r="L94">
        <v>104480315</v>
      </c>
      <c r="M94" s="5">
        <v>42249</v>
      </c>
      <c r="N94">
        <v>30</v>
      </c>
      <c r="O94">
        <v>1</v>
      </c>
      <c r="P94">
        <v>7</v>
      </c>
      <c r="Q94">
        <v>1</v>
      </c>
      <c r="R94" t="s">
        <v>7</v>
      </c>
      <c r="S94" t="s">
        <v>740</v>
      </c>
    </row>
    <row r="95" spans="1:19" x14ac:dyDescent="0.35">
      <c r="A95">
        <v>0</v>
      </c>
      <c r="B95" t="s">
        <v>363</v>
      </c>
      <c r="C95">
        <v>0</v>
      </c>
      <c r="E95" s="640" t="s">
        <v>596</v>
      </c>
      <c r="F95" t="s">
        <v>363</v>
      </c>
      <c r="G95" t="s">
        <v>363</v>
      </c>
      <c r="H95">
        <v>15.154</v>
      </c>
      <c r="I95" t="s">
        <v>729</v>
      </c>
      <c r="J95" s="638">
        <v>15.154</v>
      </c>
      <c r="L95">
        <v>104510364</v>
      </c>
      <c r="M95" s="5">
        <v>42282</v>
      </c>
      <c r="N95">
        <v>30</v>
      </c>
      <c r="O95">
        <v>2</v>
      </c>
      <c r="P95">
        <v>7</v>
      </c>
      <c r="Q95">
        <v>1</v>
      </c>
      <c r="R95" t="s">
        <v>3</v>
      </c>
      <c r="S95" t="s">
        <v>734</v>
      </c>
    </row>
    <row r="96" spans="1:19" x14ac:dyDescent="0.35">
      <c r="A96">
        <v>721</v>
      </c>
      <c r="B96" t="s">
        <v>363</v>
      </c>
      <c r="C96">
        <v>0</v>
      </c>
      <c r="E96" s="640" t="s">
        <v>596</v>
      </c>
      <c r="F96" t="s">
        <v>387</v>
      </c>
      <c r="G96" t="s">
        <v>363</v>
      </c>
      <c r="H96">
        <v>15.154</v>
      </c>
      <c r="I96" t="s">
        <v>729</v>
      </c>
      <c r="J96" s="638">
        <v>15.154</v>
      </c>
      <c r="L96">
        <v>104852963</v>
      </c>
      <c r="M96" s="5">
        <v>42628</v>
      </c>
      <c r="N96">
        <v>30</v>
      </c>
      <c r="O96">
        <v>1</v>
      </c>
      <c r="P96">
        <v>0</v>
      </c>
      <c r="Q96">
        <v>1</v>
      </c>
      <c r="R96" t="s">
        <v>3</v>
      </c>
      <c r="S96" t="s">
        <v>733</v>
      </c>
    </row>
    <row r="97" spans="1:19" x14ac:dyDescent="0.35">
      <c r="A97">
        <v>0</v>
      </c>
      <c r="B97" t="s">
        <v>363</v>
      </c>
      <c r="C97">
        <v>0</v>
      </c>
      <c r="E97" s="640" t="s">
        <v>596</v>
      </c>
      <c r="F97" t="s">
        <v>387</v>
      </c>
      <c r="G97" t="s">
        <v>363</v>
      </c>
      <c r="H97">
        <v>15.154</v>
      </c>
      <c r="I97" t="s">
        <v>729</v>
      </c>
      <c r="J97" s="638">
        <v>15.154</v>
      </c>
      <c r="L97">
        <v>104978168</v>
      </c>
      <c r="M97" s="5">
        <v>42748</v>
      </c>
      <c r="N97">
        <v>24</v>
      </c>
      <c r="O97">
        <v>1</v>
      </c>
      <c r="P97">
        <v>8</v>
      </c>
      <c r="Q97">
        <v>1</v>
      </c>
      <c r="R97" t="s">
        <v>3</v>
      </c>
      <c r="S97" t="s">
        <v>743</v>
      </c>
    </row>
    <row r="98" spans="1:19" x14ac:dyDescent="0.35">
      <c r="A98">
        <v>0</v>
      </c>
      <c r="B98" t="s">
        <v>363</v>
      </c>
      <c r="C98">
        <v>0</v>
      </c>
      <c r="E98" s="640" t="s">
        <v>596</v>
      </c>
      <c r="F98" t="s">
        <v>554</v>
      </c>
      <c r="G98" t="s">
        <v>363</v>
      </c>
      <c r="H98">
        <v>15.154</v>
      </c>
      <c r="I98" t="s">
        <v>729</v>
      </c>
      <c r="J98" s="638">
        <v>15.154</v>
      </c>
      <c r="L98">
        <v>105013146</v>
      </c>
      <c r="M98" s="5">
        <v>42783</v>
      </c>
      <c r="N98">
        <v>30</v>
      </c>
      <c r="O98">
        <v>1</v>
      </c>
      <c r="P98">
        <v>7</v>
      </c>
      <c r="Q98">
        <v>1</v>
      </c>
      <c r="R98" t="s">
        <v>3</v>
      </c>
      <c r="S98" t="s">
        <v>735</v>
      </c>
    </row>
    <row r="99" spans="1:19" x14ac:dyDescent="0.35">
      <c r="A99">
        <v>721</v>
      </c>
      <c r="B99" t="s">
        <v>363</v>
      </c>
      <c r="C99">
        <v>0</v>
      </c>
      <c r="E99" s="640" t="s">
        <v>596</v>
      </c>
      <c r="F99" t="s">
        <v>367</v>
      </c>
      <c r="G99" t="s">
        <v>363</v>
      </c>
      <c r="H99">
        <v>15.154</v>
      </c>
      <c r="I99" t="s">
        <v>729</v>
      </c>
      <c r="J99" s="638">
        <v>15.154</v>
      </c>
      <c r="L99">
        <v>105084916</v>
      </c>
      <c r="M99" s="5">
        <v>42841</v>
      </c>
      <c r="N99">
        <v>30</v>
      </c>
      <c r="O99">
        <v>1</v>
      </c>
      <c r="P99">
        <v>7</v>
      </c>
      <c r="Q99">
        <v>2</v>
      </c>
      <c r="R99" t="s">
        <v>3</v>
      </c>
      <c r="S99" t="s">
        <v>733</v>
      </c>
    </row>
    <row r="100" spans="1:19" x14ac:dyDescent="0.35">
      <c r="A100">
        <v>721</v>
      </c>
      <c r="B100" t="s">
        <v>363</v>
      </c>
      <c r="C100">
        <v>0</v>
      </c>
      <c r="E100" s="640" t="s">
        <v>596</v>
      </c>
      <c r="F100" t="s">
        <v>367</v>
      </c>
      <c r="G100" t="s">
        <v>363</v>
      </c>
      <c r="H100">
        <v>15.154</v>
      </c>
      <c r="I100" t="s">
        <v>729</v>
      </c>
      <c r="J100" s="638">
        <v>15.154</v>
      </c>
      <c r="L100">
        <v>105565522</v>
      </c>
      <c r="M100" s="5">
        <v>43316</v>
      </c>
      <c r="N100">
        <v>30</v>
      </c>
      <c r="O100">
        <v>1</v>
      </c>
      <c r="P100">
        <v>7</v>
      </c>
      <c r="Q100">
        <v>1</v>
      </c>
      <c r="R100" t="s">
        <v>8</v>
      </c>
      <c r="S100" t="s">
        <v>739</v>
      </c>
    </row>
    <row r="101" spans="1:19" x14ac:dyDescent="0.35">
      <c r="A101">
        <v>721</v>
      </c>
      <c r="B101" t="s">
        <v>363</v>
      </c>
      <c r="C101">
        <v>0</v>
      </c>
      <c r="E101" s="640" t="s">
        <v>596</v>
      </c>
      <c r="F101" t="s">
        <v>387</v>
      </c>
      <c r="G101" t="s">
        <v>363</v>
      </c>
      <c r="H101">
        <v>15.154</v>
      </c>
      <c r="I101" t="s">
        <v>729</v>
      </c>
      <c r="J101" s="638">
        <v>15.154</v>
      </c>
      <c r="L101">
        <v>105628937</v>
      </c>
      <c r="M101" s="5">
        <v>43379</v>
      </c>
      <c r="N101">
        <v>30</v>
      </c>
      <c r="O101">
        <v>1</v>
      </c>
      <c r="P101">
        <v>7</v>
      </c>
      <c r="Q101">
        <v>4</v>
      </c>
      <c r="R101" t="s">
        <v>3</v>
      </c>
      <c r="S101" t="s">
        <v>736</v>
      </c>
    </row>
    <row r="102" spans="1:19" x14ac:dyDescent="0.35">
      <c r="A102">
        <v>0</v>
      </c>
      <c r="B102" t="s">
        <v>363</v>
      </c>
      <c r="C102">
        <v>0</v>
      </c>
      <c r="E102" s="640" t="s">
        <v>596</v>
      </c>
      <c r="F102" t="s">
        <v>387</v>
      </c>
      <c r="G102" t="s">
        <v>363</v>
      </c>
      <c r="H102">
        <v>15.154</v>
      </c>
      <c r="I102" t="s">
        <v>729</v>
      </c>
      <c r="J102" s="638">
        <v>15.154</v>
      </c>
      <c r="L102">
        <v>105954288</v>
      </c>
      <c r="M102" s="5">
        <v>43686</v>
      </c>
      <c r="N102">
        <v>30</v>
      </c>
      <c r="O102">
        <v>1</v>
      </c>
      <c r="P102">
        <v>7</v>
      </c>
      <c r="Q102">
        <v>1</v>
      </c>
      <c r="R102" t="s">
        <v>3</v>
      </c>
      <c r="S102" t="s">
        <v>736</v>
      </c>
    </row>
    <row r="103" spans="1:19" x14ac:dyDescent="0.35">
      <c r="A103">
        <v>721</v>
      </c>
      <c r="B103" t="s">
        <v>363</v>
      </c>
      <c r="C103">
        <v>0</v>
      </c>
      <c r="E103" s="640" t="s">
        <v>596</v>
      </c>
      <c r="F103" t="s">
        <v>367</v>
      </c>
      <c r="G103" t="s">
        <v>363</v>
      </c>
      <c r="H103">
        <v>15.154</v>
      </c>
      <c r="I103" t="s">
        <v>729</v>
      </c>
      <c r="J103" s="638">
        <v>15.154</v>
      </c>
      <c r="L103">
        <v>105977989</v>
      </c>
      <c r="M103" s="5">
        <v>43707</v>
      </c>
      <c r="N103">
        <v>30</v>
      </c>
      <c r="O103">
        <v>1</v>
      </c>
      <c r="P103">
        <v>7</v>
      </c>
      <c r="Q103">
        <v>1</v>
      </c>
      <c r="R103" t="s">
        <v>3</v>
      </c>
      <c r="S103" t="s">
        <v>736</v>
      </c>
    </row>
    <row r="104" spans="1:19" x14ac:dyDescent="0.35">
      <c r="A104">
        <v>721</v>
      </c>
      <c r="B104" t="s">
        <v>363</v>
      </c>
      <c r="C104">
        <v>0</v>
      </c>
      <c r="E104" s="640" t="s">
        <v>596</v>
      </c>
      <c r="F104" s="640" t="s">
        <v>596</v>
      </c>
      <c r="G104" t="s">
        <v>363</v>
      </c>
      <c r="H104">
        <v>15.154</v>
      </c>
      <c r="I104" t="s">
        <v>729</v>
      </c>
      <c r="J104" s="638">
        <v>15.154</v>
      </c>
      <c r="L104">
        <v>106271226</v>
      </c>
      <c r="M104" s="5">
        <v>44019</v>
      </c>
      <c r="N104">
        <v>30</v>
      </c>
      <c r="O104">
        <v>1</v>
      </c>
      <c r="P104">
        <v>7</v>
      </c>
      <c r="Q104">
        <v>1</v>
      </c>
      <c r="R104" t="s">
        <v>7</v>
      </c>
      <c r="S104" t="s">
        <v>735</v>
      </c>
    </row>
    <row r="105" spans="1:19" x14ac:dyDescent="0.35">
      <c r="A105">
        <v>721</v>
      </c>
      <c r="B105" t="s">
        <v>363</v>
      </c>
      <c r="C105">
        <v>0</v>
      </c>
      <c r="E105" s="640" t="s">
        <v>596</v>
      </c>
      <c r="F105" t="s">
        <v>367</v>
      </c>
      <c r="G105" t="s">
        <v>363</v>
      </c>
      <c r="H105">
        <v>15.154</v>
      </c>
      <c r="I105" t="s">
        <v>729</v>
      </c>
      <c r="J105" s="638">
        <v>15.154</v>
      </c>
      <c r="L105">
        <v>106384474</v>
      </c>
      <c r="M105" s="5">
        <v>44130</v>
      </c>
      <c r="N105">
        <v>5</v>
      </c>
      <c r="O105">
        <v>1</v>
      </c>
      <c r="P105">
        <v>7</v>
      </c>
      <c r="Q105">
        <v>1</v>
      </c>
      <c r="R105" t="s">
        <v>8</v>
      </c>
      <c r="S105" t="s">
        <v>744</v>
      </c>
    </row>
    <row r="106" spans="1:19" x14ac:dyDescent="0.35">
      <c r="A106">
        <v>721</v>
      </c>
      <c r="B106" t="s">
        <v>363</v>
      </c>
      <c r="C106">
        <v>0</v>
      </c>
      <c r="E106" s="640" t="s">
        <v>596</v>
      </c>
      <c r="F106" t="s">
        <v>367</v>
      </c>
      <c r="G106" t="s">
        <v>363</v>
      </c>
      <c r="H106">
        <v>15.154</v>
      </c>
      <c r="I106" t="s">
        <v>729</v>
      </c>
      <c r="J106" s="638">
        <v>15.154</v>
      </c>
      <c r="L106">
        <v>106587177</v>
      </c>
      <c r="M106" s="5">
        <v>44343</v>
      </c>
      <c r="N106">
        <v>30</v>
      </c>
      <c r="O106">
        <v>1</v>
      </c>
      <c r="P106">
        <v>7</v>
      </c>
      <c r="Q106">
        <v>1</v>
      </c>
      <c r="R106" t="s">
        <v>7</v>
      </c>
      <c r="S106" t="s">
        <v>741</v>
      </c>
    </row>
    <row r="107" spans="1:19" x14ac:dyDescent="0.35">
      <c r="A107">
        <v>721</v>
      </c>
      <c r="B107" t="s">
        <v>363</v>
      </c>
      <c r="C107">
        <v>0</v>
      </c>
      <c r="E107" s="640" t="s">
        <v>596</v>
      </c>
      <c r="F107" t="s">
        <v>387</v>
      </c>
      <c r="G107" t="s">
        <v>363</v>
      </c>
      <c r="H107">
        <v>15.154</v>
      </c>
      <c r="I107" t="s">
        <v>729</v>
      </c>
      <c r="J107" s="638">
        <v>15.154</v>
      </c>
      <c r="L107">
        <v>106651431</v>
      </c>
      <c r="M107" s="5">
        <v>44413</v>
      </c>
      <c r="N107">
        <v>24</v>
      </c>
      <c r="O107">
        <v>1</v>
      </c>
      <c r="P107">
        <v>7</v>
      </c>
      <c r="Q107">
        <v>1</v>
      </c>
      <c r="R107" t="s">
        <v>8</v>
      </c>
      <c r="S107" t="s">
        <v>737</v>
      </c>
    </row>
    <row r="108" spans="1:19" x14ac:dyDescent="0.35">
      <c r="A108">
        <v>721</v>
      </c>
      <c r="B108" t="s">
        <v>363</v>
      </c>
      <c r="C108">
        <v>0</v>
      </c>
      <c r="E108" s="640" t="s">
        <v>596</v>
      </c>
      <c r="F108" t="s">
        <v>367</v>
      </c>
      <c r="G108" t="s">
        <v>363</v>
      </c>
      <c r="H108">
        <v>15.154</v>
      </c>
      <c r="I108" t="s">
        <v>729</v>
      </c>
      <c r="J108" s="638">
        <v>15.154</v>
      </c>
      <c r="L108">
        <v>106669379</v>
      </c>
      <c r="M108" s="5">
        <v>44433</v>
      </c>
      <c r="N108">
        <v>30</v>
      </c>
      <c r="O108">
        <v>1</v>
      </c>
      <c r="P108">
        <v>7</v>
      </c>
      <c r="Q108">
        <v>1</v>
      </c>
      <c r="R108" t="s">
        <v>7</v>
      </c>
      <c r="S108" t="s">
        <v>735</v>
      </c>
    </row>
    <row r="109" spans="1:19" x14ac:dyDescent="0.35">
      <c r="A109">
        <v>721</v>
      </c>
      <c r="B109" t="s">
        <v>363</v>
      </c>
      <c r="C109">
        <v>0</v>
      </c>
      <c r="E109" s="640" t="s">
        <v>596</v>
      </c>
      <c r="F109" s="640" t="s">
        <v>390</v>
      </c>
      <c r="G109" t="s">
        <v>363</v>
      </c>
      <c r="H109">
        <v>15.154</v>
      </c>
      <c r="I109" t="s">
        <v>729</v>
      </c>
      <c r="J109" s="638">
        <v>15.154</v>
      </c>
      <c r="L109">
        <v>106736743</v>
      </c>
      <c r="M109" s="5">
        <v>44489</v>
      </c>
      <c r="N109">
        <v>23</v>
      </c>
      <c r="O109">
        <v>1</v>
      </c>
      <c r="P109">
        <v>7</v>
      </c>
      <c r="Q109">
        <v>1</v>
      </c>
      <c r="R109" t="s">
        <v>7</v>
      </c>
      <c r="S109" t="s">
        <v>742</v>
      </c>
    </row>
    <row r="110" spans="1:19" x14ac:dyDescent="0.35">
      <c r="A110">
        <v>721</v>
      </c>
      <c r="B110" t="s">
        <v>363</v>
      </c>
      <c r="C110">
        <v>0</v>
      </c>
      <c r="E110" s="640" t="s">
        <v>596</v>
      </c>
      <c r="F110" t="s">
        <v>367</v>
      </c>
      <c r="G110" t="s">
        <v>363</v>
      </c>
      <c r="H110">
        <v>15.154</v>
      </c>
      <c r="I110" t="s">
        <v>729</v>
      </c>
      <c r="J110" s="638">
        <v>15.154</v>
      </c>
      <c r="L110">
        <v>106879035</v>
      </c>
      <c r="M110" s="5">
        <v>44622</v>
      </c>
      <c r="N110">
        <v>30</v>
      </c>
      <c r="O110">
        <v>1</v>
      </c>
      <c r="P110">
        <v>7</v>
      </c>
      <c r="Q110">
        <v>4</v>
      </c>
      <c r="R110" t="s">
        <v>7</v>
      </c>
      <c r="S110" t="s">
        <v>738</v>
      </c>
    </row>
    <row r="111" spans="1:19" x14ac:dyDescent="0.35">
      <c r="B111" t="s">
        <v>363</v>
      </c>
      <c r="C111">
        <v>0</v>
      </c>
      <c r="E111" s="640" t="s">
        <v>596</v>
      </c>
      <c r="F111" t="s">
        <v>367</v>
      </c>
      <c r="G111" t="s">
        <v>363</v>
      </c>
      <c r="H111">
        <v>15.154</v>
      </c>
      <c r="I111" t="s">
        <v>729</v>
      </c>
      <c r="J111" s="638">
        <v>15.154</v>
      </c>
      <c r="L111">
        <v>107423856</v>
      </c>
      <c r="M111" s="5">
        <v>45148</v>
      </c>
      <c r="N111">
        <v>30</v>
      </c>
      <c r="O111">
        <v>1</v>
      </c>
      <c r="P111">
        <v>7</v>
      </c>
      <c r="Q111">
        <v>1</v>
      </c>
      <c r="R111" t="s">
        <v>8</v>
      </c>
      <c r="S111" t="s">
        <v>740</v>
      </c>
    </row>
    <row r="112" spans="1:19" x14ac:dyDescent="0.35">
      <c r="A112">
        <v>0</v>
      </c>
      <c r="B112" t="s">
        <v>363</v>
      </c>
      <c r="C112">
        <v>0</v>
      </c>
      <c r="E112" s="640" t="s">
        <v>596</v>
      </c>
      <c r="F112" s="640" t="s">
        <v>390</v>
      </c>
      <c r="G112" t="s">
        <v>363</v>
      </c>
      <c r="H112">
        <v>15.154</v>
      </c>
      <c r="I112" t="s">
        <v>729</v>
      </c>
      <c r="J112" s="638">
        <v>15.154</v>
      </c>
      <c r="L112">
        <v>107781158</v>
      </c>
      <c r="M112" s="5">
        <v>45485</v>
      </c>
      <c r="N112">
        <v>30</v>
      </c>
      <c r="O112">
        <v>2</v>
      </c>
      <c r="P112">
        <v>7</v>
      </c>
      <c r="Q112">
        <v>1</v>
      </c>
      <c r="R112" t="s">
        <v>8</v>
      </c>
      <c r="S112" t="s">
        <v>735</v>
      </c>
    </row>
    <row r="113" spans="1:19" x14ac:dyDescent="0.35">
      <c r="A113">
        <v>0</v>
      </c>
      <c r="B113" t="s">
        <v>363</v>
      </c>
      <c r="C113">
        <v>0</v>
      </c>
      <c r="E113" s="640" t="s">
        <v>596</v>
      </c>
      <c r="F113" t="s">
        <v>387</v>
      </c>
      <c r="G113" t="s">
        <v>363</v>
      </c>
      <c r="H113">
        <v>15.154</v>
      </c>
      <c r="I113" t="s">
        <v>729</v>
      </c>
      <c r="J113" s="638">
        <v>15.154</v>
      </c>
      <c r="L113">
        <v>107922235</v>
      </c>
      <c r="M113" s="5">
        <v>45611</v>
      </c>
      <c r="N113">
        <v>30</v>
      </c>
      <c r="O113">
        <v>1</v>
      </c>
      <c r="P113">
        <v>7</v>
      </c>
      <c r="Q113">
        <v>4</v>
      </c>
      <c r="R113" t="s">
        <v>7</v>
      </c>
      <c r="S113" t="s">
        <v>746</v>
      </c>
    </row>
    <row r="114" spans="1:19" x14ac:dyDescent="0.35">
      <c r="A114">
        <v>0</v>
      </c>
      <c r="B114" t="s">
        <v>363</v>
      </c>
      <c r="C114">
        <v>0</v>
      </c>
      <c r="E114" s="640" t="s">
        <v>596</v>
      </c>
      <c r="F114" s="640" t="s">
        <v>390</v>
      </c>
      <c r="G114" t="s">
        <v>363</v>
      </c>
      <c r="H114">
        <v>15.154</v>
      </c>
      <c r="I114" t="s">
        <v>729</v>
      </c>
      <c r="J114" s="638">
        <v>15.154</v>
      </c>
      <c r="L114">
        <v>108053908</v>
      </c>
      <c r="M114" s="5">
        <v>45734</v>
      </c>
      <c r="N114">
        <v>30</v>
      </c>
      <c r="O114">
        <v>1</v>
      </c>
      <c r="P114">
        <v>7</v>
      </c>
      <c r="Q114">
        <v>4</v>
      </c>
      <c r="R114" t="s">
        <v>7</v>
      </c>
      <c r="S114" t="s">
        <v>746</v>
      </c>
    </row>
    <row r="115" spans="1:19" x14ac:dyDescent="0.35">
      <c r="A115">
        <v>0</v>
      </c>
      <c r="B115" t="s">
        <v>363</v>
      </c>
      <c r="C115">
        <v>0</v>
      </c>
      <c r="E115" s="640" t="s">
        <v>596</v>
      </c>
      <c r="F115" t="s">
        <v>387</v>
      </c>
      <c r="G115" t="s">
        <v>363</v>
      </c>
      <c r="H115">
        <v>15.154</v>
      </c>
      <c r="I115" t="s">
        <v>729</v>
      </c>
      <c r="J115" s="638">
        <v>15.154</v>
      </c>
      <c r="L115">
        <v>108068543</v>
      </c>
      <c r="M115" s="5">
        <v>45749</v>
      </c>
      <c r="N115">
        <v>30</v>
      </c>
      <c r="O115">
        <v>1</v>
      </c>
      <c r="P115">
        <v>7</v>
      </c>
      <c r="Q115">
        <v>4</v>
      </c>
      <c r="R115" t="s">
        <v>7</v>
      </c>
      <c r="S115" t="s">
        <v>738</v>
      </c>
    </row>
    <row r="116" spans="1:19" x14ac:dyDescent="0.35">
      <c r="B116" t="s">
        <v>363</v>
      </c>
      <c r="C116">
        <v>0</v>
      </c>
      <c r="E116" s="640" t="s">
        <v>596</v>
      </c>
      <c r="F116" s="640" t="s">
        <v>390</v>
      </c>
      <c r="G116" t="s">
        <v>363</v>
      </c>
      <c r="H116">
        <v>15.154</v>
      </c>
      <c r="I116" t="s">
        <v>729</v>
      </c>
      <c r="J116" s="638">
        <v>15.154</v>
      </c>
      <c r="L116">
        <v>108354952</v>
      </c>
      <c r="M116" s="5">
        <v>46018</v>
      </c>
      <c r="N116">
        <v>30</v>
      </c>
      <c r="O116">
        <v>1</v>
      </c>
      <c r="P116">
        <v>7</v>
      </c>
      <c r="Q116">
        <v>1</v>
      </c>
      <c r="R116" t="s">
        <v>8</v>
      </c>
      <c r="S116" t="s">
        <v>745</v>
      </c>
    </row>
    <row r="117" spans="1:19" x14ac:dyDescent="0.35">
      <c r="A117">
        <v>0</v>
      </c>
      <c r="B117" t="s">
        <v>596</v>
      </c>
      <c r="C117">
        <v>0</v>
      </c>
      <c r="E117" t="s">
        <v>363</v>
      </c>
      <c r="F117" t="s">
        <v>387</v>
      </c>
      <c r="G117" t="s">
        <v>596</v>
      </c>
      <c r="H117">
        <v>0.17</v>
      </c>
      <c r="I117" t="s">
        <v>729</v>
      </c>
      <c r="J117" s="638">
        <v>15.154</v>
      </c>
      <c r="L117">
        <v>104060174</v>
      </c>
      <c r="M117" s="5">
        <v>41775</v>
      </c>
      <c r="N117">
        <v>19</v>
      </c>
      <c r="O117">
        <v>1</v>
      </c>
      <c r="P117">
        <v>7</v>
      </c>
      <c r="Q117">
        <v>4</v>
      </c>
      <c r="R117" t="s">
        <v>7</v>
      </c>
      <c r="S117" t="s">
        <v>807</v>
      </c>
    </row>
    <row r="118" spans="1:19" x14ac:dyDescent="0.35">
      <c r="A118">
        <v>0</v>
      </c>
      <c r="B118" t="s">
        <v>596</v>
      </c>
      <c r="C118">
        <v>0</v>
      </c>
      <c r="E118" t="s">
        <v>363</v>
      </c>
      <c r="F118" t="s">
        <v>367</v>
      </c>
      <c r="G118" t="s">
        <v>596</v>
      </c>
      <c r="H118">
        <v>0.17</v>
      </c>
      <c r="I118" t="s">
        <v>729</v>
      </c>
      <c r="J118" s="638">
        <v>15.154</v>
      </c>
      <c r="L118">
        <v>104577175</v>
      </c>
      <c r="M118" s="5">
        <v>42345</v>
      </c>
      <c r="N118">
        <v>30</v>
      </c>
      <c r="O118">
        <v>2</v>
      </c>
      <c r="P118">
        <v>7</v>
      </c>
      <c r="Q118">
        <v>1</v>
      </c>
      <c r="R118" t="s">
        <v>7</v>
      </c>
      <c r="S118" t="s">
        <v>801</v>
      </c>
    </row>
    <row r="119" spans="1:19" x14ac:dyDescent="0.35">
      <c r="A119">
        <v>721</v>
      </c>
      <c r="B119" t="s">
        <v>596</v>
      </c>
      <c r="C119">
        <v>0</v>
      </c>
      <c r="E119" t="s">
        <v>363</v>
      </c>
      <c r="F119" t="s">
        <v>367</v>
      </c>
      <c r="G119" t="s">
        <v>596</v>
      </c>
      <c r="H119">
        <v>0.17</v>
      </c>
      <c r="I119" t="s">
        <v>729</v>
      </c>
      <c r="J119" s="638">
        <v>15.154</v>
      </c>
      <c r="L119">
        <v>104909979</v>
      </c>
      <c r="M119" s="5">
        <v>42684</v>
      </c>
      <c r="N119">
        <v>30</v>
      </c>
      <c r="O119">
        <v>1</v>
      </c>
      <c r="P119">
        <v>7</v>
      </c>
      <c r="Q119">
        <v>1</v>
      </c>
      <c r="R119" t="s">
        <v>7</v>
      </c>
      <c r="S119" t="s">
        <v>733</v>
      </c>
    </row>
    <row r="120" spans="1:19" x14ac:dyDescent="0.35">
      <c r="A120">
        <v>721</v>
      </c>
      <c r="B120" t="s">
        <v>596</v>
      </c>
      <c r="C120">
        <v>0</v>
      </c>
      <c r="E120" t="s">
        <v>363</v>
      </c>
      <c r="F120" t="s">
        <v>427</v>
      </c>
      <c r="G120" t="s">
        <v>596</v>
      </c>
      <c r="H120">
        <v>0.17</v>
      </c>
      <c r="I120" t="s">
        <v>729</v>
      </c>
      <c r="J120" s="638">
        <v>15.154</v>
      </c>
      <c r="L120">
        <v>104955823</v>
      </c>
      <c r="M120" s="5">
        <v>42725</v>
      </c>
      <c r="N120">
        <v>30</v>
      </c>
      <c r="O120">
        <v>1</v>
      </c>
      <c r="P120">
        <v>7</v>
      </c>
      <c r="Q120">
        <v>1</v>
      </c>
      <c r="R120" t="s">
        <v>7</v>
      </c>
      <c r="S120" t="s">
        <v>736</v>
      </c>
    </row>
    <row r="121" spans="1:19" x14ac:dyDescent="0.35">
      <c r="A121">
        <v>0</v>
      </c>
      <c r="B121" t="s">
        <v>596</v>
      </c>
      <c r="C121">
        <v>0</v>
      </c>
      <c r="E121" t="s">
        <v>363</v>
      </c>
      <c r="F121" t="s">
        <v>367</v>
      </c>
      <c r="G121" t="s">
        <v>596</v>
      </c>
      <c r="H121">
        <v>0.17</v>
      </c>
      <c r="I121" t="s">
        <v>729</v>
      </c>
      <c r="J121" s="638">
        <v>15.154</v>
      </c>
      <c r="L121">
        <v>105382003</v>
      </c>
      <c r="M121" s="5">
        <v>43142</v>
      </c>
      <c r="N121">
        <v>30</v>
      </c>
      <c r="O121">
        <v>2</v>
      </c>
      <c r="P121">
        <v>7</v>
      </c>
      <c r="Q121">
        <v>1</v>
      </c>
      <c r="R121" t="s">
        <v>7</v>
      </c>
      <c r="S121" t="s">
        <v>734</v>
      </c>
    </row>
    <row r="122" spans="1:19" x14ac:dyDescent="0.35">
      <c r="A122">
        <v>721</v>
      </c>
      <c r="B122" t="s">
        <v>596</v>
      </c>
      <c r="C122">
        <v>0</v>
      </c>
      <c r="E122" t="s">
        <v>363</v>
      </c>
      <c r="F122" t="s">
        <v>367</v>
      </c>
      <c r="G122" t="s">
        <v>596</v>
      </c>
      <c r="H122">
        <v>0.17</v>
      </c>
      <c r="I122" t="s">
        <v>729</v>
      </c>
      <c r="J122" s="638">
        <v>15.154</v>
      </c>
      <c r="L122">
        <v>105473413</v>
      </c>
      <c r="M122" s="5">
        <v>43224</v>
      </c>
      <c r="N122">
        <v>24</v>
      </c>
      <c r="O122">
        <v>1</v>
      </c>
      <c r="P122">
        <v>7</v>
      </c>
      <c r="Q122">
        <v>1</v>
      </c>
      <c r="R122" t="s">
        <v>3</v>
      </c>
      <c r="S122" t="s">
        <v>806</v>
      </c>
    </row>
    <row r="123" spans="1:19" x14ac:dyDescent="0.35">
      <c r="A123">
        <v>0</v>
      </c>
      <c r="B123" t="s">
        <v>596</v>
      </c>
      <c r="C123">
        <v>0</v>
      </c>
      <c r="E123" t="s">
        <v>363</v>
      </c>
      <c r="F123" t="s">
        <v>387</v>
      </c>
      <c r="G123" t="s">
        <v>596</v>
      </c>
      <c r="H123">
        <v>0.17</v>
      </c>
      <c r="I123" t="s">
        <v>729</v>
      </c>
      <c r="J123" s="638">
        <v>15.154</v>
      </c>
      <c r="L123">
        <v>105573679</v>
      </c>
      <c r="M123" s="5">
        <v>43328</v>
      </c>
      <c r="N123">
        <v>30</v>
      </c>
      <c r="O123">
        <v>1</v>
      </c>
      <c r="P123">
        <v>7</v>
      </c>
      <c r="Q123">
        <v>1</v>
      </c>
      <c r="R123" t="s">
        <v>8</v>
      </c>
      <c r="S123" t="s">
        <v>739</v>
      </c>
    </row>
    <row r="124" spans="1:19" x14ac:dyDescent="0.35">
      <c r="A124">
        <v>0</v>
      </c>
      <c r="B124" t="s">
        <v>596</v>
      </c>
      <c r="C124">
        <v>0</v>
      </c>
      <c r="E124" t="s">
        <v>363</v>
      </c>
      <c r="F124" t="s">
        <v>367</v>
      </c>
      <c r="G124" t="s">
        <v>596</v>
      </c>
      <c r="H124">
        <v>0.17</v>
      </c>
      <c r="I124" t="s">
        <v>729</v>
      </c>
      <c r="J124" s="638">
        <v>15.154</v>
      </c>
      <c r="L124">
        <v>105753082</v>
      </c>
      <c r="M124" s="5">
        <v>43488</v>
      </c>
      <c r="N124">
        <v>30</v>
      </c>
      <c r="O124">
        <v>1</v>
      </c>
      <c r="P124">
        <v>7</v>
      </c>
      <c r="Q124">
        <v>1</v>
      </c>
      <c r="R124" t="s">
        <v>7</v>
      </c>
      <c r="S124" t="s">
        <v>740</v>
      </c>
    </row>
    <row r="125" spans="1:19" x14ac:dyDescent="0.35">
      <c r="A125">
        <v>721</v>
      </c>
      <c r="B125" t="s">
        <v>596</v>
      </c>
      <c r="C125">
        <v>0</v>
      </c>
      <c r="E125" t="s">
        <v>363</v>
      </c>
      <c r="F125" t="s">
        <v>367</v>
      </c>
      <c r="G125" t="s">
        <v>596</v>
      </c>
      <c r="H125">
        <v>0.17</v>
      </c>
      <c r="I125" t="s">
        <v>729</v>
      </c>
      <c r="J125" s="638">
        <v>15.154</v>
      </c>
      <c r="L125">
        <v>105945632</v>
      </c>
      <c r="M125" s="5">
        <v>43679</v>
      </c>
      <c r="N125">
        <v>30</v>
      </c>
      <c r="O125">
        <v>2</v>
      </c>
      <c r="P125">
        <v>7</v>
      </c>
      <c r="Q125">
        <v>1</v>
      </c>
      <c r="R125" t="s">
        <v>7</v>
      </c>
      <c r="S125" t="s">
        <v>800</v>
      </c>
    </row>
    <row r="126" spans="1:19" x14ac:dyDescent="0.35">
      <c r="A126">
        <v>721</v>
      </c>
      <c r="B126" t="s">
        <v>596</v>
      </c>
      <c r="C126">
        <v>0</v>
      </c>
      <c r="E126" t="s">
        <v>363</v>
      </c>
      <c r="F126" t="s">
        <v>367</v>
      </c>
      <c r="G126" t="s">
        <v>596</v>
      </c>
      <c r="H126">
        <v>0.17</v>
      </c>
      <c r="I126" t="s">
        <v>729</v>
      </c>
      <c r="J126" s="638">
        <v>15.154</v>
      </c>
      <c r="L126">
        <v>106024657</v>
      </c>
      <c r="M126" s="5">
        <v>43749</v>
      </c>
      <c r="N126">
        <v>30</v>
      </c>
      <c r="O126">
        <v>1</v>
      </c>
      <c r="P126">
        <v>7</v>
      </c>
      <c r="Q126">
        <v>4</v>
      </c>
      <c r="R126" t="s">
        <v>7</v>
      </c>
      <c r="S126" t="s">
        <v>735</v>
      </c>
    </row>
    <row r="127" spans="1:19" x14ac:dyDescent="0.35">
      <c r="A127">
        <v>0</v>
      </c>
      <c r="B127" t="s">
        <v>596</v>
      </c>
      <c r="C127">
        <v>0</v>
      </c>
      <c r="E127" t="s">
        <v>363</v>
      </c>
      <c r="F127" t="s">
        <v>367</v>
      </c>
      <c r="G127" t="s">
        <v>596</v>
      </c>
      <c r="H127">
        <v>0.17</v>
      </c>
      <c r="I127" t="s">
        <v>729</v>
      </c>
      <c r="J127" s="638">
        <v>15.154</v>
      </c>
      <c r="L127">
        <v>106269508</v>
      </c>
      <c r="M127" s="5">
        <v>44017</v>
      </c>
      <c r="N127">
        <v>30</v>
      </c>
      <c r="O127">
        <v>1</v>
      </c>
      <c r="P127">
        <v>7</v>
      </c>
      <c r="Q127">
        <v>1</v>
      </c>
      <c r="R127" t="s">
        <v>7</v>
      </c>
      <c r="S127" t="s">
        <v>801</v>
      </c>
    </row>
    <row r="128" spans="1:19" x14ac:dyDescent="0.35">
      <c r="A128">
        <v>0</v>
      </c>
      <c r="B128" t="s">
        <v>596</v>
      </c>
      <c r="C128">
        <v>0</v>
      </c>
      <c r="E128" t="s">
        <v>363</v>
      </c>
      <c r="F128" t="s">
        <v>367</v>
      </c>
      <c r="G128" t="s">
        <v>596</v>
      </c>
      <c r="H128">
        <v>0.17</v>
      </c>
      <c r="I128" t="s">
        <v>729</v>
      </c>
      <c r="J128" s="638">
        <v>15.154</v>
      </c>
      <c r="L128">
        <v>106459471</v>
      </c>
      <c r="M128" s="5">
        <v>44206</v>
      </c>
      <c r="N128">
        <v>30</v>
      </c>
      <c r="O128">
        <v>1</v>
      </c>
      <c r="P128">
        <v>7</v>
      </c>
      <c r="Q128">
        <v>1</v>
      </c>
      <c r="R128" t="s">
        <v>7</v>
      </c>
      <c r="S128" t="s">
        <v>736</v>
      </c>
    </row>
    <row r="129" spans="1:19" x14ac:dyDescent="0.35">
      <c r="A129">
        <v>0</v>
      </c>
      <c r="B129" t="s">
        <v>596</v>
      </c>
      <c r="C129">
        <v>0</v>
      </c>
      <c r="E129" t="s">
        <v>363</v>
      </c>
      <c r="F129" t="s">
        <v>367</v>
      </c>
      <c r="G129" t="s">
        <v>596</v>
      </c>
      <c r="H129">
        <v>0.17</v>
      </c>
      <c r="I129" t="s">
        <v>729</v>
      </c>
      <c r="J129" s="638">
        <v>15.154</v>
      </c>
      <c r="L129">
        <v>106492350</v>
      </c>
      <c r="M129" s="5">
        <v>44244</v>
      </c>
      <c r="N129">
        <v>30</v>
      </c>
      <c r="O129">
        <v>1</v>
      </c>
      <c r="P129">
        <v>7</v>
      </c>
      <c r="Q129">
        <v>1</v>
      </c>
      <c r="R129" t="s">
        <v>7</v>
      </c>
      <c r="S129" t="s">
        <v>801</v>
      </c>
    </row>
    <row r="130" spans="1:19" x14ac:dyDescent="0.35">
      <c r="A130">
        <v>721</v>
      </c>
      <c r="B130" t="s">
        <v>596</v>
      </c>
      <c r="C130">
        <v>0</v>
      </c>
      <c r="E130" t="s">
        <v>363</v>
      </c>
      <c r="F130" t="s">
        <v>367</v>
      </c>
      <c r="G130" t="s">
        <v>596</v>
      </c>
      <c r="H130">
        <v>0.17</v>
      </c>
      <c r="I130" t="s">
        <v>729</v>
      </c>
      <c r="J130" s="638">
        <v>15.154</v>
      </c>
      <c r="L130">
        <v>106492273</v>
      </c>
      <c r="M130" s="5">
        <v>44244</v>
      </c>
      <c r="N130">
        <v>30</v>
      </c>
      <c r="O130">
        <v>1</v>
      </c>
      <c r="P130">
        <v>7</v>
      </c>
      <c r="Q130">
        <v>1</v>
      </c>
      <c r="R130" t="s">
        <v>8</v>
      </c>
      <c r="S130" t="s">
        <v>734</v>
      </c>
    </row>
    <row r="131" spans="1:19" x14ac:dyDescent="0.35">
      <c r="A131">
        <v>721</v>
      </c>
      <c r="B131" t="s">
        <v>596</v>
      </c>
      <c r="C131">
        <v>0</v>
      </c>
      <c r="E131" t="s">
        <v>363</v>
      </c>
      <c r="F131" t="s">
        <v>387</v>
      </c>
      <c r="G131" t="s">
        <v>596</v>
      </c>
      <c r="H131">
        <v>0.17</v>
      </c>
      <c r="I131" t="s">
        <v>729</v>
      </c>
      <c r="J131" s="638">
        <v>15.154</v>
      </c>
      <c r="L131">
        <v>106518121</v>
      </c>
      <c r="M131" s="5">
        <v>44272</v>
      </c>
      <c r="N131">
        <v>30</v>
      </c>
      <c r="O131">
        <v>1</v>
      </c>
      <c r="P131">
        <v>7</v>
      </c>
      <c r="Q131">
        <v>4</v>
      </c>
      <c r="R131" t="s">
        <v>3</v>
      </c>
      <c r="S131" t="s">
        <v>735</v>
      </c>
    </row>
    <row r="132" spans="1:19" x14ac:dyDescent="0.35">
      <c r="A132">
        <v>0</v>
      </c>
      <c r="B132" t="s">
        <v>596</v>
      </c>
      <c r="C132">
        <v>0</v>
      </c>
      <c r="E132" t="s">
        <v>363</v>
      </c>
      <c r="F132" t="s">
        <v>667</v>
      </c>
      <c r="G132" t="s">
        <v>596</v>
      </c>
      <c r="H132">
        <v>0.17</v>
      </c>
      <c r="I132" t="s">
        <v>729</v>
      </c>
      <c r="J132" s="638">
        <v>15.154</v>
      </c>
      <c r="L132">
        <v>106687453</v>
      </c>
      <c r="M132" s="5">
        <v>44439</v>
      </c>
      <c r="N132">
        <v>30</v>
      </c>
      <c r="O132">
        <v>1</v>
      </c>
      <c r="P132">
        <v>0</v>
      </c>
      <c r="Q132">
        <v>1</v>
      </c>
      <c r="R132" t="s">
        <v>7</v>
      </c>
      <c r="S132" t="s">
        <v>735</v>
      </c>
    </row>
    <row r="133" spans="1:19" x14ac:dyDescent="0.35">
      <c r="B133" t="s">
        <v>596</v>
      </c>
      <c r="C133">
        <v>0</v>
      </c>
      <c r="E133" t="s">
        <v>363</v>
      </c>
      <c r="F133" t="s">
        <v>387</v>
      </c>
      <c r="G133" t="s">
        <v>596</v>
      </c>
      <c r="H133">
        <v>0.17</v>
      </c>
      <c r="I133" t="s">
        <v>729</v>
      </c>
      <c r="J133" s="638">
        <v>15.154</v>
      </c>
      <c r="L133">
        <v>107948352</v>
      </c>
      <c r="M133" s="5">
        <v>45632</v>
      </c>
      <c r="N133">
        <v>30</v>
      </c>
      <c r="O133">
        <v>1</v>
      </c>
      <c r="P133">
        <v>7</v>
      </c>
      <c r="Q133">
        <v>4</v>
      </c>
      <c r="R133" t="s">
        <v>3</v>
      </c>
      <c r="S133" t="s">
        <v>735</v>
      </c>
    </row>
    <row r="134" spans="1:19" x14ac:dyDescent="0.35">
      <c r="A134">
        <v>721</v>
      </c>
      <c r="B134" t="s">
        <v>363</v>
      </c>
      <c r="C134">
        <v>6.0000000000000001E-3</v>
      </c>
      <c r="D134" t="s">
        <v>6</v>
      </c>
      <c r="E134" s="640" t="s">
        <v>596</v>
      </c>
      <c r="F134" s="640" t="s">
        <v>606</v>
      </c>
      <c r="G134" t="s">
        <v>363</v>
      </c>
      <c r="H134">
        <v>15.148</v>
      </c>
      <c r="I134" t="s">
        <v>849</v>
      </c>
      <c r="J134" s="638">
        <v>15.157999999999999</v>
      </c>
      <c r="L134">
        <v>104268956</v>
      </c>
      <c r="M134" s="5">
        <v>42009</v>
      </c>
      <c r="N134">
        <v>21</v>
      </c>
      <c r="O134">
        <v>1</v>
      </c>
      <c r="P134">
        <v>7</v>
      </c>
      <c r="Q134">
        <v>1</v>
      </c>
      <c r="R134" t="s">
        <v>3</v>
      </c>
      <c r="S134" t="s">
        <v>851</v>
      </c>
    </row>
    <row r="135" spans="1:19" x14ac:dyDescent="0.35">
      <c r="A135">
        <v>721</v>
      </c>
      <c r="B135" t="s">
        <v>363</v>
      </c>
      <c r="C135">
        <v>8.0000000000000002E-3</v>
      </c>
      <c r="D135" t="s">
        <v>411</v>
      </c>
      <c r="E135" s="640" t="s">
        <v>596</v>
      </c>
      <c r="F135" t="s">
        <v>608</v>
      </c>
      <c r="G135" t="s">
        <v>363</v>
      </c>
      <c r="H135">
        <v>15.162000000000001</v>
      </c>
      <c r="I135" t="s">
        <v>729</v>
      </c>
      <c r="J135" s="638">
        <v>15.162000000000001</v>
      </c>
      <c r="L135">
        <v>108148651</v>
      </c>
      <c r="M135" s="5">
        <v>45829</v>
      </c>
      <c r="N135">
        <v>17</v>
      </c>
      <c r="O135">
        <v>1</v>
      </c>
      <c r="P135">
        <v>0</v>
      </c>
      <c r="Q135">
        <v>5</v>
      </c>
      <c r="R135" t="s">
        <v>7</v>
      </c>
      <c r="S135" t="s">
        <v>747</v>
      </c>
    </row>
    <row r="136" spans="1:19" x14ac:dyDescent="0.35">
      <c r="A136">
        <v>0</v>
      </c>
      <c r="B136" t="s">
        <v>363</v>
      </c>
      <c r="C136">
        <v>8.9999999999999993E-3</v>
      </c>
      <c r="D136" t="s">
        <v>385</v>
      </c>
      <c r="E136" s="640" t="s">
        <v>596</v>
      </c>
      <c r="F136" s="640" t="s">
        <v>390</v>
      </c>
      <c r="G136" t="s">
        <v>363</v>
      </c>
      <c r="H136">
        <v>15.163</v>
      </c>
      <c r="I136" t="s">
        <v>729</v>
      </c>
      <c r="J136" s="638">
        <v>15.163</v>
      </c>
      <c r="L136">
        <v>107113927</v>
      </c>
      <c r="M136" s="5">
        <v>44848</v>
      </c>
      <c r="N136">
        <v>21</v>
      </c>
      <c r="O136">
        <v>1</v>
      </c>
      <c r="P136">
        <v>0</v>
      </c>
      <c r="Q136">
        <v>1</v>
      </c>
      <c r="R136" t="s">
        <v>7</v>
      </c>
      <c r="S136" t="s">
        <v>748</v>
      </c>
    </row>
    <row r="137" spans="1:19" x14ac:dyDescent="0.35">
      <c r="A137">
        <v>721</v>
      </c>
      <c r="B137" t="s">
        <v>363</v>
      </c>
      <c r="C137">
        <v>0.2</v>
      </c>
      <c r="D137" t="s">
        <v>411</v>
      </c>
      <c r="E137" t="s">
        <v>367</v>
      </c>
      <c r="F137" s="640" t="s">
        <v>596</v>
      </c>
      <c r="G137" t="s">
        <v>363</v>
      </c>
      <c r="H137">
        <v>15.226000000000001</v>
      </c>
      <c r="I137" t="s">
        <v>729</v>
      </c>
      <c r="J137" s="638">
        <v>15.226000000000001</v>
      </c>
      <c r="L137">
        <v>107137613</v>
      </c>
      <c r="M137" s="5">
        <v>44847</v>
      </c>
      <c r="N137">
        <v>21</v>
      </c>
      <c r="O137">
        <v>2</v>
      </c>
      <c r="P137">
        <v>0</v>
      </c>
      <c r="Q137">
        <v>3</v>
      </c>
      <c r="R137" t="s">
        <v>3</v>
      </c>
      <c r="S137" t="s">
        <v>749</v>
      </c>
    </row>
    <row r="138" spans="1:19" x14ac:dyDescent="0.35">
      <c r="A138">
        <v>721</v>
      </c>
      <c r="B138" t="s">
        <v>363</v>
      </c>
      <c r="C138">
        <v>0.1</v>
      </c>
      <c r="D138" t="s">
        <v>411</v>
      </c>
      <c r="E138" s="640" t="s">
        <v>596</v>
      </c>
      <c r="F138" s="640" t="s">
        <v>390</v>
      </c>
      <c r="G138" t="s">
        <v>363</v>
      </c>
      <c r="H138">
        <v>15.254</v>
      </c>
      <c r="I138" t="s">
        <v>729</v>
      </c>
      <c r="J138" s="638">
        <v>15.254</v>
      </c>
      <c r="L138">
        <v>105340880</v>
      </c>
      <c r="M138" s="5">
        <v>43104</v>
      </c>
      <c r="N138">
        <v>2</v>
      </c>
      <c r="O138">
        <v>5</v>
      </c>
      <c r="P138">
        <v>0</v>
      </c>
      <c r="Q138">
        <v>1</v>
      </c>
      <c r="R138" t="s">
        <v>3</v>
      </c>
      <c r="S138" t="s">
        <v>750</v>
      </c>
    </row>
    <row r="139" spans="1:19" x14ac:dyDescent="0.35">
      <c r="A139">
        <v>0</v>
      </c>
      <c r="B139" t="s">
        <v>363</v>
      </c>
      <c r="C139">
        <v>0.1</v>
      </c>
      <c r="D139" t="s">
        <v>411</v>
      </c>
      <c r="E139" s="640" t="s">
        <v>596</v>
      </c>
      <c r="F139" s="640" t="s">
        <v>390</v>
      </c>
      <c r="G139" t="s">
        <v>363</v>
      </c>
      <c r="H139">
        <v>15.254</v>
      </c>
      <c r="I139" t="s">
        <v>729</v>
      </c>
      <c r="J139" s="638">
        <v>15.254</v>
      </c>
      <c r="L139">
        <v>106801086</v>
      </c>
      <c r="M139" s="5">
        <v>44543</v>
      </c>
      <c r="N139">
        <v>19</v>
      </c>
      <c r="O139">
        <v>1</v>
      </c>
      <c r="P139">
        <v>0</v>
      </c>
      <c r="Q139">
        <v>1</v>
      </c>
      <c r="R139" t="s">
        <v>7</v>
      </c>
      <c r="S139" t="s">
        <v>751</v>
      </c>
    </row>
    <row r="140" spans="1:19" x14ac:dyDescent="0.35">
      <c r="A140">
        <v>0</v>
      </c>
      <c r="B140" t="s">
        <v>363</v>
      </c>
      <c r="C140">
        <v>0.1</v>
      </c>
      <c r="D140" t="s">
        <v>385</v>
      </c>
      <c r="E140" s="640" t="s">
        <v>386</v>
      </c>
      <c r="F140" t="s">
        <v>387</v>
      </c>
      <c r="H140">
        <v>999.99900000000002</v>
      </c>
      <c r="I140" t="s">
        <v>849</v>
      </c>
      <c r="J140" s="638">
        <v>15.254</v>
      </c>
      <c r="L140">
        <v>105514109</v>
      </c>
      <c r="M140" s="5">
        <v>43267</v>
      </c>
      <c r="N140">
        <v>19</v>
      </c>
      <c r="O140">
        <v>1</v>
      </c>
      <c r="P140">
        <v>0</v>
      </c>
      <c r="Q140">
        <v>1</v>
      </c>
      <c r="R140" t="s">
        <v>3</v>
      </c>
      <c r="S140" t="s">
        <v>860</v>
      </c>
    </row>
    <row r="141" spans="1:19" x14ac:dyDescent="0.35">
      <c r="A141">
        <v>721</v>
      </c>
      <c r="B141" t="s">
        <v>363</v>
      </c>
      <c r="C141">
        <v>0.3</v>
      </c>
      <c r="D141" t="s">
        <v>411</v>
      </c>
      <c r="E141" t="s">
        <v>367</v>
      </c>
      <c r="F141" s="640" t="s">
        <v>390</v>
      </c>
      <c r="G141" t="s">
        <v>363</v>
      </c>
      <c r="H141">
        <v>15.326000000000001</v>
      </c>
      <c r="I141" t="s">
        <v>729</v>
      </c>
      <c r="J141" s="638">
        <v>15.326000000000001</v>
      </c>
      <c r="L141">
        <v>104011474</v>
      </c>
      <c r="M141" s="5">
        <v>41717</v>
      </c>
      <c r="N141">
        <v>23</v>
      </c>
      <c r="O141">
        <v>2</v>
      </c>
      <c r="P141">
        <v>5</v>
      </c>
      <c r="Q141">
        <v>1</v>
      </c>
      <c r="R141" t="s">
        <v>7</v>
      </c>
      <c r="S141" t="s">
        <v>752</v>
      </c>
    </row>
    <row r="142" spans="1:19" x14ac:dyDescent="0.35">
      <c r="A142">
        <v>0</v>
      </c>
      <c r="B142" t="s">
        <v>363</v>
      </c>
      <c r="C142">
        <v>0.2</v>
      </c>
      <c r="D142" t="s">
        <v>411</v>
      </c>
      <c r="E142" s="640" t="s">
        <v>596</v>
      </c>
      <c r="F142" s="640" t="s">
        <v>390</v>
      </c>
      <c r="G142" t="s">
        <v>363</v>
      </c>
      <c r="H142">
        <v>15.353999999999999</v>
      </c>
      <c r="I142" t="s">
        <v>729</v>
      </c>
      <c r="J142" s="638">
        <v>15.353999999999999</v>
      </c>
      <c r="L142">
        <v>105711314</v>
      </c>
      <c r="M142" s="5">
        <v>43448</v>
      </c>
      <c r="N142">
        <v>19</v>
      </c>
      <c r="O142">
        <v>2</v>
      </c>
      <c r="P142">
        <v>0</v>
      </c>
      <c r="Q142">
        <v>1</v>
      </c>
      <c r="R142" t="s">
        <v>7</v>
      </c>
      <c r="S142" t="s">
        <v>753</v>
      </c>
    </row>
    <row r="143" spans="1:19" x14ac:dyDescent="0.35">
      <c r="A143">
        <v>721</v>
      </c>
      <c r="B143" t="s">
        <v>363</v>
      </c>
      <c r="C143">
        <v>0.2</v>
      </c>
      <c r="D143" t="s">
        <v>411</v>
      </c>
      <c r="E143" s="640" t="s">
        <v>596</v>
      </c>
      <c r="F143" s="640" t="s">
        <v>390</v>
      </c>
      <c r="G143" t="s">
        <v>363</v>
      </c>
      <c r="H143">
        <v>15.353999999999999</v>
      </c>
      <c r="I143" t="s">
        <v>729</v>
      </c>
      <c r="J143" s="638">
        <v>15.353999999999999</v>
      </c>
      <c r="L143">
        <v>106397767</v>
      </c>
      <c r="M143" s="5">
        <v>44142</v>
      </c>
      <c r="N143">
        <v>29</v>
      </c>
      <c r="O143">
        <v>1</v>
      </c>
      <c r="P143">
        <v>0</v>
      </c>
      <c r="Q143">
        <v>1</v>
      </c>
      <c r="R143" t="s">
        <v>8</v>
      </c>
      <c r="S143" t="s">
        <v>754</v>
      </c>
    </row>
    <row r="144" spans="1:19" x14ac:dyDescent="0.35">
      <c r="A144">
        <v>721</v>
      </c>
      <c r="B144" t="s">
        <v>363</v>
      </c>
      <c r="C144">
        <v>0.2</v>
      </c>
      <c r="D144" t="s">
        <v>411</v>
      </c>
      <c r="E144" s="640" t="s">
        <v>596</v>
      </c>
      <c r="F144" s="640" t="s">
        <v>390</v>
      </c>
      <c r="G144" t="s">
        <v>363</v>
      </c>
      <c r="H144">
        <v>15.353999999999999</v>
      </c>
      <c r="I144" t="s">
        <v>729</v>
      </c>
      <c r="J144" s="638">
        <v>15.353999999999999</v>
      </c>
      <c r="L144">
        <v>106619579</v>
      </c>
      <c r="M144" s="5">
        <v>44367</v>
      </c>
      <c r="N144">
        <v>19</v>
      </c>
      <c r="O144">
        <v>1</v>
      </c>
      <c r="P144">
        <v>0</v>
      </c>
      <c r="Q144">
        <v>1</v>
      </c>
      <c r="R144" t="s">
        <v>7</v>
      </c>
      <c r="S144" t="s">
        <v>751</v>
      </c>
    </row>
    <row r="145" spans="1:19" x14ac:dyDescent="0.35">
      <c r="A145">
        <v>721</v>
      </c>
      <c r="B145" t="s">
        <v>363</v>
      </c>
      <c r="C145">
        <v>0.23</v>
      </c>
      <c r="D145" t="s">
        <v>411</v>
      </c>
      <c r="E145" s="640" t="s">
        <v>596</v>
      </c>
      <c r="F145" s="640" t="s">
        <v>344</v>
      </c>
      <c r="G145" t="s">
        <v>363</v>
      </c>
      <c r="H145">
        <v>15.384</v>
      </c>
      <c r="I145" t="s">
        <v>729</v>
      </c>
      <c r="J145" s="638">
        <v>15.384</v>
      </c>
      <c r="L145">
        <v>105055163</v>
      </c>
      <c r="M145" s="5">
        <v>42822</v>
      </c>
      <c r="N145">
        <v>19</v>
      </c>
      <c r="O145">
        <v>2</v>
      </c>
      <c r="P145">
        <v>0</v>
      </c>
      <c r="Q145">
        <v>1</v>
      </c>
      <c r="R145" t="s">
        <v>3</v>
      </c>
      <c r="S145" t="s">
        <v>755</v>
      </c>
    </row>
    <row r="146" spans="1:19" x14ac:dyDescent="0.35">
      <c r="B146" t="s">
        <v>363</v>
      </c>
      <c r="C146">
        <v>0.27</v>
      </c>
      <c r="D146" t="s">
        <v>490</v>
      </c>
      <c r="E146" s="640" t="s">
        <v>596</v>
      </c>
      <c r="F146" s="640" t="s">
        <v>390</v>
      </c>
      <c r="G146" t="s">
        <v>363</v>
      </c>
      <c r="H146">
        <v>15.423999999999999</v>
      </c>
      <c r="I146" t="s">
        <v>729</v>
      </c>
      <c r="J146" s="638">
        <v>15.423999999999999</v>
      </c>
      <c r="L146">
        <v>106433774</v>
      </c>
      <c r="M146" s="5">
        <v>44177</v>
      </c>
      <c r="N146">
        <v>19</v>
      </c>
      <c r="O146">
        <v>1</v>
      </c>
      <c r="P146">
        <v>0</v>
      </c>
      <c r="Q146">
        <v>1</v>
      </c>
      <c r="R146" t="s">
        <v>7</v>
      </c>
      <c r="S146" t="s">
        <v>755</v>
      </c>
    </row>
    <row r="147" spans="1:19" x14ac:dyDescent="0.35">
      <c r="B147" t="s">
        <v>363</v>
      </c>
      <c r="C147">
        <v>0.4</v>
      </c>
      <c r="D147" t="s">
        <v>385</v>
      </c>
      <c r="E147" t="s">
        <v>367</v>
      </c>
      <c r="F147" s="640" t="s">
        <v>344</v>
      </c>
      <c r="G147" t="s">
        <v>363</v>
      </c>
      <c r="H147">
        <v>15.426</v>
      </c>
      <c r="I147" t="s">
        <v>729</v>
      </c>
      <c r="J147" s="638">
        <v>15.426</v>
      </c>
      <c r="L147">
        <v>105664891</v>
      </c>
      <c r="M147" s="5">
        <v>43407</v>
      </c>
      <c r="N147">
        <v>19</v>
      </c>
      <c r="O147">
        <v>1</v>
      </c>
      <c r="P147">
        <v>0</v>
      </c>
      <c r="Q147">
        <v>1</v>
      </c>
      <c r="R147" t="s">
        <v>7</v>
      </c>
      <c r="S147" t="s">
        <v>756</v>
      </c>
    </row>
    <row r="148" spans="1:19" x14ac:dyDescent="0.35">
      <c r="A148">
        <v>0</v>
      </c>
      <c r="B148" t="s">
        <v>363</v>
      </c>
      <c r="C148">
        <v>0.3</v>
      </c>
      <c r="D148" t="s">
        <v>411</v>
      </c>
      <c r="E148" s="640" t="s">
        <v>596</v>
      </c>
      <c r="F148" s="640" t="s">
        <v>344</v>
      </c>
      <c r="G148" t="s">
        <v>363</v>
      </c>
      <c r="H148">
        <v>15.454000000000001</v>
      </c>
      <c r="I148" t="s">
        <v>729</v>
      </c>
      <c r="J148" s="638">
        <v>15.454000000000001</v>
      </c>
      <c r="L148">
        <v>104581173</v>
      </c>
      <c r="M148" s="5">
        <v>42345</v>
      </c>
      <c r="N148">
        <v>19</v>
      </c>
      <c r="O148">
        <v>2</v>
      </c>
      <c r="P148">
        <v>0</v>
      </c>
      <c r="Q148">
        <v>1</v>
      </c>
      <c r="R148" t="s">
        <v>7</v>
      </c>
      <c r="S148" t="s">
        <v>753</v>
      </c>
    </row>
    <row r="149" spans="1:19" x14ac:dyDescent="0.35">
      <c r="A149">
        <v>721</v>
      </c>
      <c r="B149" t="s">
        <v>363</v>
      </c>
      <c r="C149">
        <v>0.3</v>
      </c>
      <c r="D149" t="s">
        <v>411</v>
      </c>
      <c r="E149" s="640" t="s">
        <v>596</v>
      </c>
      <c r="F149" s="640" t="s">
        <v>390</v>
      </c>
      <c r="G149" t="s">
        <v>363</v>
      </c>
      <c r="H149">
        <v>15.454000000000001</v>
      </c>
      <c r="I149" t="s">
        <v>729</v>
      </c>
      <c r="J149" s="638">
        <v>15.454000000000001</v>
      </c>
      <c r="L149">
        <v>107607426</v>
      </c>
      <c r="M149" s="5">
        <v>45319</v>
      </c>
      <c r="N149">
        <v>19</v>
      </c>
      <c r="O149">
        <v>2</v>
      </c>
      <c r="P149">
        <v>0</v>
      </c>
      <c r="Q149">
        <v>1</v>
      </c>
      <c r="R149" t="s">
        <v>8</v>
      </c>
      <c r="S149" t="s">
        <v>753</v>
      </c>
    </row>
    <row r="150" spans="1:19" x14ac:dyDescent="0.35">
      <c r="A150">
        <v>0</v>
      </c>
      <c r="B150" t="s">
        <v>363</v>
      </c>
      <c r="C150">
        <v>0.3</v>
      </c>
      <c r="D150" t="s">
        <v>411</v>
      </c>
      <c r="E150" s="640" t="s">
        <v>596</v>
      </c>
      <c r="F150" s="640" t="s">
        <v>390</v>
      </c>
      <c r="G150" t="s">
        <v>363</v>
      </c>
      <c r="H150">
        <v>15.454000000000001</v>
      </c>
      <c r="I150" t="s">
        <v>729</v>
      </c>
      <c r="J150" s="638">
        <v>15.454000000000001</v>
      </c>
      <c r="L150">
        <v>108364616</v>
      </c>
      <c r="M150" s="5">
        <v>46029</v>
      </c>
      <c r="N150">
        <v>17</v>
      </c>
      <c r="O150">
        <v>1</v>
      </c>
      <c r="P150">
        <v>0</v>
      </c>
      <c r="Q150">
        <v>5</v>
      </c>
      <c r="R150" t="s">
        <v>7</v>
      </c>
      <c r="S150" t="s">
        <v>757</v>
      </c>
    </row>
    <row r="151" spans="1:19" x14ac:dyDescent="0.35">
      <c r="A151">
        <v>0</v>
      </c>
      <c r="B151" t="s">
        <v>363</v>
      </c>
      <c r="C151">
        <v>0.5</v>
      </c>
      <c r="D151" t="s">
        <v>411</v>
      </c>
      <c r="E151" s="640" t="s">
        <v>596</v>
      </c>
      <c r="F151" s="640" t="s">
        <v>390</v>
      </c>
      <c r="G151" t="s">
        <v>363</v>
      </c>
      <c r="H151">
        <v>15.654</v>
      </c>
      <c r="I151" t="s">
        <v>810</v>
      </c>
      <c r="J151" s="638">
        <v>15.507999999999999</v>
      </c>
      <c r="L151">
        <v>104117949</v>
      </c>
      <c r="M151" s="5">
        <v>41853</v>
      </c>
      <c r="N151">
        <v>19</v>
      </c>
      <c r="O151">
        <v>2</v>
      </c>
      <c r="P151">
        <v>0</v>
      </c>
      <c r="Q151">
        <v>1</v>
      </c>
      <c r="R151" t="s">
        <v>7</v>
      </c>
      <c r="S151" t="s">
        <v>814</v>
      </c>
    </row>
    <row r="152" spans="1:19" x14ac:dyDescent="0.35">
      <c r="A152">
        <v>0</v>
      </c>
      <c r="B152" t="s">
        <v>363</v>
      </c>
      <c r="C152">
        <v>0.2</v>
      </c>
      <c r="D152" t="s">
        <v>411</v>
      </c>
      <c r="E152" s="640" t="s">
        <v>596</v>
      </c>
      <c r="F152" s="640" t="s">
        <v>390</v>
      </c>
      <c r="G152" t="s">
        <v>363</v>
      </c>
      <c r="H152">
        <v>15.353999999999999</v>
      </c>
      <c r="I152" t="s">
        <v>810</v>
      </c>
      <c r="J152" s="638">
        <v>15.532999999999999</v>
      </c>
      <c r="L152">
        <v>104237849</v>
      </c>
      <c r="M152" s="5">
        <v>41982</v>
      </c>
      <c r="N152">
        <v>19</v>
      </c>
      <c r="O152">
        <v>2</v>
      </c>
      <c r="P152">
        <v>0</v>
      </c>
      <c r="Q152">
        <v>1</v>
      </c>
      <c r="R152" t="s">
        <v>7</v>
      </c>
      <c r="S152" t="s">
        <v>811</v>
      </c>
    </row>
    <row r="153" spans="1:19" x14ac:dyDescent="0.35">
      <c r="A153">
        <v>0</v>
      </c>
      <c r="B153" t="s">
        <v>363</v>
      </c>
      <c r="C153">
        <v>0.2</v>
      </c>
      <c r="D153" t="s">
        <v>411</v>
      </c>
      <c r="E153" s="640" t="s">
        <v>596</v>
      </c>
      <c r="F153" s="640" t="s">
        <v>344</v>
      </c>
      <c r="G153" t="s">
        <v>363</v>
      </c>
      <c r="H153">
        <v>15.353999999999999</v>
      </c>
      <c r="I153" t="s">
        <v>810</v>
      </c>
      <c r="J153" s="638">
        <v>15.532999999999999</v>
      </c>
      <c r="L153">
        <v>104925059</v>
      </c>
      <c r="M153" s="5">
        <v>42695</v>
      </c>
      <c r="N153">
        <v>5</v>
      </c>
      <c r="O153">
        <v>1</v>
      </c>
      <c r="P153">
        <v>0</v>
      </c>
      <c r="Q153">
        <v>1</v>
      </c>
      <c r="R153" t="s">
        <v>7</v>
      </c>
      <c r="S153" t="s">
        <v>812</v>
      </c>
    </row>
    <row r="154" spans="1:19" x14ac:dyDescent="0.35">
      <c r="B154" t="s">
        <v>363</v>
      </c>
      <c r="C154">
        <v>0.4</v>
      </c>
      <c r="D154" t="s">
        <v>411</v>
      </c>
      <c r="E154" s="640" t="s">
        <v>596</v>
      </c>
      <c r="F154" s="640" t="s">
        <v>344</v>
      </c>
      <c r="G154" t="s">
        <v>363</v>
      </c>
      <c r="H154">
        <v>15.554</v>
      </c>
      <c r="I154" t="s">
        <v>729</v>
      </c>
      <c r="J154" s="638">
        <v>15.554</v>
      </c>
      <c r="L154">
        <v>106180685</v>
      </c>
      <c r="M154" s="5">
        <v>43900</v>
      </c>
      <c r="N154">
        <v>23</v>
      </c>
      <c r="O154">
        <v>1</v>
      </c>
      <c r="P154">
        <v>5</v>
      </c>
      <c r="Q154">
        <v>1</v>
      </c>
      <c r="R154" t="s">
        <v>7</v>
      </c>
      <c r="S154" t="s">
        <v>758</v>
      </c>
    </row>
    <row r="155" spans="1:19" x14ac:dyDescent="0.35">
      <c r="A155">
        <v>721</v>
      </c>
      <c r="B155" t="s">
        <v>363</v>
      </c>
      <c r="C155">
        <v>0.4</v>
      </c>
      <c r="D155" t="s">
        <v>411</v>
      </c>
      <c r="E155" s="640" t="s">
        <v>596</v>
      </c>
      <c r="F155" s="640" t="s">
        <v>390</v>
      </c>
      <c r="G155" t="s">
        <v>363</v>
      </c>
      <c r="H155">
        <v>15.554</v>
      </c>
      <c r="I155" t="s">
        <v>729</v>
      </c>
      <c r="J155" s="638">
        <v>15.554</v>
      </c>
      <c r="L155">
        <v>106546551</v>
      </c>
      <c r="M155" s="5">
        <v>44301</v>
      </c>
      <c r="N155">
        <v>19</v>
      </c>
      <c r="O155">
        <v>1</v>
      </c>
      <c r="P155">
        <v>0</v>
      </c>
      <c r="Q155">
        <v>1</v>
      </c>
      <c r="R155" t="s">
        <v>7</v>
      </c>
      <c r="S155" t="s">
        <v>751</v>
      </c>
    </row>
    <row r="156" spans="1:19" x14ac:dyDescent="0.35">
      <c r="B156" t="s">
        <v>363</v>
      </c>
      <c r="C156">
        <v>0.4</v>
      </c>
      <c r="D156" t="s">
        <v>411</v>
      </c>
      <c r="E156" s="640" t="s">
        <v>596</v>
      </c>
      <c r="F156" s="640" t="s">
        <v>344</v>
      </c>
      <c r="G156" t="s">
        <v>363</v>
      </c>
      <c r="H156">
        <v>15.554</v>
      </c>
      <c r="I156" t="s">
        <v>729</v>
      </c>
      <c r="J156" s="638">
        <v>15.554</v>
      </c>
      <c r="L156">
        <v>106687717</v>
      </c>
      <c r="M156" s="5">
        <v>44443</v>
      </c>
      <c r="N156">
        <v>21</v>
      </c>
      <c r="O156">
        <v>1</v>
      </c>
      <c r="P156">
        <v>5</v>
      </c>
      <c r="Q156">
        <v>1</v>
      </c>
      <c r="R156" t="s">
        <v>8</v>
      </c>
      <c r="S156" t="s">
        <v>749</v>
      </c>
    </row>
    <row r="157" spans="1:19" x14ac:dyDescent="0.35">
      <c r="B157" t="s">
        <v>363</v>
      </c>
      <c r="C157">
        <v>0.4</v>
      </c>
      <c r="D157" t="s">
        <v>411</v>
      </c>
      <c r="E157" s="640" t="s">
        <v>596</v>
      </c>
      <c r="F157" s="640" t="s">
        <v>390</v>
      </c>
      <c r="G157" t="s">
        <v>363</v>
      </c>
      <c r="H157">
        <v>15.554</v>
      </c>
      <c r="I157" t="s">
        <v>729</v>
      </c>
      <c r="J157" s="638">
        <v>15.554</v>
      </c>
      <c r="L157">
        <v>107619070</v>
      </c>
      <c r="M157" s="5">
        <v>45330</v>
      </c>
      <c r="N157">
        <v>21</v>
      </c>
      <c r="O157">
        <v>1</v>
      </c>
      <c r="P157">
        <v>5</v>
      </c>
      <c r="Q157">
        <v>1</v>
      </c>
      <c r="R157" t="s">
        <v>7</v>
      </c>
      <c r="S157" t="s">
        <v>749</v>
      </c>
    </row>
    <row r="158" spans="1:19" x14ac:dyDescent="0.35">
      <c r="A158">
        <v>0</v>
      </c>
      <c r="B158" t="s">
        <v>363</v>
      </c>
      <c r="C158">
        <v>0.5</v>
      </c>
      <c r="D158" t="s">
        <v>411</v>
      </c>
      <c r="E158" s="640" t="s">
        <v>596</v>
      </c>
      <c r="F158" s="640" t="s">
        <v>344</v>
      </c>
      <c r="G158" t="s">
        <v>363</v>
      </c>
      <c r="H158">
        <v>15.654</v>
      </c>
      <c r="I158" t="s">
        <v>729</v>
      </c>
      <c r="J158" s="638">
        <v>15.654</v>
      </c>
      <c r="L158">
        <v>105535673</v>
      </c>
      <c r="M158" s="5">
        <v>43289</v>
      </c>
      <c r="N158">
        <v>19</v>
      </c>
      <c r="O158">
        <v>1</v>
      </c>
      <c r="P158">
        <v>0</v>
      </c>
      <c r="Q158">
        <v>1</v>
      </c>
      <c r="R158" t="s">
        <v>8</v>
      </c>
      <c r="S158" t="s">
        <v>751</v>
      </c>
    </row>
    <row r="159" spans="1:19" x14ac:dyDescent="0.35">
      <c r="A159">
        <v>0</v>
      </c>
      <c r="B159" t="s">
        <v>363</v>
      </c>
      <c r="C159">
        <v>0.6</v>
      </c>
      <c r="D159" t="s">
        <v>411</v>
      </c>
      <c r="E159" s="640" t="s">
        <v>596</v>
      </c>
      <c r="F159" s="640" t="s">
        <v>390</v>
      </c>
      <c r="G159" t="s">
        <v>363</v>
      </c>
      <c r="H159">
        <v>15.754</v>
      </c>
      <c r="I159" t="s">
        <v>729</v>
      </c>
      <c r="J159" s="638">
        <v>15.754</v>
      </c>
      <c r="L159">
        <v>105652430</v>
      </c>
      <c r="M159" s="5">
        <v>43398</v>
      </c>
      <c r="N159">
        <v>19</v>
      </c>
      <c r="O159">
        <v>1</v>
      </c>
      <c r="P159">
        <v>0</v>
      </c>
      <c r="Q159">
        <v>1</v>
      </c>
      <c r="R159" t="s">
        <v>9</v>
      </c>
      <c r="S159" t="s">
        <v>759</v>
      </c>
    </row>
    <row r="160" spans="1:19" x14ac:dyDescent="0.35">
      <c r="A160">
        <v>0</v>
      </c>
      <c r="B160" t="s">
        <v>363</v>
      </c>
      <c r="C160">
        <v>0.75</v>
      </c>
      <c r="D160" t="s">
        <v>411</v>
      </c>
      <c r="E160" t="s">
        <v>367</v>
      </c>
      <c r="F160" s="640" t="s">
        <v>344</v>
      </c>
      <c r="G160" t="s">
        <v>363</v>
      </c>
      <c r="H160">
        <v>15.776</v>
      </c>
      <c r="I160" t="s">
        <v>729</v>
      </c>
      <c r="J160" s="638">
        <v>15.776</v>
      </c>
      <c r="L160">
        <v>106860708</v>
      </c>
      <c r="M160" s="5">
        <v>44604</v>
      </c>
      <c r="N160">
        <v>19</v>
      </c>
      <c r="O160">
        <v>1</v>
      </c>
      <c r="P160">
        <v>0</v>
      </c>
      <c r="Q160">
        <v>5</v>
      </c>
      <c r="S160" t="s">
        <v>751</v>
      </c>
    </row>
    <row r="161" spans="1:19" x14ac:dyDescent="0.35">
      <c r="A161">
        <v>0</v>
      </c>
      <c r="B161" t="s">
        <v>363</v>
      </c>
      <c r="C161">
        <v>0.68</v>
      </c>
      <c r="D161" t="s">
        <v>411</v>
      </c>
      <c r="E161" s="640" t="s">
        <v>596</v>
      </c>
      <c r="F161" s="640" t="s">
        <v>606</v>
      </c>
      <c r="G161" t="s">
        <v>363</v>
      </c>
      <c r="H161">
        <v>15.834</v>
      </c>
      <c r="I161" t="s">
        <v>729</v>
      </c>
      <c r="J161" s="638">
        <v>15.834</v>
      </c>
      <c r="L161">
        <v>107444969</v>
      </c>
      <c r="M161" s="5">
        <v>45171</v>
      </c>
      <c r="N161">
        <v>19</v>
      </c>
      <c r="O161">
        <v>1</v>
      </c>
      <c r="Q161">
        <v>5</v>
      </c>
      <c r="R161" t="s">
        <v>7</v>
      </c>
      <c r="S161" t="s">
        <v>753</v>
      </c>
    </row>
    <row r="162" spans="1:19" x14ac:dyDescent="0.35">
      <c r="A162">
        <v>0</v>
      </c>
      <c r="B162" t="s">
        <v>363</v>
      </c>
      <c r="C162">
        <v>0.7</v>
      </c>
      <c r="D162" t="s">
        <v>411</v>
      </c>
      <c r="E162" s="640" t="s">
        <v>596</v>
      </c>
      <c r="F162" s="640" t="s">
        <v>390</v>
      </c>
      <c r="G162" t="s">
        <v>363</v>
      </c>
      <c r="H162">
        <v>15.853999999999999</v>
      </c>
      <c r="I162" t="s">
        <v>729</v>
      </c>
      <c r="J162" s="638">
        <v>15.853999999999999</v>
      </c>
      <c r="L162">
        <v>104067155</v>
      </c>
      <c r="M162" s="5">
        <v>41776</v>
      </c>
      <c r="N162">
        <v>21</v>
      </c>
      <c r="O162">
        <v>1</v>
      </c>
      <c r="P162">
        <v>5</v>
      </c>
      <c r="Q162">
        <v>1</v>
      </c>
      <c r="R162" t="s">
        <v>7</v>
      </c>
      <c r="S162" t="s">
        <v>749</v>
      </c>
    </row>
    <row r="163" spans="1:19" x14ac:dyDescent="0.35">
      <c r="A163">
        <v>0</v>
      </c>
      <c r="B163" t="s">
        <v>363</v>
      </c>
      <c r="C163">
        <v>0.7</v>
      </c>
      <c r="D163" t="s">
        <v>411</v>
      </c>
      <c r="E163" s="640" t="s">
        <v>596</v>
      </c>
      <c r="F163" s="640" t="s">
        <v>390</v>
      </c>
      <c r="G163" t="s">
        <v>363</v>
      </c>
      <c r="H163">
        <v>15.853999999999999</v>
      </c>
      <c r="I163" t="s">
        <v>729</v>
      </c>
      <c r="J163" s="638">
        <v>15.853999999999999</v>
      </c>
      <c r="L163">
        <v>106520511</v>
      </c>
      <c r="M163" s="5">
        <v>44274</v>
      </c>
      <c r="N163">
        <v>19</v>
      </c>
      <c r="O163">
        <v>1</v>
      </c>
      <c r="P163">
        <v>0</v>
      </c>
      <c r="Q163">
        <v>1</v>
      </c>
      <c r="R163" t="s">
        <v>8</v>
      </c>
      <c r="S163" t="s">
        <v>753</v>
      </c>
    </row>
    <row r="164" spans="1:19" x14ac:dyDescent="0.35">
      <c r="A164">
        <v>0</v>
      </c>
      <c r="B164" t="s">
        <v>363</v>
      </c>
      <c r="C164">
        <v>0.1</v>
      </c>
      <c r="D164" t="s">
        <v>411</v>
      </c>
      <c r="E164" s="640" t="s">
        <v>596</v>
      </c>
      <c r="F164" s="640" t="s">
        <v>390</v>
      </c>
      <c r="G164" t="s">
        <v>363</v>
      </c>
      <c r="H164">
        <v>15.254</v>
      </c>
      <c r="I164" t="s">
        <v>810</v>
      </c>
      <c r="J164" s="638">
        <v>15.855</v>
      </c>
      <c r="L164">
        <v>106669279</v>
      </c>
      <c r="M164" s="5">
        <v>44433</v>
      </c>
      <c r="N164">
        <v>19</v>
      </c>
      <c r="O164">
        <v>1</v>
      </c>
      <c r="P164">
        <v>0</v>
      </c>
      <c r="Q164">
        <v>1</v>
      </c>
      <c r="R164" t="s">
        <v>7</v>
      </c>
      <c r="S164" t="s">
        <v>811</v>
      </c>
    </row>
    <row r="165" spans="1:19" x14ac:dyDescent="0.35">
      <c r="A165">
        <v>0</v>
      </c>
      <c r="B165" t="s">
        <v>363</v>
      </c>
      <c r="C165">
        <v>0.7</v>
      </c>
      <c r="D165" t="s">
        <v>411</v>
      </c>
      <c r="E165" s="640" t="s">
        <v>596</v>
      </c>
      <c r="F165" s="640" t="s">
        <v>390</v>
      </c>
      <c r="G165" t="s">
        <v>363</v>
      </c>
      <c r="H165">
        <v>15.853999999999999</v>
      </c>
      <c r="I165" t="s">
        <v>810</v>
      </c>
      <c r="J165" s="638">
        <v>15.894</v>
      </c>
      <c r="L165">
        <v>104566748</v>
      </c>
      <c r="M165" s="5">
        <v>42334</v>
      </c>
      <c r="N165">
        <v>19</v>
      </c>
      <c r="O165">
        <v>1</v>
      </c>
      <c r="P165">
        <v>0</v>
      </c>
      <c r="Q165">
        <v>1</v>
      </c>
      <c r="R165" t="s">
        <v>7</v>
      </c>
      <c r="S165" t="s">
        <v>813</v>
      </c>
    </row>
    <row r="166" spans="1:19" x14ac:dyDescent="0.35">
      <c r="A166">
        <v>721</v>
      </c>
      <c r="B166" t="s">
        <v>363</v>
      </c>
      <c r="C166">
        <v>0.7</v>
      </c>
      <c r="D166" t="s">
        <v>411</v>
      </c>
      <c r="E166" s="640" t="s">
        <v>596</v>
      </c>
      <c r="F166" s="640" t="s">
        <v>344</v>
      </c>
      <c r="G166" t="s">
        <v>363</v>
      </c>
      <c r="H166">
        <v>15.853999999999999</v>
      </c>
      <c r="I166" t="s">
        <v>810</v>
      </c>
      <c r="J166" s="638">
        <v>15.9</v>
      </c>
      <c r="L166">
        <v>105248411</v>
      </c>
      <c r="M166" s="5">
        <v>43017</v>
      </c>
      <c r="N166">
        <v>19</v>
      </c>
      <c r="O166">
        <v>1</v>
      </c>
      <c r="P166">
        <v>5</v>
      </c>
      <c r="Q166">
        <v>5</v>
      </c>
      <c r="S166" t="s">
        <v>816</v>
      </c>
    </row>
    <row r="167" spans="1:19" x14ac:dyDescent="0.35">
      <c r="A167">
        <v>0</v>
      </c>
      <c r="B167" t="s">
        <v>363</v>
      </c>
      <c r="C167">
        <v>0.3</v>
      </c>
      <c r="D167" t="s">
        <v>6</v>
      </c>
      <c r="E167" s="640" t="s">
        <v>390</v>
      </c>
      <c r="F167" s="640" t="s">
        <v>596</v>
      </c>
      <c r="G167" t="s">
        <v>363</v>
      </c>
      <c r="H167">
        <v>16.265000000000001</v>
      </c>
      <c r="I167" t="s">
        <v>810</v>
      </c>
      <c r="J167" s="638">
        <v>15.904</v>
      </c>
      <c r="L167">
        <v>106830764</v>
      </c>
      <c r="M167" s="5">
        <v>44573</v>
      </c>
      <c r="N167">
        <v>19</v>
      </c>
      <c r="O167">
        <v>1</v>
      </c>
      <c r="P167">
        <v>0</v>
      </c>
      <c r="Q167">
        <v>1</v>
      </c>
      <c r="R167" t="s">
        <v>7</v>
      </c>
      <c r="S167" t="s">
        <v>816</v>
      </c>
    </row>
    <row r="168" spans="1:19" x14ac:dyDescent="0.35">
      <c r="A168">
        <v>0</v>
      </c>
      <c r="B168" t="s">
        <v>363</v>
      </c>
      <c r="C168">
        <v>0.66</v>
      </c>
      <c r="D168" t="s">
        <v>399</v>
      </c>
      <c r="E168" s="640" t="s">
        <v>390</v>
      </c>
      <c r="F168" s="640" t="s">
        <v>596</v>
      </c>
      <c r="G168" t="s">
        <v>363</v>
      </c>
      <c r="H168">
        <v>15.904999999999999</v>
      </c>
      <c r="I168" t="s">
        <v>729</v>
      </c>
      <c r="J168" s="638">
        <v>15.904999999999999</v>
      </c>
      <c r="L168">
        <v>108430843</v>
      </c>
      <c r="M168" s="5">
        <v>46086</v>
      </c>
      <c r="N168">
        <v>5</v>
      </c>
      <c r="O168">
        <v>1</v>
      </c>
      <c r="P168">
        <v>0</v>
      </c>
      <c r="Q168">
        <v>5</v>
      </c>
      <c r="R168" t="s">
        <v>3</v>
      </c>
      <c r="S168" t="s">
        <v>760</v>
      </c>
    </row>
    <row r="169" spans="1:19" x14ac:dyDescent="0.35">
      <c r="A169">
        <v>0</v>
      </c>
      <c r="B169" t="s">
        <v>363</v>
      </c>
      <c r="C169">
        <v>0.7</v>
      </c>
      <c r="D169" t="s">
        <v>411</v>
      </c>
      <c r="E169" t="s">
        <v>367</v>
      </c>
      <c r="F169" s="640" t="s">
        <v>344</v>
      </c>
      <c r="G169" t="s">
        <v>363</v>
      </c>
      <c r="H169">
        <v>15.726000000000001</v>
      </c>
      <c r="I169" t="s">
        <v>810</v>
      </c>
      <c r="J169" s="638">
        <v>15.91</v>
      </c>
      <c r="L169">
        <v>107557759</v>
      </c>
      <c r="M169" s="5">
        <v>45270</v>
      </c>
      <c r="N169">
        <v>19</v>
      </c>
      <c r="O169">
        <v>1</v>
      </c>
      <c r="P169">
        <v>0</v>
      </c>
      <c r="Q169">
        <v>5</v>
      </c>
      <c r="R169" t="s">
        <v>7</v>
      </c>
      <c r="S169" t="s">
        <v>813</v>
      </c>
    </row>
    <row r="170" spans="1:19" x14ac:dyDescent="0.35">
      <c r="A170">
        <v>0</v>
      </c>
      <c r="B170" t="s">
        <v>363</v>
      </c>
      <c r="C170">
        <v>0.5</v>
      </c>
      <c r="D170" t="s">
        <v>411</v>
      </c>
      <c r="E170" s="640" t="s">
        <v>596</v>
      </c>
      <c r="G170" t="s">
        <v>363</v>
      </c>
      <c r="H170">
        <v>15.654</v>
      </c>
      <c r="I170" t="s">
        <v>810</v>
      </c>
      <c r="J170" s="638">
        <v>15.912000000000001</v>
      </c>
      <c r="L170">
        <v>106712119</v>
      </c>
      <c r="M170" s="5">
        <v>44463</v>
      </c>
      <c r="N170">
        <v>19</v>
      </c>
      <c r="O170">
        <v>1</v>
      </c>
      <c r="P170">
        <v>0</v>
      </c>
      <c r="Q170">
        <v>1</v>
      </c>
      <c r="R170" t="s">
        <v>7</v>
      </c>
      <c r="S170" t="s">
        <v>811</v>
      </c>
    </row>
    <row r="171" spans="1:19" x14ac:dyDescent="0.35">
      <c r="A171">
        <v>0</v>
      </c>
      <c r="B171" t="s">
        <v>363</v>
      </c>
      <c r="C171">
        <v>2.9</v>
      </c>
      <c r="D171" t="s">
        <v>411</v>
      </c>
      <c r="E171" t="s">
        <v>367</v>
      </c>
      <c r="F171" s="640" t="s">
        <v>344</v>
      </c>
      <c r="G171" t="s">
        <v>363</v>
      </c>
      <c r="H171">
        <v>17.925999999999998</v>
      </c>
      <c r="I171" t="s">
        <v>810</v>
      </c>
      <c r="J171" s="638">
        <v>15.934303030303031</v>
      </c>
      <c r="L171">
        <v>107797447</v>
      </c>
      <c r="M171" s="5">
        <v>45499</v>
      </c>
      <c r="N171">
        <v>19</v>
      </c>
      <c r="O171">
        <v>1</v>
      </c>
      <c r="P171">
        <v>0</v>
      </c>
      <c r="Q171">
        <v>5</v>
      </c>
      <c r="S171" t="s">
        <v>829</v>
      </c>
    </row>
    <row r="172" spans="1:19" x14ac:dyDescent="0.35">
      <c r="A172">
        <v>0</v>
      </c>
      <c r="B172" t="s">
        <v>363</v>
      </c>
      <c r="C172">
        <v>1.1000000000000001</v>
      </c>
      <c r="D172" t="s">
        <v>411</v>
      </c>
      <c r="E172" s="640" t="s">
        <v>596</v>
      </c>
      <c r="F172" s="640" t="s">
        <v>390</v>
      </c>
      <c r="G172" t="s">
        <v>363</v>
      </c>
      <c r="H172">
        <v>16.254000000000001</v>
      </c>
      <c r="I172" t="s">
        <v>810</v>
      </c>
      <c r="J172" s="638">
        <v>15.954000000000001</v>
      </c>
      <c r="L172">
        <v>105723243</v>
      </c>
      <c r="M172" s="5">
        <v>43459</v>
      </c>
      <c r="N172">
        <v>19</v>
      </c>
      <c r="O172">
        <v>1</v>
      </c>
      <c r="P172">
        <v>0</v>
      </c>
      <c r="Q172">
        <v>1</v>
      </c>
      <c r="R172" t="s">
        <v>7</v>
      </c>
      <c r="S172" t="s">
        <v>816</v>
      </c>
    </row>
    <row r="173" spans="1:19" x14ac:dyDescent="0.35">
      <c r="A173">
        <v>721</v>
      </c>
      <c r="B173" t="s">
        <v>363</v>
      </c>
      <c r="C173">
        <v>0.8</v>
      </c>
      <c r="D173" t="s">
        <v>411</v>
      </c>
      <c r="E173" s="640" t="s">
        <v>596</v>
      </c>
      <c r="F173" s="640" t="s">
        <v>390</v>
      </c>
      <c r="G173" t="s">
        <v>363</v>
      </c>
      <c r="H173">
        <v>15.954000000000001</v>
      </c>
      <c r="I173" t="s">
        <v>729</v>
      </c>
      <c r="J173" s="638">
        <v>15.954000000000001</v>
      </c>
      <c r="L173">
        <v>106102317</v>
      </c>
      <c r="M173" s="5">
        <v>43818</v>
      </c>
      <c r="N173">
        <v>17</v>
      </c>
      <c r="O173">
        <v>1</v>
      </c>
      <c r="P173">
        <v>0</v>
      </c>
      <c r="Q173">
        <v>5</v>
      </c>
      <c r="R173" t="s">
        <v>7</v>
      </c>
      <c r="S173" t="s">
        <v>747</v>
      </c>
    </row>
    <row r="174" spans="1:19" x14ac:dyDescent="0.35">
      <c r="A174">
        <v>0</v>
      </c>
      <c r="B174" t="s">
        <v>363</v>
      </c>
      <c r="C174">
        <v>0.8</v>
      </c>
      <c r="D174" t="s">
        <v>411</v>
      </c>
      <c r="E174" s="640" t="s">
        <v>596</v>
      </c>
      <c r="F174" s="640" t="s">
        <v>390</v>
      </c>
      <c r="G174" t="s">
        <v>363</v>
      </c>
      <c r="H174">
        <v>15.954000000000001</v>
      </c>
      <c r="I174" t="s">
        <v>729</v>
      </c>
      <c r="J174" s="638">
        <v>15.954000000000001</v>
      </c>
      <c r="L174">
        <v>107640861</v>
      </c>
      <c r="M174" s="5">
        <v>45350</v>
      </c>
      <c r="N174">
        <v>19</v>
      </c>
      <c r="O174">
        <v>2</v>
      </c>
      <c r="P174">
        <v>0</v>
      </c>
      <c r="Q174">
        <v>5</v>
      </c>
      <c r="R174" t="s">
        <v>7</v>
      </c>
      <c r="S174" t="s">
        <v>751</v>
      </c>
    </row>
    <row r="175" spans="1:19" x14ac:dyDescent="0.35">
      <c r="A175">
        <v>0</v>
      </c>
      <c r="B175" t="s">
        <v>363</v>
      </c>
      <c r="C175">
        <v>0.6</v>
      </c>
      <c r="D175" t="s">
        <v>6</v>
      </c>
      <c r="E175" s="640" t="s">
        <v>390</v>
      </c>
      <c r="F175" s="640" t="s">
        <v>596</v>
      </c>
      <c r="G175" t="s">
        <v>363</v>
      </c>
      <c r="H175">
        <v>15.965</v>
      </c>
      <c r="I175" t="s">
        <v>729</v>
      </c>
      <c r="J175" s="638">
        <v>15.965</v>
      </c>
      <c r="L175">
        <v>104362573</v>
      </c>
      <c r="M175" s="5">
        <v>42121</v>
      </c>
      <c r="N175">
        <v>19</v>
      </c>
      <c r="O175">
        <v>1</v>
      </c>
      <c r="P175">
        <v>0</v>
      </c>
      <c r="Q175">
        <v>1</v>
      </c>
      <c r="R175" t="s">
        <v>7</v>
      </c>
      <c r="S175" t="s">
        <v>751</v>
      </c>
    </row>
    <row r="176" spans="1:19" x14ac:dyDescent="0.35">
      <c r="B176" t="s">
        <v>363</v>
      </c>
      <c r="C176">
        <v>0.6</v>
      </c>
      <c r="D176" t="s">
        <v>6</v>
      </c>
      <c r="E176" s="640" t="s">
        <v>390</v>
      </c>
      <c r="F176" s="640" t="s">
        <v>344</v>
      </c>
      <c r="G176" t="s">
        <v>363</v>
      </c>
      <c r="H176">
        <v>15.965</v>
      </c>
      <c r="I176" t="s">
        <v>729</v>
      </c>
      <c r="J176" s="638">
        <v>15.965</v>
      </c>
      <c r="L176">
        <v>107122747</v>
      </c>
      <c r="M176" s="5">
        <v>44856</v>
      </c>
      <c r="N176">
        <v>17</v>
      </c>
      <c r="O176">
        <v>1</v>
      </c>
      <c r="P176">
        <v>0</v>
      </c>
      <c r="Q176">
        <v>1</v>
      </c>
      <c r="R176" t="s">
        <v>7</v>
      </c>
      <c r="S176" t="s">
        <v>757</v>
      </c>
    </row>
    <row r="177" spans="1:19" x14ac:dyDescent="0.35">
      <c r="A177">
        <v>0</v>
      </c>
      <c r="B177" t="s">
        <v>363</v>
      </c>
      <c r="C177">
        <v>1</v>
      </c>
      <c r="D177" t="s">
        <v>6</v>
      </c>
      <c r="E177" s="640" t="s">
        <v>390</v>
      </c>
      <c r="F177" t="s">
        <v>367</v>
      </c>
      <c r="G177" t="s">
        <v>363</v>
      </c>
      <c r="H177">
        <v>15.565</v>
      </c>
      <c r="I177" t="s">
        <v>810</v>
      </c>
      <c r="J177" s="638">
        <v>15.965</v>
      </c>
      <c r="L177">
        <v>108218394</v>
      </c>
      <c r="M177" s="5">
        <v>45898</v>
      </c>
      <c r="N177">
        <v>19</v>
      </c>
      <c r="O177">
        <v>1</v>
      </c>
      <c r="P177">
        <v>0</v>
      </c>
      <c r="Q177">
        <v>1</v>
      </c>
      <c r="R177" t="s">
        <v>7</v>
      </c>
      <c r="S177" t="s">
        <v>813</v>
      </c>
    </row>
    <row r="178" spans="1:19" x14ac:dyDescent="0.35">
      <c r="A178">
        <v>0</v>
      </c>
      <c r="B178" t="s">
        <v>363</v>
      </c>
      <c r="C178">
        <v>1.5</v>
      </c>
      <c r="D178" t="s">
        <v>6</v>
      </c>
      <c r="E178" s="640" t="s">
        <v>344</v>
      </c>
      <c r="F178" s="640" t="s">
        <v>596</v>
      </c>
      <c r="G178" t="s">
        <v>363</v>
      </c>
      <c r="H178">
        <v>16.190999999999999</v>
      </c>
      <c r="I178" t="s">
        <v>810</v>
      </c>
      <c r="J178" s="638">
        <v>15.968</v>
      </c>
      <c r="L178">
        <v>107140545</v>
      </c>
      <c r="M178" s="5">
        <v>44864</v>
      </c>
      <c r="N178">
        <v>19</v>
      </c>
      <c r="O178">
        <v>1</v>
      </c>
      <c r="P178">
        <v>0</v>
      </c>
      <c r="Q178">
        <v>1</v>
      </c>
      <c r="R178" t="s">
        <v>10</v>
      </c>
      <c r="S178" t="s">
        <v>819</v>
      </c>
    </row>
    <row r="179" spans="1:19" x14ac:dyDescent="0.35">
      <c r="B179" t="s">
        <v>363</v>
      </c>
      <c r="C179">
        <v>0.1</v>
      </c>
      <c r="D179" t="s">
        <v>6</v>
      </c>
      <c r="E179" s="640" t="s">
        <v>390</v>
      </c>
      <c r="F179" t="s">
        <v>382</v>
      </c>
      <c r="G179" t="s">
        <v>363</v>
      </c>
      <c r="H179">
        <v>16.465</v>
      </c>
      <c r="I179" t="s">
        <v>810</v>
      </c>
      <c r="J179" s="638">
        <v>15.968393939393939</v>
      </c>
      <c r="L179">
        <v>107017689</v>
      </c>
      <c r="M179" s="5">
        <v>44748</v>
      </c>
      <c r="N179">
        <v>19</v>
      </c>
      <c r="O179">
        <v>1</v>
      </c>
      <c r="P179">
        <v>0</v>
      </c>
      <c r="Q179">
        <v>1</v>
      </c>
      <c r="R179" t="s">
        <v>7</v>
      </c>
      <c r="S179" t="s">
        <v>824</v>
      </c>
    </row>
    <row r="180" spans="1:19" x14ac:dyDescent="0.35">
      <c r="A180">
        <v>0</v>
      </c>
      <c r="B180" t="s">
        <v>363</v>
      </c>
      <c r="C180">
        <v>0.8</v>
      </c>
      <c r="D180" t="s">
        <v>6</v>
      </c>
      <c r="E180" s="640" t="s">
        <v>596</v>
      </c>
      <c r="F180" s="640" t="s">
        <v>390</v>
      </c>
      <c r="G180" t="s">
        <v>363</v>
      </c>
      <c r="H180">
        <v>14.353999999999999</v>
      </c>
      <c r="I180" t="s">
        <v>849</v>
      </c>
      <c r="J180" s="638">
        <v>15.984</v>
      </c>
      <c r="L180">
        <v>107549464</v>
      </c>
      <c r="M180" s="5">
        <v>45262</v>
      </c>
      <c r="N180">
        <v>17</v>
      </c>
      <c r="O180">
        <v>1</v>
      </c>
      <c r="P180">
        <v>0</v>
      </c>
      <c r="Q180">
        <v>5</v>
      </c>
      <c r="R180" t="s">
        <v>3</v>
      </c>
      <c r="S180" t="s">
        <v>850</v>
      </c>
    </row>
    <row r="181" spans="1:19" x14ac:dyDescent="0.35">
      <c r="B181" t="s">
        <v>363</v>
      </c>
      <c r="C181">
        <v>0.4</v>
      </c>
      <c r="D181" t="s">
        <v>411</v>
      </c>
      <c r="E181" t="s">
        <v>367</v>
      </c>
      <c r="F181" s="640" t="s">
        <v>390</v>
      </c>
      <c r="G181" t="s">
        <v>363</v>
      </c>
      <c r="H181">
        <v>15.426</v>
      </c>
      <c r="I181" t="s">
        <v>810</v>
      </c>
      <c r="J181" s="638">
        <v>16.006</v>
      </c>
      <c r="L181">
        <v>106891729</v>
      </c>
      <c r="M181" s="5">
        <v>44632</v>
      </c>
      <c r="N181">
        <v>19</v>
      </c>
      <c r="O181">
        <v>1</v>
      </c>
      <c r="P181">
        <v>5</v>
      </c>
      <c r="Q181">
        <v>1</v>
      </c>
      <c r="R181" t="s">
        <v>7</v>
      </c>
      <c r="S181" t="s">
        <v>811</v>
      </c>
    </row>
    <row r="182" spans="1:19" x14ac:dyDescent="0.35">
      <c r="B182" t="s">
        <v>363</v>
      </c>
      <c r="C182">
        <v>0.4</v>
      </c>
      <c r="D182" t="s">
        <v>411</v>
      </c>
      <c r="E182" s="640" t="s">
        <v>596</v>
      </c>
      <c r="F182" s="640" t="s">
        <v>390</v>
      </c>
      <c r="G182" t="s">
        <v>363</v>
      </c>
      <c r="H182">
        <v>15.554</v>
      </c>
      <c r="I182" t="s">
        <v>810</v>
      </c>
      <c r="J182" s="638">
        <v>16.006</v>
      </c>
      <c r="L182">
        <v>108207667</v>
      </c>
      <c r="M182" s="5">
        <v>45888</v>
      </c>
      <c r="N182">
        <v>19</v>
      </c>
      <c r="O182">
        <v>1</v>
      </c>
      <c r="P182">
        <v>5</v>
      </c>
      <c r="Q182">
        <v>1</v>
      </c>
      <c r="R182" t="s">
        <v>7</v>
      </c>
      <c r="S182" t="s">
        <v>813</v>
      </c>
    </row>
    <row r="183" spans="1:19" x14ac:dyDescent="0.35">
      <c r="A183">
        <v>0</v>
      </c>
      <c r="B183" t="s">
        <v>363</v>
      </c>
      <c r="C183">
        <v>1</v>
      </c>
      <c r="D183" t="s">
        <v>411</v>
      </c>
      <c r="E183" t="s">
        <v>367</v>
      </c>
      <c r="F183" s="640" t="s">
        <v>344</v>
      </c>
      <c r="G183" t="s">
        <v>363</v>
      </c>
      <c r="H183">
        <v>16.026</v>
      </c>
      <c r="I183" t="s">
        <v>729</v>
      </c>
      <c r="J183" s="638">
        <v>16.026</v>
      </c>
      <c r="L183">
        <v>106797687</v>
      </c>
      <c r="M183" s="5">
        <v>44539</v>
      </c>
      <c r="N183">
        <v>29</v>
      </c>
      <c r="O183">
        <v>1</v>
      </c>
      <c r="P183">
        <v>0</v>
      </c>
      <c r="Q183">
        <v>5</v>
      </c>
      <c r="R183" t="s">
        <v>7</v>
      </c>
      <c r="S183" t="s">
        <v>754</v>
      </c>
    </row>
    <row r="184" spans="1:19" x14ac:dyDescent="0.35">
      <c r="A184">
        <v>721</v>
      </c>
      <c r="B184" t="s">
        <v>363</v>
      </c>
      <c r="C184">
        <v>0.9</v>
      </c>
      <c r="D184" t="s">
        <v>411</v>
      </c>
      <c r="E184" s="640" t="s">
        <v>596</v>
      </c>
      <c r="F184" s="640" t="s">
        <v>344</v>
      </c>
      <c r="G184" t="s">
        <v>363</v>
      </c>
      <c r="H184">
        <v>16.053999999999998</v>
      </c>
      <c r="I184" t="s">
        <v>729</v>
      </c>
      <c r="J184" s="638">
        <v>16.053999999999998</v>
      </c>
      <c r="L184">
        <v>104340129</v>
      </c>
      <c r="M184" s="5">
        <v>42100</v>
      </c>
      <c r="N184">
        <v>19</v>
      </c>
      <c r="O184">
        <v>1</v>
      </c>
      <c r="P184">
        <v>0</v>
      </c>
      <c r="Q184">
        <v>5</v>
      </c>
      <c r="R184" t="s">
        <v>7</v>
      </c>
      <c r="S184" t="s">
        <v>751</v>
      </c>
    </row>
    <row r="185" spans="1:19" x14ac:dyDescent="0.35">
      <c r="A185">
        <v>0</v>
      </c>
      <c r="B185" t="s">
        <v>363</v>
      </c>
      <c r="C185">
        <v>0.5</v>
      </c>
      <c r="D185" t="s">
        <v>6</v>
      </c>
      <c r="E185" s="640" t="s">
        <v>390</v>
      </c>
      <c r="F185" s="640" t="s">
        <v>596</v>
      </c>
      <c r="G185" t="s">
        <v>363</v>
      </c>
      <c r="H185">
        <v>16.065000000000001</v>
      </c>
      <c r="I185" t="s">
        <v>729</v>
      </c>
      <c r="J185" s="638">
        <v>16.065000000000001</v>
      </c>
      <c r="L185">
        <v>106688199</v>
      </c>
      <c r="M185" s="5">
        <v>44442</v>
      </c>
      <c r="N185">
        <v>19</v>
      </c>
      <c r="O185">
        <v>1</v>
      </c>
      <c r="P185">
        <v>0</v>
      </c>
      <c r="Q185">
        <v>1</v>
      </c>
      <c r="R185" t="s">
        <v>7</v>
      </c>
      <c r="S185" t="s">
        <v>751</v>
      </c>
    </row>
    <row r="186" spans="1:19" x14ac:dyDescent="0.35">
      <c r="A186">
        <v>0</v>
      </c>
      <c r="B186" t="s">
        <v>363</v>
      </c>
      <c r="C186">
        <v>0.5</v>
      </c>
      <c r="D186" t="s">
        <v>6</v>
      </c>
      <c r="E186" s="640" t="s">
        <v>390</v>
      </c>
      <c r="F186" s="640" t="s">
        <v>596</v>
      </c>
      <c r="G186" t="s">
        <v>363</v>
      </c>
      <c r="H186">
        <v>16.065000000000001</v>
      </c>
      <c r="I186" t="s">
        <v>729</v>
      </c>
      <c r="J186" s="638">
        <v>16.065000000000001</v>
      </c>
      <c r="L186">
        <v>107948467</v>
      </c>
      <c r="M186" s="5">
        <v>45633</v>
      </c>
      <c r="N186">
        <v>29</v>
      </c>
      <c r="O186">
        <v>1</v>
      </c>
      <c r="P186">
        <v>0</v>
      </c>
      <c r="Q186">
        <v>1</v>
      </c>
      <c r="R186" t="s">
        <v>7</v>
      </c>
      <c r="S186" t="s">
        <v>761</v>
      </c>
    </row>
    <row r="187" spans="1:19" x14ac:dyDescent="0.35">
      <c r="A187">
        <v>721</v>
      </c>
      <c r="B187" t="s">
        <v>363</v>
      </c>
      <c r="C187">
        <v>0.45</v>
      </c>
      <c r="D187" t="s">
        <v>6</v>
      </c>
      <c r="E187" s="640" t="s">
        <v>390</v>
      </c>
      <c r="F187" t="s">
        <v>387</v>
      </c>
      <c r="G187" t="s">
        <v>363</v>
      </c>
      <c r="H187">
        <v>16.114999999999998</v>
      </c>
      <c r="I187" t="s">
        <v>729</v>
      </c>
      <c r="J187" s="638">
        <v>16.114999999999998</v>
      </c>
      <c r="L187">
        <v>105201759</v>
      </c>
      <c r="M187" s="5">
        <v>42958</v>
      </c>
      <c r="N187">
        <v>27</v>
      </c>
      <c r="O187">
        <v>1</v>
      </c>
      <c r="P187">
        <v>0</v>
      </c>
      <c r="Q187">
        <v>1</v>
      </c>
      <c r="R187" t="s">
        <v>10</v>
      </c>
      <c r="S187" t="s">
        <v>762</v>
      </c>
    </row>
    <row r="188" spans="1:19" x14ac:dyDescent="0.35">
      <c r="A188">
        <v>0</v>
      </c>
      <c r="B188" t="s">
        <v>363</v>
      </c>
      <c r="C188">
        <v>0.3</v>
      </c>
      <c r="D188" t="s">
        <v>6</v>
      </c>
      <c r="E188" s="640" t="s">
        <v>390</v>
      </c>
      <c r="F188" t="s">
        <v>367</v>
      </c>
      <c r="G188" t="s">
        <v>363</v>
      </c>
      <c r="H188">
        <v>16.265000000000001</v>
      </c>
      <c r="I188" t="s">
        <v>810</v>
      </c>
      <c r="J188" s="638">
        <v>16.154</v>
      </c>
      <c r="L188">
        <v>105016739</v>
      </c>
      <c r="M188" s="5">
        <v>42780</v>
      </c>
      <c r="N188">
        <v>29</v>
      </c>
      <c r="O188">
        <v>1</v>
      </c>
      <c r="P188">
        <v>0</v>
      </c>
      <c r="Q188">
        <v>2</v>
      </c>
      <c r="R188" t="s">
        <v>7</v>
      </c>
      <c r="S188" t="s">
        <v>822</v>
      </c>
    </row>
    <row r="189" spans="1:19" x14ac:dyDescent="0.35">
      <c r="A189">
        <v>0</v>
      </c>
      <c r="B189" t="s">
        <v>363</v>
      </c>
      <c r="C189">
        <v>1.1000000000000001</v>
      </c>
      <c r="D189" t="s">
        <v>411</v>
      </c>
      <c r="E189" s="640" t="s">
        <v>596</v>
      </c>
      <c r="F189" s="640" t="s">
        <v>344</v>
      </c>
      <c r="G189" t="s">
        <v>363</v>
      </c>
      <c r="H189">
        <v>16.254000000000001</v>
      </c>
      <c r="I189" t="s">
        <v>810</v>
      </c>
      <c r="J189" s="638">
        <v>16.154</v>
      </c>
      <c r="L189">
        <v>106672097</v>
      </c>
      <c r="M189" s="5">
        <v>44435</v>
      </c>
      <c r="N189">
        <v>32</v>
      </c>
      <c r="O189">
        <v>1</v>
      </c>
      <c r="P189">
        <v>0</v>
      </c>
      <c r="Q189">
        <v>1</v>
      </c>
      <c r="R189" t="s">
        <v>7</v>
      </c>
      <c r="S189" t="s">
        <v>821</v>
      </c>
    </row>
    <row r="190" spans="1:19" x14ac:dyDescent="0.35">
      <c r="A190">
        <v>0</v>
      </c>
      <c r="B190" t="s">
        <v>363</v>
      </c>
      <c r="C190">
        <v>0.25</v>
      </c>
      <c r="D190" t="s">
        <v>6</v>
      </c>
      <c r="E190" s="640" t="s">
        <v>390</v>
      </c>
      <c r="F190" s="640" t="s">
        <v>596</v>
      </c>
      <c r="G190" t="s">
        <v>363</v>
      </c>
      <c r="H190">
        <v>16.315000000000001</v>
      </c>
      <c r="I190" t="s">
        <v>810</v>
      </c>
      <c r="J190" s="638">
        <v>16.154</v>
      </c>
      <c r="L190">
        <v>107174290</v>
      </c>
      <c r="M190" s="5">
        <v>44898</v>
      </c>
      <c r="N190">
        <v>19</v>
      </c>
      <c r="O190">
        <v>2</v>
      </c>
      <c r="P190">
        <v>0</v>
      </c>
      <c r="Q190">
        <v>5</v>
      </c>
      <c r="R190" t="s">
        <v>8</v>
      </c>
      <c r="S190" t="s">
        <v>813</v>
      </c>
    </row>
    <row r="191" spans="1:19" x14ac:dyDescent="0.35">
      <c r="A191">
        <v>0</v>
      </c>
      <c r="B191" t="s">
        <v>363</v>
      </c>
      <c r="C191">
        <v>0.6</v>
      </c>
      <c r="D191" t="s">
        <v>411</v>
      </c>
      <c r="E191" s="640" t="s">
        <v>596</v>
      </c>
      <c r="F191" s="640" t="s">
        <v>344</v>
      </c>
      <c r="G191" t="s">
        <v>363</v>
      </c>
      <c r="H191">
        <v>15.754</v>
      </c>
      <c r="I191" t="s">
        <v>810</v>
      </c>
      <c r="J191" s="638">
        <v>16.154</v>
      </c>
      <c r="L191">
        <v>108032651</v>
      </c>
      <c r="M191" s="5">
        <v>45709</v>
      </c>
      <c r="N191">
        <v>19</v>
      </c>
      <c r="O191">
        <v>4</v>
      </c>
      <c r="P191">
        <v>0</v>
      </c>
      <c r="Q191">
        <v>1</v>
      </c>
      <c r="R191" t="s">
        <v>7</v>
      </c>
      <c r="S191" t="s">
        <v>815</v>
      </c>
    </row>
    <row r="192" spans="1:19" x14ac:dyDescent="0.35">
      <c r="A192">
        <v>0</v>
      </c>
      <c r="B192" t="s">
        <v>363</v>
      </c>
      <c r="C192">
        <v>0.1</v>
      </c>
      <c r="D192" t="s">
        <v>6</v>
      </c>
      <c r="E192" s="640" t="s">
        <v>390</v>
      </c>
      <c r="F192" s="640" t="s">
        <v>596</v>
      </c>
      <c r="G192" t="s">
        <v>363</v>
      </c>
      <c r="H192">
        <v>16.465</v>
      </c>
      <c r="I192" t="s">
        <v>810</v>
      </c>
      <c r="J192" s="638">
        <v>16.157803030303032</v>
      </c>
      <c r="L192">
        <v>106191255</v>
      </c>
      <c r="M192" s="5">
        <v>43911</v>
      </c>
      <c r="N192">
        <v>19</v>
      </c>
      <c r="O192">
        <v>1</v>
      </c>
      <c r="P192">
        <v>0</v>
      </c>
      <c r="Q192">
        <v>1</v>
      </c>
      <c r="R192" t="s">
        <v>8</v>
      </c>
      <c r="S192" t="s">
        <v>825</v>
      </c>
    </row>
    <row r="193" spans="1:19" x14ac:dyDescent="0.35">
      <c r="A193">
        <v>0</v>
      </c>
      <c r="B193" t="s">
        <v>363</v>
      </c>
      <c r="C193">
        <v>0.4</v>
      </c>
      <c r="D193" t="s">
        <v>6</v>
      </c>
      <c r="E193" s="640" t="s">
        <v>390</v>
      </c>
      <c r="F193" s="640" t="s">
        <v>596</v>
      </c>
      <c r="G193" t="s">
        <v>363</v>
      </c>
      <c r="H193">
        <v>16.164999999999999</v>
      </c>
      <c r="I193" t="s">
        <v>729</v>
      </c>
      <c r="J193" s="638">
        <v>16.164999999999999</v>
      </c>
      <c r="L193">
        <v>104267703</v>
      </c>
      <c r="M193" s="5">
        <v>42013</v>
      </c>
      <c r="N193">
        <v>19</v>
      </c>
      <c r="O193">
        <v>1</v>
      </c>
      <c r="P193">
        <v>0</v>
      </c>
      <c r="Q193">
        <v>5</v>
      </c>
      <c r="R193" t="s">
        <v>8</v>
      </c>
      <c r="S193" t="s">
        <v>763</v>
      </c>
    </row>
    <row r="194" spans="1:19" x14ac:dyDescent="0.35">
      <c r="A194">
        <v>721</v>
      </c>
      <c r="B194" t="s">
        <v>363</v>
      </c>
      <c r="C194">
        <v>0.4</v>
      </c>
      <c r="D194" t="s">
        <v>6</v>
      </c>
      <c r="E194" s="640" t="s">
        <v>390</v>
      </c>
      <c r="F194" t="s">
        <v>367</v>
      </c>
      <c r="G194" t="s">
        <v>363</v>
      </c>
      <c r="H194">
        <v>16.164999999999999</v>
      </c>
      <c r="I194" t="s">
        <v>729</v>
      </c>
      <c r="J194" s="638">
        <v>16.164999999999999</v>
      </c>
      <c r="L194">
        <v>105389533</v>
      </c>
      <c r="M194" s="5">
        <v>42935</v>
      </c>
      <c r="N194">
        <v>29</v>
      </c>
      <c r="O194">
        <v>1</v>
      </c>
      <c r="P194">
        <v>0</v>
      </c>
      <c r="Q194">
        <v>1</v>
      </c>
      <c r="R194" t="s">
        <v>7</v>
      </c>
      <c r="S194" t="s">
        <v>764</v>
      </c>
    </row>
    <row r="195" spans="1:19" x14ac:dyDescent="0.35">
      <c r="A195">
        <v>0</v>
      </c>
      <c r="B195" t="s">
        <v>363</v>
      </c>
      <c r="C195">
        <v>0.4</v>
      </c>
      <c r="D195" t="s">
        <v>6</v>
      </c>
      <c r="E195" s="640" t="s">
        <v>390</v>
      </c>
      <c r="F195" s="640" t="s">
        <v>596</v>
      </c>
      <c r="G195" t="s">
        <v>363</v>
      </c>
      <c r="H195">
        <v>16.164999999999999</v>
      </c>
      <c r="I195" t="s">
        <v>729</v>
      </c>
      <c r="J195" s="638">
        <v>16.164999999999999</v>
      </c>
      <c r="L195">
        <v>106349490</v>
      </c>
      <c r="M195" s="5">
        <v>44100</v>
      </c>
      <c r="N195">
        <v>29</v>
      </c>
      <c r="O195">
        <v>1</v>
      </c>
      <c r="P195">
        <v>0</v>
      </c>
      <c r="Q195">
        <v>1</v>
      </c>
      <c r="R195" t="s">
        <v>8</v>
      </c>
      <c r="S195" t="s">
        <v>761</v>
      </c>
    </row>
    <row r="196" spans="1:19" x14ac:dyDescent="0.35">
      <c r="A196">
        <v>0</v>
      </c>
      <c r="B196" t="s">
        <v>363</v>
      </c>
      <c r="C196">
        <v>0.38</v>
      </c>
      <c r="D196" t="s">
        <v>6</v>
      </c>
      <c r="E196" s="640" t="s">
        <v>390</v>
      </c>
      <c r="F196" t="s">
        <v>387</v>
      </c>
      <c r="G196" t="s">
        <v>363</v>
      </c>
      <c r="H196">
        <v>16.184999999999999</v>
      </c>
      <c r="I196" t="s">
        <v>729</v>
      </c>
      <c r="J196" s="638">
        <v>16.184999999999999</v>
      </c>
      <c r="L196">
        <v>105453850</v>
      </c>
      <c r="M196" s="5">
        <v>43199</v>
      </c>
      <c r="N196">
        <v>5</v>
      </c>
      <c r="O196">
        <v>2</v>
      </c>
      <c r="P196">
        <v>0</v>
      </c>
      <c r="Q196">
        <v>5</v>
      </c>
      <c r="R196" t="s">
        <v>7</v>
      </c>
      <c r="S196" t="s">
        <v>751</v>
      </c>
    </row>
    <row r="197" spans="1:19" x14ac:dyDescent="0.35">
      <c r="A197">
        <v>0</v>
      </c>
      <c r="B197" t="s">
        <v>363</v>
      </c>
      <c r="C197">
        <v>0.9</v>
      </c>
      <c r="D197" t="s">
        <v>411</v>
      </c>
      <c r="E197" s="640" t="s">
        <v>596</v>
      </c>
      <c r="F197" s="640" t="s">
        <v>344</v>
      </c>
      <c r="G197" t="s">
        <v>363</v>
      </c>
      <c r="H197">
        <v>16.053999999999998</v>
      </c>
      <c r="I197" t="s">
        <v>810</v>
      </c>
      <c r="J197" s="638">
        <v>16.225000000000001</v>
      </c>
      <c r="L197">
        <v>104685072</v>
      </c>
      <c r="M197" s="5">
        <v>42452</v>
      </c>
      <c r="N197">
        <v>21</v>
      </c>
      <c r="O197">
        <v>1</v>
      </c>
      <c r="P197">
        <v>5</v>
      </c>
      <c r="Q197">
        <v>1</v>
      </c>
      <c r="R197" t="s">
        <v>3</v>
      </c>
      <c r="S197" t="s">
        <v>817</v>
      </c>
    </row>
    <row r="198" spans="1:19" x14ac:dyDescent="0.35">
      <c r="A198">
        <v>0</v>
      </c>
      <c r="B198" t="s">
        <v>363</v>
      </c>
      <c r="C198">
        <v>1.3</v>
      </c>
      <c r="D198" t="s">
        <v>411</v>
      </c>
      <c r="E198" s="640" t="s">
        <v>596</v>
      </c>
      <c r="F198" s="640" t="s">
        <v>390</v>
      </c>
      <c r="G198" t="s">
        <v>363</v>
      </c>
      <c r="H198">
        <v>16.454000000000001</v>
      </c>
      <c r="I198" t="s">
        <v>810</v>
      </c>
      <c r="J198" s="638">
        <v>16.225000000000001</v>
      </c>
      <c r="L198">
        <v>106874223</v>
      </c>
      <c r="M198" s="5">
        <v>44616</v>
      </c>
      <c r="N198">
        <v>21</v>
      </c>
      <c r="O198">
        <v>1</v>
      </c>
      <c r="P198">
        <v>5</v>
      </c>
      <c r="Q198">
        <v>1</v>
      </c>
      <c r="R198" t="s">
        <v>7</v>
      </c>
      <c r="S198" t="s">
        <v>817</v>
      </c>
    </row>
    <row r="199" spans="1:19" x14ac:dyDescent="0.35">
      <c r="A199">
        <v>0</v>
      </c>
      <c r="B199" t="s">
        <v>363</v>
      </c>
      <c r="C199">
        <v>1.3</v>
      </c>
      <c r="D199" t="s">
        <v>411</v>
      </c>
      <c r="E199" s="640" t="s">
        <v>596</v>
      </c>
      <c r="F199" s="640" t="s">
        <v>390</v>
      </c>
      <c r="G199" t="s">
        <v>363</v>
      </c>
      <c r="H199">
        <v>16.454000000000001</v>
      </c>
      <c r="I199" t="s">
        <v>810</v>
      </c>
      <c r="J199" s="638">
        <v>16.225000000000001</v>
      </c>
      <c r="L199">
        <v>107612602</v>
      </c>
      <c r="M199" s="5">
        <v>45322</v>
      </c>
      <c r="N199">
        <v>26</v>
      </c>
      <c r="O199">
        <v>1</v>
      </c>
      <c r="P199">
        <v>8</v>
      </c>
      <c r="Q199">
        <v>5</v>
      </c>
      <c r="R199" t="s">
        <v>8</v>
      </c>
      <c r="S199" t="s">
        <v>823</v>
      </c>
    </row>
    <row r="200" spans="1:19" x14ac:dyDescent="0.35">
      <c r="A200">
        <v>0</v>
      </c>
      <c r="B200" t="s">
        <v>363</v>
      </c>
      <c r="C200">
        <v>1.22</v>
      </c>
      <c r="D200" t="s">
        <v>411</v>
      </c>
      <c r="E200" t="s">
        <v>367</v>
      </c>
      <c r="F200" s="640" t="s">
        <v>390</v>
      </c>
      <c r="G200" t="s">
        <v>363</v>
      </c>
      <c r="H200">
        <v>16.245999999999999</v>
      </c>
      <c r="I200" t="s">
        <v>810</v>
      </c>
      <c r="J200" s="638">
        <v>16.23</v>
      </c>
      <c r="L200">
        <v>107075436</v>
      </c>
      <c r="M200" s="5">
        <v>44814</v>
      </c>
      <c r="N200">
        <v>24</v>
      </c>
      <c r="O200">
        <v>1</v>
      </c>
      <c r="P200">
        <v>8</v>
      </c>
      <c r="Q200">
        <v>1</v>
      </c>
      <c r="R200" t="s">
        <v>7</v>
      </c>
      <c r="S200" t="s">
        <v>820</v>
      </c>
    </row>
    <row r="201" spans="1:19" x14ac:dyDescent="0.35">
      <c r="A201">
        <v>0</v>
      </c>
      <c r="B201" t="s">
        <v>363</v>
      </c>
      <c r="C201">
        <v>1</v>
      </c>
      <c r="D201" t="s">
        <v>385</v>
      </c>
      <c r="E201" s="640" t="s">
        <v>596</v>
      </c>
      <c r="F201" s="640" t="s">
        <v>390</v>
      </c>
      <c r="G201" t="s">
        <v>363</v>
      </c>
      <c r="H201">
        <v>16.154</v>
      </c>
      <c r="I201" t="s">
        <v>810</v>
      </c>
      <c r="J201" s="638">
        <v>16.234000000000002</v>
      </c>
      <c r="L201">
        <v>105391974</v>
      </c>
      <c r="M201" s="5">
        <v>43150</v>
      </c>
      <c r="N201">
        <v>23</v>
      </c>
      <c r="O201">
        <v>1</v>
      </c>
      <c r="P201">
        <v>0</v>
      </c>
      <c r="Q201">
        <v>1</v>
      </c>
      <c r="R201" t="s">
        <v>7</v>
      </c>
      <c r="S201" t="s">
        <v>758</v>
      </c>
    </row>
    <row r="202" spans="1:19" x14ac:dyDescent="0.35">
      <c r="A202">
        <v>0</v>
      </c>
      <c r="B202" t="s">
        <v>363</v>
      </c>
      <c r="C202">
        <v>1</v>
      </c>
      <c r="D202" t="s">
        <v>411</v>
      </c>
      <c r="E202" s="640" t="s">
        <v>596</v>
      </c>
      <c r="F202" s="640" t="s">
        <v>390</v>
      </c>
      <c r="G202" t="s">
        <v>363</v>
      </c>
      <c r="H202">
        <v>16.154</v>
      </c>
      <c r="I202" t="s">
        <v>810</v>
      </c>
      <c r="J202" s="638">
        <v>16.234000000000002</v>
      </c>
      <c r="L202">
        <v>107796887</v>
      </c>
      <c r="M202" s="5">
        <v>45499</v>
      </c>
      <c r="N202">
        <v>19</v>
      </c>
      <c r="O202">
        <v>1</v>
      </c>
      <c r="P202">
        <v>5</v>
      </c>
      <c r="Q202">
        <v>1</v>
      </c>
      <c r="R202" t="s">
        <v>7</v>
      </c>
      <c r="S202" t="s">
        <v>818</v>
      </c>
    </row>
    <row r="203" spans="1:19" x14ac:dyDescent="0.35">
      <c r="A203">
        <v>721</v>
      </c>
      <c r="B203" t="s">
        <v>363</v>
      </c>
      <c r="C203">
        <v>1.1000000000000001</v>
      </c>
      <c r="D203" t="s">
        <v>490</v>
      </c>
      <c r="E203" s="640" t="s">
        <v>596</v>
      </c>
      <c r="F203" s="640" t="s">
        <v>390</v>
      </c>
      <c r="G203" t="s">
        <v>363</v>
      </c>
      <c r="H203">
        <v>16.254000000000001</v>
      </c>
      <c r="I203" t="s">
        <v>729</v>
      </c>
      <c r="J203" s="638">
        <v>16.254000000000001</v>
      </c>
      <c r="L203">
        <v>105775859</v>
      </c>
      <c r="M203" s="5">
        <v>43510</v>
      </c>
      <c r="N203">
        <v>19</v>
      </c>
      <c r="O203">
        <v>1</v>
      </c>
      <c r="P203">
        <v>5</v>
      </c>
      <c r="Q203">
        <v>1</v>
      </c>
      <c r="R203" t="s">
        <v>10</v>
      </c>
      <c r="S203" t="s">
        <v>765</v>
      </c>
    </row>
    <row r="204" spans="1:19" x14ac:dyDescent="0.35">
      <c r="A204">
        <v>0</v>
      </c>
      <c r="B204" t="s">
        <v>363</v>
      </c>
      <c r="C204">
        <v>0.25</v>
      </c>
      <c r="D204" t="s">
        <v>6</v>
      </c>
      <c r="E204" s="640" t="s">
        <v>390</v>
      </c>
      <c r="F204" s="640" t="s">
        <v>596</v>
      </c>
      <c r="G204" t="s">
        <v>363</v>
      </c>
      <c r="H204">
        <v>16.315000000000001</v>
      </c>
      <c r="I204" t="s">
        <v>729</v>
      </c>
      <c r="J204" s="638">
        <v>16.315000000000001</v>
      </c>
      <c r="L204">
        <v>107685867</v>
      </c>
      <c r="M204" s="5">
        <v>45392</v>
      </c>
      <c r="N204">
        <v>17</v>
      </c>
      <c r="O204">
        <v>1</v>
      </c>
      <c r="P204">
        <v>0</v>
      </c>
      <c r="Q204">
        <v>5</v>
      </c>
      <c r="R204" t="s">
        <v>7</v>
      </c>
      <c r="S204" t="s">
        <v>757</v>
      </c>
    </row>
    <row r="205" spans="1:19" x14ac:dyDescent="0.35">
      <c r="A205">
        <v>0</v>
      </c>
      <c r="B205" t="s">
        <v>363</v>
      </c>
      <c r="C205">
        <v>0.2</v>
      </c>
      <c r="D205" t="s">
        <v>6</v>
      </c>
      <c r="E205" s="640" t="s">
        <v>390</v>
      </c>
      <c r="F205" s="640" t="s">
        <v>596</v>
      </c>
      <c r="G205" t="s">
        <v>363</v>
      </c>
      <c r="H205">
        <v>16.364999999999998</v>
      </c>
      <c r="I205" t="s">
        <v>810</v>
      </c>
      <c r="J205" s="638">
        <v>16.350000000000001</v>
      </c>
      <c r="L205">
        <v>107719029</v>
      </c>
      <c r="M205" s="5">
        <v>45426</v>
      </c>
      <c r="N205">
        <v>19</v>
      </c>
      <c r="O205">
        <v>2</v>
      </c>
      <c r="P205">
        <v>0</v>
      </c>
      <c r="Q205">
        <v>5</v>
      </c>
      <c r="R205" t="s">
        <v>7</v>
      </c>
      <c r="S205" t="s">
        <v>818</v>
      </c>
    </row>
    <row r="206" spans="1:19" x14ac:dyDescent="0.35">
      <c r="A206">
        <v>0</v>
      </c>
      <c r="B206" t="s">
        <v>363</v>
      </c>
      <c r="C206">
        <v>1.2</v>
      </c>
      <c r="D206" t="s">
        <v>411</v>
      </c>
      <c r="E206" s="640" t="s">
        <v>596</v>
      </c>
      <c r="F206" s="640" t="s">
        <v>390</v>
      </c>
      <c r="G206" t="s">
        <v>363</v>
      </c>
      <c r="H206">
        <v>16.353999999999999</v>
      </c>
      <c r="I206" t="s">
        <v>729</v>
      </c>
      <c r="J206" s="638">
        <v>16.353999999999999</v>
      </c>
      <c r="L206">
        <v>108225037</v>
      </c>
      <c r="M206" s="5">
        <v>45906</v>
      </c>
      <c r="N206">
        <v>19</v>
      </c>
      <c r="O206">
        <v>2</v>
      </c>
      <c r="P206">
        <v>0</v>
      </c>
      <c r="Q206">
        <v>5</v>
      </c>
      <c r="S206" t="s">
        <v>753</v>
      </c>
    </row>
    <row r="207" spans="1:19" x14ac:dyDescent="0.35">
      <c r="A207">
        <v>0</v>
      </c>
      <c r="B207" t="s">
        <v>363</v>
      </c>
      <c r="C207">
        <v>0.2</v>
      </c>
      <c r="D207" t="s">
        <v>6</v>
      </c>
      <c r="E207" s="640" t="s">
        <v>390</v>
      </c>
      <c r="F207" t="s">
        <v>611</v>
      </c>
      <c r="G207" t="s">
        <v>363</v>
      </c>
      <c r="H207">
        <v>16.364999999999998</v>
      </c>
      <c r="I207" t="s">
        <v>729</v>
      </c>
      <c r="J207" s="638">
        <v>16.364999999999998</v>
      </c>
      <c r="L207">
        <v>105019105</v>
      </c>
      <c r="M207" s="5">
        <v>42783</v>
      </c>
      <c r="N207">
        <v>5</v>
      </c>
      <c r="O207">
        <v>1</v>
      </c>
      <c r="P207">
        <v>0</v>
      </c>
      <c r="Q207">
        <v>1</v>
      </c>
      <c r="R207" t="s">
        <v>7</v>
      </c>
      <c r="S207" t="s">
        <v>753</v>
      </c>
    </row>
    <row r="208" spans="1:19" x14ac:dyDescent="0.35">
      <c r="A208">
        <v>0</v>
      </c>
      <c r="B208" t="s">
        <v>363</v>
      </c>
      <c r="C208">
        <v>0.2</v>
      </c>
      <c r="D208" t="s">
        <v>6</v>
      </c>
      <c r="E208" s="640" t="s">
        <v>390</v>
      </c>
      <c r="F208" t="s">
        <v>367</v>
      </c>
      <c r="G208" t="s">
        <v>363</v>
      </c>
      <c r="H208">
        <v>16.364999999999998</v>
      </c>
      <c r="I208" t="s">
        <v>729</v>
      </c>
      <c r="J208" s="638">
        <v>16.364999999999998</v>
      </c>
      <c r="L208">
        <v>106217776</v>
      </c>
      <c r="M208" s="5">
        <v>43952</v>
      </c>
      <c r="N208">
        <v>19</v>
      </c>
      <c r="O208">
        <v>1</v>
      </c>
      <c r="P208">
        <v>0</v>
      </c>
      <c r="Q208">
        <v>1</v>
      </c>
      <c r="R208" t="s">
        <v>7</v>
      </c>
      <c r="S208" t="s">
        <v>753</v>
      </c>
    </row>
    <row r="209" spans="1:19" x14ac:dyDescent="0.35">
      <c r="A209">
        <v>0</v>
      </c>
      <c r="B209" t="s">
        <v>363</v>
      </c>
      <c r="C209">
        <v>0.2</v>
      </c>
      <c r="D209" t="s">
        <v>6</v>
      </c>
      <c r="E209" s="640" t="s">
        <v>390</v>
      </c>
      <c r="F209" t="s">
        <v>367</v>
      </c>
      <c r="G209" t="s">
        <v>363</v>
      </c>
      <c r="H209">
        <v>16.364999999999998</v>
      </c>
      <c r="I209" t="s">
        <v>729</v>
      </c>
      <c r="J209" s="638">
        <v>16.364999999999998</v>
      </c>
      <c r="L209">
        <v>107675564</v>
      </c>
      <c r="M209" s="5">
        <v>45384</v>
      </c>
      <c r="N209">
        <v>19</v>
      </c>
      <c r="O209">
        <v>1</v>
      </c>
      <c r="P209">
        <v>0</v>
      </c>
      <c r="Q209">
        <v>1</v>
      </c>
      <c r="R209" t="s">
        <v>7</v>
      </c>
      <c r="S209" t="s">
        <v>760</v>
      </c>
    </row>
    <row r="210" spans="1:19" x14ac:dyDescent="0.35">
      <c r="A210">
        <v>0</v>
      </c>
      <c r="B210" t="s">
        <v>363</v>
      </c>
      <c r="C210">
        <v>1.3</v>
      </c>
      <c r="D210" t="s">
        <v>6</v>
      </c>
      <c r="E210" s="640" t="s">
        <v>344</v>
      </c>
      <c r="F210" s="640" t="s">
        <v>596</v>
      </c>
      <c r="G210" t="s">
        <v>363</v>
      </c>
      <c r="H210">
        <v>16.390999999999998</v>
      </c>
      <c r="I210" t="s">
        <v>729</v>
      </c>
      <c r="J210" s="638">
        <v>16.390999999999998</v>
      </c>
      <c r="L210">
        <v>107080417</v>
      </c>
      <c r="M210" s="5">
        <v>44812</v>
      </c>
      <c r="N210">
        <v>19</v>
      </c>
      <c r="O210">
        <v>1</v>
      </c>
      <c r="P210">
        <v>0</v>
      </c>
      <c r="Q210">
        <v>1</v>
      </c>
      <c r="R210" t="s">
        <v>8</v>
      </c>
      <c r="S210" t="s">
        <v>751</v>
      </c>
    </row>
    <row r="211" spans="1:19" x14ac:dyDescent="0.35">
      <c r="A211">
        <v>0</v>
      </c>
      <c r="B211" t="s">
        <v>363</v>
      </c>
      <c r="C211">
        <v>0.1</v>
      </c>
      <c r="D211" t="s">
        <v>6</v>
      </c>
      <c r="E211" s="640" t="s">
        <v>390</v>
      </c>
      <c r="F211" t="s">
        <v>367</v>
      </c>
      <c r="G211" t="s">
        <v>363</v>
      </c>
      <c r="H211">
        <v>16.465</v>
      </c>
      <c r="I211" t="s">
        <v>729</v>
      </c>
      <c r="J211" s="638">
        <v>16.465</v>
      </c>
      <c r="L211">
        <v>105033820</v>
      </c>
      <c r="M211" s="5">
        <v>42803</v>
      </c>
      <c r="N211">
        <v>21</v>
      </c>
      <c r="O211">
        <v>1</v>
      </c>
      <c r="P211">
        <v>0</v>
      </c>
      <c r="Q211">
        <v>1</v>
      </c>
      <c r="R211" t="s">
        <v>3</v>
      </c>
      <c r="S211" t="s">
        <v>748</v>
      </c>
    </row>
    <row r="212" spans="1:19" x14ac:dyDescent="0.35">
      <c r="A212">
        <v>0</v>
      </c>
      <c r="B212" t="s">
        <v>363</v>
      </c>
      <c r="C212">
        <v>0.1</v>
      </c>
      <c r="D212" t="s">
        <v>6</v>
      </c>
      <c r="E212" s="640" t="s">
        <v>390</v>
      </c>
      <c r="F212" s="640" t="s">
        <v>596</v>
      </c>
      <c r="G212" t="s">
        <v>363</v>
      </c>
      <c r="H212">
        <v>16.465</v>
      </c>
      <c r="I212" t="s">
        <v>729</v>
      </c>
      <c r="J212" s="638">
        <v>16.465</v>
      </c>
      <c r="L212">
        <v>106376633</v>
      </c>
      <c r="M212" s="5">
        <v>44127</v>
      </c>
      <c r="N212">
        <v>17</v>
      </c>
      <c r="O212">
        <v>1</v>
      </c>
      <c r="P212">
        <v>0</v>
      </c>
      <c r="Q212">
        <v>1</v>
      </c>
      <c r="R212" t="s">
        <v>7</v>
      </c>
      <c r="S212" t="s">
        <v>747</v>
      </c>
    </row>
    <row r="213" spans="1:19" x14ac:dyDescent="0.35">
      <c r="A213">
        <v>0</v>
      </c>
      <c r="B213" t="s">
        <v>363</v>
      </c>
      <c r="C213">
        <v>0.1</v>
      </c>
      <c r="D213" t="s">
        <v>6</v>
      </c>
      <c r="E213" s="640" t="s">
        <v>390</v>
      </c>
      <c r="F213" s="640" t="s">
        <v>596</v>
      </c>
      <c r="G213" t="s">
        <v>363</v>
      </c>
      <c r="H213">
        <v>16.465</v>
      </c>
      <c r="I213" t="s">
        <v>729</v>
      </c>
      <c r="J213" s="638">
        <v>16.465</v>
      </c>
      <c r="L213">
        <v>107249049</v>
      </c>
      <c r="M213" s="5">
        <v>44971</v>
      </c>
      <c r="N213">
        <v>21</v>
      </c>
      <c r="O213">
        <v>1</v>
      </c>
      <c r="P213">
        <v>0</v>
      </c>
      <c r="Q213">
        <v>1</v>
      </c>
      <c r="R213" t="s">
        <v>7</v>
      </c>
      <c r="S213" t="s">
        <v>749</v>
      </c>
    </row>
    <row r="214" spans="1:19" x14ac:dyDescent="0.35">
      <c r="A214">
        <v>0</v>
      </c>
      <c r="B214" t="s">
        <v>363</v>
      </c>
      <c r="C214">
        <v>0.06</v>
      </c>
      <c r="D214" t="s">
        <v>6</v>
      </c>
      <c r="E214" s="640" t="s">
        <v>390</v>
      </c>
      <c r="F214" s="640" t="s">
        <v>596</v>
      </c>
      <c r="G214" t="s">
        <v>363</v>
      </c>
      <c r="H214">
        <v>16.504999999999999</v>
      </c>
      <c r="I214" t="s">
        <v>729</v>
      </c>
      <c r="J214" s="638">
        <v>16.504999999999999</v>
      </c>
      <c r="L214">
        <v>108049386</v>
      </c>
      <c r="M214" s="5">
        <v>45731</v>
      </c>
      <c r="N214">
        <v>5</v>
      </c>
      <c r="O214">
        <v>1</v>
      </c>
      <c r="P214">
        <v>0</v>
      </c>
      <c r="Q214">
        <v>1</v>
      </c>
      <c r="R214" t="s">
        <v>8</v>
      </c>
      <c r="S214" t="s">
        <v>766</v>
      </c>
    </row>
    <row r="215" spans="1:19" x14ac:dyDescent="0.35">
      <c r="A215">
        <v>0</v>
      </c>
      <c r="B215" t="s">
        <v>363</v>
      </c>
      <c r="C215">
        <v>1.5</v>
      </c>
      <c r="D215" t="s">
        <v>411</v>
      </c>
      <c r="E215" t="s">
        <v>367</v>
      </c>
      <c r="F215" s="640" t="s">
        <v>344</v>
      </c>
      <c r="G215" t="s">
        <v>363</v>
      </c>
      <c r="H215">
        <v>16.526</v>
      </c>
      <c r="I215" t="s">
        <v>729</v>
      </c>
      <c r="J215" s="638">
        <v>16.526</v>
      </c>
      <c r="L215">
        <v>106096926</v>
      </c>
      <c r="M215" s="5">
        <v>43814</v>
      </c>
      <c r="N215">
        <v>17</v>
      </c>
      <c r="O215">
        <v>1</v>
      </c>
      <c r="P215">
        <v>0</v>
      </c>
      <c r="Q215">
        <v>5</v>
      </c>
      <c r="R215" t="s">
        <v>7</v>
      </c>
      <c r="S215" t="s">
        <v>757</v>
      </c>
    </row>
    <row r="216" spans="1:19" x14ac:dyDescent="0.35">
      <c r="A216">
        <v>0</v>
      </c>
      <c r="B216" t="s">
        <v>363</v>
      </c>
      <c r="C216">
        <v>2.8000000000000001E-2</v>
      </c>
      <c r="D216" t="s">
        <v>6</v>
      </c>
      <c r="E216" s="640" t="s">
        <v>390</v>
      </c>
      <c r="F216" s="640" t="s">
        <v>596</v>
      </c>
      <c r="G216" t="s">
        <v>363</v>
      </c>
      <c r="H216">
        <v>16.536999999999999</v>
      </c>
      <c r="I216" t="s">
        <v>729</v>
      </c>
      <c r="J216" s="638">
        <v>16.536999999999999</v>
      </c>
      <c r="L216">
        <v>107576053</v>
      </c>
      <c r="M216" s="5">
        <v>45281</v>
      </c>
      <c r="N216">
        <v>19</v>
      </c>
      <c r="O216">
        <v>1</v>
      </c>
      <c r="P216">
        <v>0</v>
      </c>
      <c r="Q216">
        <v>1</v>
      </c>
      <c r="R216" t="s">
        <v>7</v>
      </c>
      <c r="S216" t="s">
        <v>751</v>
      </c>
    </row>
    <row r="217" spans="1:19" x14ac:dyDescent="0.35">
      <c r="A217">
        <v>0</v>
      </c>
      <c r="B217" t="s">
        <v>363</v>
      </c>
      <c r="C217">
        <v>1.1000000000000001</v>
      </c>
      <c r="D217" t="s">
        <v>6</v>
      </c>
      <c r="E217" s="640" t="s">
        <v>345</v>
      </c>
      <c r="F217" t="s">
        <v>367</v>
      </c>
      <c r="G217" t="s">
        <v>363</v>
      </c>
      <c r="H217">
        <v>16.710999999999999</v>
      </c>
      <c r="I217" t="s">
        <v>810</v>
      </c>
      <c r="J217" s="638">
        <v>16.55</v>
      </c>
      <c r="L217">
        <v>107237915</v>
      </c>
      <c r="M217" s="5">
        <v>44964</v>
      </c>
      <c r="N217">
        <v>19</v>
      </c>
      <c r="O217">
        <v>1</v>
      </c>
      <c r="P217">
        <v>0</v>
      </c>
      <c r="Q217">
        <v>5</v>
      </c>
      <c r="R217" t="s">
        <v>7</v>
      </c>
      <c r="S217" t="s">
        <v>827</v>
      </c>
    </row>
    <row r="218" spans="1:19" x14ac:dyDescent="0.35">
      <c r="A218">
        <v>0</v>
      </c>
      <c r="B218" t="s">
        <v>363</v>
      </c>
      <c r="C218">
        <v>0</v>
      </c>
      <c r="E218" s="640" t="s">
        <v>613</v>
      </c>
      <c r="F218" t="s">
        <v>367</v>
      </c>
      <c r="G218" t="s">
        <v>363</v>
      </c>
      <c r="H218">
        <v>16.565000000000001</v>
      </c>
      <c r="I218" t="s">
        <v>729</v>
      </c>
      <c r="J218" s="638">
        <v>16.565000000000001</v>
      </c>
      <c r="L218">
        <v>105885511</v>
      </c>
      <c r="M218" s="5">
        <v>43622</v>
      </c>
      <c r="N218">
        <v>17</v>
      </c>
      <c r="O218">
        <v>1</v>
      </c>
      <c r="P218">
        <v>0</v>
      </c>
      <c r="Q218">
        <v>5</v>
      </c>
      <c r="R218" t="s">
        <v>7</v>
      </c>
      <c r="S218" t="s">
        <v>757</v>
      </c>
    </row>
    <row r="219" spans="1:19" x14ac:dyDescent="0.35">
      <c r="A219">
        <v>0</v>
      </c>
      <c r="B219" t="s">
        <v>363</v>
      </c>
      <c r="C219">
        <v>0</v>
      </c>
      <c r="E219" s="640" t="s">
        <v>390</v>
      </c>
      <c r="F219" s="640" t="s">
        <v>596</v>
      </c>
      <c r="G219" t="s">
        <v>363</v>
      </c>
      <c r="H219">
        <v>16.565000000000001</v>
      </c>
      <c r="I219" t="s">
        <v>729</v>
      </c>
      <c r="J219" s="638">
        <v>16.565000000000001</v>
      </c>
      <c r="L219">
        <v>106507858</v>
      </c>
      <c r="M219" s="5">
        <v>44258</v>
      </c>
      <c r="N219">
        <v>28</v>
      </c>
      <c r="O219">
        <v>1</v>
      </c>
      <c r="P219">
        <v>0</v>
      </c>
      <c r="Q219">
        <v>1</v>
      </c>
      <c r="R219" t="s">
        <v>7</v>
      </c>
      <c r="S219" t="s">
        <v>764</v>
      </c>
    </row>
    <row r="220" spans="1:19" x14ac:dyDescent="0.35">
      <c r="A220">
        <v>0</v>
      </c>
      <c r="B220" t="s">
        <v>363</v>
      </c>
      <c r="C220">
        <v>8.9999999999999993E-3</v>
      </c>
      <c r="D220" t="s">
        <v>411</v>
      </c>
      <c r="E220" s="640" t="s">
        <v>390</v>
      </c>
      <c r="F220" s="640" t="s">
        <v>344</v>
      </c>
      <c r="G220" t="s">
        <v>363</v>
      </c>
      <c r="H220">
        <v>16.574000000000002</v>
      </c>
      <c r="I220" t="s">
        <v>729</v>
      </c>
      <c r="J220" s="638">
        <v>16.574000000000002</v>
      </c>
      <c r="L220">
        <v>106950839</v>
      </c>
      <c r="M220" s="5">
        <v>44690</v>
      </c>
      <c r="N220">
        <v>18</v>
      </c>
      <c r="O220">
        <v>1</v>
      </c>
      <c r="P220">
        <v>0</v>
      </c>
      <c r="Q220">
        <v>1</v>
      </c>
      <c r="R220" t="s">
        <v>7</v>
      </c>
      <c r="S220" t="s">
        <v>767</v>
      </c>
    </row>
    <row r="221" spans="1:19" x14ac:dyDescent="0.35">
      <c r="A221">
        <v>0</v>
      </c>
      <c r="B221" t="s">
        <v>363</v>
      </c>
      <c r="C221">
        <v>1.7999999999999999E-2</v>
      </c>
      <c r="D221" t="s">
        <v>411</v>
      </c>
      <c r="E221" s="640" t="s">
        <v>390</v>
      </c>
      <c r="F221" s="640" t="s">
        <v>344</v>
      </c>
      <c r="G221" t="s">
        <v>363</v>
      </c>
      <c r="H221">
        <v>16.582999999999998</v>
      </c>
      <c r="I221" t="s">
        <v>729</v>
      </c>
      <c r="J221" s="638">
        <v>16.582999999999998</v>
      </c>
      <c r="L221">
        <v>106493081</v>
      </c>
      <c r="M221" s="5">
        <v>44245</v>
      </c>
      <c r="N221">
        <v>19</v>
      </c>
      <c r="O221">
        <v>2</v>
      </c>
      <c r="P221">
        <v>0</v>
      </c>
      <c r="Q221">
        <v>1</v>
      </c>
      <c r="R221" t="s">
        <v>7</v>
      </c>
      <c r="S221" t="s">
        <v>753</v>
      </c>
    </row>
    <row r="222" spans="1:19" x14ac:dyDescent="0.35">
      <c r="A222">
        <v>0</v>
      </c>
      <c r="B222" t="s">
        <v>363</v>
      </c>
      <c r="C222">
        <v>5.7000000000000002E-2</v>
      </c>
      <c r="D222" t="s">
        <v>411</v>
      </c>
      <c r="E222" s="640" t="s">
        <v>390</v>
      </c>
      <c r="F222" s="640" t="s">
        <v>344</v>
      </c>
      <c r="G222" t="s">
        <v>363</v>
      </c>
      <c r="H222">
        <v>16.622</v>
      </c>
      <c r="I222" t="s">
        <v>729</v>
      </c>
      <c r="J222" s="638">
        <v>16.622</v>
      </c>
      <c r="L222">
        <v>104812149</v>
      </c>
      <c r="M222" s="5">
        <v>42588</v>
      </c>
      <c r="N222">
        <v>19</v>
      </c>
      <c r="O222">
        <v>1</v>
      </c>
      <c r="P222">
        <v>0</v>
      </c>
      <c r="Q222">
        <v>5</v>
      </c>
      <c r="R222" t="s">
        <v>7</v>
      </c>
      <c r="S222" t="s">
        <v>760</v>
      </c>
    </row>
    <row r="223" spans="1:19" x14ac:dyDescent="0.35">
      <c r="A223">
        <v>0</v>
      </c>
      <c r="B223" t="s">
        <v>363</v>
      </c>
      <c r="C223">
        <v>3.3</v>
      </c>
      <c r="D223" t="s">
        <v>6</v>
      </c>
      <c r="E223" s="640" t="s">
        <v>398</v>
      </c>
      <c r="F223" t="s">
        <v>367</v>
      </c>
      <c r="G223" t="s">
        <v>363</v>
      </c>
      <c r="H223">
        <v>15.581</v>
      </c>
      <c r="I223" t="s">
        <v>810</v>
      </c>
      <c r="J223" s="638">
        <v>16.640999999999998</v>
      </c>
      <c r="L223">
        <v>104162742</v>
      </c>
      <c r="M223" s="5">
        <v>41902</v>
      </c>
      <c r="N223">
        <v>19</v>
      </c>
      <c r="O223">
        <v>1</v>
      </c>
      <c r="P223">
        <v>0</v>
      </c>
      <c r="Q223">
        <v>1</v>
      </c>
      <c r="R223" t="s">
        <v>7</v>
      </c>
      <c r="S223" t="s">
        <v>811</v>
      </c>
    </row>
    <row r="224" spans="1:19" x14ac:dyDescent="0.35">
      <c r="A224">
        <v>0</v>
      </c>
      <c r="B224" t="s">
        <v>363</v>
      </c>
      <c r="C224">
        <v>0.1</v>
      </c>
      <c r="D224" t="s">
        <v>411</v>
      </c>
      <c r="E224" s="640" t="s">
        <v>390</v>
      </c>
      <c r="F224" t="s">
        <v>614</v>
      </c>
      <c r="G224" t="s">
        <v>363</v>
      </c>
      <c r="H224">
        <v>16.664999999999999</v>
      </c>
      <c r="I224" t="s">
        <v>729</v>
      </c>
      <c r="J224" s="638">
        <v>16.664999999999999</v>
      </c>
      <c r="L224">
        <v>104260381</v>
      </c>
      <c r="M224" s="5">
        <v>42009</v>
      </c>
      <c r="N224">
        <v>5</v>
      </c>
      <c r="O224">
        <v>1</v>
      </c>
      <c r="P224">
        <v>0</v>
      </c>
      <c r="Q224">
        <v>1</v>
      </c>
      <c r="R224" t="s">
        <v>3</v>
      </c>
      <c r="S224" t="s">
        <v>770</v>
      </c>
    </row>
    <row r="225" spans="1:19" x14ac:dyDescent="0.35">
      <c r="A225">
        <v>0</v>
      </c>
      <c r="B225" t="s">
        <v>363</v>
      </c>
      <c r="C225">
        <v>0.1</v>
      </c>
      <c r="D225" t="s">
        <v>385</v>
      </c>
      <c r="E225" s="640" t="s">
        <v>390</v>
      </c>
      <c r="F225" s="640" t="s">
        <v>344</v>
      </c>
      <c r="G225" t="s">
        <v>363</v>
      </c>
      <c r="H225">
        <v>16.664999999999999</v>
      </c>
      <c r="I225" t="s">
        <v>729</v>
      </c>
      <c r="J225" s="638">
        <v>16.664999999999999</v>
      </c>
      <c r="L225">
        <v>104580026</v>
      </c>
      <c r="M225" s="5">
        <v>42340</v>
      </c>
      <c r="N225">
        <v>19</v>
      </c>
      <c r="O225">
        <v>2</v>
      </c>
      <c r="P225">
        <v>0</v>
      </c>
      <c r="Q225">
        <v>1</v>
      </c>
      <c r="R225" t="s">
        <v>3</v>
      </c>
      <c r="S225" t="s">
        <v>753</v>
      </c>
    </row>
    <row r="226" spans="1:19" x14ac:dyDescent="0.35">
      <c r="A226">
        <v>721</v>
      </c>
      <c r="B226" t="s">
        <v>363</v>
      </c>
      <c r="C226">
        <v>0.1</v>
      </c>
      <c r="D226" t="s">
        <v>411</v>
      </c>
      <c r="E226" s="640" t="s">
        <v>390</v>
      </c>
      <c r="F226" s="640" t="s">
        <v>344</v>
      </c>
      <c r="G226" t="s">
        <v>363</v>
      </c>
      <c r="H226">
        <v>16.664999999999999</v>
      </c>
      <c r="I226" t="s">
        <v>729</v>
      </c>
      <c r="J226" s="638">
        <v>16.664999999999999</v>
      </c>
      <c r="L226">
        <v>104659610</v>
      </c>
      <c r="M226" s="5">
        <v>42427</v>
      </c>
      <c r="N226">
        <v>19</v>
      </c>
      <c r="O226">
        <v>1</v>
      </c>
      <c r="P226">
        <v>0</v>
      </c>
      <c r="Q226">
        <v>1</v>
      </c>
      <c r="R226" t="s">
        <v>8</v>
      </c>
      <c r="S226" t="s">
        <v>753</v>
      </c>
    </row>
    <row r="227" spans="1:19" x14ac:dyDescent="0.35">
      <c r="A227">
        <v>0</v>
      </c>
      <c r="B227" t="s">
        <v>363</v>
      </c>
      <c r="C227">
        <v>0.1</v>
      </c>
      <c r="D227" t="s">
        <v>411</v>
      </c>
      <c r="E227" s="640" t="s">
        <v>390</v>
      </c>
      <c r="F227" s="640" t="s">
        <v>615</v>
      </c>
      <c r="G227" t="s">
        <v>363</v>
      </c>
      <c r="H227">
        <v>16.664999999999999</v>
      </c>
      <c r="I227" t="s">
        <v>729</v>
      </c>
      <c r="J227" s="638">
        <v>16.664999999999999</v>
      </c>
      <c r="L227">
        <v>105368948</v>
      </c>
      <c r="M227" s="5">
        <v>43130</v>
      </c>
      <c r="N227">
        <v>19</v>
      </c>
      <c r="O227">
        <v>2</v>
      </c>
      <c r="P227">
        <v>5</v>
      </c>
      <c r="Q227">
        <v>5</v>
      </c>
      <c r="R227" t="s">
        <v>3</v>
      </c>
      <c r="S227" t="s">
        <v>771</v>
      </c>
    </row>
    <row r="228" spans="1:19" x14ac:dyDescent="0.35">
      <c r="A228">
        <v>0</v>
      </c>
      <c r="B228" t="s">
        <v>363</v>
      </c>
      <c r="C228">
        <v>0.1</v>
      </c>
      <c r="D228" t="s">
        <v>411</v>
      </c>
      <c r="E228" s="640" t="s">
        <v>390</v>
      </c>
      <c r="F228" s="640" t="s">
        <v>344</v>
      </c>
      <c r="G228" t="s">
        <v>363</v>
      </c>
      <c r="H228">
        <v>16.664999999999999</v>
      </c>
      <c r="I228" t="s">
        <v>729</v>
      </c>
      <c r="J228" s="638">
        <v>16.664999999999999</v>
      </c>
      <c r="L228">
        <v>106016055</v>
      </c>
      <c r="M228" s="5">
        <v>43743</v>
      </c>
      <c r="N228">
        <v>21</v>
      </c>
      <c r="O228">
        <v>1</v>
      </c>
      <c r="P228">
        <v>0</v>
      </c>
      <c r="Q228">
        <v>1</v>
      </c>
      <c r="R228" t="s">
        <v>7</v>
      </c>
      <c r="S228" t="s">
        <v>748</v>
      </c>
    </row>
    <row r="229" spans="1:19" x14ac:dyDescent="0.35">
      <c r="A229">
        <v>0</v>
      </c>
      <c r="B229" t="s">
        <v>363</v>
      </c>
      <c r="C229">
        <v>0.1</v>
      </c>
      <c r="D229" t="s">
        <v>411</v>
      </c>
      <c r="E229" s="640" t="s">
        <v>390</v>
      </c>
      <c r="F229" s="640" t="s">
        <v>344</v>
      </c>
      <c r="G229" t="s">
        <v>363</v>
      </c>
      <c r="H229">
        <v>16.664999999999999</v>
      </c>
      <c r="I229" t="s">
        <v>729</v>
      </c>
      <c r="J229" s="638">
        <v>16.664999999999999</v>
      </c>
      <c r="L229">
        <v>106445814</v>
      </c>
      <c r="M229" s="5">
        <v>44190</v>
      </c>
      <c r="N229">
        <v>19</v>
      </c>
      <c r="O229">
        <v>2</v>
      </c>
      <c r="P229">
        <v>0</v>
      </c>
      <c r="Q229">
        <v>5</v>
      </c>
      <c r="R229" t="s">
        <v>7</v>
      </c>
      <c r="S229" t="s">
        <v>755</v>
      </c>
    </row>
    <row r="230" spans="1:19" x14ac:dyDescent="0.35">
      <c r="A230">
        <v>0</v>
      </c>
      <c r="B230" t="s">
        <v>363</v>
      </c>
      <c r="C230">
        <v>0.1</v>
      </c>
      <c r="D230" t="s">
        <v>411</v>
      </c>
      <c r="E230" s="640" t="s">
        <v>390</v>
      </c>
      <c r="F230" s="640" t="s">
        <v>344</v>
      </c>
      <c r="G230" t="s">
        <v>363</v>
      </c>
      <c r="H230">
        <v>16.664999999999999</v>
      </c>
      <c r="I230" t="s">
        <v>729</v>
      </c>
      <c r="J230" s="638">
        <v>16.664999999999999</v>
      </c>
      <c r="L230">
        <v>107270207</v>
      </c>
      <c r="M230" s="5">
        <v>44995</v>
      </c>
      <c r="N230">
        <v>29</v>
      </c>
      <c r="O230">
        <v>2</v>
      </c>
      <c r="P230">
        <v>0</v>
      </c>
      <c r="Q230">
        <v>1</v>
      </c>
      <c r="R230" t="s">
        <v>3</v>
      </c>
      <c r="S230" t="s">
        <v>768</v>
      </c>
    </row>
    <row r="231" spans="1:19" x14ac:dyDescent="0.35">
      <c r="A231">
        <v>0</v>
      </c>
      <c r="B231" t="s">
        <v>363</v>
      </c>
      <c r="C231">
        <v>0.1</v>
      </c>
      <c r="D231" t="s">
        <v>411</v>
      </c>
      <c r="E231" s="640" t="s">
        <v>390</v>
      </c>
      <c r="F231" s="640" t="s">
        <v>344</v>
      </c>
      <c r="G231" t="s">
        <v>363</v>
      </c>
      <c r="H231">
        <v>16.664999999999999</v>
      </c>
      <c r="I231" t="s">
        <v>729</v>
      </c>
      <c r="J231" s="638">
        <v>16.664999999999999</v>
      </c>
      <c r="L231">
        <v>107270251</v>
      </c>
      <c r="M231" s="5">
        <v>44995</v>
      </c>
      <c r="N231">
        <v>19</v>
      </c>
      <c r="O231">
        <v>2</v>
      </c>
      <c r="P231">
        <v>5</v>
      </c>
      <c r="Q231">
        <v>1</v>
      </c>
      <c r="R231" t="s">
        <v>7</v>
      </c>
      <c r="S231" t="s">
        <v>769</v>
      </c>
    </row>
    <row r="232" spans="1:19" x14ac:dyDescent="0.35">
      <c r="A232">
        <v>0</v>
      </c>
      <c r="B232" t="s">
        <v>363</v>
      </c>
      <c r="C232">
        <v>0.1</v>
      </c>
      <c r="D232" t="s">
        <v>411</v>
      </c>
      <c r="E232" s="640" t="s">
        <v>390</v>
      </c>
      <c r="F232" s="640" t="s">
        <v>616</v>
      </c>
      <c r="G232" t="s">
        <v>363</v>
      </c>
      <c r="H232">
        <v>16.664999999999999</v>
      </c>
      <c r="I232" t="s">
        <v>729</v>
      </c>
      <c r="J232" s="638">
        <v>16.664999999999999</v>
      </c>
      <c r="L232">
        <v>107730387</v>
      </c>
      <c r="M232" s="5">
        <v>45436</v>
      </c>
      <c r="N232">
        <v>19</v>
      </c>
      <c r="O232">
        <v>1</v>
      </c>
      <c r="P232">
        <v>0</v>
      </c>
      <c r="Q232">
        <v>1</v>
      </c>
      <c r="R232" t="s">
        <v>7</v>
      </c>
      <c r="S232" t="s">
        <v>751</v>
      </c>
    </row>
    <row r="233" spans="1:19" x14ac:dyDescent="0.35">
      <c r="A233">
        <v>0</v>
      </c>
      <c r="B233" t="s">
        <v>363</v>
      </c>
      <c r="C233">
        <v>0.35</v>
      </c>
      <c r="D233" t="s">
        <v>6</v>
      </c>
      <c r="E233" s="640" t="s">
        <v>617</v>
      </c>
      <c r="F233" s="640" t="s">
        <v>390</v>
      </c>
      <c r="G233" t="s">
        <v>363</v>
      </c>
      <c r="H233">
        <v>16.667999999999999</v>
      </c>
      <c r="I233" t="s">
        <v>729</v>
      </c>
      <c r="J233" s="638">
        <v>16.667999999999999</v>
      </c>
      <c r="L233">
        <v>108492561</v>
      </c>
      <c r="M233" s="5">
        <v>46150</v>
      </c>
      <c r="N233">
        <v>28</v>
      </c>
      <c r="O233">
        <v>1</v>
      </c>
      <c r="P233">
        <v>0</v>
      </c>
      <c r="Q233">
        <v>1</v>
      </c>
      <c r="R233" t="s">
        <v>3</v>
      </c>
      <c r="S233" t="s">
        <v>752</v>
      </c>
    </row>
    <row r="234" spans="1:19" x14ac:dyDescent="0.35">
      <c r="A234">
        <v>0</v>
      </c>
      <c r="B234" t="s">
        <v>363</v>
      </c>
      <c r="C234">
        <v>0.2</v>
      </c>
      <c r="D234" t="s">
        <v>411</v>
      </c>
      <c r="E234" s="640" t="s">
        <v>390</v>
      </c>
      <c r="F234" s="640" t="s">
        <v>344</v>
      </c>
      <c r="G234" t="s">
        <v>363</v>
      </c>
      <c r="H234">
        <v>16.765000000000001</v>
      </c>
      <c r="I234" t="s">
        <v>810</v>
      </c>
      <c r="J234" s="638">
        <v>16.68</v>
      </c>
      <c r="L234">
        <v>106767473</v>
      </c>
      <c r="M234" s="5">
        <v>44514</v>
      </c>
      <c r="N234">
        <v>19</v>
      </c>
      <c r="O234">
        <v>1</v>
      </c>
      <c r="P234">
        <v>0</v>
      </c>
      <c r="Q234">
        <v>5</v>
      </c>
      <c r="R234" t="s">
        <v>9</v>
      </c>
      <c r="S234" t="s">
        <v>828</v>
      </c>
    </row>
    <row r="235" spans="1:19" x14ac:dyDescent="0.35">
      <c r="B235" t="s">
        <v>363</v>
      </c>
      <c r="C235">
        <v>1</v>
      </c>
      <c r="D235" t="s">
        <v>6</v>
      </c>
      <c r="E235" s="640" t="s">
        <v>344</v>
      </c>
      <c r="F235" s="640" t="s">
        <v>390</v>
      </c>
      <c r="G235" t="s">
        <v>363</v>
      </c>
      <c r="H235">
        <v>16.690999999999999</v>
      </c>
      <c r="I235" t="s">
        <v>729</v>
      </c>
      <c r="J235" s="638">
        <v>16.690999999999999</v>
      </c>
      <c r="L235">
        <v>108077755</v>
      </c>
      <c r="M235" s="5">
        <v>45760</v>
      </c>
      <c r="N235">
        <v>17</v>
      </c>
      <c r="O235">
        <v>1</v>
      </c>
      <c r="P235">
        <v>0</v>
      </c>
      <c r="Q235">
        <v>5</v>
      </c>
      <c r="R235" t="s">
        <v>7</v>
      </c>
      <c r="S235" t="s">
        <v>747</v>
      </c>
    </row>
    <row r="236" spans="1:19" x14ac:dyDescent="0.35">
      <c r="A236">
        <v>0</v>
      </c>
      <c r="B236" t="s">
        <v>363</v>
      </c>
      <c r="C236">
        <v>0.13</v>
      </c>
      <c r="D236" t="s">
        <v>411</v>
      </c>
      <c r="E236" s="640" t="s">
        <v>390</v>
      </c>
      <c r="F236" s="640" t="s">
        <v>344</v>
      </c>
      <c r="G236" t="s">
        <v>363</v>
      </c>
      <c r="H236">
        <v>16.695</v>
      </c>
      <c r="I236" t="s">
        <v>729</v>
      </c>
      <c r="J236" s="638">
        <v>16.695</v>
      </c>
      <c r="L236">
        <v>107417559</v>
      </c>
      <c r="M236" s="5">
        <v>45139</v>
      </c>
      <c r="N236">
        <v>19</v>
      </c>
      <c r="O236">
        <v>1</v>
      </c>
      <c r="P236">
        <v>0</v>
      </c>
      <c r="Q236">
        <v>5</v>
      </c>
      <c r="R236" t="s">
        <v>7</v>
      </c>
      <c r="S236" t="s">
        <v>753</v>
      </c>
    </row>
    <row r="237" spans="1:19" x14ac:dyDescent="0.35">
      <c r="A237">
        <v>0</v>
      </c>
      <c r="B237" t="s">
        <v>363</v>
      </c>
      <c r="C237">
        <v>0.3</v>
      </c>
      <c r="D237" t="s">
        <v>411</v>
      </c>
      <c r="E237" s="640" t="s">
        <v>390</v>
      </c>
      <c r="F237" s="640" t="s">
        <v>344</v>
      </c>
      <c r="G237" t="s">
        <v>363</v>
      </c>
      <c r="H237">
        <v>16.864999999999998</v>
      </c>
      <c r="I237" t="s">
        <v>810</v>
      </c>
      <c r="J237" s="638">
        <v>16.71</v>
      </c>
      <c r="L237">
        <v>104965799</v>
      </c>
      <c r="M237" s="5">
        <v>42738</v>
      </c>
      <c r="N237">
        <v>19</v>
      </c>
      <c r="O237">
        <v>2</v>
      </c>
      <c r="P237">
        <v>0</v>
      </c>
      <c r="Q237">
        <v>3</v>
      </c>
      <c r="R237" t="s">
        <v>7</v>
      </c>
      <c r="S237" t="s">
        <v>811</v>
      </c>
    </row>
    <row r="238" spans="1:19" x14ac:dyDescent="0.35">
      <c r="A238">
        <v>0</v>
      </c>
      <c r="B238" t="s">
        <v>363</v>
      </c>
      <c r="C238">
        <v>0.19</v>
      </c>
      <c r="D238" t="s">
        <v>411</v>
      </c>
      <c r="E238" s="640" t="s">
        <v>390</v>
      </c>
      <c r="F238" s="640" t="s">
        <v>345</v>
      </c>
      <c r="G238" t="s">
        <v>363</v>
      </c>
      <c r="H238">
        <v>16.754999999999999</v>
      </c>
      <c r="I238" t="s">
        <v>729</v>
      </c>
      <c r="J238" s="638">
        <v>16.754999999999999</v>
      </c>
      <c r="L238">
        <v>108268106</v>
      </c>
      <c r="M238" s="5">
        <v>45945</v>
      </c>
      <c r="N238">
        <v>21</v>
      </c>
      <c r="O238">
        <v>1</v>
      </c>
      <c r="P238">
        <v>0</v>
      </c>
      <c r="Q238">
        <v>1</v>
      </c>
      <c r="R238" t="s">
        <v>7</v>
      </c>
      <c r="S238" t="s">
        <v>749</v>
      </c>
    </row>
    <row r="239" spans="1:19" x14ac:dyDescent="0.35">
      <c r="A239">
        <v>0</v>
      </c>
      <c r="B239" t="s">
        <v>363</v>
      </c>
      <c r="C239">
        <v>0.1</v>
      </c>
      <c r="D239" t="s">
        <v>411</v>
      </c>
      <c r="E239" s="640" t="s">
        <v>390</v>
      </c>
      <c r="F239" s="640" t="s">
        <v>596</v>
      </c>
      <c r="G239" t="s">
        <v>363</v>
      </c>
      <c r="H239">
        <v>16.664999999999999</v>
      </c>
      <c r="I239" t="s">
        <v>810</v>
      </c>
      <c r="J239" s="638">
        <v>16.765000000000001</v>
      </c>
      <c r="L239">
        <v>106210779</v>
      </c>
      <c r="M239" s="5">
        <v>43945</v>
      </c>
      <c r="N239">
        <v>19</v>
      </c>
      <c r="O239">
        <v>1</v>
      </c>
      <c r="P239">
        <v>0</v>
      </c>
      <c r="Q239">
        <v>5</v>
      </c>
      <c r="R239" t="s">
        <v>7</v>
      </c>
      <c r="S239" t="s">
        <v>816</v>
      </c>
    </row>
    <row r="240" spans="1:19" x14ac:dyDescent="0.35">
      <c r="A240">
        <v>0</v>
      </c>
      <c r="B240" t="s">
        <v>363</v>
      </c>
      <c r="C240">
        <v>0.2</v>
      </c>
      <c r="D240" t="s">
        <v>411</v>
      </c>
      <c r="E240" s="640" t="s">
        <v>390</v>
      </c>
      <c r="G240" t="s">
        <v>363</v>
      </c>
      <c r="H240">
        <v>16.765000000000001</v>
      </c>
      <c r="I240" t="s">
        <v>729</v>
      </c>
      <c r="J240" s="638">
        <v>16.765000000000001</v>
      </c>
      <c r="L240">
        <v>106629539</v>
      </c>
      <c r="M240" s="5">
        <v>44330</v>
      </c>
      <c r="N240">
        <v>29</v>
      </c>
      <c r="O240">
        <v>1</v>
      </c>
      <c r="P240">
        <v>0</v>
      </c>
      <c r="Q240">
        <v>1</v>
      </c>
      <c r="R240" t="s">
        <v>7</v>
      </c>
      <c r="S240" t="s">
        <v>772</v>
      </c>
    </row>
    <row r="241" spans="1:19" x14ac:dyDescent="0.35">
      <c r="A241">
        <v>0</v>
      </c>
      <c r="B241" t="s">
        <v>363</v>
      </c>
      <c r="C241">
        <v>0.4</v>
      </c>
      <c r="D241" t="s">
        <v>6</v>
      </c>
      <c r="E241" s="640" t="s">
        <v>344</v>
      </c>
      <c r="F241" s="640" t="s">
        <v>390</v>
      </c>
      <c r="G241" t="s">
        <v>363</v>
      </c>
      <c r="H241">
        <v>17.291</v>
      </c>
      <c r="I241" t="s">
        <v>810</v>
      </c>
      <c r="J241" s="638">
        <v>16.830151515151517</v>
      </c>
      <c r="L241">
        <v>107971869</v>
      </c>
      <c r="M241" s="5">
        <v>45651</v>
      </c>
      <c r="N241">
        <v>23</v>
      </c>
      <c r="O241">
        <v>1</v>
      </c>
      <c r="P241">
        <v>0</v>
      </c>
      <c r="Q241">
        <v>1</v>
      </c>
      <c r="R241" t="s">
        <v>7</v>
      </c>
      <c r="S241" t="s">
        <v>831</v>
      </c>
    </row>
    <row r="242" spans="1:19" x14ac:dyDescent="0.35">
      <c r="A242">
        <v>0</v>
      </c>
      <c r="B242" t="s">
        <v>363</v>
      </c>
      <c r="C242">
        <v>0.8</v>
      </c>
      <c r="D242" t="s">
        <v>6</v>
      </c>
      <c r="E242" s="640" t="s">
        <v>344</v>
      </c>
      <c r="F242" s="640" t="s">
        <v>596</v>
      </c>
      <c r="G242" t="s">
        <v>363</v>
      </c>
      <c r="H242">
        <v>16.890999999999998</v>
      </c>
      <c r="I242" t="s">
        <v>729</v>
      </c>
      <c r="J242" s="638">
        <v>16.890999999999998</v>
      </c>
      <c r="L242">
        <v>107872674</v>
      </c>
      <c r="M242" s="5">
        <v>45555</v>
      </c>
      <c r="N242">
        <v>23</v>
      </c>
      <c r="O242">
        <v>1</v>
      </c>
      <c r="P242">
        <v>4</v>
      </c>
      <c r="Q242">
        <v>1</v>
      </c>
      <c r="R242" t="s">
        <v>7</v>
      </c>
      <c r="S242" t="s">
        <v>773</v>
      </c>
    </row>
    <row r="243" spans="1:19" x14ac:dyDescent="0.35">
      <c r="A243">
        <v>0</v>
      </c>
      <c r="B243" t="s">
        <v>363</v>
      </c>
      <c r="C243">
        <v>0.7</v>
      </c>
      <c r="D243" t="s">
        <v>6</v>
      </c>
      <c r="E243" s="640" t="s">
        <v>344</v>
      </c>
      <c r="F243" t="s">
        <v>387</v>
      </c>
      <c r="G243" t="s">
        <v>363</v>
      </c>
      <c r="H243">
        <v>16.991</v>
      </c>
      <c r="I243" t="s">
        <v>729</v>
      </c>
      <c r="J243" s="638">
        <v>16.991</v>
      </c>
      <c r="L243">
        <v>107697756</v>
      </c>
      <c r="M243" s="5">
        <v>45404</v>
      </c>
      <c r="N243">
        <v>5</v>
      </c>
      <c r="O243">
        <v>1</v>
      </c>
      <c r="P243">
        <v>0</v>
      </c>
      <c r="Q243">
        <v>1</v>
      </c>
      <c r="R243" t="s">
        <v>7</v>
      </c>
      <c r="S243" t="s">
        <v>774</v>
      </c>
    </row>
    <row r="244" spans="1:19" x14ac:dyDescent="0.35">
      <c r="A244">
        <v>0</v>
      </c>
      <c r="B244" t="s">
        <v>363</v>
      </c>
      <c r="C244">
        <v>0.2</v>
      </c>
      <c r="D244" t="s">
        <v>6</v>
      </c>
      <c r="E244" t="s">
        <v>618</v>
      </c>
      <c r="F244" t="s">
        <v>387</v>
      </c>
      <c r="G244" t="s">
        <v>363</v>
      </c>
      <c r="H244">
        <v>17.004000000000001</v>
      </c>
      <c r="I244" t="s">
        <v>729</v>
      </c>
      <c r="J244" s="638">
        <v>17.004000000000001</v>
      </c>
      <c r="L244">
        <v>105772905</v>
      </c>
      <c r="M244" s="5">
        <v>43509</v>
      </c>
      <c r="N244">
        <v>17</v>
      </c>
      <c r="O244">
        <v>1</v>
      </c>
      <c r="P244">
        <v>0</v>
      </c>
      <c r="Q244">
        <v>1</v>
      </c>
      <c r="R244" t="s">
        <v>7</v>
      </c>
      <c r="S244" t="s">
        <v>747</v>
      </c>
    </row>
    <row r="245" spans="1:19" x14ac:dyDescent="0.35">
      <c r="A245">
        <v>0</v>
      </c>
      <c r="B245" t="s">
        <v>363</v>
      </c>
      <c r="C245">
        <v>8.9999999999999993E-3</v>
      </c>
      <c r="D245" t="s">
        <v>6</v>
      </c>
      <c r="E245" s="640" t="s">
        <v>617</v>
      </c>
      <c r="F245" s="640" t="s">
        <v>390</v>
      </c>
      <c r="G245" t="s">
        <v>363</v>
      </c>
      <c r="H245">
        <v>17.009</v>
      </c>
      <c r="I245" t="s">
        <v>729</v>
      </c>
      <c r="J245" s="638">
        <v>17.009</v>
      </c>
      <c r="L245">
        <v>107879318</v>
      </c>
      <c r="M245" s="5">
        <v>45575</v>
      </c>
      <c r="N245">
        <v>21</v>
      </c>
      <c r="O245">
        <v>1</v>
      </c>
      <c r="P245">
        <v>0</v>
      </c>
      <c r="Q245">
        <v>1</v>
      </c>
      <c r="R245" t="s">
        <v>7</v>
      </c>
      <c r="S245" t="s">
        <v>748</v>
      </c>
    </row>
    <row r="246" spans="1:19" x14ac:dyDescent="0.35">
      <c r="A246">
        <v>0</v>
      </c>
      <c r="B246" t="s">
        <v>363</v>
      </c>
      <c r="C246">
        <v>0</v>
      </c>
      <c r="E246" s="640" t="s">
        <v>389</v>
      </c>
      <c r="F246" s="640" t="s">
        <v>390</v>
      </c>
      <c r="H246">
        <v>999.99900000000002</v>
      </c>
      <c r="I246" t="s">
        <v>849</v>
      </c>
      <c r="J246" s="638">
        <v>17.018000000000001</v>
      </c>
      <c r="L246">
        <v>105783353</v>
      </c>
      <c r="M246" s="5">
        <v>43518</v>
      </c>
      <c r="N246">
        <v>17</v>
      </c>
      <c r="O246">
        <v>2</v>
      </c>
      <c r="P246">
        <v>0</v>
      </c>
      <c r="Q246">
        <v>5</v>
      </c>
      <c r="R246" t="s">
        <v>7</v>
      </c>
      <c r="S246" t="s">
        <v>861</v>
      </c>
    </row>
    <row r="247" spans="1:19" x14ac:dyDescent="0.35">
      <c r="A247">
        <v>0</v>
      </c>
      <c r="B247" t="s">
        <v>363</v>
      </c>
      <c r="C247">
        <v>2E-3</v>
      </c>
      <c r="D247" t="s">
        <v>6</v>
      </c>
      <c r="E247" s="640" t="s">
        <v>617</v>
      </c>
      <c r="F247" s="640" t="s">
        <v>616</v>
      </c>
      <c r="G247" t="s">
        <v>363</v>
      </c>
      <c r="H247">
        <v>17.015999999999998</v>
      </c>
      <c r="I247" t="s">
        <v>810</v>
      </c>
      <c r="J247" s="638">
        <v>17.02</v>
      </c>
      <c r="L247">
        <v>107846755</v>
      </c>
      <c r="M247" s="5">
        <v>45545</v>
      </c>
      <c r="N247">
        <v>19</v>
      </c>
      <c r="O247">
        <v>1</v>
      </c>
      <c r="P247">
        <v>0</v>
      </c>
      <c r="Q247">
        <v>1</v>
      </c>
      <c r="R247" t="s">
        <v>7</v>
      </c>
      <c r="S247" t="s">
        <v>830</v>
      </c>
    </row>
    <row r="248" spans="1:19" x14ac:dyDescent="0.35">
      <c r="A248">
        <v>0</v>
      </c>
      <c r="B248" t="s">
        <v>363</v>
      </c>
      <c r="C248">
        <v>1.5</v>
      </c>
      <c r="D248" t="s">
        <v>411</v>
      </c>
      <c r="E248" t="s">
        <v>367</v>
      </c>
      <c r="F248" s="640" t="s">
        <v>344</v>
      </c>
      <c r="G248" t="s">
        <v>363</v>
      </c>
      <c r="H248">
        <v>16.526</v>
      </c>
      <c r="I248" t="s">
        <v>810</v>
      </c>
      <c r="J248" s="638">
        <v>17.02</v>
      </c>
      <c r="L248">
        <v>108203501</v>
      </c>
      <c r="M248" s="5">
        <v>45885</v>
      </c>
      <c r="N248">
        <v>29</v>
      </c>
      <c r="O248">
        <v>1</v>
      </c>
      <c r="P248">
        <v>0</v>
      </c>
      <c r="Q248">
        <v>1</v>
      </c>
      <c r="R248" t="s">
        <v>7</v>
      </c>
      <c r="S248" t="s">
        <v>826</v>
      </c>
    </row>
    <row r="249" spans="1:19" x14ac:dyDescent="0.35">
      <c r="A249">
        <v>0</v>
      </c>
      <c r="B249" t="s">
        <v>363</v>
      </c>
      <c r="C249">
        <v>0.65</v>
      </c>
      <c r="D249" t="s">
        <v>6</v>
      </c>
      <c r="E249" s="640" t="s">
        <v>344</v>
      </c>
      <c r="F249" s="640" t="s">
        <v>390</v>
      </c>
      <c r="G249" t="s">
        <v>363</v>
      </c>
      <c r="H249">
        <v>17.041</v>
      </c>
      <c r="I249" t="s">
        <v>729</v>
      </c>
      <c r="J249" s="638">
        <v>17.041</v>
      </c>
      <c r="L249">
        <v>106273298</v>
      </c>
      <c r="M249" s="5">
        <v>44022</v>
      </c>
      <c r="N249">
        <v>19</v>
      </c>
      <c r="O249">
        <v>1</v>
      </c>
      <c r="P249">
        <v>0</v>
      </c>
      <c r="Q249">
        <v>1</v>
      </c>
      <c r="R249" t="s">
        <v>7</v>
      </c>
      <c r="S249" t="s">
        <v>751</v>
      </c>
    </row>
    <row r="250" spans="1:19" x14ac:dyDescent="0.35">
      <c r="A250">
        <v>0</v>
      </c>
      <c r="B250" t="s">
        <v>363</v>
      </c>
      <c r="C250">
        <v>0.5</v>
      </c>
      <c r="D250" t="s">
        <v>411</v>
      </c>
      <c r="E250" s="640" t="s">
        <v>390</v>
      </c>
      <c r="F250" s="640" t="s">
        <v>344</v>
      </c>
      <c r="G250" t="s">
        <v>363</v>
      </c>
      <c r="H250">
        <v>17.065000000000001</v>
      </c>
      <c r="I250" t="s">
        <v>729</v>
      </c>
      <c r="J250" s="638">
        <v>17.065000000000001</v>
      </c>
      <c r="L250">
        <v>108410209</v>
      </c>
      <c r="M250" s="5">
        <v>46075</v>
      </c>
      <c r="N250">
        <v>19</v>
      </c>
      <c r="O250">
        <v>2</v>
      </c>
      <c r="P250">
        <v>0</v>
      </c>
      <c r="Q250">
        <v>5</v>
      </c>
      <c r="R250" t="s">
        <v>3</v>
      </c>
      <c r="S250" t="s">
        <v>775</v>
      </c>
    </row>
    <row r="251" spans="1:19" x14ac:dyDescent="0.35">
      <c r="A251">
        <v>721</v>
      </c>
      <c r="B251" t="s">
        <v>363</v>
      </c>
      <c r="C251">
        <v>0.6</v>
      </c>
      <c r="D251" t="s">
        <v>6</v>
      </c>
      <c r="E251" s="640" t="s">
        <v>344</v>
      </c>
      <c r="F251" t="s">
        <v>367</v>
      </c>
      <c r="G251" t="s">
        <v>363</v>
      </c>
      <c r="H251">
        <v>17.091000000000001</v>
      </c>
      <c r="I251" t="s">
        <v>729</v>
      </c>
      <c r="J251" s="638">
        <v>17.091000000000001</v>
      </c>
      <c r="L251">
        <v>105554264</v>
      </c>
      <c r="M251" s="5">
        <v>43301</v>
      </c>
      <c r="N251">
        <v>27</v>
      </c>
      <c r="O251">
        <v>1</v>
      </c>
      <c r="P251">
        <v>0</v>
      </c>
      <c r="Q251">
        <v>5</v>
      </c>
      <c r="R251" t="s">
        <v>9</v>
      </c>
      <c r="S251" t="s">
        <v>776</v>
      </c>
    </row>
    <row r="252" spans="1:19" x14ac:dyDescent="0.35">
      <c r="A252">
        <v>0</v>
      </c>
      <c r="B252" t="s">
        <v>363</v>
      </c>
      <c r="C252">
        <v>0.6</v>
      </c>
      <c r="D252" t="s">
        <v>490</v>
      </c>
      <c r="E252" s="640" t="s">
        <v>390</v>
      </c>
      <c r="F252" s="640" t="s">
        <v>344</v>
      </c>
      <c r="G252" t="s">
        <v>363</v>
      </c>
      <c r="H252">
        <v>17.164999999999999</v>
      </c>
      <c r="I252" t="s">
        <v>729</v>
      </c>
      <c r="J252" s="638">
        <v>17.164999999999999</v>
      </c>
      <c r="L252">
        <v>106191380</v>
      </c>
      <c r="M252" s="5">
        <v>43912</v>
      </c>
      <c r="N252">
        <v>19</v>
      </c>
      <c r="O252">
        <v>1</v>
      </c>
      <c r="P252">
        <v>5</v>
      </c>
      <c r="Q252">
        <v>1</v>
      </c>
      <c r="R252" t="s">
        <v>7</v>
      </c>
      <c r="S252" t="s">
        <v>753</v>
      </c>
    </row>
    <row r="253" spans="1:19" x14ac:dyDescent="0.35">
      <c r="A253">
        <v>0</v>
      </c>
      <c r="B253" t="s">
        <v>363</v>
      </c>
      <c r="C253">
        <v>0.5</v>
      </c>
      <c r="D253" t="s">
        <v>6</v>
      </c>
      <c r="E253" s="640" t="s">
        <v>344</v>
      </c>
      <c r="F253" s="640" t="s">
        <v>390</v>
      </c>
      <c r="G253" t="s">
        <v>363</v>
      </c>
      <c r="H253">
        <v>17.190999999999999</v>
      </c>
      <c r="I253" t="s">
        <v>729</v>
      </c>
      <c r="J253" s="638">
        <v>17.190999999999999</v>
      </c>
      <c r="L253">
        <v>104307248</v>
      </c>
      <c r="M253" s="5">
        <v>42060</v>
      </c>
      <c r="N253">
        <v>19</v>
      </c>
      <c r="O253">
        <v>5</v>
      </c>
      <c r="P253">
        <v>0</v>
      </c>
      <c r="Q253">
        <v>5</v>
      </c>
      <c r="R253" t="s">
        <v>7</v>
      </c>
      <c r="S253" t="s">
        <v>777</v>
      </c>
    </row>
    <row r="254" spans="1:19" x14ac:dyDescent="0.35">
      <c r="A254">
        <v>0</v>
      </c>
      <c r="B254" t="s">
        <v>363</v>
      </c>
      <c r="C254">
        <v>0.5</v>
      </c>
      <c r="D254" t="s">
        <v>6</v>
      </c>
      <c r="E254" s="640" t="s">
        <v>344</v>
      </c>
      <c r="F254" s="640" t="s">
        <v>390</v>
      </c>
      <c r="G254" t="s">
        <v>363</v>
      </c>
      <c r="H254">
        <v>17.190999999999999</v>
      </c>
      <c r="I254" t="s">
        <v>729</v>
      </c>
      <c r="J254" s="638">
        <v>17.190999999999999</v>
      </c>
      <c r="L254">
        <v>107715571</v>
      </c>
      <c r="M254" s="5">
        <v>45422</v>
      </c>
      <c r="N254">
        <v>19</v>
      </c>
      <c r="O254">
        <v>2</v>
      </c>
      <c r="P254">
        <v>0</v>
      </c>
      <c r="Q254">
        <v>1</v>
      </c>
      <c r="R254" t="s">
        <v>3</v>
      </c>
      <c r="S254" t="s">
        <v>751</v>
      </c>
    </row>
    <row r="255" spans="1:19" x14ac:dyDescent="0.35">
      <c r="A255">
        <v>0</v>
      </c>
      <c r="B255" t="s">
        <v>363</v>
      </c>
      <c r="C255">
        <v>0</v>
      </c>
      <c r="E255" s="640" t="s">
        <v>616</v>
      </c>
      <c r="F255" s="640" t="s">
        <v>617</v>
      </c>
      <c r="G255" t="s">
        <v>363</v>
      </c>
      <c r="H255">
        <v>17.204000000000001</v>
      </c>
      <c r="I255" t="s">
        <v>729</v>
      </c>
      <c r="J255" s="638">
        <v>17.204000000000001</v>
      </c>
      <c r="L255">
        <v>107439144</v>
      </c>
      <c r="M255" s="5">
        <v>45164</v>
      </c>
      <c r="N255">
        <v>19</v>
      </c>
      <c r="O255">
        <v>1</v>
      </c>
      <c r="P255">
        <v>0</v>
      </c>
      <c r="Q255">
        <v>5</v>
      </c>
      <c r="S255" t="s">
        <v>751</v>
      </c>
    </row>
    <row r="256" spans="1:19" x14ac:dyDescent="0.35">
      <c r="A256">
        <v>0</v>
      </c>
      <c r="B256" t="s">
        <v>363</v>
      </c>
      <c r="C256">
        <v>0</v>
      </c>
      <c r="E256" s="640" t="s">
        <v>616</v>
      </c>
      <c r="F256" t="s">
        <v>387</v>
      </c>
      <c r="G256" t="s">
        <v>363</v>
      </c>
      <c r="H256">
        <v>17.204000000000001</v>
      </c>
      <c r="I256" t="s">
        <v>729</v>
      </c>
      <c r="J256" s="638">
        <v>17.204000000000001</v>
      </c>
      <c r="L256">
        <v>107906529</v>
      </c>
      <c r="M256" s="5">
        <v>45597</v>
      </c>
      <c r="N256">
        <v>21</v>
      </c>
      <c r="O256">
        <v>1</v>
      </c>
      <c r="P256">
        <v>0</v>
      </c>
      <c r="Q256">
        <v>1</v>
      </c>
      <c r="R256" t="s">
        <v>8</v>
      </c>
      <c r="S256" t="s">
        <v>748</v>
      </c>
    </row>
    <row r="257" spans="1:19" x14ac:dyDescent="0.35">
      <c r="A257">
        <v>0</v>
      </c>
      <c r="B257" t="s">
        <v>363</v>
      </c>
      <c r="C257">
        <v>0</v>
      </c>
      <c r="E257" s="640" t="s">
        <v>616</v>
      </c>
      <c r="F257" s="640" t="s">
        <v>617</v>
      </c>
      <c r="G257" t="s">
        <v>363</v>
      </c>
      <c r="H257">
        <v>17.204000000000001</v>
      </c>
      <c r="I257" t="s">
        <v>729</v>
      </c>
      <c r="J257" s="638">
        <v>17.204000000000001</v>
      </c>
      <c r="L257">
        <v>108262017</v>
      </c>
      <c r="M257" s="5">
        <v>45940</v>
      </c>
      <c r="N257">
        <v>21</v>
      </c>
      <c r="O257">
        <v>1</v>
      </c>
      <c r="P257">
        <v>8</v>
      </c>
      <c r="Q257">
        <v>1</v>
      </c>
      <c r="R257" t="s">
        <v>7</v>
      </c>
      <c r="S257" t="s">
        <v>748</v>
      </c>
    </row>
    <row r="258" spans="1:19" x14ac:dyDescent="0.35">
      <c r="A258">
        <v>0</v>
      </c>
      <c r="B258" t="s">
        <v>363</v>
      </c>
      <c r="C258">
        <v>0.2</v>
      </c>
      <c r="D258" t="s">
        <v>6</v>
      </c>
      <c r="E258" s="640" t="s">
        <v>344</v>
      </c>
      <c r="F258" t="s">
        <v>367</v>
      </c>
      <c r="G258" t="s">
        <v>363</v>
      </c>
      <c r="H258">
        <v>17.491</v>
      </c>
      <c r="I258" t="s">
        <v>810</v>
      </c>
      <c r="J258" s="638">
        <v>17.21</v>
      </c>
      <c r="L258">
        <v>107262788</v>
      </c>
      <c r="M258" s="5">
        <v>44990</v>
      </c>
      <c r="N258">
        <v>19</v>
      </c>
      <c r="O258">
        <v>1</v>
      </c>
      <c r="P258">
        <v>0</v>
      </c>
      <c r="Q258">
        <v>5</v>
      </c>
      <c r="R258" t="s">
        <v>3</v>
      </c>
      <c r="S258" t="s">
        <v>781</v>
      </c>
    </row>
    <row r="259" spans="1:19" x14ac:dyDescent="0.35">
      <c r="A259">
        <v>0</v>
      </c>
      <c r="B259" t="s">
        <v>363</v>
      </c>
      <c r="C259">
        <v>0.4</v>
      </c>
      <c r="D259" t="s">
        <v>6</v>
      </c>
      <c r="E259" s="640" t="s">
        <v>344</v>
      </c>
      <c r="F259" s="640" t="s">
        <v>616</v>
      </c>
      <c r="G259" t="s">
        <v>363</v>
      </c>
      <c r="H259">
        <v>17.291</v>
      </c>
      <c r="I259" t="s">
        <v>810</v>
      </c>
      <c r="J259" s="638">
        <v>17.21</v>
      </c>
      <c r="L259">
        <v>107574700</v>
      </c>
      <c r="M259" s="5">
        <v>45284</v>
      </c>
      <c r="N259">
        <v>19</v>
      </c>
      <c r="O259">
        <v>1</v>
      </c>
      <c r="P259">
        <v>0</v>
      </c>
      <c r="Q259">
        <v>5</v>
      </c>
      <c r="S259" t="s">
        <v>832</v>
      </c>
    </row>
    <row r="260" spans="1:19" x14ac:dyDescent="0.35">
      <c r="A260">
        <v>0</v>
      </c>
      <c r="B260" t="s">
        <v>363</v>
      </c>
      <c r="C260">
        <v>0.5</v>
      </c>
      <c r="D260" t="s">
        <v>411</v>
      </c>
      <c r="E260" s="640" t="s">
        <v>390</v>
      </c>
      <c r="F260" s="640" t="s">
        <v>344</v>
      </c>
      <c r="G260" t="s">
        <v>363</v>
      </c>
      <c r="H260">
        <v>17.065000000000001</v>
      </c>
      <c r="I260" t="s">
        <v>810</v>
      </c>
      <c r="J260" s="638">
        <v>17.23</v>
      </c>
      <c r="L260">
        <v>105189060</v>
      </c>
      <c r="M260" s="5">
        <v>42961</v>
      </c>
      <c r="N260">
        <v>19</v>
      </c>
      <c r="O260">
        <v>1</v>
      </c>
      <c r="P260">
        <v>0</v>
      </c>
      <c r="Q260">
        <v>1</v>
      </c>
      <c r="R260" t="s">
        <v>8</v>
      </c>
      <c r="S260" t="s">
        <v>811</v>
      </c>
    </row>
    <row r="261" spans="1:19" x14ac:dyDescent="0.35">
      <c r="A261">
        <v>0</v>
      </c>
      <c r="B261" t="s">
        <v>363</v>
      </c>
      <c r="C261">
        <v>0.4</v>
      </c>
      <c r="D261" t="s">
        <v>6</v>
      </c>
      <c r="E261" t="s">
        <v>363</v>
      </c>
      <c r="F261" s="640" t="s">
        <v>390</v>
      </c>
      <c r="G261" t="s">
        <v>363</v>
      </c>
      <c r="H261">
        <v>999.99900000000002</v>
      </c>
      <c r="I261" t="s">
        <v>849</v>
      </c>
      <c r="J261" s="638">
        <v>17.291</v>
      </c>
      <c r="L261">
        <v>105775998</v>
      </c>
      <c r="M261" s="5">
        <v>43511</v>
      </c>
      <c r="N261">
        <v>21</v>
      </c>
      <c r="O261">
        <v>1</v>
      </c>
      <c r="P261">
        <v>0</v>
      </c>
      <c r="Q261">
        <v>1</v>
      </c>
      <c r="R261" t="s">
        <v>7</v>
      </c>
      <c r="S261" t="s">
        <v>853</v>
      </c>
    </row>
    <row r="262" spans="1:19" x14ac:dyDescent="0.35">
      <c r="A262">
        <v>0</v>
      </c>
      <c r="B262" t="s">
        <v>363</v>
      </c>
      <c r="C262">
        <v>0.4</v>
      </c>
      <c r="D262" t="s">
        <v>6</v>
      </c>
      <c r="E262" s="640" t="s">
        <v>344</v>
      </c>
      <c r="F262" s="640" t="s">
        <v>620</v>
      </c>
      <c r="G262" t="s">
        <v>363</v>
      </c>
      <c r="H262">
        <v>17.291</v>
      </c>
      <c r="I262" t="s">
        <v>729</v>
      </c>
      <c r="J262" s="638">
        <v>17.291</v>
      </c>
      <c r="L262">
        <v>106381849</v>
      </c>
      <c r="M262" s="5">
        <v>44130</v>
      </c>
      <c r="N262">
        <v>17</v>
      </c>
      <c r="O262">
        <v>1</v>
      </c>
      <c r="P262">
        <v>0</v>
      </c>
      <c r="Q262">
        <v>5</v>
      </c>
      <c r="R262" t="s">
        <v>7</v>
      </c>
      <c r="S262" t="s">
        <v>757</v>
      </c>
    </row>
    <row r="263" spans="1:19" x14ac:dyDescent="0.35">
      <c r="A263">
        <v>0</v>
      </c>
      <c r="B263" t="s">
        <v>363</v>
      </c>
      <c r="C263">
        <v>0.3</v>
      </c>
      <c r="D263" t="s">
        <v>6</v>
      </c>
      <c r="E263" s="640" t="s">
        <v>344</v>
      </c>
      <c r="F263" s="640" t="s">
        <v>390</v>
      </c>
      <c r="G263" t="s">
        <v>363</v>
      </c>
      <c r="H263">
        <v>17.390999999999998</v>
      </c>
      <c r="I263" t="s">
        <v>729</v>
      </c>
      <c r="J263" s="638">
        <v>17.390999999999998</v>
      </c>
      <c r="L263">
        <v>104584095</v>
      </c>
      <c r="M263" s="5">
        <v>42350</v>
      </c>
      <c r="N263">
        <v>19</v>
      </c>
      <c r="O263">
        <v>1</v>
      </c>
      <c r="P263">
        <v>0</v>
      </c>
      <c r="Q263">
        <v>1</v>
      </c>
      <c r="R263" t="s">
        <v>7</v>
      </c>
      <c r="S263" t="s">
        <v>778</v>
      </c>
    </row>
    <row r="264" spans="1:19" x14ac:dyDescent="0.35">
      <c r="A264">
        <v>0</v>
      </c>
      <c r="B264" t="s">
        <v>363</v>
      </c>
      <c r="C264">
        <v>0.3</v>
      </c>
      <c r="D264" t="s">
        <v>6</v>
      </c>
      <c r="E264" s="640" t="s">
        <v>344</v>
      </c>
      <c r="F264" s="640" t="s">
        <v>390</v>
      </c>
      <c r="G264" t="s">
        <v>363</v>
      </c>
      <c r="H264">
        <v>17.390999999999998</v>
      </c>
      <c r="I264" t="s">
        <v>729</v>
      </c>
      <c r="J264" s="638">
        <v>17.390999999999998</v>
      </c>
      <c r="L264">
        <v>105147339</v>
      </c>
      <c r="M264" s="5">
        <v>42907</v>
      </c>
      <c r="N264">
        <v>17</v>
      </c>
      <c r="O264">
        <v>1</v>
      </c>
      <c r="P264">
        <v>0</v>
      </c>
      <c r="Q264">
        <v>5</v>
      </c>
      <c r="R264" t="s">
        <v>7</v>
      </c>
      <c r="S264" t="s">
        <v>757</v>
      </c>
    </row>
    <row r="265" spans="1:19" x14ac:dyDescent="0.35">
      <c r="A265">
        <v>0</v>
      </c>
      <c r="B265" t="s">
        <v>363</v>
      </c>
      <c r="C265">
        <v>0.3</v>
      </c>
      <c r="D265" t="s">
        <v>6</v>
      </c>
      <c r="E265" s="640" t="s">
        <v>344</v>
      </c>
      <c r="F265" s="640" t="s">
        <v>390</v>
      </c>
      <c r="G265" t="s">
        <v>363</v>
      </c>
      <c r="H265">
        <v>17.390999999999998</v>
      </c>
      <c r="I265" t="s">
        <v>729</v>
      </c>
      <c r="J265" s="638">
        <v>17.390999999999998</v>
      </c>
      <c r="L265">
        <v>105351254</v>
      </c>
      <c r="M265" s="5">
        <v>43113</v>
      </c>
      <c r="N265">
        <v>17</v>
      </c>
      <c r="O265">
        <v>1</v>
      </c>
      <c r="P265">
        <v>0</v>
      </c>
      <c r="Q265">
        <v>1</v>
      </c>
      <c r="R265" t="s">
        <v>7</v>
      </c>
      <c r="S265" t="s">
        <v>757</v>
      </c>
    </row>
    <row r="266" spans="1:19" x14ac:dyDescent="0.35">
      <c r="A266">
        <v>0</v>
      </c>
      <c r="B266" t="s">
        <v>363</v>
      </c>
      <c r="C266">
        <v>0.9</v>
      </c>
      <c r="D266" t="s">
        <v>411</v>
      </c>
      <c r="E266" s="640" t="s">
        <v>390</v>
      </c>
      <c r="F266" s="640" t="s">
        <v>344</v>
      </c>
      <c r="G266" t="s">
        <v>363</v>
      </c>
      <c r="H266">
        <v>17.465</v>
      </c>
      <c r="I266" t="s">
        <v>729</v>
      </c>
      <c r="J266" s="638">
        <v>17.465</v>
      </c>
      <c r="L266">
        <v>104178438</v>
      </c>
      <c r="M266" s="5">
        <v>41922</v>
      </c>
      <c r="N266">
        <v>17</v>
      </c>
      <c r="O266">
        <v>1</v>
      </c>
      <c r="P266">
        <v>0</v>
      </c>
      <c r="Q266">
        <v>5</v>
      </c>
      <c r="R266" t="s">
        <v>7</v>
      </c>
      <c r="S266" t="s">
        <v>757</v>
      </c>
    </row>
    <row r="267" spans="1:19" x14ac:dyDescent="0.35">
      <c r="A267">
        <v>0</v>
      </c>
      <c r="B267" t="s">
        <v>363</v>
      </c>
      <c r="C267">
        <v>0.2</v>
      </c>
      <c r="D267" t="s">
        <v>6</v>
      </c>
      <c r="E267" s="640" t="s">
        <v>344</v>
      </c>
      <c r="F267" s="640" t="s">
        <v>596</v>
      </c>
      <c r="G267" t="s">
        <v>363</v>
      </c>
      <c r="H267">
        <v>17.491</v>
      </c>
      <c r="I267" t="s">
        <v>729</v>
      </c>
      <c r="J267" s="638">
        <v>17.491</v>
      </c>
      <c r="L267">
        <v>105371432</v>
      </c>
      <c r="M267" s="5">
        <v>43133</v>
      </c>
      <c r="N267">
        <v>29</v>
      </c>
      <c r="O267">
        <v>1</v>
      </c>
      <c r="P267">
        <v>0</v>
      </c>
      <c r="Q267">
        <v>1</v>
      </c>
      <c r="R267" t="s">
        <v>7</v>
      </c>
      <c r="S267" t="s">
        <v>772</v>
      </c>
    </row>
    <row r="268" spans="1:19" x14ac:dyDescent="0.35">
      <c r="A268">
        <v>0</v>
      </c>
      <c r="B268" t="s">
        <v>363</v>
      </c>
      <c r="C268">
        <v>0.2</v>
      </c>
      <c r="D268" t="s">
        <v>6</v>
      </c>
      <c r="E268" s="640" t="s">
        <v>344</v>
      </c>
      <c r="F268" t="s">
        <v>367</v>
      </c>
      <c r="G268" t="s">
        <v>363</v>
      </c>
      <c r="H268">
        <v>17.491</v>
      </c>
      <c r="I268" t="s">
        <v>729</v>
      </c>
      <c r="J268" s="638">
        <v>17.491</v>
      </c>
      <c r="L268">
        <v>105963138</v>
      </c>
      <c r="M268" s="5">
        <v>43691</v>
      </c>
      <c r="N268">
        <v>19</v>
      </c>
      <c r="O268">
        <v>1</v>
      </c>
      <c r="P268">
        <v>5</v>
      </c>
      <c r="Q268">
        <v>1</v>
      </c>
      <c r="R268" t="s">
        <v>7</v>
      </c>
      <c r="S268" t="s">
        <v>777</v>
      </c>
    </row>
    <row r="269" spans="1:19" x14ac:dyDescent="0.35">
      <c r="A269">
        <v>0</v>
      </c>
      <c r="B269" t="s">
        <v>363</v>
      </c>
      <c r="C269">
        <v>0.25</v>
      </c>
      <c r="D269" t="s">
        <v>6</v>
      </c>
      <c r="E269" s="640" t="s">
        <v>345</v>
      </c>
      <c r="F269" s="640" t="s">
        <v>616</v>
      </c>
      <c r="G269" t="s">
        <v>363</v>
      </c>
      <c r="H269">
        <v>17.561</v>
      </c>
      <c r="I269" t="s">
        <v>729</v>
      </c>
      <c r="J269" s="638">
        <v>17.561</v>
      </c>
      <c r="L269">
        <v>107238339</v>
      </c>
      <c r="M269" s="5">
        <v>44963</v>
      </c>
      <c r="N269">
        <v>19</v>
      </c>
      <c r="O269">
        <v>1</v>
      </c>
      <c r="P269">
        <v>5</v>
      </c>
      <c r="Q269">
        <v>2</v>
      </c>
      <c r="R269" t="s">
        <v>3</v>
      </c>
      <c r="S269" t="s">
        <v>771</v>
      </c>
    </row>
    <row r="270" spans="1:19" x14ac:dyDescent="0.35">
      <c r="A270">
        <v>0</v>
      </c>
      <c r="B270" t="s">
        <v>363</v>
      </c>
      <c r="C270">
        <v>0.1</v>
      </c>
      <c r="D270" t="s">
        <v>6</v>
      </c>
      <c r="E270" s="640" t="s">
        <v>344</v>
      </c>
      <c r="F270" s="640" t="s">
        <v>390</v>
      </c>
      <c r="G270" t="s">
        <v>363</v>
      </c>
      <c r="H270">
        <v>17.591000000000001</v>
      </c>
      <c r="I270" t="s">
        <v>729</v>
      </c>
      <c r="J270" s="638">
        <v>17.591000000000001</v>
      </c>
      <c r="L270">
        <v>105561319</v>
      </c>
      <c r="M270" s="5">
        <v>43314</v>
      </c>
      <c r="N270">
        <v>19</v>
      </c>
      <c r="O270">
        <v>1</v>
      </c>
      <c r="P270">
        <v>0</v>
      </c>
      <c r="Q270">
        <v>5</v>
      </c>
      <c r="R270" t="s">
        <v>8</v>
      </c>
      <c r="S270" t="s">
        <v>780</v>
      </c>
    </row>
    <row r="271" spans="1:19" x14ac:dyDescent="0.35">
      <c r="A271">
        <v>0</v>
      </c>
      <c r="B271" t="s">
        <v>363</v>
      </c>
      <c r="C271">
        <v>0.1</v>
      </c>
      <c r="D271" t="s">
        <v>503</v>
      </c>
      <c r="E271" s="640" t="s">
        <v>344</v>
      </c>
      <c r="F271" s="640" t="s">
        <v>390</v>
      </c>
      <c r="G271" t="s">
        <v>363</v>
      </c>
      <c r="H271">
        <v>17.591000000000001</v>
      </c>
      <c r="I271" t="s">
        <v>729</v>
      </c>
      <c r="J271" s="638">
        <v>17.591000000000001</v>
      </c>
      <c r="L271">
        <v>105570108</v>
      </c>
      <c r="M271" s="5">
        <v>43323</v>
      </c>
      <c r="N271">
        <v>23</v>
      </c>
      <c r="O271">
        <v>1</v>
      </c>
      <c r="P271">
        <v>5</v>
      </c>
      <c r="Q271">
        <v>1</v>
      </c>
      <c r="R271" t="s">
        <v>7</v>
      </c>
      <c r="S271" t="s">
        <v>782</v>
      </c>
    </row>
    <row r="272" spans="1:19" x14ac:dyDescent="0.35">
      <c r="A272">
        <v>0</v>
      </c>
      <c r="B272" t="s">
        <v>363</v>
      </c>
      <c r="C272">
        <v>0.1</v>
      </c>
      <c r="D272" t="s">
        <v>6</v>
      </c>
      <c r="E272" s="640" t="s">
        <v>344</v>
      </c>
      <c r="F272" s="640" t="s">
        <v>390</v>
      </c>
      <c r="G272" t="s">
        <v>363</v>
      </c>
      <c r="H272">
        <v>17.591000000000001</v>
      </c>
      <c r="I272" t="s">
        <v>729</v>
      </c>
      <c r="J272" s="638">
        <v>17.591000000000001</v>
      </c>
      <c r="L272">
        <v>105688481</v>
      </c>
      <c r="M272" s="5">
        <v>43430</v>
      </c>
      <c r="N272">
        <v>13</v>
      </c>
      <c r="O272">
        <v>1</v>
      </c>
      <c r="P272">
        <v>0</v>
      </c>
      <c r="Q272">
        <v>1</v>
      </c>
      <c r="R272" t="s">
        <v>3</v>
      </c>
      <c r="S272" t="s">
        <v>779</v>
      </c>
    </row>
    <row r="273" spans="1:19" x14ac:dyDescent="0.35">
      <c r="A273">
        <v>0</v>
      </c>
      <c r="B273" t="s">
        <v>363</v>
      </c>
      <c r="C273">
        <v>0.1</v>
      </c>
      <c r="D273" t="s">
        <v>6</v>
      </c>
      <c r="E273" s="640" t="s">
        <v>344</v>
      </c>
      <c r="F273" s="640" t="s">
        <v>390</v>
      </c>
      <c r="G273" t="s">
        <v>363</v>
      </c>
      <c r="H273">
        <v>17.591000000000001</v>
      </c>
      <c r="I273" t="s">
        <v>729</v>
      </c>
      <c r="J273" s="638">
        <v>17.591000000000001</v>
      </c>
      <c r="L273">
        <v>106063354</v>
      </c>
      <c r="M273" s="5">
        <v>43784</v>
      </c>
      <c r="N273">
        <v>29</v>
      </c>
      <c r="O273">
        <v>2</v>
      </c>
      <c r="P273">
        <v>0</v>
      </c>
      <c r="Q273">
        <v>1</v>
      </c>
      <c r="R273" t="s">
        <v>7</v>
      </c>
      <c r="S273" t="s">
        <v>754</v>
      </c>
    </row>
    <row r="274" spans="1:19" x14ac:dyDescent="0.35">
      <c r="A274">
        <v>0</v>
      </c>
      <c r="B274" t="s">
        <v>363</v>
      </c>
      <c r="C274">
        <v>0.1</v>
      </c>
      <c r="D274" t="s">
        <v>6</v>
      </c>
      <c r="E274" s="640" t="s">
        <v>344</v>
      </c>
      <c r="F274" s="640" t="s">
        <v>390</v>
      </c>
      <c r="G274" t="s">
        <v>363</v>
      </c>
      <c r="H274">
        <v>17.591000000000001</v>
      </c>
      <c r="I274" t="s">
        <v>729</v>
      </c>
      <c r="J274" s="638">
        <v>17.591000000000001</v>
      </c>
      <c r="L274">
        <v>106694759</v>
      </c>
      <c r="M274" s="5">
        <v>44400</v>
      </c>
      <c r="N274">
        <v>13</v>
      </c>
      <c r="O274">
        <v>1</v>
      </c>
      <c r="Q274">
        <v>1</v>
      </c>
      <c r="S274" t="s">
        <v>767</v>
      </c>
    </row>
    <row r="275" spans="1:19" x14ac:dyDescent="0.35">
      <c r="A275">
        <v>0</v>
      </c>
      <c r="B275" t="s">
        <v>363</v>
      </c>
      <c r="C275">
        <v>0.1</v>
      </c>
      <c r="D275" t="s">
        <v>6</v>
      </c>
      <c r="E275" s="640" t="s">
        <v>344</v>
      </c>
      <c r="F275" t="s">
        <v>367</v>
      </c>
      <c r="G275" t="s">
        <v>363</v>
      </c>
      <c r="H275">
        <v>17.591000000000001</v>
      </c>
      <c r="I275" t="s">
        <v>729</v>
      </c>
      <c r="J275" s="638">
        <v>17.591000000000001</v>
      </c>
      <c r="L275">
        <v>108378920</v>
      </c>
      <c r="M275" s="5">
        <v>46041</v>
      </c>
      <c r="N275">
        <v>19</v>
      </c>
      <c r="O275">
        <v>1</v>
      </c>
      <c r="P275">
        <v>0</v>
      </c>
      <c r="Q275">
        <v>5</v>
      </c>
      <c r="R275" t="s">
        <v>7</v>
      </c>
      <c r="S275" t="s">
        <v>781</v>
      </c>
    </row>
    <row r="276" spans="1:19" x14ac:dyDescent="0.35">
      <c r="A276">
        <v>0</v>
      </c>
      <c r="B276" t="s">
        <v>363</v>
      </c>
      <c r="C276">
        <v>8.5000000000000006E-2</v>
      </c>
      <c r="D276" t="s">
        <v>6</v>
      </c>
      <c r="E276" s="640" t="s">
        <v>344</v>
      </c>
      <c r="F276" t="s">
        <v>387</v>
      </c>
      <c r="G276" t="s">
        <v>363</v>
      </c>
      <c r="H276">
        <v>17.606000000000002</v>
      </c>
      <c r="I276" t="s">
        <v>729</v>
      </c>
      <c r="J276" s="638">
        <v>17.606000000000002</v>
      </c>
      <c r="L276">
        <v>108080333</v>
      </c>
      <c r="M276" s="5">
        <v>45761</v>
      </c>
      <c r="N276">
        <v>19</v>
      </c>
      <c r="O276">
        <v>1</v>
      </c>
      <c r="P276">
        <v>0</v>
      </c>
      <c r="Q276">
        <v>1</v>
      </c>
      <c r="R276" t="s">
        <v>7</v>
      </c>
      <c r="S276" t="s">
        <v>783</v>
      </c>
    </row>
    <row r="277" spans="1:19" x14ac:dyDescent="0.35">
      <c r="A277">
        <v>0</v>
      </c>
      <c r="B277" t="s">
        <v>363</v>
      </c>
      <c r="C277">
        <v>0.2</v>
      </c>
      <c r="D277" t="s">
        <v>399</v>
      </c>
      <c r="E277" s="640" t="s">
        <v>344</v>
      </c>
      <c r="F277" t="s">
        <v>367</v>
      </c>
      <c r="G277" t="s">
        <v>363</v>
      </c>
      <c r="H277">
        <v>17.491</v>
      </c>
      <c r="I277" t="s">
        <v>810</v>
      </c>
      <c r="J277" s="638">
        <v>17.61</v>
      </c>
      <c r="L277">
        <v>104958215</v>
      </c>
      <c r="M277" s="5">
        <v>42729</v>
      </c>
      <c r="N277">
        <v>19</v>
      </c>
      <c r="O277">
        <v>2</v>
      </c>
      <c r="P277">
        <v>0</v>
      </c>
      <c r="Q277">
        <v>1</v>
      </c>
      <c r="S277" t="s">
        <v>833</v>
      </c>
    </row>
    <row r="278" spans="1:19" x14ac:dyDescent="0.35">
      <c r="A278">
        <v>0</v>
      </c>
      <c r="B278" t="s">
        <v>363</v>
      </c>
      <c r="C278">
        <v>0.16</v>
      </c>
      <c r="D278" t="s">
        <v>6</v>
      </c>
      <c r="E278" s="640" t="s">
        <v>344</v>
      </c>
      <c r="F278" s="640" t="s">
        <v>390</v>
      </c>
      <c r="G278" t="s">
        <v>363</v>
      </c>
      <c r="H278">
        <v>17.530999999999999</v>
      </c>
      <c r="I278" t="s">
        <v>810</v>
      </c>
      <c r="J278" s="638">
        <v>17.61</v>
      </c>
      <c r="L278">
        <v>105795389</v>
      </c>
      <c r="M278" s="5">
        <v>43530</v>
      </c>
      <c r="N278">
        <v>20</v>
      </c>
      <c r="O278">
        <v>1</v>
      </c>
      <c r="P278">
        <v>0</v>
      </c>
      <c r="Q278">
        <v>5</v>
      </c>
      <c r="R278" t="s">
        <v>7</v>
      </c>
      <c r="S278" t="s">
        <v>834</v>
      </c>
    </row>
    <row r="279" spans="1:19" x14ac:dyDescent="0.35">
      <c r="A279">
        <v>0</v>
      </c>
      <c r="B279" t="s">
        <v>363</v>
      </c>
      <c r="C279">
        <v>0.16</v>
      </c>
      <c r="D279" t="s">
        <v>6</v>
      </c>
      <c r="E279" s="640" t="s">
        <v>344</v>
      </c>
      <c r="F279" s="640" t="s">
        <v>390</v>
      </c>
      <c r="G279" t="s">
        <v>363</v>
      </c>
      <c r="H279">
        <v>17.530999999999999</v>
      </c>
      <c r="I279" t="s">
        <v>810</v>
      </c>
      <c r="J279" s="638">
        <v>17.61</v>
      </c>
      <c r="L279">
        <v>105795390</v>
      </c>
      <c r="M279" s="5">
        <v>43530</v>
      </c>
      <c r="N279">
        <v>19</v>
      </c>
      <c r="O279">
        <v>1</v>
      </c>
      <c r="P279">
        <v>0</v>
      </c>
      <c r="Q279">
        <v>5</v>
      </c>
      <c r="R279" t="s">
        <v>7</v>
      </c>
      <c r="S279" t="s">
        <v>835</v>
      </c>
    </row>
    <row r="280" spans="1:19" x14ac:dyDescent="0.35">
      <c r="A280">
        <v>0</v>
      </c>
      <c r="B280" t="s">
        <v>363</v>
      </c>
      <c r="C280">
        <v>7.5999999999999998E-2</v>
      </c>
      <c r="D280" t="s">
        <v>6</v>
      </c>
      <c r="E280" s="640" t="s">
        <v>344</v>
      </c>
      <c r="F280" s="640" t="s">
        <v>622</v>
      </c>
      <c r="G280" t="s">
        <v>363</v>
      </c>
      <c r="H280">
        <v>17.614999999999998</v>
      </c>
      <c r="I280" t="s">
        <v>729</v>
      </c>
      <c r="J280" s="638">
        <v>17.614999999999998</v>
      </c>
      <c r="L280">
        <v>106231594</v>
      </c>
      <c r="M280" s="5">
        <v>43972</v>
      </c>
      <c r="N280">
        <v>19</v>
      </c>
      <c r="O280">
        <v>2</v>
      </c>
      <c r="P280">
        <v>0</v>
      </c>
      <c r="Q280">
        <v>1</v>
      </c>
      <c r="R280" t="s">
        <v>7</v>
      </c>
      <c r="S280" t="s">
        <v>784</v>
      </c>
    </row>
    <row r="281" spans="1:19" x14ac:dyDescent="0.35">
      <c r="A281">
        <v>0</v>
      </c>
      <c r="B281" t="s">
        <v>363</v>
      </c>
      <c r="C281">
        <v>0.05</v>
      </c>
      <c r="D281" t="s">
        <v>6</v>
      </c>
      <c r="E281" s="640" t="s">
        <v>344</v>
      </c>
      <c r="F281" s="640" t="s">
        <v>623</v>
      </c>
      <c r="G281" t="s">
        <v>363</v>
      </c>
      <c r="H281">
        <v>17.640999999999998</v>
      </c>
      <c r="I281" t="s">
        <v>729</v>
      </c>
      <c r="J281" s="638">
        <v>17.640999999999998</v>
      </c>
      <c r="L281">
        <v>105671137</v>
      </c>
      <c r="M281" s="5">
        <v>43415</v>
      </c>
      <c r="N281">
        <v>19</v>
      </c>
      <c r="O281">
        <v>1</v>
      </c>
      <c r="P281">
        <v>0</v>
      </c>
      <c r="Q281">
        <v>1</v>
      </c>
      <c r="R281" t="s">
        <v>7</v>
      </c>
      <c r="S281" t="s">
        <v>753</v>
      </c>
    </row>
    <row r="282" spans="1:19" x14ac:dyDescent="0.35">
      <c r="A282">
        <v>0</v>
      </c>
      <c r="B282" t="s">
        <v>363</v>
      </c>
      <c r="C282">
        <v>2.5</v>
      </c>
      <c r="D282" t="s">
        <v>385</v>
      </c>
      <c r="E282" s="640" t="s">
        <v>596</v>
      </c>
      <c r="F282" s="640" t="s">
        <v>344</v>
      </c>
      <c r="G282" t="s">
        <v>363</v>
      </c>
      <c r="H282">
        <v>17.654</v>
      </c>
      <c r="I282" t="s">
        <v>729</v>
      </c>
      <c r="J282" s="638">
        <v>17.654</v>
      </c>
      <c r="L282">
        <v>104202298</v>
      </c>
      <c r="M282" s="5">
        <v>41937</v>
      </c>
      <c r="N282">
        <v>29</v>
      </c>
      <c r="O282">
        <v>1</v>
      </c>
      <c r="P282">
        <v>0</v>
      </c>
      <c r="Q282">
        <v>5</v>
      </c>
      <c r="R282" t="s">
        <v>7</v>
      </c>
      <c r="S282" t="s">
        <v>772</v>
      </c>
    </row>
    <row r="283" spans="1:19" x14ac:dyDescent="0.35">
      <c r="A283">
        <v>0</v>
      </c>
      <c r="B283" t="s">
        <v>363</v>
      </c>
      <c r="C283">
        <v>0.02</v>
      </c>
      <c r="D283" t="s">
        <v>6</v>
      </c>
      <c r="E283" s="640" t="s">
        <v>344</v>
      </c>
      <c r="F283" s="640" t="s">
        <v>596</v>
      </c>
      <c r="G283" t="s">
        <v>363</v>
      </c>
      <c r="H283">
        <v>17.670999999999999</v>
      </c>
      <c r="I283" t="s">
        <v>729</v>
      </c>
      <c r="J283" s="638">
        <v>17.670999999999999</v>
      </c>
      <c r="L283">
        <v>107339942</v>
      </c>
      <c r="M283" s="5">
        <v>45058</v>
      </c>
      <c r="N283">
        <v>17</v>
      </c>
      <c r="O283">
        <v>1</v>
      </c>
      <c r="P283">
        <v>0</v>
      </c>
      <c r="Q283">
        <v>5</v>
      </c>
      <c r="R283" t="s">
        <v>7</v>
      </c>
      <c r="S283" t="s">
        <v>747</v>
      </c>
    </row>
    <row r="284" spans="1:19" x14ac:dyDescent="0.35">
      <c r="A284">
        <v>0</v>
      </c>
      <c r="B284" t="s">
        <v>363</v>
      </c>
      <c r="C284">
        <v>8.0000000000000002E-3</v>
      </c>
      <c r="D284" t="s">
        <v>6</v>
      </c>
      <c r="E284" s="640" t="s">
        <v>344</v>
      </c>
      <c r="F284" s="640" t="s">
        <v>616</v>
      </c>
      <c r="G284" t="s">
        <v>363</v>
      </c>
      <c r="H284">
        <v>17.683</v>
      </c>
      <c r="I284" t="s">
        <v>729</v>
      </c>
      <c r="J284" s="638">
        <v>17.683</v>
      </c>
      <c r="L284">
        <v>108194310</v>
      </c>
      <c r="M284" s="5">
        <v>45875</v>
      </c>
      <c r="N284">
        <v>22</v>
      </c>
      <c r="O284">
        <v>2</v>
      </c>
      <c r="P284">
        <v>0</v>
      </c>
      <c r="Q284">
        <v>1</v>
      </c>
      <c r="R284" t="s">
        <v>7</v>
      </c>
      <c r="S284" t="s">
        <v>785</v>
      </c>
    </row>
    <row r="285" spans="1:19" x14ac:dyDescent="0.35">
      <c r="A285">
        <v>0</v>
      </c>
      <c r="B285" t="s">
        <v>363</v>
      </c>
      <c r="C285">
        <v>0.05</v>
      </c>
      <c r="D285" t="s">
        <v>411</v>
      </c>
      <c r="E285" s="640" t="s">
        <v>345</v>
      </c>
      <c r="F285" s="640" t="s">
        <v>606</v>
      </c>
      <c r="G285" t="s">
        <v>363</v>
      </c>
      <c r="H285">
        <v>17.861000000000001</v>
      </c>
      <c r="I285" t="s">
        <v>729</v>
      </c>
      <c r="J285" s="638">
        <v>17.861000000000001</v>
      </c>
      <c r="L285">
        <v>108462161</v>
      </c>
      <c r="M285" s="5">
        <v>46122</v>
      </c>
      <c r="N285">
        <v>19</v>
      </c>
      <c r="O285">
        <v>1</v>
      </c>
      <c r="P285">
        <v>0</v>
      </c>
      <c r="Q285">
        <v>4</v>
      </c>
      <c r="R285" t="s">
        <v>7</v>
      </c>
      <c r="S285" t="s">
        <v>753</v>
      </c>
    </row>
    <row r="286" spans="1:19" x14ac:dyDescent="0.35">
      <c r="A286">
        <v>0</v>
      </c>
      <c r="B286" t="s">
        <v>363</v>
      </c>
      <c r="C286">
        <v>0.1</v>
      </c>
      <c r="D286" t="s">
        <v>411</v>
      </c>
      <c r="E286" s="640" t="s">
        <v>344</v>
      </c>
      <c r="F286" s="640" t="s">
        <v>606</v>
      </c>
      <c r="G286" t="s">
        <v>363</v>
      </c>
      <c r="H286">
        <v>17.791</v>
      </c>
      <c r="I286" t="s">
        <v>810</v>
      </c>
      <c r="J286" s="638">
        <v>17.899999999999999</v>
      </c>
      <c r="L286">
        <v>104336742</v>
      </c>
      <c r="M286" s="5">
        <v>42090</v>
      </c>
      <c r="N286">
        <v>21</v>
      </c>
      <c r="O286">
        <v>1</v>
      </c>
      <c r="P286">
        <v>5</v>
      </c>
      <c r="Q286">
        <v>1</v>
      </c>
      <c r="R286" t="s">
        <v>7</v>
      </c>
      <c r="S286" t="s">
        <v>841</v>
      </c>
    </row>
    <row r="287" spans="1:19" x14ac:dyDescent="0.35">
      <c r="A287">
        <v>0</v>
      </c>
      <c r="B287" t="s">
        <v>363</v>
      </c>
      <c r="C287">
        <v>0.1</v>
      </c>
      <c r="D287" t="s">
        <v>411</v>
      </c>
      <c r="E287" s="640" t="s">
        <v>345</v>
      </c>
      <c r="F287" s="640" t="s">
        <v>606</v>
      </c>
      <c r="G287" t="s">
        <v>363</v>
      </c>
      <c r="H287">
        <v>17.911000000000001</v>
      </c>
      <c r="I287" t="s">
        <v>729</v>
      </c>
      <c r="J287" s="638">
        <v>17.911000000000001</v>
      </c>
      <c r="L287">
        <v>104262857</v>
      </c>
      <c r="M287" s="5">
        <v>42008</v>
      </c>
      <c r="N287">
        <v>19</v>
      </c>
      <c r="O287">
        <v>2</v>
      </c>
      <c r="P287">
        <v>0</v>
      </c>
      <c r="Q287">
        <v>1</v>
      </c>
      <c r="R287" t="s">
        <v>7</v>
      </c>
      <c r="S287" t="s">
        <v>753</v>
      </c>
    </row>
    <row r="288" spans="1:19" x14ac:dyDescent="0.35">
      <c r="A288">
        <v>0</v>
      </c>
      <c r="B288" t="s">
        <v>363</v>
      </c>
      <c r="C288">
        <v>0.1</v>
      </c>
      <c r="D288" t="s">
        <v>411</v>
      </c>
      <c r="E288" s="640" t="s">
        <v>344</v>
      </c>
      <c r="F288" s="640" t="s">
        <v>606</v>
      </c>
      <c r="G288" t="s">
        <v>363</v>
      </c>
      <c r="H288">
        <v>17.791</v>
      </c>
      <c r="I288" t="s">
        <v>810</v>
      </c>
      <c r="J288" s="638">
        <v>17.911000000000001</v>
      </c>
      <c r="L288">
        <v>106229612</v>
      </c>
      <c r="M288" s="5">
        <v>43970</v>
      </c>
      <c r="N288">
        <v>19</v>
      </c>
      <c r="O288">
        <v>2</v>
      </c>
      <c r="P288">
        <v>0</v>
      </c>
      <c r="Q288">
        <v>1</v>
      </c>
      <c r="R288" t="s">
        <v>3</v>
      </c>
      <c r="S288" t="s">
        <v>843</v>
      </c>
    </row>
    <row r="289" spans="1:19" x14ac:dyDescent="0.35">
      <c r="A289">
        <v>0</v>
      </c>
      <c r="B289" t="s">
        <v>363</v>
      </c>
      <c r="C289">
        <v>0.1</v>
      </c>
      <c r="D289" t="s">
        <v>411</v>
      </c>
      <c r="E289" s="640" t="s">
        <v>344</v>
      </c>
      <c r="F289" s="640" t="s">
        <v>606</v>
      </c>
      <c r="G289" t="s">
        <v>363</v>
      </c>
      <c r="H289">
        <v>17.791</v>
      </c>
      <c r="I289" t="s">
        <v>810</v>
      </c>
      <c r="J289" s="638">
        <v>17.911000000000001</v>
      </c>
      <c r="L289">
        <v>106280752</v>
      </c>
      <c r="M289" s="5">
        <v>44029</v>
      </c>
      <c r="N289">
        <v>29</v>
      </c>
      <c r="O289">
        <v>1</v>
      </c>
      <c r="P289">
        <v>0</v>
      </c>
      <c r="Q289">
        <v>1</v>
      </c>
      <c r="R289" t="s">
        <v>8</v>
      </c>
      <c r="S289" t="s">
        <v>842</v>
      </c>
    </row>
    <row r="290" spans="1:19" x14ac:dyDescent="0.35">
      <c r="A290">
        <v>0</v>
      </c>
      <c r="B290" t="s">
        <v>363</v>
      </c>
      <c r="C290">
        <v>0.1</v>
      </c>
      <c r="D290" t="s">
        <v>411</v>
      </c>
      <c r="E290" s="640" t="s">
        <v>345</v>
      </c>
      <c r="F290" s="640" t="s">
        <v>606</v>
      </c>
      <c r="G290" t="s">
        <v>363</v>
      </c>
      <c r="H290">
        <v>17.911000000000001</v>
      </c>
      <c r="I290" t="s">
        <v>729</v>
      </c>
      <c r="J290" s="638">
        <v>17.911000000000001</v>
      </c>
      <c r="L290">
        <v>108319644</v>
      </c>
      <c r="M290" s="5">
        <v>45986</v>
      </c>
      <c r="N290">
        <v>13</v>
      </c>
      <c r="O290">
        <v>1</v>
      </c>
      <c r="P290">
        <v>0</v>
      </c>
      <c r="Q290">
        <v>1</v>
      </c>
      <c r="R290" t="s">
        <v>7</v>
      </c>
      <c r="S290" t="s">
        <v>792</v>
      </c>
    </row>
    <row r="291" spans="1:19" x14ac:dyDescent="0.35">
      <c r="A291">
        <v>0</v>
      </c>
      <c r="B291" t="s">
        <v>363</v>
      </c>
      <c r="C291">
        <v>0.11</v>
      </c>
      <c r="D291" t="s">
        <v>411</v>
      </c>
      <c r="E291" s="640" t="s">
        <v>345</v>
      </c>
      <c r="F291" s="640" t="s">
        <v>606</v>
      </c>
      <c r="G291" t="s">
        <v>363</v>
      </c>
      <c r="H291">
        <v>17.920999999999999</v>
      </c>
      <c r="I291" t="s">
        <v>729</v>
      </c>
      <c r="J291" s="638">
        <v>17.920999999999999</v>
      </c>
      <c r="L291">
        <v>108027516</v>
      </c>
      <c r="M291" s="5">
        <v>45707</v>
      </c>
      <c r="N291">
        <v>27</v>
      </c>
      <c r="O291">
        <v>4</v>
      </c>
      <c r="P291">
        <v>0</v>
      </c>
      <c r="Q291">
        <v>1</v>
      </c>
      <c r="R291" t="s">
        <v>7</v>
      </c>
      <c r="S291" t="s">
        <v>760</v>
      </c>
    </row>
    <row r="292" spans="1:19" x14ac:dyDescent="0.35">
      <c r="A292">
        <v>0</v>
      </c>
      <c r="B292" t="s">
        <v>363</v>
      </c>
      <c r="C292">
        <v>0.5</v>
      </c>
      <c r="D292" t="s">
        <v>411</v>
      </c>
      <c r="E292" t="s">
        <v>654</v>
      </c>
      <c r="F292" s="640" t="s">
        <v>606</v>
      </c>
      <c r="G292" t="s">
        <v>363</v>
      </c>
      <c r="H292">
        <v>999.99900000000002</v>
      </c>
      <c r="I292" t="s">
        <v>849</v>
      </c>
      <c r="J292" s="638">
        <v>17.922999999999998</v>
      </c>
      <c r="L292">
        <v>104478030</v>
      </c>
      <c r="M292" s="5">
        <v>42250</v>
      </c>
      <c r="N292">
        <v>17</v>
      </c>
      <c r="O292">
        <v>1</v>
      </c>
      <c r="P292">
        <v>0</v>
      </c>
      <c r="Q292">
        <v>1</v>
      </c>
      <c r="R292" t="s">
        <v>7</v>
      </c>
      <c r="S292" t="s">
        <v>855</v>
      </c>
    </row>
    <row r="293" spans="1:19" x14ac:dyDescent="0.35">
      <c r="A293">
        <v>0</v>
      </c>
      <c r="B293" t="s">
        <v>363</v>
      </c>
      <c r="C293">
        <v>0.2</v>
      </c>
      <c r="D293" t="s">
        <v>411</v>
      </c>
      <c r="E293" t="s">
        <v>431</v>
      </c>
      <c r="F293" s="640" t="s">
        <v>606</v>
      </c>
      <c r="G293" t="s">
        <v>363</v>
      </c>
      <c r="H293">
        <v>999.99900000000002</v>
      </c>
      <c r="I293" t="s">
        <v>849</v>
      </c>
      <c r="J293" s="638">
        <v>17.991</v>
      </c>
      <c r="L293">
        <v>106950944</v>
      </c>
      <c r="M293" s="5">
        <v>44690</v>
      </c>
      <c r="N293">
        <v>19</v>
      </c>
      <c r="O293">
        <v>1</v>
      </c>
      <c r="P293">
        <v>0</v>
      </c>
      <c r="Q293">
        <v>1</v>
      </c>
      <c r="R293" t="s">
        <v>7</v>
      </c>
      <c r="S293" t="s">
        <v>854</v>
      </c>
    </row>
    <row r="294" spans="1:19" x14ac:dyDescent="0.35">
      <c r="A294">
        <v>0</v>
      </c>
      <c r="B294" t="s">
        <v>363</v>
      </c>
      <c r="C294">
        <v>0.2</v>
      </c>
      <c r="D294" t="s">
        <v>411</v>
      </c>
      <c r="E294" s="640" t="s">
        <v>344</v>
      </c>
      <c r="F294" s="640" t="s">
        <v>606</v>
      </c>
      <c r="G294" t="s">
        <v>363</v>
      </c>
      <c r="H294">
        <v>17.890999999999998</v>
      </c>
      <c r="I294" t="s">
        <v>810</v>
      </c>
      <c r="J294" s="638">
        <v>18.010999999999999</v>
      </c>
      <c r="L294">
        <v>104152077</v>
      </c>
      <c r="M294" s="5">
        <v>41894</v>
      </c>
      <c r="N294">
        <v>17</v>
      </c>
      <c r="O294">
        <v>1</v>
      </c>
      <c r="P294">
        <v>0</v>
      </c>
      <c r="Q294">
        <v>5</v>
      </c>
      <c r="R294" t="s">
        <v>7</v>
      </c>
      <c r="S294" t="s">
        <v>845</v>
      </c>
    </row>
    <row r="295" spans="1:19" x14ac:dyDescent="0.35">
      <c r="A295">
        <v>0</v>
      </c>
      <c r="B295" t="s">
        <v>363</v>
      </c>
      <c r="C295">
        <v>0.2</v>
      </c>
      <c r="D295" t="s">
        <v>411</v>
      </c>
      <c r="E295" s="640" t="s">
        <v>344</v>
      </c>
      <c r="F295" s="640" t="s">
        <v>606</v>
      </c>
      <c r="G295" t="s">
        <v>363</v>
      </c>
      <c r="H295">
        <v>17.890999999999998</v>
      </c>
      <c r="I295" t="s">
        <v>810</v>
      </c>
      <c r="J295" s="638">
        <v>18.010999999999999</v>
      </c>
      <c r="L295">
        <v>104250990</v>
      </c>
      <c r="M295" s="5">
        <v>41994</v>
      </c>
      <c r="N295">
        <v>17</v>
      </c>
      <c r="O295">
        <v>1</v>
      </c>
      <c r="P295">
        <v>0</v>
      </c>
      <c r="Q295">
        <v>5</v>
      </c>
      <c r="R295" t="s">
        <v>7</v>
      </c>
      <c r="S295" t="s">
        <v>845</v>
      </c>
    </row>
    <row r="296" spans="1:19" x14ac:dyDescent="0.35">
      <c r="A296">
        <v>0</v>
      </c>
      <c r="B296" t="s">
        <v>363</v>
      </c>
      <c r="C296">
        <v>0.2</v>
      </c>
      <c r="D296" t="s">
        <v>411</v>
      </c>
      <c r="E296" s="640" t="s">
        <v>344</v>
      </c>
      <c r="F296" s="640" t="s">
        <v>606</v>
      </c>
      <c r="G296" t="s">
        <v>363</v>
      </c>
      <c r="H296">
        <v>17.890999999999998</v>
      </c>
      <c r="I296" t="s">
        <v>810</v>
      </c>
      <c r="J296" s="638">
        <v>18.010999999999999</v>
      </c>
      <c r="L296">
        <v>104396876</v>
      </c>
      <c r="M296" s="5">
        <v>42158</v>
      </c>
      <c r="N296">
        <v>19</v>
      </c>
      <c r="O296">
        <v>2</v>
      </c>
      <c r="P296">
        <v>5</v>
      </c>
      <c r="Q296">
        <v>1</v>
      </c>
      <c r="R296" t="s">
        <v>3</v>
      </c>
      <c r="S296" t="s">
        <v>777</v>
      </c>
    </row>
    <row r="297" spans="1:19" x14ac:dyDescent="0.35">
      <c r="A297">
        <v>0</v>
      </c>
      <c r="B297" t="s">
        <v>363</v>
      </c>
      <c r="C297">
        <v>0.2</v>
      </c>
      <c r="D297" t="s">
        <v>411</v>
      </c>
      <c r="E297" s="640" t="s">
        <v>344</v>
      </c>
      <c r="F297" s="640" t="s">
        <v>606</v>
      </c>
      <c r="G297" t="s">
        <v>363</v>
      </c>
      <c r="H297">
        <v>17.890999999999998</v>
      </c>
      <c r="I297" t="s">
        <v>810</v>
      </c>
      <c r="J297" s="638">
        <v>18.010999999999999</v>
      </c>
      <c r="L297">
        <v>106195869</v>
      </c>
      <c r="M297" s="5">
        <v>43917</v>
      </c>
      <c r="N297">
        <v>19</v>
      </c>
      <c r="O297">
        <v>1</v>
      </c>
      <c r="P297">
        <v>0</v>
      </c>
      <c r="Q297">
        <v>1</v>
      </c>
      <c r="R297" t="s">
        <v>7</v>
      </c>
      <c r="S297" t="s">
        <v>844</v>
      </c>
    </row>
    <row r="298" spans="1:19" x14ac:dyDescent="0.35">
      <c r="A298">
        <v>0</v>
      </c>
      <c r="B298" t="s">
        <v>363</v>
      </c>
      <c r="C298">
        <v>0.32</v>
      </c>
      <c r="D298" t="s">
        <v>411</v>
      </c>
      <c r="E298" s="640" t="s">
        <v>344</v>
      </c>
      <c r="F298" s="640" t="s">
        <v>606</v>
      </c>
      <c r="G298" t="s">
        <v>363</v>
      </c>
      <c r="H298">
        <v>18.010999999999999</v>
      </c>
      <c r="I298" t="s">
        <v>729</v>
      </c>
      <c r="J298" s="638">
        <v>18.010999999999999</v>
      </c>
      <c r="L298">
        <v>108038136</v>
      </c>
      <c r="M298" s="5">
        <v>45719</v>
      </c>
      <c r="N298">
        <v>19</v>
      </c>
      <c r="O298">
        <v>1</v>
      </c>
      <c r="P298">
        <v>0</v>
      </c>
      <c r="Q298">
        <v>1</v>
      </c>
      <c r="R298" t="s">
        <v>7</v>
      </c>
      <c r="S298" t="s">
        <v>793</v>
      </c>
    </row>
    <row r="299" spans="1:19" x14ac:dyDescent="0.35">
      <c r="A299">
        <v>0</v>
      </c>
      <c r="B299" t="s">
        <v>363</v>
      </c>
      <c r="C299">
        <v>0.4</v>
      </c>
      <c r="D299" t="s">
        <v>411</v>
      </c>
      <c r="E299" s="640" t="s">
        <v>344</v>
      </c>
      <c r="F299" s="640" t="s">
        <v>606</v>
      </c>
      <c r="G299" t="s">
        <v>363</v>
      </c>
      <c r="H299">
        <v>18.091000000000001</v>
      </c>
      <c r="I299" t="s">
        <v>810</v>
      </c>
      <c r="J299" s="638">
        <v>18.210999999999999</v>
      </c>
      <c r="L299">
        <v>106768771</v>
      </c>
      <c r="M299" s="5">
        <v>44514</v>
      </c>
      <c r="N299">
        <v>19</v>
      </c>
      <c r="O299">
        <v>1</v>
      </c>
      <c r="P299">
        <v>0</v>
      </c>
      <c r="Q299">
        <v>1</v>
      </c>
      <c r="R299" t="s">
        <v>7</v>
      </c>
      <c r="S299" t="s">
        <v>771</v>
      </c>
    </row>
    <row r="300" spans="1:19" x14ac:dyDescent="0.35">
      <c r="A300">
        <v>0</v>
      </c>
      <c r="B300" t="s">
        <v>363</v>
      </c>
      <c r="C300">
        <v>0.4</v>
      </c>
      <c r="D300" t="s">
        <v>411</v>
      </c>
      <c r="E300" s="640" t="s">
        <v>344</v>
      </c>
      <c r="F300" s="640" t="s">
        <v>606</v>
      </c>
      <c r="G300" t="s">
        <v>363</v>
      </c>
      <c r="H300">
        <v>18.091000000000001</v>
      </c>
      <c r="I300" t="s">
        <v>810</v>
      </c>
      <c r="J300" s="638">
        <v>18.210999999999999</v>
      </c>
      <c r="L300">
        <v>106825875</v>
      </c>
      <c r="M300" s="5">
        <v>44566</v>
      </c>
      <c r="N300">
        <v>17</v>
      </c>
      <c r="O300">
        <v>1</v>
      </c>
      <c r="P300">
        <v>0</v>
      </c>
      <c r="Q300">
        <v>5</v>
      </c>
      <c r="R300" t="s">
        <v>7</v>
      </c>
      <c r="S300" t="s">
        <v>747</v>
      </c>
    </row>
    <row r="301" spans="1:19" x14ac:dyDescent="0.35">
      <c r="A301">
        <v>0</v>
      </c>
      <c r="B301" t="s">
        <v>363</v>
      </c>
      <c r="C301">
        <v>0.18</v>
      </c>
      <c r="D301" t="s">
        <v>6</v>
      </c>
      <c r="E301" s="640" t="s">
        <v>606</v>
      </c>
      <c r="F301" s="640" t="s">
        <v>344</v>
      </c>
      <c r="G301" t="s">
        <v>363</v>
      </c>
      <c r="H301">
        <v>18.242999999999999</v>
      </c>
      <c r="I301" t="s">
        <v>729</v>
      </c>
      <c r="J301" s="638">
        <v>18.242999999999999</v>
      </c>
      <c r="L301">
        <v>104074480</v>
      </c>
      <c r="M301" s="5">
        <v>41795</v>
      </c>
      <c r="N301">
        <v>19</v>
      </c>
      <c r="O301">
        <v>1</v>
      </c>
      <c r="P301">
        <v>0</v>
      </c>
      <c r="Q301">
        <v>1</v>
      </c>
      <c r="R301" t="s">
        <v>9</v>
      </c>
      <c r="S301" t="s">
        <v>794</v>
      </c>
    </row>
    <row r="302" spans="1:19" x14ac:dyDescent="0.35">
      <c r="A302">
        <v>0</v>
      </c>
      <c r="B302" t="s">
        <v>363</v>
      </c>
      <c r="C302">
        <v>0.5</v>
      </c>
      <c r="D302" t="s">
        <v>411</v>
      </c>
      <c r="E302" s="640" t="s">
        <v>344</v>
      </c>
      <c r="F302" s="640" t="s">
        <v>606</v>
      </c>
      <c r="G302" t="s">
        <v>363</v>
      </c>
      <c r="H302">
        <v>18.190999999999999</v>
      </c>
      <c r="I302" t="s">
        <v>810</v>
      </c>
      <c r="J302" s="638">
        <v>18.311</v>
      </c>
      <c r="L302">
        <v>106699892</v>
      </c>
      <c r="M302" s="5">
        <v>44453</v>
      </c>
      <c r="N302">
        <v>19</v>
      </c>
      <c r="O302">
        <v>1</v>
      </c>
      <c r="P302">
        <v>0</v>
      </c>
      <c r="Q302">
        <v>1</v>
      </c>
      <c r="R302" t="s">
        <v>8</v>
      </c>
      <c r="S302" t="s">
        <v>753</v>
      </c>
    </row>
    <row r="303" spans="1:19" x14ac:dyDescent="0.35">
      <c r="A303">
        <v>0</v>
      </c>
      <c r="B303" t="s">
        <v>363</v>
      </c>
      <c r="C303">
        <v>0.5</v>
      </c>
      <c r="D303" t="s">
        <v>411</v>
      </c>
      <c r="E303" s="640" t="s">
        <v>344</v>
      </c>
      <c r="F303" s="640" t="s">
        <v>606</v>
      </c>
      <c r="G303" t="s">
        <v>363</v>
      </c>
      <c r="H303">
        <v>18.190999999999999</v>
      </c>
      <c r="I303" t="s">
        <v>810</v>
      </c>
      <c r="J303" s="638">
        <v>18.311</v>
      </c>
      <c r="L303">
        <v>107804404</v>
      </c>
      <c r="M303" s="5">
        <v>45505</v>
      </c>
      <c r="N303">
        <v>28</v>
      </c>
      <c r="O303">
        <v>1</v>
      </c>
      <c r="P303">
        <v>0</v>
      </c>
      <c r="Q303">
        <v>5</v>
      </c>
      <c r="R303" t="s">
        <v>7</v>
      </c>
      <c r="S303" t="s">
        <v>846</v>
      </c>
    </row>
    <row r="304" spans="1:19" x14ac:dyDescent="0.35">
      <c r="A304">
        <v>0</v>
      </c>
      <c r="B304" t="s">
        <v>363</v>
      </c>
      <c r="C304">
        <v>0.5</v>
      </c>
      <c r="D304" t="s">
        <v>411</v>
      </c>
      <c r="E304" s="640" t="s">
        <v>344</v>
      </c>
      <c r="F304" s="640" t="s">
        <v>606</v>
      </c>
      <c r="G304" t="s">
        <v>363</v>
      </c>
      <c r="H304">
        <v>18.190999999999999</v>
      </c>
      <c r="I304" t="s">
        <v>810</v>
      </c>
      <c r="J304" s="638">
        <v>18.311</v>
      </c>
      <c r="L304">
        <v>108392776</v>
      </c>
      <c r="M304" s="5">
        <v>46058</v>
      </c>
      <c r="N304">
        <v>19</v>
      </c>
      <c r="O304">
        <v>2</v>
      </c>
      <c r="P304">
        <v>0</v>
      </c>
      <c r="Q304">
        <v>5</v>
      </c>
      <c r="R304" t="s">
        <v>7</v>
      </c>
      <c r="S304" t="s">
        <v>751</v>
      </c>
    </row>
    <row r="305" spans="1:19" x14ac:dyDescent="0.35">
      <c r="A305">
        <v>0</v>
      </c>
      <c r="B305" t="s">
        <v>363</v>
      </c>
      <c r="C305">
        <v>0.1</v>
      </c>
      <c r="D305" t="s">
        <v>6</v>
      </c>
      <c r="E305" s="640" t="s">
        <v>606</v>
      </c>
      <c r="F305" s="640" t="s">
        <v>344</v>
      </c>
      <c r="G305" t="s">
        <v>363</v>
      </c>
      <c r="H305">
        <v>18.323</v>
      </c>
      <c r="I305" t="s">
        <v>729</v>
      </c>
      <c r="J305" s="638">
        <v>18.323</v>
      </c>
      <c r="L305">
        <v>106112880</v>
      </c>
      <c r="M305" s="5">
        <v>43829</v>
      </c>
      <c r="N305">
        <v>27</v>
      </c>
      <c r="O305">
        <v>1</v>
      </c>
      <c r="P305">
        <v>0</v>
      </c>
      <c r="Q305">
        <v>5</v>
      </c>
      <c r="R305" t="s">
        <v>7</v>
      </c>
      <c r="S305" t="s">
        <v>795</v>
      </c>
    </row>
    <row r="306" spans="1:19" x14ac:dyDescent="0.35">
      <c r="A306">
        <v>0</v>
      </c>
      <c r="B306" t="s">
        <v>363</v>
      </c>
      <c r="C306">
        <v>0.1</v>
      </c>
      <c r="D306" t="s">
        <v>6</v>
      </c>
      <c r="E306" s="640" t="s">
        <v>606</v>
      </c>
      <c r="F306" s="640" t="s">
        <v>344</v>
      </c>
      <c r="G306" t="s">
        <v>363</v>
      </c>
      <c r="H306">
        <v>18.323</v>
      </c>
      <c r="I306" t="s">
        <v>729</v>
      </c>
      <c r="J306" s="638">
        <v>18.323</v>
      </c>
      <c r="L306">
        <v>106301275</v>
      </c>
      <c r="M306" s="5">
        <v>44051</v>
      </c>
      <c r="N306">
        <v>13</v>
      </c>
      <c r="O306">
        <v>1</v>
      </c>
      <c r="P306">
        <v>0</v>
      </c>
      <c r="Q306">
        <v>1</v>
      </c>
      <c r="R306" t="s">
        <v>7</v>
      </c>
      <c r="S306" t="s">
        <v>779</v>
      </c>
    </row>
    <row r="307" spans="1:19" x14ac:dyDescent="0.35">
      <c r="A307">
        <v>0</v>
      </c>
      <c r="B307" t="s">
        <v>363</v>
      </c>
      <c r="C307">
        <v>9.5000000000000001E-2</v>
      </c>
      <c r="D307" t="s">
        <v>6</v>
      </c>
      <c r="E307" s="640" t="s">
        <v>606</v>
      </c>
      <c r="F307" s="640" t="s">
        <v>345</v>
      </c>
      <c r="G307" t="s">
        <v>363</v>
      </c>
      <c r="H307">
        <v>18.327999999999999</v>
      </c>
      <c r="I307" t="s">
        <v>729</v>
      </c>
      <c r="J307" s="638">
        <v>18.327999999999999</v>
      </c>
      <c r="L307">
        <v>106946096</v>
      </c>
      <c r="M307" s="5">
        <v>44683</v>
      </c>
      <c r="N307">
        <v>18</v>
      </c>
      <c r="O307">
        <v>1</v>
      </c>
      <c r="P307">
        <v>0</v>
      </c>
      <c r="Q307">
        <v>1</v>
      </c>
      <c r="R307" t="s">
        <v>7</v>
      </c>
      <c r="S307" t="s">
        <v>767</v>
      </c>
    </row>
    <row r="308" spans="1:19" x14ac:dyDescent="0.35">
      <c r="A308">
        <v>0</v>
      </c>
      <c r="B308" t="s">
        <v>363</v>
      </c>
      <c r="C308">
        <v>8.1000000000000003E-2</v>
      </c>
      <c r="D308" t="s">
        <v>6</v>
      </c>
      <c r="E308" s="640" t="s">
        <v>606</v>
      </c>
      <c r="F308" s="640" t="s">
        <v>344</v>
      </c>
      <c r="G308" t="s">
        <v>363</v>
      </c>
      <c r="H308">
        <v>18.341999999999999</v>
      </c>
      <c r="I308" t="s">
        <v>729</v>
      </c>
      <c r="J308" s="638">
        <v>18.341999999999999</v>
      </c>
      <c r="L308">
        <v>106996032</v>
      </c>
      <c r="M308" s="5">
        <v>44731</v>
      </c>
      <c r="N308">
        <v>19</v>
      </c>
      <c r="O308">
        <v>1</v>
      </c>
      <c r="P308">
        <v>0</v>
      </c>
      <c r="Q308">
        <v>5</v>
      </c>
      <c r="R308" t="s">
        <v>3</v>
      </c>
      <c r="S308" t="s">
        <v>753</v>
      </c>
    </row>
    <row r="309" spans="1:19" x14ac:dyDescent="0.35">
      <c r="A309">
        <v>0</v>
      </c>
      <c r="B309" t="s">
        <v>363</v>
      </c>
      <c r="C309">
        <v>6.8000000000000005E-2</v>
      </c>
      <c r="D309" t="s">
        <v>6</v>
      </c>
      <c r="E309" s="640" t="s">
        <v>606</v>
      </c>
      <c r="F309" s="640" t="s">
        <v>345</v>
      </c>
      <c r="G309" t="s">
        <v>363</v>
      </c>
      <c r="H309">
        <v>18.355</v>
      </c>
      <c r="I309" t="s">
        <v>729</v>
      </c>
      <c r="J309" s="638">
        <v>18.355</v>
      </c>
      <c r="L309">
        <v>108054168</v>
      </c>
      <c r="M309" s="5">
        <v>45736</v>
      </c>
      <c r="N309">
        <v>19</v>
      </c>
      <c r="O309">
        <v>1</v>
      </c>
      <c r="P309">
        <v>0</v>
      </c>
      <c r="Q309">
        <v>1</v>
      </c>
      <c r="R309" t="s">
        <v>3</v>
      </c>
      <c r="S309" t="s">
        <v>753</v>
      </c>
    </row>
    <row r="310" spans="1:19" x14ac:dyDescent="0.35">
      <c r="A310">
        <v>0</v>
      </c>
      <c r="B310" t="s">
        <v>363</v>
      </c>
      <c r="C310">
        <v>3.9E-2</v>
      </c>
      <c r="D310" t="s">
        <v>6</v>
      </c>
      <c r="E310" s="640" t="s">
        <v>606</v>
      </c>
      <c r="F310" s="640" t="s">
        <v>345</v>
      </c>
      <c r="G310" t="s">
        <v>363</v>
      </c>
      <c r="H310">
        <v>18.384</v>
      </c>
      <c r="I310" t="s">
        <v>729</v>
      </c>
      <c r="J310" s="638">
        <v>18.384</v>
      </c>
      <c r="L310">
        <v>107918230</v>
      </c>
      <c r="M310" s="5">
        <v>45604</v>
      </c>
      <c r="N310">
        <v>18</v>
      </c>
      <c r="O310">
        <v>1</v>
      </c>
      <c r="P310">
        <v>0</v>
      </c>
      <c r="Q310">
        <v>1</v>
      </c>
      <c r="R310" t="s">
        <v>8</v>
      </c>
      <c r="S310" t="s">
        <v>796</v>
      </c>
    </row>
    <row r="311" spans="1:19" x14ac:dyDescent="0.35">
      <c r="A311">
        <v>0</v>
      </c>
      <c r="B311" t="s">
        <v>363</v>
      </c>
      <c r="C311">
        <v>0.7</v>
      </c>
      <c r="D311" t="s">
        <v>6</v>
      </c>
      <c r="E311" s="640" t="s">
        <v>344</v>
      </c>
      <c r="F311" s="640" t="s">
        <v>606</v>
      </c>
      <c r="G311" t="s">
        <v>363</v>
      </c>
      <c r="H311">
        <v>16.991</v>
      </c>
      <c r="I311" t="s">
        <v>810</v>
      </c>
      <c r="J311" s="638">
        <v>18.41</v>
      </c>
      <c r="L311">
        <v>107771498</v>
      </c>
      <c r="M311" s="5">
        <v>45475</v>
      </c>
      <c r="N311">
        <v>19</v>
      </c>
      <c r="O311">
        <v>1</v>
      </c>
      <c r="P311">
        <v>0</v>
      </c>
      <c r="Q311">
        <v>1</v>
      </c>
      <c r="R311" t="s">
        <v>7</v>
      </c>
      <c r="S311" t="s">
        <v>829</v>
      </c>
    </row>
    <row r="312" spans="1:19" x14ac:dyDescent="0.35">
      <c r="A312">
        <v>0</v>
      </c>
      <c r="B312" t="s">
        <v>363</v>
      </c>
      <c r="C312">
        <v>1.0999999999999999E-2</v>
      </c>
      <c r="D312" t="s">
        <v>6</v>
      </c>
      <c r="E312" s="640" t="s">
        <v>606</v>
      </c>
      <c r="F312" s="640" t="s">
        <v>344</v>
      </c>
      <c r="G312" t="s">
        <v>363</v>
      </c>
      <c r="H312">
        <v>18.411999999999999</v>
      </c>
      <c r="I312" t="s">
        <v>729</v>
      </c>
      <c r="J312" s="638">
        <v>18.411999999999999</v>
      </c>
      <c r="L312">
        <v>106621027</v>
      </c>
      <c r="M312" s="5">
        <v>44372</v>
      </c>
      <c r="N312">
        <v>21</v>
      </c>
      <c r="O312">
        <v>1</v>
      </c>
      <c r="P312">
        <v>0</v>
      </c>
      <c r="Q312">
        <v>1</v>
      </c>
      <c r="R312" t="s">
        <v>3</v>
      </c>
      <c r="S312" t="s">
        <v>749</v>
      </c>
    </row>
    <row r="313" spans="1:19" x14ac:dyDescent="0.35">
      <c r="A313">
        <v>0</v>
      </c>
      <c r="B313" t="s">
        <v>363</v>
      </c>
      <c r="C313">
        <v>1E-3</v>
      </c>
      <c r="D313" t="s">
        <v>6</v>
      </c>
      <c r="E313" s="640" t="s">
        <v>606</v>
      </c>
      <c r="F313" s="640" t="s">
        <v>344</v>
      </c>
      <c r="G313" t="s">
        <v>363</v>
      </c>
      <c r="H313">
        <v>18.422000000000001</v>
      </c>
      <c r="I313" t="s">
        <v>729</v>
      </c>
      <c r="J313" s="638">
        <v>18.422000000000001</v>
      </c>
      <c r="L313">
        <v>105813376</v>
      </c>
      <c r="M313" s="5">
        <v>43546</v>
      </c>
      <c r="N313">
        <v>19</v>
      </c>
      <c r="O313">
        <v>1</v>
      </c>
      <c r="P313">
        <v>7</v>
      </c>
      <c r="Q313">
        <v>1</v>
      </c>
      <c r="R313" t="s">
        <v>7</v>
      </c>
      <c r="S313" t="s">
        <v>797</v>
      </c>
    </row>
    <row r="314" spans="1:19" x14ac:dyDescent="0.35">
      <c r="A314">
        <v>0</v>
      </c>
      <c r="B314" t="s">
        <v>363</v>
      </c>
      <c r="C314">
        <v>0</v>
      </c>
      <c r="E314" s="640" t="s">
        <v>606</v>
      </c>
      <c r="F314" s="640" t="s">
        <v>398</v>
      </c>
      <c r="G314" t="s">
        <v>363</v>
      </c>
      <c r="H314">
        <v>18.422999999999998</v>
      </c>
      <c r="I314" t="s">
        <v>729</v>
      </c>
      <c r="J314" s="638">
        <v>18.422999999999998</v>
      </c>
      <c r="L314">
        <v>104171220</v>
      </c>
      <c r="M314" s="5">
        <v>41916</v>
      </c>
      <c r="N314">
        <v>21</v>
      </c>
      <c r="O314">
        <v>1</v>
      </c>
      <c r="P314">
        <v>7</v>
      </c>
      <c r="Q314">
        <v>1</v>
      </c>
      <c r="R314" t="s">
        <v>3</v>
      </c>
      <c r="S314" t="s">
        <v>749</v>
      </c>
    </row>
    <row r="315" spans="1:19" x14ac:dyDescent="0.35">
      <c r="A315">
        <v>0</v>
      </c>
      <c r="B315" t="s">
        <v>363</v>
      </c>
      <c r="C315">
        <v>0</v>
      </c>
      <c r="E315" s="640" t="s">
        <v>606</v>
      </c>
      <c r="F315" s="640" t="s">
        <v>344</v>
      </c>
      <c r="G315" t="s">
        <v>363</v>
      </c>
      <c r="H315">
        <v>18.422999999999998</v>
      </c>
      <c r="I315" t="s">
        <v>729</v>
      </c>
      <c r="J315" s="638">
        <v>18.422999999999998</v>
      </c>
      <c r="L315">
        <v>104180287</v>
      </c>
      <c r="M315" s="5">
        <v>41924</v>
      </c>
      <c r="N315">
        <v>24</v>
      </c>
      <c r="O315">
        <v>1</v>
      </c>
      <c r="P315">
        <v>7</v>
      </c>
      <c r="Q315">
        <v>5</v>
      </c>
      <c r="R315" t="s">
        <v>7</v>
      </c>
      <c r="S315" t="s">
        <v>798</v>
      </c>
    </row>
    <row r="316" spans="1:19" x14ac:dyDescent="0.35">
      <c r="A316">
        <v>0</v>
      </c>
      <c r="B316" t="s">
        <v>363</v>
      </c>
      <c r="C316">
        <v>0</v>
      </c>
      <c r="E316" s="640" t="s">
        <v>606</v>
      </c>
      <c r="F316" t="s">
        <v>628</v>
      </c>
      <c r="G316" t="s">
        <v>363</v>
      </c>
      <c r="H316">
        <v>18.422999999999998</v>
      </c>
      <c r="I316" t="s">
        <v>729</v>
      </c>
      <c r="J316" s="638">
        <v>18.422999999999998</v>
      </c>
      <c r="L316">
        <v>104828470</v>
      </c>
      <c r="M316" s="5">
        <v>42607</v>
      </c>
      <c r="N316">
        <v>30</v>
      </c>
      <c r="O316">
        <v>1</v>
      </c>
      <c r="P316">
        <v>7</v>
      </c>
      <c r="Q316">
        <v>1</v>
      </c>
      <c r="R316" t="s">
        <v>8</v>
      </c>
      <c r="S316" t="s">
        <v>791</v>
      </c>
    </row>
    <row r="317" spans="1:19" x14ac:dyDescent="0.35">
      <c r="A317">
        <v>0</v>
      </c>
      <c r="B317" t="s">
        <v>363</v>
      </c>
      <c r="C317">
        <v>0</v>
      </c>
      <c r="E317" s="640" t="s">
        <v>606</v>
      </c>
      <c r="F317" s="640" t="s">
        <v>345</v>
      </c>
      <c r="G317" t="s">
        <v>363</v>
      </c>
      <c r="H317">
        <v>18.422999999999998</v>
      </c>
      <c r="I317" t="s">
        <v>729</v>
      </c>
      <c r="J317" s="638">
        <v>18.422999999999998</v>
      </c>
      <c r="L317">
        <v>106716302</v>
      </c>
      <c r="M317" s="5">
        <v>44467</v>
      </c>
      <c r="N317">
        <v>23</v>
      </c>
      <c r="O317">
        <v>1</v>
      </c>
      <c r="P317">
        <v>7</v>
      </c>
      <c r="Q317">
        <v>1</v>
      </c>
      <c r="R317" t="s">
        <v>7</v>
      </c>
      <c r="S317" t="s">
        <v>786</v>
      </c>
    </row>
    <row r="318" spans="1:19" x14ac:dyDescent="0.35">
      <c r="A318">
        <v>0</v>
      </c>
      <c r="B318" t="s">
        <v>363</v>
      </c>
      <c r="C318">
        <v>0</v>
      </c>
      <c r="E318" s="640" t="s">
        <v>606</v>
      </c>
      <c r="F318" s="640" t="s">
        <v>344</v>
      </c>
      <c r="G318" t="s">
        <v>363</v>
      </c>
      <c r="H318">
        <v>18.422999999999998</v>
      </c>
      <c r="I318" t="s">
        <v>729</v>
      </c>
      <c r="J318" s="638">
        <v>18.422999999999998</v>
      </c>
      <c r="L318">
        <v>106717406</v>
      </c>
      <c r="M318" s="5">
        <v>44469</v>
      </c>
      <c r="N318">
        <v>30</v>
      </c>
      <c r="O318">
        <v>1</v>
      </c>
      <c r="P318">
        <v>7</v>
      </c>
      <c r="Q318">
        <v>5</v>
      </c>
      <c r="R318" t="s">
        <v>3</v>
      </c>
      <c r="S318" t="s">
        <v>733</v>
      </c>
    </row>
    <row r="319" spans="1:19" x14ac:dyDescent="0.35">
      <c r="A319">
        <v>0</v>
      </c>
      <c r="B319" t="s">
        <v>363</v>
      </c>
      <c r="C319">
        <v>0</v>
      </c>
      <c r="E319" s="640" t="s">
        <v>606</v>
      </c>
      <c r="F319" s="640" t="s">
        <v>398</v>
      </c>
      <c r="G319" t="s">
        <v>363</v>
      </c>
      <c r="H319">
        <v>18.422999999999998</v>
      </c>
      <c r="I319" t="s">
        <v>729</v>
      </c>
      <c r="J319" s="638">
        <v>18.422999999999998</v>
      </c>
      <c r="L319">
        <v>106805459</v>
      </c>
      <c r="M319" s="5">
        <v>44546</v>
      </c>
      <c r="N319">
        <v>24</v>
      </c>
      <c r="O319">
        <v>1</v>
      </c>
      <c r="P319">
        <v>7</v>
      </c>
      <c r="Q319">
        <v>5</v>
      </c>
      <c r="R319" t="s">
        <v>7</v>
      </c>
      <c r="S319" t="s">
        <v>737</v>
      </c>
    </row>
    <row r="320" spans="1:19" x14ac:dyDescent="0.35">
      <c r="A320">
        <v>0</v>
      </c>
      <c r="B320" t="s">
        <v>363</v>
      </c>
      <c r="C320">
        <v>0</v>
      </c>
      <c r="E320" s="640" t="s">
        <v>606</v>
      </c>
      <c r="F320" s="640" t="s">
        <v>398</v>
      </c>
      <c r="G320" t="s">
        <v>363</v>
      </c>
      <c r="H320">
        <v>18.422999999999998</v>
      </c>
      <c r="I320" t="s">
        <v>729</v>
      </c>
      <c r="J320" s="638">
        <v>18.422999999999998</v>
      </c>
      <c r="L320">
        <v>107276811</v>
      </c>
      <c r="M320" s="5">
        <v>45005</v>
      </c>
      <c r="N320">
        <v>21</v>
      </c>
      <c r="O320">
        <v>1</v>
      </c>
      <c r="P320">
        <v>7</v>
      </c>
      <c r="Q320">
        <v>1</v>
      </c>
      <c r="R320" t="s">
        <v>7</v>
      </c>
      <c r="S320" t="s">
        <v>749</v>
      </c>
    </row>
    <row r="321" spans="1:19" x14ac:dyDescent="0.35">
      <c r="A321">
        <v>0</v>
      </c>
      <c r="B321" t="s">
        <v>363</v>
      </c>
      <c r="C321">
        <v>0</v>
      </c>
      <c r="E321" s="640" t="s">
        <v>606</v>
      </c>
      <c r="F321" s="640" t="s">
        <v>425</v>
      </c>
      <c r="G321" t="s">
        <v>363</v>
      </c>
      <c r="H321">
        <v>18.422999999999998</v>
      </c>
      <c r="I321" t="s">
        <v>729</v>
      </c>
      <c r="J321" s="638">
        <v>18.422999999999998</v>
      </c>
      <c r="L321">
        <v>107317466</v>
      </c>
      <c r="M321" s="5">
        <v>45035</v>
      </c>
      <c r="N321">
        <v>24</v>
      </c>
      <c r="O321">
        <v>1</v>
      </c>
      <c r="P321">
        <v>7</v>
      </c>
      <c r="Q321">
        <v>1</v>
      </c>
      <c r="R321" t="s">
        <v>3</v>
      </c>
      <c r="S321" t="s">
        <v>743</v>
      </c>
    </row>
    <row r="322" spans="1:19" x14ac:dyDescent="0.35">
      <c r="A322">
        <v>0</v>
      </c>
      <c r="B322" t="s">
        <v>363</v>
      </c>
      <c r="C322">
        <v>3.9</v>
      </c>
      <c r="D322" t="s">
        <v>411</v>
      </c>
      <c r="E322" s="640" t="s">
        <v>606</v>
      </c>
      <c r="F322" s="640" t="s">
        <v>398</v>
      </c>
      <c r="G322" t="s">
        <v>363</v>
      </c>
      <c r="H322">
        <v>18.940999999999999</v>
      </c>
      <c r="I322" t="s">
        <v>810</v>
      </c>
      <c r="J322" s="638">
        <v>18.422999999999998</v>
      </c>
      <c r="L322">
        <v>107460632</v>
      </c>
      <c r="M322" s="5">
        <v>45184</v>
      </c>
      <c r="N322">
        <v>24</v>
      </c>
      <c r="O322">
        <v>1</v>
      </c>
      <c r="P322">
        <v>7</v>
      </c>
      <c r="Q322">
        <v>4</v>
      </c>
      <c r="R322" t="s">
        <v>7</v>
      </c>
      <c r="S322" t="s">
        <v>743</v>
      </c>
    </row>
    <row r="323" spans="1:19" x14ac:dyDescent="0.35">
      <c r="A323">
        <v>0</v>
      </c>
      <c r="B323" t="s">
        <v>363</v>
      </c>
      <c r="C323">
        <v>0</v>
      </c>
      <c r="E323" s="640" t="s">
        <v>606</v>
      </c>
      <c r="F323" s="640" t="s">
        <v>398</v>
      </c>
      <c r="G323" t="s">
        <v>363</v>
      </c>
      <c r="H323">
        <v>18.422999999999998</v>
      </c>
      <c r="I323" t="s">
        <v>729</v>
      </c>
      <c r="J323" s="638">
        <v>18.422999999999998</v>
      </c>
      <c r="L323">
        <v>107829357</v>
      </c>
      <c r="M323" s="5">
        <v>45528</v>
      </c>
      <c r="N323">
        <v>30</v>
      </c>
      <c r="O323">
        <v>1</v>
      </c>
      <c r="P323">
        <v>7</v>
      </c>
      <c r="Q323">
        <v>1</v>
      </c>
      <c r="R323" t="s">
        <v>10</v>
      </c>
      <c r="S323" t="s">
        <v>801</v>
      </c>
    </row>
    <row r="324" spans="1:19" x14ac:dyDescent="0.35">
      <c r="A324">
        <v>0</v>
      </c>
      <c r="B324" t="s">
        <v>363</v>
      </c>
      <c r="C324">
        <v>0</v>
      </c>
      <c r="E324" s="640" t="s">
        <v>606</v>
      </c>
      <c r="F324" s="640" t="s">
        <v>344</v>
      </c>
      <c r="G324" t="s">
        <v>363</v>
      </c>
      <c r="H324">
        <v>18.422999999999998</v>
      </c>
      <c r="I324" t="s">
        <v>729</v>
      </c>
      <c r="J324" s="638">
        <v>18.422999999999998</v>
      </c>
      <c r="L324">
        <v>107977925</v>
      </c>
      <c r="M324" s="5">
        <v>45638</v>
      </c>
      <c r="N324">
        <v>30</v>
      </c>
      <c r="O324">
        <v>1</v>
      </c>
      <c r="P324">
        <v>7</v>
      </c>
      <c r="Q324">
        <v>5</v>
      </c>
      <c r="R324" t="s">
        <v>8</v>
      </c>
      <c r="S324" t="s">
        <v>736</v>
      </c>
    </row>
    <row r="325" spans="1:19" x14ac:dyDescent="0.35">
      <c r="A325">
        <v>0</v>
      </c>
      <c r="B325" t="s">
        <v>363</v>
      </c>
      <c r="C325">
        <v>0</v>
      </c>
      <c r="E325" s="640" t="s">
        <v>606</v>
      </c>
      <c r="F325" s="640" t="s">
        <v>398</v>
      </c>
      <c r="G325" t="s">
        <v>363</v>
      </c>
      <c r="H325">
        <v>18.422999999999998</v>
      </c>
      <c r="I325" t="s">
        <v>729</v>
      </c>
      <c r="J325" s="638">
        <v>18.422999999999998</v>
      </c>
      <c r="L325">
        <v>108075332</v>
      </c>
      <c r="M325" s="5">
        <v>45756</v>
      </c>
      <c r="N325">
        <v>30</v>
      </c>
      <c r="O325">
        <v>1</v>
      </c>
      <c r="P325">
        <v>7</v>
      </c>
      <c r="Q325">
        <v>1</v>
      </c>
      <c r="R325" t="s">
        <v>3</v>
      </c>
      <c r="S325" t="s">
        <v>733</v>
      </c>
    </row>
    <row r="326" spans="1:19" x14ac:dyDescent="0.35">
      <c r="B326" t="s">
        <v>363</v>
      </c>
      <c r="C326">
        <v>0</v>
      </c>
      <c r="E326" s="640" t="s">
        <v>606</v>
      </c>
      <c r="F326" s="640" t="s">
        <v>344</v>
      </c>
      <c r="G326" t="s">
        <v>363</v>
      </c>
      <c r="H326">
        <v>18.422999999999998</v>
      </c>
      <c r="I326" t="s">
        <v>729</v>
      </c>
      <c r="J326" s="638">
        <v>18.422999999999998</v>
      </c>
      <c r="L326">
        <v>108119744</v>
      </c>
      <c r="M326" s="5">
        <v>45800</v>
      </c>
      <c r="N326">
        <v>30</v>
      </c>
      <c r="O326">
        <v>1</v>
      </c>
      <c r="P326">
        <v>7</v>
      </c>
      <c r="Q326">
        <v>1</v>
      </c>
      <c r="R326" t="s">
        <v>7</v>
      </c>
      <c r="S326" t="s">
        <v>800</v>
      </c>
    </row>
    <row r="327" spans="1:19" x14ac:dyDescent="0.35">
      <c r="A327">
        <v>0</v>
      </c>
      <c r="B327" t="s">
        <v>363</v>
      </c>
      <c r="C327">
        <v>0</v>
      </c>
      <c r="E327" s="640" t="s">
        <v>606</v>
      </c>
      <c r="F327" t="s">
        <v>384</v>
      </c>
      <c r="G327" t="s">
        <v>363</v>
      </c>
      <c r="H327">
        <v>18.422999999999998</v>
      </c>
      <c r="I327" t="s">
        <v>729</v>
      </c>
      <c r="J327" s="638">
        <v>18.422999999999998</v>
      </c>
      <c r="L327">
        <v>108200842</v>
      </c>
      <c r="M327" s="5">
        <v>45882</v>
      </c>
      <c r="N327">
        <v>30</v>
      </c>
      <c r="O327">
        <v>2</v>
      </c>
      <c r="P327">
        <v>7</v>
      </c>
      <c r="Q327">
        <v>1</v>
      </c>
      <c r="R327" t="s">
        <v>7</v>
      </c>
      <c r="S327" t="s">
        <v>743</v>
      </c>
    </row>
    <row r="328" spans="1:19" x14ac:dyDescent="0.35">
      <c r="A328">
        <v>0</v>
      </c>
      <c r="B328" t="s">
        <v>363</v>
      </c>
      <c r="C328">
        <v>0</v>
      </c>
      <c r="E328" s="640" t="s">
        <v>606</v>
      </c>
      <c r="F328" s="640" t="s">
        <v>398</v>
      </c>
      <c r="G328" t="s">
        <v>363</v>
      </c>
      <c r="H328">
        <v>18.422999999999998</v>
      </c>
      <c r="I328" t="s">
        <v>729</v>
      </c>
      <c r="J328" s="638">
        <v>18.422999999999998</v>
      </c>
      <c r="L328">
        <v>108288975</v>
      </c>
      <c r="M328" s="5">
        <v>45961</v>
      </c>
      <c r="N328">
        <v>30</v>
      </c>
      <c r="O328">
        <v>1</v>
      </c>
      <c r="P328">
        <v>7</v>
      </c>
      <c r="Q328">
        <v>4</v>
      </c>
      <c r="R328" t="s">
        <v>3</v>
      </c>
      <c r="S328" t="s">
        <v>734</v>
      </c>
    </row>
    <row r="329" spans="1:19" x14ac:dyDescent="0.35">
      <c r="A329">
        <v>0</v>
      </c>
      <c r="B329" t="s">
        <v>363</v>
      </c>
      <c r="C329">
        <v>0</v>
      </c>
      <c r="E329" s="640" t="s">
        <v>606</v>
      </c>
      <c r="F329" s="640" t="s">
        <v>425</v>
      </c>
      <c r="G329" t="s">
        <v>363</v>
      </c>
      <c r="H329">
        <v>18.422999999999998</v>
      </c>
      <c r="I329" t="s">
        <v>729</v>
      </c>
      <c r="J329" s="638">
        <v>18.422999999999998</v>
      </c>
      <c r="L329">
        <v>108315203</v>
      </c>
      <c r="M329" s="5">
        <v>45977</v>
      </c>
      <c r="N329">
        <v>26</v>
      </c>
      <c r="O329">
        <v>1</v>
      </c>
      <c r="P329">
        <v>7</v>
      </c>
      <c r="Q329">
        <v>5</v>
      </c>
      <c r="R329" t="s">
        <v>3</v>
      </c>
      <c r="S329" t="s">
        <v>799</v>
      </c>
    </row>
    <row r="330" spans="1:19" x14ac:dyDescent="0.35">
      <c r="A330">
        <v>0</v>
      </c>
      <c r="B330" t="s">
        <v>363</v>
      </c>
      <c r="C330">
        <v>0</v>
      </c>
      <c r="E330" s="640" t="s">
        <v>606</v>
      </c>
      <c r="F330" s="640" t="s">
        <v>344</v>
      </c>
      <c r="G330" t="s">
        <v>363</v>
      </c>
      <c r="H330">
        <v>18.422999999999998</v>
      </c>
      <c r="I330" t="s">
        <v>729</v>
      </c>
      <c r="J330" s="638">
        <v>18.422999999999998</v>
      </c>
      <c r="L330">
        <v>108311236</v>
      </c>
      <c r="M330" s="5">
        <v>45978</v>
      </c>
      <c r="N330">
        <v>23</v>
      </c>
      <c r="O330">
        <v>1</v>
      </c>
      <c r="P330">
        <v>7</v>
      </c>
      <c r="Q330">
        <v>5</v>
      </c>
      <c r="R330" t="s">
        <v>7</v>
      </c>
      <c r="S330" t="s">
        <v>791</v>
      </c>
    </row>
    <row r="331" spans="1:19" x14ac:dyDescent="0.35">
      <c r="A331">
        <v>0</v>
      </c>
      <c r="B331" t="s">
        <v>363</v>
      </c>
      <c r="C331">
        <v>0</v>
      </c>
      <c r="E331" s="640" t="s">
        <v>606</v>
      </c>
      <c r="F331" s="640" t="s">
        <v>345</v>
      </c>
      <c r="G331" t="s">
        <v>363</v>
      </c>
      <c r="H331">
        <v>18.422999999999998</v>
      </c>
      <c r="I331" t="s">
        <v>729</v>
      </c>
      <c r="J331" s="638">
        <v>18.422999999999998</v>
      </c>
      <c r="L331">
        <v>108344794</v>
      </c>
      <c r="M331" s="5">
        <v>46004</v>
      </c>
      <c r="N331">
        <v>30</v>
      </c>
      <c r="O331">
        <v>1</v>
      </c>
      <c r="P331">
        <v>7</v>
      </c>
      <c r="Q331">
        <v>5</v>
      </c>
      <c r="R331" t="s">
        <v>3</v>
      </c>
      <c r="S331" t="s">
        <v>735</v>
      </c>
    </row>
    <row r="332" spans="1:19" x14ac:dyDescent="0.35">
      <c r="A332">
        <v>0</v>
      </c>
      <c r="B332" t="s">
        <v>367</v>
      </c>
      <c r="C332">
        <v>0</v>
      </c>
      <c r="E332" s="640" t="s">
        <v>606</v>
      </c>
      <c r="F332" s="640" t="s">
        <v>345</v>
      </c>
      <c r="G332" t="s">
        <v>367</v>
      </c>
      <c r="H332">
        <v>999.99900000000002</v>
      </c>
      <c r="I332" t="s">
        <v>849</v>
      </c>
      <c r="J332" s="638">
        <v>18.422999999999998</v>
      </c>
      <c r="L332">
        <v>104383713</v>
      </c>
      <c r="M332" s="5">
        <v>42144</v>
      </c>
      <c r="N332">
        <v>30</v>
      </c>
      <c r="O332">
        <v>1</v>
      </c>
      <c r="P332">
        <v>7</v>
      </c>
      <c r="Q332">
        <v>1</v>
      </c>
      <c r="R332" t="s">
        <v>7</v>
      </c>
      <c r="S332" t="s">
        <v>857</v>
      </c>
    </row>
    <row r="333" spans="1:19" x14ac:dyDescent="0.35">
      <c r="A333">
        <v>0</v>
      </c>
      <c r="B333" t="s">
        <v>606</v>
      </c>
      <c r="C333">
        <v>0</v>
      </c>
      <c r="E333" t="s">
        <v>363</v>
      </c>
      <c r="F333" s="640" t="s">
        <v>398</v>
      </c>
      <c r="G333" t="s">
        <v>606</v>
      </c>
      <c r="H333">
        <v>0.73799999999999999</v>
      </c>
      <c r="I333" t="s">
        <v>729</v>
      </c>
      <c r="J333" s="638">
        <v>18.422999999999998</v>
      </c>
      <c r="L333">
        <v>107634642</v>
      </c>
      <c r="M333" s="5">
        <v>45345</v>
      </c>
      <c r="N333">
        <v>30</v>
      </c>
      <c r="O333">
        <v>2</v>
      </c>
      <c r="P333">
        <v>7</v>
      </c>
      <c r="Q333">
        <v>1</v>
      </c>
      <c r="R333" t="s">
        <v>3</v>
      </c>
      <c r="S333" t="s">
        <v>740</v>
      </c>
    </row>
    <row r="334" spans="1:19" x14ac:dyDescent="0.35">
      <c r="A334">
        <v>0</v>
      </c>
      <c r="B334" t="s">
        <v>606</v>
      </c>
      <c r="C334">
        <v>0</v>
      </c>
      <c r="E334" t="s">
        <v>363</v>
      </c>
      <c r="F334" s="640" t="s">
        <v>344</v>
      </c>
      <c r="G334" t="s">
        <v>606</v>
      </c>
      <c r="H334">
        <v>0.73799999999999999</v>
      </c>
      <c r="I334" t="s">
        <v>729</v>
      </c>
      <c r="J334" s="638">
        <v>18.422999999999998</v>
      </c>
      <c r="L334">
        <v>107667488</v>
      </c>
      <c r="M334" s="5">
        <v>45351</v>
      </c>
      <c r="N334">
        <v>30</v>
      </c>
      <c r="O334">
        <v>1</v>
      </c>
      <c r="P334">
        <v>7</v>
      </c>
      <c r="Q334">
        <v>1</v>
      </c>
      <c r="R334" t="s">
        <v>8</v>
      </c>
      <c r="S334" t="s">
        <v>736</v>
      </c>
    </row>
    <row r="335" spans="1:19" x14ac:dyDescent="0.35">
      <c r="A335">
        <v>0</v>
      </c>
      <c r="B335" t="s">
        <v>606</v>
      </c>
      <c r="C335">
        <v>0</v>
      </c>
      <c r="E335" t="s">
        <v>363</v>
      </c>
      <c r="F335" s="640" t="s">
        <v>606</v>
      </c>
      <c r="G335" t="s">
        <v>606</v>
      </c>
      <c r="H335">
        <v>0.73799999999999999</v>
      </c>
      <c r="I335" t="s">
        <v>729</v>
      </c>
      <c r="J335" s="638">
        <v>18.422999999999998</v>
      </c>
      <c r="L335">
        <v>108043792</v>
      </c>
      <c r="M335" s="5">
        <v>45726</v>
      </c>
      <c r="N335">
        <v>30</v>
      </c>
      <c r="O335">
        <v>2</v>
      </c>
      <c r="P335">
        <v>7</v>
      </c>
      <c r="Q335">
        <v>1</v>
      </c>
      <c r="R335" t="s">
        <v>7</v>
      </c>
      <c r="S335" t="s">
        <v>740</v>
      </c>
    </row>
    <row r="336" spans="1:19" x14ac:dyDescent="0.35">
      <c r="A336">
        <v>0</v>
      </c>
      <c r="B336" t="s">
        <v>606</v>
      </c>
      <c r="C336">
        <v>0</v>
      </c>
      <c r="E336" t="s">
        <v>363</v>
      </c>
      <c r="F336" s="640" t="s">
        <v>425</v>
      </c>
      <c r="G336" t="s">
        <v>606</v>
      </c>
      <c r="H336">
        <v>0.73799999999999999</v>
      </c>
      <c r="I336" t="s">
        <v>729</v>
      </c>
      <c r="J336" s="638">
        <v>18.422999999999998</v>
      </c>
      <c r="L336">
        <v>108234504</v>
      </c>
      <c r="M336" s="5">
        <v>45914</v>
      </c>
      <c r="N336">
        <v>30</v>
      </c>
      <c r="O336">
        <v>1</v>
      </c>
      <c r="P336">
        <v>7</v>
      </c>
      <c r="Q336">
        <v>1</v>
      </c>
      <c r="R336" t="s">
        <v>3</v>
      </c>
      <c r="S336" t="s">
        <v>735</v>
      </c>
    </row>
    <row r="337" spans="1:19" x14ac:dyDescent="0.35">
      <c r="A337">
        <v>0</v>
      </c>
      <c r="B337" t="s">
        <v>363</v>
      </c>
      <c r="C337">
        <v>1E-3</v>
      </c>
      <c r="D337" t="s">
        <v>411</v>
      </c>
      <c r="E337" s="640" t="s">
        <v>606</v>
      </c>
      <c r="F337" s="640" t="s">
        <v>398</v>
      </c>
      <c r="G337" t="s">
        <v>363</v>
      </c>
      <c r="H337">
        <v>18.423999999999999</v>
      </c>
      <c r="I337" t="s">
        <v>729</v>
      </c>
      <c r="J337" s="638">
        <v>18.423999999999999</v>
      </c>
      <c r="L337">
        <v>104180285</v>
      </c>
      <c r="M337" s="5">
        <v>41922</v>
      </c>
      <c r="N337">
        <v>19</v>
      </c>
      <c r="O337">
        <v>1</v>
      </c>
      <c r="P337">
        <v>7</v>
      </c>
      <c r="Q337">
        <v>5</v>
      </c>
      <c r="S337" t="s">
        <v>769</v>
      </c>
    </row>
    <row r="338" spans="1:19" x14ac:dyDescent="0.35">
      <c r="A338">
        <v>0</v>
      </c>
      <c r="B338" t="s">
        <v>363</v>
      </c>
      <c r="C338">
        <v>9.5000000000000001E-2</v>
      </c>
      <c r="D338" t="s">
        <v>411</v>
      </c>
      <c r="E338" s="640" t="s">
        <v>606</v>
      </c>
      <c r="F338" s="640" t="s">
        <v>398</v>
      </c>
      <c r="G338" t="s">
        <v>363</v>
      </c>
      <c r="H338">
        <v>18.518000000000001</v>
      </c>
      <c r="I338" t="s">
        <v>729</v>
      </c>
      <c r="J338" s="638">
        <v>18.518000000000001</v>
      </c>
      <c r="L338">
        <v>105420932</v>
      </c>
      <c r="M338" s="5">
        <v>43181</v>
      </c>
      <c r="N338">
        <v>23</v>
      </c>
      <c r="O338">
        <v>1</v>
      </c>
      <c r="P338">
        <v>5</v>
      </c>
      <c r="Q338">
        <v>1</v>
      </c>
      <c r="R338" t="s">
        <v>7</v>
      </c>
      <c r="S338" t="s">
        <v>802</v>
      </c>
    </row>
    <row r="339" spans="1:19" x14ac:dyDescent="0.35">
      <c r="A339">
        <v>0</v>
      </c>
      <c r="B339" t="s">
        <v>363</v>
      </c>
      <c r="C339">
        <v>0.1</v>
      </c>
      <c r="D339" t="s">
        <v>411</v>
      </c>
      <c r="E339" s="640" t="s">
        <v>606</v>
      </c>
      <c r="F339" s="640" t="s">
        <v>425</v>
      </c>
      <c r="G339" t="s">
        <v>363</v>
      </c>
      <c r="H339">
        <v>18.523</v>
      </c>
      <c r="I339" t="s">
        <v>729</v>
      </c>
      <c r="J339" s="638">
        <v>18.523</v>
      </c>
      <c r="L339">
        <v>106638714</v>
      </c>
      <c r="M339" s="5">
        <v>44383</v>
      </c>
      <c r="N339">
        <v>23</v>
      </c>
      <c r="O339">
        <v>1</v>
      </c>
      <c r="P339">
        <v>0</v>
      </c>
      <c r="Q339">
        <v>1</v>
      </c>
      <c r="R339" t="s">
        <v>10</v>
      </c>
      <c r="S339" t="s">
        <v>802</v>
      </c>
    </row>
    <row r="340" spans="1:19" x14ac:dyDescent="0.35">
      <c r="A340">
        <v>0</v>
      </c>
      <c r="B340" t="s">
        <v>363</v>
      </c>
      <c r="C340">
        <v>0.1</v>
      </c>
      <c r="D340" t="s">
        <v>411</v>
      </c>
      <c r="E340" s="640" t="s">
        <v>606</v>
      </c>
      <c r="F340" s="640" t="s">
        <v>398</v>
      </c>
      <c r="G340" t="s">
        <v>363</v>
      </c>
      <c r="H340">
        <v>18.523</v>
      </c>
      <c r="I340" t="s">
        <v>729</v>
      </c>
      <c r="J340" s="638">
        <v>18.523</v>
      </c>
      <c r="L340">
        <v>107431559</v>
      </c>
      <c r="M340" s="5">
        <v>45159</v>
      </c>
      <c r="N340">
        <v>19</v>
      </c>
      <c r="O340">
        <v>1</v>
      </c>
      <c r="P340">
        <v>0</v>
      </c>
      <c r="Q340">
        <v>1</v>
      </c>
      <c r="R340" t="s">
        <v>8</v>
      </c>
      <c r="S340" t="s">
        <v>803</v>
      </c>
    </row>
    <row r="341" spans="1:19" x14ac:dyDescent="0.35">
      <c r="A341">
        <v>0</v>
      </c>
      <c r="B341" t="s">
        <v>363</v>
      </c>
      <c r="C341">
        <v>0.3</v>
      </c>
      <c r="D341" t="s">
        <v>6</v>
      </c>
      <c r="E341" s="640" t="s">
        <v>398</v>
      </c>
      <c r="F341" s="640" t="s">
        <v>606</v>
      </c>
      <c r="G341" t="s">
        <v>363</v>
      </c>
      <c r="H341">
        <v>18.581</v>
      </c>
      <c r="I341" t="s">
        <v>729</v>
      </c>
      <c r="J341" s="638">
        <v>18.581</v>
      </c>
      <c r="L341">
        <v>105368798</v>
      </c>
      <c r="M341" s="5">
        <v>43127</v>
      </c>
      <c r="N341">
        <v>21</v>
      </c>
      <c r="O341">
        <v>1</v>
      </c>
      <c r="P341">
        <v>0</v>
      </c>
      <c r="Q341">
        <v>1</v>
      </c>
      <c r="R341" t="s">
        <v>7</v>
      </c>
      <c r="S341" t="s">
        <v>748</v>
      </c>
    </row>
    <row r="342" spans="1:19" x14ac:dyDescent="0.35">
      <c r="A342">
        <v>0</v>
      </c>
      <c r="B342" t="s">
        <v>363</v>
      </c>
      <c r="C342">
        <v>0.2</v>
      </c>
      <c r="D342" t="s">
        <v>411</v>
      </c>
      <c r="E342" s="640" t="s">
        <v>606</v>
      </c>
      <c r="F342" s="640" t="s">
        <v>425</v>
      </c>
      <c r="G342" t="s">
        <v>363</v>
      </c>
      <c r="H342">
        <v>18.623000000000001</v>
      </c>
      <c r="I342" t="s">
        <v>729</v>
      </c>
      <c r="J342" s="638">
        <v>18.623000000000001</v>
      </c>
      <c r="L342">
        <v>106516078</v>
      </c>
      <c r="M342" s="5">
        <v>44265</v>
      </c>
      <c r="N342">
        <v>23</v>
      </c>
      <c r="O342">
        <v>1</v>
      </c>
      <c r="P342">
        <v>5</v>
      </c>
      <c r="Q342">
        <v>1</v>
      </c>
      <c r="R342" t="s">
        <v>8</v>
      </c>
      <c r="S342" t="s">
        <v>802</v>
      </c>
    </row>
    <row r="343" spans="1:19" x14ac:dyDescent="0.35">
      <c r="A343">
        <v>0</v>
      </c>
      <c r="B343" t="s">
        <v>363</v>
      </c>
      <c r="C343">
        <v>0.25</v>
      </c>
      <c r="D343" t="s">
        <v>411</v>
      </c>
      <c r="E343" s="640" t="s">
        <v>606</v>
      </c>
      <c r="F343" s="640" t="s">
        <v>425</v>
      </c>
      <c r="G343" t="s">
        <v>363</v>
      </c>
      <c r="H343">
        <v>18.672999999999998</v>
      </c>
      <c r="I343" t="s">
        <v>729</v>
      </c>
      <c r="J343" s="638">
        <v>18.672999999999998</v>
      </c>
      <c r="L343">
        <v>104786352</v>
      </c>
      <c r="M343" s="5">
        <v>42561</v>
      </c>
      <c r="N343">
        <v>28</v>
      </c>
      <c r="O343">
        <v>1</v>
      </c>
      <c r="P343">
        <v>0</v>
      </c>
      <c r="Q343">
        <v>1</v>
      </c>
      <c r="R343" t="s">
        <v>7</v>
      </c>
      <c r="S343" t="s">
        <v>804</v>
      </c>
    </row>
    <row r="344" spans="1:19" x14ac:dyDescent="0.35">
      <c r="A344">
        <v>0</v>
      </c>
      <c r="B344" t="s">
        <v>363</v>
      </c>
      <c r="C344">
        <v>0.15</v>
      </c>
      <c r="D344" t="s">
        <v>6</v>
      </c>
      <c r="E344" s="640" t="s">
        <v>398</v>
      </c>
      <c r="F344" s="640" t="s">
        <v>606</v>
      </c>
      <c r="G344" t="s">
        <v>363</v>
      </c>
      <c r="H344">
        <v>18.731000000000002</v>
      </c>
      <c r="I344" t="s">
        <v>729</v>
      </c>
      <c r="J344" s="638">
        <v>18.731000000000002</v>
      </c>
      <c r="L344">
        <v>107722871</v>
      </c>
      <c r="M344" s="5">
        <v>45430</v>
      </c>
      <c r="N344">
        <v>21</v>
      </c>
      <c r="O344">
        <v>1</v>
      </c>
      <c r="P344">
        <v>0</v>
      </c>
      <c r="Q344">
        <v>1</v>
      </c>
      <c r="R344" t="s">
        <v>7</v>
      </c>
      <c r="S344" t="s">
        <v>749</v>
      </c>
    </row>
    <row r="345" spans="1:19" x14ac:dyDescent="0.35">
      <c r="A345">
        <v>0</v>
      </c>
      <c r="B345" t="s">
        <v>363</v>
      </c>
      <c r="C345">
        <v>0.1</v>
      </c>
      <c r="D345" t="s">
        <v>6</v>
      </c>
      <c r="E345" s="640" t="s">
        <v>398</v>
      </c>
      <c r="F345" s="640" t="s">
        <v>606</v>
      </c>
      <c r="G345" t="s">
        <v>363</v>
      </c>
      <c r="H345">
        <v>18.780999999999999</v>
      </c>
      <c r="I345" t="s">
        <v>729</v>
      </c>
      <c r="J345" s="638">
        <v>18.780999999999999</v>
      </c>
      <c r="L345">
        <v>104707326</v>
      </c>
      <c r="M345" s="5">
        <v>42474</v>
      </c>
      <c r="N345">
        <v>28</v>
      </c>
      <c r="O345">
        <v>1</v>
      </c>
      <c r="P345">
        <v>0</v>
      </c>
      <c r="Q345">
        <v>1</v>
      </c>
      <c r="R345" t="s">
        <v>7</v>
      </c>
      <c r="S345" t="s">
        <v>804</v>
      </c>
    </row>
    <row r="346" spans="1:19" x14ac:dyDescent="0.35">
      <c r="A346">
        <v>0</v>
      </c>
      <c r="B346" t="s">
        <v>363</v>
      </c>
      <c r="C346">
        <v>0.1</v>
      </c>
      <c r="D346" t="s">
        <v>6</v>
      </c>
      <c r="E346" s="640" t="s">
        <v>398</v>
      </c>
      <c r="F346" s="640" t="s">
        <v>606</v>
      </c>
      <c r="G346" t="s">
        <v>363</v>
      </c>
      <c r="H346">
        <v>18.780999999999999</v>
      </c>
      <c r="I346" t="s">
        <v>729</v>
      </c>
      <c r="J346" s="638">
        <v>18.780999999999999</v>
      </c>
      <c r="L346">
        <v>108121864</v>
      </c>
      <c r="M346" s="5">
        <v>45802</v>
      </c>
      <c r="N346">
        <v>19</v>
      </c>
      <c r="O346">
        <v>1</v>
      </c>
      <c r="P346">
        <v>0</v>
      </c>
      <c r="Q346">
        <v>3</v>
      </c>
      <c r="R346" t="s">
        <v>7</v>
      </c>
      <c r="S346" t="s">
        <v>751</v>
      </c>
    </row>
    <row r="347" spans="1:19" x14ac:dyDescent="0.35">
      <c r="A347">
        <v>0</v>
      </c>
      <c r="B347" t="s">
        <v>363</v>
      </c>
      <c r="C347">
        <v>0.5</v>
      </c>
      <c r="D347" t="s">
        <v>411</v>
      </c>
      <c r="E347" s="640" t="s">
        <v>606</v>
      </c>
      <c r="F347" s="640" t="s">
        <v>398</v>
      </c>
      <c r="G347" t="s">
        <v>363</v>
      </c>
      <c r="H347">
        <v>18.922999999999998</v>
      </c>
      <c r="I347" t="s">
        <v>810</v>
      </c>
      <c r="J347" s="638">
        <v>18.809999999999999</v>
      </c>
      <c r="L347">
        <v>108122225</v>
      </c>
      <c r="M347" s="5">
        <v>45767</v>
      </c>
      <c r="N347">
        <v>30</v>
      </c>
      <c r="O347">
        <v>1</v>
      </c>
      <c r="Q347">
        <v>1</v>
      </c>
      <c r="R347" t="s">
        <v>8</v>
      </c>
      <c r="S347" t="s">
        <v>847</v>
      </c>
    </row>
    <row r="348" spans="1:19" x14ac:dyDescent="0.35">
      <c r="A348">
        <v>0</v>
      </c>
      <c r="B348" t="s">
        <v>363</v>
      </c>
      <c r="C348">
        <v>0</v>
      </c>
      <c r="E348" s="640" t="s">
        <v>398</v>
      </c>
      <c r="F348" s="640" t="s">
        <v>344</v>
      </c>
      <c r="G348" t="s">
        <v>363</v>
      </c>
      <c r="H348">
        <v>18.881</v>
      </c>
      <c r="I348" t="s">
        <v>729</v>
      </c>
      <c r="J348" s="638">
        <v>18.881</v>
      </c>
      <c r="L348">
        <v>105929118</v>
      </c>
      <c r="M348" s="5">
        <v>43662</v>
      </c>
      <c r="N348">
        <v>23</v>
      </c>
      <c r="O348">
        <v>2</v>
      </c>
      <c r="P348">
        <v>8</v>
      </c>
      <c r="Q348">
        <v>1</v>
      </c>
      <c r="R348" t="s">
        <v>7</v>
      </c>
      <c r="S348" t="s">
        <v>786</v>
      </c>
    </row>
    <row r="349" spans="1:19" x14ac:dyDescent="0.35">
      <c r="A349">
        <v>0</v>
      </c>
      <c r="B349" t="s">
        <v>363</v>
      </c>
      <c r="C349">
        <v>0</v>
      </c>
      <c r="E349" s="640" t="s">
        <v>398</v>
      </c>
      <c r="F349" t="s">
        <v>629</v>
      </c>
      <c r="G349" t="s">
        <v>363</v>
      </c>
      <c r="H349">
        <v>18.881</v>
      </c>
      <c r="I349" t="s">
        <v>729</v>
      </c>
      <c r="J349" s="638">
        <v>18.881</v>
      </c>
      <c r="L349">
        <v>106255886</v>
      </c>
      <c r="M349" s="5">
        <v>43998</v>
      </c>
      <c r="N349">
        <v>21</v>
      </c>
      <c r="O349">
        <v>2</v>
      </c>
      <c r="P349">
        <v>0</v>
      </c>
      <c r="Q349">
        <v>1</v>
      </c>
      <c r="R349" t="s">
        <v>7</v>
      </c>
      <c r="S349" t="s">
        <v>748</v>
      </c>
    </row>
    <row r="350" spans="1:19" x14ac:dyDescent="0.35">
      <c r="A350">
        <v>0</v>
      </c>
      <c r="B350" t="s">
        <v>363</v>
      </c>
      <c r="C350">
        <v>0</v>
      </c>
      <c r="E350" s="640" t="s">
        <v>398</v>
      </c>
      <c r="F350" s="640" t="s">
        <v>425</v>
      </c>
      <c r="G350" t="s">
        <v>363</v>
      </c>
      <c r="H350">
        <v>18.881</v>
      </c>
      <c r="I350" t="s">
        <v>729</v>
      </c>
      <c r="J350" s="638">
        <v>18.881</v>
      </c>
      <c r="L350">
        <v>107691439</v>
      </c>
      <c r="M350" s="5">
        <v>45400</v>
      </c>
      <c r="N350">
        <v>24</v>
      </c>
      <c r="O350">
        <v>1</v>
      </c>
      <c r="P350">
        <v>8</v>
      </c>
      <c r="Q350">
        <v>5</v>
      </c>
      <c r="R350" t="s">
        <v>7</v>
      </c>
      <c r="S350" t="s">
        <v>787</v>
      </c>
    </row>
    <row r="351" spans="1:19" x14ac:dyDescent="0.35">
      <c r="A351">
        <v>0</v>
      </c>
      <c r="B351" t="s">
        <v>363</v>
      </c>
      <c r="C351">
        <v>8.9999999999999993E-3</v>
      </c>
      <c r="D351" t="s">
        <v>411</v>
      </c>
      <c r="E351" s="640" t="s">
        <v>398</v>
      </c>
      <c r="F351" t="s">
        <v>630</v>
      </c>
      <c r="G351" t="s">
        <v>363</v>
      </c>
      <c r="H351">
        <v>18.89</v>
      </c>
      <c r="I351" t="s">
        <v>729</v>
      </c>
      <c r="J351" s="638">
        <v>18.89</v>
      </c>
      <c r="L351">
        <v>104675794</v>
      </c>
      <c r="M351" s="5">
        <v>42443</v>
      </c>
      <c r="N351">
        <v>21</v>
      </c>
      <c r="O351">
        <v>1</v>
      </c>
      <c r="P351">
        <v>0</v>
      </c>
      <c r="Q351">
        <v>1</v>
      </c>
      <c r="R351" t="s">
        <v>7</v>
      </c>
      <c r="S351" t="s">
        <v>748</v>
      </c>
    </row>
    <row r="352" spans="1:19" x14ac:dyDescent="0.35">
      <c r="A352">
        <v>0</v>
      </c>
      <c r="B352" t="s">
        <v>363</v>
      </c>
      <c r="C352">
        <v>2.8000000000000001E-2</v>
      </c>
      <c r="D352" t="s">
        <v>411</v>
      </c>
      <c r="E352" s="640" t="s">
        <v>398</v>
      </c>
      <c r="F352" s="640" t="s">
        <v>425</v>
      </c>
      <c r="G352" t="s">
        <v>363</v>
      </c>
      <c r="H352">
        <v>18.908999999999999</v>
      </c>
      <c r="I352" t="s">
        <v>729</v>
      </c>
      <c r="J352" s="638">
        <v>18.908999999999999</v>
      </c>
      <c r="L352">
        <v>105646810</v>
      </c>
      <c r="M352" s="5">
        <v>43391</v>
      </c>
      <c r="N352">
        <v>27</v>
      </c>
      <c r="O352">
        <v>1</v>
      </c>
      <c r="P352">
        <v>0</v>
      </c>
      <c r="Q352">
        <v>5</v>
      </c>
      <c r="R352" t="s">
        <v>3</v>
      </c>
      <c r="S352" t="s">
        <v>776</v>
      </c>
    </row>
    <row r="353" spans="1:19" x14ac:dyDescent="0.35">
      <c r="A353">
        <v>0</v>
      </c>
      <c r="B353" t="s">
        <v>363</v>
      </c>
      <c r="C353">
        <v>0.03</v>
      </c>
      <c r="D353" t="s">
        <v>411</v>
      </c>
      <c r="E353" s="640" t="s">
        <v>398</v>
      </c>
      <c r="F353" t="s">
        <v>631</v>
      </c>
      <c r="G353" t="s">
        <v>363</v>
      </c>
      <c r="H353">
        <v>18.911000000000001</v>
      </c>
      <c r="I353" t="s">
        <v>729</v>
      </c>
      <c r="J353" s="638">
        <v>18.911000000000001</v>
      </c>
      <c r="L353">
        <v>108275869</v>
      </c>
      <c r="M353" s="5">
        <v>45951</v>
      </c>
      <c r="N353">
        <v>19</v>
      </c>
      <c r="O353">
        <v>1</v>
      </c>
      <c r="P353">
        <v>0</v>
      </c>
      <c r="Q353">
        <v>1</v>
      </c>
      <c r="R353" t="s">
        <v>7</v>
      </c>
      <c r="S353" t="s">
        <v>805</v>
      </c>
    </row>
    <row r="354" spans="1:19" x14ac:dyDescent="0.35">
      <c r="A354">
        <v>0</v>
      </c>
      <c r="B354" t="s">
        <v>363</v>
      </c>
      <c r="C354">
        <v>0.2</v>
      </c>
      <c r="D354" t="s">
        <v>6</v>
      </c>
      <c r="E354" t="s">
        <v>397</v>
      </c>
      <c r="F354" s="640" t="s">
        <v>398</v>
      </c>
      <c r="H354">
        <v>999.99900000000002</v>
      </c>
      <c r="I354" t="s">
        <v>849</v>
      </c>
      <c r="J354" s="638">
        <v>18.946999999999999</v>
      </c>
      <c r="L354">
        <v>108023560</v>
      </c>
      <c r="M354" s="5">
        <v>45705</v>
      </c>
      <c r="N354">
        <v>21</v>
      </c>
      <c r="O354">
        <v>1</v>
      </c>
      <c r="P354">
        <v>0</v>
      </c>
      <c r="Q354">
        <v>1</v>
      </c>
      <c r="R354" t="s">
        <v>7</v>
      </c>
      <c r="S354" t="s">
        <v>862</v>
      </c>
    </row>
    <row r="355" spans="1:19" x14ac:dyDescent="0.35">
      <c r="A355" s="642" t="s">
        <v>870</v>
      </c>
      <c r="B355" s="642"/>
      <c r="C355" s="642"/>
      <c r="D355" s="642"/>
      <c r="E355" s="642"/>
      <c r="F355" s="642"/>
      <c r="G355" s="642"/>
      <c r="H355" s="642"/>
      <c r="I355" s="642"/>
      <c r="J355" s="642"/>
      <c r="K355" s="642"/>
      <c r="L355" s="642"/>
      <c r="M355" s="642"/>
      <c r="N355" s="642"/>
      <c r="O355" s="642"/>
      <c r="P355" s="642"/>
      <c r="Q355" s="642"/>
      <c r="R355" s="642"/>
      <c r="S355" s="642"/>
    </row>
    <row r="356" spans="1:19" x14ac:dyDescent="0.35">
      <c r="A356">
        <v>491</v>
      </c>
      <c r="B356" t="s">
        <v>364</v>
      </c>
      <c r="C356">
        <v>0</v>
      </c>
      <c r="E356" t="s">
        <v>420</v>
      </c>
      <c r="G356" t="s">
        <v>364</v>
      </c>
      <c r="H356">
        <v>999.99900000000002</v>
      </c>
      <c r="I356" t="s">
        <v>871</v>
      </c>
      <c r="L356">
        <v>104487179</v>
      </c>
      <c r="M356" s="5">
        <v>42242</v>
      </c>
      <c r="N356">
        <v>30</v>
      </c>
      <c r="O356">
        <v>1</v>
      </c>
      <c r="P356">
        <v>8</v>
      </c>
      <c r="Q356">
        <v>1</v>
      </c>
      <c r="R356" t="s">
        <v>3</v>
      </c>
    </row>
    <row r="357" spans="1:19" x14ac:dyDescent="0.35">
      <c r="A357">
        <v>491</v>
      </c>
      <c r="B357" t="s">
        <v>364</v>
      </c>
      <c r="C357">
        <v>0</v>
      </c>
      <c r="D357" t="s">
        <v>6</v>
      </c>
      <c r="E357" t="s">
        <v>420</v>
      </c>
      <c r="G357" t="s">
        <v>364</v>
      </c>
      <c r="H357">
        <v>999.99900000000002</v>
      </c>
      <c r="I357" t="s">
        <v>871</v>
      </c>
      <c r="L357">
        <v>105487309</v>
      </c>
      <c r="M357" s="5">
        <v>43235</v>
      </c>
      <c r="N357">
        <v>30</v>
      </c>
      <c r="O357">
        <v>1</v>
      </c>
      <c r="P357">
        <v>0</v>
      </c>
      <c r="Q357">
        <v>1</v>
      </c>
      <c r="R357" t="s">
        <v>7</v>
      </c>
    </row>
    <row r="358" spans="1:19" x14ac:dyDescent="0.35">
      <c r="A358">
        <v>491</v>
      </c>
      <c r="B358" t="s">
        <v>364</v>
      </c>
      <c r="C358">
        <v>0</v>
      </c>
      <c r="E358" s="640" t="s">
        <v>364</v>
      </c>
      <c r="F358" s="640" t="s">
        <v>364</v>
      </c>
      <c r="G358" t="s">
        <v>364</v>
      </c>
      <c r="H358">
        <v>999.99900000000002</v>
      </c>
      <c r="I358" t="s">
        <v>871</v>
      </c>
      <c r="L358">
        <v>106339440</v>
      </c>
      <c r="M358" s="5">
        <v>44091</v>
      </c>
      <c r="N358">
        <v>28</v>
      </c>
      <c r="O358">
        <v>2</v>
      </c>
      <c r="P358">
        <v>0</v>
      </c>
      <c r="Q358">
        <v>1</v>
      </c>
      <c r="R358" t="s">
        <v>7</v>
      </c>
    </row>
    <row r="359" spans="1:19" x14ac:dyDescent="0.35">
      <c r="A359">
        <v>502</v>
      </c>
      <c r="B359" t="s">
        <v>364</v>
      </c>
      <c r="C359">
        <v>0</v>
      </c>
      <c r="E359" t="s">
        <v>421</v>
      </c>
      <c r="G359" t="s">
        <v>364</v>
      </c>
      <c r="H359">
        <v>999.99900000000002</v>
      </c>
      <c r="I359" t="s">
        <v>871</v>
      </c>
      <c r="L359">
        <v>104388073</v>
      </c>
      <c r="M359" s="5">
        <v>42143</v>
      </c>
      <c r="N359">
        <v>23</v>
      </c>
      <c r="O359">
        <v>1</v>
      </c>
      <c r="P359">
        <v>7</v>
      </c>
      <c r="Q359">
        <v>1</v>
      </c>
      <c r="R359" t="s">
        <v>8</v>
      </c>
    </row>
    <row r="360" spans="1:19" x14ac:dyDescent="0.35">
      <c r="A360">
        <v>0</v>
      </c>
      <c r="B360" t="s">
        <v>363</v>
      </c>
      <c r="C360">
        <v>0.8</v>
      </c>
      <c r="D360" t="s">
        <v>411</v>
      </c>
      <c r="E360" t="s">
        <v>404</v>
      </c>
      <c r="F360" s="640" t="s">
        <v>344</v>
      </c>
      <c r="G360" t="s">
        <v>363</v>
      </c>
      <c r="H360">
        <v>13.044</v>
      </c>
      <c r="I360" t="s">
        <v>871</v>
      </c>
      <c r="L360">
        <v>107534593</v>
      </c>
      <c r="M360" s="5">
        <v>45244</v>
      </c>
      <c r="N360">
        <v>21</v>
      </c>
      <c r="O360">
        <v>1</v>
      </c>
      <c r="P360">
        <v>0</v>
      </c>
      <c r="Q360">
        <v>1</v>
      </c>
      <c r="R360" t="s">
        <v>7</v>
      </c>
    </row>
    <row r="361" spans="1:19" x14ac:dyDescent="0.35">
      <c r="A361">
        <v>0</v>
      </c>
      <c r="B361" t="s">
        <v>363</v>
      </c>
      <c r="C361">
        <v>0.5</v>
      </c>
      <c r="D361" t="s">
        <v>399</v>
      </c>
      <c r="E361" s="640" t="s">
        <v>596</v>
      </c>
      <c r="F361" s="640" t="s">
        <v>344</v>
      </c>
      <c r="G361" t="s">
        <v>363</v>
      </c>
      <c r="H361">
        <v>14.654</v>
      </c>
      <c r="I361" t="s">
        <v>871</v>
      </c>
      <c r="L361">
        <v>106734154</v>
      </c>
      <c r="M361" s="5">
        <v>44488</v>
      </c>
      <c r="N361">
        <v>17</v>
      </c>
      <c r="O361">
        <v>1</v>
      </c>
      <c r="P361">
        <v>0</v>
      </c>
      <c r="Q361">
        <v>5</v>
      </c>
      <c r="R361" t="s">
        <v>7</v>
      </c>
    </row>
    <row r="362" spans="1:19" x14ac:dyDescent="0.35">
      <c r="A362">
        <v>0</v>
      </c>
      <c r="B362" t="s">
        <v>363</v>
      </c>
      <c r="C362">
        <v>0.2</v>
      </c>
      <c r="D362" t="s">
        <v>6</v>
      </c>
      <c r="E362" s="640" t="s">
        <v>596</v>
      </c>
      <c r="F362" t="s">
        <v>387</v>
      </c>
      <c r="G362" t="s">
        <v>363</v>
      </c>
      <c r="H362">
        <v>14.954000000000001</v>
      </c>
      <c r="I362" t="s">
        <v>871</v>
      </c>
      <c r="L362">
        <v>108271187</v>
      </c>
      <c r="M362" s="5">
        <v>45947</v>
      </c>
      <c r="N362">
        <v>23</v>
      </c>
      <c r="O362">
        <v>1</v>
      </c>
      <c r="P362">
        <v>4</v>
      </c>
      <c r="Q362">
        <v>1</v>
      </c>
      <c r="R362" t="s">
        <v>7</v>
      </c>
    </row>
    <row r="363" spans="1:19" x14ac:dyDescent="0.35">
      <c r="A363">
        <v>721</v>
      </c>
      <c r="B363" t="s">
        <v>363</v>
      </c>
      <c r="C363">
        <v>0</v>
      </c>
      <c r="E363" t="s">
        <v>367</v>
      </c>
      <c r="F363" s="640" t="s">
        <v>596</v>
      </c>
      <c r="G363" t="s">
        <v>363</v>
      </c>
      <c r="H363">
        <v>15.026</v>
      </c>
      <c r="I363" t="s">
        <v>871</v>
      </c>
      <c r="L363">
        <v>107230051</v>
      </c>
      <c r="M363" s="5">
        <v>44957</v>
      </c>
      <c r="N363">
        <v>24</v>
      </c>
      <c r="O363">
        <v>1</v>
      </c>
      <c r="P363">
        <v>8</v>
      </c>
      <c r="Q363">
        <v>1</v>
      </c>
      <c r="R363" t="s">
        <v>7</v>
      </c>
    </row>
    <row r="364" spans="1:19" x14ac:dyDescent="0.35">
      <c r="A364">
        <v>0</v>
      </c>
      <c r="B364" t="s">
        <v>363</v>
      </c>
      <c r="C364">
        <v>0</v>
      </c>
      <c r="E364" t="s">
        <v>367</v>
      </c>
      <c r="F364" s="640" t="s">
        <v>596</v>
      </c>
      <c r="G364" t="s">
        <v>363</v>
      </c>
      <c r="H364">
        <v>15.026</v>
      </c>
      <c r="I364" t="s">
        <v>871</v>
      </c>
      <c r="L364">
        <v>105184113</v>
      </c>
      <c r="M364" s="5">
        <v>42954</v>
      </c>
      <c r="N364">
        <v>19</v>
      </c>
      <c r="O364">
        <v>2</v>
      </c>
      <c r="P364">
        <v>8</v>
      </c>
      <c r="Q364">
        <v>1</v>
      </c>
      <c r="R364" t="s">
        <v>7</v>
      </c>
    </row>
    <row r="365" spans="1:19" x14ac:dyDescent="0.35">
      <c r="A365">
        <v>0</v>
      </c>
      <c r="B365" t="s">
        <v>363</v>
      </c>
      <c r="C365">
        <v>0</v>
      </c>
      <c r="E365" t="s">
        <v>367</v>
      </c>
      <c r="F365" t="s">
        <v>387</v>
      </c>
      <c r="G365" t="s">
        <v>363</v>
      </c>
      <c r="H365">
        <v>15.026</v>
      </c>
      <c r="I365" t="s">
        <v>871</v>
      </c>
      <c r="L365">
        <v>104351635</v>
      </c>
      <c r="M365" s="5">
        <v>42109</v>
      </c>
      <c r="N365">
        <v>21</v>
      </c>
      <c r="O365">
        <v>2</v>
      </c>
      <c r="P365">
        <v>8</v>
      </c>
      <c r="Q365">
        <v>1</v>
      </c>
      <c r="R365" t="s">
        <v>7</v>
      </c>
    </row>
    <row r="366" spans="1:19" x14ac:dyDescent="0.35">
      <c r="A366">
        <v>721</v>
      </c>
      <c r="B366" t="s">
        <v>363</v>
      </c>
      <c r="C366">
        <v>0</v>
      </c>
      <c r="E366" t="s">
        <v>367</v>
      </c>
      <c r="F366" s="640" t="s">
        <v>596</v>
      </c>
      <c r="G366" t="s">
        <v>363</v>
      </c>
      <c r="H366">
        <v>15.026</v>
      </c>
      <c r="I366" t="s">
        <v>871</v>
      </c>
      <c r="L366">
        <v>105623839</v>
      </c>
      <c r="M366" s="5">
        <v>43371</v>
      </c>
      <c r="N366">
        <v>21</v>
      </c>
      <c r="O366">
        <v>1</v>
      </c>
      <c r="P366">
        <v>8</v>
      </c>
      <c r="Q366">
        <v>1</v>
      </c>
      <c r="R366" t="s">
        <v>7</v>
      </c>
    </row>
    <row r="367" spans="1:19" x14ac:dyDescent="0.35">
      <c r="A367">
        <v>0</v>
      </c>
      <c r="B367" t="s">
        <v>363</v>
      </c>
      <c r="C367">
        <v>0</v>
      </c>
      <c r="E367" t="s">
        <v>367</v>
      </c>
      <c r="F367" t="s">
        <v>387</v>
      </c>
      <c r="G367" t="s">
        <v>363</v>
      </c>
      <c r="H367">
        <v>15.026</v>
      </c>
      <c r="I367" t="s">
        <v>871</v>
      </c>
      <c r="L367">
        <v>108143954</v>
      </c>
      <c r="M367" s="5">
        <v>45823</v>
      </c>
      <c r="N367">
        <v>21</v>
      </c>
      <c r="O367">
        <v>2</v>
      </c>
      <c r="P367">
        <v>8</v>
      </c>
      <c r="Q367">
        <v>5</v>
      </c>
      <c r="R367" t="s">
        <v>7</v>
      </c>
    </row>
    <row r="368" spans="1:19" x14ac:dyDescent="0.35">
      <c r="A368">
        <v>0</v>
      </c>
      <c r="B368" t="s">
        <v>363</v>
      </c>
      <c r="C368">
        <v>0</v>
      </c>
      <c r="E368" t="s">
        <v>367</v>
      </c>
      <c r="F368" s="640" t="s">
        <v>344</v>
      </c>
      <c r="G368" t="s">
        <v>363</v>
      </c>
      <c r="H368">
        <v>15.026</v>
      </c>
      <c r="I368" t="s">
        <v>871</v>
      </c>
      <c r="L368">
        <v>108469064</v>
      </c>
      <c r="M368" s="5">
        <v>46129</v>
      </c>
      <c r="N368">
        <v>23</v>
      </c>
      <c r="O368">
        <v>1</v>
      </c>
      <c r="P368">
        <v>8</v>
      </c>
      <c r="Q368">
        <v>1</v>
      </c>
      <c r="R368" t="s">
        <v>7</v>
      </c>
    </row>
    <row r="369" spans="1:18" x14ac:dyDescent="0.35">
      <c r="A369">
        <v>721</v>
      </c>
      <c r="B369" t="s">
        <v>363</v>
      </c>
      <c r="C369">
        <v>4.0000000000000001E-3</v>
      </c>
      <c r="D369" t="s">
        <v>385</v>
      </c>
      <c r="E369" t="s">
        <v>367</v>
      </c>
      <c r="F369" s="640" t="s">
        <v>596</v>
      </c>
      <c r="G369" t="s">
        <v>363</v>
      </c>
      <c r="H369">
        <v>15.03</v>
      </c>
      <c r="I369" t="s">
        <v>871</v>
      </c>
      <c r="L369">
        <v>104668516</v>
      </c>
      <c r="M369" s="5">
        <v>42436</v>
      </c>
      <c r="N369">
        <v>21</v>
      </c>
      <c r="O369">
        <v>1</v>
      </c>
      <c r="P369">
        <v>12</v>
      </c>
      <c r="Q369">
        <v>2</v>
      </c>
      <c r="R369" t="s">
        <v>7</v>
      </c>
    </row>
    <row r="370" spans="1:18" x14ac:dyDescent="0.35">
      <c r="A370">
        <v>721</v>
      </c>
      <c r="B370" t="s">
        <v>363</v>
      </c>
      <c r="C370">
        <v>5.0000000000000001E-3</v>
      </c>
      <c r="D370" t="s">
        <v>385</v>
      </c>
      <c r="E370" t="s">
        <v>367</v>
      </c>
      <c r="F370" s="640" t="s">
        <v>596</v>
      </c>
      <c r="G370" t="s">
        <v>363</v>
      </c>
      <c r="H370">
        <v>15.031000000000001</v>
      </c>
      <c r="I370" t="s">
        <v>871</v>
      </c>
      <c r="L370">
        <v>104100474</v>
      </c>
      <c r="M370" s="5">
        <v>41828</v>
      </c>
      <c r="N370">
        <v>21</v>
      </c>
      <c r="O370">
        <v>1</v>
      </c>
      <c r="P370">
        <v>8</v>
      </c>
      <c r="Q370">
        <v>1</v>
      </c>
      <c r="R370" t="s">
        <v>7</v>
      </c>
    </row>
    <row r="371" spans="1:18" x14ac:dyDescent="0.35">
      <c r="B371" t="s">
        <v>363</v>
      </c>
      <c r="C371">
        <v>0.1</v>
      </c>
      <c r="D371" t="s">
        <v>385</v>
      </c>
      <c r="E371" t="s">
        <v>387</v>
      </c>
      <c r="F371" t="s">
        <v>384</v>
      </c>
      <c r="G371" t="s">
        <v>363</v>
      </c>
      <c r="H371">
        <v>15.041</v>
      </c>
      <c r="I371" t="s">
        <v>871</v>
      </c>
      <c r="L371">
        <v>104549097</v>
      </c>
      <c r="M371" s="5">
        <v>42314</v>
      </c>
      <c r="N371">
        <v>21</v>
      </c>
      <c r="O371">
        <v>1</v>
      </c>
      <c r="P371">
        <v>0</v>
      </c>
      <c r="Q371">
        <v>1</v>
      </c>
      <c r="R371" t="s">
        <v>3</v>
      </c>
    </row>
    <row r="372" spans="1:18" x14ac:dyDescent="0.35">
      <c r="A372">
        <v>721</v>
      </c>
      <c r="B372" t="s">
        <v>363</v>
      </c>
      <c r="C372">
        <v>8.0000000000000002E-3</v>
      </c>
      <c r="D372" t="s">
        <v>503</v>
      </c>
      <c r="E372" s="640" t="s">
        <v>596</v>
      </c>
      <c r="F372" t="s">
        <v>367</v>
      </c>
      <c r="G372" t="s">
        <v>363</v>
      </c>
      <c r="H372">
        <v>15.146000000000001</v>
      </c>
      <c r="I372" t="s">
        <v>871</v>
      </c>
      <c r="L372">
        <v>104880476</v>
      </c>
      <c r="M372" s="5">
        <v>42655</v>
      </c>
      <c r="N372">
        <v>21</v>
      </c>
      <c r="O372">
        <v>1</v>
      </c>
      <c r="P372">
        <v>12</v>
      </c>
      <c r="Q372">
        <v>1</v>
      </c>
      <c r="R372" t="s">
        <v>7</v>
      </c>
    </row>
    <row r="373" spans="1:18" x14ac:dyDescent="0.35">
      <c r="A373">
        <v>0</v>
      </c>
      <c r="B373" t="s">
        <v>363</v>
      </c>
      <c r="C373">
        <v>2E-3</v>
      </c>
      <c r="D373" t="s">
        <v>6</v>
      </c>
      <c r="E373" s="640" t="s">
        <v>596</v>
      </c>
      <c r="F373" t="s">
        <v>367</v>
      </c>
      <c r="G373" t="s">
        <v>363</v>
      </c>
      <c r="H373">
        <v>15.151999999999999</v>
      </c>
      <c r="I373" t="s">
        <v>871</v>
      </c>
      <c r="L373">
        <v>107489024</v>
      </c>
      <c r="M373" s="5">
        <v>45210</v>
      </c>
      <c r="N373">
        <v>21</v>
      </c>
      <c r="O373">
        <v>1</v>
      </c>
      <c r="P373">
        <v>0</v>
      </c>
      <c r="Q373">
        <v>1</v>
      </c>
      <c r="R373" t="s">
        <v>3</v>
      </c>
    </row>
    <row r="374" spans="1:18" x14ac:dyDescent="0.35">
      <c r="A374">
        <v>0</v>
      </c>
      <c r="B374" t="s">
        <v>363</v>
      </c>
      <c r="C374">
        <v>8.9999999999999993E-3</v>
      </c>
      <c r="D374" t="s">
        <v>411</v>
      </c>
      <c r="E374" t="s">
        <v>435</v>
      </c>
      <c r="F374" t="s">
        <v>572</v>
      </c>
      <c r="G374" t="s">
        <v>363</v>
      </c>
      <c r="H374">
        <v>999.99900000000002</v>
      </c>
      <c r="I374" t="s">
        <v>871</v>
      </c>
      <c r="L374">
        <v>108027520</v>
      </c>
      <c r="M374" s="5">
        <v>45708</v>
      </c>
      <c r="N374">
        <v>21</v>
      </c>
      <c r="O374">
        <v>6</v>
      </c>
      <c r="P374">
        <v>7</v>
      </c>
      <c r="Q374">
        <v>5</v>
      </c>
      <c r="R374" t="s">
        <v>3</v>
      </c>
    </row>
    <row r="375" spans="1:18" x14ac:dyDescent="0.35">
      <c r="A375">
        <v>0</v>
      </c>
      <c r="B375" t="s">
        <v>363</v>
      </c>
      <c r="C375">
        <v>0</v>
      </c>
      <c r="E375" t="s">
        <v>422</v>
      </c>
      <c r="F375" t="s">
        <v>429</v>
      </c>
      <c r="G375" t="s">
        <v>363</v>
      </c>
      <c r="H375">
        <v>999.99900000000002</v>
      </c>
      <c r="I375" t="s">
        <v>871</v>
      </c>
      <c r="L375">
        <v>108389966</v>
      </c>
      <c r="M375" s="5">
        <v>46055</v>
      </c>
      <c r="N375">
        <v>19</v>
      </c>
      <c r="O375">
        <v>4</v>
      </c>
      <c r="P375">
        <v>8</v>
      </c>
      <c r="Q375">
        <v>5</v>
      </c>
      <c r="R375" t="s">
        <v>7</v>
      </c>
    </row>
    <row r="376" spans="1:18" x14ac:dyDescent="0.35">
      <c r="A376">
        <v>0</v>
      </c>
      <c r="B376" t="s">
        <v>363</v>
      </c>
      <c r="C376">
        <v>7.5999999999999998E-2</v>
      </c>
      <c r="D376" t="s">
        <v>6</v>
      </c>
      <c r="E376" t="s">
        <v>634</v>
      </c>
      <c r="F376" t="s">
        <v>484</v>
      </c>
      <c r="G376" t="s">
        <v>363</v>
      </c>
      <c r="H376">
        <v>999.99900000000002</v>
      </c>
      <c r="I376" t="s">
        <v>871</v>
      </c>
      <c r="L376">
        <v>107809255</v>
      </c>
      <c r="M376" s="5">
        <v>45508</v>
      </c>
      <c r="N376">
        <v>21</v>
      </c>
      <c r="O376">
        <v>1</v>
      </c>
      <c r="P376">
        <v>0</v>
      </c>
      <c r="Q376">
        <v>1</v>
      </c>
      <c r="R376" t="s">
        <v>7</v>
      </c>
    </row>
    <row r="377" spans="1:18" x14ac:dyDescent="0.35">
      <c r="A377">
        <v>502</v>
      </c>
      <c r="B377" t="s">
        <v>363</v>
      </c>
      <c r="C377">
        <v>1E-3</v>
      </c>
      <c r="D377" t="s">
        <v>6</v>
      </c>
      <c r="E377" t="s">
        <v>635</v>
      </c>
      <c r="F377" t="s">
        <v>445</v>
      </c>
      <c r="G377" t="s">
        <v>363</v>
      </c>
      <c r="H377">
        <v>999.99900000000002</v>
      </c>
      <c r="I377" t="s">
        <v>871</v>
      </c>
      <c r="L377">
        <v>104191074</v>
      </c>
      <c r="M377" s="5">
        <v>41927</v>
      </c>
      <c r="N377">
        <v>31</v>
      </c>
      <c r="O377">
        <v>2</v>
      </c>
      <c r="P377">
        <v>8</v>
      </c>
      <c r="Q377">
        <v>1</v>
      </c>
      <c r="R377" t="s">
        <v>7</v>
      </c>
    </row>
    <row r="378" spans="1:18" x14ac:dyDescent="0.35">
      <c r="A378">
        <v>0</v>
      </c>
      <c r="B378" t="s">
        <v>363</v>
      </c>
      <c r="C378">
        <v>0</v>
      </c>
      <c r="E378" t="s">
        <v>363</v>
      </c>
      <c r="F378" t="s">
        <v>394</v>
      </c>
      <c r="G378" t="s">
        <v>363</v>
      </c>
      <c r="H378">
        <v>999.99900000000002</v>
      </c>
      <c r="I378" t="s">
        <v>871</v>
      </c>
      <c r="L378">
        <v>106266748</v>
      </c>
      <c r="M378" s="5">
        <v>44013</v>
      </c>
      <c r="N378">
        <v>23</v>
      </c>
      <c r="O378">
        <v>1</v>
      </c>
      <c r="P378">
        <v>8</v>
      </c>
      <c r="Q378">
        <v>1</v>
      </c>
      <c r="R378" t="s">
        <v>3</v>
      </c>
    </row>
    <row r="379" spans="1:18" x14ac:dyDescent="0.35">
      <c r="A379">
        <v>721</v>
      </c>
      <c r="B379" t="s">
        <v>363</v>
      </c>
      <c r="C379">
        <v>3.0000000000000001E-3</v>
      </c>
      <c r="D379" t="s">
        <v>385</v>
      </c>
      <c r="E379" t="s">
        <v>363</v>
      </c>
      <c r="F379" s="640" t="s">
        <v>596</v>
      </c>
      <c r="G379" t="s">
        <v>363</v>
      </c>
      <c r="H379">
        <v>999.99900000000002</v>
      </c>
      <c r="I379" t="s">
        <v>871</v>
      </c>
      <c r="L379">
        <v>105172909</v>
      </c>
      <c r="M379" s="5">
        <v>42941</v>
      </c>
      <c r="N379">
        <v>21</v>
      </c>
      <c r="O379">
        <v>1</v>
      </c>
      <c r="P379">
        <v>8</v>
      </c>
      <c r="Q379">
        <v>1</v>
      </c>
      <c r="R379" t="s">
        <v>7</v>
      </c>
    </row>
    <row r="380" spans="1:18" x14ac:dyDescent="0.35">
      <c r="A380">
        <v>0</v>
      </c>
      <c r="B380" t="s">
        <v>363</v>
      </c>
      <c r="C380">
        <v>8.0000000000000002E-3</v>
      </c>
      <c r="D380" t="s">
        <v>399</v>
      </c>
      <c r="E380" t="s">
        <v>363</v>
      </c>
      <c r="F380" t="s">
        <v>507</v>
      </c>
      <c r="G380" t="s">
        <v>363</v>
      </c>
      <c r="H380">
        <v>999.99900000000002</v>
      </c>
      <c r="I380" t="s">
        <v>871</v>
      </c>
      <c r="L380">
        <v>104954335</v>
      </c>
      <c r="M380" s="5">
        <v>42723</v>
      </c>
      <c r="N380">
        <v>19</v>
      </c>
      <c r="O380">
        <v>2</v>
      </c>
      <c r="P380">
        <v>8</v>
      </c>
      <c r="Q380">
        <v>1</v>
      </c>
      <c r="R380" t="s">
        <v>7</v>
      </c>
    </row>
    <row r="381" spans="1:18" x14ac:dyDescent="0.35">
      <c r="A381">
        <v>0</v>
      </c>
      <c r="B381" t="s">
        <v>363</v>
      </c>
      <c r="C381">
        <v>0.1</v>
      </c>
      <c r="D381" t="s">
        <v>411</v>
      </c>
      <c r="E381" t="s">
        <v>363</v>
      </c>
      <c r="F381" t="s">
        <v>636</v>
      </c>
      <c r="G381" t="s">
        <v>363</v>
      </c>
      <c r="H381">
        <v>999.99900000000002</v>
      </c>
      <c r="I381" t="s">
        <v>871</v>
      </c>
      <c r="L381">
        <v>106412187</v>
      </c>
      <c r="M381" s="5">
        <v>44155</v>
      </c>
      <c r="N381">
        <v>23</v>
      </c>
      <c r="O381">
        <v>1</v>
      </c>
      <c r="P381">
        <v>0</v>
      </c>
      <c r="Q381">
        <v>1</v>
      </c>
      <c r="R381" t="s">
        <v>7</v>
      </c>
    </row>
    <row r="382" spans="1:18" x14ac:dyDescent="0.35">
      <c r="A382">
        <v>0</v>
      </c>
      <c r="B382" t="s">
        <v>363</v>
      </c>
      <c r="C382">
        <v>0.2</v>
      </c>
      <c r="D382" t="s">
        <v>6</v>
      </c>
      <c r="E382" t="s">
        <v>363</v>
      </c>
      <c r="F382" t="s">
        <v>404</v>
      </c>
      <c r="G382" t="s">
        <v>363</v>
      </c>
      <c r="H382">
        <v>999.99900000000002</v>
      </c>
      <c r="I382" t="s">
        <v>871</v>
      </c>
      <c r="L382">
        <v>103990000</v>
      </c>
      <c r="M382" s="5">
        <v>41699</v>
      </c>
      <c r="N382">
        <v>24</v>
      </c>
      <c r="O382">
        <v>1</v>
      </c>
      <c r="P382">
        <v>5</v>
      </c>
      <c r="Q382">
        <v>1</v>
      </c>
      <c r="R382" t="s">
        <v>3</v>
      </c>
    </row>
    <row r="383" spans="1:18" x14ac:dyDescent="0.35">
      <c r="A383">
        <v>0</v>
      </c>
      <c r="B383" t="s">
        <v>363</v>
      </c>
      <c r="C383">
        <v>0</v>
      </c>
      <c r="E383" t="s">
        <v>564</v>
      </c>
      <c r="F383" t="s">
        <v>367</v>
      </c>
      <c r="G383" t="s">
        <v>363</v>
      </c>
      <c r="H383">
        <v>999.99900000000002</v>
      </c>
      <c r="I383" t="s">
        <v>871</v>
      </c>
      <c r="L383">
        <v>105313553</v>
      </c>
      <c r="M383" s="5">
        <v>43066</v>
      </c>
      <c r="N383">
        <v>23</v>
      </c>
      <c r="O383">
        <v>1</v>
      </c>
      <c r="P383">
        <v>7</v>
      </c>
      <c r="Q383">
        <v>1</v>
      </c>
      <c r="R383" t="s">
        <v>3</v>
      </c>
    </row>
    <row r="384" spans="1:18" x14ac:dyDescent="0.35">
      <c r="A384">
        <v>0</v>
      </c>
      <c r="B384" t="s">
        <v>363</v>
      </c>
      <c r="C384">
        <v>1</v>
      </c>
      <c r="D384" t="s">
        <v>411</v>
      </c>
      <c r="E384" t="s">
        <v>550</v>
      </c>
      <c r="F384" t="s">
        <v>387</v>
      </c>
      <c r="G384" t="s">
        <v>363</v>
      </c>
      <c r="H384">
        <v>999.99900000000002</v>
      </c>
      <c r="I384" t="s">
        <v>871</v>
      </c>
      <c r="L384">
        <v>105670257</v>
      </c>
      <c r="M384" s="5">
        <v>43412</v>
      </c>
      <c r="N384">
        <v>17</v>
      </c>
      <c r="O384">
        <v>1</v>
      </c>
      <c r="P384">
        <v>0</v>
      </c>
      <c r="Q384">
        <v>5</v>
      </c>
      <c r="R384" t="s">
        <v>7</v>
      </c>
    </row>
    <row r="385" spans="1:18" x14ac:dyDescent="0.35">
      <c r="A385">
        <v>0</v>
      </c>
      <c r="B385" t="s">
        <v>363</v>
      </c>
      <c r="C385">
        <v>0</v>
      </c>
      <c r="E385" t="s">
        <v>637</v>
      </c>
      <c r="F385" t="s">
        <v>406</v>
      </c>
      <c r="G385" t="s">
        <v>363</v>
      </c>
      <c r="H385">
        <v>999.99900000000002</v>
      </c>
      <c r="I385" t="s">
        <v>871</v>
      </c>
      <c r="L385">
        <v>107493955</v>
      </c>
      <c r="M385" s="5">
        <v>45216</v>
      </c>
      <c r="N385">
        <v>21</v>
      </c>
      <c r="O385">
        <v>1</v>
      </c>
      <c r="P385">
        <v>7</v>
      </c>
      <c r="Q385">
        <v>1</v>
      </c>
      <c r="R385" t="s">
        <v>3</v>
      </c>
    </row>
    <row r="386" spans="1:18" x14ac:dyDescent="0.35">
      <c r="A386">
        <v>0</v>
      </c>
      <c r="B386" t="s">
        <v>363</v>
      </c>
      <c r="C386">
        <v>0</v>
      </c>
      <c r="E386" t="s">
        <v>638</v>
      </c>
      <c r="F386" t="s">
        <v>384</v>
      </c>
      <c r="G386" t="s">
        <v>363</v>
      </c>
      <c r="H386">
        <v>999.99900000000002</v>
      </c>
      <c r="I386" t="s">
        <v>871</v>
      </c>
      <c r="L386">
        <v>104781532</v>
      </c>
      <c r="M386" s="5">
        <v>42555</v>
      </c>
      <c r="N386">
        <v>24</v>
      </c>
      <c r="O386">
        <v>1</v>
      </c>
      <c r="P386">
        <v>0</v>
      </c>
      <c r="Q386">
        <v>1</v>
      </c>
      <c r="R386" t="s">
        <v>8</v>
      </c>
    </row>
    <row r="387" spans="1:18" x14ac:dyDescent="0.35">
      <c r="A387">
        <v>0</v>
      </c>
      <c r="B387" t="s">
        <v>363</v>
      </c>
      <c r="C387">
        <v>0.05</v>
      </c>
      <c r="D387" t="s">
        <v>6</v>
      </c>
      <c r="E387" t="s">
        <v>639</v>
      </c>
      <c r="F387" t="s">
        <v>640</v>
      </c>
      <c r="G387" t="s">
        <v>363</v>
      </c>
      <c r="H387">
        <v>999.99900000000002</v>
      </c>
      <c r="I387" t="s">
        <v>871</v>
      </c>
      <c r="L387">
        <v>108101785</v>
      </c>
      <c r="M387" s="5">
        <v>45783</v>
      </c>
      <c r="N387">
        <v>18</v>
      </c>
      <c r="O387">
        <v>1</v>
      </c>
      <c r="P387">
        <v>0</v>
      </c>
      <c r="Q387">
        <v>1</v>
      </c>
      <c r="R387" t="s">
        <v>7</v>
      </c>
    </row>
    <row r="388" spans="1:18" x14ac:dyDescent="0.35">
      <c r="A388">
        <v>0</v>
      </c>
      <c r="B388" t="s">
        <v>363</v>
      </c>
      <c r="C388">
        <v>0</v>
      </c>
      <c r="E388" t="s">
        <v>467</v>
      </c>
      <c r="F388" t="s">
        <v>438</v>
      </c>
      <c r="G388" t="s">
        <v>363</v>
      </c>
      <c r="H388">
        <v>999.99900000000002</v>
      </c>
      <c r="I388" t="s">
        <v>871</v>
      </c>
      <c r="L388">
        <v>107699046</v>
      </c>
      <c r="M388" s="5">
        <v>45403</v>
      </c>
      <c r="N388">
        <v>19</v>
      </c>
      <c r="O388">
        <v>1</v>
      </c>
      <c r="P388">
        <v>8</v>
      </c>
      <c r="Q388">
        <v>1</v>
      </c>
      <c r="R388" t="s">
        <v>8</v>
      </c>
    </row>
    <row r="389" spans="1:18" x14ac:dyDescent="0.35">
      <c r="A389">
        <v>0</v>
      </c>
      <c r="B389" t="s">
        <v>363</v>
      </c>
      <c r="C389">
        <v>1.9E-2</v>
      </c>
      <c r="D389" t="s">
        <v>6</v>
      </c>
      <c r="E389" t="s">
        <v>467</v>
      </c>
      <c r="F389" t="s">
        <v>446</v>
      </c>
      <c r="G389" t="s">
        <v>363</v>
      </c>
      <c r="H389">
        <v>999.99900000000002</v>
      </c>
      <c r="I389" t="s">
        <v>871</v>
      </c>
      <c r="L389">
        <v>108013890</v>
      </c>
      <c r="M389" s="5">
        <v>45694</v>
      </c>
      <c r="N389">
        <v>17</v>
      </c>
      <c r="O389">
        <v>1</v>
      </c>
      <c r="P389">
        <v>0</v>
      </c>
      <c r="Q389">
        <v>5</v>
      </c>
      <c r="R389" t="s">
        <v>7</v>
      </c>
    </row>
    <row r="390" spans="1:18" x14ac:dyDescent="0.35">
      <c r="A390">
        <v>0</v>
      </c>
      <c r="B390" t="s">
        <v>363</v>
      </c>
      <c r="C390">
        <v>0.1</v>
      </c>
      <c r="D390" t="s">
        <v>6</v>
      </c>
      <c r="E390" t="s">
        <v>467</v>
      </c>
      <c r="F390" t="s">
        <v>446</v>
      </c>
      <c r="G390" t="s">
        <v>363</v>
      </c>
      <c r="H390">
        <v>999.99900000000002</v>
      </c>
      <c r="I390" t="s">
        <v>871</v>
      </c>
      <c r="L390">
        <v>105847333</v>
      </c>
      <c r="M390" s="5">
        <v>43584</v>
      </c>
      <c r="N390">
        <v>19</v>
      </c>
      <c r="O390">
        <v>1</v>
      </c>
      <c r="P390">
        <v>0</v>
      </c>
      <c r="Q390">
        <v>5</v>
      </c>
      <c r="R390" t="s">
        <v>7</v>
      </c>
    </row>
    <row r="391" spans="1:18" x14ac:dyDescent="0.35">
      <c r="A391">
        <v>0</v>
      </c>
      <c r="B391" t="s">
        <v>363</v>
      </c>
      <c r="C391">
        <v>0.1</v>
      </c>
      <c r="D391" t="s">
        <v>6</v>
      </c>
      <c r="E391" t="s">
        <v>467</v>
      </c>
      <c r="F391" t="s">
        <v>446</v>
      </c>
      <c r="G391" t="s">
        <v>363</v>
      </c>
      <c r="H391">
        <v>999.99900000000002</v>
      </c>
      <c r="I391" t="s">
        <v>871</v>
      </c>
      <c r="L391">
        <v>106929571</v>
      </c>
      <c r="M391" s="5">
        <v>44670</v>
      </c>
      <c r="N391">
        <v>17</v>
      </c>
      <c r="O391">
        <v>1</v>
      </c>
      <c r="P391">
        <v>0</v>
      </c>
      <c r="Q391">
        <v>5</v>
      </c>
      <c r="R391" t="s">
        <v>7</v>
      </c>
    </row>
    <row r="392" spans="1:18" x14ac:dyDescent="0.35">
      <c r="A392">
        <v>0</v>
      </c>
      <c r="B392" t="s">
        <v>363</v>
      </c>
      <c r="C392">
        <v>0.1</v>
      </c>
      <c r="D392" t="s">
        <v>6</v>
      </c>
      <c r="E392" t="s">
        <v>467</v>
      </c>
      <c r="F392" t="s">
        <v>446</v>
      </c>
      <c r="G392" t="s">
        <v>363</v>
      </c>
      <c r="H392">
        <v>999.99900000000002</v>
      </c>
      <c r="I392" t="s">
        <v>871</v>
      </c>
      <c r="L392">
        <v>108433812</v>
      </c>
      <c r="M392" s="5">
        <v>46095</v>
      </c>
      <c r="N392">
        <v>19</v>
      </c>
      <c r="O392">
        <v>1</v>
      </c>
      <c r="P392">
        <v>0</v>
      </c>
      <c r="Q392">
        <v>5</v>
      </c>
      <c r="R392" t="s">
        <v>7</v>
      </c>
    </row>
    <row r="393" spans="1:18" x14ac:dyDescent="0.35">
      <c r="A393">
        <v>0</v>
      </c>
      <c r="B393" t="s">
        <v>363</v>
      </c>
      <c r="C393">
        <v>0.25</v>
      </c>
      <c r="D393" t="s">
        <v>411</v>
      </c>
      <c r="E393" t="s">
        <v>467</v>
      </c>
      <c r="F393" t="s">
        <v>438</v>
      </c>
      <c r="G393" t="s">
        <v>363</v>
      </c>
      <c r="H393">
        <v>999.99900000000002</v>
      </c>
      <c r="I393" t="s">
        <v>871</v>
      </c>
      <c r="L393">
        <v>106639197</v>
      </c>
      <c r="M393" s="5">
        <v>44397</v>
      </c>
      <c r="N393">
        <v>19</v>
      </c>
      <c r="O393">
        <v>1</v>
      </c>
      <c r="P393">
        <v>0</v>
      </c>
      <c r="Q393">
        <v>1</v>
      </c>
      <c r="R393" t="s">
        <v>8</v>
      </c>
    </row>
    <row r="394" spans="1:18" x14ac:dyDescent="0.35">
      <c r="A394">
        <v>0</v>
      </c>
      <c r="B394" t="s">
        <v>363</v>
      </c>
      <c r="C394">
        <v>0.5</v>
      </c>
      <c r="D394" t="s">
        <v>411</v>
      </c>
      <c r="E394" t="s">
        <v>467</v>
      </c>
      <c r="F394" t="s">
        <v>438</v>
      </c>
      <c r="G394" t="s">
        <v>363</v>
      </c>
      <c r="H394">
        <v>999.99900000000002</v>
      </c>
      <c r="I394" t="s">
        <v>871</v>
      </c>
      <c r="L394">
        <v>108351361</v>
      </c>
      <c r="M394" s="5">
        <v>46014</v>
      </c>
      <c r="N394">
        <v>24</v>
      </c>
      <c r="O394">
        <v>1</v>
      </c>
      <c r="P394">
        <v>0</v>
      </c>
      <c r="Q394">
        <v>1</v>
      </c>
      <c r="R394" t="s">
        <v>7</v>
      </c>
    </row>
    <row r="395" spans="1:18" x14ac:dyDescent="0.35">
      <c r="A395">
        <v>0</v>
      </c>
      <c r="B395" t="s">
        <v>363</v>
      </c>
      <c r="C395">
        <v>1</v>
      </c>
      <c r="D395" t="s">
        <v>411</v>
      </c>
      <c r="E395" t="s">
        <v>467</v>
      </c>
      <c r="F395" t="s">
        <v>483</v>
      </c>
      <c r="G395" t="s">
        <v>363</v>
      </c>
      <c r="H395">
        <v>999.99900000000002</v>
      </c>
      <c r="I395" t="s">
        <v>871</v>
      </c>
      <c r="L395">
        <v>108386196</v>
      </c>
      <c r="M395" s="5">
        <v>46050</v>
      </c>
      <c r="N395">
        <v>25</v>
      </c>
      <c r="O395">
        <v>1</v>
      </c>
      <c r="P395">
        <v>17</v>
      </c>
      <c r="Q395">
        <v>1</v>
      </c>
      <c r="R395" t="s">
        <v>7</v>
      </c>
    </row>
    <row r="396" spans="1:18" x14ac:dyDescent="0.35">
      <c r="A396">
        <v>0</v>
      </c>
      <c r="B396" t="s">
        <v>363</v>
      </c>
      <c r="C396">
        <v>0.1</v>
      </c>
      <c r="D396" t="s">
        <v>6</v>
      </c>
      <c r="E396" t="s">
        <v>481</v>
      </c>
      <c r="F396" t="s">
        <v>446</v>
      </c>
      <c r="G396" t="s">
        <v>363</v>
      </c>
      <c r="H396">
        <v>999.99900000000002</v>
      </c>
      <c r="I396" t="s">
        <v>871</v>
      </c>
      <c r="L396">
        <v>106599420</v>
      </c>
      <c r="M396" s="5">
        <v>44354</v>
      </c>
      <c r="N396">
        <v>19</v>
      </c>
      <c r="O396">
        <v>1</v>
      </c>
      <c r="P396">
        <v>0</v>
      </c>
      <c r="Q396">
        <v>1</v>
      </c>
      <c r="R396" t="s">
        <v>7</v>
      </c>
    </row>
    <row r="397" spans="1:18" x14ac:dyDescent="0.35">
      <c r="A397">
        <v>0</v>
      </c>
      <c r="B397" t="s">
        <v>363</v>
      </c>
      <c r="C397">
        <v>0</v>
      </c>
      <c r="E397" t="s">
        <v>554</v>
      </c>
      <c r="F397" t="s">
        <v>404</v>
      </c>
      <c r="G397" t="s">
        <v>363</v>
      </c>
      <c r="H397">
        <v>999.99900000000002</v>
      </c>
      <c r="I397" t="s">
        <v>871</v>
      </c>
      <c r="L397">
        <v>107047070</v>
      </c>
      <c r="M397" s="5">
        <v>44787</v>
      </c>
      <c r="N397">
        <v>23</v>
      </c>
      <c r="O397">
        <v>1</v>
      </c>
      <c r="P397">
        <v>7</v>
      </c>
      <c r="Q397">
        <v>1</v>
      </c>
      <c r="R397" t="s">
        <v>8</v>
      </c>
    </row>
    <row r="398" spans="1:18" x14ac:dyDescent="0.35">
      <c r="A398">
        <v>0</v>
      </c>
      <c r="B398" t="s">
        <v>363</v>
      </c>
      <c r="C398">
        <v>0</v>
      </c>
      <c r="E398" t="s">
        <v>554</v>
      </c>
      <c r="F398" t="s">
        <v>406</v>
      </c>
      <c r="G398" t="s">
        <v>363</v>
      </c>
      <c r="H398">
        <v>999.99900000000002</v>
      </c>
      <c r="I398" t="s">
        <v>871</v>
      </c>
      <c r="L398">
        <v>107475382</v>
      </c>
      <c r="M398" s="5">
        <v>45200</v>
      </c>
      <c r="N398">
        <v>21</v>
      </c>
      <c r="O398">
        <v>1</v>
      </c>
      <c r="P398">
        <v>7</v>
      </c>
      <c r="Q398">
        <v>4</v>
      </c>
      <c r="R398" t="s">
        <v>7</v>
      </c>
    </row>
    <row r="399" spans="1:18" x14ac:dyDescent="0.35">
      <c r="A399">
        <v>0</v>
      </c>
      <c r="B399" t="s">
        <v>363</v>
      </c>
      <c r="C399">
        <v>0.2</v>
      </c>
      <c r="D399" t="s">
        <v>411</v>
      </c>
      <c r="E399" t="s">
        <v>554</v>
      </c>
      <c r="F399" t="s">
        <v>406</v>
      </c>
      <c r="G399" t="s">
        <v>363</v>
      </c>
      <c r="H399">
        <v>999.99900000000002</v>
      </c>
      <c r="I399" t="s">
        <v>871</v>
      </c>
      <c r="L399">
        <v>107247057</v>
      </c>
      <c r="M399" s="5">
        <v>44972</v>
      </c>
      <c r="N399">
        <v>21</v>
      </c>
      <c r="O399">
        <v>1</v>
      </c>
      <c r="P399">
        <v>0</v>
      </c>
      <c r="Q399">
        <v>1</v>
      </c>
      <c r="R399" t="s">
        <v>7</v>
      </c>
    </row>
    <row r="400" spans="1:18" x14ac:dyDescent="0.35">
      <c r="A400">
        <v>0</v>
      </c>
      <c r="B400" t="s">
        <v>363</v>
      </c>
      <c r="C400">
        <v>5.0000000000000001E-3</v>
      </c>
      <c r="D400" t="s">
        <v>411</v>
      </c>
      <c r="E400" t="s">
        <v>434</v>
      </c>
      <c r="F400" t="s">
        <v>387</v>
      </c>
      <c r="G400" t="s">
        <v>363</v>
      </c>
      <c r="H400">
        <v>999.99900000000002</v>
      </c>
      <c r="I400" t="s">
        <v>871</v>
      </c>
      <c r="L400">
        <v>105676459</v>
      </c>
      <c r="M400" s="5">
        <v>43418</v>
      </c>
      <c r="N400">
        <v>21</v>
      </c>
      <c r="O400">
        <v>1</v>
      </c>
      <c r="P400">
        <v>0</v>
      </c>
      <c r="Q400">
        <v>5</v>
      </c>
      <c r="R400" t="s">
        <v>7</v>
      </c>
    </row>
    <row r="401" spans="1:18" x14ac:dyDescent="0.35">
      <c r="A401">
        <v>0</v>
      </c>
      <c r="B401" t="s">
        <v>363</v>
      </c>
      <c r="C401">
        <v>0.1</v>
      </c>
      <c r="D401" t="s">
        <v>411</v>
      </c>
      <c r="E401" t="s">
        <v>434</v>
      </c>
      <c r="F401" t="s">
        <v>387</v>
      </c>
      <c r="G401" t="s">
        <v>363</v>
      </c>
      <c r="H401">
        <v>999.99900000000002</v>
      </c>
      <c r="I401" t="s">
        <v>871</v>
      </c>
      <c r="L401">
        <v>105749138</v>
      </c>
      <c r="M401" s="5">
        <v>43482</v>
      </c>
      <c r="N401">
        <v>30</v>
      </c>
      <c r="O401">
        <v>1</v>
      </c>
      <c r="P401">
        <v>8</v>
      </c>
      <c r="Q401">
        <v>2</v>
      </c>
      <c r="R401" t="s">
        <v>8</v>
      </c>
    </row>
    <row r="402" spans="1:18" x14ac:dyDescent="0.35">
      <c r="A402">
        <v>0</v>
      </c>
      <c r="B402" t="s">
        <v>363</v>
      </c>
      <c r="C402">
        <v>0.1</v>
      </c>
      <c r="D402" t="s">
        <v>411</v>
      </c>
      <c r="E402" t="s">
        <v>434</v>
      </c>
      <c r="F402" t="s">
        <v>387</v>
      </c>
      <c r="G402" t="s">
        <v>363</v>
      </c>
      <c r="H402">
        <v>999.99900000000002</v>
      </c>
      <c r="I402" t="s">
        <v>871</v>
      </c>
      <c r="L402">
        <v>107704050</v>
      </c>
      <c r="M402" s="5">
        <v>45412</v>
      </c>
      <c r="N402">
        <v>21</v>
      </c>
      <c r="O402">
        <v>1</v>
      </c>
      <c r="P402">
        <v>0</v>
      </c>
      <c r="Q402">
        <v>1</v>
      </c>
      <c r="R402" t="s">
        <v>7</v>
      </c>
    </row>
    <row r="403" spans="1:18" x14ac:dyDescent="0.35">
      <c r="A403">
        <v>0</v>
      </c>
      <c r="B403" t="s">
        <v>363</v>
      </c>
      <c r="C403">
        <v>0.6</v>
      </c>
      <c r="D403" t="s">
        <v>490</v>
      </c>
      <c r="E403" t="s">
        <v>434</v>
      </c>
      <c r="F403" s="640" t="s">
        <v>390</v>
      </c>
      <c r="G403" t="s">
        <v>363</v>
      </c>
      <c r="H403">
        <v>999.99900000000002</v>
      </c>
      <c r="I403" t="s">
        <v>871</v>
      </c>
      <c r="L403">
        <v>106966486</v>
      </c>
      <c r="M403" s="5">
        <v>44703</v>
      </c>
      <c r="N403">
        <v>19</v>
      </c>
      <c r="O403">
        <v>1</v>
      </c>
      <c r="P403">
        <v>0</v>
      </c>
      <c r="Q403">
        <v>5</v>
      </c>
      <c r="R403" t="s">
        <v>8</v>
      </c>
    </row>
    <row r="404" spans="1:18" x14ac:dyDescent="0.35">
      <c r="A404">
        <v>0</v>
      </c>
      <c r="B404" t="s">
        <v>363</v>
      </c>
      <c r="C404">
        <v>0.1</v>
      </c>
      <c r="D404" t="s">
        <v>399</v>
      </c>
      <c r="E404" t="s">
        <v>601</v>
      </c>
      <c r="F404" s="640" t="s">
        <v>596</v>
      </c>
      <c r="G404" t="s">
        <v>363</v>
      </c>
      <c r="H404">
        <v>999.99900000000002</v>
      </c>
      <c r="I404" t="s">
        <v>871</v>
      </c>
      <c r="L404">
        <v>106412168</v>
      </c>
      <c r="M404" s="5">
        <v>44155</v>
      </c>
      <c r="N404">
        <v>17</v>
      </c>
      <c r="O404">
        <v>1</v>
      </c>
      <c r="P404">
        <v>0</v>
      </c>
      <c r="Q404">
        <v>1</v>
      </c>
      <c r="R404" t="s">
        <v>7</v>
      </c>
    </row>
    <row r="405" spans="1:18" x14ac:dyDescent="0.35">
      <c r="A405">
        <v>721</v>
      </c>
      <c r="B405" t="s">
        <v>363</v>
      </c>
      <c r="C405">
        <v>2.5999999999999999E-2</v>
      </c>
      <c r="D405" t="s">
        <v>6</v>
      </c>
      <c r="E405" t="s">
        <v>423</v>
      </c>
      <c r="F405" t="s">
        <v>384</v>
      </c>
      <c r="G405" t="s">
        <v>363</v>
      </c>
      <c r="H405">
        <v>999.99900000000002</v>
      </c>
      <c r="I405" t="s">
        <v>871</v>
      </c>
      <c r="L405">
        <v>105643491</v>
      </c>
      <c r="M405" s="5">
        <v>43391</v>
      </c>
      <c r="N405">
        <v>23</v>
      </c>
      <c r="O405">
        <v>1</v>
      </c>
      <c r="P405">
        <v>5</v>
      </c>
      <c r="Q405">
        <v>1</v>
      </c>
      <c r="R405" t="s">
        <v>7</v>
      </c>
    </row>
    <row r="406" spans="1:18" x14ac:dyDescent="0.35">
      <c r="A406">
        <v>0</v>
      </c>
      <c r="B406" t="s">
        <v>363</v>
      </c>
      <c r="C406">
        <v>4.0000000000000001E-3</v>
      </c>
      <c r="D406" t="s">
        <v>6</v>
      </c>
      <c r="E406" t="s">
        <v>427</v>
      </c>
      <c r="F406" t="s">
        <v>507</v>
      </c>
      <c r="G406" t="s">
        <v>363</v>
      </c>
      <c r="H406">
        <v>999.99900000000002</v>
      </c>
      <c r="I406" t="s">
        <v>871</v>
      </c>
      <c r="L406">
        <v>105852987</v>
      </c>
      <c r="M406" s="5">
        <v>43588</v>
      </c>
      <c r="N406">
        <v>21</v>
      </c>
      <c r="O406">
        <v>1</v>
      </c>
      <c r="P406">
        <v>0</v>
      </c>
      <c r="Q406">
        <v>1</v>
      </c>
      <c r="R406" t="s">
        <v>7</v>
      </c>
    </row>
    <row r="407" spans="1:18" x14ac:dyDescent="0.35">
      <c r="A407">
        <v>0</v>
      </c>
      <c r="B407" t="s">
        <v>363</v>
      </c>
      <c r="C407">
        <v>1</v>
      </c>
      <c r="D407" t="s">
        <v>411</v>
      </c>
      <c r="E407" t="s">
        <v>430</v>
      </c>
      <c r="F407" t="s">
        <v>387</v>
      </c>
      <c r="G407" t="s">
        <v>363</v>
      </c>
      <c r="H407">
        <v>999.99900000000002</v>
      </c>
      <c r="I407" t="s">
        <v>871</v>
      </c>
      <c r="L407">
        <v>104946222</v>
      </c>
      <c r="M407" s="5">
        <v>42718</v>
      </c>
      <c r="N407">
        <v>17</v>
      </c>
      <c r="O407">
        <v>1</v>
      </c>
      <c r="P407">
        <v>0</v>
      </c>
      <c r="Q407">
        <v>3</v>
      </c>
      <c r="R407" t="s">
        <v>7</v>
      </c>
    </row>
    <row r="408" spans="1:18" x14ac:dyDescent="0.35">
      <c r="A408">
        <v>0</v>
      </c>
      <c r="B408" t="s">
        <v>363</v>
      </c>
      <c r="C408">
        <v>0</v>
      </c>
      <c r="E408" t="s">
        <v>642</v>
      </c>
      <c r="F408" t="s">
        <v>387</v>
      </c>
      <c r="G408" t="s">
        <v>363</v>
      </c>
      <c r="H408">
        <v>999.99900000000002</v>
      </c>
      <c r="I408" t="s">
        <v>871</v>
      </c>
      <c r="L408">
        <v>108477005</v>
      </c>
      <c r="M408" s="5">
        <v>46136</v>
      </c>
      <c r="N408">
        <v>29</v>
      </c>
      <c r="O408">
        <v>1</v>
      </c>
      <c r="P408">
        <v>0</v>
      </c>
      <c r="Q408">
        <v>1</v>
      </c>
      <c r="R408" t="s">
        <v>7</v>
      </c>
    </row>
    <row r="409" spans="1:18" x14ac:dyDescent="0.35">
      <c r="A409">
        <v>0</v>
      </c>
      <c r="B409" t="s">
        <v>363</v>
      </c>
      <c r="C409">
        <v>0.3</v>
      </c>
      <c r="D409" t="s">
        <v>411</v>
      </c>
      <c r="E409" t="s">
        <v>643</v>
      </c>
      <c r="F409" t="s">
        <v>644</v>
      </c>
      <c r="G409" t="s">
        <v>363</v>
      </c>
      <c r="H409">
        <v>999.99900000000002</v>
      </c>
      <c r="I409" t="s">
        <v>871</v>
      </c>
      <c r="L409">
        <v>108100551</v>
      </c>
      <c r="M409" s="5">
        <v>45781</v>
      </c>
      <c r="N409">
        <v>19</v>
      </c>
      <c r="O409">
        <v>1</v>
      </c>
      <c r="P409">
        <v>0</v>
      </c>
      <c r="Q409">
        <v>1</v>
      </c>
      <c r="R409" t="s">
        <v>3</v>
      </c>
    </row>
    <row r="410" spans="1:18" x14ac:dyDescent="0.35">
      <c r="A410">
        <v>0</v>
      </c>
      <c r="B410" t="s">
        <v>363</v>
      </c>
      <c r="C410">
        <v>1.79</v>
      </c>
      <c r="D410" t="s">
        <v>411</v>
      </c>
      <c r="E410" t="s">
        <v>523</v>
      </c>
      <c r="F410" t="s">
        <v>436</v>
      </c>
      <c r="G410" t="s">
        <v>363</v>
      </c>
      <c r="H410">
        <v>999.99900000000002</v>
      </c>
      <c r="I410" t="s">
        <v>871</v>
      </c>
      <c r="L410">
        <v>108377730</v>
      </c>
      <c r="M410" s="5">
        <v>46040</v>
      </c>
      <c r="N410">
        <v>19</v>
      </c>
      <c r="O410">
        <v>2</v>
      </c>
      <c r="P410">
        <v>0</v>
      </c>
      <c r="Q410">
        <v>5</v>
      </c>
      <c r="R410" t="s">
        <v>8</v>
      </c>
    </row>
    <row r="411" spans="1:18" x14ac:dyDescent="0.35">
      <c r="A411">
        <v>0</v>
      </c>
      <c r="B411" t="s">
        <v>363</v>
      </c>
      <c r="C411">
        <v>4.5999999999999999E-2</v>
      </c>
      <c r="D411" t="s">
        <v>411</v>
      </c>
      <c r="E411" t="s">
        <v>645</v>
      </c>
      <c r="F411" t="s">
        <v>488</v>
      </c>
      <c r="G411" t="s">
        <v>363</v>
      </c>
      <c r="H411">
        <v>999.99900000000002</v>
      </c>
      <c r="I411" t="s">
        <v>871</v>
      </c>
      <c r="L411">
        <v>106561246</v>
      </c>
      <c r="M411" s="5">
        <v>44316</v>
      </c>
      <c r="N411">
        <v>5</v>
      </c>
      <c r="O411">
        <v>1</v>
      </c>
      <c r="P411">
        <v>0</v>
      </c>
      <c r="Q411">
        <v>1</v>
      </c>
      <c r="R411" t="s">
        <v>8</v>
      </c>
    </row>
    <row r="412" spans="1:18" x14ac:dyDescent="0.35">
      <c r="A412">
        <v>0</v>
      </c>
      <c r="B412" t="s">
        <v>363</v>
      </c>
      <c r="C412">
        <v>0.3</v>
      </c>
      <c r="D412" t="s">
        <v>411</v>
      </c>
      <c r="E412" t="s">
        <v>646</v>
      </c>
      <c r="F412" t="s">
        <v>465</v>
      </c>
      <c r="G412" t="s">
        <v>363</v>
      </c>
      <c r="H412">
        <v>999.99900000000002</v>
      </c>
      <c r="I412" t="s">
        <v>871</v>
      </c>
      <c r="L412">
        <v>104928319</v>
      </c>
      <c r="M412" s="5">
        <v>42702</v>
      </c>
      <c r="N412">
        <v>19</v>
      </c>
      <c r="O412">
        <v>1</v>
      </c>
      <c r="P412">
        <v>0</v>
      </c>
      <c r="Q412">
        <v>1</v>
      </c>
      <c r="R412" t="s">
        <v>7</v>
      </c>
    </row>
    <row r="413" spans="1:18" x14ac:dyDescent="0.35">
      <c r="A413">
        <v>0</v>
      </c>
      <c r="B413" t="s">
        <v>363</v>
      </c>
      <c r="C413">
        <v>1.9E-2</v>
      </c>
      <c r="D413" t="s">
        <v>411</v>
      </c>
      <c r="E413" t="s">
        <v>647</v>
      </c>
      <c r="F413" t="s">
        <v>438</v>
      </c>
      <c r="G413" t="s">
        <v>363</v>
      </c>
      <c r="H413">
        <v>999.99900000000002</v>
      </c>
      <c r="I413" t="s">
        <v>871</v>
      </c>
      <c r="L413">
        <v>104455088</v>
      </c>
      <c r="M413" s="5">
        <v>42224</v>
      </c>
      <c r="N413">
        <v>19</v>
      </c>
      <c r="O413">
        <v>1</v>
      </c>
      <c r="P413">
        <v>0</v>
      </c>
      <c r="Q413">
        <v>5</v>
      </c>
      <c r="R413" t="s">
        <v>7</v>
      </c>
    </row>
    <row r="414" spans="1:18" x14ac:dyDescent="0.35">
      <c r="A414">
        <v>0</v>
      </c>
      <c r="B414" t="s">
        <v>363</v>
      </c>
      <c r="C414">
        <v>0.2</v>
      </c>
      <c r="D414" t="s">
        <v>411</v>
      </c>
      <c r="E414" t="s">
        <v>648</v>
      </c>
      <c r="F414" t="s">
        <v>384</v>
      </c>
      <c r="G414" t="s">
        <v>363</v>
      </c>
      <c r="H414">
        <v>999.99900000000002</v>
      </c>
      <c r="I414" t="s">
        <v>871</v>
      </c>
      <c r="L414">
        <v>107952958</v>
      </c>
      <c r="M414" s="5">
        <v>45636</v>
      </c>
      <c r="N414">
        <v>21</v>
      </c>
      <c r="O414">
        <v>2</v>
      </c>
      <c r="P414">
        <v>0</v>
      </c>
      <c r="Q414">
        <v>5</v>
      </c>
      <c r="R414" t="s">
        <v>8</v>
      </c>
    </row>
    <row r="415" spans="1:18" x14ac:dyDescent="0.35">
      <c r="A415">
        <v>0</v>
      </c>
      <c r="B415" t="s">
        <v>363</v>
      </c>
      <c r="C415">
        <v>0.5</v>
      </c>
      <c r="D415" t="s">
        <v>385</v>
      </c>
      <c r="E415" t="s">
        <v>649</v>
      </c>
      <c r="F415" t="s">
        <v>650</v>
      </c>
      <c r="G415" t="s">
        <v>363</v>
      </c>
      <c r="H415">
        <v>999.99900000000002</v>
      </c>
      <c r="I415" t="s">
        <v>871</v>
      </c>
      <c r="L415">
        <v>108394206</v>
      </c>
      <c r="M415" s="5">
        <v>46060</v>
      </c>
      <c r="N415">
        <v>17</v>
      </c>
      <c r="O415">
        <v>1</v>
      </c>
      <c r="P415">
        <v>0</v>
      </c>
      <c r="Q415">
        <v>1</v>
      </c>
      <c r="R415" t="s">
        <v>7</v>
      </c>
    </row>
    <row r="416" spans="1:18" x14ac:dyDescent="0.35">
      <c r="A416">
        <v>0</v>
      </c>
      <c r="B416" t="s">
        <v>363</v>
      </c>
      <c r="C416">
        <v>0.5</v>
      </c>
      <c r="D416" t="s">
        <v>385</v>
      </c>
      <c r="E416" t="s">
        <v>651</v>
      </c>
      <c r="F416" t="s">
        <v>652</v>
      </c>
      <c r="G416" t="s">
        <v>363</v>
      </c>
      <c r="H416">
        <v>999.99900000000002</v>
      </c>
      <c r="I416" t="s">
        <v>871</v>
      </c>
      <c r="L416">
        <v>106827699</v>
      </c>
      <c r="M416" s="5">
        <v>44570</v>
      </c>
      <c r="N416">
        <v>19</v>
      </c>
      <c r="O416">
        <v>1</v>
      </c>
      <c r="P416">
        <v>0</v>
      </c>
      <c r="Q416">
        <v>5</v>
      </c>
      <c r="R416" t="s">
        <v>8</v>
      </c>
    </row>
    <row r="417" spans="1:18" x14ac:dyDescent="0.35">
      <c r="A417">
        <v>0</v>
      </c>
      <c r="B417" t="s">
        <v>363</v>
      </c>
      <c r="C417">
        <v>0</v>
      </c>
      <c r="E417" t="s">
        <v>653</v>
      </c>
      <c r="F417" t="s">
        <v>384</v>
      </c>
      <c r="G417" t="s">
        <v>363</v>
      </c>
      <c r="H417">
        <v>999.99900000000002</v>
      </c>
      <c r="I417" t="s">
        <v>871</v>
      </c>
      <c r="L417">
        <v>107575169</v>
      </c>
      <c r="M417" s="5">
        <v>45284</v>
      </c>
      <c r="N417">
        <v>21</v>
      </c>
      <c r="O417">
        <v>1</v>
      </c>
      <c r="P417">
        <v>0</v>
      </c>
      <c r="Q417">
        <v>5</v>
      </c>
      <c r="R417" t="s">
        <v>7</v>
      </c>
    </row>
    <row r="418" spans="1:18" x14ac:dyDescent="0.35">
      <c r="A418">
        <v>0</v>
      </c>
      <c r="B418" t="s">
        <v>363</v>
      </c>
      <c r="C418">
        <v>0.1</v>
      </c>
      <c r="D418" t="s">
        <v>399</v>
      </c>
      <c r="E418" t="s">
        <v>655</v>
      </c>
      <c r="F418" t="s">
        <v>656</v>
      </c>
      <c r="G418" t="s">
        <v>363</v>
      </c>
      <c r="H418">
        <v>999.99900000000002</v>
      </c>
      <c r="I418" t="s">
        <v>871</v>
      </c>
      <c r="L418">
        <v>105896416</v>
      </c>
      <c r="M418" s="5">
        <v>43630</v>
      </c>
      <c r="N418">
        <v>5</v>
      </c>
      <c r="O418">
        <v>1</v>
      </c>
      <c r="P418">
        <v>0</v>
      </c>
      <c r="Q418">
        <v>1</v>
      </c>
      <c r="R418" t="s">
        <v>8</v>
      </c>
    </row>
    <row r="419" spans="1:18" x14ac:dyDescent="0.35">
      <c r="A419">
        <v>0</v>
      </c>
      <c r="B419" t="s">
        <v>363</v>
      </c>
      <c r="C419">
        <v>1.5</v>
      </c>
      <c r="D419" t="s">
        <v>411</v>
      </c>
      <c r="E419" t="s">
        <v>656</v>
      </c>
      <c r="F419" t="s">
        <v>387</v>
      </c>
      <c r="G419" t="s">
        <v>363</v>
      </c>
      <c r="H419">
        <v>999.99900000000002</v>
      </c>
      <c r="I419" t="s">
        <v>871</v>
      </c>
      <c r="L419">
        <v>105777456</v>
      </c>
      <c r="M419" s="5">
        <v>43509</v>
      </c>
      <c r="N419">
        <v>21</v>
      </c>
      <c r="O419">
        <v>1</v>
      </c>
      <c r="P419">
        <v>0</v>
      </c>
      <c r="Q419">
        <v>1</v>
      </c>
      <c r="R419" t="s">
        <v>7</v>
      </c>
    </row>
    <row r="420" spans="1:18" x14ac:dyDescent="0.35">
      <c r="A420">
        <v>0</v>
      </c>
      <c r="B420" t="s">
        <v>363</v>
      </c>
      <c r="C420">
        <v>0.5</v>
      </c>
      <c r="D420" t="s">
        <v>399</v>
      </c>
      <c r="E420" t="s">
        <v>657</v>
      </c>
      <c r="F420" t="s">
        <v>658</v>
      </c>
      <c r="G420" t="s">
        <v>363</v>
      </c>
      <c r="H420">
        <v>999.99900000000002</v>
      </c>
      <c r="I420" t="s">
        <v>871</v>
      </c>
      <c r="L420">
        <v>107479093</v>
      </c>
      <c r="M420" s="5">
        <v>45205</v>
      </c>
      <c r="N420">
        <v>20</v>
      </c>
      <c r="O420">
        <v>1</v>
      </c>
      <c r="P420">
        <v>0</v>
      </c>
      <c r="Q420">
        <v>1</v>
      </c>
      <c r="R420" t="s">
        <v>7</v>
      </c>
    </row>
    <row r="421" spans="1:18" x14ac:dyDescent="0.35">
      <c r="A421">
        <v>0</v>
      </c>
      <c r="B421" t="s">
        <v>363</v>
      </c>
      <c r="C421">
        <v>0.2</v>
      </c>
      <c r="D421" t="s">
        <v>385</v>
      </c>
      <c r="E421" t="s">
        <v>659</v>
      </c>
      <c r="F421" t="s">
        <v>658</v>
      </c>
      <c r="G421" t="s">
        <v>363</v>
      </c>
      <c r="H421">
        <v>999.99900000000002</v>
      </c>
      <c r="I421" t="s">
        <v>871</v>
      </c>
      <c r="L421">
        <v>106816110</v>
      </c>
      <c r="M421" s="5">
        <v>44554</v>
      </c>
      <c r="N421">
        <v>19</v>
      </c>
      <c r="O421">
        <v>1</v>
      </c>
      <c r="P421">
        <v>0</v>
      </c>
      <c r="Q421">
        <v>1</v>
      </c>
      <c r="R421" t="s">
        <v>7</v>
      </c>
    </row>
    <row r="422" spans="1:18" x14ac:dyDescent="0.35">
      <c r="A422">
        <v>0</v>
      </c>
      <c r="B422" t="s">
        <v>363</v>
      </c>
      <c r="C422">
        <v>7.5999999999999998E-2</v>
      </c>
      <c r="D422" t="s">
        <v>399</v>
      </c>
      <c r="E422" t="s">
        <v>660</v>
      </c>
      <c r="F422" t="s">
        <v>382</v>
      </c>
      <c r="G422" t="s">
        <v>363</v>
      </c>
      <c r="H422">
        <v>999.99900000000002</v>
      </c>
      <c r="I422" t="s">
        <v>871</v>
      </c>
      <c r="L422">
        <v>107605496</v>
      </c>
      <c r="M422" s="5">
        <v>45316</v>
      </c>
      <c r="N422">
        <v>19</v>
      </c>
      <c r="O422">
        <v>2</v>
      </c>
      <c r="P422">
        <v>0</v>
      </c>
      <c r="Q422">
        <v>5</v>
      </c>
      <c r="R422" t="s">
        <v>10</v>
      </c>
    </row>
    <row r="423" spans="1:18" x14ac:dyDescent="0.35">
      <c r="A423">
        <v>0</v>
      </c>
      <c r="B423" t="s">
        <v>363</v>
      </c>
      <c r="C423">
        <v>0.4</v>
      </c>
      <c r="D423" t="s">
        <v>6</v>
      </c>
      <c r="E423" t="s">
        <v>661</v>
      </c>
      <c r="F423" t="s">
        <v>404</v>
      </c>
      <c r="G423" t="s">
        <v>363</v>
      </c>
      <c r="H423">
        <v>999.99900000000002</v>
      </c>
      <c r="I423" t="s">
        <v>871</v>
      </c>
      <c r="L423">
        <v>107000326</v>
      </c>
      <c r="M423" s="5">
        <v>44734</v>
      </c>
      <c r="N423">
        <v>21</v>
      </c>
      <c r="O423">
        <v>1</v>
      </c>
      <c r="P423">
        <v>0</v>
      </c>
      <c r="Q423">
        <v>1</v>
      </c>
      <c r="R423" t="s">
        <v>7</v>
      </c>
    </row>
    <row r="424" spans="1:18" x14ac:dyDescent="0.35">
      <c r="A424">
        <v>0</v>
      </c>
      <c r="B424" t="s">
        <v>363</v>
      </c>
      <c r="C424">
        <v>4.7E-2</v>
      </c>
      <c r="D424" t="s">
        <v>411</v>
      </c>
      <c r="E424" t="s">
        <v>662</v>
      </c>
      <c r="F424" t="s">
        <v>644</v>
      </c>
      <c r="G424" t="s">
        <v>363</v>
      </c>
      <c r="H424">
        <v>999.99900000000002</v>
      </c>
      <c r="I424" t="s">
        <v>871</v>
      </c>
      <c r="L424">
        <v>107680632</v>
      </c>
      <c r="M424" s="5">
        <v>45384</v>
      </c>
      <c r="N424">
        <v>19</v>
      </c>
      <c r="O424">
        <v>1</v>
      </c>
      <c r="P424">
        <v>0</v>
      </c>
      <c r="Q424">
        <v>5</v>
      </c>
      <c r="R424" t="s">
        <v>7</v>
      </c>
    </row>
    <row r="425" spans="1:18" x14ac:dyDescent="0.35">
      <c r="A425">
        <v>0</v>
      </c>
      <c r="B425" t="s">
        <v>363</v>
      </c>
      <c r="C425">
        <v>0</v>
      </c>
      <c r="E425" t="s">
        <v>572</v>
      </c>
      <c r="F425" t="s">
        <v>384</v>
      </c>
      <c r="G425" t="s">
        <v>363</v>
      </c>
      <c r="H425">
        <v>999.99900000000002</v>
      </c>
      <c r="I425" t="s">
        <v>871</v>
      </c>
      <c r="L425">
        <v>106025739</v>
      </c>
      <c r="M425" s="5">
        <v>43753</v>
      </c>
      <c r="N425">
        <v>23</v>
      </c>
      <c r="O425">
        <v>1</v>
      </c>
      <c r="P425">
        <v>7</v>
      </c>
      <c r="Q425">
        <v>1</v>
      </c>
      <c r="R425" t="s">
        <v>7</v>
      </c>
    </row>
    <row r="426" spans="1:18" x14ac:dyDescent="0.35">
      <c r="A426">
        <v>0</v>
      </c>
      <c r="B426" t="s">
        <v>363</v>
      </c>
      <c r="C426">
        <v>0</v>
      </c>
      <c r="E426" t="s">
        <v>572</v>
      </c>
      <c r="F426" t="s">
        <v>404</v>
      </c>
      <c r="G426" t="s">
        <v>363</v>
      </c>
      <c r="H426">
        <v>999.99900000000002</v>
      </c>
      <c r="I426" t="s">
        <v>871</v>
      </c>
      <c r="L426">
        <v>105585731</v>
      </c>
      <c r="M426" s="5">
        <v>43335</v>
      </c>
      <c r="N426">
        <v>24</v>
      </c>
      <c r="O426">
        <v>1</v>
      </c>
      <c r="P426">
        <v>7</v>
      </c>
      <c r="Q426">
        <v>1</v>
      </c>
      <c r="R426" t="s">
        <v>3</v>
      </c>
    </row>
    <row r="427" spans="1:18" x14ac:dyDescent="0.35">
      <c r="A427">
        <v>0</v>
      </c>
      <c r="B427" t="s">
        <v>363</v>
      </c>
      <c r="C427">
        <v>0</v>
      </c>
      <c r="E427" t="s">
        <v>572</v>
      </c>
      <c r="F427" t="s">
        <v>574</v>
      </c>
      <c r="G427" t="s">
        <v>363</v>
      </c>
      <c r="H427">
        <v>999.99900000000002</v>
      </c>
      <c r="I427" t="s">
        <v>871</v>
      </c>
      <c r="L427">
        <v>107194803</v>
      </c>
      <c r="M427" s="5">
        <v>44916</v>
      </c>
      <c r="N427">
        <v>32</v>
      </c>
      <c r="O427">
        <v>1</v>
      </c>
      <c r="P427">
        <v>0</v>
      </c>
      <c r="Q427">
        <v>4</v>
      </c>
      <c r="R427" t="s">
        <v>7</v>
      </c>
    </row>
    <row r="428" spans="1:18" x14ac:dyDescent="0.35">
      <c r="A428">
        <v>0</v>
      </c>
      <c r="B428" t="s">
        <v>363</v>
      </c>
      <c r="C428">
        <v>0</v>
      </c>
      <c r="E428" t="s">
        <v>572</v>
      </c>
      <c r="F428" t="s">
        <v>406</v>
      </c>
      <c r="G428" t="s">
        <v>363</v>
      </c>
      <c r="H428">
        <v>999.99900000000002</v>
      </c>
      <c r="I428" t="s">
        <v>871</v>
      </c>
      <c r="L428">
        <v>107519422</v>
      </c>
      <c r="M428" s="5">
        <v>45236</v>
      </c>
      <c r="N428">
        <v>21</v>
      </c>
      <c r="O428">
        <v>1</v>
      </c>
      <c r="P428">
        <v>7</v>
      </c>
      <c r="Q428">
        <v>1</v>
      </c>
      <c r="R428" t="s">
        <v>7</v>
      </c>
    </row>
    <row r="429" spans="1:18" x14ac:dyDescent="0.35">
      <c r="A429">
        <v>0</v>
      </c>
      <c r="B429" t="s">
        <v>363</v>
      </c>
      <c r="C429">
        <v>8.9999999999999993E-3</v>
      </c>
      <c r="D429" t="s">
        <v>6</v>
      </c>
      <c r="E429" t="s">
        <v>572</v>
      </c>
      <c r="F429" t="s">
        <v>404</v>
      </c>
      <c r="G429" t="s">
        <v>363</v>
      </c>
      <c r="H429">
        <v>999.99900000000002</v>
      </c>
      <c r="I429" t="s">
        <v>871</v>
      </c>
      <c r="L429">
        <v>107471146</v>
      </c>
      <c r="M429" s="5">
        <v>45188</v>
      </c>
      <c r="N429">
        <v>21</v>
      </c>
      <c r="O429">
        <v>1</v>
      </c>
      <c r="P429">
        <v>0</v>
      </c>
      <c r="Q429">
        <v>1</v>
      </c>
      <c r="R429" t="s">
        <v>7</v>
      </c>
    </row>
    <row r="430" spans="1:18" x14ac:dyDescent="0.35">
      <c r="A430">
        <v>502</v>
      </c>
      <c r="B430" t="s">
        <v>363</v>
      </c>
      <c r="C430">
        <v>0</v>
      </c>
      <c r="E430" t="s">
        <v>664</v>
      </c>
      <c r="G430" t="s">
        <v>363</v>
      </c>
      <c r="H430">
        <v>999.99900000000002</v>
      </c>
      <c r="I430" t="s">
        <v>871</v>
      </c>
      <c r="L430">
        <v>107656918</v>
      </c>
      <c r="M430" s="5">
        <v>45336</v>
      </c>
      <c r="N430">
        <v>30</v>
      </c>
      <c r="O430">
        <v>1</v>
      </c>
      <c r="P430">
        <v>8</v>
      </c>
      <c r="Q430">
        <v>4</v>
      </c>
      <c r="R430" t="s">
        <v>7</v>
      </c>
    </row>
    <row r="431" spans="1:18" x14ac:dyDescent="0.35">
      <c r="A431">
        <v>0</v>
      </c>
      <c r="B431" t="s">
        <v>363</v>
      </c>
      <c r="C431">
        <v>0.3</v>
      </c>
      <c r="D431" t="s">
        <v>411</v>
      </c>
      <c r="E431" t="s">
        <v>665</v>
      </c>
      <c r="F431" t="s">
        <v>475</v>
      </c>
      <c r="G431" t="s">
        <v>363</v>
      </c>
      <c r="H431">
        <v>999.99900000000002</v>
      </c>
      <c r="I431" t="s">
        <v>871</v>
      </c>
      <c r="L431">
        <v>103935119</v>
      </c>
      <c r="M431" s="5">
        <v>41630</v>
      </c>
      <c r="N431">
        <v>19</v>
      </c>
      <c r="O431">
        <v>1</v>
      </c>
      <c r="P431">
        <v>0</v>
      </c>
      <c r="Q431">
        <v>5</v>
      </c>
      <c r="R431" t="s">
        <v>7</v>
      </c>
    </row>
    <row r="432" spans="1:18" x14ac:dyDescent="0.35">
      <c r="A432">
        <v>0</v>
      </c>
      <c r="B432" t="s">
        <v>367</v>
      </c>
      <c r="C432">
        <v>0</v>
      </c>
      <c r="E432" t="s">
        <v>363</v>
      </c>
      <c r="F432" s="640" t="s">
        <v>344</v>
      </c>
      <c r="G432" t="s">
        <v>367</v>
      </c>
      <c r="H432">
        <v>0</v>
      </c>
      <c r="I432" t="s">
        <v>871</v>
      </c>
      <c r="L432">
        <v>106214572</v>
      </c>
      <c r="M432" s="5">
        <v>43951</v>
      </c>
      <c r="N432">
        <v>17</v>
      </c>
      <c r="O432">
        <v>1</v>
      </c>
      <c r="P432">
        <v>0</v>
      </c>
      <c r="Q432">
        <v>5</v>
      </c>
      <c r="R432" t="s">
        <v>7</v>
      </c>
    </row>
    <row r="433" spans="1:18" x14ac:dyDescent="0.35">
      <c r="A433">
        <v>0</v>
      </c>
      <c r="B433" t="s">
        <v>367</v>
      </c>
      <c r="C433">
        <v>0</v>
      </c>
      <c r="E433" s="640" t="s">
        <v>596</v>
      </c>
      <c r="F433" s="640" t="s">
        <v>344</v>
      </c>
      <c r="G433" t="s">
        <v>367</v>
      </c>
      <c r="H433">
        <v>0.214</v>
      </c>
      <c r="I433" t="s">
        <v>871</v>
      </c>
      <c r="L433">
        <v>106378517</v>
      </c>
      <c r="M433" s="5">
        <v>44128</v>
      </c>
      <c r="N433">
        <v>24</v>
      </c>
      <c r="O433">
        <v>1</v>
      </c>
      <c r="P433">
        <v>8</v>
      </c>
      <c r="Q433">
        <v>1</v>
      </c>
      <c r="R433" t="s">
        <v>3</v>
      </c>
    </row>
    <row r="434" spans="1:18" x14ac:dyDescent="0.35">
      <c r="A434">
        <v>721</v>
      </c>
      <c r="B434" t="s">
        <v>367</v>
      </c>
      <c r="C434">
        <v>0.15</v>
      </c>
      <c r="D434" t="s">
        <v>411</v>
      </c>
      <c r="E434" s="640" t="s">
        <v>596</v>
      </c>
      <c r="F434" s="640" t="s">
        <v>344</v>
      </c>
      <c r="G434" t="s">
        <v>367</v>
      </c>
      <c r="H434">
        <v>0.36399999999999999</v>
      </c>
      <c r="I434" t="s">
        <v>871</v>
      </c>
      <c r="L434">
        <v>104312177</v>
      </c>
      <c r="M434" s="5">
        <v>42045</v>
      </c>
      <c r="N434">
        <v>21</v>
      </c>
      <c r="O434">
        <v>2</v>
      </c>
      <c r="P434">
        <v>0</v>
      </c>
      <c r="Q434">
        <v>3</v>
      </c>
      <c r="R434" t="s">
        <v>8</v>
      </c>
    </row>
    <row r="435" spans="1:18" x14ac:dyDescent="0.35">
      <c r="A435">
        <v>0</v>
      </c>
      <c r="B435" t="s">
        <v>367</v>
      </c>
      <c r="C435">
        <v>0.5</v>
      </c>
      <c r="D435" t="s">
        <v>399</v>
      </c>
      <c r="E435" t="s">
        <v>363</v>
      </c>
      <c r="F435" s="640" t="s">
        <v>344</v>
      </c>
      <c r="G435" t="s">
        <v>367</v>
      </c>
      <c r="H435">
        <v>0.5</v>
      </c>
      <c r="I435" t="s">
        <v>871</v>
      </c>
      <c r="L435">
        <v>107134329</v>
      </c>
      <c r="M435" s="5">
        <v>44867</v>
      </c>
      <c r="N435">
        <v>21</v>
      </c>
      <c r="O435">
        <v>1</v>
      </c>
      <c r="P435">
        <v>0</v>
      </c>
      <c r="Q435">
        <v>1</v>
      </c>
      <c r="R435" t="s">
        <v>7</v>
      </c>
    </row>
    <row r="436" spans="1:18" x14ac:dyDescent="0.35">
      <c r="A436">
        <v>0</v>
      </c>
      <c r="B436" t="s">
        <v>367</v>
      </c>
      <c r="C436">
        <v>0.5</v>
      </c>
      <c r="D436" t="s">
        <v>411</v>
      </c>
      <c r="E436" t="s">
        <v>363</v>
      </c>
      <c r="F436" s="640" t="s">
        <v>344</v>
      </c>
      <c r="G436" t="s">
        <v>367</v>
      </c>
      <c r="H436">
        <v>0.5</v>
      </c>
      <c r="I436" t="s">
        <v>871</v>
      </c>
      <c r="L436">
        <v>105987643</v>
      </c>
      <c r="M436" s="5">
        <v>43720</v>
      </c>
      <c r="N436">
        <v>19</v>
      </c>
      <c r="O436">
        <v>1</v>
      </c>
      <c r="P436">
        <v>0</v>
      </c>
      <c r="Q436">
        <v>5</v>
      </c>
      <c r="R436" t="s">
        <v>7</v>
      </c>
    </row>
    <row r="437" spans="1:18" x14ac:dyDescent="0.35">
      <c r="A437">
        <v>0</v>
      </c>
      <c r="B437" t="s">
        <v>367</v>
      </c>
      <c r="C437">
        <v>0</v>
      </c>
      <c r="E437" s="640" t="s">
        <v>344</v>
      </c>
      <c r="F437" s="640" t="s">
        <v>398</v>
      </c>
      <c r="G437" t="s">
        <v>367</v>
      </c>
      <c r="H437">
        <v>2.8610000000000002</v>
      </c>
      <c r="I437" t="s">
        <v>871</v>
      </c>
      <c r="L437">
        <v>104135964</v>
      </c>
      <c r="M437" s="5">
        <v>41873</v>
      </c>
      <c r="N437">
        <v>30</v>
      </c>
      <c r="O437">
        <v>1</v>
      </c>
      <c r="P437">
        <v>7</v>
      </c>
      <c r="Q437">
        <v>1</v>
      </c>
      <c r="R437" t="s">
        <v>3</v>
      </c>
    </row>
    <row r="438" spans="1:18" x14ac:dyDescent="0.35">
      <c r="A438">
        <v>0</v>
      </c>
      <c r="B438" t="s">
        <v>367</v>
      </c>
      <c r="C438">
        <v>0</v>
      </c>
      <c r="E438" s="640" t="s">
        <v>344</v>
      </c>
      <c r="F438" s="640" t="s">
        <v>398</v>
      </c>
      <c r="G438" t="s">
        <v>367</v>
      </c>
      <c r="H438">
        <v>2.8610000000000002</v>
      </c>
      <c r="I438" t="s">
        <v>871</v>
      </c>
      <c r="L438">
        <v>108160955</v>
      </c>
      <c r="M438" s="5">
        <v>45839</v>
      </c>
      <c r="N438">
        <v>27</v>
      </c>
      <c r="O438">
        <v>1</v>
      </c>
      <c r="P438">
        <v>7</v>
      </c>
      <c r="Q438">
        <v>1</v>
      </c>
      <c r="R438" t="s">
        <v>8</v>
      </c>
    </row>
    <row r="439" spans="1:18" x14ac:dyDescent="0.35">
      <c r="A439">
        <v>0</v>
      </c>
      <c r="B439" t="s">
        <v>367</v>
      </c>
      <c r="C439">
        <v>0</v>
      </c>
      <c r="E439" s="640" t="s">
        <v>344</v>
      </c>
      <c r="F439" s="640" t="s">
        <v>425</v>
      </c>
      <c r="G439" t="s">
        <v>367</v>
      </c>
      <c r="H439">
        <v>2.8610000000000002</v>
      </c>
      <c r="I439" t="s">
        <v>871</v>
      </c>
      <c r="L439">
        <v>107622928</v>
      </c>
      <c r="M439" s="5">
        <v>45334</v>
      </c>
      <c r="N439">
        <v>21</v>
      </c>
      <c r="O439">
        <v>1</v>
      </c>
      <c r="P439">
        <v>7</v>
      </c>
      <c r="Q439">
        <v>1</v>
      </c>
      <c r="R439" t="s">
        <v>7</v>
      </c>
    </row>
    <row r="440" spans="1:18" x14ac:dyDescent="0.35">
      <c r="A440">
        <v>0</v>
      </c>
      <c r="B440" t="s">
        <v>367</v>
      </c>
      <c r="C440">
        <v>1.2999999999999999E-2</v>
      </c>
      <c r="D440" t="s">
        <v>411</v>
      </c>
      <c r="E440" s="640" t="s">
        <v>344</v>
      </c>
      <c r="F440" s="640" t="s">
        <v>398</v>
      </c>
      <c r="G440" t="s">
        <v>367</v>
      </c>
      <c r="H440">
        <v>2.8740000000000001</v>
      </c>
      <c r="I440" t="s">
        <v>871</v>
      </c>
      <c r="L440">
        <v>104320510</v>
      </c>
      <c r="M440" s="5">
        <v>42072</v>
      </c>
      <c r="N440">
        <v>21</v>
      </c>
      <c r="O440">
        <v>1</v>
      </c>
      <c r="P440">
        <v>0</v>
      </c>
      <c r="Q440">
        <v>1</v>
      </c>
      <c r="R440" t="s">
        <v>3</v>
      </c>
    </row>
    <row r="441" spans="1:18" x14ac:dyDescent="0.35">
      <c r="A441">
        <v>0</v>
      </c>
      <c r="B441" t="s">
        <v>367</v>
      </c>
      <c r="C441">
        <v>0.1</v>
      </c>
      <c r="D441" t="s">
        <v>411</v>
      </c>
      <c r="E441" s="640" t="s">
        <v>344</v>
      </c>
      <c r="F441" s="640" t="s">
        <v>398</v>
      </c>
      <c r="G441" t="s">
        <v>367</v>
      </c>
      <c r="H441">
        <v>2.9609999999999999</v>
      </c>
      <c r="I441" t="s">
        <v>871</v>
      </c>
      <c r="L441">
        <v>105635970</v>
      </c>
      <c r="M441" s="5">
        <v>43387</v>
      </c>
      <c r="N441">
        <v>17</v>
      </c>
      <c r="O441">
        <v>1</v>
      </c>
      <c r="P441">
        <v>0</v>
      </c>
      <c r="Q441">
        <v>1</v>
      </c>
      <c r="R441" t="s">
        <v>7</v>
      </c>
    </row>
    <row r="442" spans="1:18" x14ac:dyDescent="0.35">
      <c r="A442">
        <v>0</v>
      </c>
      <c r="B442" t="s">
        <v>367</v>
      </c>
      <c r="C442">
        <v>1.5</v>
      </c>
      <c r="D442" t="s">
        <v>6</v>
      </c>
      <c r="E442" s="640" t="s">
        <v>398</v>
      </c>
      <c r="F442" s="640" t="s">
        <v>344</v>
      </c>
      <c r="G442" t="s">
        <v>367</v>
      </c>
      <c r="H442">
        <v>3.0049999999999999</v>
      </c>
      <c r="I442" t="s">
        <v>871</v>
      </c>
      <c r="L442">
        <v>106141775</v>
      </c>
      <c r="M442" s="5">
        <v>43860</v>
      </c>
      <c r="N442">
        <v>17</v>
      </c>
      <c r="O442">
        <v>1</v>
      </c>
      <c r="P442">
        <v>0</v>
      </c>
      <c r="Q442">
        <v>5</v>
      </c>
      <c r="R442" t="s">
        <v>7</v>
      </c>
    </row>
    <row r="443" spans="1:18" x14ac:dyDescent="0.35">
      <c r="A443">
        <v>0</v>
      </c>
      <c r="B443" t="s">
        <v>367</v>
      </c>
      <c r="C443">
        <v>0.2</v>
      </c>
      <c r="D443" t="s">
        <v>411</v>
      </c>
      <c r="E443" s="640" t="s">
        <v>344</v>
      </c>
      <c r="F443" s="640" t="s">
        <v>398</v>
      </c>
      <c r="G443" t="s">
        <v>367</v>
      </c>
      <c r="H443">
        <v>3.0609999999999999</v>
      </c>
      <c r="I443" t="s">
        <v>871</v>
      </c>
      <c r="L443">
        <v>104617768</v>
      </c>
      <c r="M443" s="5">
        <v>42386</v>
      </c>
      <c r="N443">
        <v>19</v>
      </c>
      <c r="O443">
        <v>6</v>
      </c>
      <c r="P443">
        <v>5</v>
      </c>
      <c r="Q443">
        <v>1</v>
      </c>
      <c r="R443" t="s">
        <v>3</v>
      </c>
    </row>
    <row r="444" spans="1:18" x14ac:dyDescent="0.35">
      <c r="A444">
        <v>0</v>
      </c>
      <c r="B444" t="s">
        <v>367</v>
      </c>
      <c r="C444">
        <v>0.3</v>
      </c>
      <c r="D444" t="s">
        <v>411</v>
      </c>
      <c r="E444" s="640" t="s">
        <v>344</v>
      </c>
      <c r="F444" s="640" t="s">
        <v>398</v>
      </c>
      <c r="G444" t="s">
        <v>367</v>
      </c>
      <c r="H444">
        <v>3.161</v>
      </c>
      <c r="I444" t="s">
        <v>871</v>
      </c>
      <c r="L444">
        <v>107016596</v>
      </c>
      <c r="M444" s="5">
        <v>44755</v>
      </c>
      <c r="N444">
        <v>21</v>
      </c>
      <c r="O444">
        <v>1</v>
      </c>
      <c r="P444">
        <v>0</v>
      </c>
      <c r="Q444">
        <v>1</v>
      </c>
      <c r="R444" t="s">
        <v>7</v>
      </c>
    </row>
    <row r="445" spans="1:18" x14ac:dyDescent="0.35">
      <c r="A445">
        <v>0</v>
      </c>
      <c r="B445" t="s">
        <v>367</v>
      </c>
      <c r="C445">
        <v>0.3</v>
      </c>
      <c r="D445" t="s">
        <v>411</v>
      </c>
      <c r="E445" s="640" t="s">
        <v>344</v>
      </c>
      <c r="F445" s="640" t="s">
        <v>398</v>
      </c>
      <c r="G445" t="s">
        <v>367</v>
      </c>
      <c r="H445">
        <v>3.161</v>
      </c>
      <c r="I445" t="s">
        <v>871</v>
      </c>
      <c r="L445">
        <v>105316278</v>
      </c>
      <c r="M445" s="5">
        <v>43077</v>
      </c>
      <c r="N445">
        <v>21</v>
      </c>
      <c r="O445">
        <v>2</v>
      </c>
      <c r="P445">
        <v>0</v>
      </c>
      <c r="Q445">
        <v>5</v>
      </c>
      <c r="R445" t="s">
        <v>3</v>
      </c>
    </row>
    <row r="446" spans="1:18" x14ac:dyDescent="0.35">
      <c r="A446">
        <v>0</v>
      </c>
      <c r="B446" t="s">
        <v>367</v>
      </c>
      <c r="C446">
        <v>0.8</v>
      </c>
      <c r="D446" t="s">
        <v>6</v>
      </c>
      <c r="E446" s="640" t="s">
        <v>398</v>
      </c>
      <c r="F446" s="640" t="s">
        <v>344</v>
      </c>
      <c r="G446" t="s">
        <v>367</v>
      </c>
      <c r="H446">
        <v>3.7050000000000001</v>
      </c>
      <c r="I446" t="s">
        <v>871</v>
      </c>
      <c r="L446">
        <v>103979000</v>
      </c>
      <c r="M446" s="5">
        <v>41687</v>
      </c>
      <c r="N446">
        <v>23</v>
      </c>
      <c r="O446">
        <v>1</v>
      </c>
      <c r="P446">
        <v>5</v>
      </c>
      <c r="Q446">
        <v>1</v>
      </c>
      <c r="R446" t="s">
        <v>7</v>
      </c>
    </row>
    <row r="447" spans="1:18" x14ac:dyDescent="0.35">
      <c r="A447">
        <v>0</v>
      </c>
      <c r="B447" t="s">
        <v>367</v>
      </c>
      <c r="C447">
        <v>0.6</v>
      </c>
      <c r="D447" t="s">
        <v>6</v>
      </c>
      <c r="E447" s="640" t="s">
        <v>398</v>
      </c>
      <c r="F447" s="640" t="s">
        <v>344</v>
      </c>
      <c r="G447" t="s">
        <v>367</v>
      </c>
      <c r="H447">
        <v>3.9049999999999998</v>
      </c>
      <c r="I447" t="s">
        <v>871</v>
      </c>
      <c r="L447">
        <v>104929434</v>
      </c>
      <c r="M447" s="5">
        <v>42703</v>
      </c>
      <c r="N447">
        <v>17</v>
      </c>
      <c r="O447">
        <v>2</v>
      </c>
      <c r="P447">
        <v>0</v>
      </c>
      <c r="Q447">
        <v>5</v>
      </c>
      <c r="R447" t="s">
        <v>7</v>
      </c>
    </row>
    <row r="448" spans="1:18" x14ac:dyDescent="0.35">
      <c r="A448">
        <v>0</v>
      </c>
      <c r="B448" t="s">
        <v>367</v>
      </c>
      <c r="C448">
        <v>0.5</v>
      </c>
      <c r="D448" t="s">
        <v>6</v>
      </c>
      <c r="E448" s="640" t="s">
        <v>398</v>
      </c>
      <c r="F448" s="640" t="s">
        <v>344</v>
      </c>
      <c r="G448" t="s">
        <v>367</v>
      </c>
      <c r="H448">
        <v>4.0049999999999999</v>
      </c>
      <c r="I448" t="s">
        <v>871</v>
      </c>
      <c r="L448">
        <v>105088184</v>
      </c>
      <c r="M448" s="5">
        <v>42851</v>
      </c>
      <c r="N448">
        <v>17</v>
      </c>
      <c r="O448">
        <v>1</v>
      </c>
      <c r="P448">
        <v>0</v>
      </c>
      <c r="Q448">
        <v>5</v>
      </c>
      <c r="R448" t="s">
        <v>7</v>
      </c>
    </row>
    <row r="449" spans="1:18" x14ac:dyDescent="0.35">
      <c r="A449">
        <v>0</v>
      </c>
      <c r="B449" t="s">
        <v>367</v>
      </c>
      <c r="C449">
        <v>0.5</v>
      </c>
      <c r="D449" t="s">
        <v>385</v>
      </c>
      <c r="E449" s="640" t="s">
        <v>398</v>
      </c>
      <c r="F449" t="s">
        <v>422</v>
      </c>
      <c r="G449" t="s">
        <v>367</v>
      </c>
      <c r="H449">
        <v>4.0049999999999999</v>
      </c>
      <c r="I449" t="s">
        <v>871</v>
      </c>
      <c r="L449">
        <v>104963034</v>
      </c>
      <c r="M449" s="5">
        <v>42736</v>
      </c>
      <c r="N449">
        <v>17</v>
      </c>
      <c r="O449">
        <v>1</v>
      </c>
      <c r="P449">
        <v>0</v>
      </c>
      <c r="Q449">
        <v>5</v>
      </c>
      <c r="R449" t="s">
        <v>7</v>
      </c>
    </row>
    <row r="450" spans="1:18" x14ac:dyDescent="0.35">
      <c r="A450">
        <v>0</v>
      </c>
      <c r="B450" t="s">
        <v>367</v>
      </c>
      <c r="C450">
        <v>0.2</v>
      </c>
      <c r="D450" t="s">
        <v>6</v>
      </c>
      <c r="E450" s="640" t="s">
        <v>398</v>
      </c>
      <c r="F450" s="640" t="s">
        <v>344</v>
      </c>
      <c r="G450" t="s">
        <v>367</v>
      </c>
      <c r="H450">
        <v>4.3049999999999997</v>
      </c>
      <c r="I450" t="s">
        <v>871</v>
      </c>
      <c r="L450">
        <v>105137572</v>
      </c>
      <c r="M450" s="5">
        <v>42904</v>
      </c>
      <c r="N450">
        <v>21</v>
      </c>
      <c r="O450">
        <v>1</v>
      </c>
      <c r="P450">
        <v>8</v>
      </c>
      <c r="Q450">
        <v>1</v>
      </c>
      <c r="R450" t="s">
        <v>7</v>
      </c>
    </row>
    <row r="451" spans="1:18" x14ac:dyDescent="0.35">
      <c r="A451">
        <v>0</v>
      </c>
      <c r="B451" t="s">
        <v>367</v>
      </c>
      <c r="C451">
        <v>0.1</v>
      </c>
      <c r="D451" t="s">
        <v>6</v>
      </c>
      <c r="E451" s="640" t="s">
        <v>398</v>
      </c>
      <c r="F451" s="640" t="s">
        <v>344</v>
      </c>
      <c r="G451" t="s">
        <v>367</v>
      </c>
      <c r="H451">
        <v>4.4050000000000002</v>
      </c>
      <c r="I451" t="s">
        <v>871</v>
      </c>
      <c r="L451">
        <v>104909851</v>
      </c>
      <c r="M451" s="5">
        <v>42683</v>
      </c>
      <c r="N451">
        <v>17</v>
      </c>
      <c r="O451">
        <v>1</v>
      </c>
      <c r="Q451">
        <v>5</v>
      </c>
      <c r="R451" t="s">
        <v>7</v>
      </c>
    </row>
    <row r="452" spans="1:18" x14ac:dyDescent="0.35">
      <c r="A452">
        <v>0</v>
      </c>
      <c r="B452" t="s">
        <v>367</v>
      </c>
      <c r="C452">
        <v>0.03</v>
      </c>
      <c r="D452" t="s">
        <v>6</v>
      </c>
      <c r="E452" s="640" t="s">
        <v>398</v>
      </c>
      <c r="F452" s="640" t="s">
        <v>344</v>
      </c>
      <c r="G452" t="s">
        <v>367</v>
      </c>
      <c r="H452">
        <v>4.4749999999999996</v>
      </c>
      <c r="I452" t="s">
        <v>871</v>
      </c>
      <c r="L452">
        <v>106592988</v>
      </c>
      <c r="M452" s="5">
        <v>44350</v>
      </c>
      <c r="N452">
        <v>19</v>
      </c>
      <c r="O452">
        <v>2</v>
      </c>
      <c r="P452">
        <v>8</v>
      </c>
      <c r="Q452">
        <v>1</v>
      </c>
      <c r="R452" t="s">
        <v>7</v>
      </c>
    </row>
    <row r="453" spans="1:18" x14ac:dyDescent="0.35">
      <c r="A453">
        <v>0</v>
      </c>
      <c r="B453" t="s">
        <v>367</v>
      </c>
      <c r="C453">
        <v>5.0000000000000001E-3</v>
      </c>
      <c r="D453" t="s">
        <v>6</v>
      </c>
      <c r="E453" s="640" t="s">
        <v>398</v>
      </c>
      <c r="F453" s="640" t="s">
        <v>344</v>
      </c>
      <c r="G453" t="s">
        <v>367</v>
      </c>
      <c r="H453">
        <v>4.5</v>
      </c>
      <c r="I453" t="s">
        <v>871</v>
      </c>
      <c r="L453">
        <v>106752923</v>
      </c>
      <c r="M453" s="5">
        <v>44502</v>
      </c>
      <c r="N453">
        <v>21</v>
      </c>
      <c r="O453">
        <v>1</v>
      </c>
      <c r="P453">
        <v>0</v>
      </c>
      <c r="Q453">
        <v>5</v>
      </c>
      <c r="R453" t="s">
        <v>7</v>
      </c>
    </row>
    <row r="454" spans="1:18" x14ac:dyDescent="0.35">
      <c r="A454">
        <v>0</v>
      </c>
      <c r="B454" t="s">
        <v>367</v>
      </c>
      <c r="C454">
        <v>0</v>
      </c>
      <c r="E454" s="640" t="s">
        <v>398</v>
      </c>
      <c r="F454" s="640" t="s">
        <v>344</v>
      </c>
      <c r="G454" t="s">
        <v>367</v>
      </c>
      <c r="H454">
        <v>4.5049999999999999</v>
      </c>
      <c r="I454" t="s">
        <v>871</v>
      </c>
      <c r="L454">
        <v>105497859</v>
      </c>
      <c r="M454" s="5">
        <v>43251</v>
      </c>
      <c r="N454">
        <v>13</v>
      </c>
      <c r="O454">
        <v>1</v>
      </c>
      <c r="P454">
        <v>8</v>
      </c>
      <c r="Q454">
        <v>1</v>
      </c>
      <c r="R454" t="s">
        <v>7</v>
      </c>
    </row>
    <row r="455" spans="1:18" x14ac:dyDescent="0.35">
      <c r="A455">
        <v>721</v>
      </c>
      <c r="B455" t="s">
        <v>367</v>
      </c>
      <c r="C455">
        <v>0.1</v>
      </c>
      <c r="D455" t="s">
        <v>411</v>
      </c>
      <c r="E455" t="s">
        <v>387</v>
      </c>
      <c r="F455" s="640" t="s">
        <v>596</v>
      </c>
      <c r="G455" t="s">
        <v>367</v>
      </c>
      <c r="H455">
        <v>999.99900000000002</v>
      </c>
      <c r="I455" t="s">
        <v>871</v>
      </c>
      <c r="L455">
        <v>105992574</v>
      </c>
      <c r="M455" s="5">
        <v>43724</v>
      </c>
      <c r="N455">
        <v>29</v>
      </c>
      <c r="O455">
        <v>1</v>
      </c>
      <c r="P455">
        <v>0</v>
      </c>
      <c r="Q455">
        <v>1</v>
      </c>
      <c r="R455" t="s">
        <v>7</v>
      </c>
    </row>
    <row r="456" spans="1:18" x14ac:dyDescent="0.35">
      <c r="A456">
        <v>0</v>
      </c>
      <c r="B456" t="s">
        <v>367</v>
      </c>
      <c r="C456">
        <v>0.1</v>
      </c>
      <c r="D456" t="s">
        <v>6</v>
      </c>
      <c r="E456" t="s">
        <v>387</v>
      </c>
      <c r="F456" t="s">
        <v>363</v>
      </c>
      <c r="G456" t="s">
        <v>367</v>
      </c>
      <c r="H456">
        <v>999.99900000000002</v>
      </c>
      <c r="I456" t="s">
        <v>871</v>
      </c>
      <c r="L456">
        <v>107185726</v>
      </c>
      <c r="M456" s="5">
        <v>44913</v>
      </c>
      <c r="N456">
        <v>19</v>
      </c>
      <c r="O456">
        <v>1</v>
      </c>
      <c r="P456">
        <v>0</v>
      </c>
      <c r="Q456">
        <v>1</v>
      </c>
      <c r="R456" t="s">
        <v>7</v>
      </c>
    </row>
    <row r="457" spans="1:18" x14ac:dyDescent="0.35">
      <c r="A457">
        <v>0</v>
      </c>
      <c r="B457" t="s">
        <v>367</v>
      </c>
      <c r="C457">
        <v>0.6</v>
      </c>
      <c r="D457" t="s">
        <v>399</v>
      </c>
      <c r="E457" t="s">
        <v>604</v>
      </c>
      <c r="F457" t="s">
        <v>601</v>
      </c>
      <c r="G457" t="s">
        <v>367</v>
      </c>
      <c r="H457">
        <v>999.99900000000002</v>
      </c>
      <c r="I457" t="s">
        <v>871</v>
      </c>
      <c r="L457">
        <v>105070856</v>
      </c>
      <c r="M457" s="5">
        <v>42836</v>
      </c>
      <c r="N457">
        <v>27</v>
      </c>
      <c r="O457">
        <v>1</v>
      </c>
      <c r="P457">
        <v>0</v>
      </c>
      <c r="Q457">
        <v>1</v>
      </c>
      <c r="R457" t="s">
        <v>10</v>
      </c>
    </row>
    <row r="458" spans="1:18" x14ac:dyDescent="0.35">
      <c r="A458">
        <v>0</v>
      </c>
      <c r="B458" t="s">
        <v>367</v>
      </c>
      <c r="C458">
        <v>0</v>
      </c>
      <c r="E458" t="s">
        <v>423</v>
      </c>
      <c r="F458" s="640" t="s">
        <v>425</v>
      </c>
      <c r="G458" t="s">
        <v>367</v>
      </c>
      <c r="H458">
        <v>999.99900000000002</v>
      </c>
      <c r="I458" t="s">
        <v>871</v>
      </c>
      <c r="L458">
        <v>105042052</v>
      </c>
      <c r="M458" s="5">
        <v>42809</v>
      </c>
      <c r="N458">
        <v>21</v>
      </c>
      <c r="O458">
        <v>1</v>
      </c>
      <c r="P458">
        <v>8</v>
      </c>
      <c r="Q458">
        <v>1</v>
      </c>
      <c r="R458" t="s">
        <v>7</v>
      </c>
    </row>
    <row r="459" spans="1:18" x14ac:dyDescent="0.35">
      <c r="A459">
        <v>0</v>
      </c>
      <c r="B459" t="s">
        <v>367</v>
      </c>
      <c r="C459">
        <v>1</v>
      </c>
      <c r="D459" t="s">
        <v>6</v>
      </c>
      <c r="E459" t="s">
        <v>662</v>
      </c>
      <c r="F459" t="s">
        <v>382</v>
      </c>
      <c r="G459" t="s">
        <v>367</v>
      </c>
      <c r="H459">
        <v>999.99900000000002</v>
      </c>
      <c r="I459" t="s">
        <v>871</v>
      </c>
      <c r="L459">
        <v>106472297</v>
      </c>
      <c r="M459" s="5">
        <v>44219</v>
      </c>
      <c r="N459">
        <v>17</v>
      </c>
      <c r="O459">
        <v>1</v>
      </c>
      <c r="P459">
        <v>0</v>
      </c>
      <c r="Q459">
        <v>4</v>
      </c>
      <c r="R459" t="s">
        <v>7</v>
      </c>
    </row>
    <row r="460" spans="1:18" x14ac:dyDescent="0.35">
      <c r="B460" t="s">
        <v>596</v>
      </c>
      <c r="C460">
        <v>0</v>
      </c>
      <c r="E460" t="s">
        <v>367</v>
      </c>
      <c r="F460" t="s">
        <v>363</v>
      </c>
      <c r="G460" t="s">
        <v>596</v>
      </c>
      <c r="H460">
        <v>0</v>
      </c>
      <c r="I460" t="s">
        <v>871</v>
      </c>
      <c r="L460">
        <v>106854271</v>
      </c>
      <c r="M460" s="5">
        <v>44595</v>
      </c>
      <c r="N460">
        <v>24</v>
      </c>
      <c r="O460">
        <v>1</v>
      </c>
      <c r="P460">
        <v>9</v>
      </c>
      <c r="Q460">
        <v>3</v>
      </c>
      <c r="R460" t="s">
        <v>7</v>
      </c>
    </row>
    <row r="461" spans="1:18" x14ac:dyDescent="0.35">
      <c r="A461">
        <v>0</v>
      </c>
      <c r="B461" t="s">
        <v>596</v>
      </c>
      <c r="C461">
        <v>0</v>
      </c>
      <c r="E461" t="s">
        <v>367</v>
      </c>
      <c r="F461" t="s">
        <v>363</v>
      </c>
      <c r="G461" t="s">
        <v>596</v>
      </c>
      <c r="H461">
        <v>0</v>
      </c>
      <c r="I461" t="s">
        <v>871</v>
      </c>
      <c r="L461">
        <v>105610339</v>
      </c>
      <c r="M461" s="5">
        <v>43364</v>
      </c>
      <c r="N461">
        <v>19</v>
      </c>
      <c r="O461">
        <v>1</v>
      </c>
      <c r="P461">
        <v>8</v>
      </c>
      <c r="Q461">
        <v>1</v>
      </c>
      <c r="R461" t="s">
        <v>7</v>
      </c>
    </row>
    <row r="462" spans="1:18" x14ac:dyDescent="0.35">
      <c r="A462">
        <v>0</v>
      </c>
      <c r="B462" t="s">
        <v>596</v>
      </c>
      <c r="C462">
        <v>0</v>
      </c>
      <c r="E462" t="s">
        <v>367</v>
      </c>
      <c r="F462" t="s">
        <v>683</v>
      </c>
      <c r="G462" t="s">
        <v>596</v>
      </c>
      <c r="H462">
        <v>0</v>
      </c>
      <c r="I462" t="s">
        <v>871</v>
      </c>
      <c r="L462">
        <v>105242490</v>
      </c>
      <c r="M462" s="5">
        <v>43000</v>
      </c>
      <c r="N462">
        <v>27</v>
      </c>
      <c r="O462">
        <v>1</v>
      </c>
      <c r="P462">
        <v>9</v>
      </c>
      <c r="Q462">
        <v>5</v>
      </c>
      <c r="R462" t="s">
        <v>8</v>
      </c>
    </row>
    <row r="463" spans="1:18" x14ac:dyDescent="0.35">
      <c r="A463">
        <v>0</v>
      </c>
      <c r="B463" t="s">
        <v>596</v>
      </c>
      <c r="C463">
        <v>0</v>
      </c>
      <c r="E463" t="s">
        <v>367</v>
      </c>
      <c r="F463" t="s">
        <v>363</v>
      </c>
      <c r="G463" t="s">
        <v>596</v>
      </c>
      <c r="H463">
        <v>0</v>
      </c>
      <c r="I463" t="s">
        <v>871</v>
      </c>
      <c r="L463">
        <v>108230588</v>
      </c>
      <c r="M463" s="5">
        <v>45910</v>
      </c>
      <c r="N463">
        <v>24</v>
      </c>
      <c r="O463">
        <v>1</v>
      </c>
      <c r="P463">
        <v>8</v>
      </c>
      <c r="Q463">
        <v>1</v>
      </c>
      <c r="R463" t="s">
        <v>7</v>
      </c>
    </row>
    <row r="464" spans="1:18" x14ac:dyDescent="0.35">
      <c r="A464">
        <v>0</v>
      </c>
      <c r="B464" t="s">
        <v>596</v>
      </c>
      <c r="C464">
        <v>0</v>
      </c>
      <c r="E464" t="s">
        <v>367</v>
      </c>
      <c r="F464" t="s">
        <v>363</v>
      </c>
      <c r="G464" t="s">
        <v>596</v>
      </c>
      <c r="H464">
        <v>0</v>
      </c>
      <c r="I464" t="s">
        <v>871</v>
      </c>
      <c r="L464">
        <v>107238442</v>
      </c>
      <c r="M464" s="5">
        <v>44963</v>
      </c>
      <c r="N464">
        <v>24</v>
      </c>
      <c r="O464">
        <v>1</v>
      </c>
      <c r="P464">
        <v>9</v>
      </c>
      <c r="Q464">
        <v>5</v>
      </c>
      <c r="R464" t="s">
        <v>10</v>
      </c>
    </row>
    <row r="465" spans="1:18" x14ac:dyDescent="0.35">
      <c r="A465">
        <v>0</v>
      </c>
      <c r="B465" t="s">
        <v>624</v>
      </c>
      <c r="C465">
        <v>0</v>
      </c>
      <c r="E465" s="640" t="s">
        <v>344</v>
      </c>
      <c r="F465" t="s">
        <v>363</v>
      </c>
      <c r="G465" t="s">
        <v>624</v>
      </c>
      <c r="H465">
        <v>999.99900000000002</v>
      </c>
      <c r="I465" t="s">
        <v>871</v>
      </c>
      <c r="L465">
        <v>104404336</v>
      </c>
      <c r="M465" s="5">
        <v>42166</v>
      </c>
      <c r="N465">
        <v>21</v>
      </c>
      <c r="O465">
        <v>1</v>
      </c>
      <c r="P465">
        <v>8</v>
      </c>
      <c r="Q465">
        <v>1</v>
      </c>
      <c r="R465" t="s">
        <v>7</v>
      </c>
    </row>
    <row r="466" spans="1:18" x14ac:dyDescent="0.35">
      <c r="A466">
        <v>0</v>
      </c>
      <c r="B466" t="s">
        <v>624</v>
      </c>
      <c r="C466">
        <v>0</v>
      </c>
      <c r="E466" s="640" t="s">
        <v>344</v>
      </c>
      <c r="F466" t="s">
        <v>363</v>
      </c>
      <c r="G466" t="s">
        <v>624</v>
      </c>
      <c r="H466">
        <v>999.99900000000002</v>
      </c>
      <c r="I466" t="s">
        <v>871</v>
      </c>
      <c r="L466">
        <v>108262076</v>
      </c>
      <c r="M466" s="5">
        <v>45940</v>
      </c>
      <c r="N466">
        <v>24</v>
      </c>
      <c r="O466">
        <v>1</v>
      </c>
      <c r="P466">
        <v>8</v>
      </c>
      <c r="Q466">
        <v>1</v>
      </c>
      <c r="R466" t="s">
        <v>7</v>
      </c>
    </row>
    <row r="467" spans="1:18" x14ac:dyDescent="0.35">
      <c r="A467">
        <v>0</v>
      </c>
      <c r="B467" t="s">
        <v>624</v>
      </c>
      <c r="C467">
        <v>0</v>
      </c>
      <c r="E467" s="640" t="s">
        <v>344</v>
      </c>
      <c r="F467" s="640" t="s">
        <v>425</v>
      </c>
      <c r="G467" t="s">
        <v>624</v>
      </c>
      <c r="H467">
        <v>999.99900000000002</v>
      </c>
      <c r="I467" t="s">
        <v>871</v>
      </c>
      <c r="L467">
        <v>107376834</v>
      </c>
      <c r="M467" s="5">
        <v>45101</v>
      </c>
      <c r="N467">
        <v>21</v>
      </c>
      <c r="O467">
        <v>1</v>
      </c>
      <c r="P467">
        <v>8</v>
      </c>
      <c r="Q467">
        <v>1</v>
      </c>
      <c r="R467" t="s">
        <v>7</v>
      </c>
    </row>
    <row r="468" spans="1:18" x14ac:dyDescent="0.35">
      <c r="A468">
        <v>0</v>
      </c>
      <c r="B468" t="s">
        <v>344</v>
      </c>
      <c r="C468">
        <v>0</v>
      </c>
      <c r="E468" t="s">
        <v>416</v>
      </c>
      <c r="F468" t="s">
        <v>422</v>
      </c>
      <c r="G468" t="s">
        <v>344</v>
      </c>
      <c r="H468">
        <v>0</v>
      </c>
      <c r="I468" t="s">
        <v>871</v>
      </c>
      <c r="L468">
        <v>106622665</v>
      </c>
      <c r="M468" s="5">
        <v>44377</v>
      </c>
      <c r="N468">
        <v>32</v>
      </c>
      <c r="O468">
        <v>1</v>
      </c>
      <c r="P468">
        <v>8</v>
      </c>
      <c r="Q468">
        <v>1</v>
      </c>
      <c r="R468" t="s">
        <v>7</v>
      </c>
    </row>
    <row r="469" spans="1:18" x14ac:dyDescent="0.35">
      <c r="A469">
        <v>0</v>
      </c>
      <c r="B469" t="s">
        <v>344</v>
      </c>
      <c r="C469">
        <v>0</v>
      </c>
      <c r="E469" t="s">
        <v>416</v>
      </c>
      <c r="F469" t="s">
        <v>422</v>
      </c>
      <c r="G469" t="s">
        <v>344</v>
      </c>
      <c r="H469">
        <v>0</v>
      </c>
      <c r="I469" t="s">
        <v>871</v>
      </c>
      <c r="L469">
        <v>108182852</v>
      </c>
      <c r="M469" s="5">
        <v>45864</v>
      </c>
      <c r="N469">
        <v>26</v>
      </c>
      <c r="O469">
        <v>1</v>
      </c>
      <c r="P469">
        <v>8</v>
      </c>
      <c r="Q469">
        <v>1</v>
      </c>
      <c r="R469" t="s">
        <v>7</v>
      </c>
    </row>
    <row r="470" spans="1:18" x14ac:dyDescent="0.35">
      <c r="A470">
        <v>0</v>
      </c>
      <c r="B470" t="s">
        <v>344</v>
      </c>
      <c r="C470">
        <v>2</v>
      </c>
      <c r="D470" t="s">
        <v>6</v>
      </c>
      <c r="E470" t="s">
        <v>416</v>
      </c>
      <c r="F470" t="s">
        <v>363</v>
      </c>
      <c r="G470" t="s">
        <v>344</v>
      </c>
      <c r="H470">
        <v>0</v>
      </c>
      <c r="I470" t="s">
        <v>871</v>
      </c>
      <c r="L470">
        <v>104271018</v>
      </c>
      <c r="M470" s="5">
        <v>42019</v>
      </c>
      <c r="N470">
        <v>17</v>
      </c>
      <c r="O470">
        <v>1</v>
      </c>
      <c r="P470">
        <v>0</v>
      </c>
      <c r="Q470">
        <v>5</v>
      </c>
      <c r="R470" t="s">
        <v>7</v>
      </c>
    </row>
    <row r="471" spans="1:18" x14ac:dyDescent="0.35">
      <c r="A471">
        <v>0</v>
      </c>
      <c r="B471" t="s">
        <v>344</v>
      </c>
      <c r="C471">
        <v>9</v>
      </c>
      <c r="D471" t="s">
        <v>399</v>
      </c>
      <c r="E471" t="s">
        <v>685</v>
      </c>
      <c r="F471" t="s">
        <v>416</v>
      </c>
      <c r="G471" t="s">
        <v>344</v>
      </c>
      <c r="H471">
        <v>0</v>
      </c>
      <c r="I471" t="s">
        <v>871</v>
      </c>
      <c r="L471">
        <v>108254727</v>
      </c>
      <c r="M471" s="5">
        <v>45935</v>
      </c>
      <c r="N471">
        <v>31</v>
      </c>
      <c r="O471">
        <v>1</v>
      </c>
      <c r="P471">
        <v>0</v>
      </c>
      <c r="Q471">
        <v>1</v>
      </c>
      <c r="R471" t="s">
        <v>7</v>
      </c>
    </row>
    <row r="472" spans="1:18" x14ac:dyDescent="0.35">
      <c r="A472">
        <v>0</v>
      </c>
      <c r="B472" t="s">
        <v>344</v>
      </c>
      <c r="C472">
        <v>0.5</v>
      </c>
      <c r="D472" t="s">
        <v>399</v>
      </c>
      <c r="E472" t="s">
        <v>363</v>
      </c>
      <c r="F472" t="s">
        <v>367</v>
      </c>
      <c r="G472" t="s">
        <v>344</v>
      </c>
      <c r="H472">
        <v>4.8579999999999997</v>
      </c>
      <c r="I472" t="s">
        <v>871</v>
      </c>
      <c r="K472" t="s">
        <v>68</v>
      </c>
      <c r="L472">
        <v>104848000</v>
      </c>
      <c r="M472" s="5">
        <v>42621</v>
      </c>
      <c r="N472">
        <v>19</v>
      </c>
      <c r="O472">
        <v>1</v>
      </c>
      <c r="P472">
        <v>0</v>
      </c>
      <c r="Q472">
        <v>5</v>
      </c>
      <c r="R472" t="s">
        <v>7</v>
      </c>
    </row>
    <row r="473" spans="1:18" x14ac:dyDescent="0.35">
      <c r="A473">
        <v>0</v>
      </c>
      <c r="B473" t="s">
        <v>344</v>
      </c>
      <c r="C473">
        <v>0.5</v>
      </c>
      <c r="D473" t="s">
        <v>399</v>
      </c>
      <c r="E473" t="s">
        <v>363</v>
      </c>
      <c r="F473" t="s">
        <v>382</v>
      </c>
      <c r="G473" t="s">
        <v>344</v>
      </c>
      <c r="H473">
        <v>4.8579999999999997</v>
      </c>
      <c r="I473" t="s">
        <v>871</v>
      </c>
      <c r="K473" t="s">
        <v>68</v>
      </c>
      <c r="L473">
        <v>103939039</v>
      </c>
      <c r="M473" s="5">
        <v>41636</v>
      </c>
      <c r="N473">
        <v>19</v>
      </c>
      <c r="O473">
        <v>1</v>
      </c>
      <c r="P473">
        <v>5</v>
      </c>
      <c r="Q473">
        <v>5</v>
      </c>
    </row>
    <row r="474" spans="1:18" x14ac:dyDescent="0.35">
      <c r="A474">
        <v>0</v>
      </c>
      <c r="B474" t="s">
        <v>344</v>
      </c>
      <c r="C474">
        <v>0.47</v>
      </c>
      <c r="D474" t="s">
        <v>399</v>
      </c>
      <c r="E474" t="s">
        <v>363</v>
      </c>
      <c r="F474" t="s">
        <v>382</v>
      </c>
      <c r="G474" t="s">
        <v>344</v>
      </c>
      <c r="H474">
        <v>4.8879999999999999</v>
      </c>
      <c r="I474" t="s">
        <v>871</v>
      </c>
      <c r="K474" t="s">
        <v>68</v>
      </c>
      <c r="L474">
        <v>107174091</v>
      </c>
      <c r="M474" s="5">
        <v>44895</v>
      </c>
      <c r="N474">
        <v>21</v>
      </c>
      <c r="O474">
        <v>2</v>
      </c>
      <c r="P474">
        <v>0</v>
      </c>
      <c r="Q474">
        <v>3</v>
      </c>
      <c r="R474" t="s">
        <v>3</v>
      </c>
    </row>
    <row r="475" spans="1:18" x14ac:dyDescent="0.35">
      <c r="A475">
        <v>0</v>
      </c>
      <c r="B475" t="s">
        <v>344</v>
      </c>
      <c r="C475">
        <v>0.4</v>
      </c>
      <c r="D475" t="s">
        <v>399</v>
      </c>
      <c r="E475" t="s">
        <v>363</v>
      </c>
      <c r="F475" t="s">
        <v>382</v>
      </c>
      <c r="G475" t="s">
        <v>344</v>
      </c>
      <c r="H475">
        <v>4.9580000000000002</v>
      </c>
      <c r="I475" t="s">
        <v>871</v>
      </c>
      <c r="K475" t="s">
        <v>68</v>
      </c>
      <c r="L475">
        <v>106834112</v>
      </c>
      <c r="M475" s="5">
        <v>44577</v>
      </c>
      <c r="N475">
        <v>19</v>
      </c>
      <c r="O475">
        <v>6</v>
      </c>
      <c r="P475">
        <v>0</v>
      </c>
      <c r="Q475">
        <v>1</v>
      </c>
      <c r="R475" t="s">
        <v>8</v>
      </c>
    </row>
    <row r="476" spans="1:18" x14ac:dyDescent="0.35">
      <c r="A476">
        <v>0</v>
      </c>
      <c r="B476" t="s">
        <v>344</v>
      </c>
      <c r="C476">
        <v>0.35</v>
      </c>
      <c r="D476" t="s">
        <v>399</v>
      </c>
      <c r="E476" t="s">
        <v>363</v>
      </c>
      <c r="F476" t="s">
        <v>382</v>
      </c>
      <c r="G476" t="s">
        <v>344</v>
      </c>
      <c r="H476">
        <v>5.008</v>
      </c>
      <c r="I476" t="s">
        <v>871</v>
      </c>
      <c r="K476" t="s">
        <v>68</v>
      </c>
      <c r="L476">
        <v>106579895</v>
      </c>
      <c r="M476" s="5">
        <v>44334</v>
      </c>
      <c r="N476">
        <v>21</v>
      </c>
      <c r="O476">
        <v>1</v>
      </c>
      <c r="P476">
        <v>0</v>
      </c>
      <c r="Q476">
        <v>1</v>
      </c>
      <c r="R476" t="s">
        <v>7</v>
      </c>
    </row>
    <row r="477" spans="1:18" x14ac:dyDescent="0.35">
      <c r="A477">
        <v>0</v>
      </c>
      <c r="B477" t="s">
        <v>344</v>
      </c>
      <c r="C477">
        <v>0.3</v>
      </c>
      <c r="D477" t="s">
        <v>399</v>
      </c>
      <c r="E477" t="s">
        <v>363</v>
      </c>
      <c r="F477" t="s">
        <v>382</v>
      </c>
      <c r="G477" t="s">
        <v>344</v>
      </c>
      <c r="H477">
        <v>5.0579999999999998</v>
      </c>
      <c r="I477" t="s">
        <v>871</v>
      </c>
      <c r="K477" t="s">
        <v>68</v>
      </c>
      <c r="L477">
        <v>106251858</v>
      </c>
      <c r="M477" s="5">
        <v>43997</v>
      </c>
      <c r="N477">
        <v>23</v>
      </c>
      <c r="O477">
        <v>2</v>
      </c>
      <c r="P477">
        <v>0</v>
      </c>
      <c r="Q477">
        <v>1</v>
      </c>
      <c r="R477" t="s">
        <v>7</v>
      </c>
    </row>
    <row r="478" spans="1:18" x14ac:dyDescent="0.35">
      <c r="A478">
        <v>0</v>
      </c>
      <c r="B478" t="s">
        <v>344</v>
      </c>
      <c r="C478">
        <v>0.3</v>
      </c>
      <c r="D478" t="s">
        <v>399</v>
      </c>
      <c r="E478" t="s">
        <v>363</v>
      </c>
      <c r="F478" t="s">
        <v>382</v>
      </c>
      <c r="G478" t="s">
        <v>344</v>
      </c>
      <c r="H478">
        <v>5.0579999999999998</v>
      </c>
      <c r="I478" t="s">
        <v>871</v>
      </c>
      <c r="K478" t="s">
        <v>68</v>
      </c>
      <c r="L478">
        <v>105326420</v>
      </c>
      <c r="M478" s="5">
        <v>43086</v>
      </c>
      <c r="N478">
        <v>19</v>
      </c>
      <c r="O478">
        <v>1</v>
      </c>
      <c r="P478">
        <v>0</v>
      </c>
      <c r="Q478">
        <v>3</v>
      </c>
      <c r="R478" t="s">
        <v>7</v>
      </c>
    </row>
    <row r="479" spans="1:18" x14ac:dyDescent="0.35">
      <c r="A479">
        <v>0</v>
      </c>
      <c r="B479" t="s">
        <v>344</v>
      </c>
      <c r="C479">
        <v>0.3</v>
      </c>
      <c r="D479" t="s">
        <v>399</v>
      </c>
      <c r="E479" t="s">
        <v>363</v>
      </c>
      <c r="F479" t="s">
        <v>367</v>
      </c>
      <c r="G479" t="s">
        <v>344</v>
      </c>
      <c r="H479">
        <v>5.0579999999999998</v>
      </c>
      <c r="I479" t="s">
        <v>871</v>
      </c>
      <c r="K479" t="s">
        <v>68</v>
      </c>
      <c r="L479">
        <v>108014044</v>
      </c>
      <c r="M479" s="5">
        <v>45695</v>
      </c>
      <c r="N479">
        <v>30</v>
      </c>
      <c r="O479">
        <v>1</v>
      </c>
      <c r="P479">
        <v>0</v>
      </c>
      <c r="Q479">
        <v>1</v>
      </c>
      <c r="R479" t="s">
        <v>7</v>
      </c>
    </row>
    <row r="480" spans="1:18" x14ac:dyDescent="0.35">
      <c r="A480">
        <v>0</v>
      </c>
      <c r="B480" t="s">
        <v>344</v>
      </c>
      <c r="C480">
        <v>0.25</v>
      </c>
      <c r="D480" t="s">
        <v>399</v>
      </c>
      <c r="E480" t="s">
        <v>363</v>
      </c>
      <c r="F480" t="s">
        <v>382</v>
      </c>
      <c r="G480" t="s">
        <v>344</v>
      </c>
      <c r="H480">
        <v>5.1079999999999997</v>
      </c>
      <c r="I480" t="s">
        <v>871</v>
      </c>
      <c r="K480" t="s">
        <v>68</v>
      </c>
      <c r="L480">
        <v>107641410</v>
      </c>
      <c r="M480" s="5">
        <v>45352</v>
      </c>
      <c r="N480">
        <v>31</v>
      </c>
      <c r="O480">
        <v>2</v>
      </c>
      <c r="P480">
        <v>5</v>
      </c>
      <c r="Q480">
        <v>1</v>
      </c>
      <c r="R480" t="s">
        <v>7</v>
      </c>
    </row>
    <row r="481" spans="1:19" x14ac:dyDescent="0.35">
      <c r="A481">
        <v>0</v>
      </c>
      <c r="B481" t="s">
        <v>344</v>
      </c>
      <c r="C481">
        <v>0.25</v>
      </c>
      <c r="D481" t="s">
        <v>399</v>
      </c>
      <c r="E481" t="s">
        <v>363</v>
      </c>
      <c r="F481" t="s">
        <v>382</v>
      </c>
      <c r="G481" t="s">
        <v>344</v>
      </c>
      <c r="H481">
        <v>5.1079999999999997</v>
      </c>
      <c r="I481" t="s">
        <v>871</v>
      </c>
      <c r="K481" t="s">
        <v>68</v>
      </c>
      <c r="L481">
        <v>107728924</v>
      </c>
      <c r="M481" s="5">
        <v>45434</v>
      </c>
      <c r="N481">
        <v>19</v>
      </c>
      <c r="O481">
        <v>1</v>
      </c>
      <c r="P481">
        <v>0</v>
      </c>
      <c r="Q481">
        <v>1</v>
      </c>
      <c r="R481" t="s">
        <v>7</v>
      </c>
    </row>
    <row r="482" spans="1:19" x14ac:dyDescent="0.35">
      <c r="A482">
        <v>0</v>
      </c>
      <c r="B482" t="s">
        <v>344</v>
      </c>
      <c r="C482">
        <v>0.2</v>
      </c>
      <c r="D482" t="s">
        <v>399</v>
      </c>
      <c r="E482" t="s">
        <v>363</v>
      </c>
      <c r="F482" t="s">
        <v>382</v>
      </c>
      <c r="G482" t="s">
        <v>344</v>
      </c>
      <c r="H482">
        <v>5.1580000000000004</v>
      </c>
      <c r="I482" t="s">
        <v>871</v>
      </c>
      <c r="K482" t="s">
        <v>68</v>
      </c>
      <c r="L482">
        <v>106816418</v>
      </c>
      <c r="M482" s="5">
        <v>44557</v>
      </c>
      <c r="N482">
        <v>19</v>
      </c>
      <c r="O482">
        <v>1</v>
      </c>
      <c r="P482">
        <v>5</v>
      </c>
      <c r="Q482">
        <v>5</v>
      </c>
      <c r="R482" t="s">
        <v>7</v>
      </c>
    </row>
    <row r="483" spans="1:19" x14ac:dyDescent="0.35">
      <c r="A483">
        <v>0</v>
      </c>
      <c r="B483" t="s">
        <v>344</v>
      </c>
      <c r="C483">
        <v>0.2</v>
      </c>
      <c r="D483" t="s">
        <v>399</v>
      </c>
      <c r="E483" t="s">
        <v>363</v>
      </c>
      <c r="F483" t="s">
        <v>382</v>
      </c>
      <c r="G483" t="s">
        <v>344</v>
      </c>
      <c r="H483">
        <v>5.1580000000000004</v>
      </c>
      <c r="I483" t="s">
        <v>871</v>
      </c>
      <c r="K483" t="s">
        <v>68</v>
      </c>
      <c r="L483">
        <v>104300107</v>
      </c>
      <c r="M483" s="5">
        <v>42055</v>
      </c>
      <c r="N483">
        <v>19</v>
      </c>
      <c r="O483">
        <v>4</v>
      </c>
      <c r="P483">
        <v>0</v>
      </c>
      <c r="Q483">
        <v>1</v>
      </c>
      <c r="R483" t="s">
        <v>7</v>
      </c>
    </row>
    <row r="484" spans="1:19" x14ac:dyDescent="0.35">
      <c r="A484">
        <v>0</v>
      </c>
      <c r="B484" t="s">
        <v>344</v>
      </c>
      <c r="C484">
        <v>8.0000000000000002E-3</v>
      </c>
      <c r="D484" t="s">
        <v>399</v>
      </c>
      <c r="E484" t="s">
        <v>363</v>
      </c>
      <c r="F484" t="s">
        <v>367</v>
      </c>
      <c r="G484" t="s">
        <v>344</v>
      </c>
      <c r="H484">
        <v>5.35</v>
      </c>
      <c r="I484" t="s">
        <v>871</v>
      </c>
      <c r="K484" t="s">
        <v>68</v>
      </c>
      <c r="L484">
        <v>107067131</v>
      </c>
      <c r="M484" s="5">
        <v>44803</v>
      </c>
      <c r="N484">
        <v>31</v>
      </c>
      <c r="O484">
        <v>1</v>
      </c>
      <c r="P484">
        <v>0</v>
      </c>
      <c r="Q484">
        <v>1</v>
      </c>
      <c r="R484" t="s">
        <v>7</v>
      </c>
      <c r="S484" t="s">
        <v>868</v>
      </c>
    </row>
    <row r="485" spans="1:19" x14ac:dyDescent="0.35">
      <c r="A485">
        <v>0</v>
      </c>
      <c r="B485" t="s">
        <v>344</v>
      </c>
      <c r="C485">
        <v>6.0000000000000001E-3</v>
      </c>
      <c r="D485" t="s">
        <v>399</v>
      </c>
      <c r="E485" t="s">
        <v>363</v>
      </c>
      <c r="F485" t="s">
        <v>382</v>
      </c>
      <c r="G485" t="s">
        <v>344</v>
      </c>
      <c r="H485">
        <v>5.3520000000000003</v>
      </c>
      <c r="I485" t="s">
        <v>871</v>
      </c>
      <c r="K485" t="s">
        <v>68</v>
      </c>
      <c r="L485">
        <v>105623835</v>
      </c>
      <c r="M485" s="5">
        <v>43371</v>
      </c>
      <c r="N485">
        <v>21</v>
      </c>
      <c r="O485">
        <v>1</v>
      </c>
      <c r="P485">
        <v>8</v>
      </c>
      <c r="Q485">
        <v>5</v>
      </c>
      <c r="R485" t="s">
        <v>7</v>
      </c>
      <c r="S485" t="s">
        <v>868</v>
      </c>
    </row>
    <row r="486" spans="1:19" x14ac:dyDescent="0.35">
      <c r="A486">
        <v>0</v>
      </c>
      <c r="B486" t="s">
        <v>344</v>
      </c>
      <c r="C486">
        <v>5.0000000000000001E-3</v>
      </c>
      <c r="D486" t="s">
        <v>399</v>
      </c>
      <c r="E486" t="s">
        <v>363</v>
      </c>
      <c r="F486" t="s">
        <v>382</v>
      </c>
      <c r="G486" t="s">
        <v>344</v>
      </c>
      <c r="H486">
        <v>5.3529999999999998</v>
      </c>
      <c r="I486" t="s">
        <v>871</v>
      </c>
      <c r="K486" t="s">
        <v>68</v>
      </c>
      <c r="L486">
        <v>106150633</v>
      </c>
      <c r="M486" s="5">
        <v>43869</v>
      </c>
      <c r="N486">
        <v>21</v>
      </c>
      <c r="O486">
        <v>1</v>
      </c>
      <c r="P486">
        <v>0</v>
      </c>
      <c r="Q486">
        <v>1</v>
      </c>
      <c r="R486" t="s">
        <v>7</v>
      </c>
      <c r="S486" t="s">
        <v>868</v>
      </c>
    </row>
    <row r="487" spans="1:19" x14ac:dyDescent="0.35">
      <c r="A487">
        <v>0</v>
      </c>
      <c r="B487" t="s">
        <v>344</v>
      </c>
      <c r="C487">
        <v>5.0000000000000001E-3</v>
      </c>
      <c r="D487" t="s">
        <v>399</v>
      </c>
      <c r="E487" t="s">
        <v>363</v>
      </c>
      <c r="F487" t="s">
        <v>382</v>
      </c>
      <c r="G487" t="s">
        <v>344</v>
      </c>
      <c r="H487">
        <v>5.3529999999999998</v>
      </c>
      <c r="I487" t="s">
        <v>871</v>
      </c>
      <c r="K487" t="s">
        <v>68</v>
      </c>
      <c r="L487">
        <v>104060433</v>
      </c>
      <c r="M487" s="5">
        <v>41778</v>
      </c>
      <c r="N487">
        <v>21</v>
      </c>
      <c r="O487">
        <v>1</v>
      </c>
      <c r="P487">
        <v>0</v>
      </c>
      <c r="Q487">
        <v>1</v>
      </c>
      <c r="R487" t="s">
        <v>3</v>
      </c>
      <c r="S487" t="s">
        <v>868</v>
      </c>
    </row>
    <row r="488" spans="1:19" x14ac:dyDescent="0.35">
      <c r="A488">
        <v>0</v>
      </c>
      <c r="B488" t="s">
        <v>344</v>
      </c>
      <c r="C488">
        <v>5.0000000000000001E-3</v>
      </c>
      <c r="D488" t="s">
        <v>399</v>
      </c>
      <c r="E488" t="s">
        <v>363</v>
      </c>
      <c r="F488" t="s">
        <v>427</v>
      </c>
      <c r="G488" t="s">
        <v>344</v>
      </c>
      <c r="H488">
        <v>5.3529999999999998</v>
      </c>
      <c r="I488" t="s">
        <v>871</v>
      </c>
      <c r="K488" t="s">
        <v>68</v>
      </c>
      <c r="L488">
        <v>107744796</v>
      </c>
      <c r="M488" s="5">
        <v>45450</v>
      </c>
      <c r="N488">
        <v>21</v>
      </c>
      <c r="O488">
        <v>1</v>
      </c>
      <c r="P488">
        <v>0</v>
      </c>
      <c r="Q488">
        <v>1</v>
      </c>
      <c r="R488" t="s">
        <v>3</v>
      </c>
      <c r="S488" t="s">
        <v>868</v>
      </c>
    </row>
    <row r="489" spans="1:19" x14ac:dyDescent="0.35">
      <c r="A489">
        <v>0</v>
      </c>
      <c r="B489" t="s">
        <v>344</v>
      </c>
      <c r="C489">
        <v>5.0000000000000001E-3</v>
      </c>
      <c r="D489" t="s">
        <v>399</v>
      </c>
      <c r="E489" t="s">
        <v>363</v>
      </c>
      <c r="F489" t="s">
        <v>382</v>
      </c>
      <c r="G489" t="s">
        <v>344</v>
      </c>
      <c r="H489">
        <v>5.3529999999999998</v>
      </c>
      <c r="I489" t="s">
        <v>871</v>
      </c>
      <c r="K489" t="s">
        <v>68</v>
      </c>
      <c r="L489">
        <v>107257508</v>
      </c>
      <c r="M489" s="5">
        <v>44979</v>
      </c>
      <c r="N489">
        <v>21</v>
      </c>
      <c r="O489">
        <v>1</v>
      </c>
      <c r="P489">
        <v>0</v>
      </c>
      <c r="Q489">
        <v>1</v>
      </c>
      <c r="R489" t="s">
        <v>8</v>
      </c>
      <c r="S489" t="s">
        <v>868</v>
      </c>
    </row>
    <row r="490" spans="1:19" x14ac:dyDescent="0.35">
      <c r="A490">
        <v>0</v>
      </c>
      <c r="B490" t="s">
        <v>344</v>
      </c>
      <c r="C490">
        <v>4.0000000000000001E-3</v>
      </c>
      <c r="D490" t="s">
        <v>399</v>
      </c>
      <c r="E490" t="s">
        <v>363</v>
      </c>
      <c r="F490" t="s">
        <v>382</v>
      </c>
      <c r="G490" t="s">
        <v>344</v>
      </c>
      <c r="H490">
        <v>5.3540000000000001</v>
      </c>
      <c r="I490" t="s">
        <v>871</v>
      </c>
      <c r="K490" t="s">
        <v>68</v>
      </c>
      <c r="L490">
        <v>107752378</v>
      </c>
      <c r="M490" s="5">
        <v>45454</v>
      </c>
      <c r="N490">
        <v>21</v>
      </c>
      <c r="O490">
        <v>1</v>
      </c>
      <c r="P490">
        <v>0</v>
      </c>
      <c r="Q490">
        <v>5</v>
      </c>
      <c r="R490" t="s">
        <v>7</v>
      </c>
      <c r="S490" t="s">
        <v>868</v>
      </c>
    </row>
    <row r="491" spans="1:19" x14ac:dyDescent="0.35">
      <c r="A491">
        <v>0</v>
      </c>
      <c r="B491" t="s">
        <v>344</v>
      </c>
      <c r="C491">
        <v>4.0000000000000001E-3</v>
      </c>
      <c r="D491" t="s">
        <v>399</v>
      </c>
      <c r="E491" t="s">
        <v>363</v>
      </c>
      <c r="F491" t="s">
        <v>382</v>
      </c>
      <c r="G491" t="s">
        <v>344</v>
      </c>
      <c r="H491">
        <v>5.3540000000000001</v>
      </c>
      <c r="I491" t="s">
        <v>871</v>
      </c>
      <c r="K491" t="s">
        <v>68</v>
      </c>
      <c r="L491">
        <v>107410003</v>
      </c>
      <c r="M491" s="5">
        <v>45134</v>
      </c>
      <c r="N491">
        <v>21</v>
      </c>
      <c r="O491">
        <v>1</v>
      </c>
      <c r="P491">
        <v>8</v>
      </c>
      <c r="Q491">
        <v>1</v>
      </c>
      <c r="R491" t="s">
        <v>7</v>
      </c>
      <c r="S491" t="s">
        <v>868</v>
      </c>
    </row>
    <row r="492" spans="1:19" x14ac:dyDescent="0.35">
      <c r="A492">
        <v>0</v>
      </c>
      <c r="B492" t="s">
        <v>344</v>
      </c>
      <c r="C492">
        <v>0</v>
      </c>
      <c r="E492" t="s">
        <v>363</v>
      </c>
      <c r="F492" t="s">
        <v>382</v>
      </c>
      <c r="G492" t="s">
        <v>344</v>
      </c>
      <c r="H492">
        <v>5.3579999999999997</v>
      </c>
      <c r="I492" t="s">
        <v>871</v>
      </c>
      <c r="K492" t="s">
        <v>68</v>
      </c>
      <c r="L492">
        <v>104935400</v>
      </c>
      <c r="M492" s="5">
        <v>42706</v>
      </c>
      <c r="N492">
        <v>21</v>
      </c>
      <c r="O492">
        <v>1</v>
      </c>
      <c r="P492">
        <v>8</v>
      </c>
      <c r="Q492">
        <v>1</v>
      </c>
      <c r="R492" t="s">
        <v>7</v>
      </c>
      <c r="S492" t="s">
        <v>868</v>
      </c>
    </row>
    <row r="493" spans="1:19" x14ac:dyDescent="0.35">
      <c r="A493">
        <v>0</v>
      </c>
      <c r="B493" t="s">
        <v>344</v>
      </c>
      <c r="C493">
        <v>0.1</v>
      </c>
      <c r="D493" t="s">
        <v>411</v>
      </c>
      <c r="E493" t="s">
        <v>363</v>
      </c>
      <c r="F493" t="s">
        <v>382</v>
      </c>
      <c r="G493" t="s">
        <v>344</v>
      </c>
      <c r="H493">
        <v>5.3579999999999997</v>
      </c>
      <c r="I493" t="s">
        <v>871</v>
      </c>
      <c r="K493" t="s">
        <v>68</v>
      </c>
      <c r="L493">
        <v>107283684</v>
      </c>
      <c r="M493" s="5">
        <v>45011</v>
      </c>
      <c r="N493">
        <v>17</v>
      </c>
      <c r="O493">
        <v>1</v>
      </c>
      <c r="P493">
        <v>0</v>
      </c>
      <c r="Q493">
        <v>5</v>
      </c>
      <c r="R493" t="s">
        <v>7</v>
      </c>
    </row>
    <row r="494" spans="1:19" x14ac:dyDescent="0.35">
      <c r="A494">
        <v>0</v>
      </c>
      <c r="B494" t="s">
        <v>344</v>
      </c>
      <c r="C494">
        <v>0.3</v>
      </c>
      <c r="D494" t="s">
        <v>411</v>
      </c>
      <c r="E494" t="s">
        <v>363</v>
      </c>
      <c r="F494" t="s">
        <v>382</v>
      </c>
      <c r="G494" t="s">
        <v>344</v>
      </c>
      <c r="H494">
        <v>5.3579999999999997</v>
      </c>
      <c r="I494" t="s">
        <v>871</v>
      </c>
      <c r="K494" t="s">
        <v>68</v>
      </c>
      <c r="L494">
        <v>107710405</v>
      </c>
      <c r="M494" s="5">
        <v>45418</v>
      </c>
      <c r="N494">
        <v>23</v>
      </c>
      <c r="O494">
        <v>1</v>
      </c>
      <c r="P494">
        <v>0</v>
      </c>
      <c r="Q494">
        <v>1</v>
      </c>
      <c r="R494" t="s">
        <v>7</v>
      </c>
    </row>
    <row r="495" spans="1:19" x14ac:dyDescent="0.35">
      <c r="A495">
        <v>0</v>
      </c>
      <c r="B495" t="s">
        <v>344</v>
      </c>
      <c r="C495">
        <v>0</v>
      </c>
      <c r="E495" t="s">
        <v>363</v>
      </c>
      <c r="F495" s="640" t="s">
        <v>390</v>
      </c>
      <c r="G495" t="s">
        <v>344</v>
      </c>
      <c r="H495">
        <v>999.99900000000002</v>
      </c>
      <c r="I495" t="s">
        <v>871</v>
      </c>
      <c r="L495">
        <v>106910876</v>
      </c>
      <c r="M495" s="5">
        <v>44655</v>
      </c>
      <c r="N495">
        <v>21</v>
      </c>
      <c r="O495">
        <v>1</v>
      </c>
      <c r="P495">
        <v>8</v>
      </c>
      <c r="Q495">
        <v>1</v>
      </c>
      <c r="R495" t="s">
        <v>7</v>
      </c>
      <c r="S495" t="s">
        <v>868</v>
      </c>
    </row>
    <row r="496" spans="1:19" x14ac:dyDescent="0.35">
      <c r="A496">
        <v>0</v>
      </c>
      <c r="B496" t="s">
        <v>344</v>
      </c>
      <c r="C496">
        <v>0</v>
      </c>
      <c r="E496" t="s">
        <v>363</v>
      </c>
      <c r="F496" s="640" t="s">
        <v>344</v>
      </c>
      <c r="G496" t="s">
        <v>344</v>
      </c>
      <c r="H496">
        <v>999.99900000000002</v>
      </c>
      <c r="I496" t="s">
        <v>871</v>
      </c>
      <c r="L496">
        <v>106291335</v>
      </c>
      <c r="M496" s="5">
        <v>44041</v>
      </c>
      <c r="N496">
        <v>21</v>
      </c>
      <c r="O496">
        <v>1</v>
      </c>
      <c r="P496">
        <v>8</v>
      </c>
      <c r="Q496">
        <v>1</v>
      </c>
      <c r="R496" t="s">
        <v>7</v>
      </c>
      <c r="S496" t="s">
        <v>868</v>
      </c>
    </row>
    <row r="497" spans="1:19" x14ac:dyDescent="0.35">
      <c r="A497">
        <v>0</v>
      </c>
      <c r="B497" t="s">
        <v>344</v>
      </c>
      <c r="C497">
        <v>0</v>
      </c>
      <c r="E497" t="s">
        <v>363</v>
      </c>
      <c r="F497" s="640" t="s">
        <v>344</v>
      </c>
      <c r="G497" t="s">
        <v>344</v>
      </c>
      <c r="H497">
        <v>999.99900000000002</v>
      </c>
      <c r="I497" t="s">
        <v>871</v>
      </c>
      <c r="L497">
        <v>106255603</v>
      </c>
      <c r="M497" s="5">
        <v>43999</v>
      </c>
      <c r="N497">
        <v>21</v>
      </c>
      <c r="O497">
        <v>1</v>
      </c>
      <c r="P497">
        <v>8</v>
      </c>
      <c r="Q497">
        <v>1</v>
      </c>
      <c r="R497" t="s">
        <v>7</v>
      </c>
      <c r="S497" t="s">
        <v>868</v>
      </c>
    </row>
    <row r="498" spans="1:19" x14ac:dyDescent="0.35">
      <c r="A498">
        <v>0</v>
      </c>
      <c r="B498" t="s">
        <v>344</v>
      </c>
      <c r="C498">
        <v>0</v>
      </c>
      <c r="E498" t="s">
        <v>363</v>
      </c>
      <c r="F498" s="640" t="s">
        <v>606</v>
      </c>
      <c r="G498" t="s">
        <v>344</v>
      </c>
      <c r="H498">
        <v>999.99900000000002</v>
      </c>
      <c r="I498" t="s">
        <v>871</v>
      </c>
      <c r="L498">
        <v>106141911</v>
      </c>
      <c r="M498" s="5">
        <v>43858</v>
      </c>
      <c r="N498">
        <v>21</v>
      </c>
      <c r="O498">
        <v>1</v>
      </c>
      <c r="P498">
        <v>8</v>
      </c>
      <c r="Q498">
        <v>1</v>
      </c>
      <c r="R498" t="s">
        <v>7</v>
      </c>
      <c r="S498" t="s">
        <v>867</v>
      </c>
    </row>
    <row r="499" spans="1:19" x14ac:dyDescent="0.35">
      <c r="A499">
        <v>0</v>
      </c>
      <c r="B499" t="s">
        <v>344</v>
      </c>
      <c r="C499">
        <v>0</v>
      </c>
      <c r="E499" t="s">
        <v>363</v>
      </c>
      <c r="F499" s="640" t="s">
        <v>344</v>
      </c>
      <c r="G499" t="s">
        <v>344</v>
      </c>
      <c r="H499">
        <v>999.99900000000002</v>
      </c>
      <c r="I499" t="s">
        <v>871</v>
      </c>
      <c r="L499">
        <v>107178771</v>
      </c>
      <c r="M499" s="5">
        <v>44903</v>
      </c>
      <c r="N499">
        <v>21</v>
      </c>
      <c r="O499">
        <v>1</v>
      </c>
      <c r="P499">
        <v>8</v>
      </c>
      <c r="Q499">
        <v>1</v>
      </c>
      <c r="R499" t="s">
        <v>7</v>
      </c>
      <c r="S499" t="s">
        <v>867</v>
      </c>
    </row>
    <row r="500" spans="1:19" x14ac:dyDescent="0.35">
      <c r="A500">
        <v>0</v>
      </c>
      <c r="B500" t="s">
        <v>344</v>
      </c>
      <c r="C500">
        <v>0</v>
      </c>
      <c r="E500" t="s">
        <v>363</v>
      </c>
      <c r="F500" s="640" t="s">
        <v>615</v>
      </c>
      <c r="G500" t="s">
        <v>344</v>
      </c>
      <c r="H500">
        <v>999.99900000000002</v>
      </c>
      <c r="I500" t="s">
        <v>871</v>
      </c>
      <c r="L500">
        <v>107494050</v>
      </c>
      <c r="M500" s="5">
        <v>45217</v>
      </c>
      <c r="N500">
        <v>21</v>
      </c>
      <c r="O500">
        <v>1</v>
      </c>
      <c r="P500">
        <v>8</v>
      </c>
      <c r="Q500">
        <v>1</v>
      </c>
      <c r="R500" t="s">
        <v>7</v>
      </c>
      <c r="S500" t="s">
        <v>868</v>
      </c>
    </row>
    <row r="501" spans="1:19" x14ac:dyDescent="0.35">
      <c r="A501">
        <v>0</v>
      </c>
      <c r="B501" t="s">
        <v>344</v>
      </c>
      <c r="C501">
        <v>2E-3</v>
      </c>
      <c r="D501" t="s">
        <v>399</v>
      </c>
      <c r="E501" t="s">
        <v>363</v>
      </c>
      <c r="F501" s="640" t="s">
        <v>606</v>
      </c>
      <c r="G501" t="s">
        <v>344</v>
      </c>
      <c r="H501">
        <v>999.99900000000002</v>
      </c>
      <c r="I501" t="s">
        <v>871</v>
      </c>
      <c r="L501">
        <v>105115981</v>
      </c>
      <c r="M501" s="5">
        <v>42885</v>
      </c>
      <c r="N501">
        <v>21</v>
      </c>
      <c r="O501">
        <v>1</v>
      </c>
      <c r="P501">
        <v>8</v>
      </c>
      <c r="Q501">
        <v>1</v>
      </c>
      <c r="R501" t="s">
        <v>3</v>
      </c>
      <c r="S501" t="s">
        <v>868</v>
      </c>
    </row>
    <row r="502" spans="1:19" x14ac:dyDescent="0.35">
      <c r="A502">
        <v>0</v>
      </c>
      <c r="B502" t="s">
        <v>344</v>
      </c>
      <c r="C502">
        <v>0.1</v>
      </c>
      <c r="D502" t="s">
        <v>399</v>
      </c>
      <c r="E502" t="s">
        <v>363</v>
      </c>
      <c r="F502" t="s">
        <v>698</v>
      </c>
      <c r="G502" t="s">
        <v>344</v>
      </c>
      <c r="H502">
        <v>999.99900000000002</v>
      </c>
      <c r="I502" t="s">
        <v>871</v>
      </c>
      <c r="L502">
        <v>107809636</v>
      </c>
      <c r="M502" s="5">
        <v>45507</v>
      </c>
      <c r="N502">
        <v>23</v>
      </c>
      <c r="O502">
        <v>1</v>
      </c>
      <c r="P502">
        <v>0</v>
      </c>
      <c r="Q502">
        <v>1</v>
      </c>
      <c r="R502" t="s">
        <v>8</v>
      </c>
    </row>
    <row r="503" spans="1:19" x14ac:dyDescent="0.35">
      <c r="A503">
        <v>0</v>
      </c>
      <c r="B503" t="s">
        <v>344</v>
      </c>
      <c r="C503">
        <v>0.5</v>
      </c>
      <c r="D503" t="s">
        <v>385</v>
      </c>
      <c r="E503" t="s">
        <v>363</v>
      </c>
      <c r="F503" s="640" t="s">
        <v>344</v>
      </c>
      <c r="G503" t="s">
        <v>344</v>
      </c>
      <c r="H503">
        <v>999.99900000000002</v>
      </c>
      <c r="I503" t="s">
        <v>871</v>
      </c>
      <c r="L503">
        <v>105780731</v>
      </c>
      <c r="M503" s="5">
        <v>43512</v>
      </c>
      <c r="N503">
        <v>19</v>
      </c>
      <c r="O503">
        <v>2</v>
      </c>
      <c r="P503">
        <v>0</v>
      </c>
      <c r="Q503">
        <v>1</v>
      </c>
      <c r="R503" t="s">
        <v>7</v>
      </c>
    </row>
    <row r="504" spans="1:19" x14ac:dyDescent="0.35">
      <c r="A504">
        <v>0</v>
      </c>
      <c r="B504" t="s">
        <v>344</v>
      </c>
      <c r="C504">
        <v>0</v>
      </c>
      <c r="E504" t="s">
        <v>699</v>
      </c>
      <c r="F504" t="s">
        <v>694</v>
      </c>
      <c r="G504" t="s">
        <v>344</v>
      </c>
      <c r="H504">
        <v>999.99900000000002</v>
      </c>
      <c r="I504" t="s">
        <v>871</v>
      </c>
      <c r="L504">
        <v>108319538</v>
      </c>
      <c r="M504" s="5">
        <v>45985</v>
      </c>
      <c r="N504">
        <v>19</v>
      </c>
      <c r="O504">
        <v>1</v>
      </c>
      <c r="P504">
        <v>8</v>
      </c>
      <c r="Q504">
        <v>1</v>
      </c>
      <c r="R504" t="s">
        <v>7</v>
      </c>
    </row>
    <row r="505" spans="1:19" x14ac:dyDescent="0.35">
      <c r="A505">
        <v>0</v>
      </c>
      <c r="B505" t="s">
        <v>344</v>
      </c>
      <c r="C505">
        <v>0.2</v>
      </c>
      <c r="D505" t="s">
        <v>399</v>
      </c>
      <c r="E505" t="s">
        <v>604</v>
      </c>
      <c r="F505" t="s">
        <v>427</v>
      </c>
      <c r="G505" t="s">
        <v>344</v>
      </c>
      <c r="H505">
        <v>999.99900000000002</v>
      </c>
      <c r="I505" t="s">
        <v>871</v>
      </c>
      <c r="L505">
        <v>104892982</v>
      </c>
      <c r="M505" s="5">
        <v>42669</v>
      </c>
      <c r="N505">
        <v>29</v>
      </c>
      <c r="O505">
        <v>1</v>
      </c>
      <c r="P505">
        <v>0</v>
      </c>
      <c r="Q505">
        <v>5</v>
      </c>
      <c r="R505" t="s">
        <v>7</v>
      </c>
    </row>
    <row r="506" spans="1:19" x14ac:dyDescent="0.35">
      <c r="A506">
        <v>0</v>
      </c>
      <c r="B506" t="s">
        <v>696</v>
      </c>
      <c r="C506">
        <v>0</v>
      </c>
      <c r="E506" s="640" t="s">
        <v>344</v>
      </c>
      <c r="F506" t="s">
        <v>416</v>
      </c>
      <c r="G506" t="s">
        <v>344</v>
      </c>
      <c r="H506">
        <v>999.99900000000002</v>
      </c>
      <c r="I506" t="s">
        <v>871</v>
      </c>
      <c r="L506">
        <v>106921302</v>
      </c>
      <c r="M506" s="5">
        <v>44659</v>
      </c>
      <c r="N506">
        <v>19</v>
      </c>
      <c r="O506">
        <v>1</v>
      </c>
      <c r="P506">
        <v>0</v>
      </c>
      <c r="Q506">
        <v>1</v>
      </c>
      <c r="R506" t="s">
        <v>10</v>
      </c>
    </row>
    <row r="507" spans="1:19" x14ac:dyDescent="0.35">
      <c r="A507">
        <v>0</v>
      </c>
      <c r="B507" t="s">
        <v>344</v>
      </c>
      <c r="C507">
        <v>0.2</v>
      </c>
      <c r="D507" t="s">
        <v>385</v>
      </c>
      <c r="E507" s="640" t="s">
        <v>344</v>
      </c>
      <c r="F507" t="s">
        <v>655</v>
      </c>
      <c r="G507" t="s">
        <v>344</v>
      </c>
      <c r="H507">
        <v>999.99900000000002</v>
      </c>
      <c r="I507" t="s">
        <v>871</v>
      </c>
      <c r="L507">
        <v>105251039</v>
      </c>
      <c r="M507" s="5">
        <v>43020</v>
      </c>
      <c r="N507">
        <v>23</v>
      </c>
      <c r="O507">
        <v>1</v>
      </c>
      <c r="P507">
        <v>0</v>
      </c>
      <c r="Q507">
        <v>1</v>
      </c>
      <c r="R507" t="s">
        <v>3</v>
      </c>
    </row>
    <row r="508" spans="1:19" x14ac:dyDescent="0.35">
      <c r="A508">
        <v>0</v>
      </c>
      <c r="B508" t="s">
        <v>344</v>
      </c>
      <c r="C508">
        <v>1.2</v>
      </c>
      <c r="D508" t="s">
        <v>385</v>
      </c>
      <c r="E508" s="640" t="s">
        <v>344</v>
      </c>
      <c r="F508" s="640" t="s">
        <v>425</v>
      </c>
      <c r="G508" t="s">
        <v>344</v>
      </c>
      <c r="H508">
        <v>999.99900000000002</v>
      </c>
      <c r="I508" t="s">
        <v>871</v>
      </c>
      <c r="L508">
        <v>106924864</v>
      </c>
      <c r="M508" s="5">
        <v>44666</v>
      </c>
      <c r="N508">
        <v>19</v>
      </c>
      <c r="O508">
        <v>1</v>
      </c>
      <c r="P508">
        <v>0</v>
      </c>
      <c r="Q508">
        <v>1</v>
      </c>
      <c r="R508" t="s">
        <v>3</v>
      </c>
    </row>
    <row r="509" spans="1:19" x14ac:dyDescent="0.35">
      <c r="A509">
        <v>0</v>
      </c>
      <c r="B509" t="s">
        <v>705</v>
      </c>
      <c r="C509">
        <v>0</v>
      </c>
      <c r="E509" s="640" t="s">
        <v>344</v>
      </c>
      <c r="F509" t="s">
        <v>416</v>
      </c>
      <c r="G509" t="s">
        <v>344</v>
      </c>
      <c r="H509">
        <v>999.99900000000002</v>
      </c>
      <c r="I509" t="s">
        <v>871</v>
      </c>
      <c r="L509">
        <v>107473573</v>
      </c>
      <c r="M509" s="5">
        <v>45196</v>
      </c>
      <c r="N509">
        <v>32</v>
      </c>
      <c r="O509">
        <v>1</v>
      </c>
      <c r="P509">
        <v>0</v>
      </c>
      <c r="Q509">
        <v>5</v>
      </c>
      <c r="R509" t="s">
        <v>10</v>
      </c>
    </row>
    <row r="510" spans="1:19" x14ac:dyDescent="0.35">
      <c r="A510">
        <v>0</v>
      </c>
      <c r="B510" t="s">
        <v>344</v>
      </c>
      <c r="C510">
        <v>0.3</v>
      </c>
      <c r="D510" t="s">
        <v>385</v>
      </c>
      <c r="E510" t="s">
        <v>363</v>
      </c>
      <c r="F510" s="640" t="s">
        <v>425</v>
      </c>
      <c r="G510" t="s">
        <v>345</v>
      </c>
      <c r="H510">
        <v>1.1399999999999999</v>
      </c>
      <c r="I510" t="s">
        <v>871</v>
      </c>
      <c r="K510" t="s">
        <v>68</v>
      </c>
      <c r="L510">
        <v>108390104</v>
      </c>
      <c r="M510" s="5">
        <v>46055</v>
      </c>
      <c r="N510">
        <v>5</v>
      </c>
      <c r="O510">
        <v>5</v>
      </c>
      <c r="P510">
        <v>0</v>
      </c>
      <c r="Q510">
        <v>5</v>
      </c>
      <c r="R510" t="s">
        <v>7</v>
      </c>
    </row>
    <row r="511" spans="1:19" x14ac:dyDescent="0.35">
      <c r="A511">
        <v>0</v>
      </c>
      <c r="B511" t="s">
        <v>344</v>
      </c>
      <c r="C511">
        <v>0</v>
      </c>
      <c r="E511" t="s">
        <v>624</v>
      </c>
      <c r="F511" t="s">
        <v>363</v>
      </c>
      <c r="G511" t="s">
        <v>345</v>
      </c>
      <c r="H511">
        <v>1.34</v>
      </c>
      <c r="I511" t="s">
        <v>871</v>
      </c>
      <c r="L511">
        <v>105827027</v>
      </c>
      <c r="M511" s="5">
        <v>43559</v>
      </c>
      <c r="N511">
        <v>23</v>
      </c>
      <c r="O511">
        <v>1</v>
      </c>
      <c r="P511">
        <v>8</v>
      </c>
      <c r="Q511">
        <v>5</v>
      </c>
      <c r="R511" t="s">
        <v>9</v>
      </c>
    </row>
    <row r="512" spans="1:19" x14ac:dyDescent="0.35">
      <c r="A512">
        <v>0</v>
      </c>
      <c r="B512" t="s">
        <v>345</v>
      </c>
      <c r="C512">
        <v>3.0000000000000001E-3</v>
      </c>
      <c r="D512" t="s">
        <v>411</v>
      </c>
      <c r="E512" t="s">
        <v>624</v>
      </c>
      <c r="F512" t="s">
        <v>363</v>
      </c>
      <c r="G512" t="s">
        <v>345</v>
      </c>
      <c r="H512">
        <v>1.343</v>
      </c>
      <c r="I512" t="s">
        <v>871</v>
      </c>
      <c r="L512">
        <v>107692989</v>
      </c>
      <c r="M512" s="5">
        <v>45400</v>
      </c>
      <c r="N512">
        <v>21</v>
      </c>
      <c r="O512">
        <v>1</v>
      </c>
      <c r="P512">
        <v>0</v>
      </c>
      <c r="Q512">
        <v>1</v>
      </c>
      <c r="R512" t="s">
        <v>7</v>
      </c>
    </row>
    <row r="513" spans="1:19" x14ac:dyDescent="0.35">
      <c r="A513">
        <v>0</v>
      </c>
      <c r="B513" t="s">
        <v>344</v>
      </c>
      <c r="C513">
        <v>1.9E-2</v>
      </c>
      <c r="D513" t="s">
        <v>385</v>
      </c>
      <c r="E513" t="s">
        <v>363</v>
      </c>
      <c r="F513" t="s">
        <v>624</v>
      </c>
      <c r="G513" t="s">
        <v>345</v>
      </c>
      <c r="H513">
        <v>1.421</v>
      </c>
      <c r="I513" t="s">
        <v>871</v>
      </c>
      <c r="K513" t="s">
        <v>68</v>
      </c>
      <c r="L513">
        <v>106210793</v>
      </c>
      <c r="M513" s="5">
        <v>43941</v>
      </c>
      <c r="N513">
        <v>19</v>
      </c>
      <c r="O513">
        <v>1</v>
      </c>
      <c r="P513">
        <v>0</v>
      </c>
      <c r="Q513">
        <v>1</v>
      </c>
      <c r="R513" t="s">
        <v>7</v>
      </c>
    </row>
    <row r="514" spans="1:19" x14ac:dyDescent="0.35">
      <c r="A514">
        <v>0</v>
      </c>
      <c r="B514" t="s">
        <v>344</v>
      </c>
      <c r="C514">
        <v>1.9E-2</v>
      </c>
      <c r="D514" t="s">
        <v>385</v>
      </c>
      <c r="E514" t="s">
        <v>363</v>
      </c>
      <c r="F514" t="s">
        <v>624</v>
      </c>
      <c r="G514" t="s">
        <v>345</v>
      </c>
      <c r="H514">
        <v>1.421</v>
      </c>
      <c r="I514" t="s">
        <v>871</v>
      </c>
      <c r="K514" t="s">
        <v>68</v>
      </c>
      <c r="L514">
        <v>107250977</v>
      </c>
      <c r="M514" s="5">
        <v>44977</v>
      </c>
      <c r="N514">
        <v>31</v>
      </c>
      <c r="O514">
        <v>1</v>
      </c>
      <c r="P514">
        <v>0</v>
      </c>
      <c r="Q514">
        <v>1</v>
      </c>
      <c r="R514" t="s">
        <v>7</v>
      </c>
    </row>
    <row r="515" spans="1:19" x14ac:dyDescent="0.35">
      <c r="A515">
        <v>0</v>
      </c>
      <c r="B515" t="s">
        <v>344</v>
      </c>
      <c r="C515">
        <v>8.9999999999999993E-3</v>
      </c>
      <c r="D515" t="s">
        <v>385</v>
      </c>
      <c r="E515" t="s">
        <v>363</v>
      </c>
      <c r="F515" t="s">
        <v>624</v>
      </c>
      <c r="G515" t="s">
        <v>345</v>
      </c>
      <c r="H515">
        <v>1.431</v>
      </c>
      <c r="I515" t="s">
        <v>871</v>
      </c>
      <c r="K515" t="s">
        <v>68</v>
      </c>
      <c r="L515">
        <v>105860217</v>
      </c>
      <c r="M515" s="5">
        <v>43595</v>
      </c>
      <c r="N515">
        <v>21</v>
      </c>
      <c r="O515">
        <v>1</v>
      </c>
      <c r="P515">
        <v>8</v>
      </c>
      <c r="Q515">
        <v>1</v>
      </c>
      <c r="R515" t="s">
        <v>7</v>
      </c>
      <c r="S515" t="s">
        <v>867</v>
      </c>
    </row>
    <row r="516" spans="1:19" x14ac:dyDescent="0.35">
      <c r="A516">
        <v>0</v>
      </c>
      <c r="B516" t="s">
        <v>344</v>
      </c>
      <c r="C516">
        <v>6.0000000000000001E-3</v>
      </c>
      <c r="D516" t="s">
        <v>385</v>
      </c>
      <c r="E516" t="s">
        <v>363</v>
      </c>
      <c r="F516" t="s">
        <v>624</v>
      </c>
      <c r="G516" t="s">
        <v>345</v>
      </c>
      <c r="H516">
        <v>1.4339999999999999</v>
      </c>
      <c r="I516" t="s">
        <v>871</v>
      </c>
      <c r="K516" t="s">
        <v>68</v>
      </c>
      <c r="L516">
        <v>106175277</v>
      </c>
      <c r="M516" s="5">
        <v>43891</v>
      </c>
      <c r="N516">
        <v>23</v>
      </c>
      <c r="O516">
        <v>1</v>
      </c>
      <c r="P516">
        <v>9</v>
      </c>
      <c r="Q516">
        <v>1</v>
      </c>
      <c r="R516" t="s">
        <v>3</v>
      </c>
      <c r="S516" t="s">
        <v>872</v>
      </c>
    </row>
    <row r="517" spans="1:19" x14ac:dyDescent="0.35">
      <c r="A517">
        <v>0</v>
      </c>
      <c r="B517" t="s">
        <v>344</v>
      </c>
      <c r="C517">
        <v>6.0000000000000001E-3</v>
      </c>
      <c r="D517" t="s">
        <v>385</v>
      </c>
      <c r="E517" t="s">
        <v>363</v>
      </c>
      <c r="F517" t="s">
        <v>624</v>
      </c>
      <c r="G517" t="s">
        <v>345</v>
      </c>
      <c r="H517">
        <v>1.4339999999999999</v>
      </c>
      <c r="I517" t="s">
        <v>871</v>
      </c>
      <c r="K517" t="s">
        <v>68</v>
      </c>
      <c r="L517">
        <v>104445256</v>
      </c>
      <c r="M517" s="5">
        <v>42213</v>
      </c>
      <c r="N517">
        <v>21</v>
      </c>
      <c r="O517">
        <v>1</v>
      </c>
      <c r="P517">
        <v>0</v>
      </c>
      <c r="Q517">
        <v>1</v>
      </c>
      <c r="R517" t="s">
        <v>3</v>
      </c>
      <c r="S517" t="s">
        <v>867</v>
      </c>
    </row>
    <row r="518" spans="1:19" x14ac:dyDescent="0.35">
      <c r="A518">
        <v>0</v>
      </c>
      <c r="B518" t="s">
        <v>344</v>
      </c>
      <c r="C518">
        <v>5.0000000000000001E-3</v>
      </c>
      <c r="D518" t="s">
        <v>385</v>
      </c>
      <c r="E518" t="s">
        <v>363</v>
      </c>
      <c r="F518" t="s">
        <v>624</v>
      </c>
      <c r="G518" t="s">
        <v>345</v>
      </c>
      <c r="H518">
        <v>1.4350000000000001</v>
      </c>
      <c r="I518" t="s">
        <v>871</v>
      </c>
      <c r="K518" t="s">
        <v>68</v>
      </c>
      <c r="L518">
        <v>104962834</v>
      </c>
      <c r="M518" s="5">
        <v>42731</v>
      </c>
      <c r="N518">
        <v>21</v>
      </c>
      <c r="O518">
        <v>1</v>
      </c>
      <c r="P518">
        <v>8</v>
      </c>
      <c r="Q518">
        <v>1</v>
      </c>
      <c r="R518" t="s">
        <v>7</v>
      </c>
      <c r="S518" t="s">
        <v>867</v>
      </c>
    </row>
    <row r="519" spans="1:19" x14ac:dyDescent="0.35">
      <c r="A519">
        <v>0</v>
      </c>
      <c r="B519" t="s">
        <v>344</v>
      </c>
      <c r="C519">
        <v>5.0000000000000001E-3</v>
      </c>
      <c r="D519" t="s">
        <v>385</v>
      </c>
      <c r="E519" t="s">
        <v>363</v>
      </c>
      <c r="F519" t="s">
        <v>624</v>
      </c>
      <c r="G519" t="s">
        <v>345</v>
      </c>
      <c r="H519">
        <v>1.4350000000000001</v>
      </c>
      <c r="I519" t="s">
        <v>871</v>
      </c>
      <c r="K519" t="s">
        <v>68</v>
      </c>
      <c r="L519">
        <v>108132824</v>
      </c>
      <c r="M519" s="5">
        <v>45813</v>
      </c>
      <c r="N519">
        <v>21</v>
      </c>
      <c r="O519">
        <v>3</v>
      </c>
      <c r="P519">
        <v>8</v>
      </c>
      <c r="Q519">
        <v>1</v>
      </c>
      <c r="R519" t="s">
        <v>7</v>
      </c>
      <c r="S519" t="s">
        <v>867</v>
      </c>
    </row>
    <row r="520" spans="1:19" x14ac:dyDescent="0.35">
      <c r="A520">
        <v>0</v>
      </c>
      <c r="B520" t="s">
        <v>344</v>
      </c>
      <c r="C520">
        <v>5.0000000000000001E-3</v>
      </c>
      <c r="D520" t="s">
        <v>385</v>
      </c>
      <c r="E520" t="s">
        <v>363</v>
      </c>
      <c r="F520" t="s">
        <v>624</v>
      </c>
      <c r="G520" t="s">
        <v>345</v>
      </c>
      <c r="H520">
        <v>1.4350000000000001</v>
      </c>
      <c r="I520" t="s">
        <v>871</v>
      </c>
      <c r="K520" t="s">
        <v>68</v>
      </c>
      <c r="L520">
        <v>108476232</v>
      </c>
      <c r="M520" s="5">
        <v>46134</v>
      </c>
      <c r="N520">
        <v>21</v>
      </c>
      <c r="O520">
        <v>1</v>
      </c>
      <c r="P520">
        <v>8</v>
      </c>
      <c r="Q520">
        <v>1</v>
      </c>
      <c r="R520" t="s">
        <v>7</v>
      </c>
      <c r="S520" t="s">
        <v>867</v>
      </c>
    </row>
    <row r="521" spans="1:19" x14ac:dyDescent="0.35">
      <c r="A521">
        <v>0</v>
      </c>
      <c r="B521" t="s">
        <v>345</v>
      </c>
      <c r="C521">
        <v>5.0000000000000001E-3</v>
      </c>
      <c r="D521" t="s">
        <v>385</v>
      </c>
      <c r="E521" t="s">
        <v>363</v>
      </c>
      <c r="F521" t="s">
        <v>624</v>
      </c>
      <c r="G521" t="s">
        <v>345</v>
      </c>
      <c r="H521">
        <v>1.4350000000000001</v>
      </c>
      <c r="I521" t="s">
        <v>871</v>
      </c>
      <c r="L521">
        <v>104033000</v>
      </c>
      <c r="M521" s="5">
        <v>41722</v>
      </c>
      <c r="N521">
        <v>21</v>
      </c>
      <c r="O521">
        <v>1</v>
      </c>
      <c r="P521">
        <v>9</v>
      </c>
      <c r="Q521">
        <v>1</v>
      </c>
      <c r="R521" t="s">
        <v>7</v>
      </c>
      <c r="S521" t="s">
        <v>867</v>
      </c>
    </row>
    <row r="522" spans="1:19" x14ac:dyDescent="0.35">
      <c r="A522">
        <v>0</v>
      </c>
      <c r="B522" t="s">
        <v>344</v>
      </c>
      <c r="C522">
        <v>4.0000000000000001E-3</v>
      </c>
      <c r="D522" t="s">
        <v>385</v>
      </c>
      <c r="E522" t="s">
        <v>363</v>
      </c>
      <c r="F522" t="s">
        <v>624</v>
      </c>
      <c r="G522" t="s">
        <v>345</v>
      </c>
      <c r="H522">
        <v>1.4359999999999999</v>
      </c>
      <c r="I522" t="s">
        <v>871</v>
      </c>
      <c r="K522" t="s">
        <v>68</v>
      </c>
      <c r="L522">
        <v>106326223</v>
      </c>
      <c r="M522" s="5">
        <v>44077</v>
      </c>
      <c r="N522">
        <v>21</v>
      </c>
      <c r="O522">
        <v>1</v>
      </c>
      <c r="P522">
        <v>8</v>
      </c>
      <c r="Q522">
        <v>1</v>
      </c>
      <c r="R522" t="s">
        <v>7</v>
      </c>
      <c r="S522" t="s">
        <v>867</v>
      </c>
    </row>
    <row r="523" spans="1:19" x14ac:dyDescent="0.35">
      <c r="A523">
        <v>0</v>
      </c>
      <c r="B523" t="s">
        <v>344</v>
      </c>
      <c r="C523">
        <v>4.0000000000000001E-3</v>
      </c>
      <c r="D523" t="s">
        <v>385</v>
      </c>
      <c r="E523" t="s">
        <v>363</v>
      </c>
      <c r="F523" t="s">
        <v>624</v>
      </c>
      <c r="G523" t="s">
        <v>345</v>
      </c>
      <c r="H523">
        <v>1.4359999999999999</v>
      </c>
      <c r="I523" t="s">
        <v>871</v>
      </c>
      <c r="K523" t="s">
        <v>68</v>
      </c>
      <c r="L523">
        <v>106059170</v>
      </c>
      <c r="M523" s="5">
        <v>43781</v>
      </c>
      <c r="N523">
        <v>21</v>
      </c>
      <c r="O523">
        <v>2</v>
      </c>
      <c r="P523">
        <v>8</v>
      </c>
      <c r="Q523">
        <v>1</v>
      </c>
      <c r="R523" t="s">
        <v>7</v>
      </c>
      <c r="S523" t="s">
        <v>867</v>
      </c>
    </row>
    <row r="524" spans="1:19" x14ac:dyDescent="0.35">
      <c r="A524">
        <v>0</v>
      </c>
      <c r="B524" t="s">
        <v>344</v>
      </c>
      <c r="C524">
        <v>4.0000000000000001E-3</v>
      </c>
      <c r="D524" t="s">
        <v>385</v>
      </c>
      <c r="E524" t="s">
        <v>363</v>
      </c>
      <c r="F524" t="s">
        <v>624</v>
      </c>
      <c r="G524" t="s">
        <v>345</v>
      </c>
      <c r="H524">
        <v>1.4359999999999999</v>
      </c>
      <c r="I524" t="s">
        <v>871</v>
      </c>
      <c r="K524" t="s">
        <v>68</v>
      </c>
      <c r="L524">
        <v>105903106</v>
      </c>
      <c r="M524" s="5">
        <v>43637</v>
      </c>
      <c r="N524">
        <v>21</v>
      </c>
      <c r="O524">
        <v>1</v>
      </c>
      <c r="P524">
        <v>8</v>
      </c>
      <c r="Q524">
        <v>1</v>
      </c>
      <c r="R524" t="s">
        <v>7</v>
      </c>
      <c r="S524" t="s">
        <v>867</v>
      </c>
    </row>
    <row r="525" spans="1:19" x14ac:dyDescent="0.35">
      <c r="A525">
        <v>0</v>
      </c>
      <c r="B525" t="s">
        <v>344</v>
      </c>
      <c r="C525">
        <v>4.0000000000000001E-3</v>
      </c>
      <c r="D525" t="s">
        <v>385</v>
      </c>
      <c r="E525" t="s">
        <v>363</v>
      </c>
      <c r="F525" t="s">
        <v>624</v>
      </c>
      <c r="G525" t="s">
        <v>345</v>
      </c>
      <c r="H525">
        <v>1.4359999999999999</v>
      </c>
      <c r="I525" t="s">
        <v>871</v>
      </c>
      <c r="K525" t="s">
        <v>68</v>
      </c>
      <c r="L525">
        <v>105910992</v>
      </c>
      <c r="M525" s="5">
        <v>43643</v>
      </c>
      <c r="N525">
        <v>21</v>
      </c>
      <c r="O525">
        <v>1</v>
      </c>
      <c r="P525">
        <v>8</v>
      </c>
      <c r="Q525">
        <v>1</v>
      </c>
      <c r="R525" t="s">
        <v>7</v>
      </c>
      <c r="S525" t="s">
        <v>867</v>
      </c>
    </row>
    <row r="526" spans="1:19" x14ac:dyDescent="0.35">
      <c r="A526">
        <v>0</v>
      </c>
      <c r="B526" t="s">
        <v>344</v>
      </c>
      <c r="C526">
        <v>3.0000000000000001E-3</v>
      </c>
      <c r="D526" t="s">
        <v>385</v>
      </c>
      <c r="E526" t="s">
        <v>363</v>
      </c>
      <c r="F526" t="s">
        <v>624</v>
      </c>
      <c r="G526" t="s">
        <v>345</v>
      </c>
      <c r="H526">
        <v>1.4370000000000001</v>
      </c>
      <c r="I526" t="s">
        <v>871</v>
      </c>
      <c r="K526" t="s">
        <v>68</v>
      </c>
      <c r="L526">
        <v>106112879</v>
      </c>
      <c r="M526" s="5">
        <v>43829</v>
      </c>
      <c r="N526">
        <v>21</v>
      </c>
      <c r="O526">
        <v>1</v>
      </c>
      <c r="P526">
        <v>0</v>
      </c>
      <c r="Q526">
        <v>5</v>
      </c>
      <c r="R526" t="s">
        <v>7</v>
      </c>
      <c r="S526" t="s">
        <v>867</v>
      </c>
    </row>
    <row r="527" spans="1:19" x14ac:dyDescent="0.35">
      <c r="A527">
        <v>0</v>
      </c>
      <c r="B527" t="s">
        <v>345</v>
      </c>
      <c r="C527">
        <v>2E-3</v>
      </c>
      <c r="D527" t="s">
        <v>385</v>
      </c>
      <c r="E527" t="s">
        <v>363</v>
      </c>
      <c r="F527" s="640" t="s">
        <v>344</v>
      </c>
      <c r="G527" t="s">
        <v>345</v>
      </c>
      <c r="H527">
        <v>1.4379999999999999</v>
      </c>
      <c r="I527" t="s">
        <v>871</v>
      </c>
      <c r="L527">
        <v>104241554</v>
      </c>
      <c r="M527" s="5">
        <v>41985</v>
      </c>
      <c r="N527">
        <v>26</v>
      </c>
      <c r="O527">
        <v>1</v>
      </c>
      <c r="P527">
        <v>8</v>
      </c>
      <c r="Q527">
        <v>5</v>
      </c>
      <c r="R527" t="s">
        <v>7</v>
      </c>
      <c r="S527" t="s">
        <v>873</v>
      </c>
    </row>
    <row r="528" spans="1:19" x14ac:dyDescent="0.35">
      <c r="A528">
        <v>491</v>
      </c>
      <c r="B528" t="s">
        <v>364</v>
      </c>
      <c r="C528">
        <v>0</v>
      </c>
      <c r="D528" t="s">
        <v>6</v>
      </c>
      <c r="E528" s="640" t="s">
        <v>378</v>
      </c>
      <c r="F528" s="640" t="s">
        <v>378</v>
      </c>
      <c r="H528">
        <v>999.99900000000002</v>
      </c>
      <c r="I528" t="s">
        <v>871</v>
      </c>
      <c r="L528">
        <v>105904161</v>
      </c>
      <c r="M528" s="5">
        <v>43637</v>
      </c>
      <c r="N528">
        <v>1</v>
      </c>
      <c r="O528">
        <v>1</v>
      </c>
      <c r="P528">
        <v>0</v>
      </c>
      <c r="Q528">
        <v>1</v>
      </c>
      <c r="R528" t="s">
        <v>7</v>
      </c>
    </row>
    <row r="529" spans="1:19" x14ac:dyDescent="0.35">
      <c r="A529">
        <v>491</v>
      </c>
      <c r="B529" t="s">
        <v>364</v>
      </c>
      <c r="C529">
        <v>0</v>
      </c>
      <c r="E529" s="640" t="s">
        <v>379</v>
      </c>
      <c r="F529" t="s">
        <v>380</v>
      </c>
      <c r="H529">
        <v>999.99900000000002</v>
      </c>
      <c r="I529" t="s">
        <v>871</v>
      </c>
      <c r="L529">
        <v>105977928</v>
      </c>
      <c r="M529" s="5">
        <v>43708</v>
      </c>
      <c r="N529">
        <v>28</v>
      </c>
      <c r="O529">
        <v>1</v>
      </c>
      <c r="P529">
        <v>0</v>
      </c>
      <c r="Q529">
        <v>1</v>
      </c>
      <c r="R529" t="s">
        <v>10</v>
      </c>
    </row>
    <row r="530" spans="1:19" x14ac:dyDescent="0.35">
      <c r="A530">
        <v>721</v>
      </c>
      <c r="B530" t="s">
        <v>367</v>
      </c>
      <c r="C530">
        <v>0</v>
      </c>
      <c r="E530" t="s">
        <v>409</v>
      </c>
      <c r="F530" t="s">
        <v>410</v>
      </c>
      <c r="H530">
        <v>999.99900000000002</v>
      </c>
      <c r="I530" t="s">
        <v>871</v>
      </c>
      <c r="L530">
        <v>105799174</v>
      </c>
      <c r="M530" s="5">
        <v>43535</v>
      </c>
      <c r="N530">
        <v>24</v>
      </c>
      <c r="O530">
        <v>1</v>
      </c>
      <c r="P530">
        <v>8</v>
      </c>
      <c r="Q530">
        <v>1</v>
      </c>
      <c r="R530" t="s">
        <v>7</v>
      </c>
    </row>
    <row r="531" spans="1:19" x14ac:dyDescent="0.35">
      <c r="A531">
        <v>0</v>
      </c>
      <c r="B531" t="s">
        <v>367</v>
      </c>
      <c r="C531">
        <v>4.0000000000000001E-3</v>
      </c>
      <c r="D531" t="s">
        <v>411</v>
      </c>
      <c r="E531" t="s">
        <v>412</v>
      </c>
      <c r="F531" s="640" t="s">
        <v>344</v>
      </c>
      <c r="H531">
        <v>999.99900000000002</v>
      </c>
      <c r="I531" t="s">
        <v>871</v>
      </c>
      <c r="L531">
        <v>105466442</v>
      </c>
      <c r="M531" s="5">
        <v>43221</v>
      </c>
      <c r="N531">
        <v>21</v>
      </c>
      <c r="O531">
        <v>1</v>
      </c>
      <c r="P531">
        <v>8</v>
      </c>
      <c r="Q531">
        <v>1</v>
      </c>
      <c r="R531" t="s">
        <v>3</v>
      </c>
    </row>
    <row r="532" spans="1:19" x14ac:dyDescent="0.35">
      <c r="A532">
        <v>0</v>
      </c>
      <c r="B532" t="s">
        <v>363</v>
      </c>
      <c r="C532">
        <v>8.9999999999999993E-3</v>
      </c>
      <c r="D532" t="s">
        <v>399</v>
      </c>
      <c r="E532" s="640" t="s">
        <v>400</v>
      </c>
      <c r="F532" t="s">
        <v>401</v>
      </c>
      <c r="H532">
        <v>999.99900000000002</v>
      </c>
      <c r="I532" t="s">
        <v>871</v>
      </c>
      <c r="L532">
        <v>108245867</v>
      </c>
      <c r="M532" s="5">
        <v>45928</v>
      </c>
      <c r="N532">
        <v>19</v>
      </c>
      <c r="O532">
        <v>1</v>
      </c>
      <c r="P532">
        <v>0</v>
      </c>
      <c r="Q532">
        <v>8</v>
      </c>
      <c r="R532" t="s">
        <v>7</v>
      </c>
    </row>
    <row r="533" spans="1:19" x14ac:dyDescent="0.35">
      <c r="A533">
        <v>0</v>
      </c>
      <c r="B533" t="s">
        <v>367</v>
      </c>
      <c r="C533">
        <v>0</v>
      </c>
      <c r="E533" s="640" t="s">
        <v>413</v>
      </c>
      <c r="F533" t="s">
        <v>382</v>
      </c>
      <c r="H533">
        <v>999.99900000000002</v>
      </c>
      <c r="I533" t="s">
        <v>871</v>
      </c>
      <c r="L533">
        <v>107868345</v>
      </c>
      <c r="M533" s="5">
        <v>45560</v>
      </c>
      <c r="N533">
        <v>23</v>
      </c>
      <c r="O533">
        <v>1</v>
      </c>
      <c r="P533">
        <v>7</v>
      </c>
      <c r="Q533">
        <v>1</v>
      </c>
      <c r="R533" t="s">
        <v>7</v>
      </c>
    </row>
    <row r="534" spans="1:19" x14ac:dyDescent="0.35">
      <c r="A534">
        <v>0</v>
      </c>
      <c r="B534" t="s">
        <v>367</v>
      </c>
      <c r="C534">
        <v>0</v>
      </c>
      <c r="E534" s="640" t="s">
        <v>414</v>
      </c>
      <c r="F534" t="s">
        <v>382</v>
      </c>
      <c r="H534">
        <v>999.99900000000002</v>
      </c>
      <c r="I534" t="s">
        <v>871</v>
      </c>
      <c r="L534">
        <v>105818152</v>
      </c>
      <c r="M534" s="5">
        <v>43552</v>
      </c>
      <c r="N534">
        <v>22</v>
      </c>
      <c r="O534">
        <v>1</v>
      </c>
      <c r="P534">
        <v>7</v>
      </c>
      <c r="Q534">
        <v>1</v>
      </c>
      <c r="R534" t="s">
        <v>7</v>
      </c>
    </row>
    <row r="535" spans="1:19" x14ac:dyDescent="0.35">
      <c r="A535">
        <v>0</v>
      </c>
      <c r="B535" t="s">
        <v>344</v>
      </c>
      <c r="C535">
        <v>0</v>
      </c>
      <c r="E535" t="s">
        <v>415</v>
      </c>
      <c r="F535" t="s">
        <v>416</v>
      </c>
      <c r="H535">
        <v>999.99900000000002</v>
      </c>
      <c r="I535" t="s">
        <v>871</v>
      </c>
      <c r="L535">
        <v>107563566</v>
      </c>
      <c r="M535" s="5">
        <v>45273</v>
      </c>
      <c r="N535">
        <v>30</v>
      </c>
      <c r="O535">
        <v>1</v>
      </c>
      <c r="P535">
        <v>4</v>
      </c>
      <c r="Q535">
        <v>1</v>
      </c>
      <c r="R535" t="s">
        <v>7</v>
      </c>
    </row>
    <row r="536" spans="1:19" x14ac:dyDescent="0.35">
      <c r="A536">
        <v>0</v>
      </c>
      <c r="B536" t="s">
        <v>363</v>
      </c>
      <c r="C536">
        <v>0</v>
      </c>
      <c r="E536" t="s">
        <v>402</v>
      </c>
      <c r="F536" t="s">
        <v>384</v>
      </c>
      <c r="H536">
        <v>999.99900000000002</v>
      </c>
      <c r="I536" t="s">
        <v>871</v>
      </c>
      <c r="L536">
        <v>105493825</v>
      </c>
      <c r="M536" s="5">
        <v>43246</v>
      </c>
      <c r="N536">
        <v>24</v>
      </c>
      <c r="O536">
        <v>1</v>
      </c>
      <c r="P536">
        <v>4</v>
      </c>
      <c r="Q536">
        <v>1</v>
      </c>
      <c r="R536" t="s">
        <v>7</v>
      </c>
    </row>
    <row r="537" spans="1:19" x14ac:dyDescent="0.35">
      <c r="A537">
        <v>0</v>
      </c>
      <c r="B537" t="s">
        <v>363</v>
      </c>
      <c r="C537">
        <v>0</v>
      </c>
      <c r="E537" t="s">
        <v>403</v>
      </c>
      <c r="F537" t="s">
        <v>404</v>
      </c>
      <c r="H537">
        <v>999.99900000000002</v>
      </c>
      <c r="I537" t="s">
        <v>871</v>
      </c>
      <c r="L537">
        <v>107283353</v>
      </c>
      <c r="M537" s="5">
        <v>45009</v>
      </c>
      <c r="N537">
        <v>26</v>
      </c>
      <c r="O537">
        <v>1</v>
      </c>
      <c r="P537">
        <v>4</v>
      </c>
      <c r="Q537">
        <v>1</v>
      </c>
      <c r="R537" t="s">
        <v>7</v>
      </c>
    </row>
    <row r="538" spans="1:19" x14ac:dyDescent="0.35">
      <c r="A538">
        <v>0</v>
      </c>
      <c r="B538" t="s">
        <v>363</v>
      </c>
      <c r="C538">
        <v>0</v>
      </c>
      <c r="E538" t="s">
        <v>405</v>
      </c>
      <c r="F538" t="s">
        <v>387</v>
      </c>
      <c r="H538">
        <v>999.99900000000002</v>
      </c>
      <c r="I538" t="s">
        <v>871</v>
      </c>
      <c r="L538">
        <v>104835084</v>
      </c>
      <c r="M538" s="5">
        <v>42612</v>
      </c>
      <c r="N538">
        <v>28</v>
      </c>
      <c r="O538">
        <v>1</v>
      </c>
      <c r="P538">
        <v>0</v>
      </c>
      <c r="Q538">
        <v>1</v>
      </c>
      <c r="R538" t="s">
        <v>7</v>
      </c>
    </row>
    <row r="539" spans="1:19" x14ac:dyDescent="0.35">
      <c r="A539">
        <v>0</v>
      </c>
      <c r="B539" t="s">
        <v>363</v>
      </c>
      <c r="C539">
        <v>0</v>
      </c>
      <c r="E539" t="s">
        <v>405</v>
      </c>
      <c r="F539" t="s">
        <v>406</v>
      </c>
      <c r="H539">
        <v>999.99900000000002</v>
      </c>
      <c r="I539" t="s">
        <v>871</v>
      </c>
      <c r="L539">
        <v>104250924</v>
      </c>
      <c r="M539" s="5">
        <v>41992</v>
      </c>
      <c r="N539">
        <v>24</v>
      </c>
      <c r="O539">
        <v>1</v>
      </c>
      <c r="P539">
        <v>8</v>
      </c>
      <c r="Q539">
        <v>1</v>
      </c>
      <c r="R539" t="s">
        <v>3</v>
      </c>
    </row>
    <row r="540" spans="1:19" x14ac:dyDescent="0.35">
      <c r="A540">
        <v>0</v>
      </c>
      <c r="B540" t="s">
        <v>363</v>
      </c>
      <c r="C540">
        <v>0</v>
      </c>
      <c r="E540" t="s">
        <v>407</v>
      </c>
      <c r="F540" t="s">
        <v>404</v>
      </c>
      <c r="H540">
        <v>999.99900000000002</v>
      </c>
      <c r="I540" t="s">
        <v>871</v>
      </c>
      <c r="L540">
        <v>105686525</v>
      </c>
      <c r="M540" s="5">
        <v>43424</v>
      </c>
      <c r="N540">
        <v>26</v>
      </c>
      <c r="O540">
        <v>1</v>
      </c>
      <c r="P540">
        <v>4</v>
      </c>
      <c r="Q540">
        <v>5</v>
      </c>
      <c r="R540" t="s">
        <v>7</v>
      </c>
    </row>
    <row r="541" spans="1:19" x14ac:dyDescent="0.35">
      <c r="A541">
        <v>0</v>
      </c>
      <c r="B541" t="s">
        <v>383</v>
      </c>
      <c r="C541">
        <v>0</v>
      </c>
      <c r="E541" t="s">
        <v>363</v>
      </c>
      <c r="F541" t="s">
        <v>384</v>
      </c>
      <c r="H541">
        <v>999.99900000000002</v>
      </c>
      <c r="I541" t="s">
        <v>871</v>
      </c>
      <c r="L541">
        <v>106714400</v>
      </c>
      <c r="M541" s="5">
        <v>44470</v>
      </c>
      <c r="N541">
        <v>30</v>
      </c>
      <c r="O541">
        <v>1</v>
      </c>
      <c r="P541">
        <v>8</v>
      </c>
      <c r="Q541">
        <v>1</v>
      </c>
      <c r="R541" t="s">
        <v>7</v>
      </c>
    </row>
    <row r="542" spans="1:19" x14ac:dyDescent="0.35">
      <c r="A542">
        <v>0</v>
      </c>
      <c r="B542" t="s">
        <v>381</v>
      </c>
      <c r="C542">
        <v>0</v>
      </c>
      <c r="E542" t="s">
        <v>367</v>
      </c>
      <c r="F542" t="s">
        <v>382</v>
      </c>
      <c r="H542">
        <v>999.99900000000002</v>
      </c>
      <c r="I542" t="s">
        <v>871</v>
      </c>
      <c r="L542">
        <v>108447557</v>
      </c>
      <c r="M542" s="5">
        <v>46106</v>
      </c>
      <c r="N542">
        <v>20</v>
      </c>
      <c r="O542">
        <v>1</v>
      </c>
      <c r="P542">
        <v>7</v>
      </c>
      <c r="Q542">
        <v>1</v>
      </c>
      <c r="R542" t="s">
        <v>7</v>
      </c>
    </row>
    <row r="543" spans="1:19" x14ac:dyDescent="0.35">
      <c r="A543" s="642" t="s">
        <v>874</v>
      </c>
      <c r="B543" s="642"/>
      <c r="C543" s="642"/>
      <c r="D543" s="642"/>
      <c r="E543" s="642"/>
      <c r="F543" s="642"/>
      <c r="G543" s="642"/>
      <c r="H543" s="642"/>
      <c r="I543" s="642"/>
      <c r="J543" s="642"/>
      <c r="K543" s="642"/>
      <c r="L543" s="642"/>
      <c r="M543" s="642"/>
      <c r="N543" s="642"/>
      <c r="O543" s="642"/>
      <c r="P543" s="642"/>
      <c r="Q543" s="642"/>
      <c r="R543" s="642"/>
      <c r="S543" s="642"/>
    </row>
    <row r="544" spans="1:19" x14ac:dyDescent="0.35">
      <c r="A544">
        <v>0</v>
      </c>
      <c r="B544" t="s">
        <v>422</v>
      </c>
      <c r="C544">
        <v>0</v>
      </c>
      <c r="E544" t="s">
        <v>367</v>
      </c>
      <c r="F544" t="s">
        <v>423</v>
      </c>
      <c r="G544" t="s">
        <v>422</v>
      </c>
      <c r="H544">
        <v>0.182</v>
      </c>
      <c r="I544" t="s">
        <v>871</v>
      </c>
      <c r="L544">
        <v>107075443</v>
      </c>
      <c r="M544" s="5">
        <v>44814</v>
      </c>
      <c r="N544">
        <v>19</v>
      </c>
      <c r="O544">
        <v>2</v>
      </c>
      <c r="P544">
        <v>8</v>
      </c>
      <c r="Q544">
        <v>5</v>
      </c>
      <c r="R544" t="s">
        <v>7</v>
      </c>
    </row>
    <row r="545" spans="1:18" x14ac:dyDescent="0.35">
      <c r="A545">
        <v>0</v>
      </c>
      <c r="B545" t="s">
        <v>422</v>
      </c>
      <c r="C545">
        <v>0</v>
      </c>
      <c r="E545" t="s">
        <v>367</v>
      </c>
      <c r="F545" t="s">
        <v>424</v>
      </c>
      <c r="G545" t="s">
        <v>422</v>
      </c>
      <c r="H545">
        <v>0.182</v>
      </c>
      <c r="I545" t="s">
        <v>871</v>
      </c>
      <c r="L545">
        <v>106874200</v>
      </c>
      <c r="M545" s="5">
        <v>44615</v>
      </c>
      <c r="N545">
        <v>19</v>
      </c>
      <c r="O545">
        <v>1</v>
      </c>
      <c r="P545">
        <v>8</v>
      </c>
      <c r="Q545">
        <v>5</v>
      </c>
      <c r="R545" t="s">
        <v>3</v>
      </c>
    </row>
    <row r="546" spans="1:18" x14ac:dyDescent="0.35">
      <c r="A546">
        <v>0</v>
      </c>
      <c r="B546" t="s">
        <v>422</v>
      </c>
      <c r="C546">
        <v>0</v>
      </c>
      <c r="E546" t="s">
        <v>367</v>
      </c>
      <c r="F546" s="640" t="s">
        <v>398</v>
      </c>
      <c r="G546" t="s">
        <v>422</v>
      </c>
      <c r="H546">
        <v>0.182</v>
      </c>
      <c r="I546" t="s">
        <v>871</v>
      </c>
      <c r="L546">
        <v>106864205</v>
      </c>
      <c r="M546" s="5">
        <v>44608</v>
      </c>
      <c r="N546">
        <v>24</v>
      </c>
      <c r="O546">
        <v>1</v>
      </c>
      <c r="P546">
        <v>8</v>
      </c>
      <c r="Q546">
        <v>1</v>
      </c>
      <c r="R546" t="s">
        <v>3</v>
      </c>
    </row>
    <row r="547" spans="1:18" x14ac:dyDescent="0.35">
      <c r="A547">
        <v>0</v>
      </c>
      <c r="B547" t="s">
        <v>422</v>
      </c>
      <c r="C547">
        <v>0</v>
      </c>
      <c r="E547" t="s">
        <v>367</v>
      </c>
      <c r="F547" s="640" t="s">
        <v>425</v>
      </c>
      <c r="G547" t="s">
        <v>422</v>
      </c>
      <c r="H547">
        <v>0.182</v>
      </c>
      <c r="I547" t="s">
        <v>871</v>
      </c>
      <c r="L547">
        <v>106786302</v>
      </c>
      <c r="M547" s="5">
        <v>44525</v>
      </c>
      <c r="N547">
        <v>24</v>
      </c>
      <c r="O547">
        <v>1</v>
      </c>
      <c r="P547">
        <v>8</v>
      </c>
      <c r="Q547">
        <v>1</v>
      </c>
      <c r="R547" t="s">
        <v>7</v>
      </c>
    </row>
    <row r="548" spans="1:18" x14ac:dyDescent="0.35">
      <c r="A548">
        <v>0</v>
      </c>
      <c r="B548" t="s">
        <v>422</v>
      </c>
      <c r="C548">
        <v>0</v>
      </c>
      <c r="E548" t="s">
        <v>367</v>
      </c>
      <c r="F548" t="s">
        <v>426</v>
      </c>
      <c r="G548" t="s">
        <v>422</v>
      </c>
      <c r="H548">
        <v>0.182</v>
      </c>
      <c r="I548" t="s">
        <v>871</v>
      </c>
      <c r="L548">
        <v>106712282</v>
      </c>
      <c r="M548" s="5">
        <v>44468</v>
      </c>
      <c r="N548">
        <v>21</v>
      </c>
      <c r="O548">
        <v>1</v>
      </c>
      <c r="P548">
        <v>8</v>
      </c>
      <c r="Q548">
        <v>1</v>
      </c>
      <c r="R548" t="s">
        <v>7</v>
      </c>
    </row>
    <row r="549" spans="1:18" x14ac:dyDescent="0.35">
      <c r="A549">
        <v>0</v>
      </c>
      <c r="B549" t="s">
        <v>422</v>
      </c>
      <c r="C549">
        <v>0</v>
      </c>
      <c r="E549" t="s">
        <v>367</v>
      </c>
      <c r="F549" s="640" t="s">
        <v>398</v>
      </c>
      <c r="G549" t="s">
        <v>422</v>
      </c>
      <c r="H549">
        <v>0.182</v>
      </c>
      <c r="I549" t="s">
        <v>871</v>
      </c>
      <c r="L549">
        <v>106515812</v>
      </c>
      <c r="M549" s="5">
        <v>44267</v>
      </c>
      <c r="N549">
        <v>24</v>
      </c>
      <c r="O549">
        <v>1</v>
      </c>
      <c r="P549">
        <v>8</v>
      </c>
      <c r="Q549">
        <v>1</v>
      </c>
      <c r="R549" t="s">
        <v>7</v>
      </c>
    </row>
    <row r="550" spans="1:18" x14ac:dyDescent="0.35">
      <c r="A550">
        <v>0</v>
      </c>
      <c r="B550" t="s">
        <v>422</v>
      </c>
      <c r="C550">
        <v>0</v>
      </c>
      <c r="E550" t="s">
        <v>367</v>
      </c>
      <c r="F550" t="s">
        <v>422</v>
      </c>
      <c r="G550" t="s">
        <v>422</v>
      </c>
      <c r="H550">
        <v>0.182</v>
      </c>
      <c r="I550" t="s">
        <v>871</v>
      </c>
      <c r="L550">
        <v>105484155</v>
      </c>
      <c r="M550" s="5">
        <v>43222</v>
      </c>
      <c r="N550">
        <v>19</v>
      </c>
      <c r="O550">
        <v>1</v>
      </c>
      <c r="P550">
        <v>8</v>
      </c>
      <c r="Q550">
        <v>5</v>
      </c>
      <c r="R550" t="s">
        <v>7</v>
      </c>
    </row>
    <row r="551" spans="1:18" x14ac:dyDescent="0.35">
      <c r="A551">
        <v>0</v>
      </c>
      <c r="B551" t="s">
        <v>422</v>
      </c>
      <c r="C551">
        <v>0</v>
      </c>
      <c r="E551" t="s">
        <v>367</v>
      </c>
      <c r="F551" t="s">
        <v>427</v>
      </c>
      <c r="G551" t="s">
        <v>422</v>
      </c>
      <c r="H551">
        <v>0.182</v>
      </c>
      <c r="I551" t="s">
        <v>871</v>
      </c>
      <c r="L551">
        <v>105222833</v>
      </c>
      <c r="M551" s="5">
        <v>42994</v>
      </c>
      <c r="N551">
        <v>21</v>
      </c>
      <c r="O551">
        <v>1</v>
      </c>
      <c r="P551">
        <v>8</v>
      </c>
      <c r="Q551">
        <v>1</v>
      </c>
      <c r="R551" t="s">
        <v>7</v>
      </c>
    </row>
    <row r="552" spans="1:18" x14ac:dyDescent="0.35">
      <c r="A552">
        <v>0</v>
      </c>
      <c r="B552" t="s">
        <v>422</v>
      </c>
      <c r="C552">
        <v>0</v>
      </c>
      <c r="E552" t="s">
        <v>367</v>
      </c>
      <c r="F552" t="s">
        <v>428</v>
      </c>
      <c r="G552" t="s">
        <v>422</v>
      </c>
      <c r="H552">
        <v>0.182</v>
      </c>
      <c r="I552" t="s">
        <v>871</v>
      </c>
      <c r="L552">
        <v>104495665</v>
      </c>
      <c r="M552" s="5">
        <v>42265</v>
      </c>
      <c r="N552">
        <v>21</v>
      </c>
      <c r="O552">
        <v>1</v>
      </c>
      <c r="P552">
        <v>9</v>
      </c>
      <c r="Q552">
        <v>1</v>
      </c>
      <c r="R552" t="s">
        <v>7</v>
      </c>
    </row>
    <row r="553" spans="1:18" x14ac:dyDescent="0.35">
      <c r="A553">
        <v>0</v>
      </c>
      <c r="B553" t="s">
        <v>422</v>
      </c>
      <c r="C553">
        <v>0</v>
      </c>
      <c r="E553" t="s">
        <v>367</v>
      </c>
      <c r="F553" s="640" t="s">
        <v>425</v>
      </c>
      <c r="G553" t="s">
        <v>422</v>
      </c>
      <c r="H553">
        <v>0.182</v>
      </c>
      <c r="I553" t="s">
        <v>871</v>
      </c>
      <c r="L553">
        <v>104232339</v>
      </c>
      <c r="M553" s="5">
        <v>41973</v>
      </c>
      <c r="N553">
        <v>19</v>
      </c>
      <c r="O553">
        <v>1</v>
      </c>
      <c r="P553">
        <v>8</v>
      </c>
      <c r="Q553">
        <v>5</v>
      </c>
      <c r="R553" t="s">
        <v>7</v>
      </c>
    </row>
    <row r="554" spans="1:18" x14ac:dyDescent="0.35">
      <c r="A554">
        <v>0</v>
      </c>
      <c r="B554" t="s">
        <v>422</v>
      </c>
      <c r="C554">
        <v>0</v>
      </c>
      <c r="E554" t="s">
        <v>367</v>
      </c>
      <c r="F554" s="640" t="s">
        <v>425</v>
      </c>
      <c r="G554" t="s">
        <v>422</v>
      </c>
      <c r="H554">
        <v>0.182</v>
      </c>
      <c r="I554" t="s">
        <v>871</v>
      </c>
      <c r="L554">
        <v>108262285</v>
      </c>
      <c r="M554" s="5">
        <v>45940</v>
      </c>
      <c r="N554">
        <v>29</v>
      </c>
      <c r="O554">
        <v>1</v>
      </c>
      <c r="P554">
        <v>8</v>
      </c>
      <c r="Q554">
        <v>5</v>
      </c>
      <c r="R554" t="s">
        <v>7</v>
      </c>
    </row>
    <row r="555" spans="1:18" x14ac:dyDescent="0.35">
      <c r="A555">
        <v>0</v>
      </c>
      <c r="B555" t="s">
        <v>422</v>
      </c>
      <c r="C555">
        <v>0</v>
      </c>
      <c r="E555" t="s">
        <v>367</v>
      </c>
      <c r="F555" s="640" t="s">
        <v>425</v>
      </c>
      <c r="G555" t="s">
        <v>422</v>
      </c>
      <c r="H555">
        <v>0.182</v>
      </c>
      <c r="I555" t="s">
        <v>871</v>
      </c>
      <c r="L555">
        <v>108351757</v>
      </c>
      <c r="M555" s="5">
        <v>46014</v>
      </c>
      <c r="N555">
        <v>26</v>
      </c>
      <c r="O555">
        <v>1</v>
      </c>
      <c r="P555">
        <v>8</v>
      </c>
      <c r="Q555">
        <v>5</v>
      </c>
      <c r="R555" t="s">
        <v>7</v>
      </c>
    </row>
    <row r="556" spans="1:18" x14ac:dyDescent="0.35">
      <c r="A556">
        <v>0</v>
      </c>
      <c r="B556" t="s">
        <v>422</v>
      </c>
      <c r="C556">
        <v>0</v>
      </c>
      <c r="E556" t="s">
        <v>367</v>
      </c>
      <c r="F556" t="s">
        <v>427</v>
      </c>
      <c r="G556" t="s">
        <v>422</v>
      </c>
      <c r="H556">
        <v>0.182</v>
      </c>
      <c r="I556" t="s">
        <v>871</v>
      </c>
      <c r="L556">
        <v>107731017</v>
      </c>
      <c r="M556" s="5">
        <v>45436</v>
      </c>
      <c r="N556">
        <v>24</v>
      </c>
      <c r="O556">
        <v>1</v>
      </c>
      <c r="P556">
        <v>8</v>
      </c>
      <c r="Q556">
        <v>1</v>
      </c>
      <c r="R556" t="s">
        <v>3</v>
      </c>
    </row>
    <row r="557" spans="1:18" x14ac:dyDescent="0.35">
      <c r="A557">
        <v>0</v>
      </c>
      <c r="B557" t="s">
        <v>422</v>
      </c>
      <c r="C557">
        <v>0</v>
      </c>
      <c r="E557" t="s">
        <v>367</v>
      </c>
      <c r="F557" t="s">
        <v>429</v>
      </c>
      <c r="G557" t="s">
        <v>422</v>
      </c>
      <c r="H557">
        <v>0.182</v>
      </c>
      <c r="I557" t="s">
        <v>871</v>
      </c>
      <c r="L557">
        <v>107286727</v>
      </c>
      <c r="M557" s="5">
        <v>45009</v>
      </c>
      <c r="N557">
        <v>24</v>
      </c>
      <c r="O557">
        <v>1</v>
      </c>
      <c r="P557">
        <v>8</v>
      </c>
      <c r="Q557">
        <v>1</v>
      </c>
      <c r="R557" t="s">
        <v>7</v>
      </c>
    </row>
    <row r="558" spans="1:18" x14ac:dyDescent="0.35">
      <c r="A558">
        <v>0</v>
      </c>
      <c r="B558" t="s">
        <v>422</v>
      </c>
      <c r="C558">
        <v>0</v>
      </c>
      <c r="E558" t="s">
        <v>363</v>
      </c>
      <c r="F558" t="s">
        <v>423</v>
      </c>
      <c r="G558" t="s">
        <v>422</v>
      </c>
      <c r="H558">
        <v>999.99900000000002</v>
      </c>
      <c r="I558" t="s">
        <v>871</v>
      </c>
      <c r="L558">
        <v>106806692</v>
      </c>
      <c r="M558" s="5">
        <v>44546</v>
      </c>
      <c r="N558">
        <v>19</v>
      </c>
      <c r="O558">
        <v>1</v>
      </c>
      <c r="P558">
        <v>0</v>
      </c>
      <c r="Q558">
        <v>5</v>
      </c>
      <c r="R558" t="s">
        <v>7</v>
      </c>
    </row>
    <row r="559" spans="1:18" x14ac:dyDescent="0.35">
      <c r="A559">
        <v>0</v>
      </c>
      <c r="B559" t="s">
        <v>384</v>
      </c>
      <c r="C559">
        <v>0</v>
      </c>
      <c r="E559" t="s">
        <v>363</v>
      </c>
      <c r="F559" t="s">
        <v>430</v>
      </c>
      <c r="G559" t="s">
        <v>384</v>
      </c>
      <c r="H559">
        <v>16.393000000000001</v>
      </c>
      <c r="I559" t="s">
        <v>871</v>
      </c>
      <c r="L559">
        <v>104247720</v>
      </c>
      <c r="M559" s="5">
        <v>41988</v>
      </c>
      <c r="N559">
        <v>30</v>
      </c>
      <c r="O559">
        <v>1</v>
      </c>
      <c r="P559">
        <v>7</v>
      </c>
      <c r="Q559">
        <v>1</v>
      </c>
      <c r="R559" t="s">
        <v>10</v>
      </c>
    </row>
    <row r="560" spans="1:18" x14ac:dyDescent="0.35">
      <c r="A560">
        <v>0</v>
      </c>
      <c r="B560" t="s">
        <v>384</v>
      </c>
      <c r="C560">
        <v>0</v>
      </c>
      <c r="E560" t="s">
        <v>363</v>
      </c>
      <c r="F560" t="s">
        <v>416</v>
      </c>
      <c r="G560" t="s">
        <v>384</v>
      </c>
      <c r="H560">
        <v>16.393000000000001</v>
      </c>
      <c r="I560" t="s">
        <v>871</v>
      </c>
      <c r="L560">
        <v>107034545</v>
      </c>
      <c r="M560" s="5">
        <v>44774</v>
      </c>
      <c r="N560">
        <v>24</v>
      </c>
      <c r="O560">
        <v>1</v>
      </c>
      <c r="P560">
        <v>7</v>
      </c>
      <c r="Q560">
        <v>1</v>
      </c>
      <c r="R560" t="s">
        <v>7</v>
      </c>
    </row>
    <row r="561" spans="1:18" x14ac:dyDescent="0.35">
      <c r="A561">
        <v>0</v>
      </c>
      <c r="B561" t="s">
        <v>384</v>
      </c>
      <c r="C561">
        <v>0</v>
      </c>
      <c r="E561" t="s">
        <v>363</v>
      </c>
      <c r="F561" t="s">
        <v>404</v>
      </c>
      <c r="G561" t="s">
        <v>384</v>
      </c>
      <c r="H561">
        <v>16.393000000000001</v>
      </c>
      <c r="I561" t="s">
        <v>871</v>
      </c>
      <c r="L561">
        <v>106304993</v>
      </c>
      <c r="M561" s="5">
        <v>44055</v>
      </c>
      <c r="N561">
        <v>23</v>
      </c>
      <c r="O561">
        <v>1</v>
      </c>
      <c r="P561">
        <v>7</v>
      </c>
      <c r="Q561">
        <v>1</v>
      </c>
      <c r="R561" t="s">
        <v>7</v>
      </c>
    </row>
    <row r="562" spans="1:18" x14ac:dyDescent="0.35">
      <c r="A562">
        <v>0</v>
      </c>
      <c r="B562" t="s">
        <v>384</v>
      </c>
      <c r="C562">
        <v>0</v>
      </c>
      <c r="E562" t="s">
        <v>363</v>
      </c>
      <c r="F562" t="s">
        <v>430</v>
      </c>
      <c r="G562" t="s">
        <v>384</v>
      </c>
      <c r="H562">
        <v>16.393000000000001</v>
      </c>
      <c r="I562" t="s">
        <v>871</v>
      </c>
      <c r="L562">
        <v>107080645</v>
      </c>
      <c r="M562" s="5">
        <v>44816</v>
      </c>
      <c r="N562">
        <v>21</v>
      </c>
      <c r="O562">
        <v>1</v>
      </c>
      <c r="P562">
        <v>7</v>
      </c>
      <c r="Q562">
        <v>1</v>
      </c>
      <c r="R562" t="s">
        <v>7</v>
      </c>
    </row>
    <row r="563" spans="1:18" x14ac:dyDescent="0.35">
      <c r="A563">
        <v>0</v>
      </c>
      <c r="B563" t="s">
        <v>384</v>
      </c>
      <c r="C563">
        <v>0</v>
      </c>
      <c r="E563" t="s">
        <v>363</v>
      </c>
      <c r="F563" t="s">
        <v>404</v>
      </c>
      <c r="G563" t="s">
        <v>384</v>
      </c>
      <c r="H563">
        <v>16.393000000000001</v>
      </c>
      <c r="I563" t="s">
        <v>871</v>
      </c>
      <c r="L563">
        <v>105688452</v>
      </c>
      <c r="M563" s="5">
        <v>43430</v>
      </c>
      <c r="N563">
        <v>23</v>
      </c>
      <c r="O563">
        <v>1</v>
      </c>
      <c r="P563">
        <v>7</v>
      </c>
      <c r="Q563">
        <v>3</v>
      </c>
      <c r="R563" t="s">
        <v>3</v>
      </c>
    </row>
    <row r="564" spans="1:18" x14ac:dyDescent="0.35">
      <c r="A564">
        <v>0</v>
      </c>
      <c r="B564" t="s">
        <v>384</v>
      </c>
      <c r="C564">
        <v>0</v>
      </c>
      <c r="E564" t="s">
        <v>363</v>
      </c>
      <c r="F564" t="s">
        <v>431</v>
      </c>
      <c r="G564" t="s">
        <v>384</v>
      </c>
      <c r="H564">
        <v>16.393000000000001</v>
      </c>
      <c r="I564" t="s">
        <v>871</v>
      </c>
      <c r="L564">
        <v>104018778</v>
      </c>
      <c r="M564" s="5">
        <v>41716</v>
      </c>
      <c r="N564">
        <v>30</v>
      </c>
      <c r="O564">
        <v>2</v>
      </c>
      <c r="P564">
        <v>7</v>
      </c>
      <c r="Q564">
        <v>4</v>
      </c>
      <c r="R564" t="s">
        <v>10</v>
      </c>
    </row>
    <row r="565" spans="1:18" x14ac:dyDescent="0.35">
      <c r="A565">
        <v>0</v>
      </c>
      <c r="B565" t="s">
        <v>384</v>
      </c>
      <c r="C565">
        <v>0</v>
      </c>
      <c r="E565" t="s">
        <v>363</v>
      </c>
      <c r="F565" t="s">
        <v>404</v>
      </c>
      <c r="G565" t="s">
        <v>384</v>
      </c>
      <c r="H565">
        <v>16.393000000000001</v>
      </c>
      <c r="I565" t="s">
        <v>871</v>
      </c>
      <c r="L565">
        <v>105975007</v>
      </c>
      <c r="M565" s="5">
        <v>43707</v>
      </c>
      <c r="N565">
        <v>23</v>
      </c>
      <c r="O565">
        <v>1</v>
      </c>
      <c r="P565">
        <v>7</v>
      </c>
      <c r="Q565">
        <v>1</v>
      </c>
      <c r="R565" t="s">
        <v>10</v>
      </c>
    </row>
    <row r="566" spans="1:18" x14ac:dyDescent="0.35">
      <c r="A566">
        <v>0</v>
      </c>
      <c r="B566" t="s">
        <v>384</v>
      </c>
      <c r="C566">
        <v>0</v>
      </c>
      <c r="E566" t="s">
        <v>363</v>
      </c>
      <c r="F566" t="s">
        <v>404</v>
      </c>
      <c r="G566" t="s">
        <v>384</v>
      </c>
      <c r="H566">
        <v>16.393000000000001</v>
      </c>
      <c r="I566" t="s">
        <v>871</v>
      </c>
      <c r="L566">
        <v>106838081</v>
      </c>
      <c r="M566" s="5">
        <v>44580</v>
      </c>
      <c r="N566">
        <v>26</v>
      </c>
      <c r="O566">
        <v>1</v>
      </c>
      <c r="P566">
        <v>7</v>
      </c>
      <c r="Q566">
        <v>1</v>
      </c>
      <c r="R566" t="s">
        <v>7</v>
      </c>
    </row>
    <row r="567" spans="1:18" x14ac:dyDescent="0.35">
      <c r="A567">
        <v>0</v>
      </c>
      <c r="B567" t="s">
        <v>384</v>
      </c>
      <c r="C567">
        <v>0</v>
      </c>
      <c r="E567" t="s">
        <v>363</v>
      </c>
      <c r="F567" t="s">
        <v>430</v>
      </c>
      <c r="G567" t="s">
        <v>384</v>
      </c>
      <c r="H567">
        <v>16.393000000000001</v>
      </c>
      <c r="I567" t="s">
        <v>871</v>
      </c>
      <c r="L567">
        <v>104153810</v>
      </c>
      <c r="M567" s="5">
        <v>41897</v>
      </c>
      <c r="N567">
        <v>24</v>
      </c>
      <c r="O567">
        <v>1</v>
      </c>
      <c r="P567">
        <v>7</v>
      </c>
      <c r="Q567">
        <v>1</v>
      </c>
      <c r="R567" t="s">
        <v>7</v>
      </c>
    </row>
    <row r="568" spans="1:18" x14ac:dyDescent="0.35">
      <c r="A568">
        <v>0</v>
      </c>
      <c r="B568" t="s">
        <v>384</v>
      </c>
      <c r="C568">
        <v>0</v>
      </c>
      <c r="E568" t="s">
        <v>363</v>
      </c>
      <c r="F568" t="s">
        <v>432</v>
      </c>
      <c r="G568" t="s">
        <v>384</v>
      </c>
      <c r="H568">
        <v>16.393000000000001</v>
      </c>
      <c r="I568" t="s">
        <v>871</v>
      </c>
      <c r="L568">
        <v>104657862</v>
      </c>
      <c r="M568" s="5">
        <v>42426</v>
      </c>
      <c r="N568">
        <v>30</v>
      </c>
      <c r="O568">
        <v>1</v>
      </c>
      <c r="P568">
        <v>7</v>
      </c>
      <c r="Q568">
        <v>1</v>
      </c>
      <c r="R568" t="s">
        <v>7</v>
      </c>
    </row>
    <row r="569" spans="1:18" x14ac:dyDescent="0.35">
      <c r="A569">
        <v>0</v>
      </c>
      <c r="B569" t="s">
        <v>384</v>
      </c>
      <c r="C569">
        <v>0</v>
      </c>
      <c r="E569" t="s">
        <v>363</v>
      </c>
      <c r="F569" t="s">
        <v>430</v>
      </c>
      <c r="G569" t="s">
        <v>384</v>
      </c>
      <c r="H569">
        <v>16.393000000000001</v>
      </c>
      <c r="I569" t="s">
        <v>871</v>
      </c>
      <c r="L569">
        <v>105064121</v>
      </c>
      <c r="M569" s="5">
        <v>42834</v>
      </c>
      <c r="N569">
        <v>24</v>
      </c>
      <c r="O569">
        <v>1</v>
      </c>
      <c r="P569">
        <v>7</v>
      </c>
      <c r="Q569">
        <v>1</v>
      </c>
      <c r="R569" t="s">
        <v>7</v>
      </c>
    </row>
    <row r="570" spans="1:18" x14ac:dyDescent="0.35">
      <c r="A570">
        <v>0</v>
      </c>
      <c r="B570" t="s">
        <v>384</v>
      </c>
      <c r="C570">
        <v>0</v>
      </c>
      <c r="E570" t="s">
        <v>363</v>
      </c>
      <c r="F570" t="s">
        <v>434</v>
      </c>
      <c r="G570" t="s">
        <v>384</v>
      </c>
      <c r="H570">
        <v>16.393000000000001</v>
      </c>
      <c r="I570" t="s">
        <v>871</v>
      </c>
      <c r="L570">
        <v>105342182</v>
      </c>
      <c r="M570" s="5">
        <v>43094</v>
      </c>
      <c r="N570">
        <v>30</v>
      </c>
      <c r="O570">
        <v>1</v>
      </c>
      <c r="P570">
        <v>7</v>
      </c>
      <c r="Q570">
        <v>5</v>
      </c>
      <c r="R570" t="s">
        <v>3</v>
      </c>
    </row>
    <row r="571" spans="1:18" x14ac:dyDescent="0.35">
      <c r="A571">
        <v>0</v>
      </c>
      <c r="B571" t="s">
        <v>384</v>
      </c>
      <c r="C571">
        <v>0</v>
      </c>
      <c r="E571" t="s">
        <v>363</v>
      </c>
      <c r="F571" t="s">
        <v>416</v>
      </c>
      <c r="G571" t="s">
        <v>384</v>
      </c>
      <c r="H571">
        <v>16.393000000000001</v>
      </c>
      <c r="I571" t="s">
        <v>871</v>
      </c>
      <c r="L571">
        <v>105348291</v>
      </c>
      <c r="M571" s="5">
        <v>43109</v>
      </c>
      <c r="N571">
        <v>23</v>
      </c>
      <c r="O571">
        <v>1</v>
      </c>
      <c r="P571">
        <v>7</v>
      </c>
      <c r="Q571">
        <v>2</v>
      </c>
      <c r="R571" t="s">
        <v>3</v>
      </c>
    </row>
    <row r="572" spans="1:18" x14ac:dyDescent="0.35">
      <c r="A572">
        <v>0</v>
      </c>
      <c r="B572" t="s">
        <v>384</v>
      </c>
      <c r="C572">
        <v>0</v>
      </c>
      <c r="E572" t="s">
        <v>363</v>
      </c>
      <c r="F572" t="s">
        <v>416</v>
      </c>
      <c r="G572" t="s">
        <v>384</v>
      </c>
      <c r="H572">
        <v>16.393000000000001</v>
      </c>
      <c r="I572" t="s">
        <v>871</v>
      </c>
      <c r="L572">
        <v>106348848</v>
      </c>
      <c r="M572" s="5">
        <v>44085</v>
      </c>
      <c r="N572">
        <v>24</v>
      </c>
      <c r="O572">
        <v>1</v>
      </c>
      <c r="P572">
        <v>7</v>
      </c>
      <c r="Q572">
        <v>1</v>
      </c>
      <c r="R572" t="s">
        <v>7</v>
      </c>
    </row>
    <row r="573" spans="1:18" x14ac:dyDescent="0.35">
      <c r="A573">
        <v>0</v>
      </c>
      <c r="B573" t="s">
        <v>384</v>
      </c>
      <c r="C573">
        <v>0</v>
      </c>
      <c r="E573" t="s">
        <v>363</v>
      </c>
      <c r="F573" t="s">
        <v>434</v>
      </c>
      <c r="G573" t="s">
        <v>384</v>
      </c>
      <c r="H573">
        <v>16.393000000000001</v>
      </c>
      <c r="I573" t="s">
        <v>871</v>
      </c>
      <c r="L573">
        <v>106699889</v>
      </c>
      <c r="M573" s="5">
        <v>44457</v>
      </c>
      <c r="N573">
        <v>31</v>
      </c>
      <c r="O573">
        <v>1</v>
      </c>
      <c r="P573">
        <v>7</v>
      </c>
      <c r="Q573">
        <v>1</v>
      </c>
      <c r="R573" t="s">
        <v>7</v>
      </c>
    </row>
    <row r="574" spans="1:18" x14ac:dyDescent="0.35">
      <c r="A574">
        <v>0</v>
      </c>
      <c r="B574" t="s">
        <v>384</v>
      </c>
      <c r="C574">
        <v>0</v>
      </c>
      <c r="E574" t="s">
        <v>363</v>
      </c>
      <c r="G574" t="s">
        <v>384</v>
      </c>
      <c r="H574">
        <v>16.393000000000001</v>
      </c>
      <c r="I574" t="s">
        <v>871</v>
      </c>
      <c r="L574">
        <v>104705874</v>
      </c>
      <c r="M574" s="5">
        <v>42470</v>
      </c>
      <c r="N574">
        <v>30</v>
      </c>
      <c r="O574">
        <v>1</v>
      </c>
      <c r="P574">
        <v>7</v>
      </c>
      <c r="Q574">
        <v>1</v>
      </c>
      <c r="R574" t="s">
        <v>7</v>
      </c>
    </row>
    <row r="575" spans="1:18" x14ac:dyDescent="0.35">
      <c r="A575">
        <v>0</v>
      </c>
      <c r="B575" t="s">
        <v>384</v>
      </c>
      <c r="C575">
        <v>0</v>
      </c>
      <c r="E575" t="s">
        <v>363</v>
      </c>
      <c r="F575" t="s">
        <v>435</v>
      </c>
      <c r="G575" t="s">
        <v>384</v>
      </c>
      <c r="H575">
        <v>16.393000000000001</v>
      </c>
      <c r="I575" t="s">
        <v>871</v>
      </c>
      <c r="L575">
        <v>105727801</v>
      </c>
      <c r="M575" s="5">
        <v>43464</v>
      </c>
      <c r="N575">
        <v>24</v>
      </c>
      <c r="O575">
        <v>1</v>
      </c>
      <c r="P575">
        <v>7</v>
      </c>
      <c r="Q575">
        <v>1</v>
      </c>
      <c r="R575" t="s">
        <v>3</v>
      </c>
    </row>
    <row r="576" spans="1:18" x14ac:dyDescent="0.35">
      <c r="A576">
        <v>0</v>
      </c>
      <c r="B576" t="s">
        <v>384</v>
      </c>
      <c r="C576">
        <v>0</v>
      </c>
      <c r="E576" t="s">
        <v>363</v>
      </c>
      <c r="F576" t="s">
        <v>430</v>
      </c>
      <c r="G576" t="s">
        <v>384</v>
      </c>
      <c r="H576">
        <v>16.393000000000001</v>
      </c>
      <c r="I576" t="s">
        <v>871</v>
      </c>
      <c r="L576">
        <v>106123826</v>
      </c>
      <c r="M576" s="5">
        <v>43839</v>
      </c>
      <c r="N576">
        <v>21</v>
      </c>
      <c r="O576">
        <v>1</v>
      </c>
      <c r="P576">
        <v>7</v>
      </c>
      <c r="Q576">
        <v>1</v>
      </c>
      <c r="R576" t="s">
        <v>7</v>
      </c>
    </row>
    <row r="577" spans="1:18" x14ac:dyDescent="0.35">
      <c r="A577">
        <v>0</v>
      </c>
      <c r="B577" t="s">
        <v>384</v>
      </c>
      <c r="C577">
        <v>0</v>
      </c>
      <c r="E577" t="s">
        <v>363</v>
      </c>
      <c r="F577" t="s">
        <v>430</v>
      </c>
      <c r="G577" t="s">
        <v>384</v>
      </c>
      <c r="H577">
        <v>16.393000000000001</v>
      </c>
      <c r="I577" t="s">
        <v>871</v>
      </c>
      <c r="L577">
        <v>106222918</v>
      </c>
      <c r="M577" s="5">
        <v>43962</v>
      </c>
      <c r="N577">
        <v>13</v>
      </c>
      <c r="O577">
        <v>1</v>
      </c>
      <c r="P577">
        <v>7</v>
      </c>
      <c r="Q577">
        <v>1</v>
      </c>
      <c r="R577" t="s">
        <v>7</v>
      </c>
    </row>
    <row r="578" spans="1:18" x14ac:dyDescent="0.35">
      <c r="A578">
        <v>0</v>
      </c>
      <c r="B578" t="s">
        <v>384</v>
      </c>
      <c r="C578">
        <v>0</v>
      </c>
      <c r="E578" t="s">
        <v>363</v>
      </c>
      <c r="F578" t="s">
        <v>430</v>
      </c>
      <c r="G578" t="s">
        <v>384</v>
      </c>
      <c r="H578">
        <v>16.393000000000001</v>
      </c>
      <c r="I578" t="s">
        <v>871</v>
      </c>
      <c r="L578">
        <v>104775009</v>
      </c>
      <c r="M578" s="5">
        <v>42520</v>
      </c>
      <c r="N578">
        <v>30</v>
      </c>
      <c r="O578">
        <v>1</v>
      </c>
      <c r="P578">
        <v>7</v>
      </c>
      <c r="Q578">
        <v>1</v>
      </c>
      <c r="R578" t="s">
        <v>8</v>
      </c>
    </row>
    <row r="579" spans="1:18" x14ac:dyDescent="0.35">
      <c r="A579">
        <v>0</v>
      </c>
      <c r="B579" t="s">
        <v>384</v>
      </c>
      <c r="C579">
        <v>0</v>
      </c>
      <c r="E579" t="s">
        <v>363</v>
      </c>
      <c r="F579" t="s">
        <v>404</v>
      </c>
      <c r="G579" t="s">
        <v>384</v>
      </c>
      <c r="H579">
        <v>16.393000000000001</v>
      </c>
      <c r="I579" t="s">
        <v>871</v>
      </c>
      <c r="L579">
        <v>106029732</v>
      </c>
      <c r="M579" s="5">
        <v>43753</v>
      </c>
      <c r="N579">
        <v>23</v>
      </c>
      <c r="O579">
        <v>1</v>
      </c>
      <c r="P579">
        <v>7</v>
      </c>
      <c r="Q579">
        <v>5</v>
      </c>
      <c r="R579" t="s">
        <v>3</v>
      </c>
    </row>
    <row r="580" spans="1:18" x14ac:dyDescent="0.35">
      <c r="A580">
        <v>0</v>
      </c>
      <c r="B580" t="s">
        <v>384</v>
      </c>
      <c r="C580">
        <v>0</v>
      </c>
      <c r="E580" t="s">
        <v>363</v>
      </c>
      <c r="F580" t="s">
        <v>434</v>
      </c>
      <c r="G580" t="s">
        <v>384</v>
      </c>
      <c r="H580">
        <v>16.393000000000001</v>
      </c>
      <c r="I580" t="s">
        <v>871</v>
      </c>
      <c r="L580">
        <v>106562937</v>
      </c>
      <c r="M580" s="5">
        <v>44317</v>
      </c>
      <c r="N580">
        <v>29</v>
      </c>
      <c r="O580">
        <v>1</v>
      </c>
      <c r="P580">
        <v>7</v>
      </c>
      <c r="Q580">
        <v>1</v>
      </c>
      <c r="R580" t="s">
        <v>7</v>
      </c>
    </row>
    <row r="581" spans="1:18" x14ac:dyDescent="0.35">
      <c r="A581">
        <v>0</v>
      </c>
      <c r="B581" t="s">
        <v>384</v>
      </c>
      <c r="C581">
        <v>0</v>
      </c>
      <c r="E581" t="s">
        <v>363</v>
      </c>
      <c r="F581" t="s">
        <v>430</v>
      </c>
      <c r="G581" t="s">
        <v>384</v>
      </c>
      <c r="H581">
        <v>16.393000000000001</v>
      </c>
      <c r="I581" t="s">
        <v>871</v>
      </c>
      <c r="L581">
        <v>106852431</v>
      </c>
      <c r="M581" s="5">
        <v>44592</v>
      </c>
      <c r="N581">
        <v>24</v>
      </c>
      <c r="O581">
        <v>1</v>
      </c>
      <c r="P581">
        <v>7</v>
      </c>
      <c r="Q581">
        <v>1</v>
      </c>
      <c r="R581" t="s">
        <v>7</v>
      </c>
    </row>
    <row r="582" spans="1:18" x14ac:dyDescent="0.35">
      <c r="A582">
        <v>0</v>
      </c>
      <c r="B582" t="s">
        <v>384</v>
      </c>
      <c r="C582">
        <v>0</v>
      </c>
      <c r="E582" t="s">
        <v>363</v>
      </c>
      <c r="F582" t="s">
        <v>404</v>
      </c>
      <c r="G582" t="s">
        <v>384</v>
      </c>
      <c r="H582">
        <v>16.393000000000001</v>
      </c>
      <c r="I582" t="s">
        <v>871</v>
      </c>
      <c r="L582">
        <v>106217858</v>
      </c>
      <c r="M582" s="5">
        <v>43954</v>
      </c>
      <c r="N582">
        <v>29</v>
      </c>
      <c r="O582">
        <v>1</v>
      </c>
      <c r="P582">
        <v>7</v>
      </c>
      <c r="Q582">
        <v>1</v>
      </c>
      <c r="R582" t="s">
        <v>10</v>
      </c>
    </row>
    <row r="583" spans="1:18" x14ac:dyDescent="0.35">
      <c r="A583">
        <v>0</v>
      </c>
      <c r="B583" t="s">
        <v>384</v>
      </c>
      <c r="C583">
        <v>0</v>
      </c>
      <c r="E583" t="s">
        <v>363</v>
      </c>
      <c r="F583" t="s">
        <v>404</v>
      </c>
      <c r="G583" t="s">
        <v>384</v>
      </c>
      <c r="H583">
        <v>16.393000000000001</v>
      </c>
      <c r="I583" t="s">
        <v>871</v>
      </c>
      <c r="L583">
        <v>105745074</v>
      </c>
      <c r="M583" s="5">
        <v>43479</v>
      </c>
      <c r="N583">
        <v>23</v>
      </c>
      <c r="O583">
        <v>1</v>
      </c>
      <c r="P583">
        <v>7</v>
      </c>
      <c r="Q583">
        <v>5</v>
      </c>
      <c r="R583" t="s">
        <v>7</v>
      </c>
    </row>
    <row r="584" spans="1:18" x14ac:dyDescent="0.35">
      <c r="A584">
        <v>0</v>
      </c>
      <c r="B584" t="s">
        <v>384</v>
      </c>
      <c r="C584">
        <v>0</v>
      </c>
      <c r="E584" t="s">
        <v>363</v>
      </c>
      <c r="F584" t="s">
        <v>434</v>
      </c>
      <c r="G584" t="s">
        <v>384</v>
      </c>
      <c r="H584">
        <v>16.393000000000001</v>
      </c>
      <c r="I584" t="s">
        <v>871</v>
      </c>
      <c r="L584">
        <v>106122304</v>
      </c>
      <c r="M584" s="5">
        <v>43840</v>
      </c>
      <c r="N584">
        <v>24</v>
      </c>
      <c r="O584">
        <v>1</v>
      </c>
      <c r="P584">
        <v>7</v>
      </c>
      <c r="Q584">
        <v>1</v>
      </c>
      <c r="R584" t="s">
        <v>3</v>
      </c>
    </row>
    <row r="585" spans="1:18" x14ac:dyDescent="0.35">
      <c r="A585">
        <v>0</v>
      </c>
      <c r="B585" t="s">
        <v>384</v>
      </c>
      <c r="C585">
        <v>0</v>
      </c>
      <c r="E585" t="s">
        <v>363</v>
      </c>
      <c r="F585" t="s">
        <v>434</v>
      </c>
      <c r="G585" t="s">
        <v>384</v>
      </c>
      <c r="H585">
        <v>16.393000000000001</v>
      </c>
      <c r="I585" t="s">
        <v>871</v>
      </c>
      <c r="L585">
        <v>107298414</v>
      </c>
      <c r="M585" s="5">
        <v>45021</v>
      </c>
      <c r="N585">
        <v>21</v>
      </c>
      <c r="O585">
        <v>2</v>
      </c>
      <c r="P585">
        <v>7</v>
      </c>
      <c r="Q585">
        <v>4</v>
      </c>
      <c r="R585" t="s">
        <v>8</v>
      </c>
    </row>
    <row r="586" spans="1:18" x14ac:dyDescent="0.35">
      <c r="A586">
        <v>0</v>
      </c>
      <c r="B586" t="s">
        <v>384</v>
      </c>
      <c r="C586">
        <v>0</v>
      </c>
      <c r="E586" t="s">
        <v>363</v>
      </c>
      <c r="F586" t="s">
        <v>435</v>
      </c>
      <c r="G586" t="s">
        <v>384</v>
      </c>
      <c r="H586">
        <v>16.393000000000001</v>
      </c>
      <c r="I586" t="s">
        <v>871</v>
      </c>
      <c r="L586">
        <v>107531110</v>
      </c>
      <c r="M586" s="5">
        <v>45245</v>
      </c>
      <c r="N586">
        <v>17</v>
      </c>
      <c r="O586">
        <v>1</v>
      </c>
      <c r="P586">
        <v>0</v>
      </c>
      <c r="Q586">
        <v>5</v>
      </c>
      <c r="R586" t="s">
        <v>7</v>
      </c>
    </row>
    <row r="587" spans="1:18" x14ac:dyDescent="0.35">
      <c r="A587">
        <v>0</v>
      </c>
      <c r="B587" t="s">
        <v>384</v>
      </c>
      <c r="C587">
        <v>0</v>
      </c>
      <c r="E587" t="s">
        <v>363</v>
      </c>
      <c r="F587" t="s">
        <v>430</v>
      </c>
      <c r="G587" t="s">
        <v>384</v>
      </c>
      <c r="H587">
        <v>16.393000000000001</v>
      </c>
      <c r="I587" t="s">
        <v>871</v>
      </c>
      <c r="L587">
        <v>108442839</v>
      </c>
      <c r="M587" s="5">
        <v>46104</v>
      </c>
      <c r="N587">
        <v>26</v>
      </c>
      <c r="O587">
        <v>1</v>
      </c>
      <c r="P587">
        <v>7</v>
      </c>
      <c r="Q587">
        <v>1</v>
      </c>
      <c r="R587" t="s">
        <v>7</v>
      </c>
    </row>
    <row r="588" spans="1:18" x14ac:dyDescent="0.35">
      <c r="A588">
        <v>0</v>
      </c>
      <c r="B588" t="s">
        <v>384</v>
      </c>
      <c r="C588">
        <v>0</v>
      </c>
      <c r="E588" t="s">
        <v>363</v>
      </c>
      <c r="F588" t="s">
        <v>430</v>
      </c>
      <c r="G588" t="s">
        <v>384</v>
      </c>
      <c r="H588">
        <v>16.393000000000001</v>
      </c>
      <c r="I588" t="s">
        <v>871</v>
      </c>
      <c r="L588">
        <v>108343093</v>
      </c>
      <c r="M588" s="5">
        <v>45994</v>
      </c>
      <c r="N588">
        <v>25</v>
      </c>
      <c r="O588">
        <v>1</v>
      </c>
      <c r="P588">
        <v>7</v>
      </c>
      <c r="Q588">
        <v>5</v>
      </c>
      <c r="R588" t="s">
        <v>7</v>
      </c>
    </row>
    <row r="589" spans="1:18" x14ac:dyDescent="0.35">
      <c r="A589">
        <v>0</v>
      </c>
      <c r="B589" t="s">
        <v>384</v>
      </c>
      <c r="C589">
        <v>0</v>
      </c>
      <c r="E589" t="s">
        <v>363</v>
      </c>
      <c r="F589" t="s">
        <v>430</v>
      </c>
      <c r="G589" t="s">
        <v>384</v>
      </c>
      <c r="H589">
        <v>16.393000000000001</v>
      </c>
      <c r="I589" t="s">
        <v>871</v>
      </c>
      <c r="L589">
        <v>107612652</v>
      </c>
      <c r="M589" s="5">
        <v>45324</v>
      </c>
      <c r="N589">
        <v>30</v>
      </c>
      <c r="O589">
        <v>1</v>
      </c>
      <c r="P589">
        <v>7</v>
      </c>
      <c r="Q589">
        <v>4</v>
      </c>
      <c r="R589" t="s">
        <v>7</v>
      </c>
    </row>
    <row r="590" spans="1:18" x14ac:dyDescent="0.35">
      <c r="A590">
        <v>0</v>
      </c>
      <c r="B590" t="s">
        <v>384</v>
      </c>
      <c r="C590">
        <v>0</v>
      </c>
      <c r="E590" t="s">
        <v>363</v>
      </c>
      <c r="F590" t="s">
        <v>416</v>
      </c>
      <c r="G590" t="s">
        <v>384</v>
      </c>
      <c r="H590">
        <v>16.393000000000001</v>
      </c>
      <c r="I590" t="s">
        <v>871</v>
      </c>
      <c r="L590">
        <v>107699058</v>
      </c>
      <c r="M590" s="5">
        <v>45405</v>
      </c>
      <c r="N590">
        <v>30</v>
      </c>
      <c r="O590">
        <v>1</v>
      </c>
      <c r="P590">
        <v>7</v>
      </c>
      <c r="Q590">
        <v>1</v>
      </c>
      <c r="R590" t="s">
        <v>7</v>
      </c>
    </row>
    <row r="591" spans="1:18" x14ac:dyDescent="0.35">
      <c r="A591">
        <v>0</v>
      </c>
      <c r="B591" t="s">
        <v>384</v>
      </c>
      <c r="C591">
        <v>0</v>
      </c>
      <c r="E591" t="s">
        <v>363</v>
      </c>
      <c r="F591" t="s">
        <v>434</v>
      </c>
      <c r="G591" t="s">
        <v>384</v>
      </c>
      <c r="H591">
        <v>16.393000000000001</v>
      </c>
      <c r="I591" t="s">
        <v>871</v>
      </c>
      <c r="L591">
        <v>107952922</v>
      </c>
      <c r="M591" s="5">
        <v>45636</v>
      </c>
      <c r="N591">
        <v>21</v>
      </c>
      <c r="O591">
        <v>2</v>
      </c>
      <c r="P591">
        <v>0</v>
      </c>
      <c r="Q591">
        <v>1</v>
      </c>
      <c r="R591" t="s">
        <v>7</v>
      </c>
    </row>
    <row r="592" spans="1:18" x14ac:dyDescent="0.35">
      <c r="A592">
        <v>0</v>
      </c>
      <c r="B592" t="s">
        <v>384</v>
      </c>
      <c r="C592">
        <v>0</v>
      </c>
      <c r="E592" t="s">
        <v>363</v>
      </c>
      <c r="F592" t="s">
        <v>430</v>
      </c>
      <c r="G592" t="s">
        <v>384</v>
      </c>
      <c r="H592">
        <v>16.393000000000001</v>
      </c>
      <c r="I592" t="s">
        <v>871</v>
      </c>
      <c r="L592">
        <v>107307534</v>
      </c>
      <c r="M592" s="5">
        <v>45033</v>
      </c>
      <c r="N592">
        <v>23</v>
      </c>
      <c r="O592">
        <v>1</v>
      </c>
      <c r="P592">
        <v>7</v>
      </c>
      <c r="Q592">
        <v>3</v>
      </c>
      <c r="R592" t="s">
        <v>8</v>
      </c>
    </row>
    <row r="593" spans="1:18" x14ac:dyDescent="0.35">
      <c r="A593">
        <v>0</v>
      </c>
      <c r="B593" t="s">
        <v>384</v>
      </c>
      <c r="C593">
        <v>0</v>
      </c>
      <c r="E593" t="s">
        <v>363</v>
      </c>
      <c r="F593" t="s">
        <v>434</v>
      </c>
      <c r="G593" t="s">
        <v>384</v>
      </c>
      <c r="H593">
        <v>16.393000000000001</v>
      </c>
      <c r="I593" t="s">
        <v>871</v>
      </c>
      <c r="L593">
        <v>108267400</v>
      </c>
      <c r="M593" s="5">
        <v>45943</v>
      </c>
      <c r="N593">
        <v>24</v>
      </c>
      <c r="O593">
        <v>1</v>
      </c>
      <c r="P593">
        <v>7</v>
      </c>
      <c r="Q593">
        <v>4</v>
      </c>
      <c r="R593" t="s">
        <v>3</v>
      </c>
    </row>
    <row r="594" spans="1:18" x14ac:dyDescent="0.35">
      <c r="A594">
        <v>0</v>
      </c>
      <c r="B594" t="s">
        <v>384</v>
      </c>
      <c r="C594">
        <v>0</v>
      </c>
      <c r="E594" t="s">
        <v>363</v>
      </c>
      <c r="F594" t="s">
        <v>430</v>
      </c>
      <c r="G594" t="s">
        <v>384</v>
      </c>
      <c r="H594">
        <v>16.393000000000001</v>
      </c>
      <c r="I594" t="s">
        <v>871</v>
      </c>
      <c r="L594">
        <v>107564469</v>
      </c>
      <c r="M594" s="5">
        <v>45272</v>
      </c>
      <c r="N594">
        <v>21</v>
      </c>
      <c r="O594">
        <v>1</v>
      </c>
      <c r="P594">
        <v>7</v>
      </c>
      <c r="Q594">
        <v>1</v>
      </c>
      <c r="R594" t="s">
        <v>8</v>
      </c>
    </row>
    <row r="595" spans="1:18" x14ac:dyDescent="0.35">
      <c r="A595">
        <v>0</v>
      </c>
      <c r="B595" t="s">
        <v>384</v>
      </c>
      <c r="C595">
        <v>0</v>
      </c>
      <c r="E595" t="s">
        <v>363</v>
      </c>
      <c r="F595" t="s">
        <v>434</v>
      </c>
      <c r="G595" t="s">
        <v>384</v>
      </c>
      <c r="H595">
        <v>16.393000000000001</v>
      </c>
      <c r="I595" t="s">
        <v>871</v>
      </c>
      <c r="L595">
        <v>107702559</v>
      </c>
      <c r="M595" s="5">
        <v>45410</v>
      </c>
      <c r="N595">
        <v>25</v>
      </c>
      <c r="O595">
        <v>1</v>
      </c>
      <c r="P595">
        <v>7</v>
      </c>
      <c r="Q595">
        <v>5</v>
      </c>
      <c r="R595" t="s">
        <v>7</v>
      </c>
    </row>
    <row r="596" spans="1:18" x14ac:dyDescent="0.35">
      <c r="A596">
        <v>721</v>
      </c>
      <c r="B596" t="s">
        <v>384</v>
      </c>
      <c r="C596">
        <v>0</v>
      </c>
      <c r="E596" t="s">
        <v>363</v>
      </c>
      <c r="F596" t="s">
        <v>404</v>
      </c>
      <c r="G596" t="s">
        <v>384</v>
      </c>
      <c r="H596">
        <v>16.393000000000001</v>
      </c>
      <c r="I596" t="s">
        <v>871</v>
      </c>
      <c r="L596">
        <v>108472041</v>
      </c>
      <c r="M596" s="5">
        <v>46130</v>
      </c>
      <c r="N596">
        <v>15</v>
      </c>
      <c r="O596">
        <v>1</v>
      </c>
      <c r="P596">
        <v>7</v>
      </c>
      <c r="Q596">
        <v>1</v>
      </c>
      <c r="R596" t="s">
        <v>8</v>
      </c>
    </row>
    <row r="597" spans="1:18" x14ac:dyDescent="0.35">
      <c r="A597">
        <v>0</v>
      </c>
      <c r="B597" t="s">
        <v>384</v>
      </c>
      <c r="C597">
        <v>0</v>
      </c>
      <c r="E597" t="s">
        <v>363</v>
      </c>
      <c r="F597" t="s">
        <v>436</v>
      </c>
      <c r="G597" t="s">
        <v>384</v>
      </c>
      <c r="H597">
        <v>16.393000000000001</v>
      </c>
      <c r="I597" t="s">
        <v>871</v>
      </c>
      <c r="L597">
        <v>108483738</v>
      </c>
      <c r="M597" s="5">
        <v>46141</v>
      </c>
      <c r="N597">
        <v>30</v>
      </c>
      <c r="O597">
        <v>1</v>
      </c>
      <c r="P597">
        <v>7</v>
      </c>
      <c r="Q597">
        <v>1</v>
      </c>
      <c r="R597" t="s">
        <v>7</v>
      </c>
    </row>
    <row r="598" spans="1:18" x14ac:dyDescent="0.35">
      <c r="A598">
        <v>0</v>
      </c>
      <c r="B598" t="s">
        <v>384</v>
      </c>
      <c r="C598">
        <v>0</v>
      </c>
      <c r="D598" t="s">
        <v>411</v>
      </c>
      <c r="E598" t="s">
        <v>363</v>
      </c>
      <c r="F598" t="s">
        <v>437</v>
      </c>
      <c r="G598" t="s">
        <v>384</v>
      </c>
      <c r="H598">
        <v>16.393000000000001</v>
      </c>
      <c r="I598" t="s">
        <v>871</v>
      </c>
      <c r="L598">
        <v>106699783</v>
      </c>
      <c r="M598" s="5">
        <v>44456</v>
      </c>
      <c r="N598">
        <v>23</v>
      </c>
      <c r="O598">
        <v>1</v>
      </c>
      <c r="P598">
        <v>7</v>
      </c>
      <c r="Q598">
        <v>1</v>
      </c>
      <c r="R598" t="s">
        <v>7</v>
      </c>
    </row>
    <row r="599" spans="1:18" x14ac:dyDescent="0.35">
      <c r="A599">
        <v>0</v>
      </c>
      <c r="B599" t="s">
        <v>384</v>
      </c>
      <c r="C599">
        <v>0</v>
      </c>
      <c r="D599" t="s">
        <v>6</v>
      </c>
      <c r="E599" t="s">
        <v>363</v>
      </c>
      <c r="F599" t="s">
        <v>438</v>
      </c>
      <c r="G599" t="s">
        <v>384</v>
      </c>
      <c r="H599">
        <v>16.393000000000001</v>
      </c>
      <c r="I599" t="s">
        <v>871</v>
      </c>
      <c r="L599">
        <v>108261257</v>
      </c>
      <c r="M599" s="5">
        <v>45939</v>
      </c>
      <c r="N599">
        <v>26</v>
      </c>
      <c r="O599">
        <v>1</v>
      </c>
      <c r="P599">
        <v>7</v>
      </c>
      <c r="Q599">
        <v>1</v>
      </c>
      <c r="R599" t="s">
        <v>7</v>
      </c>
    </row>
    <row r="600" spans="1:18" x14ac:dyDescent="0.35">
      <c r="A600">
        <v>0</v>
      </c>
      <c r="B600" t="s">
        <v>416</v>
      </c>
      <c r="C600">
        <v>0</v>
      </c>
      <c r="E600" s="640" t="s">
        <v>344</v>
      </c>
      <c r="F600" t="s">
        <v>422</v>
      </c>
      <c r="G600" t="s">
        <v>416</v>
      </c>
      <c r="H600">
        <v>38.387999999999998</v>
      </c>
      <c r="I600" t="s">
        <v>871</v>
      </c>
      <c r="L600">
        <v>106720594</v>
      </c>
      <c r="M600" s="5">
        <v>44476</v>
      </c>
      <c r="N600">
        <v>24</v>
      </c>
      <c r="O600">
        <v>1</v>
      </c>
      <c r="P600">
        <v>8</v>
      </c>
      <c r="Q600">
        <v>1</v>
      </c>
      <c r="R600" t="s">
        <v>7</v>
      </c>
    </row>
    <row r="601" spans="1:18" x14ac:dyDescent="0.35">
      <c r="A601">
        <v>0</v>
      </c>
      <c r="B601" t="s">
        <v>416</v>
      </c>
      <c r="C601">
        <v>0</v>
      </c>
      <c r="E601" s="640" t="s">
        <v>344</v>
      </c>
      <c r="F601" t="s">
        <v>422</v>
      </c>
      <c r="G601" t="s">
        <v>416</v>
      </c>
      <c r="H601">
        <v>38.387999999999998</v>
      </c>
      <c r="I601" t="s">
        <v>871</v>
      </c>
      <c r="L601">
        <v>104359105</v>
      </c>
      <c r="M601" s="5">
        <v>42118</v>
      </c>
      <c r="N601">
        <v>30</v>
      </c>
      <c r="O601">
        <v>1</v>
      </c>
      <c r="P601">
        <v>8</v>
      </c>
      <c r="Q601">
        <v>1</v>
      </c>
      <c r="R601" t="s">
        <v>3</v>
      </c>
    </row>
    <row r="602" spans="1:18" x14ac:dyDescent="0.35">
      <c r="A602">
        <v>0</v>
      </c>
      <c r="B602" t="s">
        <v>416</v>
      </c>
      <c r="C602">
        <v>0</v>
      </c>
      <c r="E602" s="640" t="s">
        <v>344</v>
      </c>
      <c r="F602" t="s">
        <v>422</v>
      </c>
      <c r="G602" t="s">
        <v>416</v>
      </c>
      <c r="H602">
        <v>38.387999999999998</v>
      </c>
      <c r="I602" t="s">
        <v>871</v>
      </c>
      <c r="L602">
        <v>107976609</v>
      </c>
      <c r="M602" s="5">
        <v>45658</v>
      </c>
      <c r="N602">
        <v>24</v>
      </c>
      <c r="O602">
        <v>1</v>
      </c>
      <c r="P602">
        <v>8</v>
      </c>
      <c r="Q602">
        <v>1</v>
      </c>
      <c r="R602" t="s">
        <v>7</v>
      </c>
    </row>
    <row r="603" spans="1:18" x14ac:dyDescent="0.35">
      <c r="A603">
        <v>0</v>
      </c>
      <c r="B603" t="s">
        <v>416</v>
      </c>
      <c r="C603">
        <v>0</v>
      </c>
      <c r="E603" s="640" t="s">
        <v>344</v>
      </c>
      <c r="F603" t="s">
        <v>422</v>
      </c>
      <c r="G603" t="s">
        <v>416</v>
      </c>
      <c r="H603">
        <v>38.387999999999998</v>
      </c>
      <c r="I603" t="s">
        <v>871</v>
      </c>
      <c r="L603">
        <v>107921176</v>
      </c>
      <c r="M603" s="5">
        <v>45609</v>
      </c>
      <c r="N603">
        <v>29</v>
      </c>
      <c r="O603">
        <v>1</v>
      </c>
      <c r="P603">
        <v>8</v>
      </c>
      <c r="Q603">
        <v>5</v>
      </c>
      <c r="R603" t="s">
        <v>3</v>
      </c>
    </row>
    <row r="604" spans="1:18" x14ac:dyDescent="0.35">
      <c r="A604">
        <v>0</v>
      </c>
      <c r="B604" t="s">
        <v>416</v>
      </c>
      <c r="C604">
        <v>0</v>
      </c>
      <c r="E604" t="s">
        <v>367</v>
      </c>
      <c r="F604" t="s">
        <v>440</v>
      </c>
      <c r="G604" t="s">
        <v>416</v>
      </c>
      <c r="H604">
        <v>999.99900000000002</v>
      </c>
      <c r="I604" t="s">
        <v>871</v>
      </c>
      <c r="L604">
        <v>104082078</v>
      </c>
      <c r="M604" s="5">
        <v>41803</v>
      </c>
      <c r="N604">
        <v>30</v>
      </c>
      <c r="O604">
        <v>1</v>
      </c>
      <c r="P604">
        <v>0</v>
      </c>
      <c r="Q604">
        <v>1</v>
      </c>
      <c r="R604" t="s">
        <v>3</v>
      </c>
    </row>
    <row r="605" spans="1:18" x14ac:dyDescent="0.35">
      <c r="A605">
        <v>491</v>
      </c>
      <c r="B605" t="s">
        <v>441</v>
      </c>
      <c r="C605">
        <v>0</v>
      </c>
      <c r="D605" t="s">
        <v>399</v>
      </c>
      <c r="E605" s="640" t="s">
        <v>364</v>
      </c>
      <c r="G605" t="s">
        <v>441</v>
      </c>
      <c r="H605">
        <v>999.99900000000002</v>
      </c>
      <c r="I605" t="s">
        <v>871</v>
      </c>
      <c r="L605">
        <v>107380445</v>
      </c>
      <c r="M605" s="5">
        <v>45103</v>
      </c>
      <c r="N605">
        <v>19</v>
      </c>
      <c r="O605">
        <v>2</v>
      </c>
      <c r="P605">
        <v>0</v>
      </c>
      <c r="Q605">
        <v>4</v>
      </c>
      <c r="R605" t="s">
        <v>7</v>
      </c>
    </row>
    <row r="606" spans="1:18" x14ac:dyDescent="0.35">
      <c r="A606">
        <v>0</v>
      </c>
      <c r="B606" t="s">
        <v>441</v>
      </c>
      <c r="C606">
        <v>0</v>
      </c>
      <c r="E606" t="s">
        <v>363</v>
      </c>
      <c r="F606" t="s">
        <v>438</v>
      </c>
      <c r="G606" t="s">
        <v>441</v>
      </c>
      <c r="H606">
        <v>999.99900000000002</v>
      </c>
      <c r="I606" t="s">
        <v>871</v>
      </c>
      <c r="L606">
        <v>104520432</v>
      </c>
      <c r="M606" s="5">
        <v>42291</v>
      </c>
      <c r="N606">
        <v>24</v>
      </c>
      <c r="O606">
        <v>1</v>
      </c>
      <c r="P606">
        <v>8</v>
      </c>
      <c r="Q606">
        <v>1</v>
      </c>
      <c r="R606" t="s">
        <v>7</v>
      </c>
    </row>
    <row r="607" spans="1:18" x14ac:dyDescent="0.35">
      <c r="A607">
        <v>0</v>
      </c>
      <c r="B607" t="s">
        <v>441</v>
      </c>
      <c r="C607">
        <v>0</v>
      </c>
      <c r="E607" t="s">
        <v>363</v>
      </c>
      <c r="F607" t="s">
        <v>438</v>
      </c>
      <c r="G607" t="s">
        <v>441</v>
      </c>
      <c r="H607">
        <v>999.99900000000002</v>
      </c>
      <c r="I607" t="s">
        <v>871</v>
      </c>
      <c r="L607">
        <v>104815329</v>
      </c>
      <c r="M607" s="5">
        <v>42591</v>
      </c>
      <c r="N607">
        <v>24</v>
      </c>
      <c r="O607">
        <v>1</v>
      </c>
      <c r="P607">
        <v>8</v>
      </c>
      <c r="Q607">
        <v>1</v>
      </c>
      <c r="R607" t="s">
        <v>3</v>
      </c>
    </row>
    <row r="608" spans="1:18" x14ac:dyDescent="0.35">
      <c r="A608">
        <v>491</v>
      </c>
      <c r="B608" t="s">
        <v>442</v>
      </c>
      <c r="C608">
        <v>0</v>
      </c>
      <c r="E608" s="640" t="s">
        <v>364</v>
      </c>
      <c r="F608" t="s">
        <v>441</v>
      </c>
      <c r="G608" t="s">
        <v>442</v>
      </c>
      <c r="H608">
        <v>999.99900000000002</v>
      </c>
      <c r="I608" t="s">
        <v>871</v>
      </c>
      <c r="L608">
        <v>107047402</v>
      </c>
      <c r="M608" s="5">
        <v>44785</v>
      </c>
      <c r="N608">
        <v>23</v>
      </c>
      <c r="O608">
        <v>1</v>
      </c>
      <c r="P608">
        <v>7</v>
      </c>
      <c r="Q608">
        <v>4</v>
      </c>
      <c r="R608" t="s">
        <v>7</v>
      </c>
    </row>
    <row r="609" spans="1:18" x14ac:dyDescent="0.35">
      <c r="A609">
        <v>491</v>
      </c>
      <c r="B609" t="s">
        <v>442</v>
      </c>
      <c r="C609">
        <v>0</v>
      </c>
      <c r="D609" t="s">
        <v>385</v>
      </c>
      <c r="E609" s="640" t="s">
        <v>364</v>
      </c>
      <c r="F609" t="s">
        <v>438</v>
      </c>
      <c r="G609" t="s">
        <v>442</v>
      </c>
      <c r="H609">
        <v>999.99900000000002</v>
      </c>
      <c r="I609" t="s">
        <v>871</v>
      </c>
      <c r="L609">
        <v>107250610</v>
      </c>
      <c r="M609" s="5">
        <v>44978</v>
      </c>
      <c r="N609">
        <v>2</v>
      </c>
      <c r="O609">
        <v>1</v>
      </c>
      <c r="P609">
        <v>0</v>
      </c>
      <c r="Q609">
        <v>1</v>
      </c>
      <c r="R609" t="s">
        <v>7</v>
      </c>
    </row>
    <row r="610" spans="1:18" x14ac:dyDescent="0.35">
      <c r="A610">
        <v>491</v>
      </c>
      <c r="B610" t="s">
        <v>442</v>
      </c>
      <c r="C610">
        <v>0</v>
      </c>
      <c r="D610" t="s">
        <v>385</v>
      </c>
      <c r="E610" s="640" t="s">
        <v>364</v>
      </c>
      <c r="F610" t="s">
        <v>438</v>
      </c>
      <c r="G610" t="s">
        <v>442</v>
      </c>
      <c r="H610">
        <v>999.99900000000002</v>
      </c>
      <c r="I610" t="s">
        <v>871</v>
      </c>
      <c r="L610">
        <v>108206916</v>
      </c>
      <c r="M610" s="5">
        <v>45888</v>
      </c>
      <c r="N610">
        <v>31</v>
      </c>
      <c r="O610">
        <v>1</v>
      </c>
      <c r="P610">
        <v>4</v>
      </c>
      <c r="Q610">
        <v>4</v>
      </c>
      <c r="R610" t="s">
        <v>7</v>
      </c>
    </row>
    <row r="611" spans="1:18" x14ac:dyDescent="0.35">
      <c r="A611">
        <v>502</v>
      </c>
      <c r="B611" t="s">
        <v>363</v>
      </c>
      <c r="C611">
        <v>0</v>
      </c>
      <c r="E611" t="s">
        <v>443</v>
      </c>
      <c r="F611" t="s">
        <v>444</v>
      </c>
      <c r="G611" t="s">
        <v>363</v>
      </c>
      <c r="H611">
        <v>0.184</v>
      </c>
      <c r="I611" t="s">
        <v>871</v>
      </c>
      <c r="L611">
        <v>106714450</v>
      </c>
      <c r="M611" s="5">
        <v>44424</v>
      </c>
      <c r="N611">
        <v>24</v>
      </c>
      <c r="O611">
        <v>1</v>
      </c>
      <c r="Q611">
        <v>1</v>
      </c>
      <c r="R611" t="s">
        <v>7</v>
      </c>
    </row>
    <row r="612" spans="1:18" x14ac:dyDescent="0.35">
      <c r="A612">
        <v>502</v>
      </c>
      <c r="B612" t="s">
        <v>363</v>
      </c>
      <c r="C612">
        <v>5.7000000000000002E-2</v>
      </c>
      <c r="D612" t="s">
        <v>411</v>
      </c>
      <c r="E612" t="s">
        <v>445</v>
      </c>
      <c r="F612" t="s">
        <v>446</v>
      </c>
      <c r="G612" t="s">
        <v>363</v>
      </c>
      <c r="H612">
        <v>0.313</v>
      </c>
      <c r="I612" t="s">
        <v>871</v>
      </c>
      <c r="L612">
        <v>106110772</v>
      </c>
      <c r="M612" s="5">
        <v>43797</v>
      </c>
      <c r="N612">
        <v>17</v>
      </c>
      <c r="O612">
        <v>1</v>
      </c>
      <c r="P612">
        <v>0</v>
      </c>
      <c r="Q612">
        <v>4</v>
      </c>
      <c r="R612" t="s">
        <v>7</v>
      </c>
    </row>
    <row r="613" spans="1:18" x14ac:dyDescent="0.35">
      <c r="A613">
        <v>502</v>
      </c>
      <c r="B613" t="s">
        <v>363</v>
      </c>
      <c r="C613">
        <v>8.9999999999999993E-3</v>
      </c>
      <c r="D613" t="s">
        <v>411</v>
      </c>
      <c r="E613" t="s">
        <v>445</v>
      </c>
      <c r="F613" t="s">
        <v>447</v>
      </c>
      <c r="G613" t="s">
        <v>363</v>
      </c>
      <c r="H613">
        <v>0.36099999999999999</v>
      </c>
      <c r="I613" t="s">
        <v>871</v>
      </c>
      <c r="L613">
        <v>105399845</v>
      </c>
      <c r="M613" s="5">
        <v>43074</v>
      </c>
      <c r="N613">
        <v>27</v>
      </c>
      <c r="O613">
        <v>1</v>
      </c>
      <c r="P613">
        <v>8</v>
      </c>
      <c r="Q613">
        <v>4</v>
      </c>
      <c r="R613" t="s">
        <v>7</v>
      </c>
    </row>
    <row r="614" spans="1:18" x14ac:dyDescent="0.35">
      <c r="A614">
        <v>502</v>
      </c>
      <c r="B614" t="s">
        <v>363</v>
      </c>
      <c r="C614">
        <v>1E-3</v>
      </c>
      <c r="D614" t="s">
        <v>411</v>
      </c>
      <c r="E614" t="s">
        <v>445</v>
      </c>
      <c r="F614" t="s">
        <v>447</v>
      </c>
      <c r="G614" t="s">
        <v>363</v>
      </c>
      <c r="H614">
        <v>0.36899999999999999</v>
      </c>
      <c r="I614" t="s">
        <v>871</v>
      </c>
      <c r="L614">
        <v>104123252</v>
      </c>
      <c r="M614" s="5">
        <v>41814</v>
      </c>
      <c r="N614">
        <v>21</v>
      </c>
      <c r="O614">
        <v>1</v>
      </c>
      <c r="P614">
        <v>8</v>
      </c>
      <c r="Q614">
        <v>1</v>
      </c>
      <c r="R614" t="s">
        <v>7</v>
      </c>
    </row>
    <row r="615" spans="1:18" x14ac:dyDescent="0.35">
      <c r="A615">
        <v>502</v>
      </c>
      <c r="B615" t="s">
        <v>363</v>
      </c>
      <c r="C615">
        <v>0</v>
      </c>
      <c r="E615" t="s">
        <v>445</v>
      </c>
      <c r="G615" t="s">
        <v>363</v>
      </c>
      <c r="H615">
        <v>0.37</v>
      </c>
      <c r="I615" t="s">
        <v>871</v>
      </c>
      <c r="L615">
        <v>108206008</v>
      </c>
      <c r="M615" s="5">
        <v>45848</v>
      </c>
      <c r="N615">
        <v>24</v>
      </c>
      <c r="O615">
        <v>1</v>
      </c>
      <c r="Q615">
        <v>1</v>
      </c>
      <c r="R615" t="s">
        <v>7</v>
      </c>
    </row>
    <row r="616" spans="1:18" x14ac:dyDescent="0.35">
      <c r="A616">
        <v>502</v>
      </c>
      <c r="B616" t="s">
        <v>363</v>
      </c>
      <c r="C616">
        <v>0</v>
      </c>
      <c r="E616" t="s">
        <v>445</v>
      </c>
      <c r="F616" t="s">
        <v>449</v>
      </c>
      <c r="G616" t="s">
        <v>363</v>
      </c>
      <c r="H616">
        <v>0.37</v>
      </c>
      <c r="I616" t="s">
        <v>871</v>
      </c>
      <c r="L616">
        <v>106712567</v>
      </c>
      <c r="M616" s="5">
        <v>44419</v>
      </c>
      <c r="N616">
        <v>24</v>
      </c>
      <c r="O616">
        <v>1</v>
      </c>
      <c r="P616">
        <v>8</v>
      </c>
      <c r="Q616">
        <v>1</v>
      </c>
      <c r="R616" t="s">
        <v>7</v>
      </c>
    </row>
    <row r="617" spans="1:18" x14ac:dyDescent="0.35">
      <c r="A617">
        <v>502</v>
      </c>
      <c r="B617" t="s">
        <v>363</v>
      </c>
      <c r="C617">
        <v>0</v>
      </c>
      <c r="E617" t="s">
        <v>445</v>
      </c>
      <c r="G617" t="s">
        <v>363</v>
      </c>
      <c r="H617">
        <v>0.37</v>
      </c>
      <c r="I617" t="s">
        <v>871</v>
      </c>
      <c r="L617">
        <v>107177221</v>
      </c>
      <c r="M617" s="5">
        <v>44889</v>
      </c>
      <c r="N617">
        <v>19</v>
      </c>
      <c r="O617">
        <v>1</v>
      </c>
      <c r="P617">
        <v>8</v>
      </c>
      <c r="Q617">
        <v>4</v>
      </c>
      <c r="R617" t="s">
        <v>8</v>
      </c>
    </row>
    <row r="618" spans="1:18" x14ac:dyDescent="0.35">
      <c r="A618">
        <v>502</v>
      </c>
      <c r="B618" t="s">
        <v>363</v>
      </c>
      <c r="C618">
        <v>0</v>
      </c>
      <c r="E618" t="s">
        <v>445</v>
      </c>
      <c r="F618" t="s">
        <v>448</v>
      </c>
      <c r="G618" t="s">
        <v>363</v>
      </c>
      <c r="H618">
        <v>0.37</v>
      </c>
      <c r="I618" t="s">
        <v>871</v>
      </c>
      <c r="L618">
        <v>107350059</v>
      </c>
      <c r="M618" s="5">
        <v>45049</v>
      </c>
      <c r="N618">
        <v>24</v>
      </c>
      <c r="O618">
        <v>1</v>
      </c>
      <c r="P618">
        <v>0</v>
      </c>
      <c r="Q618">
        <v>1</v>
      </c>
      <c r="R618" t="s">
        <v>7</v>
      </c>
    </row>
    <row r="619" spans="1:18" x14ac:dyDescent="0.35">
      <c r="A619">
        <v>502</v>
      </c>
      <c r="B619" t="s">
        <v>363</v>
      </c>
      <c r="C619">
        <v>0</v>
      </c>
      <c r="E619" t="s">
        <v>445</v>
      </c>
      <c r="G619" t="s">
        <v>363</v>
      </c>
      <c r="H619">
        <v>0.37</v>
      </c>
      <c r="I619" t="s">
        <v>871</v>
      </c>
      <c r="L619">
        <v>106687132</v>
      </c>
      <c r="M619" s="5">
        <v>44399</v>
      </c>
      <c r="N619">
        <v>19</v>
      </c>
      <c r="O619">
        <v>1</v>
      </c>
      <c r="Q619">
        <v>1</v>
      </c>
      <c r="R619" t="s">
        <v>7</v>
      </c>
    </row>
    <row r="620" spans="1:18" x14ac:dyDescent="0.35">
      <c r="A620">
        <v>502</v>
      </c>
      <c r="B620" t="s">
        <v>363</v>
      </c>
      <c r="C620">
        <v>0</v>
      </c>
      <c r="E620" t="s">
        <v>445</v>
      </c>
      <c r="F620" t="s">
        <v>449</v>
      </c>
      <c r="G620" t="s">
        <v>363</v>
      </c>
      <c r="H620">
        <v>0.37</v>
      </c>
      <c r="I620" t="s">
        <v>871</v>
      </c>
      <c r="L620">
        <v>106727146</v>
      </c>
      <c r="M620" s="5">
        <v>44433</v>
      </c>
      <c r="N620">
        <v>24</v>
      </c>
      <c r="O620">
        <v>1</v>
      </c>
      <c r="P620">
        <v>8</v>
      </c>
      <c r="Q620">
        <v>1</v>
      </c>
      <c r="R620" t="s">
        <v>7</v>
      </c>
    </row>
    <row r="621" spans="1:18" x14ac:dyDescent="0.35">
      <c r="A621">
        <v>502</v>
      </c>
      <c r="B621" t="s">
        <v>445</v>
      </c>
      <c r="C621">
        <v>0</v>
      </c>
      <c r="E621" t="s">
        <v>363</v>
      </c>
      <c r="F621" t="s">
        <v>448</v>
      </c>
      <c r="G621" t="s">
        <v>363</v>
      </c>
      <c r="H621">
        <v>0.37</v>
      </c>
      <c r="I621" t="s">
        <v>871</v>
      </c>
      <c r="K621" t="s">
        <v>68</v>
      </c>
      <c r="L621">
        <v>107941776</v>
      </c>
      <c r="M621" s="5">
        <v>45599</v>
      </c>
      <c r="N621">
        <v>29</v>
      </c>
      <c r="O621">
        <v>1</v>
      </c>
      <c r="P621">
        <v>8</v>
      </c>
      <c r="Q621">
        <v>4</v>
      </c>
      <c r="R621" t="s">
        <v>8</v>
      </c>
    </row>
    <row r="622" spans="1:18" x14ac:dyDescent="0.35">
      <c r="A622">
        <v>502</v>
      </c>
      <c r="B622" t="s">
        <v>445</v>
      </c>
      <c r="C622">
        <v>0</v>
      </c>
      <c r="E622" t="s">
        <v>363</v>
      </c>
      <c r="F622" t="s">
        <v>448</v>
      </c>
      <c r="G622" t="s">
        <v>363</v>
      </c>
      <c r="H622">
        <v>0.37</v>
      </c>
      <c r="I622" t="s">
        <v>871</v>
      </c>
      <c r="K622" t="s">
        <v>68</v>
      </c>
      <c r="L622">
        <v>106926293</v>
      </c>
      <c r="M622" s="5">
        <v>44624</v>
      </c>
      <c r="N622">
        <v>23</v>
      </c>
      <c r="O622">
        <v>1</v>
      </c>
      <c r="P622">
        <v>8</v>
      </c>
      <c r="Q622">
        <v>1</v>
      </c>
      <c r="R622" t="s">
        <v>3</v>
      </c>
    </row>
    <row r="623" spans="1:18" x14ac:dyDescent="0.35">
      <c r="A623">
        <v>502</v>
      </c>
      <c r="B623" t="s">
        <v>445</v>
      </c>
      <c r="C623">
        <v>0</v>
      </c>
      <c r="E623" t="s">
        <v>363</v>
      </c>
      <c r="F623" t="s">
        <v>449</v>
      </c>
      <c r="G623" t="s">
        <v>363</v>
      </c>
      <c r="H623">
        <v>0.39700000000000002</v>
      </c>
      <c r="I623" t="s">
        <v>871</v>
      </c>
      <c r="K623" t="s">
        <v>68</v>
      </c>
      <c r="L623">
        <v>107094856</v>
      </c>
      <c r="M623" s="5">
        <v>44826</v>
      </c>
      <c r="N623">
        <v>24</v>
      </c>
      <c r="O623">
        <v>1</v>
      </c>
      <c r="P623">
        <v>8</v>
      </c>
      <c r="Q623">
        <v>1</v>
      </c>
      <c r="R623" t="s">
        <v>7</v>
      </c>
    </row>
    <row r="624" spans="1:18" x14ac:dyDescent="0.35">
      <c r="A624">
        <v>502</v>
      </c>
      <c r="B624" t="s">
        <v>445</v>
      </c>
      <c r="C624">
        <v>0</v>
      </c>
      <c r="E624" t="s">
        <v>363</v>
      </c>
      <c r="F624" t="s">
        <v>449</v>
      </c>
      <c r="G624" t="s">
        <v>363</v>
      </c>
      <c r="H624">
        <v>0.39700000000000002</v>
      </c>
      <c r="I624" t="s">
        <v>871</v>
      </c>
      <c r="K624" t="s">
        <v>68</v>
      </c>
      <c r="L624">
        <v>107060117</v>
      </c>
      <c r="M624" s="5">
        <v>44786</v>
      </c>
      <c r="N624">
        <v>24</v>
      </c>
      <c r="O624">
        <v>1</v>
      </c>
      <c r="P624">
        <v>8</v>
      </c>
      <c r="Q624">
        <v>1</v>
      </c>
      <c r="R624" t="s">
        <v>7</v>
      </c>
    </row>
    <row r="625" spans="1:18" x14ac:dyDescent="0.35">
      <c r="A625">
        <v>502</v>
      </c>
      <c r="B625" t="s">
        <v>450</v>
      </c>
      <c r="C625">
        <v>0</v>
      </c>
      <c r="E625" t="s">
        <v>363</v>
      </c>
      <c r="G625" t="s">
        <v>363</v>
      </c>
      <c r="H625">
        <v>0.39700000000000002</v>
      </c>
      <c r="I625" t="s">
        <v>871</v>
      </c>
      <c r="L625">
        <v>104247995</v>
      </c>
      <c r="M625" s="5">
        <v>41985</v>
      </c>
      <c r="N625">
        <v>20</v>
      </c>
      <c r="O625">
        <v>1</v>
      </c>
      <c r="P625">
        <v>0</v>
      </c>
      <c r="Q625">
        <v>1</v>
      </c>
      <c r="R625" t="s">
        <v>7</v>
      </c>
    </row>
    <row r="626" spans="1:18" x14ac:dyDescent="0.35">
      <c r="A626">
        <v>502</v>
      </c>
      <c r="B626" t="s">
        <v>363</v>
      </c>
      <c r="C626">
        <v>7.5999999999999998E-2</v>
      </c>
      <c r="D626" t="s">
        <v>6</v>
      </c>
      <c r="E626" t="s">
        <v>447</v>
      </c>
      <c r="F626" t="s">
        <v>445</v>
      </c>
      <c r="G626" t="s">
        <v>363</v>
      </c>
      <c r="H626">
        <v>0.52200000000000002</v>
      </c>
      <c r="I626" t="s">
        <v>871</v>
      </c>
      <c r="L626">
        <v>105508498</v>
      </c>
      <c r="M626" s="5">
        <v>43257</v>
      </c>
      <c r="N626">
        <v>22</v>
      </c>
      <c r="O626">
        <v>1</v>
      </c>
      <c r="P626">
        <v>8</v>
      </c>
      <c r="Q626">
        <v>1</v>
      </c>
      <c r="R626" t="s">
        <v>7</v>
      </c>
    </row>
    <row r="627" spans="1:18" x14ac:dyDescent="0.35">
      <c r="A627">
        <v>502</v>
      </c>
      <c r="B627" t="s">
        <v>363</v>
      </c>
      <c r="C627">
        <v>3.7999999999999999E-2</v>
      </c>
      <c r="D627" t="s">
        <v>6</v>
      </c>
      <c r="E627" t="s">
        <v>447</v>
      </c>
      <c r="F627" t="s">
        <v>445</v>
      </c>
      <c r="G627" t="s">
        <v>363</v>
      </c>
      <c r="H627">
        <v>0.56000000000000005</v>
      </c>
      <c r="I627" t="s">
        <v>871</v>
      </c>
      <c r="L627">
        <v>107628857</v>
      </c>
      <c r="M627" s="5">
        <v>45301</v>
      </c>
      <c r="N627">
        <v>21</v>
      </c>
      <c r="O627">
        <v>1</v>
      </c>
      <c r="Q627">
        <v>1</v>
      </c>
      <c r="R627" t="s">
        <v>3</v>
      </c>
    </row>
    <row r="628" spans="1:18" x14ac:dyDescent="0.35">
      <c r="A628">
        <v>502</v>
      </c>
      <c r="B628" t="s">
        <v>364</v>
      </c>
      <c r="C628">
        <v>1.9E-2</v>
      </c>
      <c r="D628" t="s">
        <v>6</v>
      </c>
      <c r="E628" t="s">
        <v>447</v>
      </c>
      <c r="F628" t="s">
        <v>445</v>
      </c>
      <c r="G628" t="s">
        <v>363</v>
      </c>
      <c r="H628">
        <v>0.57899999999999996</v>
      </c>
      <c r="I628" t="s">
        <v>871</v>
      </c>
      <c r="L628">
        <v>104343801</v>
      </c>
      <c r="M628" s="5">
        <v>42093</v>
      </c>
      <c r="N628">
        <v>21</v>
      </c>
      <c r="O628">
        <v>1</v>
      </c>
      <c r="P628">
        <v>8</v>
      </c>
      <c r="Q628">
        <v>1</v>
      </c>
      <c r="R628" t="s">
        <v>7</v>
      </c>
    </row>
    <row r="629" spans="1:18" x14ac:dyDescent="0.35">
      <c r="A629">
        <v>502</v>
      </c>
      <c r="B629" t="s">
        <v>363</v>
      </c>
      <c r="C629">
        <v>1.7999999999999999E-2</v>
      </c>
      <c r="D629" t="s">
        <v>6</v>
      </c>
      <c r="E629" t="s">
        <v>447</v>
      </c>
      <c r="F629" t="s">
        <v>445</v>
      </c>
      <c r="G629" t="s">
        <v>363</v>
      </c>
      <c r="H629">
        <v>0.57999999999999996</v>
      </c>
      <c r="I629" t="s">
        <v>871</v>
      </c>
      <c r="L629">
        <v>104067845</v>
      </c>
      <c r="M629" s="5">
        <v>41780</v>
      </c>
      <c r="N629">
        <v>21</v>
      </c>
      <c r="O629">
        <v>1</v>
      </c>
      <c r="P629">
        <v>0</v>
      </c>
      <c r="Q629">
        <v>1</v>
      </c>
      <c r="R629" t="s">
        <v>7</v>
      </c>
    </row>
    <row r="630" spans="1:18" x14ac:dyDescent="0.35">
      <c r="A630">
        <v>502</v>
      </c>
      <c r="B630" t="s">
        <v>363</v>
      </c>
      <c r="C630">
        <v>1.2E-2</v>
      </c>
      <c r="D630" t="s">
        <v>6</v>
      </c>
      <c r="E630" t="s">
        <v>447</v>
      </c>
      <c r="F630" t="s">
        <v>445</v>
      </c>
      <c r="G630" t="s">
        <v>363</v>
      </c>
      <c r="H630">
        <v>0.58599999999999997</v>
      </c>
      <c r="I630" t="s">
        <v>871</v>
      </c>
      <c r="L630">
        <v>107365409</v>
      </c>
      <c r="M630" s="5">
        <v>45069</v>
      </c>
      <c r="N630">
        <v>19</v>
      </c>
      <c r="O630">
        <v>1</v>
      </c>
      <c r="P630">
        <v>0</v>
      </c>
      <c r="Q630">
        <v>1</v>
      </c>
      <c r="R630" t="s">
        <v>7</v>
      </c>
    </row>
    <row r="631" spans="1:18" x14ac:dyDescent="0.35">
      <c r="A631">
        <v>502</v>
      </c>
      <c r="B631" t="s">
        <v>364</v>
      </c>
      <c r="C631">
        <v>0</v>
      </c>
      <c r="E631" t="s">
        <v>447</v>
      </c>
      <c r="F631" t="s">
        <v>445</v>
      </c>
      <c r="G631" t="s">
        <v>363</v>
      </c>
      <c r="H631">
        <v>0.59799999999999998</v>
      </c>
      <c r="I631" t="s">
        <v>871</v>
      </c>
      <c r="L631">
        <v>108298802</v>
      </c>
      <c r="M631" s="5">
        <v>45959</v>
      </c>
      <c r="N631">
        <v>23</v>
      </c>
      <c r="O631">
        <v>2</v>
      </c>
      <c r="Q631">
        <v>1</v>
      </c>
      <c r="R631" t="s">
        <v>7</v>
      </c>
    </row>
    <row r="632" spans="1:18" x14ac:dyDescent="0.35">
      <c r="A632">
        <v>502</v>
      </c>
      <c r="B632" t="s">
        <v>364</v>
      </c>
      <c r="C632">
        <v>0</v>
      </c>
      <c r="E632" t="s">
        <v>447</v>
      </c>
      <c r="F632" t="s">
        <v>451</v>
      </c>
      <c r="G632" t="s">
        <v>363</v>
      </c>
      <c r="H632">
        <v>0.59799999999999998</v>
      </c>
      <c r="I632" t="s">
        <v>871</v>
      </c>
      <c r="L632">
        <v>104113296</v>
      </c>
      <c r="M632" s="5">
        <v>41811</v>
      </c>
      <c r="N632">
        <v>23</v>
      </c>
      <c r="O632">
        <v>1</v>
      </c>
      <c r="P632">
        <v>7</v>
      </c>
      <c r="Q632">
        <v>1</v>
      </c>
      <c r="R632" t="s">
        <v>7</v>
      </c>
    </row>
    <row r="633" spans="1:18" x14ac:dyDescent="0.35">
      <c r="A633">
        <v>502</v>
      </c>
      <c r="B633" t="s">
        <v>364</v>
      </c>
      <c r="C633">
        <v>0</v>
      </c>
      <c r="E633" t="s">
        <v>447</v>
      </c>
      <c r="F633" t="s">
        <v>445</v>
      </c>
      <c r="G633" t="s">
        <v>363</v>
      </c>
      <c r="H633">
        <v>0.59799999999999998</v>
      </c>
      <c r="I633" t="s">
        <v>871</v>
      </c>
      <c r="L633">
        <v>104204417</v>
      </c>
      <c r="M633" s="5">
        <v>41939</v>
      </c>
      <c r="N633">
        <v>24</v>
      </c>
      <c r="O633">
        <v>1</v>
      </c>
      <c r="P633">
        <v>7</v>
      </c>
      <c r="Q633">
        <v>1</v>
      </c>
      <c r="R633" t="s">
        <v>7</v>
      </c>
    </row>
    <row r="634" spans="1:18" x14ac:dyDescent="0.35">
      <c r="A634">
        <v>502</v>
      </c>
      <c r="B634" t="s">
        <v>363</v>
      </c>
      <c r="C634">
        <v>0</v>
      </c>
      <c r="E634" t="s">
        <v>447</v>
      </c>
      <c r="G634" t="s">
        <v>363</v>
      </c>
      <c r="H634">
        <v>0.59799999999999998</v>
      </c>
      <c r="I634" t="s">
        <v>871</v>
      </c>
      <c r="L634">
        <v>107526060</v>
      </c>
      <c r="M634" s="5">
        <v>45229</v>
      </c>
      <c r="N634">
        <v>21</v>
      </c>
      <c r="O634">
        <v>1</v>
      </c>
      <c r="P634">
        <v>7</v>
      </c>
      <c r="Q634">
        <v>1</v>
      </c>
      <c r="R634" t="s">
        <v>7</v>
      </c>
    </row>
    <row r="635" spans="1:18" x14ac:dyDescent="0.35">
      <c r="A635">
        <v>502</v>
      </c>
      <c r="B635" t="s">
        <v>363</v>
      </c>
      <c r="C635">
        <v>0</v>
      </c>
      <c r="E635" t="s">
        <v>447</v>
      </c>
      <c r="G635" t="s">
        <v>363</v>
      </c>
      <c r="H635">
        <v>0.59799999999999998</v>
      </c>
      <c r="I635" t="s">
        <v>871</v>
      </c>
      <c r="L635">
        <v>107239377</v>
      </c>
      <c r="M635" s="5">
        <v>44955</v>
      </c>
      <c r="N635">
        <v>1</v>
      </c>
      <c r="O635">
        <v>2</v>
      </c>
      <c r="P635">
        <v>8</v>
      </c>
      <c r="Q635">
        <v>4</v>
      </c>
    </row>
    <row r="636" spans="1:18" x14ac:dyDescent="0.35">
      <c r="A636">
        <v>502</v>
      </c>
      <c r="B636" t="s">
        <v>363</v>
      </c>
      <c r="C636">
        <v>0</v>
      </c>
      <c r="E636" t="s">
        <v>447</v>
      </c>
      <c r="F636" t="s">
        <v>445</v>
      </c>
      <c r="G636" t="s">
        <v>363</v>
      </c>
      <c r="H636">
        <v>0.59799999999999998</v>
      </c>
      <c r="I636" t="s">
        <v>871</v>
      </c>
      <c r="L636">
        <v>106783082</v>
      </c>
      <c r="M636" s="5">
        <v>44438</v>
      </c>
      <c r="N636">
        <v>23</v>
      </c>
      <c r="O636">
        <v>1</v>
      </c>
      <c r="Q636">
        <v>1</v>
      </c>
      <c r="R636" t="s">
        <v>7</v>
      </c>
    </row>
    <row r="637" spans="1:18" x14ac:dyDescent="0.35">
      <c r="A637">
        <v>502</v>
      </c>
      <c r="B637" t="s">
        <v>363</v>
      </c>
      <c r="C637">
        <v>0</v>
      </c>
      <c r="E637" t="s">
        <v>447</v>
      </c>
      <c r="G637" t="s">
        <v>363</v>
      </c>
      <c r="H637">
        <v>0.59799999999999998</v>
      </c>
      <c r="I637" t="s">
        <v>871</v>
      </c>
      <c r="L637">
        <v>106309826</v>
      </c>
      <c r="M637" s="5">
        <v>44020</v>
      </c>
      <c r="N637">
        <v>28</v>
      </c>
      <c r="O637">
        <v>1</v>
      </c>
      <c r="P637">
        <v>7</v>
      </c>
      <c r="Q637">
        <v>1</v>
      </c>
      <c r="R637" t="s">
        <v>7</v>
      </c>
    </row>
    <row r="638" spans="1:18" x14ac:dyDescent="0.35">
      <c r="A638">
        <v>502</v>
      </c>
      <c r="B638" t="s">
        <v>363</v>
      </c>
      <c r="C638">
        <v>0</v>
      </c>
      <c r="E638" t="s">
        <v>447</v>
      </c>
      <c r="F638" t="s">
        <v>451</v>
      </c>
      <c r="G638" t="s">
        <v>363</v>
      </c>
      <c r="H638">
        <v>0.59799999999999998</v>
      </c>
      <c r="I638" t="s">
        <v>871</v>
      </c>
      <c r="L638">
        <v>106117867</v>
      </c>
      <c r="M638" s="5">
        <v>43803</v>
      </c>
      <c r="N638">
        <v>23</v>
      </c>
      <c r="O638">
        <v>1</v>
      </c>
      <c r="P638">
        <v>7</v>
      </c>
      <c r="Q638">
        <v>1</v>
      </c>
      <c r="R638" t="s">
        <v>3</v>
      </c>
    </row>
    <row r="639" spans="1:18" x14ac:dyDescent="0.35">
      <c r="A639">
        <v>502</v>
      </c>
      <c r="B639" t="s">
        <v>363</v>
      </c>
      <c r="C639">
        <v>0</v>
      </c>
      <c r="E639" t="s">
        <v>447</v>
      </c>
      <c r="F639" t="s">
        <v>445</v>
      </c>
      <c r="G639" t="s">
        <v>363</v>
      </c>
      <c r="H639">
        <v>0.59799999999999998</v>
      </c>
      <c r="I639" t="s">
        <v>871</v>
      </c>
      <c r="L639">
        <v>105461470</v>
      </c>
      <c r="M639" s="5">
        <v>43209</v>
      </c>
      <c r="N639">
        <v>30</v>
      </c>
      <c r="O639">
        <v>1</v>
      </c>
      <c r="P639">
        <v>7</v>
      </c>
      <c r="Q639">
        <v>1</v>
      </c>
      <c r="R639" t="s">
        <v>7</v>
      </c>
    </row>
    <row r="640" spans="1:18" x14ac:dyDescent="0.35">
      <c r="A640">
        <v>502</v>
      </c>
      <c r="B640" t="s">
        <v>363</v>
      </c>
      <c r="C640">
        <v>0</v>
      </c>
      <c r="E640" t="s">
        <v>447</v>
      </c>
      <c r="F640" t="s">
        <v>445</v>
      </c>
      <c r="G640" t="s">
        <v>363</v>
      </c>
      <c r="H640">
        <v>0.59799999999999998</v>
      </c>
      <c r="I640" t="s">
        <v>871</v>
      </c>
      <c r="L640">
        <v>105439417</v>
      </c>
      <c r="M640" s="5">
        <v>43182</v>
      </c>
      <c r="N640">
        <v>21</v>
      </c>
      <c r="O640">
        <v>1</v>
      </c>
      <c r="P640">
        <v>7</v>
      </c>
      <c r="Q640">
        <v>1</v>
      </c>
      <c r="R640" t="s">
        <v>7</v>
      </c>
    </row>
    <row r="641" spans="1:18" x14ac:dyDescent="0.35">
      <c r="A641">
        <v>502</v>
      </c>
      <c r="B641" t="s">
        <v>363</v>
      </c>
      <c r="C641">
        <v>0</v>
      </c>
      <c r="E641" t="s">
        <v>447</v>
      </c>
      <c r="G641" t="s">
        <v>363</v>
      </c>
      <c r="H641">
        <v>0.59799999999999998</v>
      </c>
      <c r="I641" t="s">
        <v>871</v>
      </c>
      <c r="L641">
        <v>105302154</v>
      </c>
      <c r="M641" s="5">
        <v>43048</v>
      </c>
      <c r="N641">
        <v>23</v>
      </c>
      <c r="O641">
        <v>2</v>
      </c>
      <c r="Q641">
        <v>4</v>
      </c>
      <c r="R641" t="s">
        <v>7</v>
      </c>
    </row>
    <row r="642" spans="1:18" x14ac:dyDescent="0.35">
      <c r="A642">
        <v>502</v>
      </c>
      <c r="B642" t="s">
        <v>363</v>
      </c>
      <c r="C642">
        <v>0</v>
      </c>
      <c r="E642" t="s">
        <v>447</v>
      </c>
      <c r="G642" t="s">
        <v>363</v>
      </c>
      <c r="H642">
        <v>0.59799999999999998</v>
      </c>
      <c r="I642" t="s">
        <v>871</v>
      </c>
      <c r="L642">
        <v>104618007</v>
      </c>
      <c r="M642" s="5">
        <v>42377</v>
      </c>
      <c r="N642">
        <v>30</v>
      </c>
      <c r="O642">
        <v>2</v>
      </c>
      <c r="P642">
        <v>7</v>
      </c>
      <c r="Q642">
        <v>1</v>
      </c>
      <c r="R642" t="s">
        <v>3</v>
      </c>
    </row>
    <row r="643" spans="1:18" x14ac:dyDescent="0.35">
      <c r="A643">
        <v>502</v>
      </c>
      <c r="B643" t="s">
        <v>363</v>
      </c>
      <c r="C643">
        <v>0</v>
      </c>
      <c r="E643" t="s">
        <v>447</v>
      </c>
      <c r="F643" t="s">
        <v>445</v>
      </c>
      <c r="G643" t="s">
        <v>363</v>
      </c>
      <c r="H643">
        <v>0.59799999999999998</v>
      </c>
      <c r="I643" t="s">
        <v>871</v>
      </c>
      <c r="L643">
        <v>104438941</v>
      </c>
      <c r="M643" s="5">
        <v>42201</v>
      </c>
      <c r="N643">
        <v>23</v>
      </c>
      <c r="O643">
        <v>1</v>
      </c>
      <c r="P643">
        <v>7</v>
      </c>
      <c r="Q643">
        <v>1</v>
      </c>
      <c r="R643" t="s">
        <v>7</v>
      </c>
    </row>
    <row r="644" spans="1:18" x14ac:dyDescent="0.35">
      <c r="A644">
        <v>502</v>
      </c>
      <c r="B644" t="s">
        <v>363</v>
      </c>
      <c r="C644">
        <v>0</v>
      </c>
      <c r="E644" t="s">
        <v>447</v>
      </c>
      <c r="G644" t="s">
        <v>363</v>
      </c>
      <c r="H644">
        <v>0.59799999999999998</v>
      </c>
      <c r="I644" t="s">
        <v>871</v>
      </c>
      <c r="L644">
        <v>104279791</v>
      </c>
      <c r="M644" s="5">
        <v>42025</v>
      </c>
      <c r="N644">
        <v>30</v>
      </c>
      <c r="O644">
        <v>1</v>
      </c>
      <c r="P644">
        <v>7</v>
      </c>
      <c r="Q644">
        <v>1</v>
      </c>
      <c r="R644" t="s">
        <v>3</v>
      </c>
    </row>
    <row r="645" spans="1:18" x14ac:dyDescent="0.35">
      <c r="A645">
        <v>502</v>
      </c>
      <c r="B645" t="s">
        <v>363</v>
      </c>
      <c r="C645">
        <v>0</v>
      </c>
      <c r="E645" t="s">
        <v>447</v>
      </c>
      <c r="F645" t="s">
        <v>453</v>
      </c>
      <c r="G645" t="s">
        <v>363</v>
      </c>
      <c r="H645">
        <v>0.59799999999999998</v>
      </c>
      <c r="I645" t="s">
        <v>871</v>
      </c>
      <c r="L645">
        <v>104183659</v>
      </c>
      <c r="M645" s="5">
        <v>41915</v>
      </c>
      <c r="N645">
        <v>30</v>
      </c>
      <c r="O645">
        <v>1</v>
      </c>
      <c r="P645">
        <v>7</v>
      </c>
      <c r="Q645">
        <v>1</v>
      </c>
      <c r="R645" t="s">
        <v>8</v>
      </c>
    </row>
    <row r="646" spans="1:18" x14ac:dyDescent="0.35">
      <c r="A646">
        <v>502</v>
      </c>
      <c r="B646" t="s">
        <v>363</v>
      </c>
      <c r="C646">
        <v>0</v>
      </c>
      <c r="D646" t="s">
        <v>411</v>
      </c>
      <c r="E646" t="s">
        <v>447</v>
      </c>
      <c r="F646" t="s">
        <v>451</v>
      </c>
      <c r="G646" t="s">
        <v>363</v>
      </c>
      <c r="H646">
        <v>0.59799999999999998</v>
      </c>
      <c r="I646" t="s">
        <v>871</v>
      </c>
      <c r="L646">
        <v>106994087</v>
      </c>
      <c r="M646" s="5">
        <v>44719</v>
      </c>
      <c r="N646">
        <v>26</v>
      </c>
      <c r="O646">
        <v>1</v>
      </c>
      <c r="P646">
        <v>7</v>
      </c>
      <c r="Q646">
        <v>1</v>
      </c>
      <c r="R646" t="s">
        <v>7</v>
      </c>
    </row>
    <row r="647" spans="1:18" x14ac:dyDescent="0.35">
      <c r="A647">
        <v>502</v>
      </c>
      <c r="B647" t="s">
        <v>363</v>
      </c>
      <c r="C647">
        <v>0</v>
      </c>
      <c r="D647" t="s">
        <v>411</v>
      </c>
      <c r="E647" t="s">
        <v>447</v>
      </c>
      <c r="F647" t="s">
        <v>451</v>
      </c>
      <c r="G647" t="s">
        <v>363</v>
      </c>
      <c r="H647">
        <v>0.59799999999999998</v>
      </c>
      <c r="I647" t="s">
        <v>871</v>
      </c>
      <c r="L647">
        <v>106431430</v>
      </c>
      <c r="M647" s="5">
        <v>44163</v>
      </c>
      <c r="N647">
        <v>30</v>
      </c>
      <c r="O647">
        <v>2</v>
      </c>
      <c r="P647">
        <v>7</v>
      </c>
      <c r="Q647">
        <v>1</v>
      </c>
      <c r="R647" t="s">
        <v>8</v>
      </c>
    </row>
    <row r="648" spans="1:18" x14ac:dyDescent="0.35">
      <c r="A648">
        <v>502</v>
      </c>
      <c r="B648" t="s">
        <v>363</v>
      </c>
      <c r="C648">
        <v>0</v>
      </c>
      <c r="E648" t="s">
        <v>454</v>
      </c>
      <c r="F648" t="s">
        <v>451</v>
      </c>
      <c r="G648" t="s">
        <v>363</v>
      </c>
      <c r="H648">
        <v>0.59799999999999998</v>
      </c>
      <c r="I648" t="s">
        <v>871</v>
      </c>
      <c r="L648">
        <v>104882945</v>
      </c>
      <c r="M648" s="5">
        <v>42629</v>
      </c>
      <c r="N648">
        <v>30</v>
      </c>
      <c r="O648">
        <v>1</v>
      </c>
      <c r="P648">
        <v>7</v>
      </c>
      <c r="Q648">
        <v>1</v>
      </c>
      <c r="R648" t="s">
        <v>7</v>
      </c>
    </row>
    <row r="649" spans="1:18" x14ac:dyDescent="0.35">
      <c r="A649">
        <v>502</v>
      </c>
      <c r="B649" t="s">
        <v>363</v>
      </c>
      <c r="C649">
        <v>9.5000000000000001E-2</v>
      </c>
      <c r="D649" t="s">
        <v>411</v>
      </c>
      <c r="E649" t="s">
        <v>447</v>
      </c>
      <c r="F649" t="s">
        <v>451</v>
      </c>
      <c r="G649" t="s">
        <v>363</v>
      </c>
      <c r="H649">
        <v>0.69299999999999995</v>
      </c>
      <c r="I649" t="s">
        <v>871</v>
      </c>
      <c r="L649">
        <v>104493149</v>
      </c>
      <c r="M649" s="5">
        <v>42253</v>
      </c>
      <c r="N649">
        <v>1</v>
      </c>
      <c r="O649">
        <v>1</v>
      </c>
      <c r="P649">
        <v>0</v>
      </c>
      <c r="Q649">
        <v>4</v>
      </c>
      <c r="R649" t="s">
        <v>7</v>
      </c>
    </row>
    <row r="650" spans="1:18" x14ac:dyDescent="0.35">
      <c r="A650">
        <v>502</v>
      </c>
      <c r="B650" t="s">
        <v>363</v>
      </c>
      <c r="C650">
        <v>0.19</v>
      </c>
      <c r="D650" t="s">
        <v>411</v>
      </c>
      <c r="E650" t="s">
        <v>447</v>
      </c>
      <c r="F650" t="s">
        <v>451</v>
      </c>
      <c r="G650" t="s">
        <v>363</v>
      </c>
      <c r="H650">
        <v>0.78800000000000003</v>
      </c>
      <c r="I650" t="s">
        <v>871</v>
      </c>
      <c r="L650">
        <v>108383510</v>
      </c>
      <c r="M650" s="5">
        <v>46048</v>
      </c>
      <c r="N650">
        <v>27</v>
      </c>
      <c r="O650">
        <v>1</v>
      </c>
      <c r="P650">
        <v>0</v>
      </c>
      <c r="Q650">
        <v>1</v>
      </c>
      <c r="R650" t="s">
        <v>10</v>
      </c>
    </row>
    <row r="651" spans="1:18" x14ac:dyDescent="0.35">
      <c r="A651">
        <v>502</v>
      </c>
      <c r="B651" t="s">
        <v>363</v>
      </c>
      <c r="C651">
        <v>0.19</v>
      </c>
      <c r="D651" t="s">
        <v>411</v>
      </c>
      <c r="E651" t="s">
        <v>447</v>
      </c>
      <c r="F651" t="s">
        <v>451</v>
      </c>
      <c r="G651" t="s">
        <v>363</v>
      </c>
      <c r="H651">
        <v>0.78800000000000003</v>
      </c>
      <c r="I651" t="s">
        <v>871</v>
      </c>
      <c r="L651">
        <v>104308990</v>
      </c>
      <c r="M651" s="5">
        <v>42053</v>
      </c>
      <c r="N651">
        <v>1</v>
      </c>
      <c r="O651">
        <v>4</v>
      </c>
      <c r="P651">
        <v>0</v>
      </c>
      <c r="Q651">
        <v>1</v>
      </c>
      <c r="R651" t="s">
        <v>8</v>
      </c>
    </row>
    <row r="652" spans="1:18" x14ac:dyDescent="0.35">
      <c r="A652">
        <v>502</v>
      </c>
      <c r="B652" t="s">
        <v>363</v>
      </c>
      <c r="C652">
        <v>0.25</v>
      </c>
      <c r="D652" t="s">
        <v>411</v>
      </c>
      <c r="E652" t="s">
        <v>447</v>
      </c>
      <c r="F652" t="s">
        <v>451</v>
      </c>
      <c r="G652" t="s">
        <v>363</v>
      </c>
      <c r="H652">
        <v>0.84799999999999998</v>
      </c>
      <c r="I652" t="s">
        <v>871</v>
      </c>
      <c r="L652">
        <v>105151472</v>
      </c>
      <c r="M652" s="5">
        <v>42916</v>
      </c>
      <c r="N652">
        <v>17</v>
      </c>
      <c r="O652">
        <v>1</v>
      </c>
      <c r="P652">
        <v>0</v>
      </c>
      <c r="Q652">
        <v>5</v>
      </c>
      <c r="R652" t="s">
        <v>7</v>
      </c>
    </row>
    <row r="653" spans="1:18" x14ac:dyDescent="0.35">
      <c r="A653">
        <v>502</v>
      </c>
      <c r="B653" t="s">
        <v>363</v>
      </c>
      <c r="C653">
        <v>0.19</v>
      </c>
      <c r="D653" t="s">
        <v>6</v>
      </c>
      <c r="E653" t="s">
        <v>451</v>
      </c>
      <c r="F653" t="s">
        <v>447</v>
      </c>
      <c r="G653" t="s">
        <v>363</v>
      </c>
      <c r="H653">
        <v>0.995</v>
      </c>
      <c r="I653" t="s">
        <v>871</v>
      </c>
      <c r="L653">
        <v>105564410</v>
      </c>
      <c r="M653" s="5">
        <v>43310</v>
      </c>
      <c r="N653">
        <v>1</v>
      </c>
      <c r="O653">
        <v>1</v>
      </c>
      <c r="P653">
        <v>0</v>
      </c>
      <c r="Q653">
        <v>1</v>
      </c>
      <c r="R653" t="s">
        <v>7</v>
      </c>
    </row>
    <row r="654" spans="1:18" x14ac:dyDescent="0.35">
      <c r="A654">
        <v>502</v>
      </c>
      <c r="B654" t="s">
        <v>363</v>
      </c>
      <c r="C654">
        <v>0.25</v>
      </c>
      <c r="D654" t="s">
        <v>6</v>
      </c>
      <c r="E654" t="s">
        <v>453</v>
      </c>
      <c r="F654" t="s">
        <v>446</v>
      </c>
      <c r="G654" t="s">
        <v>363</v>
      </c>
      <c r="H654">
        <v>1.0509999999999999</v>
      </c>
      <c r="I654" t="s">
        <v>871</v>
      </c>
      <c r="L654">
        <v>106213110</v>
      </c>
      <c r="M654" s="5">
        <v>43890</v>
      </c>
      <c r="N654">
        <v>29</v>
      </c>
      <c r="O654">
        <v>1</v>
      </c>
      <c r="P654">
        <v>0</v>
      </c>
      <c r="Q654">
        <v>5</v>
      </c>
    </row>
    <row r="655" spans="1:18" x14ac:dyDescent="0.35">
      <c r="A655">
        <v>502</v>
      </c>
      <c r="B655" t="s">
        <v>363</v>
      </c>
      <c r="C655">
        <v>0.114</v>
      </c>
      <c r="D655" t="s">
        <v>6</v>
      </c>
      <c r="E655" t="s">
        <v>451</v>
      </c>
      <c r="F655" t="s">
        <v>447</v>
      </c>
      <c r="G655" t="s">
        <v>363</v>
      </c>
      <c r="H655">
        <v>1.071</v>
      </c>
      <c r="I655" t="s">
        <v>871</v>
      </c>
      <c r="L655">
        <v>108101932</v>
      </c>
      <c r="M655" s="5">
        <v>45767</v>
      </c>
      <c r="N655">
        <v>28</v>
      </c>
      <c r="O655">
        <v>1</v>
      </c>
      <c r="Q655">
        <v>1</v>
      </c>
      <c r="R655" t="s">
        <v>7</v>
      </c>
    </row>
    <row r="656" spans="1:18" x14ac:dyDescent="0.35">
      <c r="A656">
        <v>502</v>
      </c>
      <c r="B656" t="s">
        <v>363</v>
      </c>
      <c r="C656">
        <v>0.1</v>
      </c>
      <c r="E656" t="s">
        <v>451</v>
      </c>
      <c r="F656" t="s">
        <v>447</v>
      </c>
      <c r="G656" t="s">
        <v>363</v>
      </c>
      <c r="H656">
        <v>1.085</v>
      </c>
      <c r="I656" t="s">
        <v>871</v>
      </c>
      <c r="K656" t="s">
        <v>68</v>
      </c>
      <c r="L656">
        <v>105081072</v>
      </c>
      <c r="M656" s="5">
        <v>42850</v>
      </c>
      <c r="N656">
        <v>1</v>
      </c>
      <c r="O656">
        <v>2</v>
      </c>
      <c r="Q656">
        <v>4</v>
      </c>
      <c r="R656" t="s">
        <v>7</v>
      </c>
    </row>
    <row r="657" spans="1:18" x14ac:dyDescent="0.35">
      <c r="A657">
        <v>502</v>
      </c>
      <c r="B657" t="s">
        <v>364</v>
      </c>
      <c r="C657">
        <v>0.5</v>
      </c>
      <c r="D657" t="s">
        <v>411</v>
      </c>
      <c r="E657" t="s">
        <v>447</v>
      </c>
      <c r="F657" t="s">
        <v>451</v>
      </c>
      <c r="G657" t="s">
        <v>363</v>
      </c>
      <c r="H657">
        <v>1.0980000000000001</v>
      </c>
      <c r="I657" t="s">
        <v>871</v>
      </c>
      <c r="L657">
        <v>104104431</v>
      </c>
      <c r="M657" s="5">
        <v>41825</v>
      </c>
      <c r="N657">
        <v>1</v>
      </c>
      <c r="O657">
        <v>10</v>
      </c>
      <c r="P657">
        <v>0</v>
      </c>
      <c r="Q657">
        <v>4</v>
      </c>
    </row>
    <row r="658" spans="1:18" x14ac:dyDescent="0.35">
      <c r="A658">
        <v>502</v>
      </c>
      <c r="B658" t="s">
        <v>363</v>
      </c>
      <c r="C658">
        <v>0.5</v>
      </c>
      <c r="D658" t="s">
        <v>6</v>
      </c>
      <c r="E658" t="s">
        <v>455</v>
      </c>
      <c r="F658" t="s">
        <v>456</v>
      </c>
      <c r="G658" t="s">
        <v>363</v>
      </c>
      <c r="H658">
        <v>1.1140000000000001</v>
      </c>
      <c r="I658" t="s">
        <v>871</v>
      </c>
      <c r="L658">
        <v>103947122</v>
      </c>
      <c r="M658" s="5">
        <v>41613</v>
      </c>
      <c r="N658">
        <v>1</v>
      </c>
      <c r="O658">
        <v>2</v>
      </c>
      <c r="P658">
        <v>0</v>
      </c>
      <c r="Q658">
        <v>4</v>
      </c>
      <c r="R658" t="s">
        <v>7</v>
      </c>
    </row>
    <row r="659" spans="1:18" x14ac:dyDescent="0.35">
      <c r="A659">
        <v>502</v>
      </c>
      <c r="B659" t="s">
        <v>364</v>
      </c>
      <c r="C659">
        <v>3.7999999999999999E-2</v>
      </c>
      <c r="D659" t="s">
        <v>6</v>
      </c>
      <c r="E659" t="s">
        <v>451</v>
      </c>
      <c r="F659" t="s">
        <v>447</v>
      </c>
      <c r="G659" t="s">
        <v>363</v>
      </c>
      <c r="H659">
        <v>1.147</v>
      </c>
      <c r="I659" t="s">
        <v>871</v>
      </c>
      <c r="L659">
        <v>104766047</v>
      </c>
      <c r="M659" s="5">
        <v>42515</v>
      </c>
      <c r="N659">
        <v>21</v>
      </c>
      <c r="O659">
        <v>1</v>
      </c>
      <c r="P659">
        <v>0</v>
      </c>
      <c r="Q659">
        <v>1</v>
      </c>
      <c r="R659" t="s">
        <v>3</v>
      </c>
    </row>
    <row r="660" spans="1:18" x14ac:dyDescent="0.35">
      <c r="A660">
        <v>502</v>
      </c>
      <c r="B660" t="s">
        <v>363</v>
      </c>
      <c r="C660">
        <v>3.7999999999999999E-2</v>
      </c>
      <c r="D660" t="s">
        <v>6</v>
      </c>
      <c r="E660" t="s">
        <v>451</v>
      </c>
      <c r="F660" t="s">
        <v>447</v>
      </c>
      <c r="G660" t="s">
        <v>363</v>
      </c>
      <c r="H660">
        <v>1.147</v>
      </c>
      <c r="I660" t="s">
        <v>871</v>
      </c>
      <c r="L660">
        <v>107270628</v>
      </c>
      <c r="M660" s="5">
        <v>44985</v>
      </c>
      <c r="N660">
        <v>17</v>
      </c>
      <c r="O660">
        <v>1</v>
      </c>
      <c r="Q660">
        <v>1</v>
      </c>
      <c r="R660" t="s">
        <v>7</v>
      </c>
    </row>
    <row r="661" spans="1:18" x14ac:dyDescent="0.35">
      <c r="A661">
        <v>502</v>
      </c>
      <c r="B661" t="s">
        <v>364</v>
      </c>
      <c r="C661">
        <v>0</v>
      </c>
      <c r="E661" t="s">
        <v>451</v>
      </c>
      <c r="F661" t="s">
        <v>447</v>
      </c>
      <c r="G661" t="s">
        <v>363</v>
      </c>
      <c r="H661">
        <v>1.1850000000000001</v>
      </c>
      <c r="I661" t="s">
        <v>871</v>
      </c>
      <c r="L661">
        <v>107943604</v>
      </c>
      <c r="M661" s="5">
        <v>45607</v>
      </c>
      <c r="N661">
        <v>21</v>
      </c>
      <c r="O661">
        <v>1</v>
      </c>
      <c r="Q661">
        <v>1</v>
      </c>
      <c r="R661" t="s">
        <v>8</v>
      </c>
    </row>
    <row r="662" spans="1:18" x14ac:dyDescent="0.35">
      <c r="A662">
        <v>502</v>
      </c>
      <c r="B662" t="s">
        <v>363</v>
      </c>
      <c r="C662">
        <v>0</v>
      </c>
      <c r="E662" t="s">
        <v>451</v>
      </c>
      <c r="G662" t="s">
        <v>363</v>
      </c>
      <c r="H662">
        <v>1.1850000000000001</v>
      </c>
      <c r="I662" t="s">
        <v>871</v>
      </c>
      <c r="L662">
        <v>108176995</v>
      </c>
      <c r="M662" s="5">
        <v>45835</v>
      </c>
      <c r="N662">
        <v>21</v>
      </c>
      <c r="O662">
        <v>2</v>
      </c>
      <c r="Q662">
        <v>1</v>
      </c>
      <c r="R662" t="s">
        <v>7</v>
      </c>
    </row>
    <row r="663" spans="1:18" x14ac:dyDescent="0.35">
      <c r="A663">
        <v>502</v>
      </c>
      <c r="B663" t="s">
        <v>363</v>
      </c>
      <c r="C663">
        <v>0</v>
      </c>
      <c r="E663" t="s">
        <v>451</v>
      </c>
      <c r="F663" t="s">
        <v>447</v>
      </c>
      <c r="G663" t="s">
        <v>363</v>
      </c>
      <c r="H663">
        <v>1.1850000000000001</v>
      </c>
      <c r="I663" t="s">
        <v>871</v>
      </c>
      <c r="L663">
        <v>104354227</v>
      </c>
      <c r="M663" s="5">
        <v>42107</v>
      </c>
      <c r="N663">
        <v>30</v>
      </c>
      <c r="O663">
        <v>1</v>
      </c>
      <c r="P663">
        <v>8</v>
      </c>
      <c r="Q663">
        <v>1</v>
      </c>
      <c r="R663" t="s">
        <v>7</v>
      </c>
    </row>
    <row r="664" spans="1:18" x14ac:dyDescent="0.35">
      <c r="A664">
        <v>502</v>
      </c>
      <c r="B664" t="s">
        <v>363</v>
      </c>
      <c r="C664">
        <v>0</v>
      </c>
      <c r="D664" t="s">
        <v>6</v>
      </c>
      <c r="E664" t="s">
        <v>451</v>
      </c>
      <c r="F664" t="s">
        <v>447</v>
      </c>
      <c r="G664" t="s">
        <v>363</v>
      </c>
      <c r="H664">
        <v>1.1850000000000001</v>
      </c>
      <c r="I664" t="s">
        <v>871</v>
      </c>
      <c r="L664">
        <v>107622569</v>
      </c>
      <c r="M664" s="5">
        <v>45293</v>
      </c>
      <c r="N664">
        <v>17</v>
      </c>
      <c r="O664">
        <v>1</v>
      </c>
      <c r="P664">
        <v>0</v>
      </c>
      <c r="Q664">
        <v>3</v>
      </c>
      <c r="R664" t="s">
        <v>7</v>
      </c>
    </row>
    <row r="665" spans="1:18" x14ac:dyDescent="0.35">
      <c r="A665">
        <v>502</v>
      </c>
      <c r="B665" t="s">
        <v>363</v>
      </c>
      <c r="C665">
        <v>9.5000000000000001E-2</v>
      </c>
      <c r="D665" t="s">
        <v>6</v>
      </c>
      <c r="E665" t="s">
        <v>453</v>
      </c>
      <c r="F665" t="s">
        <v>451</v>
      </c>
      <c r="G665" t="s">
        <v>363</v>
      </c>
      <c r="H665">
        <v>1.206</v>
      </c>
      <c r="I665" t="s">
        <v>871</v>
      </c>
      <c r="L665">
        <v>105609518</v>
      </c>
      <c r="M665" s="5">
        <v>43354</v>
      </c>
      <c r="N665">
        <v>1</v>
      </c>
      <c r="O665">
        <v>1</v>
      </c>
      <c r="P665">
        <v>0</v>
      </c>
      <c r="Q665">
        <v>5</v>
      </c>
      <c r="R665" t="s">
        <v>7</v>
      </c>
    </row>
    <row r="666" spans="1:18" x14ac:dyDescent="0.35">
      <c r="A666">
        <v>502</v>
      </c>
      <c r="B666" t="s">
        <v>363</v>
      </c>
      <c r="C666">
        <v>2.5000000000000001E-2</v>
      </c>
      <c r="D666" t="s">
        <v>411</v>
      </c>
      <c r="E666" t="s">
        <v>451</v>
      </c>
      <c r="F666" t="s">
        <v>453</v>
      </c>
      <c r="G666" t="s">
        <v>363</v>
      </c>
      <c r="H666">
        <v>1.21</v>
      </c>
      <c r="I666" t="s">
        <v>871</v>
      </c>
      <c r="L666">
        <v>107194231</v>
      </c>
      <c r="M666" s="5">
        <v>44905</v>
      </c>
      <c r="N666">
        <v>19</v>
      </c>
      <c r="O666">
        <v>1</v>
      </c>
      <c r="P666">
        <v>0</v>
      </c>
      <c r="Q666">
        <v>1</v>
      </c>
    </row>
    <row r="667" spans="1:18" x14ac:dyDescent="0.35">
      <c r="A667">
        <v>502</v>
      </c>
      <c r="B667" t="s">
        <v>363</v>
      </c>
      <c r="C667">
        <v>3.7999999999999999E-2</v>
      </c>
      <c r="D667" t="s">
        <v>411</v>
      </c>
      <c r="E667" t="s">
        <v>451</v>
      </c>
      <c r="F667" t="s">
        <v>453</v>
      </c>
      <c r="G667" t="s">
        <v>363</v>
      </c>
      <c r="H667">
        <v>1.2230000000000001</v>
      </c>
      <c r="I667" t="s">
        <v>871</v>
      </c>
      <c r="L667">
        <v>104477939</v>
      </c>
      <c r="M667" s="5">
        <v>42244</v>
      </c>
      <c r="N667">
        <v>30</v>
      </c>
      <c r="O667">
        <v>1</v>
      </c>
      <c r="P667">
        <v>0</v>
      </c>
      <c r="Q667">
        <v>1</v>
      </c>
      <c r="R667" t="s">
        <v>7</v>
      </c>
    </row>
    <row r="668" spans="1:18" x14ac:dyDescent="0.35">
      <c r="A668">
        <v>502</v>
      </c>
      <c r="B668" t="s">
        <v>363</v>
      </c>
      <c r="C668">
        <v>3.7999999999999999E-2</v>
      </c>
      <c r="D668" t="s">
        <v>6</v>
      </c>
      <c r="E668" t="s">
        <v>453</v>
      </c>
      <c r="F668" t="s">
        <v>451</v>
      </c>
      <c r="G668" t="s">
        <v>363</v>
      </c>
      <c r="H668">
        <v>1.2629999999999999</v>
      </c>
      <c r="I668" t="s">
        <v>871</v>
      </c>
      <c r="L668">
        <v>107393197</v>
      </c>
      <c r="M668" s="5">
        <v>45099</v>
      </c>
      <c r="N668">
        <v>20</v>
      </c>
      <c r="O668">
        <v>2</v>
      </c>
      <c r="Q668">
        <v>5</v>
      </c>
      <c r="R668" t="s">
        <v>10</v>
      </c>
    </row>
    <row r="669" spans="1:18" x14ac:dyDescent="0.35">
      <c r="A669">
        <v>502</v>
      </c>
      <c r="B669" t="s">
        <v>363</v>
      </c>
      <c r="C669">
        <v>3.7999999999999999E-2</v>
      </c>
      <c r="D669" t="s">
        <v>6</v>
      </c>
      <c r="E669" t="s">
        <v>453</v>
      </c>
      <c r="F669" t="s">
        <v>451</v>
      </c>
      <c r="G669" t="s">
        <v>363</v>
      </c>
      <c r="H669">
        <v>1.2629999999999999</v>
      </c>
      <c r="I669" t="s">
        <v>871</v>
      </c>
      <c r="L669">
        <v>107399474</v>
      </c>
      <c r="M669" s="5">
        <v>45099</v>
      </c>
      <c r="N669">
        <v>20</v>
      </c>
      <c r="O669">
        <v>2</v>
      </c>
      <c r="Q669">
        <v>5</v>
      </c>
      <c r="R669" t="s">
        <v>10</v>
      </c>
    </row>
    <row r="670" spans="1:18" x14ac:dyDescent="0.35">
      <c r="A670">
        <v>502</v>
      </c>
      <c r="B670" t="s">
        <v>363</v>
      </c>
      <c r="C670">
        <v>1.9E-2</v>
      </c>
      <c r="D670" t="s">
        <v>6</v>
      </c>
      <c r="E670" t="s">
        <v>453</v>
      </c>
      <c r="F670" t="s">
        <v>451</v>
      </c>
      <c r="G670" t="s">
        <v>363</v>
      </c>
      <c r="H670">
        <v>1.282</v>
      </c>
      <c r="I670" t="s">
        <v>871</v>
      </c>
      <c r="L670">
        <v>106414893</v>
      </c>
      <c r="M670" s="5">
        <v>44148</v>
      </c>
      <c r="N670">
        <v>17</v>
      </c>
      <c r="O670">
        <v>1</v>
      </c>
      <c r="P670">
        <v>0</v>
      </c>
      <c r="Q670">
        <v>4</v>
      </c>
      <c r="R670" t="s">
        <v>7</v>
      </c>
    </row>
    <row r="671" spans="1:18" x14ac:dyDescent="0.35">
      <c r="A671">
        <v>502</v>
      </c>
      <c r="B671" t="s">
        <v>363</v>
      </c>
      <c r="C671">
        <v>3.0000000000000001E-3</v>
      </c>
      <c r="D671" t="s">
        <v>411</v>
      </c>
      <c r="E671" t="s">
        <v>453</v>
      </c>
      <c r="F671" t="s">
        <v>446</v>
      </c>
      <c r="G671" t="s">
        <v>363</v>
      </c>
      <c r="H671">
        <v>1.304</v>
      </c>
      <c r="I671" t="s">
        <v>871</v>
      </c>
      <c r="L671">
        <v>105487562</v>
      </c>
      <c r="M671" s="5">
        <v>43239</v>
      </c>
      <c r="N671">
        <v>21</v>
      </c>
      <c r="O671">
        <v>1</v>
      </c>
      <c r="P671">
        <v>7</v>
      </c>
      <c r="Q671">
        <v>1</v>
      </c>
      <c r="R671" t="s">
        <v>7</v>
      </c>
    </row>
    <row r="672" spans="1:18" x14ac:dyDescent="0.35">
      <c r="A672">
        <v>502</v>
      </c>
      <c r="B672" t="s">
        <v>363</v>
      </c>
      <c r="C672">
        <v>1.9E-2</v>
      </c>
      <c r="D672" t="s">
        <v>411</v>
      </c>
      <c r="E672" t="s">
        <v>456</v>
      </c>
      <c r="F672" t="s">
        <v>446</v>
      </c>
      <c r="G672" t="s">
        <v>363</v>
      </c>
      <c r="H672">
        <v>1.32</v>
      </c>
      <c r="I672" t="s">
        <v>871</v>
      </c>
      <c r="L672">
        <v>104721634</v>
      </c>
      <c r="M672" s="5">
        <v>42476</v>
      </c>
      <c r="N672">
        <v>24</v>
      </c>
      <c r="O672">
        <v>1</v>
      </c>
      <c r="P672">
        <v>0</v>
      </c>
      <c r="Q672">
        <v>1</v>
      </c>
      <c r="R672" t="s">
        <v>7</v>
      </c>
    </row>
    <row r="673" spans="1:18" x14ac:dyDescent="0.35">
      <c r="A673">
        <v>502</v>
      </c>
      <c r="B673" t="s">
        <v>363</v>
      </c>
      <c r="C673">
        <v>0.25</v>
      </c>
      <c r="D673" t="s">
        <v>6</v>
      </c>
      <c r="E673" t="s">
        <v>446</v>
      </c>
      <c r="F673" t="s">
        <v>456</v>
      </c>
      <c r="G673" t="s">
        <v>363</v>
      </c>
      <c r="H673">
        <v>1.3640000000000001</v>
      </c>
      <c r="I673" t="s">
        <v>871</v>
      </c>
      <c r="L673">
        <v>105209577</v>
      </c>
      <c r="M673" s="5">
        <v>42969</v>
      </c>
      <c r="N673">
        <v>30</v>
      </c>
      <c r="O673">
        <v>1</v>
      </c>
      <c r="P673">
        <v>8</v>
      </c>
      <c r="Q673">
        <v>1</v>
      </c>
      <c r="R673" t="s">
        <v>8</v>
      </c>
    </row>
    <row r="674" spans="1:18" x14ac:dyDescent="0.35">
      <c r="A674">
        <v>0</v>
      </c>
      <c r="B674" t="s">
        <v>363</v>
      </c>
      <c r="C674">
        <v>0.25</v>
      </c>
      <c r="D674" t="s">
        <v>6</v>
      </c>
      <c r="E674" t="s">
        <v>446</v>
      </c>
      <c r="F674" t="s">
        <v>453</v>
      </c>
      <c r="G674" t="s">
        <v>363</v>
      </c>
      <c r="H674">
        <v>1.3640000000000001</v>
      </c>
      <c r="I674" t="s">
        <v>871</v>
      </c>
      <c r="L674">
        <v>104217849</v>
      </c>
      <c r="M674" s="5">
        <v>41950</v>
      </c>
      <c r="N674">
        <v>1</v>
      </c>
      <c r="O674">
        <v>1</v>
      </c>
      <c r="Q674">
        <v>1</v>
      </c>
      <c r="R674" t="s">
        <v>7</v>
      </c>
    </row>
    <row r="675" spans="1:18" x14ac:dyDescent="0.35">
      <c r="A675">
        <v>502</v>
      </c>
      <c r="B675" t="s">
        <v>363</v>
      </c>
      <c r="C675">
        <v>7.5999999999999998E-2</v>
      </c>
      <c r="D675" t="s">
        <v>411</v>
      </c>
      <c r="E675" t="s">
        <v>456</v>
      </c>
      <c r="F675" t="s">
        <v>446</v>
      </c>
      <c r="G675" t="s">
        <v>363</v>
      </c>
      <c r="H675">
        <v>1.377</v>
      </c>
      <c r="I675" t="s">
        <v>871</v>
      </c>
      <c r="L675">
        <v>105386486</v>
      </c>
      <c r="M675" s="5">
        <v>43139</v>
      </c>
      <c r="N675">
        <v>17</v>
      </c>
      <c r="O675">
        <v>1</v>
      </c>
      <c r="P675">
        <v>0</v>
      </c>
      <c r="Q675">
        <v>5</v>
      </c>
      <c r="R675" t="s">
        <v>7</v>
      </c>
    </row>
    <row r="676" spans="1:18" x14ac:dyDescent="0.35">
      <c r="A676">
        <v>502</v>
      </c>
      <c r="B676" t="s">
        <v>363</v>
      </c>
      <c r="C676">
        <v>0.25</v>
      </c>
      <c r="D676" t="s">
        <v>411</v>
      </c>
      <c r="E676" t="s">
        <v>451</v>
      </c>
      <c r="F676" t="s">
        <v>447</v>
      </c>
      <c r="G676" t="s">
        <v>363</v>
      </c>
      <c r="H676">
        <v>1.4350000000000001</v>
      </c>
      <c r="I676" t="s">
        <v>871</v>
      </c>
      <c r="L676">
        <v>105031105</v>
      </c>
      <c r="M676" s="5">
        <v>42795</v>
      </c>
      <c r="N676">
        <v>17</v>
      </c>
      <c r="O676">
        <v>1</v>
      </c>
      <c r="P676">
        <v>0</v>
      </c>
      <c r="Q676">
        <v>5</v>
      </c>
      <c r="R676" t="s">
        <v>3</v>
      </c>
    </row>
    <row r="677" spans="1:18" x14ac:dyDescent="0.35">
      <c r="A677">
        <v>502</v>
      </c>
      <c r="B677" t="s">
        <v>364</v>
      </c>
      <c r="C677">
        <v>0.21</v>
      </c>
      <c r="D677" t="s">
        <v>411</v>
      </c>
      <c r="E677" t="s">
        <v>453</v>
      </c>
      <c r="F677" t="s">
        <v>421</v>
      </c>
      <c r="G677" t="s">
        <v>363</v>
      </c>
      <c r="H677">
        <v>1.5109999999999999</v>
      </c>
      <c r="I677" t="s">
        <v>871</v>
      </c>
      <c r="L677">
        <v>107960083</v>
      </c>
      <c r="M677" s="5">
        <v>45621</v>
      </c>
      <c r="N677">
        <v>17</v>
      </c>
      <c r="O677">
        <v>1</v>
      </c>
      <c r="P677">
        <v>0</v>
      </c>
      <c r="Q677">
        <v>4</v>
      </c>
      <c r="R677" t="s">
        <v>7</v>
      </c>
    </row>
    <row r="678" spans="1:18" x14ac:dyDescent="0.35">
      <c r="A678">
        <v>502</v>
      </c>
      <c r="B678" t="s">
        <v>363</v>
      </c>
      <c r="C678">
        <v>9.5000000000000001E-2</v>
      </c>
      <c r="D678" t="s">
        <v>6</v>
      </c>
      <c r="E678" t="s">
        <v>446</v>
      </c>
      <c r="F678" t="s">
        <v>456</v>
      </c>
      <c r="G678" t="s">
        <v>363</v>
      </c>
      <c r="H678">
        <v>1.5189999999999999</v>
      </c>
      <c r="I678" t="s">
        <v>871</v>
      </c>
      <c r="L678">
        <v>104322589</v>
      </c>
      <c r="M678" s="5">
        <v>42072</v>
      </c>
      <c r="N678">
        <v>1</v>
      </c>
      <c r="O678">
        <v>1</v>
      </c>
      <c r="P678">
        <v>0</v>
      </c>
      <c r="Q678">
        <v>1</v>
      </c>
      <c r="R678" t="s">
        <v>7</v>
      </c>
    </row>
    <row r="679" spans="1:18" x14ac:dyDescent="0.35">
      <c r="A679">
        <v>502</v>
      </c>
      <c r="B679" t="s">
        <v>363</v>
      </c>
      <c r="C679">
        <v>7.5999999999999998E-2</v>
      </c>
      <c r="D679" t="s">
        <v>6</v>
      </c>
      <c r="E679" t="s">
        <v>455</v>
      </c>
      <c r="F679" t="s">
        <v>453</v>
      </c>
      <c r="G679" t="s">
        <v>363</v>
      </c>
      <c r="H679">
        <v>1.538</v>
      </c>
      <c r="I679" t="s">
        <v>871</v>
      </c>
      <c r="L679">
        <v>106152654</v>
      </c>
      <c r="M679" s="5">
        <v>43819</v>
      </c>
      <c r="N679">
        <v>17</v>
      </c>
      <c r="O679">
        <v>1</v>
      </c>
      <c r="P679">
        <v>0</v>
      </c>
      <c r="Q679">
        <v>4</v>
      </c>
      <c r="R679" t="s">
        <v>7</v>
      </c>
    </row>
    <row r="680" spans="1:18" x14ac:dyDescent="0.35">
      <c r="A680">
        <v>502</v>
      </c>
      <c r="B680" t="s">
        <v>363</v>
      </c>
      <c r="C680">
        <v>4.7E-2</v>
      </c>
      <c r="D680" t="s">
        <v>6</v>
      </c>
      <c r="E680" t="s">
        <v>446</v>
      </c>
      <c r="F680" t="s">
        <v>456</v>
      </c>
      <c r="G680" t="s">
        <v>363</v>
      </c>
      <c r="H680">
        <v>1.5669999999999999</v>
      </c>
      <c r="I680" t="s">
        <v>871</v>
      </c>
      <c r="L680">
        <v>106036327</v>
      </c>
      <c r="M680" s="5">
        <v>43752</v>
      </c>
      <c r="N680">
        <v>21</v>
      </c>
      <c r="O680">
        <v>1</v>
      </c>
      <c r="P680">
        <v>0</v>
      </c>
      <c r="Q680">
        <v>1</v>
      </c>
      <c r="R680" t="s">
        <v>7</v>
      </c>
    </row>
    <row r="681" spans="1:18" x14ac:dyDescent="0.35">
      <c r="A681">
        <v>502</v>
      </c>
      <c r="B681" t="s">
        <v>363</v>
      </c>
      <c r="C681">
        <v>3.7999999999999999E-2</v>
      </c>
      <c r="D681" t="s">
        <v>6</v>
      </c>
      <c r="E681" t="s">
        <v>446</v>
      </c>
      <c r="F681" t="s">
        <v>456</v>
      </c>
      <c r="G681" t="s">
        <v>363</v>
      </c>
      <c r="H681">
        <v>1.5760000000000001</v>
      </c>
      <c r="I681" t="s">
        <v>871</v>
      </c>
      <c r="L681">
        <v>105675444</v>
      </c>
      <c r="M681" s="5">
        <v>43414</v>
      </c>
      <c r="N681">
        <v>17</v>
      </c>
      <c r="O681">
        <v>1</v>
      </c>
      <c r="P681">
        <v>0</v>
      </c>
      <c r="Q681">
        <v>4</v>
      </c>
      <c r="R681" t="s">
        <v>7</v>
      </c>
    </row>
    <row r="682" spans="1:18" x14ac:dyDescent="0.35">
      <c r="A682">
        <v>502</v>
      </c>
      <c r="B682" t="s">
        <v>363</v>
      </c>
      <c r="C682">
        <v>1.9E-2</v>
      </c>
      <c r="D682" t="s">
        <v>6</v>
      </c>
      <c r="E682" t="s">
        <v>421</v>
      </c>
      <c r="F682" t="s">
        <v>456</v>
      </c>
      <c r="G682" t="s">
        <v>363</v>
      </c>
      <c r="H682">
        <v>1.595</v>
      </c>
      <c r="I682" t="s">
        <v>871</v>
      </c>
      <c r="L682">
        <v>104700732</v>
      </c>
      <c r="M682" s="5">
        <v>42444</v>
      </c>
      <c r="N682">
        <v>23</v>
      </c>
      <c r="O682">
        <v>1</v>
      </c>
      <c r="P682">
        <v>0</v>
      </c>
      <c r="Q682">
        <v>1</v>
      </c>
      <c r="R682" t="s">
        <v>3</v>
      </c>
    </row>
    <row r="683" spans="1:18" x14ac:dyDescent="0.35">
      <c r="A683">
        <v>502</v>
      </c>
      <c r="B683" t="s">
        <v>363</v>
      </c>
      <c r="C683">
        <v>0.01</v>
      </c>
      <c r="D683" t="s">
        <v>6</v>
      </c>
      <c r="E683" t="s">
        <v>446</v>
      </c>
      <c r="G683" t="s">
        <v>363</v>
      </c>
      <c r="H683">
        <v>1.6040000000000001</v>
      </c>
      <c r="I683" t="s">
        <v>871</v>
      </c>
      <c r="L683">
        <v>105664513</v>
      </c>
      <c r="M683" s="5">
        <v>43400</v>
      </c>
      <c r="N683">
        <v>1</v>
      </c>
      <c r="O683">
        <v>2</v>
      </c>
      <c r="P683">
        <v>7</v>
      </c>
      <c r="Q683">
        <v>1</v>
      </c>
      <c r="R683" t="s">
        <v>3</v>
      </c>
    </row>
    <row r="684" spans="1:18" x14ac:dyDescent="0.35">
      <c r="A684">
        <v>502</v>
      </c>
      <c r="B684" t="s">
        <v>364</v>
      </c>
      <c r="C684">
        <v>5.0000000000000001E-3</v>
      </c>
      <c r="D684" t="s">
        <v>6</v>
      </c>
      <c r="E684" t="s">
        <v>455</v>
      </c>
      <c r="F684" t="s">
        <v>456</v>
      </c>
      <c r="G684" t="s">
        <v>363</v>
      </c>
      <c r="H684">
        <v>1.609</v>
      </c>
      <c r="I684" t="s">
        <v>871</v>
      </c>
      <c r="L684">
        <v>104546620</v>
      </c>
      <c r="M684" s="5">
        <v>42305</v>
      </c>
      <c r="N684">
        <v>21</v>
      </c>
      <c r="O684">
        <v>2</v>
      </c>
      <c r="P684">
        <v>7</v>
      </c>
      <c r="Q684">
        <v>5</v>
      </c>
      <c r="R684" t="s">
        <v>3</v>
      </c>
    </row>
    <row r="685" spans="1:18" x14ac:dyDescent="0.35">
      <c r="A685">
        <v>502</v>
      </c>
      <c r="B685" t="s">
        <v>363</v>
      </c>
      <c r="C685">
        <v>4.0000000000000001E-3</v>
      </c>
      <c r="D685" t="s">
        <v>6</v>
      </c>
      <c r="E685" t="s">
        <v>421</v>
      </c>
      <c r="F685" t="s">
        <v>453</v>
      </c>
      <c r="G685" t="s">
        <v>363</v>
      </c>
      <c r="H685">
        <v>1.61</v>
      </c>
      <c r="I685" t="s">
        <v>871</v>
      </c>
      <c r="L685">
        <v>108125327</v>
      </c>
      <c r="M685" s="5">
        <v>45790</v>
      </c>
      <c r="N685">
        <v>21</v>
      </c>
      <c r="O685">
        <v>1</v>
      </c>
      <c r="P685">
        <v>7</v>
      </c>
      <c r="Q685">
        <v>1</v>
      </c>
      <c r="R685" t="s">
        <v>7</v>
      </c>
    </row>
    <row r="686" spans="1:18" x14ac:dyDescent="0.35">
      <c r="A686">
        <v>502</v>
      </c>
      <c r="B686" t="s">
        <v>363</v>
      </c>
      <c r="C686">
        <v>4.0000000000000001E-3</v>
      </c>
      <c r="D686" t="s">
        <v>6</v>
      </c>
      <c r="E686" t="s">
        <v>446</v>
      </c>
      <c r="F686" t="s">
        <v>453</v>
      </c>
      <c r="G686" t="s">
        <v>363</v>
      </c>
      <c r="H686">
        <v>1.61</v>
      </c>
      <c r="I686" t="s">
        <v>871</v>
      </c>
      <c r="L686">
        <v>105720728</v>
      </c>
      <c r="M686" s="5">
        <v>43434</v>
      </c>
      <c r="N686">
        <v>21</v>
      </c>
      <c r="O686">
        <v>1</v>
      </c>
      <c r="P686">
        <v>7</v>
      </c>
      <c r="Q686">
        <v>1</v>
      </c>
      <c r="R686" t="s">
        <v>7</v>
      </c>
    </row>
    <row r="687" spans="1:18" x14ac:dyDescent="0.35">
      <c r="A687">
        <v>502</v>
      </c>
      <c r="B687" t="s">
        <v>363</v>
      </c>
      <c r="C687">
        <v>1E-3</v>
      </c>
      <c r="D687" t="s">
        <v>6</v>
      </c>
      <c r="E687" t="s">
        <v>446</v>
      </c>
      <c r="F687" t="s">
        <v>447</v>
      </c>
      <c r="G687" t="s">
        <v>363</v>
      </c>
      <c r="H687">
        <v>1.613</v>
      </c>
      <c r="I687" t="s">
        <v>871</v>
      </c>
      <c r="L687">
        <v>107665122</v>
      </c>
      <c r="M687" s="5">
        <v>45352</v>
      </c>
      <c r="N687">
        <v>28</v>
      </c>
      <c r="O687">
        <v>1</v>
      </c>
      <c r="P687">
        <v>0</v>
      </c>
      <c r="Q687">
        <v>1</v>
      </c>
      <c r="R687" t="s">
        <v>7</v>
      </c>
    </row>
    <row r="688" spans="1:18" x14ac:dyDescent="0.35">
      <c r="A688">
        <v>502</v>
      </c>
      <c r="B688" t="s">
        <v>363</v>
      </c>
      <c r="C688">
        <v>1E-3</v>
      </c>
      <c r="D688" t="s">
        <v>6</v>
      </c>
      <c r="E688" t="s">
        <v>446</v>
      </c>
      <c r="F688" t="s">
        <v>458</v>
      </c>
      <c r="G688" t="s">
        <v>363</v>
      </c>
      <c r="H688">
        <v>1.613</v>
      </c>
      <c r="I688" t="s">
        <v>871</v>
      </c>
      <c r="L688">
        <v>105382984</v>
      </c>
      <c r="M688" s="5">
        <v>43133</v>
      </c>
      <c r="N688">
        <v>21</v>
      </c>
      <c r="O688">
        <v>1</v>
      </c>
      <c r="P688">
        <v>7</v>
      </c>
      <c r="Q688">
        <v>1</v>
      </c>
      <c r="R688" t="s">
        <v>7</v>
      </c>
    </row>
    <row r="689" spans="1:18" x14ac:dyDescent="0.35">
      <c r="A689">
        <v>502</v>
      </c>
      <c r="B689" t="s">
        <v>364</v>
      </c>
      <c r="C689">
        <v>0</v>
      </c>
      <c r="E689" t="s">
        <v>455</v>
      </c>
      <c r="G689" t="s">
        <v>363</v>
      </c>
      <c r="H689">
        <v>1.6140000000000001</v>
      </c>
      <c r="I689" t="s">
        <v>871</v>
      </c>
      <c r="L689">
        <v>104743030</v>
      </c>
      <c r="M689" s="5">
        <v>42508</v>
      </c>
      <c r="N689">
        <v>30</v>
      </c>
      <c r="O689">
        <v>2</v>
      </c>
      <c r="P689">
        <v>0</v>
      </c>
      <c r="Q689">
        <v>1</v>
      </c>
      <c r="R689" t="s">
        <v>7</v>
      </c>
    </row>
    <row r="690" spans="1:18" x14ac:dyDescent="0.35">
      <c r="A690">
        <v>502</v>
      </c>
      <c r="B690" t="s">
        <v>364</v>
      </c>
      <c r="C690">
        <v>0</v>
      </c>
      <c r="E690" t="s">
        <v>455</v>
      </c>
      <c r="G690" t="s">
        <v>363</v>
      </c>
      <c r="H690">
        <v>1.6140000000000001</v>
      </c>
      <c r="I690" t="s">
        <v>871</v>
      </c>
      <c r="L690">
        <v>104048428</v>
      </c>
      <c r="M690" s="5">
        <v>41750</v>
      </c>
      <c r="N690">
        <v>30</v>
      </c>
      <c r="O690">
        <v>1</v>
      </c>
      <c r="P690">
        <v>7</v>
      </c>
      <c r="Q690">
        <v>1</v>
      </c>
      <c r="R690" t="s">
        <v>7</v>
      </c>
    </row>
    <row r="691" spans="1:18" x14ac:dyDescent="0.35">
      <c r="A691">
        <v>502</v>
      </c>
      <c r="B691" t="s">
        <v>363</v>
      </c>
      <c r="C691">
        <v>0</v>
      </c>
      <c r="E691" t="s">
        <v>421</v>
      </c>
      <c r="F691" t="s">
        <v>460</v>
      </c>
      <c r="G691" t="s">
        <v>363</v>
      </c>
      <c r="H691">
        <v>1.6140000000000001</v>
      </c>
      <c r="I691" t="s">
        <v>871</v>
      </c>
      <c r="L691">
        <v>107495321</v>
      </c>
      <c r="M691" s="5">
        <v>45187</v>
      </c>
      <c r="N691">
        <v>25</v>
      </c>
      <c r="O691">
        <v>1</v>
      </c>
      <c r="P691">
        <v>7</v>
      </c>
      <c r="Q691">
        <v>1</v>
      </c>
      <c r="R691" t="s">
        <v>7</v>
      </c>
    </row>
    <row r="692" spans="1:18" x14ac:dyDescent="0.35">
      <c r="A692">
        <v>502</v>
      </c>
      <c r="B692" t="s">
        <v>363</v>
      </c>
      <c r="C692">
        <v>0</v>
      </c>
      <c r="E692" t="s">
        <v>421</v>
      </c>
      <c r="F692" t="s">
        <v>453</v>
      </c>
      <c r="G692" t="s">
        <v>363</v>
      </c>
      <c r="H692">
        <v>1.6140000000000001</v>
      </c>
      <c r="I692" t="s">
        <v>871</v>
      </c>
      <c r="L692">
        <v>106877375</v>
      </c>
      <c r="M692" s="5">
        <v>44561</v>
      </c>
      <c r="N692">
        <v>30</v>
      </c>
      <c r="O692">
        <v>1</v>
      </c>
      <c r="P692">
        <v>7</v>
      </c>
      <c r="Q692">
        <v>1</v>
      </c>
      <c r="R692" t="s">
        <v>3</v>
      </c>
    </row>
    <row r="693" spans="1:18" x14ac:dyDescent="0.35">
      <c r="A693">
        <v>502</v>
      </c>
      <c r="B693" t="s">
        <v>363</v>
      </c>
      <c r="C693">
        <v>0</v>
      </c>
      <c r="E693" t="s">
        <v>421</v>
      </c>
      <c r="F693" t="s">
        <v>461</v>
      </c>
      <c r="G693" t="s">
        <v>363</v>
      </c>
      <c r="H693">
        <v>1.6140000000000001</v>
      </c>
      <c r="I693" t="s">
        <v>871</v>
      </c>
      <c r="L693">
        <v>106636775</v>
      </c>
      <c r="M693" s="5">
        <v>44335</v>
      </c>
      <c r="N693">
        <v>23</v>
      </c>
      <c r="O693">
        <v>1</v>
      </c>
      <c r="P693">
        <v>7</v>
      </c>
      <c r="Q693">
        <v>4</v>
      </c>
      <c r="R693" t="s">
        <v>3</v>
      </c>
    </row>
    <row r="694" spans="1:18" x14ac:dyDescent="0.35">
      <c r="A694">
        <v>502</v>
      </c>
      <c r="B694" t="s">
        <v>363</v>
      </c>
      <c r="C694">
        <v>0</v>
      </c>
      <c r="E694" t="s">
        <v>421</v>
      </c>
      <c r="G694" t="s">
        <v>363</v>
      </c>
      <c r="H694">
        <v>1.6140000000000001</v>
      </c>
      <c r="I694" t="s">
        <v>871</v>
      </c>
      <c r="L694">
        <v>106367394</v>
      </c>
      <c r="M694" s="5">
        <v>44095</v>
      </c>
      <c r="N694">
        <v>24</v>
      </c>
      <c r="O694">
        <v>1</v>
      </c>
      <c r="P694">
        <v>7</v>
      </c>
      <c r="Q694">
        <v>1</v>
      </c>
      <c r="R694" t="s">
        <v>3</v>
      </c>
    </row>
    <row r="695" spans="1:18" x14ac:dyDescent="0.35">
      <c r="A695">
        <v>502</v>
      </c>
      <c r="B695" t="s">
        <v>363</v>
      </c>
      <c r="C695">
        <v>0</v>
      </c>
      <c r="E695" t="s">
        <v>421</v>
      </c>
      <c r="F695" t="s">
        <v>461</v>
      </c>
      <c r="G695" t="s">
        <v>363</v>
      </c>
      <c r="H695">
        <v>1.6140000000000001</v>
      </c>
      <c r="I695" t="s">
        <v>871</v>
      </c>
      <c r="L695">
        <v>108355607</v>
      </c>
      <c r="M695" s="5">
        <v>46011</v>
      </c>
      <c r="N695">
        <v>30</v>
      </c>
      <c r="O695">
        <v>1</v>
      </c>
      <c r="P695">
        <v>7</v>
      </c>
      <c r="Q695">
        <v>1</v>
      </c>
      <c r="R695" t="s">
        <v>7</v>
      </c>
    </row>
    <row r="696" spans="1:18" x14ac:dyDescent="0.35">
      <c r="A696">
        <v>502</v>
      </c>
      <c r="B696" t="s">
        <v>363</v>
      </c>
      <c r="C696">
        <v>0</v>
      </c>
      <c r="E696" t="s">
        <v>421</v>
      </c>
      <c r="G696" t="s">
        <v>363</v>
      </c>
      <c r="H696">
        <v>1.6140000000000001</v>
      </c>
      <c r="I696" t="s">
        <v>871</v>
      </c>
      <c r="L696">
        <v>106611321</v>
      </c>
      <c r="M696" s="5">
        <v>44320</v>
      </c>
      <c r="N696">
        <v>30</v>
      </c>
      <c r="O696">
        <v>1</v>
      </c>
      <c r="P696">
        <v>7</v>
      </c>
      <c r="Q696">
        <v>1</v>
      </c>
      <c r="R696" t="s">
        <v>7</v>
      </c>
    </row>
    <row r="697" spans="1:18" x14ac:dyDescent="0.35">
      <c r="A697">
        <v>502</v>
      </c>
      <c r="B697" t="s">
        <v>363</v>
      </c>
      <c r="C697">
        <v>0</v>
      </c>
      <c r="E697" t="s">
        <v>421</v>
      </c>
      <c r="F697" t="s">
        <v>461</v>
      </c>
      <c r="G697" t="s">
        <v>363</v>
      </c>
      <c r="H697">
        <v>1.6140000000000001</v>
      </c>
      <c r="I697" t="s">
        <v>871</v>
      </c>
      <c r="L697">
        <v>107249096</v>
      </c>
      <c r="M697" s="5">
        <v>44964</v>
      </c>
      <c r="N697">
        <v>21</v>
      </c>
      <c r="O697">
        <v>1</v>
      </c>
      <c r="P697">
        <v>7</v>
      </c>
      <c r="Q697">
        <v>1</v>
      </c>
      <c r="R697" t="s">
        <v>7</v>
      </c>
    </row>
    <row r="698" spans="1:18" x14ac:dyDescent="0.35">
      <c r="A698">
        <v>502</v>
      </c>
      <c r="B698" t="s">
        <v>459</v>
      </c>
      <c r="C698">
        <v>0</v>
      </c>
      <c r="E698" t="s">
        <v>446</v>
      </c>
      <c r="F698" t="s">
        <v>438</v>
      </c>
      <c r="G698" t="s">
        <v>363</v>
      </c>
      <c r="H698">
        <v>1.6140000000000001</v>
      </c>
      <c r="I698" t="s">
        <v>871</v>
      </c>
      <c r="L698">
        <v>104430465</v>
      </c>
      <c r="M698" s="5">
        <v>42194</v>
      </c>
      <c r="N698">
        <v>14</v>
      </c>
      <c r="O698">
        <v>1</v>
      </c>
      <c r="P698">
        <v>7</v>
      </c>
      <c r="Q698">
        <v>4</v>
      </c>
      <c r="R698" t="s">
        <v>3</v>
      </c>
    </row>
    <row r="699" spans="1:18" x14ac:dyDescent="0.35">
      <c r="A699">
        <v>502</v>
      </c>
      <c r="B699" t="s">
        <v>363</v>
      </c>
      <c r="C699">
        <v>0</v>
      </c>
      <c r="E699" t="s">
        <v>446</v>
      </c>
      <c r="G699" t="s">
        <v>363</v>
      </c>
      <c r="H699">
        <v>1.6140000000000001</v>
      </c>
      <c r="I699" t="s">
        <v>871</v>
      </c>
      <c r="L699">
        <v>105236219</v>
      </c>
      <c r="M699" s="5">
        <v>42994</v>
      </c>
      <c r="N699">
        <v>24</v>
      </c>
      <c r="O699">
        <v>1</v>
      </c>
      <c r="Q699">
        <v>1</v>
      </c>
      <c r="R699" t="s">
        <v>7</v>
      </c>
    </row>
    <row r="700" spans="1:18" x14ac:dyDescent="0.35">
      <c r="A700">
        <v>502</v>
      </c>
      <c r="B700" t="s">
        <v>363</v>
      </c>
      <c r="C700">
        <v>0</v>
      </c>
      <c r="E700" t="s">
        <v>446</v>
      </c>
      <c r="G700" t="s">
        <v>363</v>
      </c>
      <c r="H700">
        <v>1.6140000000000001</v>
      </c>
      <c r="I700" t="s">
        <v>871</v>
      </c>
      <c r="L700">
        <v>104700739</v>
      </c>
      <c r="M700" s="5">
        <v>42455</v>
      </c>
      <c r="N700">
        <v>30</v>
      </c>
      <c r="O700">
        <v>1</v>
      </c>
      <c r="P700">
        <v>7</v>
      </c>
      <c r="Q700">
        <v>1</v>
      </c>
      <c r="R700" t="s">
        <v>7</v>
      </c>
    </row>
    <row r="701" spans="1:18" x14ac:dyDescent="0.35">
      <c r="A701">
        <v>502</v>
      </c>
      <c r="B701" t="s">
        <v>363</v>
      </c>
      <c r="C701">
        <v>0</v>
      </c>
      <c r="E701" t="s">
        <v>446</v>
      </c>
      <c r="F701" t="s">
        <v>421</v>
      </c>
      <c r="G701" t="s">
        <v>363</v>
      </c>
      <c r="H701">
        <v>1.6140000000000001</v>
      </c>
      <c r="I701" t="s">
        <v>871</v>
      </c>
      <c r="L701">
        <v>104183724</v>
      </c>
      <c r="M701" s="5">
        <v>41910</v>
      </c>
      <c r="N701">
        <v>30</v>
      </c>
      <c r="O701">
        <v>1</v>
      </c>
      <c r="P701">
        <v>7</v>
      </c>
      <c r="Q701">
        <v>1</v>
      </c>
      <c r="R701" t="s">
        <v>8</v>
      </c>
    </row>
    <row r="702" spans="1:18" x14ac:dyDescent="0.35">
      <c r="A702">
        <v>502</v>
      </c>
      <c r="B702" t="s">
        <v>363</v>
      </c>
      <c r="C702">
        <v>0</v>
      </c>
      <c r="E702" t="s">
        <v>446</v>
      </c>
      <c r="G702" t="s">
        <v>363</v>
      </c>
      <c r="H702">
        <v>1.6140000000000001</v>
      </c>
      <c r="I702" t="s">
        <v>871</v>
      </c>
      <c r="L702">
        <v>105452311</v>
      </c>
      <c r="M702" s="5">
        <v>43202</v>
      </c>
      <c r="N702">
        <v>30</v>
      </c>
      <c r="O702">
        <v>1</v>
      </c>
      <c r="Q702">
        <v>1</v>
      </c>
      <c r="R702" t="s">
        <v>3</v>
      </c>
    </row>
    <row r="703" spans="1:18" x14ac:dyDescent="0.35">
      <c r="A703">
        <v>502</v>
      </c>
      <c r="B703" t="s">
        <v>363</v>
      </c>
      <c r="C703">
        <v>0</v>
      </c>
      <c r="E703" t="s">
        <v>446</v>
      </c>
      <c r="F703" t="s">
        <v>463</v>
      </c>
      <c r="G703" t="s">
        <v>363</v>
      </c>
      <c r="H703">
        <v>1.6140000000000001</v>
      </c>
      <c r="I703" t="s">
        <v>871</v>
      </c>
      <c r="L703">
        <v>105444277</v>
      </c>
      <c r="M703" s="5">
        <v>43187</v>
      </c>
      <c r="N703">
        <v>21</v>
      </c>
      <c r="O703">
        <v>1</v>
      </c>
      <c r="P703">
        <v>7</v>
      </c>
      <c r="Q703">
        <v>1</v>
      </c>
      <c r="R703" t="s">
        <v>7</v>
      </c>
    </row>
    <row r="704" spans="1:18" x14ac:dyDescent="0.35">
      <c r="A704">
        <v>502</v>
      </c>
      <c r="B704" t="s">
        <v>363</v>
      </c>
      <c r="C704">
        <v>0</v>
      </c>
      <c r="E704" t="s">
        <v>446</v>
      </c>
      <c r="F704" t="s">
        <v>461</v>
      </c>
      <c r="G704" t="s">
        <v>363</v>
      </c>
      <c r="H704">
        <v>1.6140000000000001</v>
      </c>
      <c r="I704" t="s">
        <v>871</v>
      </c>
      <c r="L704">
        <v>107476798</v>
      </c>
      <c r="M704" s="5">
        <v>45177</v>
      </c>
      <c r="N704">
        <v>30</v>
      </c>
      <c r="O704">
        <v>1</v>
      </c>
      <c r="P704">
        <v>7</v>
      </c>
      <c r="Q704">
        <v>1</v>
      </c>
      <c r="R704" t="s">
        <v>8</v>
      </c>
    </row>
    <row r="705" spans="1:18" x14ac:dyDescent="0.35">
      <c r="A705">
        <v>502</v>
      </c>
      <c r="B705" t="s">
        <v>363</v>
      </c>
      <c r="C705">
        <v>0</v>
      </c>
      <c r="E705" t="s">
        <v>446</v>
      </c>
      <c r="G705" t="s">
        <v>363</v>
      </c>
      <c r="H705">
        <v>1.6140000000000001</v>
      </c>
      <c r="I705" t="s">
        <v>871</v>
      </c>
      <c r="L705">
        <v>104279551</v>
      </c>
      <c r="M705" s="5">
        <v>42013</v>
      </c>
      <c r="N705">
        <v>21</v>
      </c>
      <c r="O705">
        <v>1</v>
      </c>
      <c r="P705">
        <v>7</v>
      </c>
      <c r="Q705">
        <v>1</v>
      </c>
      <c r="R705" t="s">
        <v>7</v>
      </c>
    </row>
    <row r="706" spans="1:18" x14ac:dyDescent="0.35">
      <c r="A706">
        <v>502</v>
      </c>
      <c r="B706" t="s">
        <v>363</v>
      </c>
      <c r="C706">
        <v>0</v>
      </c>
      <c r="E706" t="s">
        <v>446</v>
      </c>
      <c r="F706" t="s">
        <v>461</v>
      </c>
      <c r="G706" t="s">
        <v>363</v>
      </c>
      <c r="H706">
        <v>1.6140000000000001</v>
      </c>
      <c r="I706" t="s">
        <v>871</v>
      </c>
      <c r="L706">
        <v>107355181</v>
      </c>
      <c r="M706" s="5">
        <v>45062</v>
      </c>
      <c r="N706">
        <v>21</v>
      </c>
      <c r="O706">
        <v>1</v>
      </c>
      <c r="Q706">
        <v>1</v>
      </c>
      <c r="R706" t="s">
        <v>7</v>
      </c>
    </row>
    <row r="707" spans="1:18" x14ac:dyDescent="0.35">
      <c r="A707">
        <v>502</v>
      </c>
      <c r="B707" t="s">
        <v>363</v>
      </c>
      <c r="C707">
        <v>0</v>
      </c>
      <c r="E707" t="s">
        <v>446</v>
      </c>
      <c r="F707" t="s">
        <v>453</v>
      </c>
      <c r="G707" t="s">
        <v>363</v>
      </c>
      <c r="H707">
        <v>1.6140000000000001</v>
      </c>
      <c r="I707" t="s">
        <v>871</v>
      </c>
      <c r="L707">
        <v>106228156</v>
      </c>
      <c r="M707" s="5">
        <v>43908</v>
      </c>
      <c r="N707">
        <v>30</v>
      </c>
      <c r="O707">
        <v>1</v>
      </c>
      <c r="P707">
        <v>7</v>
      </c>
      <c r="Q707">
        <v>1</v>
      </c>
      <c r="R707" t="s">
        <v>3</v>
      </c>
    </row>
    <row r="708" spans="1:18" x14ac:dyDescent="0.35">
      <c r="A708">
        <v>502</v>
      </c>
      <c r="B708" t="s">
        <v>363</v>
      </c>
      <c r="C708">
        <v>0</v>
      </c>
      <c r="E708" t="s">
        <v>446</v>
      </c>
      <c r="G708" t="s">
        <v>363</v>
      </c>
      <c r="H708">
        <v>1.6140000000000001</v>
      </c>
      <c r="I708" t="s">
        <v>871</v>
      </c>
      <c r="L708">
        <v>106391315</v>
      </c>
      <c r="M708" s="5">
        <v>44124</v>
      </c>
      <c r="N708">
        <v>24</v>
      </c>
      <c r="O708">
        <v>1</v>
      </c>
      <c r="P708">
        <v>7</v>
      </c>
      <c r="Q708">
        <v>1</v>
      </c>
      <c r="R708" t="s">
        <v>7</v>
      </c>
    </row>
    <row r="709" spans="1:18" x14ac:dyDescent="0.35">
      <c r="A709">
        <v>502</v>
      </c>
      <c r="B709" t="s">
        <v>363</v>
      </c>
      <c r="C709">
        <v>0</v>
      </c>
      <c r="E709" t="s">
        <v>446</v>
      </c>
      <c r="F709" t="s">
        <v>453</v>
      </c>
      <c r="G709" t="s">
        <v>363</v>
      </c>
      <c r="H709">
        <v>1.6140000000000001</v>
      </c>
      <c r="I709" t="s">
        <v>871</v>
      </c>
      <c r="L709">
        <v>106895629</v>
      </c>
      <c r="M709" s="5">
        <v>44579</v>
      </c>
      <c r="N709">
        <v>24</v>
      </c>
      <c r="O709">
        <v>1</v>
      </c>
      <c r="P709">
        <v>7</v>
      </c>
      <c r="Q709">
        <v>3</v>
      </c>
      <c r="R709" t="s">
        <v>7</v>
      </c>
    </row>
    <row r="710" spans="1:18" x14ac:dyDescent="0.35">
      <c r="A710">
        <v>502</v>
      </c>
      <c r="B710" t="s">
        <v>363</v>
      </c>
      <c r="C710">
        <v>0</v>
      </c>
      <c r="E710" t="s">
        <v>446</v>
      </c>
      <c r="G710" t="s">
        <v>363</v>
      </c>
      <c r="H710">
        <v>1.6140000000000001</v>
      </c>
      <c r="I710" t="s">
        <v>871</v>
      </c>
      <c r="L710">
        <v>106152518</v>
      </c>
      <c r="M710" s="5">
        <v>43820</v>
      </c>
      <c r="N710">
        <v>31</v>
      </c>
      <c r="O710">
        <v>1</v>
      </c>
      <c r="P710">
        <v>7</v>
      </c>
      <c r="Q710">
        <v>1</v>
      </c>
      <c r="R710" t="s">
        <v>7</v>
      </c>
    </row>
    <row r="711" spans="1:18" x14ac:dyDescent="0.35">
      <c r="A711">
        <v>502</v>
      </c>
      <c r="B711" t="s">
        <v>363</v>
      </c>
      <c r="C711">
        <v>0</v>
      </c>
      <c r="E711" t="s">
        <v>446</v>
      </c>
      <c r="F711" t="s">
        <v>363</v>
      </c>
      <c r="G711" t="s">
        <v>363</v>
      </c>
      <c r="H711">
        <v>1.6140000000000001</v>
      </c>
      <c r="I711" t="s">
        <v>871</v>
      </c>
      <c r="L711">
        <v>104195075</v>
      </c>
      <c r="M711" s="5">
        <v>41931</v>
      </c>
      <c r="N711">
        <v>30</v>
      </c>
      <c r="O711">
        <v>1</v>
      </c>
      <c r="P711">
        <v>7</v>
      </c>
      <c r="Q711">
        <v>1</v>
      </c>
      <c r="R711" t="s">
        <v>7</v>
      </c>
    </row>
    <row r="712" spans="1:18" x14ac:dyDescent="0.35">
      <c r="A712">
        <v>502</v>
      </c>
      <c r="B712" t="s">
        <v>363</v>
      </c>
      <c r="C712">
        <v>2E-3</v>
      </c>
      <c r="D712" t="s">
        <v>411</v>
      </c>
      <c r="E712" t="s">
        <v>446</v>
      </c>
      <c r="F712" t="s">
        <v>464</v>
      </c>
      <c r="G712" t="s">
        <v>363</v>
      </c>
      <c r="H712">
        <v>1.6160000000000001</v>
      </c>
      <c r="I712" t="s">
        <v>871</v>
      </c>
      <c r="L712">
        <v>107127507</v>
      </c>
      <c r="M712" s="5">
        <v>44853</v>
      </c>
      <c r="N712">
        <v>28</v>
      </c>
      <c r="O712">
        <v>1</v>
      </c>
      <c r="P712">
        <v>7</v>
      </c>
      <c r="Q712">
        <v>1</v>
      </c>
      <c r="R712" t="s">
        <v>7</v>
      </c>
    </row>
    <row r="713" spans="1:18" x14ac:dyDescent="0.35">
      <c r="A713">
        <v>502</v>
      </c>
      <c r="B713" t="s">
        <v>363</v>
      </c>
      <c r="C713">
        <v>2E-3</v>
      </c>
      <c r="D713" t="s">
        <v>411</v>
      </c>
      <c r="E713" t="s">
        <v>446</v>
      </c>
      <c r="F713" t="s">
        <v>461</v>
      </c>
      <c r="G713" t="s">
        <v>363</v>
      </c>
      <c r="H713">
        <v>1.6160000000000001</v>
      </c>
      <c r="I713" t="s">
        <v>871</v>
      </c>
      <c r="L713">
        <v>108464791</v>
      </c>
      <c r="M713" s="5">
        <v>46126</v>
      </c>
      <c r="N713">
        <v>21</v>
      </c>
      <c r="O713">
        <v>1</v>
      </c>
      <c r="P713">
        <v>7</v>
      </c>
      <c r="Q713">
        <v>1</v>
      </c>
      <c r="R713" t="s">
        <v>3</v>
      </c>
    </row>
    <row r="714" spans="1:18" x14ac:dyDescent="0.35">
      <c r="A714">
        <v>502</v>
      </c>
      <c r="B714" t="s">
        <v>363</v>
      </c>
      <c r="C714">
        <v>2E-3</v>
      </c>
      <c r="D714" t="s">
        <v>411</v>
      </c>
      <c r="E714" t="s">
        <v>446</v>
      </c>
      <c r="F714" t="s">
        <v>461</v>
      </c>
      <c r="G714" t="s">
        <v>363</v>
      </c>
      <c r="H714">
        <v>1.6160000000000001</v>
      </c>
      <c r="I714" t="s">
        <v>871</v>
      </c>
      <c r="L714">
        <v>107230791</v>
      </c>
      <c r="M714" s="5">
        <v>44943</v>
      </c>
      <c r="N714">
        <v>21</v>
      </c>
      <c r="O714">
        <v>1</v>
      </c>
      <c r="P714">
        <v>7</v>
      </c>
      <c r="Q714">
        <v>1</v>
      </c>
      <c r="R714" t="s">
        <v>7</v>
      </c>
    </row>
    <row r="715" spans="1:18" x14ac:dyDescent="0.35">
      <c r="A715">
        <v>502</v>
      </c>
      <c r="B715" t="s">
        <v>364</v>
      </c>
      <c r="C715">
        <v>8.9999999999999993E-3</v>
      </c>
      <c r="D715" t="s">
        <v>411</v>
      </c>
      <c r="E715" t="s">
        <v>455</v>
      </c>
      <c r="F715" t="s">
        <v>463</v>
      </c>
      <c r="G715" t="s">
        <v>363</v>
      </c>
      <c r="H715">
        <v>1.623</v>
      </c>
      <c r="I715" t="s">
        <v>871</v>
      </c>
      <c r="L715">
        <v>104467045</v>
      </c>
      <c r="M715" s="5">
        <v>42223</v>
      </c>
      <c r="N715">
        <v>29</v>
      </c>
      <c r="O715">
        <v>1</v>
      </c>
      <c r="P715">
        <v>7</v>
      </c>
      <c r="Q715">
        <v>1</v>
      </c>
      <c r="R715" t="s">
        <v>3</v>
      </c>
    </row>
    <row r="716" spans="1:18" x14ac:dyDescent="0.35">
      <c r="A716">
        <v>502</v>
      </c>
      <c r="B716" t="s">
        <v>363</v>
      </c>
      <c r="C716">
        <v>8.9999999999999993E-3</v>
      </c>
      <c r="D716" t="s">
        <v>411</v>
      </c>
      <c r="E716" t="s">
        <v>446</v>
      </c>
      <c r="F716" t="s">
        <v>463</v>
      </c>
      <c r="G716" t="s">
        <v>363</v>
      </c>
      <c r="H716">
        <v>1.623</v>
      </c>
      <c r="I716" t="s">
        <v>871</v>
      </c>
      <c r="L716">
        <v>105438892</v>
      </c>
      <c r="M716" s="5">
        <v>43178</v>
      </c>
      <c r="N716">
        <v>28</v>
      </c>
      <c r="O716">
        <v>1</v>
      </c>
      <c r="P716">
        <v>7</v>
      </c>
      <c r="Q716">
        <v>1</v>
      </c>
      <c r="R716" t="s">
        <v>7</v>
      </c>
    </row>
    <row r="717" spans="1:18" x14ac:dyDescent="0.35">
      <c r="A717">
        <v>502</v>
      </c>
      <c r="B717" t="s">
        <v>363</v>
      </c>
      <c r="C717">
        <v>8.9999999999999993E-3</v>
      </c>
      <c r="D717" t="s">
        <v>411</v>
      </c>
      <c r="E717" t="s">
        <v>446</v>
      </c>
      <c r="F717" t="s">
        <v>463</v>
      </c>
      <c r="G717" t="s">
        <v>363</v>
      </c>
      <c r="H717">
        <v>1.623</v>
      </c>
      <c r="I717" t="s">
        <v>871</v>
      </c>
      <c r="L717">
        <v>105861228</v>
      </c>
      <c r="M717" s="5">
        <v>43584</v>
      </c>
      <c r="N717">
        <v>21</v>
      </c>
      <c r="O717">
        <v>1</v>
      </c>
      <c r="P717">
        <v>0</v>
      </c>
      <c r="Q717">
        <v>1</v>
      </c>
      <c r="R717" t="s">
        <v>3</v>
      </c>
    </row>
    <row r="718" spans="1:18" x14ac:dyDescent="0.35">
      <c r="A718">
        <v>502</v>
      </c>
      <c r="B718" t="s">
        <v>364</v>
      </c>
      <c r="C718">
        <v>1.0999999999999999E-2</v>
      </c>
      <c r="D718" t="s">
        <v>411</v>
      </c>
      <c r="E718" t="s">
        <v>455</v>
      </c>
      <c r="F718" t="s">
        <v>463</v>
      </c>
      <c r="G718" t="s">
        <v>363</v>
      </c>
      <c r="H718">
        <v>1.625</v>
      </c>
      <c r="I718" t="s">
        <v>871</v>
      </c>
      <c r="L718">
        <v>104398328</v>
      </c>
      <c r="M718" s="5">
        <v>42146</v>
      </c>
      <c r="N718">
        <v>21</v>
      </c>
      <c r="O718">
        <v>1</v>
      </c>
      <c r="P718">
        <v>7</v>
      </c>
      <c r="Q718">
        <v>1</v>
      </c>
      <c r="R718" t="s">
        <v>7</v>
      </c>
    </row>
    <row r="719" spans="1:18" x14ac:dyDescent="0.35">
      <c r="A719">
        <v>502</v>
      </c>
      <c r="B719" t="s">
        <v>363</v>
      </c>
      <c r="C719">
        <v>4.7E-2</v>
      </c>
      <c r="D719" t="s">
        <v>411</v>
      </c>
      <c r="E719" t="s">
        <v>446</v>
      </c>
      <c r="F719" t="s">
        <v>463</v>
      </c>
      <c r="G719" t="s">
        <v>363</v>
      </c>
      <c r="H719">
        <v>1.661</v>
      </c>
      <c r="I719" t="s">
        <v>871</v>
      </c>
      <c r="L719">
        <v>105868710</v>
      </c>
      <c r="M719" s="5">
        <v>43581</v>
      </c>
      <c r="N719">
        <v>30</v>
      </c>
      <c r="O719">
        <v>2</v>
      </c>
      <c r="P719">
        <v>4</v>
      </c>
      <c r="Q719">
        <v>1</v>
      </c>
      <c r="R719" t="s">
        <v>3</v>
      </c>
    </row>
    <row r="720" spans="1:18" x14ac:dyDescent="0.35">
      <c r="A720">
        <v>502</v>
      </c>
      <c r="B720" t="s">
        <v>363</v>
      </c>
      <c r="C720">
        <v>9.5000000000000001E-2</v>
      </c>
      <c r="D720" t="s">
        <v>6</v>
      </c>
      <c r="E720" t="s">
        <v>461</v>
      </c>
      <c r="F720" t="s">
        <v>446</v>
      </c>
      <c r="G720" t="s">
        <v>363</v>
      </c>
      <c r="H720">
        <v>1.6819999999999999</v>
      </c>
      <c r="I720" t="s">
        <v>871</v>
      </c>
      <c r="K720" t="s">
        <v>68</v>
      </c>
      <c r="L720">
        <v>107840357</v>
      </c>
      <c r="M720" s="5">
        <v>45519</v>
      </c>
      <c r="N720">
        <v>28</v>
      </c>
      <c r="O720">
        <v>1</v>
      </c>
      <c r="P720">
        <v>0</v>
      </c>
      <c r="Q720">
        <v>2</v>
      </c>
      <c r="R720" t="s">
        <v>7</v>
      </c>
    </row>
    <row r="721" spans="1:18" x14ac:dyDescent="0.35">
      <c r="A721">
        <v>0</v>
      </c>
      <c r="B721" t="s">
        <v>363</v>
      </c>
      <c r="C721">
        <v>1</v>
      </c>
      <c r="D721" t="s">
        <v>385</v>
      </c>
      <c r="E721" t="s">
        <v>465</v>
      </c>
      <c r="F721" t="s">
        <v>446</v>
      </c>
      <c r="G721" t="s">
        <v>363</v>
      </c>
      <c r="H721">
        <v>1.706</v>
      </c>
      <c r="I721" t="s">
        <v>871</v>
      </c>
      <c r="L721">
        <v>104277808</v>
      </c>
      <c r="M721" s="5">
        <v>42027</v>
      </c>
      <c r="N721">
        <v>17</v>
      </c>
      <c r="O721">
        <v>1</v>
      </c>
      <c r="P721">
        <v>0</v>
      </c>
      <c r="Q721">
        <v>5</v>
      </c>
      <c r="R721" t="s">
        <v>7</v>
      </c>
    </row>
    <row r="722" spans="1:18" x14ac:dyDescent="0.35">
      <c r="A722">
        <v>0</v>
      </c>
      <c r="B722" t="s">
        <v>363</v>
      </c>
      <c r="C722">
        <v>0.1</v>
      </c>
      <c r="D722" t="s">
        <v>411</v>
      </c>
      <c r="E722" t="s">
        <v>446</v>
      </c>
      <c r="F722" t="s">
        <v>438</v>
      </c>
      <c r="G722" t="s">
        <v>363</v>
      </c>
      <c r="H722">
        <v>1.714</v>
      </c>
      <c r="I722" t="s">
        <v>871</v>
      </c>
      <c r="L722">
        <v>105104581</v>
      </c>
      <c r="M722" s="5">
        <v>42874</v>
      </c>
      <c r="N722">
        <v>19</v>
      </c>
      <c r="O722">
        <v>1</v>
      </c>
      <c r="P722">
        <v>0</v>
      </c>
      <c r="Q722">
        <v>1</v>
      </c>
      <c r="R722" t="s">
        <v>7</v>
      </c>
    </row>
    <row r="723" spans="1:18" x14ac:dyDescent="0.35">
      <c r="A723">
        <v>502</v>
      </c>
      <c r="B723" t="s">
        <v>363</v>
      </c>
      <c r="C723">
        <v>1.4E-2</v>
      </c>
      <c r="D723" t="s">
        <v>6</v>
      </c>
      <c r="E723" t="s">
        <v>461</v>
      </c>
      <c r="F723" t="s">
        <v>421</v>
      </c>
      <c r="G723" t="s">
        <v>363</v>
      </c>
      <c r="H723">
        <v>1.7629999999999999</v>
      </c>
      <c r="I723" t="s">
        <v>871</v>
      </c>
      <c r="K723" t="s">
        <v>68</v>
      </c>
      <c r="L723">
        <v>107534938</v>
      </c>
      <c r="M723" s="5">
        <v>45233</v>
      </c>
      <c r="N723">
        <v>18</v>
      </c>
      <c r="O723">
        <v>1</v>
      </c>
      <c r="P723">
        <v>0</v>
      </c>
      <c r="Q723">
        <v>1</v>
      </c>
      <c r="R723" t="s">
        <v>7</v>
      </c>
    </row>
    <row r="724" spans="1:18" x14ac:dyDescent="0.35">
      <c r="A724">
        <v>502</v>
      </c>
      <c r="B724" t="s">
        <v>363</v>
      </c>
      <c r="C724">
        <v>0.19</v>
      </c>
      <c r="D724" t="s">
        <v>411</v>
      </c>
      <c r="E724" t="s">
        <v>446</v>
      </c>
      <c r="F724" t="s">
        <v>461</v>
      </c>
      <c r="G724" t="s">
        <v>363</v>
      </c>
      <c r="H724">
        <v>1.804</v>
      </c>
      <c r="I724" t="s">
        <v>871</v>
      </c>
      <c r="L724">
        <v>108087371</v>
      </c>
      <c r="M724" s="5">
        <v>45744</v>
      </c>
      <c r="N724">
        <v>24</v>
      </c>
      <c r="O724">
        <v>1</v>
      </c>
      <c r="Q724">
        <v>1</v>
      </c>
      <c r="R724" t="s">
        <v>7</v>
      </c>
    </row>
    <row r="725" spans="1:18" x14ac:dyDescent="0.35">
      <c r="A725">
        <v>0</v>
      </c>
      <c r="B725" t="s">
        <v>363</v>
      </c>
      <c r="C725">
        <v>0.2</v>
      </c>
      <c r="D725" t="s">
        <v>411</v>
      </c>
      <c r="E725" t="s">
        <v>421</v>
      </c>
      <c r="F725" t="s">
        <v>460</v>
      </c>
      <c r="G725" t="s">
        <v>363</v>
      </c>
      <c r="H725">
        <v>1.8140000000000001</v>
      </c>
      <c r="I725" t="s">
        <v>871</v>
      </c>
      <c r="L725">
        <v>106910614</v>
      </c>
      <c r="M725" s="5">
        <v>44652</v>
      </c>
      <c r="N725">
        <v>21</v>
      </c>
      <c r="O725">
        <v>1</v>
      </c>
      <c r="P725">
        <v>0</v>
      </c>
      <c r="Q725">
        <v>1</v>
      </c>
      <c r="R725" t="s">
        <v>7</v>
      </c>
    </row>
    <row r="726" spans="1:18" x14ac:dyDescent="0.35">
      <c r="A726">
        <v>0</v>
      </c>
      <c r="B726" t="s">
        <v>363</v>
      </c>
      <c r="C726">
        <v>1.5</v>
      </c>
      <c r="D726" t="s">
        <v>6</v>
      </c>
      <c r="E726" t="s">
        <v>438</v>
      </c>
      <c r="F726" t="s">
        <v>446</v>
      </c>
      <c r="G726" t="s">
        <v>363</v>
      </c>
      <c r="H726">
        <v>1.8360000000000001</v>
      </c>
      <c r="I726" t="s">
        <v>871</v>
      </c>
      <c r="L726">
        <v>106866635</v>
      </c>
      <c r="M726" s="5">
        <v>44608</v>
      </c>
      <c r="N726">
        <v>21</v>
      </c>
      <c r="O726">
        <v>1</v>
      </c>
      <c r="P726">
        <v>0</v>
      </c>
      <c r="Q726">
        <v>1</v>
      </c>
      <c r="R726" t="s">
        <v>8</v>
      </c>
    </row>
    <row r="727" spans="1:18" x14ac:dyDescent="0.35">
      <c r="A727">
        <v>0</v>
      </c>
      <c r="B727" t="s">
        <v>363</v>
      </c>
      <c r="C727">
        <v>0.3</v>
      </c>
      <c r="D727" t="s">
        <v>411</v>
      </c>
      <c r="E727" t="s">
        <v>446</v>
      </c>
      <c r="F727" t="s">
        <v>438</v>
      </c>
      <c r="G727" t="s">
        <v>363</v>
      </c>
      <c r="H727">
        <v>1.9139999999999999</v>
      </c>
      <c r="I727" t="s">
        <v>871</v>
      </c>
      <c r="L727">
        <v>104088166</v>
      </c>
      <c r="M727" s="5">
        <v>41812</v>
      </c>
      <c r="N727">
        <v>17</v>
      </c>
      <c r="O727">
        <v>1</v>
      </c>
      <c r="P727">
        <v>0</v>
      </c>
      <c r="Q727">
        <v>1</v>
      </c>
      <c r="R727" t="s">
        <v>7</v>
      </c>
    </row>
    <row r="728" spans="1:18" x14ac:dyDescent="0.35">
      <c r="A728">
        <v>0</v>
      </c>
      <c r="B728" t="s">
        <v>363</v>
      </c>
      <c r="C728">
        <v>0.3</v>
      </c>
      <c r="D728" t="s">
        <v>411</v>
      </c>
      <c r="E728" t="s">
        <v>446</v>
      </c>
      <c r="F728" t="s">
        <v>438</v>
      </c>
      <c r="G728" t="s">
        <v>363</v>
      </c>
      <c r="H728">
        <v>1.9139999999999999</v>
      </c>
      <c r="I728" t="s">
        <v>871</v>
      </c>
      <c r="L728">
        <v>105549100</v>
      </c>
      <c r="M728" s="5">
        <v>43300</v>
      </c>
      <c r="N728">
        <v>19</v>
      </c>
      <c r="O728">
        <v>1</v>
      </c>
      <c r="P728">
        <v>0</v>
      </c>
      <c r="Q728">
        <v>1</v>
      </c>
      <c r="R728" t="s">
        <v>7</v>
      </c>
    </row>
    <row r="729" spans="1:18" x14ac:dyDescent="0.35">
      <c r="A729">
        <v>0</v>
      </c>
      <c r="B729" t="s">
        <v>363</v>
      </c>
      <c r="C729">
        <v>0.3</v>
      </c>
      <c r="D729" t="s">
        <v>411</v>
      </c>
      <c r="E729" t="s">
        <v>446</v>
      </c>
      <c r="F729" t="s">
        <v>438</v>
      </c>
      <c r="G729" t="s">
        <v>363</v>
      </c>
      <c r="H729">
        <v>1.9139999999999999</v>
      </c>
      <c r="I729" t="s">
        <v>871</v>
      </c>
      <c r="L729">
        <v>104235171</v>
      </c>
      <c r="M729" s="5">
        <v>41978</v>
      </c>
      <c r="N729">
        <v>27</v>
      </c>
      <c r="O729">
        <v>1</v>
      </c>
      <c r="P729">
        <v>0</v>
      </c>
      <c r="Q729">
        <v>5</v>
      </c>
      <c r="R729" t="s">
        <v>9</v>
      </c>
    </row>
    <row r="730" spans="1:18" x14ac:dyDescent="0.35">
      <c r="A730">
        <v>0</v>
      </c>
      <c r="B730" t="s">
        <v>363</v>
      </c>
      <c r="C730">
        <v>0.4</v>
      </c>
      <c r="D730" t="s">
        <v>411</v>
      </c>
      <c r="E730" t="s">
        <v>446</v>
      </c>
      <c r="F730" t="s">
        <v>438</v>
      </c>
      <c r="G730" t="s">
        <v>363</v>
      </c>
      <c r="H730">
        <v>2.0139999999999998</v>
      </c>
      <c r="I730" t="s">
        <v>871</v>
      </c>
      <c r="L730">
        <v>105391735</v>
      </c>
      <c r="M730" s="5">
        <v>43154</v>
      </c>
      <c r="N730">
        <v>29</v>
      </c>
      <c r="O730">
        <v>1</v>
      </c>
      <c r="P730">
        <v>0</v>
      </c>
      <c r="Q730">
        <v>1</v>
      </c>
      <c r="R730" t="s">
        <v>7</v>
      </c>
    </row>
    <row r="731" spans="1:18" x14ac:dyDescent="0.35">
      <c r="A731">
        <v>0</v>
      </c>
      <c r="B731" t="s">
        <v>363</v>
      </c>
      <c r="C731">
        <v>0.4</v>
      </c>
      <c r="D731" t="s">
        <v>411</v>
      </c>
      <c r="E731" t="s">
        <v>446</v>
      </c>
      <c r="F731" t="s">
        <v>438</v>
      </c>
      <c r="G731" t="s">
        <v>363</v>
      </c>
      <c r="H731">
        <v>2.0139999999999998</v>
      </c>
      <c r="I731" t="s">
        <v>871</v>
      </c>
      <c r="L731">
        <v>104596878</v>
      </c>
      <c r="M731" s="5">
        <v>42363</v>
      </c>
      <c r="N731">
        <v>19</v>
      </c>
      <c r="O731">
        <v>2</v>
      </c>
      <c r="P731">
        <v>0</v>
      </c>
      <c r="Q731">
        <v>1</v>
      </c>
      <c r="R731" t="s">
        <v>8</v>
      </c>
    </row>
    <row r="732" spans="1:18" x14ac:dyDescent="0.35">
      <c r="A732">
        <v>0</v>
      </c>
      <c r="B732" t="s">
        <v>363</v>
      </c>
      <c r="C732">
        <v>0.4</v>
      </c>
      <c r="D732" t="s">
        <v>411</v>
      </c>
      <c r="E732" t="s">
        <v>446</v>
      </c>
      <c r="F732" t="s">
        <v>438</v>
      </c>
      <c r="G732" t="s">
        <v>363</v>
      </c>
      <c r="H732">
        <v>2.0139999999999998</v>
      </c>
      <c r="I732" t="s">
        <v>871</v>
      </c>
      <c r="L732">
        <v>104109914</v>
      </c>
      <c r="M732" s="5">
        <v>41842</v>
      </c>
      <c r="N732">
        <v>19</v>
      </c>
      <c r="O732">
        <v>3</v>
      </c>
      <c r="P732">
        <v>0</v>
      </c>
      <c r="Q732">
        <v>1</v>
      </c>
      <c r="R732" t="s">
        <v>3</v>
      </c>
    </row>
    <row r="733" spans="1:18" x14ac:dyDescent="0.35">
      <c r="A733">
        <v>0</v>
      </c>
      <c r="B733" t="s">
        <v>363</v>
      </c>
      <c r="C733">
        <v>0.4</v>
      </c>
      <c r="D733" t="s">
        <v>411</v>
      </c>
      <c r="E733" t="s">
        <v>446</v>
      </c>
      <c r="F733" t="s">
        <v>438</v>
      </c>
      <c r="G733" t="s">
        <v>363</v>
      </c>
      <c r="H733">
        <v>2.0139999999999998</v>
      </c>
      <c r="I733" t="s">
        <v>871</v>
      </c>
      <c r="L733">
        <v>104890251</v>
      </c>
      <c r="M733" s="5">
        <v>42663</v>
      </c>
      <c r="N733">
        <v>17</v>
      </c>
      <c r="O733">
        <v>1</v>
      </c>
      <c r="P733">
        <v>0</v>
      </c>
      <c r="Q733">
        <v>5</v>
      </c>
      <c r="R733" t="s">
        <v>7</v>
      </c>
    </row>
    <row r="734" spans="1:18" x14ac:dyDescent="0.35">
      <c r="A734">
        <v>0</v>
      </c>
      <c r="B734" t="s">
        <v>363</v>
      </c>
      <c r="C734">
        <v>0.4</v>
      </c>
      <c r="D734" t="s">
        <v>411</v>
      </c>
      <c r="E734" t="s">
        <v>446</v>
      </c>
      <c r="F734" t="s">
        <v>467</v>
      </c>
      <c r="G734" t="s">
        <v>363</v>
      </c>
      <c r="H734">
        <v>2.0139999999999998</v>
      </c>
      <c r="I734" t="s">
        <v>871</v>
      </c>
      <c r="L734">
        <v>107497571</v>
      </c>
      <c r="M734" s="5">
        <v>45219</v>
      </c>
      <c r="N734">
        <v>19</v>
      </c>
      <c r="O734">
        <v>1</v>
      </c>
      <c r="P734">
        <v>0</v>
      </c>
      <c r="Q734">
        <v>5</v>
      </c>
      <c r="R734" t="s">
        <v>10</v>
      </c>
    </row>
    <row r="735" spans="1:18" x14ac:dyDescent="0.35">
      <c r="A735">
        <v>0</v>
      </c>
      <c r="B735" t="s">
        <v>363</v>
      </c>
      <c r="C735">
        <v>0.5</v>
      </c>
      <c r="D735" t="s">
        <v>399</v>
      </c>
      <c r="E735" t="s">
        <v>446</v>
      </c>
      <c r="F735" t="s">
        <v>465</v>
      </c>
      <c r="G735" t="s">
        <v>363</v>
      </c>
      <c r="H735">
        <v>2.1139999999999999</v>
      </c>
      <c r="I735" t="s">
        <v>871</v>
      </c>
      <c r="L735">
        <v>105678228</v>
      </c>
      <c r="M735" s="5">
        <v>43417</v>
      </c>
      <c r="N735">
        <v>19</v>
      </c>
      <c r="O735">
        <v>2</v>
      </c>
      <c r="P735">
        <v>5</v>
      </c>
      <c r="Q735">
        <v>1</v>
      </c>
      <c r="R735" t="s">
        <v>7</v>
      </c>
    </row>
    <row r="736" spans="1:18" x14ac:dyDescent="0.35">
      <c r="A736">
        <v>0</v>
      </c>
      <c r="B736" t="s">
        <v>363</v>
      </c>
      <c r="C736">
        <v>0.5</v>
      </c>
      <c r="D736" t="s">
        <v>411</v>
      </c>
      <c r="E736" t="s">
        <v>446</v>
      </c>
      <c r="F736" t="s">
        <v>438</v>
      </c>
      <c r="G736" t="s">
        <v>363</v>
      </c>
      <c r="H736">
        <v>2.1139999999999999</v>
      </c>
      <c r="I736" t="s">
        <v>871</v>
      </c>
      <c r="L736">
        <v>105337284</v>
      </c>
      <c r="M736" s="5">
        <v>43098</v>
      </c>
      <c r="N736">
        <v>21</v>
      </c>
      <c r="O736">
        <v>1</v>
      </c>
      <c r="P736">
        <v>0</v>
      </c>
      <c r="Q736">
        <v>1</v>
      </c>
      <c r="R736" t="s">
        <v>7</v>
      </c>
    </row>
    <row r="737" spans="1:18" x14ac:dyDescent="0.35">
      <c r="A737">
        <v>0</v>
      </c>
      <c r="B737" t="s">
        <v>363</v>
      </c>
      <c r="C737">
        <v>0.5</v>
      </c>
      <c r="D737" t="s">
        <v>468</v>
      </c>
      <c r="E737" t="s">
        <v>446</v>
      </c>
      <c r="F737" t="s">
        <v>465</v>
      </c>
      <c r="G737" t="s">
        <v>363</v>
      </c>
      <c r="H737">
        <v>2.1139999999999999</v>
      </c>
      <c r="I737" t="s">
        <v>871</v>
      </c>
      <c r="L737">
        <v>105006757</v>
      </c>
      <c r="M737" s="5">
        <v>42778</v>
      </c>
      <c r="N737">
        <v>5</v>
      </c>
      <c r="O737">
        <v>1</v>
      </c>
      <c r="P737">
        <v>0</v>
      </c>
      <c r="Q737">
        <v>1</v>
      </c>
      <c r="R737" t="s">
        <v>3</v>
      </c>
    </row>
    <row r="738" spans="1:18" x14ac:dyDescent="0.35">
      <c r="A738">
        <v>0</v>
      </c>
      <c r="B738" t="s">
        <v>363</v>
      </c>
      <c r="C738">
        <v>0.51</v>
      </c>
      <c r="D738" t="s">
        <v>399</v>
      </c>
      <c r="E738" t="s">
        <v>446</v>
      </c>
      <c r="F738" t="s">
        <v>438</v>
      </c>
      <c r="G738" t="s">
        <v>363</v>
      </c>
      <c r="H738">
        <v>2.1240000000000001</v>
      </c>
      <c r="I738" t="s">
        <v>871</v>
      </c>
      <c r="L738">
        <v>106105902</v>
      </c>
      <c r="M738" s="5">
        <v>43822</v>
      </c>
      <c r="N738">
        <v>26</v>
      </c>
      <c r="O738">
        <v>1</v>
      </c>
      <c r="P738">
        <v>0</v>
      </c>
      <c r="Q738">
        <v>5</v>
      </c>
      <c r="R738" t="s">
        <v>8</v>
      </c>
    </row>
    <row r="739" spans="1:18" x14ac:dyDescent="0.35">
      <c r="A739">
        <v>0</v>
      </c>
      <c r="B739" t="s">
        <v>363</v>
      </c>
      <c r="C739">
        <v>0.17</v>
      </c>
      <c r="D739" t="s">
        <v>411</v>
      </c>
      <c r="E739" t="s">
        <v>469</v>
      </c>
      <c r="F739" t="s">
        <v>460</v>
      </c>
      <c r="G739" t="s">
        <v>363</v>
      </c>
      <c r="H739">
        <v>2.1389999999999998</v>
      </c>
      <c r="I739" t="s">
        <v>871</v>
      </c>
      <c r="L739">
        <v>107581089</v>
      </c>
      <c r="M739" s="5">
        <v>45265</v>
      </c>
      <c r="N739">
        <v>1</v>
      </c>
      <c r="O739">
        <v>1</v>
      </c>
      <c r="Q739">
        <v>1</v>
      </c>
      <c r="R739" t="s">
        <v>3</v>
      </c>
    </row>
    <row r="740" spans="1:18" x14ac:dyDescent="0.35">
      <c r="A740">
        <v>502</v>
      </c>
      <c r="B740" t="s">
        <v>364</v>
      </c>
      <c r="C740">
        <v>0.5</v>
      </c>
      <c r="D740" t="s">
        <v>6</v>
      </c>
      <c r="E740" t="s">
        <v>463</v>
      </c>
      <c r="F740" t="s">
        <v>455</v>
      </c>
      <c r="G740" t="s">
        <v>363</v>
      </c>
      <c r="H740">
        <v>2.206</v>
      </c>
      <c r="I740" t="s">
        <v>871</v>
      </c>
      <c r="L740">
        <v>103993152</v>
      </c>
      <c r="M740" s="5">
        <v>41655</v>
      </c>
      <c r="N740">
        <v>17</v>
      </c>
      <c r="O740">
        <v>1</v>
      </c>
      <c r="P740">
        <v>0</v>
      </c>
      <c r="Q740">
        <v>5</v>
      </c>
      <c r="R740" t="s">
        <v>7</v>
      </c>
    </row>
    <row r="741" spans="1:18" x14ac:dyDescent="0.35">
      <c r="A741">
        <v>502</v>
      </c>
      <c r="B741" t="s">
        <v>363</v>
      </c>
      <c r="C741">
        <v>0</v>
      </c>
      <c r="E741" t="s">
        <v>460</v>
      </c>
      <c r="G741" t="s">
        <v>363</v>
      </c>
      <c r="H741">
        <v>2.286</v>
      </c>
      <c r="I741" t="s">
        <v>871</v>
      </c>
      <c r="L741">
        <v>108005640</v>
      </c>
      <c r="M741" s="5">
        <v>45671</v>
      </c>
      <c r="N741">
        <v>23</v>
      </c>
      <c r="O741">
        <v>1</v>
      </c>
      <c r="P741">
        <v>8</v>
      </c>
      <c r="Q741">
        <v>2</v>
      </c>
      <c r="R741" t="s">
        <v>7</v>
      </c>
    </row>
    <row r="742" spans="1:18" x14ac:dyDescent="0.35">
      <c r="A742">
        <v>0</v>
      </c>
      <c r="B742" t="s">
        <v>363</v>
      </c>
      <c r="C742">
        <v>0</v>
      </c>
      <c r="E742" t="s">
        <v>460</v>
      </c>
      <c r="F742" t="s">
        <v>470</v>
      </c>
      <c r="G742" t="s">
        <v>363</v>
      </c>
      <c r="H742">
        <v>2.286</v>
      </c>
      <c r="I742" t="s">
        <v>871</v>
      </c>
      <c r="L742">
        <v>107685086</v>
      </c>
      <c r="M742" s="5">
        <v>45394</v>
      </c>
      <c r="N742">
        <v>21</v>
      </c>
      <c r="O742">
        <v>1</v>
      </c>
      <c r="P742">
        <v>0</v>
      </c>
      <c r="Q742">
        <v>1</v>
      </c>
      <c r="R742" t="s">
        <v>7</v>
      </c>
    </row>
    <row r="743" spans="1:18" x14ac:dyDescent="0.35">
      <c r="A743">
        <v>0</v>
      </c>
      <c r="B743" t="s">
        <v>363</v>
      </c>
      <c r="C743">
        <v>0</v>
      </c>
      <c r="E743" t="s">
        <v>471</v>
      </c>
      <c r="F743" t="s">
        <v>446</v>
      </c>
      <c r="G743" t="s">
        <v>363</v>
      </c>
      <c r="H743">
        <v>2.286</v>
      </c>
      <c r="I743" t="s">
        <v>871</v>
      </c>
      <c r="L743">
        <v>107812596</v>
      </c>
      <c r="M743" s="5">
        <v>45513</v>
      </c>
      <c r="N743">
        <v>23</v>
      </c>
      <c r="O743">
        <v>1</v>
      </c>
      <c r="P743">
        <v>8</v>
      </c>
      <c r="Q743">
        <v>1</v>
      </c>
      <c r="R743" t="s">
        <v>7</v>
      </c>
    </row>
    <row r="744" spans="1:18" x14ac:dyDescent="0.35">
      <c r="A744">
        <v>0</v>
      </c>
      <c r="B744" t="s">
        <v>363</v>
      </c>
      <c r="C744">
        <v>0</v>
      </c>
      <c r="E744" t="s">
        <v>472</v>
      </c>
      <c r="F744" t="s">
        <v>473</v>
      </c>
      <c r="G744" t="s">
        <v>363</v>
      </c>
      <c r="H744">
        <v>2.286</v>
      </c>
      <c r="I744" t="s">
        <v>871</v>
      </c>
      <c r="L744">
        <v>107560743</v>
      </c>
      <c r="M744" s="5">
        <v>45272</v>
      </c>
      <c r="N744">
        <v>23</v>
      </c>
      <c r="O744">
        <v>1</v>
      </c>
      <c r="P744">
        <v>8</v>
      </c>
      <c r="Q744">
        <v>1</v>
      </c>
      <c r="R744" t="s">
        <v>3</v>
      </c>
    </row>
    <row r="745" spans="1:18" x14ac:dyDescent="0.35">
      <c r="A745">
        <v>0</v>
      </c>
      <c r="B745" t="s">
        <v>363</v>
      </c>
      <c r="C745">
        <v>0.7</v>
      </c>
      <c r="D745" t="s">
        <v>411</v>
      </c>
      <c r="E745" t="s">
        <v>470</v>
      </c>
      <c r="F745" t="s">
        <v>438</v>
      </c>
      <c r="G745" t="s">
        <v>363</v>
      </c>
      <c r="H745">
        <v>2.3079999999999998</v>
      </c>
      <c r="I745" t="s">
        <v>871</v>
      </c>
      <c r="L745">
        <v>104315958</v>
      </c>
      <c r="M745" s="5">
        <v>42071</v>
      </c>
      <c r="N745">
        <v>19</v>
      </c>
      <c r="O745">
        <v>1</v>
      </c>
      <c r="P745">
        <v>0</v>
      </c>
      <c r="Q745">
        <v>1</v>
      </c>
      <c r="R745" t="s">
        <v>7</v>
      </c>
    </row>
    <row r="746" spans="1:18" x14ac:dyDescent="0.35">
      <c r="A746">
        <v>0</v>
      </c>
      <c r="B746" t="s">
        <v>363</v>
      </c>
      <c r="C746">
        <v>0.7</v>
      </c>
      <c r="D746" t="s">
        <v>411</v>
      </c>
      <c r="E746" t="s">
        <v>446</v>
      </c>
      <c r="F746" t="s">
        <v>438</v>
      </c>
      <c r="G746" t="s">
        <v>363</v>
      </c>
      <c r="H746">
        <v>2.3140000000000001</v>
      </c>
      <c r="I746" t="s">
        <v>871</v>
      </c>
      <c r="L746">
        <v>104124078</v>
      </c>
      <c r="M746" s="5">
        <v>41856</v>
      </c>
      <c r="N746">
        <v>19</v>
      </c>
      <c r="O746">
        <v>1</v>
      </c>
      <c r="P746">
        <v>0</v>
      </c>
      <c r="Q746">
        <v>1</v>
      </c>
      <c r="R746" t="s">
        <v>7</v>
      </c>
    </row>
    <row r="747" spans="1:18" x14ac:dyDescent="0.35">
      <c r="A747">
        <v>0</v>
      </c>
      <c r="B747" t="s">
        <v>363</v>
      </c>
      <c r="C747">
        <v>0.7</v>
      </c>
      <c r="D747" t="s">
        <v>411</v>
      </c>
      <c r="E747" t="s">
        <v>446</v>
      </c>
      <c r="F747" t="s">
        <v>438</v>
      </c>
      <c r="G747" t="s">
        <v>363</v>
      </c>
      <c r="H747">
        <v>2.3140000000000001</v>
      </c>
      <c r="I747" t="s">
        <v>871</v>
      </c>
      <c r="L747">
        <v>104048288</v>
      </c>
      <c r="M747" s="5">
        <v>41762</v>
      </c>
      <c r="N747">
        <v>19</v>
      </c>
      <c r="O747">
        <v>1</v>
      </c>
      <c r="P747">
        <v>0</v>
      </c>
      <c r="Q747">
        <v>5</v>
      </c>
      <c r="R747" t="s">
        <v>3</v>
      </c>
    </row>
    <row r="748" spans="1:18" x14ac:dyDescent="0.35">
      <c r="A748">
        <v>0</v>
      </c>
      <c r="B748" t="s">
        <v>363</v>
      </c>
      <c r="C748">
        <v>1</v>
      </c>
      <c r="D748" t="s">
        <v>6</v>
      </c>
      <c r="E748" t="s">
        <v>438</v>
      </c>
      <c r="F748" t="s">
        <v>465</v>
      </c>
      <c r="G748" t="s">
        <v>363</v>
      </c>
      <c r="H748">
        <v>2.3359999999999999</v>
      </c>
      <c r="I748" t="s">
        <v>871</v>
      </c>
      <c r="L748">
        <v>103992690</v>
      </c>
      <c r="M748" s="5">
        <v>41702</v>
      </c>
      <c r="N748">
        <v>32</v>
      </c>
      <c r="O748">
        <v>4</v>
      </c>
      <c r="P748">
        <v>0</v>
      </c>
      <c r="Q748">
        <v>3</v>
      </c>
      <c r="R748" t="s">
        <v>7</v>
      </c>
    </row>
    <row r="749" spans="1:18" x14ac:dyDescent="0.35">
      <c r="A749">
        <v>0</v>
      </c>
      <c r="B749" t="s">
        <v>363</v>
      </c>
      <c r="C749">
        <v>1.18</v>
      </c>
      <c r="D749" t="s">
        <v>6</v>
      </c>
      <c r="E749" t="s">
        <v>474</v>
      </c>
      <c r="F749" t="s">
        <v>475</v>
      </c>
      <c r="G749" t="s">
        <v>363</v>
      </c>
      <c r="H749">
        <v>2.3879999999999999</v>
      </c>
      <c r="I749" t="s">
        <v>871</v>
      </c>
      <c r="L749">
        <v>104335921</v>
      </c>
      <c r="M749" s="5">
        <v>42079</v>
      </c>
      <c r="N749">
        <v>17</v>
      </c>
      <c r="O749">
        <v>1</v>
      </c>
      <c r="P749">
        <v>0</v>
      </c>
      <c r="Q749">
        <v>5</v>
      </c>
      <c r="R749" t="s">
        <v>7</v>
      </c>
    </row>
    <row r="750" spans="1:18" x14ac:dyDescent="0.35">
      <c r="A750">
        <v>0</v>
      </c>
      <c r="B750" t="s">
        <v>363</v>
      </c>
      <c r="C750">
        <v>0.12</v>
      </c>
      <c r="D750" t="s">
        <v>411</v>
      </c>
      <c r="E750" t="s">
        <v>460</v>
      </c>
      <c r="F750" t="s">
        <v>438</v>
      </c>
      <c r="G750" t="s">
        <v>363</v>
      </c>
      <c r="H750">
        <v>2.4060000000000001</v>
      </c>
      <c r="I750" t="s">
        <v>871</v>
      </c>
      <c r="L750">
        <v>108161546</v>
      </c>
      <c r="M750" s="5">
        <v>45840</v>
      </c>
      <c r="N750">
        <v>21</v>
      </c>
      <c r="O750">
        <v>2</v>
      </c>
      <c r="P750">
        <v>0</v>
      </c>
      <c r="Q750">
        <v>1</v>
      </c>
      <c r="R750" t="s">
        <v>7</v>
      </c>
    </row>
    <row r="751" spans="1:18" x14ac:dyDescent="0.35">
      <c r="A751">
        <v>0</v>
      </c>
      <c r="B751" t="s">
        <v>363</v>
      </c>
      <c r="C751">
        <v>0.3</v>
      </c>
      <c r="D751" t="s">
        <v>476</v>
      </c>
      <c r="E751" t="s">
        <v>465</v>
      </c>
      <c r="F751" t="s">
        <v>446</v>
      </c>
      <c r="G751" t="s">
        <v>363</v>
      </c>
      <c r="H751">
        <v>2.4060000000000001</v>
      </c>
      <c r="I751" t="s">
        <v>871</v>
      </c>
      <c r="L751">
        <v>108342109</v>
      </c>
      <c r="M751" s="5">
        <v>45997</v>
      </c>
      <c r="N751">
        <v>21</v>
      </c>
      <c r="O751">
        <v>1</v>
      </c>
      <c r="P751">
        <v>0</v>
      </c>
      <c r="Q751">
        <v>1</v>
      </c>
      <c r="R751" t="s">
        <v>7</v>
      </c>
    </row>
    <row r="752" spans="1:18" x14ac:dyDescent="0.35">
      <c r="A752">
        <v>0</v>
      </c>
      <c r="B752" t="s">
        <v>363</v>
      </c>
      <c r="C752">
        <v>0.2</v>
      </c>
      <c r="D752" t="s">
        <v>411</v>
      </c>
      <c r="E752" t="s">
        <v>460</v>
      </c>
      <c r="F752" t="s">
        <v>438</v>
      </c>
      <c r="G752" t="s">
        <v>363</v>
      </c>
      <c r="H752">
        <v>2.4860000000000002</v>
      </c>
      <c r="I752" t="s">
        <v>871</v>
      </c>
      <c r="L752">
        <v>107982543</v>
      </c>
      <c r="M752" s="5">
        <v>45663</v>
      </c>
      <c r="N752">
        <v>24</v>
      </c>
      <c r="O752">
        <v>1</v>
      </c>
      <c r="P752">
        <v>0</v>
      </c>
      <c r="Q752">
        <v>5</v>
      </c>
      <c r="R752" t="s">
        <v>7</v>
      </c>
    </row>
    <row r="753" spans="1:18" x14ac:dyDescent="0.35">
      <c r="A753">
        <v>0</v>
      </c>
      <c r="B753" t="s">
        <v>363</v>
      </c>
      <c r="C753">
        <v>0.2</v>
      </c>
      <c r="D753" t="s">
        <v>411</v>
      </c>
      <c r="E753" t="s">
        <v>460</v>
      </c>
      <c r="F753" t="s">
        <v>438</v>
      </c>
      <c r="G753" t="s">
        <v>363</v>
      </c>
      <c r="H753">
        <v>2.4860000000000002</v>
      </c>
      <c r="I753" t="s">
        <v>871</v>
      </c>
      <c r="L753">
        <v>108392882</v>
      </c>
      <c r="M753" s="5">
        <v>46058</v>
      </c>
      <c r="N753">
        <v>19</v>
      </c>
      <c r="O753">
        <v>2</v>
      </c>
      <c r="P753">
        <v>0</v>
      </c>
      <c r="Q753">
        <v>1</v>
      </c>
      <c r="R753" t="s">
        <v>7</v>
      </c>
    </row>
    <row r="754" spans="1:18" x14ac:dyDescent="0.35">
      <c r="A754">
        <v>0</v>
      </c>
      <c r="B754" t="s">
        <v>363</v>
      </c>
      <c r="C754">
        <v>0.2</v>
      </c>
      <c r="D754" t="s">
        <v>6</v>
      </c>
      <c r="E754" t="s">
        <v>465</v>
      </c>
      <c r="F754" t="s">
        <v>477</v>
      </c>
      <c r="G754" t="s">
        <v>363</v>
      </c>
      <c r="H754">
        <v>2.5059999999999998</v>
      </c>
      <c r="I754" t="s">
        <v>871</v>
      </c>
      <c r="L754">
        <v>104954222</v>
      </c>
      <c r="M754" s="5">
        <v>42722</v>
      </c>
      <c r="N754">
        <v>19</v>
      </c>
      <c r="O754">
        <v>1</v>
      </c>
      <c r="P754">
        <v>0</v>
      </c>
      <c r="Q754">
        <v>5</v>
      </c>
      <c r="R754" t="s">
        <v>3</v>
      </c>
    </row>
    <row r="755" spans="1:18" x14ac:dyDescent="0.35">
      <c r="A755">
        <v>0</v>
      </c>
      <c r="B755" t="s">
        <v>363</v>
      </c>
      <c r="C755">
        <v>0.9</v>
      </c>
      <c r="D755" t="s">
        <v>411</v>
      </c>
      <c r="E755" t="s">
        <v>446</v>
      </c>
      <c r="F755" t="s">
        <v>465</v>
      </c>
      <c r="G755" t="s">
        <v>363</v>
      </c>
      <c r="H755">
        <v>2.5139999999999998</v>
      </c>
      <c r="I755" t="s">
        <v>871</v>
      </c>
      <c r="L755">
        <v>106693849</v>
      </c>
      <c r="M755" s="5">
        <v>44450</v>
      </c>
      <c r="N755">
        <v>19</v>
      </c>
      <c r="O755">
        <v>1</v>
      </c>
      <c r="P755">
        <v>5</v>
      </c>
      <c r="Q755">
        <v>1</v>
      </c>
      <c r="R755" t="s">
        <v>8</v>
      </c>
    </row>
    <row r="756" spans="1:18" x14ac:dyDescent="0.35">
      <c r="A756">
        <v>0</v>
      </c>
      <c r="B756" t="s">
        <v>363</v>
      </c>
      <c r="C756">
        <v>0.9</v>
      </c>
      <c r="D756" t="s">
        <v>411</v>
      </c>
      <c r="E756" t="s">
        <v>446</v>
      </c>
      <c r="F756" t="s">
        <v>438</v>
      </c>
      <c r="G756" t="s">
        <v>363</v>
      </c>
      <c r="H756">
        <v>2.5139999999999998</v>
      </c>
      <c r="I756" t="s">
        <v>871</v>
      </c>
      <c r="L756">
        <v>106009746</v>
      </c>
      <c r="M756" s="5">
        <v>43739</v>
      </c>
      <c r="N756">
        <v>19</v>
      </c>
      <c r="O756">
        <v>1</v>
      </c>
      <c r="P756">
        <v>0</v>
      </c>
      <c r="Q756">
        <v>1</v>
      </c>
      <c r="R756" t="s">
        <v>3</v>
      </c>
    </row>
    <row r="757" spans="1:18" x14ac:dyDescent="0.35">
      <c r="A757">
        <v>0</v>
      </c>
      <c r="B757" t="s">
        <v>363</v>
      </c>
      <c r="C757">
        <v>0.9</v>
      </c>
      <c r="D757" t="s">
        <v>411</v>
      </c>
      <c r="E757" t="s">
        <v>446</v>
      </c>
      <c r="F757" t="s">
        <v>467</v>
      </c>
      <c r="G757" t="s">
        <v>363</v>
      </c>
      <c r="H757">
        <v>2.5139999999999998</v>
      </c>
      <c r="I757" t="s">
        <v>871</v>
      </c>
      <c r="L757">
        <v>107642743</v>
      </c>
      <c r="M757" s="5">
        <v>45354</v>
      </c>
      <c r="N757">
        <v>19</v>
      </c>
      <c r="O757">
        <v>1</v>
      </c>
      <c r="P757">
        <v>0</v>
      </c>
      <c r="Q757">
        <v>5</v>
      </c>
      <c r="R757" t="s">
        <v>7</v>
      </c>
    </row>
    <row r="758" spans="1:18" x14ac:dyDescent="0.35">
      <c r="A758">
        <v>0</v>
      </c>
      <c r="B758" t="s">
        <v>363</v>
      </c>
      <c r="C758">
        <v>0.8</v>
      </c>
      <c r="D758" t="s">
        <v>6</v>
      </c>
      <c r="E758" t="s">
        <v>438</v>
      </c>
      <c r="F758" t="s">
        <v>446</v>
      </c>
      <c r="G758" t="s">
        <v>363</v>
      </c>
      <c r="H758">
        <v>2.536</v>
      </c>
      <c r="I758" t="s">
        <v>871</v>
      </c>
      <c r="L758">
        <v>105992786</v>
      </c>
      <c r="M758" s="5">
        <v>43721</v>
      </c>
      <c r="N758">
        <v>19</v>
      </c>
      <c r="O758">
        <v>1</v>
      </c>
      <c r="P758">
        <v>0</v>
      </c>
      <c r="Q758">
        <v>5</v>
      </c>
      <c r="R758" t="s">
        <v>3</v>
      </c>
    </row>
    <row r="759" spans="1:18" x14ac:dyDescent="0.35">
      <c r="A759">
        <v>0</v>
      </c>
      <c r="B759" t="s">
        <v>363</v>
      </c>
      <c r="C759">
        <v>0.8</v>
      </c>
      <c r="D759" t="s">
        <v>6</v>
      </c>
      <c r="E759" t="s">
        <v>438</v>
      </c>
      <c r="F759" t="s">
        <v>446</v>
      </c>
      <c r="G759" t="s">
        <v>363</v>
      </c>
      <c r="H759">
        <v>2.536</v>
      </c>
      <c r="I759" t="s">
        <v>871</v>
      </c>
      <c r="L759">
        <v>105144645</v>
      </c>
      <c r="M759" s="5">
        <v>42910</v>
      </c>
      <c r="N759">
        <v>19</v>
      </c>
      <c r="O759">
        <v>2</v>
      </c>
      <c r="P759">
        <v>5</v>
      </c>
      <c r="Q759">
        <v>2</v>
      </c>
      <c r="R759" t="s">
        <v>10</v>
      </c>
    </row>
    <row r="760" spans="1:18" x14ac:dyDescent="0.35">
      <c r="A760">
        <v>0</v>
      </c>
      <c r="B760" t="s">
        <v>363</v>
      </c>
      <c r="C760">
        <v>0.1</v>
      </c>
      <c r="D760" t="s">
        <v>6</v>
      </c>
      <c r="E760" t="s">
        <v>465</v>
      </c>
      <c r="F760" t="s">
        <v>446</v>
      </c>
      <c r="G760" t="s">
        <v>363</v>
      </c>
      <c r="H760">
        <v>2.6059999999999999</v>
      </c>
      <c r="I760" t="s">
        <v>871</v>
      </c>
      <c r="L760">
        <v>104706069</v>
      </c>
      <c r="M760" s="5">
        <v>42477</v>
      </c>
      <c r="N760">
        <v>19</v>
      </c>
      <c r="O760">
        <v>1</v>
      </c>
      <c r="P760">
        <v>0</v>
      </c>
      <c r="Q760">
        <v>5</v>
      </c>
      <c r="R760" t="s">
        <v>3</v>
      </c>
    </row>
    <row r="761" spans="1:18" x14ac:dyDescent="0.35">
      <c r="A761">
        <v>0</v>
      </c>
      <c r="B761" t="s">
        <v>363</v>
      </c>
      <c r="C761">
        <v>1</v>
      </c>
      <c r="D761" t="s">
        <v>399</v>
      </c>
      <c r="E761" t="s">
        <v>446</v>
      </c>
      <c r="F761" t="s">
        <v>438</v>
      </c>
      <c r="G761" t="s">
        <v>363</v>
      </c>
      <c r="H761">
        <v>2.6139999999999999</v>
      </c>
      <c r="I761" t="s">
        <v>871</v>
      </c>
      <c r="L761">
        <v>104461625</v>
      </c>
      <c r="M761" s="5">
        <v>42231</v>
      </c>
      <c r="N761">
        <v>19</v>
      </c>
      <c r="O761">
        <v>1</v>
      </c>
      <c r="P761">
        <v>0</v>
      </c>
      <c r="Q761">
        <v>5</v>
      </c>
      <c r="R761" t="s">
        <v>7</v>
      </c>
    </row>
    <row r="762" spans="1:18" x14ac:dyDescent="0.35">
      <c r="A762">
        <v>0</v>
      </c>
      <c r="B762" t="s">
        <v>363</v>
      </c>
      <c r="C762">
        <v>8.5000000000000006E-2</v>
      </c>
      <c r="D762" t="s">
        <v>6</v>
      </c>
      <c r="E762" t="s">
        <v>465</v>
      </c>
      <c r="F762" t="s">
        <v>470</v>
      </c>
      <c r="G762" t="s">
        <v>363</v>
      </c>
      <c r="H762">
        <v>2.621</v>
      </c>
      <c r="I762" t="s">
        <v>871</v>
      </c>
      <c r="L762">
        <v>105191940</v>
      </c>
      <c r="M762" s="5">
        <v>42962</v>
      </c>
      <c r="N762">
        <v>19</v>
      </c>
      <c r="O762">
        <v>1</v>
      </c>
      <c r="P762">
        <v>5</v>
      </c>
      <c r="Q762">
        <v>1</v>
      </c>
      <c r="R762" t="s">
        <v>3</v>
      </c>
    </row>
    <row r="763" spans="1:18" x14ac:dyDescent="0.35">
      <c r="A763">
        <v>0</v>
      </c>
      <c r="B763" t="s">
        <v>363</v>
      </c>
      <c r="C763">
        <v>7.5999999999999998E-2</v>
      </c>
      <c r="D763" t="s">
        <v>6</v>
      </c>
      <c r="E763" t="s">
        <v>465</v>
      </c>
      <c r="F763" t="s">
        <v>421</v>
      </c>
      <c r="G763" t="s">
        <v>363</v>
      </c>
      <c r="H763">
        <v>2.63</v>
      </c>
      <c r="I763" t="s">
        <v>871</v>
      </c>
      <c r="L763">
        <v>106760416</v>
      </c>
      <c r="M763" s="5">
        <v>44506</v>
      </c>
      <c r="N763">
        <v>19</v>
      </c>
      <c r="O763">
        <v>1</v>
      </c>
      <c r="P763">
        <v>0</v>
      </c>
      <c r="Q763">
        <v>5</v>
      </c>
      <c r="R763" t="s">
        <v>9</v>
      </c>
    </row>
    <row r="764" spans="1:18" x14ac:dyDescent="0.35">
      <c r="A764">
        <v>0</v>
      </c>
      <c r="B764" t="s">
        <v>363</v>
      </c>
      <c r="C764">
        <v>0.4</v>
      </c>
      <c r="D764" t="s">
        <v>399</v>
      </c>
      <c r="E764" t="s">
        <v>460</v>
      </c>
      <c r="F764" t="s">
        <v>438</v>
      </c>
      <c r="G764" t="s">
        <v>363</v>
      </c>
      <c r="H764">
        <v>2.6859999999999999</v>
      </c>
      <c r="I764" t="s">
        <v>871</v>
      </c>
      <c r="L764">
        <v>108404798</v>
      </c>
      <c r="M764" s="5">
        <v>46068</v>
      </c>
      <c r="N764">
        <v>19</v>
      </c>
      <c r="O764">
        <v>2</v>
      </c>
      <c r="P764">
        <v>0</v>
      </c>
      <c r="Q764">
        <v>5</v>
      </c>
    </row>
    <row r="765" spans="1:18" x14ac:dyDescent="0.35">
      <c r="A765">
        <v>0</v>
      </c>
      <c r="B765" t="s">
        <v>363</v>
      </c>
      <c r="C765">
        <v>8.9999999999999993E-3</v>
      </c>
      <c r="D765" t="s">
        <v>6</v>
      </c>
      <c r="E765" t="s">
        <v>465</v>
      </c>
      <c r="F765" t="s">
        <v>465</v>
      </c>
      <c r="G765" t="s">
        <v>363</v>
      </c>
      <c r="H765">
        <v>2.6970000000000001</v>
      </c>
      <c r="I765" t="s">
        <v>871</v>
      </c>
      <c r="L765">
        <v>104806518</v>
      </c>
      <c r="M765" s="5">
        <v>42581</v>
      </c>
      <c r="N765">
        <v>19</v>
      </c>
      <c r="O765">
        <v>1</v>
      </c>
      <c r="P765">
        <v>0</v>
      </c>
      <c r="Q765">
        <v>5</v>
      </c>
      <c r="R765" t="s">
        <v>7</v>
      </c>
    </row>
    <row r="766" spans="1:18" x14ac:dyDescent="0.35">
      <c r="A766">
        <v>502</v>
      </c>
      <c r="B766" t="s">
        <v>363</v>
      </c>
      <c r="C766">
        <v>0</v>
      </c>
      <c r="D766" t="s">
        <v>6</v>
      </c>
      <c r="E766" t="s">
        <v>463</v>
      </c>
      <c r="F766" t="s">
        <v>479</v>
      </c>
      <c r="G766" t="s">
        <v>363</v>
      </c>
      <c r="H766">
        <v>2.706</v>
      </c>
      <c r="I766" t="s">
        <v>871</v>
      </c>
      <c r="L766">
        <v>105081071</v>
      </c>
      <c r="M766" s="5">
        <v>42851</v>
      </c>
      <c r="N766">
        <v>1</v>
      </c>
      <c r="O766">
        <v>1</v>
      </c>
      <c r="P766">
        <v>0</v>
      </c>
      <c r="Q766">
        <v>1</v>
      </c>
      <c r="R766" t="s">
        <v>3</v>
      </c>
    </row>
    <row r="767" spans="1:18" x14ac:dyDescent="0.35">
      <c r="A767">
        <v>0</v>
      </c>
      <c r="B767" t="s">
        <v>363</v>
      </c>
      <c r="C767">
        <v>0</v>
      </c>
      <c r="E767" t="s">
        <v>465</v>
      </c>
      <c r="F767" t="s">
        <v>438</v>
      </c>
      <c r="G767" t="s">
        <v>363</v>
      </c>
      <c r="H767">
        <v>2.706</v>
      </c>
      <c r="I767" t="s">
        <v>871</v>
      </c>
      <c r="L767">
        <v>103932894</v>
      </c>
      <c r="M767" s="5">
        <v>41625</v>
      </c>
      <c r="N767">
        <v>24</v>
      </c>
      <c r="O767">
        <v>1</v>
      </c>
      <c r="P767">
        <v>8</v>
      </c>
      <c r="Q767">
        <v>1</v>
      </c>
      <c r="R767" t="s">
        <v>7</v>
      </c>
    </row>
    <row r="768" spans="1:18" x14ac:dyDescent="0.35">
      <c r="A768">
        <v>0</v>
      </c>
      <c r="B768" t="s">
        <v>363</v>
      </c>
      <c r="C768">
        <v>0.02</v>
      </c>
      <c r="D768" t="s">
        <v>411</v>
      </c>
      <c r="E768" t="s">
        <v>465</v>
      </c>
      <c r="F768" t="s">
        <v>438</v>
      </c>
      <c r="G768" t="s">
        <v>363</v>
      </c>
      <c r="H768">
        <v>2.726</v>
      </c>
      <c r="I768" t="s">
        <v>871</v>
      </c>
      <c r="L768">
        <v>107295844</v>
      </c>
      <c r="M768" s="5">
        <v>45016</v>
      </c>
      <c r="N768">
        <v>27</v>
      </c>
      <c r="O768">
        <v>1</v>
      </c>
      <c r="P768">
        <v>8</v>
      </c>
      <c r="Q768">
        <v>5</v>
      </c>
      <c r="R768" t="s">
        <v>7</v>
      </c>
    </row>
    <row r="769" spans="1:18" x14ac:dyDescent="0.35">
      <c r="A769">
        <v>0</v>
      </c>
      <c r="B769" t="s">
        <v>363</v>
      </c>
      <c r="C769">
        <v>0.6</v>
      </c>
      <c r="D769" t="s">
        <v>6</v>
      </c>
      <c r="E769" t="s">
        <v>438</v>
      </c>
      <c r="F769" t="s">
        <v>446</v>
      </c>
      <c r="G769" t="s">
        <v>363</v>
      </c>
      <c r="H769">
        <v>2.7360000000000002</v>
      </c>
      <c r="I769" t="s">
        <v>871</v>
      </c>
      <c r="L769">
        <v>105354900</v>
      </c>
      <c r="M769" s="5">
        <v>43118</v>
      </c>
      <c r="N769">
        <v>19</v>
      </c>
      <c r="O769">
        <v>5</v>
      </c>
      <c r="P769">
        <v>0</v>
      </c>
      <c r="Q769">
        <v>1</v>
      </c>
      <c r="R769" t="s">
        <v>7</v>
      </c>
    </row>
    <row r="770" spans="1:18" x14ac:dyDescent="0.35">
      <c r="A770">
        <v>0</v>
      </c>
      <c r="B770" t="s">
        <v>363</v>
      </c>
      <c r="C770">
        <v>0.6</v>
      </c>
      <c r="D770" t="s">
        <v>6</v>
      </c>
      <c r="E770" t="s">
        <v>438</v>
      </c>
      <c r="F770" t="s">
        <v>446</v>
      </c>
      <c r="G770" t="s">
        <v>363</v>
      </c>
      <c r="H770">
        <v>2.7360000000000002</v>
      </c>
      <c r="I770" t="s">
        <v>871</v>
      </c>
      <c r="L770">
        <v>106532752</v>
      </c>
      <c r="M770" s="5">
        <v>44282</v>
      </c>
      <c r="N770">
        <v>19</v>
      </c>
      <c r="O770">
        <v>1</v>
      </c>
      <c r="P770">
        <v>0</v>
      </c>
      <c r="Q770">
        <v>1</v>
      </c>
      <c r="R770" t="s">
        <v>9</v>
      </c>
    </row>
    <row r="771" spans="1:18" x14ac:dyDescent="0.35">
      <c r="A771">
        <v>0</v>
      </c>
      <c r="B771" t="s">
        <v>363</v>
      </c>
      <c r="C771">
        <v>9.5000000000000001E-2</v>
      </c>
      <c r="D771" t="s">
        <v>411</v>
      </c>
      <c r="E771" t="s">
        <v>465</v>
      </c>
      <c r="F771" t="s">
        <v>438</v>
      </c>
      <c r="G771" t="s">
        <v>363</v>
      </c>
      <c r="H771">
        <v>2.8010000000000002</v>
      </c>
      <c r="I771" t="s">
        <v>871</v>
      </c>
      <c r="L771">
        <v>108267410</v>
      </c>
      <c r="M771" s="5">
        <v>45942</v>
      </c>
      <c r="N771">
        <v>19</v>
      </c>
      <c r="O771">
        <v>2</v>
      </c>
      <c r="P771">
        <v>0</v>
      </c>
      <c r="Q771">
        <v>5</v>
      </c>
      <c r="R771" t="s">
        <v>7</v>
      </c>
    </row>
    <row r="772" spans="1:18" x14ac:dyDescent="0.35">
      <c r="A772">
        <v>502</v>
      </c>
      <c r="B772" t="s">
        <v>363</v>
      </c>
      <c r="C772">
        <v>0.1</v>
      </c>
      <c r="D772" t="s">
        <v>411</v>
      </c>
      <c r="E772" t="s">
        <v>463</v>
      </c>
      <c r="G772" t="s">
        <v>363</v>
      </c>
      <c r="H772">
        <v>2.806</v>
      </c>
      <c r="I772" t="s">
        <v>871</v>
      </c>
      <c r="L772">
        <v>104682818</v>
      </c>
      <c r="M772" s="5">
        <v>42437</v>
      </c>
      <c r="N772">
        <v>2</v>
      </c>
      <c r="O772">
        <v>1</v>
      </c>
      <c r="P772">
        <v>0</v>
      </c>
      <c r="Q772">
        <v>5</v>
      </c>
      <c r="R772" t="s">
        <v>7</v>
      </c>
    </row>
    <row r="773" spans="1:18" x14ac:dyDescent="0.35">
      <c r="A773">
        <v>0</v>
      </c>
      <c r="B773" t="s">
        <v>363</v>
      </c>
      <c r="C773">
        <v>0.1</v>
      </c>
      <c r="D773" t="s">
        <v>411</v>
      </c>
      <c r="E773" t="s">
        <v>465</v>
      </c>
      <c r="F773" t="s">
        <v>438</v>
      </c>
      <c r="G773" t="s">
        <v>363</v>
      </c>
      <c r="H773">
        <v>2.806</v>
      </c>
      <c r="I773" t="s">
        <v>871</v>
      </c>
      <c r="L773">
        <v>108212408</v>
      </c>
      <c r="M773" s="5">
        <v>45894</v>
      </c>
      <c r="N773">
        <v>21</v>
      </c>
      <c r="O773">
        <v>1</v>
      </c>
      <c r="P773">
        <v>0</v>
      </c>
      <c r="Q773">
        <v>1</v>
      </c>
      <c r="R773" t="s">
        <v>7</v>
      </c>
    </row>
    <row r="774" spans="1:18" x14ac:dyDescent="0.35">
      <c r="A774">
        <v>0</v>
      </c>
      <c r="B774" t="s">
        <v>363</v>
      </c>
      <c r="C774">
        <v>1.2</v>
      </c>
      <c r="D774" t="s">
        <v>411</v>
      </c>
      <c r="E774" t="s">
        <v>455</v>
      </c>
      <c r="F774" t="s">
        <v>438</v>
      </c>
      <c r="G774" t="s">
        <v>363</v>
      </c>
      <c r="H774">
        <v>2.8140000000000001</v>
      </c>
      <c r="I774" t="s">
        <v>871</v>
      </c>
      <c r="L774">
        <v>104972790</v>
      </c>
      <c r="M774" s="5">
        <v>42744</v>
      </c>
      <c r="N774">
        <v>19</v>
      </c>
      <c r="O774">
        <v>4</v>
      </c>
      <c r="P774">
        <v>0</v>
      </c>
      <c r="Q774">
        <v>1</v>
      </c>
    </row>
    <row r="775" spans="1:18" x14ac:dyDescent="0.35">
      <c r="A775">
        <v>0</v>
      </c>
      <c r="B775" t="s">
        <v>363</v>
      </c>
      <c r="C775">
        <v>0.5</v>
      </c>
      <c r="D775" t="s">
        <v>6</v>
      </c>
      <c r="E775" t="s">
        <v>438</v>
      </c>
      <c r="F775" t="s">
        <v>446</v>
      </c>
      <c r="G775" t="s">
        <v>363</v>
      </c>
      <c r="H775">
        <v>2.8359999999999999</v>
      </c>
      <c r="I775" t="s">
        <v>871</v>
      </c>
      <c r="L775">
        <v>108126678</v>
      </c>
      <c r="M775" s="5">
        <v>45804</v>
      </c>
      <c r="N775">
        <v>23</v>
      </c>
      <c r="O775">
        <v>2</v>
      </c>
      <c r="P775">
        <v>0</v>
      </c>
      <c r="Q775">
        <v>1</v>
      </c>
      <c r="R775" t="s">
        <v>7</v>
      </c>
    </row>
    <row r="776" spans="1:18" x14ac:dyDescent="0.35">
      <c r="A776">
        <v>0</v>
      </c>
      <c r="B776" t="s">
        <v>363</v>
      </c>
      <c r="C776">
        <v>0.5</v>
      </c>
      <c r="D776" t="s">
        <v>6</v>
      </c>
      <c r="E776" t="s">
        <v>438</v>
      </c>
      <c r="F776" t="s">
        <v>446</v>
      </c>
      <c r="G776" t="s">
        <v>363</v>
      </c>
      <c r="H776">
        <v>2.8359999999999999</v>
      </c>
      <c r="I776" t="s">
        <v>871</v>
      </c>
      <c r="L776">
        <v>107589343</v>
      </c>
      <c r="M776" s="5">
        <v>45300</v>
      </c>
      <c r="N776">
        <v>19</v>
      </c>
      <c r="O776">
        <v>2</v>
      </c>
      <c r="P776">
        <v>0</v>
      </c>
      <c r="Q776">
        <v>1</v>
      </c>
      <c r="R776" t="s">
        <v>7</v>
      </c>
    </row>
    <row r="777" spans="1:18" x14ac:dyDescent="0.35">
      <c r="A777">
        <v>0</v>
      </c>
      <c r="B777" t="s">
        <v>363</v>
      </c>
      <c r="C777">
        <v>0.2</v>
      </c>
      <c r="D777" t="s">
        <v>411</v>
      </c>
      <c r="E777" t="s">
        <v>465</v>
      </c>
      <c r="F777" t="s">
        <v>438</v>
      </c>
      <c r="G777" t="s">
        <v>363</v>
      </c>
      <c r="H777">
        <v>2.9060000000000001</v>
      </c>
      <c r="I777" t="s">
        <v>871</v>
      </c>
      <c r="L777">
        <v>104445305</v>
      </c>
      <c r="M777" s="5">
        <v>42212</v>
      </c>
      <c r="N777">
        <v>19</v>
      </c>
      <c r="O777">
        <v>1</v>
      </c>
      <c r="P777">
        <v>5</v>
      </c>
      <c r="Q777">
        <v>1</v>
      </c>
      <c r="R777" t="s">
        <v>7</v>
      </c>
    </row>
    <row r="778" spans="1:18" x14ac:dyDescent="0.35">
      <c r="A778">
        <v>0</v>
      </c>
      <c r="B778" t="s">
        <v>363</v>
      </c>
      <c r="C778">
        <v>0.25</v>
      </c>
      <c r="D778" t="s">
        <v>399</v>
      </c>
      <c r="E778" t="s">
        <v>465</v>
      </c>
      <c r="F778" t="s">
        <v>438</v>
      </c>
      <c r="G778" t="s">
        <v>363</v>
      </c>
      <c r="H778">
        <v>2.956</v>
      </c>
      <c r="I778" t="s">
        <v>871</v>
      </c>
      <c r="L778">
        <v>106512523</v>
      </c>
      <c r="M778" s="5">
        <v>44265</v>
      </c>
      <c r="N778">
        <v>19</v>
      </c>
      <c r="O778">
        <v>1</v>
      </c>
      <c r="P778">
        <v>0</v>
      </c>
      <c r="Q778">
        <v>1</v>
      </c>
      <c r="R778" t="s">
        <v>10</v>
      </c>
    </row>
    <row r="779" spans="1:18" x14ac:dyDescent="0.35">
      <c r="A779">
        <v>0</v>
      </c>
      <c r="B779" t="s">
        <v>363</v>
      </c>
      <c r="C779">
        <v>0.3</v>
      </c>
      <c r="D779" t="s">
        <v>6</v>
      </c>
      <c r="E779" t="s">
        <v>438</v>
      </c>
      <c r="F779" t="s">
        <v>480</v>
      </c>
      <c r="G779" t="s">
        <v>363</v>
      </c>
      <c r="H779">
        <v>3.036</v>
      </c>
      <c r="I779" t="s">
        <v>871</v>
      </c>
      <c r="L779">
        <v>105288208</v>
      </c>
      <c r="M779" s="5">
        <v>43052</v>
      </c>
      <c r="N779">
        <v>19</v>
      </c>
      <c r="O779">
        <v>2</v>
      </c>
      <c r="P779">
        <v>5</v>
      </c>
      <c r="Q779">
        <v>1</v>
      </c>
      <c r="R779" t="s">
        <v>8</v>
      </c>
    </row>
    <row r="780" spans="1:18" x14ac:dyDescent="0.35">
      <c r="A780">
        <v>0</v>
      </c>
      <c r="B780" t="s">
        <v>363</v>
      </c>
      <c r="C780">
        <v>0.3</v>
      </c>
      <c r="D780" t="s">
        <v>6</v>
      </c>
      <c r="E780" t="s">
        <v>438</v>
      </c>
      <c r="F780" t="s">
        <v>446</v>
      </c>
      <c r="G780" t="s">
        <v>363</v>
      </c>
      <c r="H780">
        <v>3.036</v>
      </c>
      <c r="I780" t="s">
        <v>871</v>
      </c>
      <c r="L780">
        <v>104402931</v>
      </c>
      <c r="M780" s="5">
        <v>42164</v>
      </c>
      <c r="N780">
        <v>21</v>
      </c>
      <c r="O780">
        <v>1</v>
      </c>
      <c r="P780">
        <v>0</v>
      </c>
      <c r="Q780">
        <v>1</v>
      </c>
      <c r="R780" t="s">
        <v>7</v>
      </c>
    </row>
    <row r="781" spans="1:18" x14ac:dyDescent="0.35">
      <c r="A781">
        <v>0</v>
      </c>
      <c r="B781" t="s">
        <v>363</v>
      </c>
      <c r="C781">
        <v>0.3</v>
      </c>
      <c r="D781" t="s">
        <v>6</v>
      </c>
      <c r="E781" t="s">
        <v>438</v>
      </c>
      <c r="F781" t="s">
        <v>446</v>
      </c>
      <c r="G781" t="s">
        <v>363</v>
      </c>
      <c r="H781">
        <v>3.036</v>
      </c>
      <c r="I781" t="s">
        <v>871</v>
      </c>
      <c r="L781">
        <v>103920981</v>
      </c>
      <c r="M781" s="5">
        <v>41615</v>
      </c>
      <c r="N781">
        <v>19</v>
      </c>
      <c r="O781">
        <v>2</v>
      </c>
      <c r="P781">
        <v>0</v>
      </c>
      <c r="Q781">
        <v>5</v>
      </c>
      <c r="R781" t="s">
        <v>7</v>
      </c>
    </row>
    <row r="782" spans="1:18" x14ac:dyDescent="0.35">
      <c r="A782">
        <v>0</v>
      </c>
      <c r="B782" t="s">
        <v>363</v>
      </c>
      <c r="C782">
        <v>0.3</v>
      </c>
      <c r="D782" t="s">
        <v>385</v>
      </c>
      <c r="E782" t="s">
        <v>438</v>
      </c>
      <c r="F782" t="s">
        <v>481</v>
      </c>
      <c r="G782" t="s">
        <v>363</v>
      </c>
      <c r="H782">
        <v>3.036</v>
      </c>
      <c r="I782" t="s">
        <v>871</v>
      </c>
      <c r="L782">
        <v>106883663</v>
      </c>
      <c r="M782" s="5">
        <v>44625</v>
      </c>
      <c r="N782">
        <v>19</v>
      </c>
      <c r="O782">
        <v>1</v>
      </c>
      <c r="P782">
        <v>0</v>
      </c>
      <c r="Q782">
        <v>5</v>
      </c>
      <c r="R782" t="s">
        <v>7</v>
      </c>
    </row>
    <row r="783" spans="1:18" x14ac:dyDescent="0.35">
      <c r="A783">
        <v>0</v>
      </c>
      <c r="B783" t="s">
        <v>363</v>
      </c>
      <c r="C783">
        <v>0.28000000000000003</v>
      </c>
      <c r="D783" t="s">
        <v>6</v>
      </c>
      <c r="E783" t="s">
        <v>438</v>
      </c>
      <c r="F783" t="s">
        <v>470</v>
      </c>
      <c r="G783" t="s">
        <v>363</v>
      </c>
      <c r="H783">
        <v>3.056</v>
      </c>
      <c r="I783" t="s">
        <v>871</v>
      </c>
      <c r="L783">
        <v>103973528</v>
      </c>
      <c r="M783" s="5">
        <v>41680</v>
      </c>
      <c r="N783">
        <v>19</v>
      </c>
      <c r="O783">
        <v>1</v>
      </c>
      <c r="P783">
        <v>5</v>
      </c>
      <c r="Q783">
        <v>1</v>
      </c>
      <c r="R783" t="s">
        <v>7</v>
      </c>
    </row>
    <row r="784" spans="1:18" x14ac:dyDescent="0.35">
      <c r="A784">
        <v>0</v>
      </c>
      <c r="B784" t="s">
        <v>363</v>
      </c>
      <c r="C784">
        <v>0.25</v>
      </c>
      <c r="D784" t="s">
        <v>385</v>
      </c>
      <c r="E784" t="s">
        <v>438</v>
      </c>
      <c r="F784" t="s">
        <v>446</v>
      </c>
      <c r="G784" t="s">
        <v>363</v>
      </c>
      <c r="H784">
        <v>3.0859999999999999</v>
      </c>
      <c r="I784" t="s">
        <v>871</v>
      </c>
      <c r="L784">
        <v>104323754</v>
      </c>
      <c r="M784" s="5">
        <v>42077</v>
      </c>
      <c r="N784">
        <v>19</v>
      </c>
      <c r="O784">
        <v>1</v>
      </c>
      <c r="P784">
        <v>5</v>
      </c>
      <c r="Q784">
        <v>1</v>
      </c>
    </row>
    <row r="785" spans="1:18" x14ac:dyDescent="0.35">
      <c r="A785">
        <v>0</v>
      </c>
      <c r="B785" t="s">
        <v>363</v>
      </c>
      <c r="C785">
        <v>1.5</v>
      </c>
      <c r="D785" t="s">
        <v>399</v>
      </c>
      <c r="E785" t="s">
        <v>446</v>
      </c>
      <c r="F785" t="s">
        <v>473</v>
      </c>
      <c r="G785" t="s">
        <v>363</v>
      </c>
      <c r="H785">
        <v>3.1139999999999999</v>
      </c>
      <c r="I785" t="s">
        <v>871</v>
      </c>
      <c r="L785">
        <v>107939187</v>
      </c>
      <c r="M785" s="5">
        <v>45625</v>
      </c>
      <c r="N785">
        <v>17</v>
      </c>
      <c r="O785">
        <v>1</v>
      </c>
      <c r="P785">
        <v>0</v>
      </c>
      <c r="Q785">
        <v>1</v>
      </c>
      <c r="R785" t="s">
        <v>7</v>
      </c>
    </row>
    <row r="786" spans="1:18" x14ac:dyDescent="0.35">
      <c r="A786">
        <v>0</v>
      </c>
      <c r="B786" t="s">
        <v>363</v>
      </c>
      <c r="C786">
        <v>0.2</v>
      </c>
      <c r="D786" t="s">
        <v>6</v>
      </c>
      <c r="E786" t="s">
        <v>438</v>
      </c>
      <c r="F786" t="s">
        <v>467</v>
      </c>
      <c r="G786" t="s">
        <v>363</v>
      </c>
      <c r="H786">
        <v>3.1360000000000001</v>
      </c>
      <c r="I786" t="s">
        <v>871</v>
      </c>
      <c r="L786">
        <v>106632581</v>
      </c>
      <c r="M786" s="5">
        <v>44368</v>
      </c>
      <c r="N786">
        <v>28</v>
      </c>
      <c r="O786">
        <v>2</v>
      </c>
      <c r="P786">
        <v>0</v>
      </c>
      <c r="Q786">
        <v>1</v>
      </c>
      <c r="R786" t="s">
        <v>7</v>
      </c>
    </row>
    <row r="787" spans="1:18" x14ac:dyDescent="0.35">
      <c r="A787">
        <v>0</v>
      </c>
      <c r="B787" t="s">
        <v>363</v>
      </c>
      <c r="C787">
        <v>0.2</v>
      </c>
      <c r="D787" t="s">
        <v>6</v>
      </c>
      <c r="E787" t="s">
        <v>438</v>
      </c>
      <c r="F787" t="s">
        <v>446</v>
      </c>
      <c r="G787" t="s">
        <v>363</v>
      </c>
      <c r="H787">
        <v>3.1360000000000001</v>
      </c>
      <c r="I787" t="s">
        <v>871</v>
      </c>
      <c r="L787">
        <v>104984117</v>
      </c>
      <c r="M787" s="5">
        <v>42756</v>
      </c>
      <c r="N787">
        <v>23</v>
      </c>
      <c r="O787">
        <v>2</v>
      </c>
      <c r="P787">
        <v>4</v>
      </c>
      <c r="Q787">
        <v>5</v>
      </c>
      <c r="R787" t="s">
        <v>7</v>
      </c>
    </row>
    <row r="788" spans="1:18" x14ac:dyDescent="0.35">
      <c r="A788">
        <v>0</v>
      </c>
      <c r="B788" t="s">
        <v>363</v>
      </c>
      <c r="C788">
        <v>0.2</v>
      </c>
      <c r="D788" t="s">
        <v>6</v>
      </c>
      <c r="E788" t="s">
        <v>438</v>
      </c>
      <c r="F788" t="s">
        <v>421</v>
      </c>
      <c r="G788" t="s">
        <v>363</v>
      </c>
      <c r="H788">
        <v>3.1360000000000001</v>
      </c>
      <c r="I788" t="s">
        <v>871</v>
      </c>
      <c r="L788">
        <v>104779733</v>
      </c>
      <c r="M788" s="5">
        <v>42553</v>
      </c>
      <c r="N788">
        <v>17</v>
      </c>
      <c r="O788">
        <v>1</v>
      </c>
      <c r="P788">
        <v>0</v>
      </c>
      <c r="Q788">
        <v>1</v>
      </c>
      <c r="R788" t="s">
        <v>3</v>
      </c>
    </row>
    <row r="789" spans="1:18" x14ac:dyDescent="0.35">
      <c r="A789">
        <v>0</v>
      </c>
      <c r="B789" t="s">
        <v>363</v>
      </c>
      <c r="C789">
        <v>0.2</v>
      </c>
      <c r="D789" t="s">
        <v>6</v>
      </c>
      <c r="E789" t="s">
        <v>438</v>
      </c>
      <c r="F789" t="s">
        <v>446</v>
      </c>
      <c r="G789" t="s">
        <v>363</v>
      </c>
      <c r="H789">
        <v>3.1360000000000001</v>
      </c>
      <c r="I789" t="s">
        <v>871</v>
      </c>
      <c r="L789">
        <v>104359076</v>
      </c>
      <c r="M789" s="5">
        <v>42117</v>
      </c>
      <c r="N789">
        <v>19</v>
      </c>
      <c r="O789">
        <v>1</v>
      </c>
      <c r="P789">
        <v>0</v>
      </c>
      <c r="Q789">
        <v>5</v>
      </c>
      <c r="R789" t="s">
        <v>3</v>
      </c>
    </row>
    <row r="790" spans="1:18" x14ac:dyDescent="0.35">
      <c r="A790">
        <v>0</v>
      </c>
      <c r="B790" t="s">
        <v>363</v>
      </c>
      <c r="C790">
        <v>0.2</v>
      </c>
      <c r="D790" t="s">
        <v>385</v>
      </c>
      <c r="E790" t="s">
        <v>438</v>
      </c>
      <c r="F790" t="s">
        <v>446</v>
      </c>
      <c r="G790" t="s">
        <v>363</v>
      </c>
      <c r="H790">
        <v>3.1360000000000001</v>
      </c>
      <c r="I790" t="s">
        <v>871</v>
      </c>
      <c r="L790">
        <v>106235697</v>
      </c>
      <c r="M790" s="5">
        <v>43973</v>
      </c>
      <c r="N790">
        <v>19</v>
      </c>
      <c r="O790">
        <v>1</v>
      </c>
      <c r="P790">
        <v>5</v>
      </c>
      <c r="Q790">
        <v>5</v>
      </c>
      <c r="R790" t="s">
        <v>7</v>
      </c>
    </row>
    <row r="791" spans="1:18" x14ac:dyDescent="0.35">
      <c r="A791">
        <v>0</v>
      </c>
      <c r="B791" t="s">
        <v>363</v>
      </c>
      <c r="C791">
        <v>0.2</v>
      </c>
      <c r="D791" t="s">
        <v>385</v>
      </c>
      <c r="E791" t="s">
        <v>438</v>
      </c>
      <c r="F791" t="s">
        <v>481</v>
      </c>
      <c r="G791" t="s">
        <v>363</v>
      </c>
      <c r="H791">
        <v>3.1360000000000001</v>
      </c>
      <c r="I791" t="s">
        <v>871</v>
      </c>
      <c r="L791">
        <v>105626730</v>
      </c>
      <c r="M791" s="5">
        <v>43328</v>
      </c>
      <c r="N791">
        <v>21</v>
      </c>
      <c r="O791">
        <v>1</v>
      </c>
      <c r="P791">
        <v>0</v>
      </c>
      <c r="Q791">
        <v>1</v>
      </c>
      <c r="R791" t="s">
        <v>3</v>
      </c>
    </row>
    <row r="792" spans="1:18" x14ac:dyDescent="0.35">
      <c r="A792">
        <v>0</v>
      </c>
      <c r="B792" t="s">
        <v>363</v>
      </c>
      <c r="C792">
        <v>0.11</v>
      </c>
      <c r="D792" t="s">
        <v>6</v>
      </c>
      <c r="E792" t="s">
        <v>438</v>
      </c>
      <c r="F792" t="s">
        <v>467</v>
      </c>
      <c r="G792" t="s">
        <v>363</v>
      </c>
      <c r="H792">
        <v>3.226</v>
      </c>
      <c r="I792" t="s">
        <v>871</v>
      </c>
      <c r="L792">
        <v>107440565</v>
      </c>
      <c r="M792" s="5">
        <v>45158</v>
      </c>
      <c r="N792">
        <v>24</v>
      </c>
      <c r="O792">
        <v>1</v>
      </c>
      <c r="P792">
        <v>7</v>
      </c>
      <c r="Q792">
        <v>1</v>
      </c>
      <c r="R792" t="s">
        <v>7</v>
      </c>
    </row>
    <row r="793" spans="1:18" x14ac:dyDescent="0.35">
      <c r="A793">
        <v>0</v>
      </c>
      <c r="B793" t="s">
        <v>363</v>
      </c>
      <c r="C793">
        <v>0.1</v>
      </c>
      <c r="D793" t="s">
        <v>6</v>
      </c>
      <c r="E793" t="s">
        <v>438</v>
      </c>
      <c r="F793" t="s">
        <v>465</v>
      </c>
      <c r="G793" t="s">
        <v>363</v>
      </c>
      <c r="H793">
        <v>3.2360000000000002</v>
      </c>
      <c r="I793" t="s">
        <v>871</v>
      </c>
      <c r="L793">
        <v>106098295</v>
      </c>
      <c r="M793" s="5">
        <v>43815</v>
      </c>
      <c r="N793">
        <v>17</v>
      </c>
      <c r="O793">
        <v>1</v>
      </c>
      <c r="P793">
        <v>0</v>
      </c>
      <c r="Q793">
        <v>5</v>
      </c>
      <c r="R793" t="s">
        <v>7</v>
      </c>
    </row>
    <row r="794" spans="1:18" x14ac:dyDescent="0.35">
      <c r="A794">
        <v>0</v>
      </c>
      <c r="B794" t="s">
        <v>363</v>
      </c>
      <c r="C794">
        <v>0.1</v>
      </c>
      <c r="D794" t="s">
        <v>6</v>
      </c>
      <c r="E794" t="s">
        <v>438</v>
      </c>
      <c r="F794" t="s">
        <v>446</v>
      </c>
      <c r="G794" t="s">
        <v>363</v>
      </c>
      <c r="H794">
        <v>3.2360000000000002</v>
      </c>
      <c r="I794" t="s">
        <v>871</v>
      </c>
      <c r="L794">
        <v>107894056</v>
      </c>
      <c r="M794" s="5">
        <v>45587</v>
      </c>
      <c r="N794">
        <v>21</v>
      </c>
      <c r="O794">
        <v>1</v>
      </c>
      <c r="P794">
        <v>8</v>
      </c>
      <c r="Q794">
        <v>1</v>
      </c>
      <c r="R794" t="s">
        <v>7</v>
      </c>
    </row>
    <row r="795" spans="1:18" x14ac:dyDescent="0.35">
      <c r="A795">
        <v>0</v>
      </c>
      <c r="B795" t="s">
        <v>363</v>
      </c>
      <c r="C795">
        <v>0.1</v>
      </c>
      <c r="D795" t="s">
        <v>476</v>
      </c>
      <c r="E795" t="s">
        <v>438</v>
      </c>
      <c r="F795" t="s">
        <v>446</v>
      </c>
      <c r="G795" t="s">
        <v>363</v>
      </c>
      <c r="H795">
        <v>3.2360000000000002</v>
      </c>
      <c r="I795" t="s">
        <v>871</v>
      </c>
      <c r="L795">
        <v>104420040</v>
      </c>
      <c r="M795" s="5">
        <v>42183</v>
      </c>
      <c r="N795">
        <v>19</v>
      </c>
      <c r="O795">
        <v>1</v>
      </c>
      <c r="P795">
        <v>8</v>
      </c>
      <c r="Q795">
        <v>1</v>
      </c>
      <c r="R795" t="s">
        <v>7</v>
      </c>
    </row>
    <row r="796" spans="1:18" x14ac:dyDescent="0.35">
      <c r="A796">
        <v>0</v>
      </c>
      <c r="B796" t="s">
        <v>363</v>
      </c>
      <c r="C796">
        <v>9.5000000000000001E-2</v>
      </c>
      <c r="D796" t="s">
        <v>6</v>
      </c>
      <c r="E796" t="s">
        <v>438</v>
      </c>
      <c r="F796" t="s">
        <v>446</v>
      </c>
      <c r="G796" t="s">
        <v>363</v>
      </c>
      <c r="H796">
        <v>3.2410000000000001</v>
      </c>
      <c r="I796" t="s">
        <v>871</v>
      </c>
      <c r="L796">
        <v>107394563</v>
      </c>
      <c r="M796" s="5">
        <v>45119</v>
      </c>
      <c r="N796">
        <v>28</v>
      </c>
      <c r="O796">
        <v>1</v>
      </c>
      <c r="P796">
        <v>0</v>
      </c>
      <c r="Q796">
        <v>1</v>
      </c>
      <c r="R796" t="s">
        <v>7</v>
      </c>
    </row>
    <row r="797" spans="1:18" x14ac:dyDescent="0.35">
      <c r="A797">
        <v>0</v>
      </c>
      <c r="B797" t="s">
        <v>363</v>
      </c>
      <c r="C797">
        <v>0.3</v>
      </c>
      <c r="D797" t="s">
        <v>6</v>
      </c>
      <c r="E797" t="s">
        <v>474</v>
      </c>
      <c r="F797" t="s">
        <v>465</v>
      </c>
      <c r="G797" t="s">
        <v>363</v>
      </c>
      <c r="H797">
        <v>3.2679999999999998</v>
      </c>
      <c r="I797" t="s">
        <v>871</v>
      </c>
      <c r="L797">
        <v>108238634</v>
      </c>
      <c r="M797" s="5">
        <v>45919</v>
      </c>
      <c r="N797">
        <v>30</v>
      </c>
      <c r="O797">
        <v>1</v>
      </c>
      <c r="P797">
        <v>8</v>
      </c>
      <c r="Q797">
        <v>5</v>
      </c>
      <c r="R797" t="s">
        <v>7</v>
      </c>
    </row>
    <row r="798" spans="1:18" x14ac:dyDescent="0.35">
      <c r="A798">
        <v>0</v>
      </c>
      <c r="B798" t="s">
        <v>363</v>
      </c>
      <c r="C798">
        <v>3.7999999999999999E-2</v>
      </c>
      <c r="D798" t="s">
        <v>6</v>
      </c>
      <c r="E798" t="s">
        <v>438</v>
      </c>
      <c r="F798" t="s">
        <v>446</v>
      </c>
      <c r="G798" t="s">
        <v>363</v>
      </c>
      <c r="H798">
        <v>3.298</v>
      </c>
      <c r="I798" t="s">
        <v>871</v>
      </c>
      <c r="L798">
        <v>104486367</v>
      </c>
      <c r="M798" s="5">
        <v>42258</v>
      </c>
      <c r="N798">
        <v>21</v>
      </c>
      <c r="O798">
        <v>1</v>
      </c>
      <c r="P798">
        <v>0</v>
      </c>
      <c r="Q798">
        <v>1</v>
      </c>
      <c r="R798" t="s">
        <v>7</v>
      </c>
    </row>
    <row r="799" spans="1:18" x14ac:dyDescent="0.35">
      <c r="A799">
        <v>0</v>
      </c>
      <c r="B799" t="s">
        <v>363</v>
      </c>
      <c r="C799">
        <v>3.7999999999999999E-2</v>
      </c>
      <c r="D799" t="s">
        <v>6</v>
      </c>
      <c r="E799" t="s">
        <v>438</v>
      </c>
      <c r="F799" t="s">
        <v>446</v>
      </c>
      <c r="G799" t="s">
        <v>363</v>
      </c>
      <c r="H799">
        <v>3.298</v>
      </c>
      <c r="I799" t="s">
        <v>871</v>
      </c>
      <c r="L799">
        <v>104264363</v>
      </c>
      <c r="M799" s="5">
        <v>41984</v>
      </c>
      <c r="N799">
        <v>28</v>
      </c>
      <c r="O799">
        <v>1</v>
      </c>
      <c r="P799">
        <v>0</v>
      </c>
      <c r="Q799">
        <v>1</v>
      </c>
      <c r="R799" t="s">
        <v>7</v>
      </c>
    </row>
    <row r="800" spans="1:18" x14ac:dyDescent="0.35">
      <c r="A800">
        <v>0</v>
      </c>
      <c r="B800" t="s">
        <v>363</v>
      </c>
      <c r="C800">
        <v>8.9999999999999993E-3</v>
      </c>
      <c r="D800" t="s">
        <v>6</v>
      </c>
      <c r="E800" t="s">
        <v>438</v>
      </c>
      <c r="F800" t="s">
        <v>465</v>
      </c>
      <c r="G800" t="s">
        <v>363</v>
      </c>
      <c r="H800">
        <v>3.327</v>
      </c>
      <c r="I800" t="s">
        <v>871</v>
      </c>
      <c r="L800">
        <v>105834576</v>
      </c>
      <c r="M800" s="5">
        <v>43568</v>
      </c>
      <c r="N800">
        <v>23</v>
      </c>
      <c r="O800">
        <v>2</v>
      </c>
      <c r="P800">
        <v>8</v>
      </c>
      <c r="Q800">
        <v>1</v>
      </c>
      <c r="R800" t="s">
        <v>7</v>
      </c>
    </row>
    <row r="801" spans="1:18" x14ac:dyDescent="0.35">
      <c r="A801">
        <v>0</v>
      </c>
      <c r="B801" t="s">
        <v>363</v>
      </c>
      <c r="C801">
        <v>7.0000000000000001E-3</v>
      </c>
      <c r="D801" t="s">
        <v>6</v>
      </c>
      <c r="E801" t="s">
        <v>438</v>
      </c>
      <c r="F801" t="s">
        <v>446</v>
      </c>
      <c r="G801" t="s">
        <v>363</v>
      </c>
      <c r="H801">
        <v>3.3290000000000002</v>
      </c>
      <c r="I801" t="s">
        <v>871</v>
      </c>
      <c r="L801">
        <v>104482273</v>
      </c>
      <c r="M801" s="5">
        <v>42249</v>
      </c>
      <c r="N801">
        <v>23</v>
      </c>
      <c r="O801">
        <v>1</v>
      </c>
      <c r="P801">
        <v>19</v>
      </c>
      <c r="Q801">
        <v>5</v>
      </c>
      <c r="R801" t="s">
        <v>3</v>
      </c>
    </row>
    <row r="802" spans="1:18" x14ac:dyDescent="0.35">
      <c r="A802">
        <v>491</v>
      </c>
      <c r="B802" t="s">
        <v>364</v>
      </c>
      <c r="C802">
        <v>0</v>
      </c>
      <c r="E802" t="s">
        <v>438</v>
      </c>
      <c r="G802" t="s">
        <v>363</v>
      </c>
      <c r="H802">
        <v>3.3359999999999999</v>
      </c>
      <c r="I802" t="s">
        <v>871</v>
      </c>
      <c r="L802">
        <v>107543894</v>
      </c>
      <c r="M802" s="5">
        <v>45253</v>
      </c>
      <c r="N802">
        <v>30</v>
      </c>
      <c r="O802">
        <v>1</v>
      </c>
      <c r="P802">
        <v>0</v>
      </c>
      <c r="Q802">
        <v>5</v>
      </c>
      <c r="R802" t="s">
        <v>7</v>
      </c>
    </row>
    <row r="803" spans="1:18" x14ac:dyDescent="0.35">
      <c r="A803">
        <v>491</v>
      </c>
      <c r="B803" t="s">
        <v>364</v>
      </c>
      <c r="C803">
        <v>0</v>
      </c>
      <c r="E803" t="s">
        <v>438</v>
      </c>
      <c r="G803" t="s">
        <v>363</v>
      </c>
      <c r="H803">
        <v>3.3359999999999999</v>
      </c>
      <c r="I803" t="s">
        <v>871</v>
      </c>
      <c r="L803">
        <v>105377451</v>
      </c>
      <c r="M803" s="5">
        <v>43123</v>
      </c>
      <c r="N803">
        <v>30</v>
      </c>
      <c r="O803">
        <v>1</v>
      </c>
      <c r="P803">
        <v>0</v>
      </c>
      <c r="Q803">
        <v>2</v>
      </c>
      <c r="R803" t="s">
        <v>7</v>
      </c>
    </row>
    <row r="804" spans="1:18" x14ac:dyDescent="0.35">
      <c r="A804">
        <v>491</v>
      </c>
      <c r="B804" t="s">
        <v>364</v>
      </c>
      <c r="C804">
        <v>0</v>
      </c>
      <c r="D804" t="s">
        <v>399</v>
      </c>
      <c r="E804" t="s">
        <v>438</v>
      </c>
      <c r="F804" t="s">
        <v>420</v>
      </c>
      <c r="G804" t="s">
        <v>363</v>
      </c>
      <c r="H804">
        <v>3.3359999999999999</v>
      </c>
      <c r="I804" t="s">
        <v>871</v>
      </c>
      <c r="L804">
        <v>107791005</v>
      </c>
      <c r="M804" s="5">
        <v>45492</v>
      </c>
      <c r="N804">
        <v>21</v>
      </c>
      <c r="O804">
        <v>2</v>
      </c>
      <c r="P804">
        <v>12</v>
      </c>
      <c r="Q804">
        <v>1</v>
      </c>
      <c r="R804" t="s">
        <v>7</v>
      </c>
    </row>
    <row r="805" spans="1:18" x14ac:dyDescent="0.35">
      <c r="A805">
        <v>491</v>
      </c>
      <c r="B805" t="s">
        <v>364</v>
      </c>
      <c r="C805">
        <v>0</v>
      </c>
      <c r="D805" t="s">
        <v>385</v>
      </c>
      <c r="E805" t="s">
        <v>438</v>
      </c>
      <c r="F805" t="s">
        <v>438</v>
      </c>
      <c r="G805" t="s">
        <v>363</v>
      </c>
      <c r="H805">
        <v>3.3359999999999999</v>
      </c>
      <c r="I805" t="s">
        <v>871</v>
      </c>
      <c r="L805">
        <v>108147592</v>
      </c>
      <c r="M805" s="5">
        <v>45826</v>
      </c>
      <c r="N805">
        <v>29</v>
      </c>
      <c r="O805">
        <v>1</v>
      </c>
      <c r="P805">
        <v>0</v>
      </c>
      <c r="Q805">
        <v>1</v>
      </c>
      <c r="R805" t="s">
        <v>7</v>
      </c>
    </row>
    <row r="806" spans="1:18" x14ac:dyDescent="0.35">
      <c r="A806">
        <v>0</v>
      </c>
      <c r="B806" t="s">
        <v>363</v>
      </c>
      <c r="C806">
        <v>0</v>
      </c>
      <c r="E806" t="s">
        <v>438</v>
      </c>
      <c r="F806" t="s">
        <v>483</v>
      </c>
      <c r="G806" t="s">
        <v>363</v>
      </c>
      <c r="H806">
        <v>3.3359999999999999</v>
      </c>
      <c r="I806" t="s">
        <v>871</v>
      </c>
      <c r="L806">
        <v>107747003</v>
      </c>
      <c r="M806" s="5">
        <v>45442</v>
      </c>
      <c r="N806">
        <v>24</v>
      </c>
      <c r="O806">
        <v>1</v>
      </c>
      <c r="P806">
        <v>8</v>
      </c>
      <c r="Q806">
        <v>1</v>
      </c>
      <c r="R806" t="s">
        <v>3</v>
      </c>
    </row>
    <row r="807" spans="1:18" x14ac:dyDescent="0.35">
      <c r="A807">
        <v>0</v>
      </c>
      <c r="B807" t="s">
        <v>363</v>
      </c>
      <c r="C807">
        <v>0</v>
      </c>
      <c r="E807" t="s">
        <v>438</v>
      </c>
      <c r="F807" t="s">
        <v>483</v>
      </c>
      <c r="G807" t="s">
        <v>363</v>
      </c>
      <c r="H807">
        <v>3.3359999999999999</v>
      </c>
      <c r="I807" t="s">
        <v>871</v>
      </c>
      <c r="L807">
        <v>107090665</v>
      </c>
      <c r="M807" s="5">
        <v>44825</v>
      </c>
      <c r="N807">
        <v>23</v>
      </c>
      <c r="O807">
        <v>1</v>
      </c>
      <c r="P807">
        <v>8</v>
      </c>
      <c r="Q807">
        <v>1</v>
      </c>
      <c r="R807" t="s">
        <v>8</v>
      </c>
    </row>
    <row r="808" spans="1:18" x14ac:dyDescent="0.35">
      <c r="A808">
        <v>0</v>
      </c>
      <c r="B808" t="s">
        <v>363</v>
      </c>
      <c r="C808">
        <v>0</v>
      </c>
      <c r="E808" t="s">
        <v>438</v>
      </c>
      <c r="F808" t="s">
        <v>483</v>
      </c>
      <c r="G808" t="s">
        <v>363</v>
      </c>
      <c r="H808">
        <v>3.3359999999999999</v>
      </c>
      <c r="I808" t="s">
        <v>871</v>
      </c>
      <c r="L808">
        <v>106785057</v>
      </c>
      <c r="M808" s="5">
        <v>44523</v>
      </c>
      <c r="N808">
        <v>23</v>
      </c>
      <c r="O808">
        <v>1</v>
      </c>
      <c r="P808">
        <v>9</v>
      </c>
      <c r="Q808">
        <v>5</v>
      </c>
      <c r="R808" t="s">
        <v>3</v>
      </c>
    </row>
    <row r="809" spans="1:18" x14ac:dyDescent="0.35">
      <c r="A809">
        <v>0</v>
      </c>
      <c r="B809" t="s">
        <v>363</v>
      </c>
      <c r="C809">
        <v>0</v>
      </c>
      <c r="E809" t="s">
        <v>438</v>
      </c>
      <c r="F809" t="s">
        <v>484</v>
      </c>
      <c r="G809" t="s">
        <v>363</v>
      </c>
      <c r="H809">
        <v>3.3359999999999999</v>
      </c>
      <c r="I809" t="s">
        <v>871</v>
      </c>
      <c r="L809">
        <v>107086914</v>
      </c>
      <c r="M809" s="5">
        <v>44824</v>
      </c>
      <c r="N809">
        <v>26</v>
      </c>
      <c r="O809">
        <v>1</v>
      </c>
      <c r="P809">
        <v>8</v>
      </c>
      <c r="Q809">
        <v>1</v>
      </c>
      <c r="R809" t="s">
        <v>7</v>
      </c>
    </row>
    <row r="810" spans="1:18" x14ac:dyDescent="0.35">
      <c r="A810">
        <v>0</v>
      </c>
      <c r="B810" t="s">
        <v>363</v>
      </c>
      <c r="C810">
        <v>0</v>
      </c>
      <c r="E810" t="s">
        <v>438</v>
      </c>
      <c r="F810" t="s">
        <v>483</v>
      </c>
      <c r="G810" t="s">
        <v>363</v>
      </c>
      <c r="H810">
        <v>3.3359999999999999</v>
      </c>
      <c r="I810" t="s">
        <v>871</v>
      </c>
      <c r="L810">
        <v>106712330</v>
      </c>
      <c r="M810" s="5">
        <v>44468</v>
      </c>
      <c r="N810">
        <v>24</v>
      </c>
      <c r="O810">
        <v>1</v>
      </c>
      <c r="P810">
        <v>17</v>
      </c>
      <c r="Q810">
        <v>1</v>
      </c>
      <c r="R810" t="s">
        <v>7</v>
      </c>
    </row>
    <row r="811" spans="1:18" x14ac:dyDescent="0.35">
      <c r="A811">
        <v>0</v>
      </c>
      <c r="B811" t="s">
        <v>363</v>
      </c>
      <c r="C811">
        <v>0</v>
      </c>
      <c r="E811" t="s">
        <v>438</v>
      </c>
      <c r="F811" t="s">
        <v>483</v>
      </c>
      <c r="G811" t="s">
        <v>363</v>
      </c>
      <c r="H811">
        <v>3.3359999999999999</v>
      </c>
      <c r="I811" t="s">
        <v>871</v>
      </c>
      <c r="L811">
        <v>106621849</v>
      </c>
      <c r="M811" s="5">
        <v>44375</v>
      </c>
      <c r="N811">
        <v>24</v>
      </c>
      <c r="O811">
        <v>1</v>
      </c>
      <c r="P811">
        <v>7</v>
      </c>
      <c r="Q811">
        <v>1</v>
      </c>
      <c r="R811" t="s">
        <v>7</v>
      </c>
    </row>
    <row r="812" spans="1:18" x14ac:dyDescent="0.35">
      <c r="A812">
        <v>0</v>
      </c>
      <c r="B812" t="s">
        <v>363</v>
      </c>
      <c r="C812">
        <v>0</v>
      </c>
      <c r="E812" t="s">
        <v>438</v>
      </c>
      <c r="F812" t="s">
        <v>465</v>
      </c>
      <c r="G812" t="s">
        <v>363</v>
      </c>
      <c r="H812">
        <v>3.3359999999999999</v>
      </c>
      <c r="I812" t="s">
        <v>871</v>
      </c>
      <c r="L812">
        <v>106467838</v>
      </c>
      <c r="M812" s="5">
        <v>44211</v>
      </c>
      <c r="N812">
        <v>23</v>
      </c>
      <c r="O812">
        <v>2</v>
      </c>
      <c r="P812">
        <v>8</v>
      </c>
      <c r="Q812">
        <v>5</v>
      </c>
      <c r="R812" t="s">
        <v>3</v>
      </c>
    </row>
    <row r="813" spans="1:18" x14ac:dyDescent="0.35">
      <c r="A813">
        <v>0</v>
      </c>
      <c r="B813" t="s">
        <v>363</v>
      </c>
      <c r="C813">
        <v>0</v>
      </c>
      <c r="E813" t="s">
        <v>438</v>
      </c>
      <c r="F813" t="s">
        <v>483</v>
      </c>
      <c r="G813" t="s">
        <v>363</v>
      </c>
      <c r="H813">
        <v>3.3359999999999999</v>
      </c>
      <c r="I813" t="s">
        <v>871</v>
      </c>
      <c r="L813">
        <v>106366936</v>
      </c>
      <c r="M813" s="5">
        <v>44117</v>
      </c>
      <c r="N813">
        <v>24</v>
      </c>
      <c r="O813">
        <v>1</v>
      </c>
      <c r="P813">
        <v>7</v>
      </c>
      <c r="Q813">
        <v>1</v>
      </c>
      <c r="R813" t="s">
        <v>8</v>
      </c>
    </row>
    <row r="814" spans="1:18" x14ac:dyDescent="0.35">
      <c r="A814">
        <v>0</v>
      </c>
      <c r="B814" t="s">
        <v>363</v>
      </c>
      <c r="C814">
        <v>0</v>
      </c>
      <c r="E814" t="s">
        <v>438</v>
      </c>
      <c r="F814" t="s">
        <v>446</v>
      </c>
      <c r="G814" t="s">
        <v>363</v>
      </c>
      <c r="H814">
        <v>3.3359999999999999</v>
      </c>
      <c r="I814" t="s">
        <v>871</v>
      </c>
      <c r="L814">
        <v>106346551</v>
      </c>
      <c r="M814" s="5">
        <v>44092</v>
      </c>
      <c r="N814">
        <v>21</v>
      </c>
      <c r="O814">
        <v>1</v>
      </c>
      <c r="P814">
        <v>8</v>
      </c>
      <c r="Q814">
        <v>1</v>
      </c>
      <c r="R814" t="s">
        <v>7</v>
      </c>
    </row>
    <row r="815" spans="1:18" x14ac:dyDescent="0.35">
      <c r="A815">
        <v>0</v>
      </c>
      <c r="B815" t="s">
        <v>363</v>
      </c>
      <c r="C815">
        <v>0</v>
      </c>
      <c r="E815" t="s">
        <v>438</v>
      </c>
      <c r="F815" t="s">
        <v>446</v>
      </c>
      <c r="G815" t="s">
        <v>363</v>
      </c>
      <c r="H815">
        <v>3.3359999999999999</v>
      </c>
      <c r="I815" t="s">
        <v>871</v>
      </c>
      <c r="L815">
        <v>106357753</v>
      </c>
      <c r="M815" s="5">
        <v>44109</v>
      </c>
      <c r="N815">
        <v>23</v>
      </c>
      <c r="O815">
        <v>1</v>
      </c>
      <c r="P815">
        <v>8</v>
      </c>
      <c r="Q815">
        <v>1</v>
      </c>
      <c r="R815" t="s">
        <v>8</v>
      </c>
    </row>
    <row r="816" spans="1:18" x14ac:dyDescent="0.35">
      <c r="A816">
        <v>0</v>
      </c>
      <c r="B816" t="s">
        <v>363</v>
      </c>
      <c r="C816">
        <v>0</v>
      </c>
      <c r="E816" t="s">
        <v>438</v>
      </c>
      <c r="F816" t="s">
        <v>438</v>
      </c>
      <c r="G816" t="s">
        <v>363</v>
      </c>
      <c r="H816">
        <v>3.3359999999999999</v>
      </c>
      <c r="I816" t="s">
        <v>871</v>
      </c>
      <c r="L816">
        <v>106162605</v>
      </c>
      <c r="M816" s="5">
        <v>43881</v>
      </c>
      <c r="N816">
        <v>23</v>
      </c>
      <c r="O816">
        <v>2</v>
      </c>
      <c r="P816">
        <v>8</v>
      </c>
      <c r="Q816">
        <v>1</v>
      </c>
      <c r="R816" t="s">
        <v>7</v>
      </c>
    </row>
    <row r="817" spans="1:18" x14ac:dyDescent="0.35">
      <c r="A817">
        <v>0</v>
      </c>
      <c r="B817" t="s">
        <v>363</v>
      </c>
      <c r="C817">
        <v>0</v>
      </c>
      <c r="E817" t="s">
        <v>438</v>
      </c>
      <c r="F817" t="s">
        <v>483</v>
      </c>
      <c r="G817" t="s">
        <v>363</v>
      </c>
      <c r="H817">
        <v>3.3359999999999999</v>
      </c>
      <c r="I817" t="s">
        <v>871</v>
      </c>
      <c r="L817">
        <v>105721056</v>
      </c>
      <c r="M817" s="5">
        <v>43455</v>
      </c>
      <c r="N817">
        <v>28</v>
      </c>
      <c r="O817">
        <v>2</v>
      </c>
      <c r="P817">
        <v>8</v>
      </c>
      <c r="Q817">
        <v>1</v>
      </c>
      <c r="R817" t="s">
        <v>7</v>
      </c>
    </row>
    <row r="818" spans="1:18" x14ac:dyDescent="0.35">
      <c r="A818">
        <v>0</v>
      </c>
      <c r="B818" t="s">
        <v>363</v>
      </c>
      <c r="C818">
        <v>0</v>
      </c>
      <c r="E818" t="s">
        <v>438</v>
      </c>
      <c r="F818" t="s">
        <v>483</v>
      </c>
      <c r="G818" t="s">
        <v>363</v>
      </c>
      <c r="H818">
        <v>3.3359999999999999</v>
      </c>
      <c r="I818" t="s">
        <v>871</v>
      </c>
      <c r="L818">
        <v>105875803</v>
      </c>
      <c r="M818" s="5">
        <v>43611</v>
      </c>
      <c r="N818">
        <v>19</v>
      </c>
      <c r="O818">
        <v>2</v>
      </c>
      <c r="P818">
        <v>8</v>
      </c>
      <c r="Q818">
        <v>1</v>
      </c>
      <c r="R818" t="s">
        <v>3</v>
      </c>
    </row>
    <row r="819" spans="1:18" x14ac:dyDescent="0.35">
      <c r="A819">
        <v>0</v>
      </c>
      <c r="B819" t="s">
        <v>363</v>
      </c>
      <c r="C819">
        <v>0</v>
      </c>
      <c r="E819" t="s">
        <v>438</v>
      </c>
      <c r="F819" t="s">
        <v>474</v>
      </c>
      <c r="G819" t="s">
        <v>363</v>
      </c>
      <c r="H819">
        <v>3.3359999999999999</v>
      </c>
      <c r="I819" t="s">
        <v>871</v>
      </c>
      <c r="L819">
        <v>105361732</v>
      </c>
      <c r="M819" s="5">
        <v>43124</v>
      </c>
      <c r="N819">
        <v>26</v>
      </c>
      <c r="O819">
        <v>1</v>
      </c>
      <c r="P819">
        <v>21</v>
      </c>
      <c r="Q819">
        <v>2</v>
      </c>
      <c r="R819" t="s">
        <v>3</v>
      </c>
    </row>
    <row r="820" spans="1:18" x14ac:dyDescent="0.35">
      <c r="A820">
        <v>0</v>
      </c>
      <c r="B820" t="s">
        <v>363</v>
      </c>
      <c r="C820">
        <v>0</v>
      </c>
      <c r="E820" t="s">
        <v>438</v>
      </c>
      <c r="F820" t="s">
        <v>483</v>
      </c>
      <c r="G820" t="s">
        <v>363</v>
      </c>
      <c r="H820">
        <v>3.3359999999999999</v>
      </c>
      <c r="I820" t="s">
        <v>871</v>
      </c>
      <c r="L820">
        <v>104880498</v>
      </c>
      <c r="M820" s="5">
        <v>42655</v>
      </c>
      <c r="N820">
        <v>24</v>
      </c>
      <c r="O820">
        <v>1</v>
      </c>
      <c r="P820">
        <v>7</v>
      </c>
      <c r="Q820">
        <v>1</v>
      </c>
      <c r="R820" t="s">
        <v>10</v>
      </c>
    </row>
    <row r="821" spans="1:18" x14ac:dyDescent="0.35">
      <c r="A821">
        <v>0</v>
      </c>
      <c r="B821" t="s">
        <v>363</v>
      </c>
      <c r="C821">
        <v>0</v>
      </c>
      <c r="E821" t="s">
        <v>438</v>
      </c>
      <c r="F821" t="s">
        <v>483</v>
      </c>
      <c r="G821" t="s">
        <v>363</v>
      </c>
      <c r="H821">
        <v>3.3359999999999999</v>
      </c>
      <c r="I821" t="s">
        <v>871</v>
      </c>
      <c r="L821">
        <v>104599319</v>
      </c>
      <c r="M821" s="5">
        <v>42367</v>
      </c>
      <c r="N821">
        <v>21</v>
      </c>
      <c r="O821">
        <v>2</v>
      </c>
      <c r="P821">
        <v>8</v>
      </c>
      <c r="Q821">
        <v>1</v>
      </c>
      <c r="R821" t="s">
        <v>7</v>
      </c>
    </row>
    <row r="822" spans="1:18" x14ac:dyDescent="0.35">
      <c r="A822">
        <v>0</v>
      </c>
      <c r="B822" t="s">
        <v>363</v>
      </c>
      <c r="C822">
        <v>0</v>
      </c>
      <c r="E822" t="s">
        <v>438</v>
      </c>
      <c r="G822" t="s">
        <v>363</v>
      </c>
      <c r="H822">
        <v>3.3359999999999999</v>
      </c>
      <c r="I822" t="s">
        <v>871</v>
      </c>
      <c r="L822">
        <v>104540978</v>
      </c>
      <c r="M822" s="5">
        <v>42310</v>
      </c>
      <c r="N822">
        <v>23</v>
      </c>
      <c r="O822">
        <v>2</v>
      </c>
      <c r="P822">
        <v>8</v>
      </c>
      <c r="Q822">
        <v>1</v>
      </c>
      <c r="R822" t="s">
        <v>7</v>
      </c>
    </row>
    <row r="823" spans="1:18" x14ac:dyDescent="0.35">
      <c r="A823">
        <v>0</v>
      </c>
      <c r="B823" t="s">
        <v>363</v>
      </c>
      <c r="C823">
        <v>0</v>
      </c>
      <c r="E823" t="s">
        <v>438</v>
      </c>
      <c r="F823" t="s">
        <v>474</v>
      </c>
      <c r="G823" t="s">
        <v>363</v>
      </c>
      <c r="H823">
        <v>3.3359999999999999</v>
      </c>
      <c r="I823" t="s">
        <v>871</v>
      </c>
      <c r="L823">
        <v>104430735</v>
      </c>
      <c r="M823" s="5">
        <v>42196</v>
      </c>
      <c r="N823">
        <v>30</v>
      </c>
      <c r="O823">
        <v>1</v>
      </c>
      <c r="P823">
        <v>8</v>
      </c>
      <c r="Q823">
        <v>1</v>
      </c>
      <c r="R823" t="s">
        <v>3</v>
      </c>
    </row>
    <row r="824" spans="1:18" x14ac:dyDescent="0.35">
      <c r="A824">
        <v>0</v>
      </c>
      <c r="B824" t="s">
        <v>363</v>
      </c>
      <c r="C824">
        <v>0</v>
      </c>
      <c r="E824" t="s">
        <v>438</v>
      </c>
      <c r="F824" t="s">
        <v>467</v>
      </c>
      <c r="G824" t="s">
        <v>363</v>
      </c>
      <c r="H824">
        <v>3.3359999999999999</v>
      </c>
      <c r="I824" t="s">
        <v>871</v>
      </c>
      <c r="L824">
        <v>108359195</v>
      </c>
      <c r="M824" s="5">
        <v>46022</v>
      </c>
      <c r="N824">
        <v>23</v>
      </c>
      <c r="O824">
        <v>1</v>
      </c>
      <c r="P824">
        <v>19</v>
      </c>
      <c r="Q824">
        <v>5</v>
      </c>
      <c r="R824" t="s">
        <v>7</v>
      </c>
    </row>
    <row r="825" spans="1:18" x14ac:dyDescent="0.35">
      <c r="A825">
        <v>0</v>
      </c>
      <c r="B825" t="s">
        <v>363</v>
      </c>
      <c r="C825">
        <v>0</v>
      </c>
      <c r="E825" t="s">
        <v>438</v>
      </c>
      <c r="F825" t="s">
        <v>483</v>
      </c>
      <c r="G825" t="s">
        <v>363</v>
      </c>
      <c r="H825">
        <v>3.3359999999999999</v>
      </c>
      <c r="I825" t="s">
        <v>871</v>
      </c>
      <c r="L825">
        <v>108217248</v>
      </c>
      <c r="M825" s="5">
        <v>45899</v>
      </c>
      <c r="N825">
        <v>23</v>
      </c>
      <c r="O825">
        <v>1</v>
      </c>
      <c r="P825">
        <v>8</v>
      </c>
      <c r="Q825">
        <v>1</v>
      </c>
      <c r="R825" t="s">
        <v>3</v>
      </c>
    </row>
    <row r="826" spans="1:18" x14ac:dyDescent="0.35">
      <c r="A826">
        <v>0</v>
      </c>
      <c r="B826" t="s">
        <v>363</v>
      </c>
      <c r="C826">
        <v>0</v>
      </c>
      <c r="E826" t="s">
        <v>438</v>
      </c>
      <c r="F826" t="s">
        <v>486</v>
      </c>
      <c r="G826" t="s">
        <v>363</v>
      </c>
      <c r="H826">
        <v>3.3359999999999999</v>
      </c>
      <c r="I826" t="s">
        <v>871</v>
      </c>
      <c r="L826">
        <v>108061742</v>
      </c>
      <c r="M826" s="5">
        <v>45742</v>
      </c>
      <c r="N826">
        <v>23</v>
      </c>
      <c r="O826">
        <v>1</v>
      </c>
      <c r="P826">
        <v>7</v>
      </c>
      <c r="Q826">
        <v>1</v>
      </c>
      <c r="R826" t="s">
        <v>8</v>
      </c>
    </row>
    <row r="827" spans="1:18" x14ac:dyDescent="0.35">
      <c r="A827">
        <v>0</v>
      </c>
      <c r="B827" t="s">
        <v>363</v>
      </c>
      <c r="C827">
        <v>0</v>
      </c>
      <c r="E827" t="s">
        <v>438</v>
      </c>
      <c r="F827" t="s">
        <v>467</v>
      </c>
      <c r="G827" t="s">
        <v>363</v>
      </c>
      <c r="H827">
        <v>3.3359999999999999</v>
      </c>
      <c r="I827" t="s">
        <v>871</v>
      </c>
      <c r="L827">
        <v>108170309</v>
      </c>
      <c r="M827" s="5">
        <v>45850</v>
      </c>
      <c r="N827">
        <v>19</v>
      </c>
      <c r="O827">
        <v>1</v>
      </c>
      <c r="P827">
        <v>17</v>
      </c>
      <c r="Q827">
        <v>5</v>
      </c>
    </row>
    <row r="828" spans="1:18" x14ac:dyDescent="0.35">
      <c r="A828">
        <v>0</v>
      </c>
      <c r="B828" t="s">
        <v>363</v>
      </c>
      <c r="C828">
        <v>0</v>
      </c>
      <c r="E828" t="s">
        <v>438</v>
      </c>
      <c r="F828" t="s">
        <v>483</v>
      </c>
      <c r="G828" t="s">
        <v>363</v>
      </c>
      <c r="H828">
        <v>3.3359999999999999</v>
      </c>
      <c r="I828" t="s">
        <v>871</v>
      </c>
      <c r="L828">
        <v>107745838</v>
      </c>
      <c r="M828" s="5">
        <v>45451</v>
      </c>
      <c r="N828">
        <v>23</v>
      </c>
      <c r="O828">
        <v>1</v>
      </c>
      <c r="P828">
        <v>19</v>
      </c>
      <c r="Q828">
        <v>1</v>
      </c>
      <c r="R828" t="s">
        <v>7</v>
      </c>
    </row>
    <row r="829" spans="1:18" x14ac:dyDescent="0.35">
      <c r="A829">
        <v>0</v>
      </c>
      <c r="B829" t="s">
        <v>363</v>
      </c>
      <c r="C829">
        <v>0</v>
      </c>
      <c r="E829" t="s">
        <v>438</v>
      </c>
      <c r="F829" t="s">
        <v>446</v>
      </c>
      <c r="G829" t="s">
        <v>363</v>
      </c>
      <c r="H829">
        <v>3.3359999999999999</v>
      </c>
      <c r="I829" t="s">
        <v>871</v>
      </c>
      <c r="L829">
        <v>108010292</v>
      </c>
      <c r="M829" s="5">
        <v>45692</v>
      </c>
      <c r="N829">
        <v>28</v>
      </c>
      <c r="O829">
        <v>1</v>
      </c>
      <c r="P829">
        <v>21</v>
      </c>
      <c r="Q829">
        <v>1</v>
      </c>
      <c r="R829" t="s">
        <v>7</v>
      </c>
    </row>
    <row r="830" spans="1:18" x14ac:dyDescent="0.35">
      <c r="A830">
        <v>0</v>
      </c>
      <c r="B830" t="s">
        <v>363</v>
      </c>
      <c r="C830">
        <v>0</v>
      </c>
      <c r="E830" t="s">
        <v>438</v>
      </c>
      <c r="F830" t="s">
        <v>483</v>
      </c>
      <c r="G830" t="s">
        <v>363</v>
      </c>
      <c r="H830">
        <v>3.3359999999999999</v>
      </c>
      <c r="I830" t="s">
        <v>871</v>
      </c>
      <c r="L830">
        <v>107750794</v>
      </c>
      <c r="M830" s="5">
        <v>45455</v>
      </c>
      <c r="N830">
        <v>23</v>
      </c>
      <c r="O830">
        <v>1</v>
      </c>
      <c r="P830">
        <v>8</v>
      </c>
      <c r="Q830">
        <v>1</v>
      </c>
      <c r="R830" t="s">
        <v>7</v>
      </c>
    </row>
    <row r="831" spans="1:18" x14ac:dyDescent="0.35">
      <c r="A831">
        <v>0</v>
      </c>
      <c r="B831" t="s">
        <v>363</v>
      </c>
      <c r="C831">
        <v>0</v>
      </c>
      <c r="E831" t="s">
        <v>438</v>
      </c>
      <c r="F831" t="s">
        <v>474</v>
      </c>
      <c r="G831" t="s">
        <v>363</v>
      </c>
      <c r="H831">
        <v>3.3359999999999999</v>
      </c>
      <c r="I831" t="s">
        <v>871</v>
      </c>
      <c r="L831">
        <v>107519593</v>
      </c>
      <c r="M831" s="5">
        <v>45237</v>
      </c>
      <c r="N831">
        <v>23</v>
      </c>
      <c r="O831">
        <v>1</v>
      </c>
      <c r="P831">
        <v>19</v>
      </c>
      <c r="Q831">
        <v>1</v>
      </c>
      <c r="R831" t="s">
        <v>7</v>
      </c>
    </row>
    <row r="832" spans="1:18" x14ac:dyDescent="0.35">
      <c r="A832">
        <v>0</v>
      </c>
      <c r="B832" t="s">
        <v>363</v>
      </c>
      <c r="C832">
        <v>0</v>
      </c>
      <c r="E832" t="s">
        <v>438</v>
      </c>
      <c r="F832" t="s">
        <v>487</v>
      </c>
      <c r="G832" t="s">
        <v>363</v>
      </c>
      <c r="H832">
        <v>3.3359999999999999</v>
      </c>
      <c r="I832" t="s">
        <v>871</v>
      </c>
      <c r="L832">
        <v>108041105</v>
      </c>
      <c r="M832" s="5">
        <v>45723</v>
      </c>
      <c r="N832">
        <v>23</v>
      </c>
      <c r="O832">
        <v>1</v>
      </c>
      <c r="P832">
        <v>0</v>
      </c>
      <c r="Q832">
        <v>1</v>
      </c>
      <c r="R832" t="s">
        <v>7</v>
      </c>
    </row>
    <row r="833" spans="1:18" x14ac:dyDescent="0.35">
      <c r="A833">
        <v>0</v>
      </c>
      <c r="B833" t="s">
        <v>363</v>
      </c>
      <c r="C833">
        <v>0</v>
      </c>
      <c r="E833" t="s">
        <v>438</v>
      </c>
      <c r="F833" t="s">
        <v>474</v>
      </c>
      <c r="G833" t="s">
        <v>363</v>
      </c>
      <c r="H833">
        <v>3.3359999999999999</v>
      </c>
      <c r="I833" t="s">
        <v>871</v>
      </c>
      <c r="L833">
        <v>108407279</v>
      </c>
      <c r="M833" s="5">
        <v>46071</v>
      </c>
      <c r="N833">
        <v>23</v>
      </c>
      <c r="O833">
        <v>1</v>
      </c>
      <c r="P833">
        <v>8</v>
      </c>
      <c r="Q833">
        <v>1</v>
      </c>
      <c r="R833" t="s">
        <v>7</v>
      </c>
    </row>
    <row r="834" spans="1:18" x14ac:dyDescent="0.35">
      <c r="A834">
        <v>0</v>
      </c>
      <c r="B834" t="s">
        <v>363</v>
      </c>
      <c r="C834">
        <v>0</v>
      </c>
      <c r="E834" t="s">
        <v>438</v>
      </c>
      <c r="F834" t="s">
        <v>483</v>
      </c>
      <c r="G834" t="s">
        <v>363</v>
      </c>
      <c r="H834">
        <v>3.3359999999999999</v>
      </c>
      <c r="I834" t="s">
        <v>871</v>
      </c>
      <c r="L834">
        <v>108466516</v>
      </c>
      <c r="M834" s="5">
        <v>46122</v>
      </c>
      <c r="N834">
        <v>24</v>
      </c>
      <c r="O834">
        <v>1</v>
      </c>
      <c r="P834">
        <v>7</v>
      </c>
      <c r="Q834">
        <v>1</v>
      </c>
      <c r="R834" t="s">
        <v>8</v>
      </c>
    </row>
    <row r="835" spans="1:18" x14ac:dyDescent="0.35">
      <c r="A835">
        <v>491</v>
      </c>
      <c r="B835" t="s">
        <v>363</v>
      </c>
      <c r="C835">
        <v>0</v>
      </c>
      <c r="D835" t="s">
        <v>399</v>
      </c>
      <c r="E835" t="s">
        <v>438</v>
      </c>
      <c r="F835" s="640" t="s">
        <v>364</v>
      </c>
      <c r="G835" t="s">
        <v>363</v>
      </c>
      <c r="H835">
        <v>3.3359999999999999</v>
      </c>
      <c r="I835" t="s">
        <v>871</v>
      </c>
      <c r="L835">
        <v>106631947</v>
      </c>
      <c r="M835" s="5">
        <v>44393</v>
      </c>
      <c r="N835">
        <v>21</v>
      </c>
      <c r="O835">
        <v>1</v>
      </c>
      <c r="P835">
        <v>19</v>
      </c>
      <c r="Q835">
        <v>1</v>
      </c>
      <c r="R835" t="s">
        <v>7</v>
      </c>
    </row>
    <row r="836" spans="1:18" x14ac:dyDescent="0.35">
      <c r="A836">
        <v>0</v>
      </c>
      <c r="B836" t="s">
        <v>363</v>
      </c>
      <c r="C836">
        <v>5.0000000000000001E-3</v>
      </c>
      <c r="D836" t="s">
        <v>399</v>
      </c>
      <c r="E836" t="s">
        <v>438</v>
      </c>
      <c r="F836" t="s">
        <v>483</v>
      </c>
      <c r="G836" t="s">
        <v>363</v>
      </c>
      <c r="H836">
        <v>3.3410000000000002</v>
      </c>
      <c r="I836" t="s">
        <v>871</v>
      </c>
      <c r="L836">
        <v>108181733</v>
      </c>
      <c r="M836" s="5">
        <v>45862</v>
      </c>
      <c r="N836">
        <v>21</v>
      </c>
      <c r="O836">
        <v>1</v>
      </c>
      <c r="P836">
        <v>0</v>
      </c>
      <c r="Q836">
        <v>1</v>
      </c>
      <c r="R836" t="s">
        <v>7</v>
      </c>
    </row>
    <row r="837" spans="1:18" x14ac:dyDescent="0.35">
      <c r="A837">
        <v>0</v>
      </c>
      <c r="B837" t="s">
        <v>363</v>
      </c>
      <c r="C837">
        <v>5.0000000000000001E-3</v>
      </c>
      <c r="D837" t="s">
        <v>411</v>
      </c>
      <c r="E837" t="s">
        <v>438</v>
      </c>
      <c r="F837" t="s">
        <v>474</v>
      </c>
      <c r="G837" t="s">
        <v>363</v>
      </c>
      <c r="H837">
        <v>3.3410000000000002</v>
      </c>
      <c r="I837" t="s">
        <v>871</v>
      </c>
      <c r="L837">
        <v>105939143</v>
      </c>
      <c r="M837" s="5">
        <v>43673</v>
      </c>
      <c r="N837">
        <v>26</v>
      </c>
      <c r="O837">
        <v>1</v>
      </c>
      <c r="P837">
        <v>8</v>
      </c>
      <c r="Q837">
        <v>5</v>
      </c>
      <c r="R837" t="s">
        <v>7</v>
      </c>
    </row>
    <row r="838" spans="1:18" x14ac:dyDescent="0.35">
      <c r="A838">
        <v>0</v>
      </c>
      <c r="B838" t="s">
        <v>363</v>
      </c>
      <c r="C838">
        <v>8.9999999999999993E-3</v>
      </c>
      <c r="D838" t="s">
        <v>411</v>
      </c>
      <c r="E838" t="s">
        <v>438</v>
      </c>
      <c r="F838" t="s">
        <v>474</v>
      </c>
      <c r="G838" t="s">
        <v>363</v>
      </c>
      <c r="H838">
        <v>3.3450000000000002</v>
      </c>
      <c r="I838" t="s">
        <v>871</v>
      </c>
      <c r="L838">
        <v>108406625</v>
      </c>
      <c r="M838" s="5">
        <v>46071</v>
      </c>
      <c r="N838">
        <v>23</v>
      </c>
      <c r="O838">
        <v>1</v>
      </c>
      <c r="P838">
        <v>8</v>
      </c>
      <c r="Q838">
        <v>1</v>
      </c>
      <c r="R838" t="s">
        <v>7</v>
      </c>
    </row>
    <row r="839" spans="1:18" x14ac:dyDescent="0.35">
      <c r="A839">
        <v>0</v>
      </c>
      <c r="B839" t="s">
        <v>363</v>
      </c>
      <c r="C839">
        <v>1.4999999999999999E-2</v>
      </c>
      <c r="D839" t="s">
        <v>411</v>
      </c>
      <c r="E839" t="s">
        <v>438</v>
      </c>
      <c r="F839" t="s">
        <v>474</v>
      </c>
      <c r="G839" t="s">
        <v>363</v>
      </c>
      <c r="H839">
        <v>3.351</v>
      </c>
      <c r="I839" t="s">
        <v>871</v>
      </c>
      <c r="L839">
        <v>108271920</v>
      </c>
      <c r="M839" s="5">
        <v>45945</v>
      </c>
      <c r="N839">
        <v>28</v>
      </c>
      <c r="O839">
        <v>1</v>
      </c>
      <c r="P839">
        <v>0</v>
      </c>
      <c r="Q839">
        <v>1</v>
      </c>
      <c r="R839" t="s">
        <v>7</v>
      </c>
    </row>
    <row r="840" spans="1:18" x14ac:dyDescent="0.35">
      <c r="A840">
        <v>0</v>
      </c>
      <c r="B840" t="s">
        <v>363</v>
      </c>
      <c r="C840">
        <v>0.1</v>
      </c>
      <c r="D840" t="s">
        <v>411</v>
      </c>
      <c r="E840" t="s">
        <v>438</v>
      </c>
      <c r="F840" t="s">
        <v>483</v>
      </c>
      <c r="G840" t="s">
        <v>363</v>
      </c>
      <c r="H840">
        <v>3.4359999999999999</v>
      </c>
      <c r="I840" t="s">
        <v>871</v>
      </c>
      <c r="L840">
        <v>103967250</v>
      </c>
      <c r="M840" s="5">
        <v>41672</v>
      </c>
      <c r="N840">
        <v>24</v>
      </c>
      <c r="O840">
        <v>1</v>
      </c>
      <c r="P840">
        <v>0</v>
      </c>
      <c r="Q840">
        <v>1</v>
      </c>
      <c r="R840" t="s">
        <v>3</v>
      </c>
    </row>
    <row r="841" spans="1:18" x14ac:dyDescent="0.35">
      <c r="A841">
        <v>0</v>
      </c>
      <c r="B841" t="s">
        <v>363</v>
      </c>
      <c r="C841">
        <v>0.1</v>
      </c>
      <c r="D841" t="s">
        <v>411</v>
      </c>
      <c r="E841" t="s">
        <v>438</v>
      </c>
      <c r="F841" t="s">
        <v>486</v>
      </c>
      <c r="G841" t="s">
        <v>363</v>
      </c>
      <c r="H841">
        <v>3.4359999999999999</v>
      </c>
      <c r="I841" t="s">
        <v>871</v>
      </c>
      <c r="L841">
        <v>107858839</v>
      </c>
      <c r="M841" s="5">
        <v>45556</v>
      </c>
      <c r="N841">
        <v>21</v>
      </c>
      <c r="O841">
        <v>1</v>
      </c>
      <c r="P841">
        <v>0</v>
      </c>
      <c r="Q841">
        <v>1</v>
      </c>
      <c r="R841" t="s">
        <v>3</v>
      </c>
    </row>
    <row r="842" spans="1:18" x14ac:dyDescent="0.35">
      <c r="A842">
        <v>491</v>
      </c>
      <c r="B842" t="s">
        <v>364</v>
      </c>
      <c r="C842">
        <v>7.5999999999999998E-2</v>
      </c>
      <c r="D842" t="s">
        <v>6</v>
      </c>
      <c r="E842" t="s">
        <v>441</v>
      </c>
      <c r="G842" t="s">
        <v>363</v>
      </c>
      <c r="H842">
        <v>3.492</v>
      </c>
      <c r="I842" t="s">
        <v>871</v>
      </c>
      <c r="L842">
        <v>105198874</v>
      </c>
      <c r="M842" s="5">
        <v>42955</v>
      </c>
      <c r="N842">
        <v>21</v>
      </c>
      <c r="O842">
        <v>1</v>
      </c>
      <c r="P842">
        <v>0</v>
      </c>
      <c r="Q842">
        <v>5</v>
      </c>
      <c r="R842" t="s">
        <v>7</v>
      </c>
    </row>
    <row r="843" spans="1:18" x14ac:dyDescent="0.35">
      <c r="A843">
        <v>0</v>
      </c>
      <c r="B843" t="s">
        <v>363</v>
      </c>
      <c r="C843">
        <v>1.1000000000000001</v>
      </c>
      <c r="D843" t="s">
        <v>6</v>
      </c>
      <c r="E843" t="s">
        <v>475</v>
      </c>
      <c r="F843" t="s">
        <v>488</v>
      </c>
      <c r="G843" t="s">
        <v>363</v>
      </c>
      <c r="H843">
        <v>3.4969999999999999</v>
      </c>
      <c r="I843" t="s">
        <v>871</v>
      </c>
      <c r="L843">
        <v>108092844</v>
      </c>
      <c r="M843" s="5">
        <v>45775</v>
      </c>
      <c r="N843">
        <v>19</v>
      </c>
      <c r="O843">
        <v>1</v>
      </c>
      <c r="P843">
        <v>0</v>
      </c>
      <c r="Q843">
        <v>5</v>
      </c>
      <c r="R843" t="s">
        <v>7</v>
      </c>
    </row>
    <row r="844" spans="1:18" x14ac:dyDescent="0.35">
      <c r="A844">
        <v>0</v>
      </c>
      <c r="B844" t="s">
        <v>363</v>
      </c>
      <c r="C844">
        <v>0</v>
      </c>
      <c r="E844" t="s">
        <v>483</v>
      </c>
      <c r="F844" t="s">
        <v>438</v>
      </c>
      <c r="G844" t="s">
        <v>363</v>
      </c>
      <c r="H844">
        <v>3.5139999999999998</v>
      </c>
      <c r="I844" t="s">
        <v>871</v>
      </c>
      <c r="L844">
        <v>104152075</v>
      </c>
      <c r="M844" s="5">
        <v>41894</v>
      </c>
      <c r="N844">
        <v>23</v>
      </c>
      <c r="O844">
        <v>1</v>
      </c>
      <c r="P844">
        <v>8</v>
      </c>
      <c r="Q844">
        <v>1</v>
      </c>
      <c r="R844" t="s">
        <v>7</v>
      </c>
    </row>
    <row r="845" spans="1:18" x14ac:dyDescent="0.35">
      <c r="A845">
        <v>0</v>
      </c>
      <c r="B845" t="s">
        <v>363</v>
      </c>
      <c r="C845">
        <v>0</v>
      </c>
      <c r="E845" t="s">
        <v>483</v>
      </c>
      <c r="F845" t="s">
        <v>438</v>
      </c>
      <c r="G845" t="s">
        <v>363</v>
      </c>
      <c r="H845">
        <v>3.5139999999999998</v>
      </c>
      <c r="I845" t="s">
        <v>871</v>
      </c>
      <c r="L845">
        <v>105210630</v>
      </c>
      <c r="M845" s="5">
        <v>42979</v>
      </c>
      <c r="N845">
        <v>24</v>
      </c>
      <c r="O845">
        <v>1</v>
      </c>
      <c r="P845">
        <v>0</v>
      </c>
      <c r="Q845">
        <v>1</v>
      </c>
      <c r="R845" t="s">
        <v>8</v>
      </c>
    </row>
    <row r="846" spans="1:18" x14ac:dyDescent="0.35">
      <c r="A846">
        <v>0</v>
      </c>
      <c r="B846" t="s">
        <v>363</v>
      </c>
      <c r="C846">
        <v>0</v>
      </c>
      <c r="E846" t="s">
        <v>483</v>
      </c>
      <c r="F846" t="s">
        <v>438</v>
      </c>
      <c r="G846" t="s">
        <v>363</v>
      </c>
      <c r="H846">
        <v>3.5139999999999998</v>
      </c>
      <c r="I846" t="s">
        <v>871</v>
      </c>
      <c r="L846">
        <v>107174110</v>
      </c>
      <c r="M846" s="5">
        <v>44894</v>
      </c>
      <c r="N846">
        <v>24</v>
      </c>
      <c r="O846">
        <v>1</v>
      </c>
      <c r="P846">
        <v>8</v>
      </c>
      <c r="Q846">
        <v>1</v>
      </c>
      <c r="R846" t="s">
        <v>7</v>
      </c>
    </row>
    <row r="847" spans="1:18" x14ac:dyDescent="0.35">
      <c r="A847">
        <v>0</v>
      </c>
      <c r="B847" t="s">
        <v>363</v>
      </c>
      <c r="C847">
        <v>0</v>
      </c>
      <c r="E847" t="s">
        <v>483</v>
      </c>
      <c r="F847" t="s">
        <v>474</v>
      </c>
      <c r="G847" t="s">
        <v>363</v>
      </c>
      <c r="H847">
        <v>3.5139999999999998</v>
      </c>
      <c r="I847" t="s">
        <v>871</v>
      </c>
      <c r="L847">
        <v>107774169</v>
      </c>
      <c r="M847" s="5">
        <v>45478</v>
      </c>
      <c r="N847">
        <v>24</v>
      </c>
      <c r="O847">
        <v>1</v>
      </c>
      <c r="P847">
        <v>8</v>
      </c>
      <c r="Q847">
        <v>1</v>
      </c>
      <c r="R847" t="s">
        <v>3</v>
      </c>
    </row>
    <row r="848" spans="1:18" x14ac:dyDescent="0.35">
      <c r="A848">
        <v>0</v>
      </c>
      <c r="B848" t="s">
        <v>363</v>
      </c>
      <c r="C848">
        <v>0</v>
      </c>
      <c r="D848" t="s">
        <v>411</v>
      </c>
      <c r="E848" t="s">
        <v>483</v>
      </c>
      <c r="F848" t="s">
        <v>474</v>
      </c>
      <c r="G848" t="s">
        <v>363</v>
      </c>
      <c r="H848">
        <v>3.5139999999999998</v>
      </c>
      <c r="I848" t="s">
        <v>871</v>
      </c>
      <c r="L848">
        <v>108161621</v>
      </c>
      <c r="M848" s="5">
        <v>45838</v>
      </c>
      <c r="N848">
        <v>24</v>
      </c>
      <c r="O848">
        <v>1</v>
      </c>
      <c r="P848">
        <v>8</v>
      </c>
      <c r="Q848">
        <v>5</v>
      </c>
      <c r="R848" t="s">
        <v>7</v>
      </c>
    </row>
    <row r="849" spans="1:18" x14ac:dyDescent="0.35">
      <c r="A849">
        <v>491</v>
      </c>
      <c r="B849" t="s">
        <v>363</v>
      </c>
      <c r="C849">
        <v>4.0000000000000001E-3</v>
      </c>
      <c r="D849" t="s">
        <v>411</v>
      </c>
      <c r="E849" t="s">
        <v>483</v>
      </c>
      <c r="F849" t="s">
        <v>484</v>
      </c>
      <c r="G849" t="s">
        <v>363</v>
      </c>
      <c r="H849">
        <v>3.5179999999999998</v>
      </c>
      <c r="I849" t="s">
        <v>871</v>
      </c>
      <c r="L849">
        <v>108064216</v>
      </c>
      <c r="M849" s="5">
        <v>45747</v>
      </c>
      <c r="N849">
        <v>19</v>
      </c>
      <c r="O849">
        <v>1</v>
      </c>
      <c r="P849">
        <v>0</v>
      </c>
      <c r="Q849">
        <v>1</v>
      </c>
      <c r="R849" t="s">
        <v>7</v>
      </c>
    </row>
    <row r="850" spans="1:18" x14ac:dyDescent="0.35">
      <c r="A850">
        <v>0</v>
      </c>
      <c r="B850" t="s">
        <v>363</v>
      </c>
      <c r="C850">
        <v>0.2</v>
      </c>
      <c r="D850" t="s">
        <v>411</v>
      </c>
      <c r="E850" t="s">
        <v>438</v>
      </c>
      <c r="F850" t="s">
        <v>489</v>
      </c>
      <c r="G850" t="s">
        <v>363</v>
      </c>
      <c r="H850">
        <v>3.536</v>
      </c>
      <c r="I850" t="s">
        <v>871</v>
      </c>
      <c r="L850">
        <v>105464420</v>
      </c>
      <c r="M850" s="5">
        <v>43220</v>
      </c>
      <c r="N850">
        <v>17</v>
      </c>
      <c r="O850">
        <v>1</v>
      </c>
      <c r="P850">
        <v>0</v>
      </c>
      <c r="Q850">
        <v>5</v>
      </c>
      <c r="R850" t="s">
        <v>7</v>
      </c>
    </row>
    <row r="851" spans="1:18" x14ac:dyDescent="0.35">
      <c r="A851">
        <v>491</v>
      </c>
      <c r="B851" t="s">
        <v>363</v>
      </c>
      <c r="C851">
        <v>0.2</v>
      </c>
      <c r="D851" t="s">
        <v>411</v>
      </c>
      <c r="E851" t="s">
        <v>438</v>
      </c>
      <c r="G851" t="s">
        <v>363</v>
      </c>
      <c r="H851">
        <v>3.536</v>
      </c>
      <c r="I851" t="s">
        <v>871</v>
      </c>
      <c r="L851">
        <v>104491839</v>
      </c>
      <c r="M851" s="5">
        <v>42260</v>
      </c>
      <c r="N851">
        <v>21</v>
      </c>
      <c r="O851">
        <v>1</v>
      </c>
      <c r="P851">
        <v>0</v>
      </c>
      <c r="Q851">
        <v>1</v>
      </c>
      <c r="R851" t="s">
        <v>7</v>
      </c>
    </row>
    <row r="852" spans="1:18" x14ac:dyDescent="0.35">
      <c r="A852">
        <v>491</v>
      </c>
      <c r="B852" t="s">
        <v>364</v>
      </c>
      <c r="C852">
        <v>2.4E-2</v>
      </c>
      <c r="D852" t="s">
        <v>6</v>
      </c>
      <c r="E852" t="s">
        <v>441</v>
      </c>
      <c r="F852" t="s">
        <v>438</v>
      </c>
      <c r="G852" t="s">
        <v>363</v>
      </c>
      <c r="H852">
        <v>3.544</v>
      </c>
      <c r="I852" t="s">
        <v>871</v>
      </c>
      <c r="L852">
        <v>105494641</v>
      </c>
      <c r="M852" s="5">
        <v>43237</v>
      </c>
      <c r="N852">
        <v>30</v>
      </c>
      <c r="O852">
        <v>2</v>
      </c>
      <c r="P852">
        <v>0</v>
      </c>
      <c r="Q852">
        <v>1</v>
      </c>
      <c r="R852" t="s">
        <v>7</v>
      </c>
    </row>
    <row r="853" spans="1:18" x14ac:dyDescent="0.35">
      <c r="A853">
        <v>491</v>
      </c>
      <c r="B853" t="s">
        <v>364</v>
      </c>
      <c r="C853">
        <v>0.02</v>
      </c>
      <c r="D853" t="s">
        <v>490</v>
      </c>
      <c r="E853" t="s">
        <v>441</v>
      </c>
      <c r="F853" t="s">
        <v>442</v>
      </c>
      <c r="G853" t="s">
        <v>363</v>
      </c>
      <c r="H853">
        <v>3.548</v>
      </c>
      <c r="I853" t="s">
        <v>871</v>
      </c>
      <c r="L853">
        <v>104025584</v>
      </c>
      <c r="M853" s="5">
        <v>41714</v>
      </c>
      <c r="N853">
        <v>30</v>
      </c>
      <c r="O853">
        <v>2</v>
      </c>
      <c r="P853">
        <v>0</v>
      </c>
      <c r="Q853">
        <v>1</v>
      </c>
      <c r="R853" t="s">
        <v>7</v>
      </c>
    </row>
    <row r="854" spans="1:18" x14ac:dyDescent="0.35">
      <c r="A854">
        <v>491</v>
      </c>
      <c r="B854" t="s">
        <v>364</v>
      </c>
      <c r="C854">
        <v>1.9E-2</v>
      </c>
      <c r="D854" t="s">
        <v>385</v>
      </c>
      <c r="E854" t="s">
        <v>441</v>
      </c>
      <c r="F854" t="s">
        <v>438</v>
      </c>
      <c r="G854" t="s">
        <v>363</v>
      </c>
      <c r="H854">
        <v>3.5489999999999999</v>
      </c>
      <c r="I854" t="s">
        <v>871</v>
      </c>
      <c r="L854">
        <v>108038370</v>
      </c>
      <c r="M854" s="5">
        <v>45721</v>
      </c>
      <c r="N854">
        <v>21</v>
      </c>
      <c r="O854">
        <v>1</v>
      </c>
      <c r="P854">
        <v>0</v>
      </c>
      <c r="Q854">
        <v>1</v>
      </c>
      <c r="R854" t="s">
        <v>7</v>
      </c>
    </row>
    <row r="855" spans="1:18" x14ac:dyDescent="0.35">
      <c r="A855">
        <v>0</v>
      </c>
      <c r="B855" t="s">
        <v>363</v>
      </c>
      <c r="C855">
        <v>0.7</v>
      </c>
      <c r="D855" t="s">
        <v>6</v>
      </c>
      <c r="E855" t="s">
        <v>484</v>
      </c>
      <c r="F855" t="s">
        <v>474</v>
      </c>
      <c r="G855" t="s">
        <v>363</v>
      </c>
      <c r="H855">
        <v>3.55</v>
      </c>
      <c r="I855" t="s">
        <v>871</v>
      </c>
      <c r="L855">
        <v>107960602</v>
      </c>
      <c r="M855" s="5">
        <v>45640</v>
      </c>
      <c r="N855">
        <v>21</v>
      </c>
      <c r="O855">
        <v>1</v>
      </c>
      <c r="P855">
        <v>0</v>
      </c>
      <c r="Q855">
        <v>5</v>
      </c>
      <c r="R855" t="s">
        <v>7</v>
      </c>
    </row>
    <row r="856" spans="1:18" x14ac:dyDescent="0.35">
      <c r="A856">
        <v>0</v>
      </c>
      <c r="B856" t="s">
        <v>363</v>
      </c>
      <c r="C856">
        <v>4.0000000000000001E-3</v>
      </c>
      <c r="D856" t="s">
        <v>6</v>
      </c>
      <c r="E856" t="s">
        <v>474</v>
      </c>
      <c r="F856" t="s">
        <v>438</v>
      </c>
      <c r="G856" t="s">
        <v>363</v>
      </c>
      <c r="H856">
        <v>3.5640000000000001</v>
      </c>
      <c r="I856" t="s">
        <v>871</v>
      </c>
      <c r="L856">
        <v>107234960</v>
      </c>
      <c r="M856" s="5">
        <v>44954</v>
      </c>
      <c r="N856">
        <v>21</v>
      </c>
      <c r="O856">
        <v>1</v>
      </c>
      <c r="P856">
        <v>0</v>
      </c>
      <c r="Q856">
        <v>5</v>
      </c>
      <c r="R856" t="s">
        <v>7</v>
      </c>
    </row>
    <row r="857" spans="1:18" x14ac:dyDescent="0.35">
      <c r="A857">
        <v>491</v>
      </c>
      <c r="B857" t="s">
        <v>364</v>
      </c>
      <c r="C857">
        <v>1E-3</v>
      </c>
      <c r="D857" t="s">
        <v>6</v>
      </c>
      <c r="E857" t="s">
        <v>441</v>
      </c>
      <c r="G857" t="s">
        <v>363</v>
      </c>
      <c r="H857">
        <v>3.5670000000000002</v>
      </c>
      <c r="I857" t="s">
        <v>871</v>
      </c>
      <c r="L857">
        <v>105339156</v>
      </c>
      <c r="M857" s="5">
        <v>43083</v>
      </c>
      <c r="N857">
        <v>28</v>
      </c>
      <c r="O857">
        <v>1</v>
      </c>
      <c r="Q857">
        <v>4</v>
      </c>
      <c r="R857" t="s">
        <v>7</v>
      </c>
    </row>
    <row r="858" spans="1:18" x14ac:dyDescent="0.35">
      <c r="A858">
        <v>491</v>
      </c>
      <c r="B858" t="s">
        <v>364</v>
      </c>
      <c r="C858">
        <v>0</v>
      </c>
      <c r="E858" t="s">
        <v>441</v>
      </c>
      <c r="G858" t="s">
        <v>363</v>
      </c>
      <c r="H858">
        <v>3.5680000000000001</v>
      </c>
      <c r="I858" t="s">
        <v>871</v>
      </c>
      <c r="L858">
        <v>106960570</v>
      </c>
      <c r="M858" s="5">
        <v>44700</v>
      </c>
      <c r="N858">
        <v>28</v>
      </c>
      <c r="O858">
        <v>1</v>
      </c>
      <c r="P858">
        <v>0</v>
      </c>
      <c r="Q858">
        <v>1</v>
      </c>
      <c r="R858" t="s">
        <v>7</v>
      </c>
    </row>
    <row r="859" spans="1:18" x14ac:dyDescent="0.35">
      <c r="A859">
        <v>491</v>
      </c>
      <c r="B859" t="s">
        <v>364</v>
      </c>
      <c r="C859">
        <v>0</v>
      </c>
      <c r="E859" t="s">
        <v>441</v>
      </c>
      <c r="F859" t="s">
        <v>438</v>
      </c>
      <c r="G859" t="s">
        <v>363</v>
      </c>
      <c r="H859">
        <v>3.5680000000000001</v>
      </c>
      <c r="I859" t="s">
        <v>871</v>
      </c>
      <c r="L859">
        <v>107156663</v>
      </c>
      <c r="M859" s="5">
        <v>44887</v>
      </c>
      <c r="N859">
        <v>30</v>
      </c>
      <c r="O859">
        <v>1</v>
      </c>
      <c r="P859">
        <v>0</v>
      </c>
      <c r="Q859">
        <v>4</v>
      </c>
      <c r="R859" t="s">
        <v>3</v>
      </c>
    </row>
    <row r="860" spans="1:18" x14ac:dyDescent="0.35">
      <c r="A860">
        <v>491</v>
      </c>
      <c r="B860" t="s">
        <v>364</v>
      </c>
      <c r="C860">
        <v>0</v>
      </c>
      <c r="E860" t="s">
        <v>441</v>
      </c>
      <c r="G860" t="s">
        <v>363</v>
      </c>
      <c r="H860">
        <v>3.5680000000000001</v>
      </c>
      <c r="I860" t="s">
        <v>871</v>
      </c>
      <c r="L860">
        <v>107188193</v>
      </c>
      <c r="M860" s="5">
        <v>44915</v>
      </c>
      <c r="N860">
        <v>30</v>
      </c>
      <c r="O860">
        <v>1</v>
      </c>
      <c r="P860">
        <v>0</v>
      </c>
      <c r="Q860">
        <v>5</v>
      </c>
      <c r="R860" t="s">
        <v>3</v>
      </c>
    </row>
    <row r="861" spans="1:18" x14ac:dyDescent="0.35">
      <c r="A861">
        <v>491</v>
      </c>
      <c r="B861" t="s">
        <v>364</v>
      </c>
      <c r="C861">
        <v>0</v>
      </c>
      <c r="E861" t="s">
        <v>441</v>
      </c>
      <c r="F861" t="s">
        <v>441</v>
      </c>
      <c r="G861" t="s">
        <v>363</v>
      </c>
      <c r="H861">
        <v>3.5680000000000001</v>
      </c>
      <c r="I861" t="s">
        <v>871</v>
      </c>
      <c r="L861">
        <v>108502682</v>
      </c>
      <c r="M861" s="5">
        <v>46161</v>
      </c>
      <c r="N861">
        <v>21</v>
      </c>
      <c r="O861">
        <v>1</v>
      </c>
      <c r="P861">
        <v>0</v>
      </c>
      <c r="Q861">
        <v>1</v>
      </c>
      <c r="R861" t="s">
        <v>7</v>
      </c>
    </row>
    <row r="862" spans="1:18" x14ac:dyDescent="0.35">
      <c r="A862">
        <v>491</v>
      </c>
      <c r="B862" t="s">
        <v>364</v>
      </c>
      <c r="C862">
        <v>0</v>
      </c>
      <c r="D862" t="s">
        <v>411</v>
      </c>
      <c r="E862" t="s">
        <v>441</v>
      </c>
      <c r="F862" t="s">
        <v>442</v>
      </c>
      <c r="G862" t="s">
        <v>363</v>
      </c>
      <c r="H862">
        <v>3.5680000000000001</v>
      </c>
      <c r="I862" t="s">
        <v>871</v>
      </c>
      <c r="L862">
        <v>108288424</v>
      </c>
      <c r="M862" s="5">
        <v>45962</v>
      </c>
      <c r="N862">
        <v>28</v>
      </c>
      <c r="O862">
        <v>1</v>
      </c>
      <c r="P862">
        <v>0</v>
      </c>
      <c r="Q862">
        <v>5</v>
      </c>
      <c r="R862" t="s">
        <v>3</v>
      </c>
    </row>
    <row r="863" spans="1:18" x14ac:dyDescent="0.35">
      <c r="A863">
        <v>491</v>
      </c>
      <c r="B863" t="s">
        <v>364</v>
      </c>
      <c r="C863">
        <v>0</v>
      </c>
      <c r="D863" t="s">
        <v>411</v>
      </c>
      <c r="E863" t="s">
        <v>441</v>
      </c>
      <c r="F863" t="s">
        <v>442</v>
      </c>
      <c r="G863" t="s">
        <v>363</v>
      </c>
      <c r="H863">
        <v>3.5680000000000001</v>
      </c>
      <c r="I863" t="s">
        <v>871</v>
      </c>
      <c r="L863">
        <v>107826214</v>
      </c>
      <c r="M863" s="5">
        <v>45523</v>
      </c>
      <c r="N863">
        <v>30</v>
      </c>
      <c r="O863">
        <v>1</v>
      </c>
      <c r="P863">
        <v>0</v>
      </c>
      <c r="Q863">
        <v>1</v>
      </c>
      <c r="R863" t="s">
        <v>7</v>
      </c>
    </row>
    <row r="864" spans="1:18" x14ac:dyDescent="0.35">
      <c r="A864">
        <v>491</v>
      </c>
      <c r="B864" t="s">
        <v>364</v>
      </c>
      <c r="C864">
        <v>0</v>
      </c>
      <c r="D864" t="s">
        <v>411</v>
      </c>
      <c r="E864" t="s">
        <v>441</v>
      </c>
      <c r="F864" t="s">
        <v>442</v>
      </c>
      <c r="G864" t="s">
        <v>363</v>
      </c>
      <c r="H864">
        <v>3.5680000000000001</v>
      </c>
      <c r="I864" t="s">
        <v>871</v>
      </c>
      <c r="L864">
        <v>107427750</v>
      </c>
      <c r="M864" s="5">
        <v>45155</v>
      </c>
      <c r="N864">
        <v>30</v>
      </c>
      <c r="O864">
        <v>1</v>
      </c>
      <c r="P864">
        <v>0</v>
      </c>
      <c r="Q864">
        <v>1</v>
      </c>
      <c r="R864" t="s">
        <v>7</v>
      </c>
    </row>
    <row r="865" spans="1:18" x14ac:dyDescent="0.35">
      <c r="A865">
        <v>491</v>
      </c>
      <c r="B865" t="s">
        <v>364</v>
      </c>
      <c r="C865">
        <v>0</v>
      </c>
      <c r="D865" t="s">
        <v>411</v>
      </c>
      <c r="E865" t="s">
        <v>441</v>
      </c>
      <c r="F865" t="s">
        <v>442</v>
      </c>
      <c r="G865" t="s">
        <v>363</v>
      </c>
      <c r="H865">
        <v>3.5680000000000001</v>
      </c>
      <c r="I865" t="s">
        <v>871</v>
      </c>
      <c r="L865">
        <v>105653639</v>
      </c>
      <c r="M865" s="5">
        <v>43400</v>
      </c>
      <c r="N865">
        <v>21</v>
      </c>
      <c r="O865">
        <v>1</v>
      </c>
      <c r="P865">
        <v>0</v>
      </c>
      <c r="Q865">
        <v>1</v>
      </c>
      <c r="R865" t="s">
        <v>7</v>
      </c>
    </row>
    <row r="866" spans="1:18" x14ac:dyDescent="0.35">
      <c r="A866">
        <v>491</v>
      </c>
      <c r="B866" t="s">
        <v>364</v>
      </c>
      <c r="C866">
        <v>0</v>
      </c>
      <c r="D866" t="s">
        <v>385</v>
      </c>
      <c r="E866" t="s">
        <v>441</v>
      </c>
      <c r="G866" t="s">
        <v>363</v>
      </c>
      <c r="H866">
        <v>3.5680000000000001</v>
      </c>
      <c r="I866" t="s">
        <v>871</v>
      </c>
      <c r="L866">
        <v>105629492</v>
      </c>
      <c r="M866" s="5">
        <v>43378</v>
      </c>
      <c r="N866">
        <v>26</v>
      </c>
      <c r="O866">
        <v>1</v>
      </c>
      <c r="P866">
        <v>8</v>
      </c>
      <c r="Q866">
        <v>1</v>
      </c>
      <c r="R866" t="s">
        <v>7</v>
      </c>
    </row>
    <row r="867" spans="1:18" x14ac:dyDescent="0.35">
      <c r="A867">
        <v>0</v>
      </c>
      <c r="B867" t="s">
        <v>363</v>
      </c>
      <c r="C867">
        <v>0</v>
      </c>
      <c r="E867" t="s">
        <v>441</v>
      </c>
      <c r="F867" t="s">
        <v>492</v>
      </c>
      <c r="G867" t="s">
        <v>363</v>
      </c>
      <c r="H867">
        <v>3.5680000000000001</v>
      </c>
      <c r="I867" t="s">
        <v>871</v>
      </c>
      <c r="L867">
        <v>105505846</v>
      </c>
      <c r="M867" s="5">
        <v>43260</v>
      </c>
      <c r="N867">
        <v>30</v>
      </c>
      <c r="O867">
        <v>1</v>
      </c>
      <c r="P867">
        <v>7</v>
      </c>
      <c r="Q867">
        <v>5</v>
      </c>
      <c r="R867" t="s">
        <v>8</v>
      </c>
    </row>
    <row r="868" spans="1:18" x14ac:dyDescent="0.35">
      <c r="A868">
        <v>0</v>
      </c>
      <c r="B868" t="s">
        <v>363</v>
      </c>
      <c r="C868">
        <v>0</v>
      </c>
      <c r="E868" t="s">
        <v>474</v>
      </c>
      <c r="F868" t="s">
        <v>438</v>
      </c>
      <c r="G868" t="s">
        <v>363</v>
      </c>
      <c r="H868">
        <v>3.5680000000000001</v>
      </c>
      <c r="I868" t="s">
        <v>871</v>
      </c>
      <c r="L868">
        <v>106477038</v>
      </c>
      <c r="M868" s="5">
        <v>44224</v>
      </c>
      <c r="N868">
        <v>21</v>
      </c>
      <c r="O868">
        <v>1</v>
      </c>
      <c r="P868">
        <v>7</v>
      </c>
      <c r="Q868">
        <v>2</v>
      </c>
      <c r="R868" t="s">
        <v>7</v>
      </c>
    </row>
    <row r="869" spans="1:18" x14ac:dyDescent="0.35">
      <c r="A869">
        <v>0</v>
      </c>
      <c r="B869" t="s">
        <v>363</v>
      </c>
      <c r="C869">
        <v>0</v>
      </c>
      <c r="E869" t="s">
        <v>474</v>
      </c>
      <c r="F869" t="s">
        <v>438</v>
      </c>
      <c r="G869" t="s">
        <v>363</v>
      </c>
      <c r="H869">
        <v>3.5680000000000001</v>
      </c>
      <c r="I869" t="s">
        <v>871</v>
      </c>
      <c r="L869">
        <v>105293086</v>
      </c>
      <c r="M869" s="5">
        <v>43055</v>
      </c>
      <c r="N869">
        <v>24</v>
      </c>
      <c r="O869">
        <v>1</v>
      </c>
      <c r="P869">
        <v>7</v>
      </c>
      <c r="Q869">
        <v>5</v>
      </c>
      <c r="R869" t="s">
        <v>3</v>
      </c>
    </row>
    <row r="870" spans="1:18" x14ac:dyDescent="0.35">
      <c r="A870">
        <v>0</v>
      </c>
      <c r="B870" t="s">
        <v>363</v>
      </c>
      <c r="C870">
        <v>0</v>
      </c>
      <c r="E870" t="s">
        <v>474</v>
      </c>
      <c r="F870" t="s">
        <v>486</v>
      </c>
      <c r="G870" t="s">
        <v>363</v>
      </c>
      <c r="H870">
        <v>3.5680000000000001</v>
      </c>
      <c r="I870" t="s">
        <v>871</v>
      </c>
      <c r="L870">
        <v>106900219</v>
      </c>
      <c r="M870" s="5">
        <v>44642</v>
      </c>
      <c r="N870">
        <v>24</v>
      </c>
      <c r="O870">
        <v>1</v>
      </c>
      <c r="P870">
        <v>7</v>
      </c>
      <c r="Q870">
        <v>1</v>
      </c>
      <c r="R870" t="s">
        <v>7</v>
      </c>
    </row>
    <row r="871" spans="1:18" x14ac:dyDescent="0.35">
      <c r="A871">
        <v>491</v>
      </c>
      <c r="B871" t="s">
        <v>363</v>
      </c>
      <c r="C871">
        <v>0</v>
      </c>
      <c r="E871" t="s">
        <v>474</v>
      </c>
      <c r="F871" t="s">
        <v>438</v>
      </c>
      <c r="G871" t="s">
        <v>363</v>
      </c>
      <c r="H871">
        <v>3.5680000000000001</v>
      </c>
      <c r="I871" t="s">
        <v>871</v>
      </c>
      <c r="L871">
        <v>106637608</v>
      </c>
      <c r="M871" s="5">
        <v>44395</v>
      </c>
      <c r="N871">
        <v>24</v>
      </c>
      <c r="O871">
        <v>2</v>
      </c>
      <c r="P871">
        <v>7</v>
      </c>
      <c r="Q871">
        <v>4</v>
      </c>
      <c r="R871" t="s">
        <v>8</v>
      </c>
    </row>
    <row r="872" spans="1:18" x14ac:dyDescent="0.35">
      <c r="A872">
        <v>491</v>
      </c>
      <c r="B872" t="s">
        <v>363</v>
      </c>
      <c r="C872">
        <v>0</v>
      </c>
      <c r="E872" t="s">
        <v>474</v>
      </c>
      <c r="F872" t="s">
        <v>438</v>
      </c>
      <c r="G872" t="s">
        <v>363</v>
      </c>
      <c r="H872">
        <v>3.5680000000000001</v>
      </c>
      <c r="I872" t="s">
        <v>871</v>
      </c>
      <c r="L872">
        <v>105565547</v>
      </c>
      <c r="M872" s="5">
        <v>43317</v>
      </c>
      <c r="N872">
        <v>21</v>
      </c>
      <c r="O872">
        <v>1</v>
      </c>
      <c r="P872">
        <v>22</v>
      </c>
      <c r="Q872">
        <v>1</v>
      </c>
      <c r="R872" t="s">
        <v>3</v>
      </c>
    </row>
    <row r="873" spans="1:18" x14ac:dyDescent="0.35">
      <c r="A873">
        <v>0</v>
      </c>
      <c r="B873" t="s">
        <v>363</v>
      </c>
      <c r="C873">
        <v>0</v>
      </c>
      <c r="E873" t="s">
        <v>474</v>
      </c>
      <c r="F873" t="s">
        <v>438</v>
      </c>
      <c r="G873" t="s">
        <v>363</v>
      </c>
      <c r="H873">
        <v>3.5680000000000001</v>
      </c>
      <c r="I873" t="s">
        <v>871</v>
      </c>
      <c r="L873">
        <v>106388267</v>
      </c>
      <c r="M873" s="5">
        <v>44130</v>
      </c>
      <c r="N873">
        <v>24</v>
      </c>
      <c r="O873">
        <v>1</v>
      </c>
      <c r="P873">
        <v>7</v>
      </c>
      <c r="Q873">
        <v>1</v>
      </c>
      <c r="R873" t="s">
        <v>7</v>
      </c>
    </row>
    <row r="874" spans="1:18" x14ac:dyDescent="0.35">
      <c r="A874">
        <v>0</v>
      </c>
      <c r="B874" t="s">
        <v>363</v>
      </c>
      <c r="C874">
        <v>0</v>
      </c>
      <c r="E874" t="s">
        <v>474</v>
      </c>
      <c r="F874" t="s">
        <v>438</v>
      </c>
      <c r="G874" t="s">
        <v>363</v>
      </c>
      <c r="H874">
        <v>3.5680000000000001</v>
      </c>
      <c r="I874" t="s">
        <v>871</v>
      </c>
      <c r="L874">
        <v>108080222</v>
      </c>
      <c r="M874" s="5">
        <v>45762</v>
      </c>
      <c r="N874">
        <v>21</v>
      </c>
      <c r="O874">
        <v>1</v>
      </c>
      <c r="P874">
        <v>8</v>
      </c>
      <c r="Q874">
        <v>5</v>
      </c>
      <c r="R874" t="s">
        <v>7</v>
      </c>
    </row>
    <row r="875" spans="1:18" x14ac:dyDescent="0.35">
      <c r="A875">
        <v>0</v>
      </c>
      <c r="B875" t="s">
        <v>363</v>
      </c>
      <c r="C875">
        <v>0</v>
      </c>
      <c r="E875" t="s">
        <v>474</v>
      </c>
      <c r="F875" t="s">
        <v>438</v>
      </c>
      <c r="G875" t="s">
        <v>363</v>
      </c>
      <c r="H875">
        <v>3.5680000000000001</v>
      </c>
      <c r="I875" t="s">
        <v>871</v>
      </c>
      <c r="L875">
        <v>107855144</v>
      </c>
      <c r="M875" s="5">
        <v>45552</v>
      </c>
      <c r="N875">
        <v>21</v>
      </c>
      <c r="O875">
        <v>2</v>
      </c>
      <c r="P875">
        <v>7</v>
      </c>
      <c r="Q875">
        <v>1</v>
      </c>
      <c r="R875" t="s">
        <v>3</v>
      </c>
    </row>
    <row r="876" spans="1:18" x14ac:dyDescent="0.35">
      <c r="A876">
        <v>0</v>
      </c>
      <c r="B876" t="s">
        <v>363</v>
      </c>
      <c r="C876">
        <v>0</v>
      </c>
      <c r="E876" t="s">
        <v>474</v>
      </c>
      <c r="F876" t="s">
        <v>438</v>
      </c>
      <c r="G876" t="s">
        <v>363</v>
      </c>
      <c r="H876">
        <v>3.5680000000000001</v>
      </c>
      <c r="I876" t="s">
        <v>871</v>
      </c>
      <c r="L876">
        <v>107672896</v>
      </c>
      <c r="M876" s="5">
        <v>45380</v>
      </c>
      <c r="N876">
        <v>31</v>
      </c>
      <c r="O876">
        <v>1</v>
      </c>
      <c r="P876">
        <v>7</v>
      </c>
      <c r="Q876">
        <v>5</v>
      </c>
      <c r="R876" t="s">
        <v>7</v>
      </c>
    </row>
    <row r="877" spans="1:18" x14ac:dyDescent="0.35">
      <c r="A877">
        <v>0</v>
      </c>
      <c r="B877" t="s">
        <v>363</v>
      </c>
      <c r="C877">
        <v>0</v>
      </c>
      <c r="E877" t="s">
        <v>474</v>
      </c>
      <c r="F877" t="s">
        <v>486</v>
      </c>
      <c r="G877" t="s">
        <v>363</v>
      </c>
      <c r="H877">
        <v>3.5680000000000001</v>
      </c>
      <c r="I877" t="s">
        <v>871</v>
      </c>
      <c r="L877">
        <v>107400207</v>
      </c>
      <c r="M877" s="5">
        <v>45124</v>
      </c>
      <c r="N877">
        <v>24</v>
      </c>
      <c r="O877">
        <v>1</v>
      </c>
      <c r="P877">
        <v>7</v>
      </c>
      <c r="Q877">
        <v>1</v>
      </c>
      <c r="R877" t="s">
        <v>7</v>
      </c>
    </row>
    <row r="878" spans="1:18" x14ac:dyDescent="0.35">
      <c r="A878">
        <v>491</v>
      </c>
      <c r="B878" t="s">
        <v>363</v>
      </c>
      <c r="C878">
        <v>0</v>
      </c>
      <c r="E878" t="s">
        <v>474</v>
      </c>
      <c r="F878" t="s">
        <v>438</v>
      </c>
      <c r="G878" t="s">
        <v>363</v>
      </c>
      <c r="H878">
        <v>3.5680000000000001</v>
      </c>
      <c r="I878" t="s">
        <v>871</v>
      </c>
      <c r="L878">
        <v>108496679</v>
      </c>
      <c r="M878" s="5">
        <v>46154</v>
      </c>
      <c r="N878">
        <v>23</v>
      </c>
      <c r="O878">
        <v>1</v>
      </c>
      <c r="P878">
        <v>8</v>
      </c>
      <c r="Q878">
        <v>1</v>
      </c>
      <c r="R878" t="s">
        <v>7</v>
      </c>
    </row>
    <row r="879" spans="1:18" x14ac:dyDescent="0.35">
      <c r="A879">
        <v>491</v>
      </c>
      <c r="B879" t="s">
        <v>364</v>
      </c>
      <c r="C879">
        <v>4.0000000000000001E-3</v>
      </c>
      <c r="D879" t="s">
        <v>411</v>
      </c>
      <c r="E879" t="s">
        <v>441</v>
      </c>
      <c r="F879" t="s">
        <v>438</v>
      </c>
      <c r="G879" t="s">
        <v>363</v>
      </c>
      <c r="H879">
        <v>3.5720000000000001</v>
      </c>
      <c r="I879" t="s">
        <v>871</v>
      </c>
      <c r="L879">
        <v>107553950</v>
      </c>
      <c r="M879" s="5">
        <v>45267</v>
      </c>
      <c r="N879">
        <v>21</v>
      </c>
      <c r="O879">
        <v>1</v>
      </c>
      <c r="P879">
        <v>7</v>
      </c>
      <c r="Q879">
        <v>1</v>
      </c>
      <c r="R879" t="s">
        <v>7</v>
      </c>
    </row>
    <row r="880" spans="1:18" x14ac:dyDescent="0.35">
      <c r="A880">
        <v>0</v>
      </c>
      <c r="B880" t="s">
        <v>363</v>
      </c>
      <c r="C880">
        <v>4.0000000000000001E-3</v>
      </c>
      <c r="D880" t="s">
        <v>411</v>
      </c>
      <c r="E880" t="s">
        <v>474</v>
      </c>
      <c r="F880" t="s">
        <v>486</v>
      </c>
      <c r="G880" t="s">
        <v>363</v>
      </c>
      <c r="H880">
        <v>3.5720000000000001</v>
      </c>
      <c r="I880" t="s">
        <v>871</v>
      </c>
      <c r="L880">
        <v>105646925</v>
      </c>
      <c r="M880" s="5">
        <v>43395</v>
      </c>
      <c r="N880">
        <v>21</v>
      </c>
      <c r="O880">
        <v>1</v>
      </c>
      <c r="P880">
        <v>7</v>
      </c>
      <c r="Q880">
        <v>1</v>
      </c>
      <c r="R880" t="s">
        <v>7</v>
      </c>
    </row>
    <row r="881" spans="1:18" x14ac:dyDescent="0.35">
      <c r="A881">
        <v>491</v>
      </c>
      <c r="B881" t="s">
        <v>364</v>
      </c>
      <c r="C881">
        <v>1.4E-2</v>
      </c>
      <c r="D881" t="s">
        <v>411</v>
      </c>
      <c r="E881" t="s">
        <v>441</v>
      </c>
      <c r="F881" t="s">
        <v>442</v>
      </c>
      <c r="G881" t="s">
        <v>363</v>
      </c>
      <c r="H881">
        <v>3.5819999999999999</v>
      </c>
      <c r="I881" t="s">
        <v>871</v>
      </c>
      <c r="L881">
        <v>104577355</v>
      </c>
      <c r="M881" s="5">
        <v>42320</v>
      </c>
      <c r="N881">
        <v>21</v>
      </c>
      <c r="O881">
        <v>1</v>
      </c>
      <c r="P881">
        <v>0</v>
      </c>
      <c r="Q881">
        <v>1</v>
      </c>
      <c r="R881" t="s">
        <v>3</v>
      </c>
    </row>
    <row r="882" spans="1:18" x14ac:dyDescent="0.35">
      <c r="A882">
        <v>0</v>
      </c>
      <c r="B882" t="s">
        <v>363</v>
      </c>
      <c r="C882">
        <v>2.8000000000000001E-2</v>
      </c>
      <c r="D882" t="s">
        <v>411</v>
      </c>
      <c r="E882" t="s">
        <v>474</v>
      </c>
      <c r="F882" t="s">
        <v>484</v>
      </c>
      <c r="G882" t="s">
        <v>363</v>
      </c>
      <c r="H882">
        <v>3.5960000000000001</v>
      </c>
      <c r="I882" t="s">
        <v>871</v>
      </c>
      <c r="L882">
        <v>104204709</v>
      </c>
      <c r="M882" s="5">
        <v>41943</v>
      </c>
      <c r="N882">
        <v>23</v>
      </c>
      <c r="O882">
        <v>1</v>
      </c>
      <c r="P882">
        <v>5</v>
      </c>
      <c r="Q882">
        <v>3</v>
      </c>
      <c r="R882" t="s">
        <v>7</v>
      </c>
    </row>
    <row r="883" spans="1:18" x14ac:dyDescent="0.35">
      <c r="A883">
        <v>491</v>
      </c>
      <c r="B883" t="s">
        <v>364</v>
      </c>
      <c r="C883">
        <v>3.7999999999999999E-2</v>
      </c>
      <c r="D883" t="s">
        <v>411</v>
      </c>
      <c r="E883" t="s">
        <v>441</v>
      </c>
      <c r="G883" t="s">
        <v>363</v>
      </c>
      <c r="H883">
        <v>3.6059999999999999</v>
      </c>
      <c r="I883" t="s">
        <v>871</v>
      </c>
      <c r="L883">
        <v>107066142</v>
      </c>
      <c r="M883" s="5">
        <v>44806</v>
      </c>
      <c r="N883">
        <v>21</v>
      </c>
      <c r="O883">
        <v>1</v>
      </c>
      <c r="P883">
        <v>0</v>
      </c>
      <c r="Q883">
        <v>6</v>
      </c>
      <c r="R883" t="s">
        <v>8</v>
      </c>
    </row>
    <row r="884" spans="1:18" x14ac:dyDescent="0.35">
      <c r="A884">
        <v>491</v>
      </c>
      <c r="B884" t="s">
        <v>364</v>
      </c>
      <c r="C884">
        <v>3.7999999999999999E-2</v>
      </c>
      <c r="D884" t="s">
        <v>411</v>
      </c>
      <c r="E884" t="s">
        <v>441</v>
      </c>
      <c r="G884" t="s">
        <v>363</v>
      </c>
      <c r="H884">
        <v>3.6059999999999999</v>
      </c>
      <c r="I884" t="s">
        <v>871</v>
      </c>
      <c r="L884">
        <v>105450855</v>
      </c>
      <c r="M884" s="5">
        <v>43198</v>
      </c>
      <c r="N884">
        <v>30</v>
      </c>
      <c r="O884">
        <v>1</v>
      </c>
      <c r="P884">
        <v>0</v>
      </c>
      <c r="Q884">
        <v>1</v>
      </c>
      <c r="R884" t="s">
        <v>7</v>
      </c>
    </row>
    <row r="885" spans="1:18" x14ac:dyDescent="0.35">
      <c r="A885">
        <v>491</v>
      </c>
      <c r="B885" t="s">
        <v>364</v>
      </c>
      <c r="C885">
        <v>3.7999999999999999E-2</v>
      </c>
      <c r="D885" t="s">
        <v>411</v>
      </c>
      <c r="E885" t="s">
        <v>441</v>
      </c>
      <c r="F885" t="s">
        <v>442</v>
      </c>
      <c r="G885" t="s">
        <v>363</v>
      </c>
      <c r="H885">
        <v>3.6059999999999999</v>
      </c>
      <c r="I885" t="s">
        <v>871</v>
      </c>
      <c r="L885">
        <v>105169585</v>
      </c>
      <c r="M885" s="5">
        <v>42931</v>
      </c>
      <c r="N885">
        <v>32</v>
      </c>
      <c r="O885">
        <v>1</v>
      </c>
      <c r="P885">
        <v>0</v>
      </c>
      <c r="Q885">
        <v>1</v>
      </c>
      <c r="R885" t="s">
        <v>7</v>
      </c>
    </row>
    <row r="886" spans="1:18" x14ac:dyDescent="0.35">
      <c r="A886">
        <v>0</v>
      </c>
      <c r="B886" t="s">
        <v>363</v>
      </c>
      <c r="C886">
        <v>3.7999999999999999E-2</v>
      </c>
      <c r="D886" t="s">
        <v>411</v>
      </c>
      <c r="E886" t="s">
        <v>474</v>
      </c>
      <c r="F886" t="s">
        <v>486</v>
      </c>
      <c r="G886" t="s">
        <v>363</v>
      </c>
      <c r="H886">
        <v>3.6059999999999999</v>
      </c>
      <c r="I886" t="s">
        <v>871</v>
      </c>
      <c r="L886">
        <v>106118204</v>
      </c>
      <c r="M886" s="5">
        <v>43837</v>
      </c>
      <c r="N886">
        <v>21</v>
      </c>
      <c r="O886">
        <v>1</v>
      </c>
      <c r="P886">
        <v>0</v>
      </c>
      <c r="Q886">
        <v>1</v>
      </c>
      <c r="R886" t="s">
        <v>7</v>
      </c>
    </row>
    <row r="887" spans="1:18" x14ac:dyDescent="0.35">
      <c r="A887">
        <v>0</v>
      </c>
      <c r="B887" t="s">
        <v>363</v>
      </c>
      <c r="C887">
        <v>0.3</v>
      </c>
      <c r="D887" t="s">
        <v>6</v>
      </c>
      <c r="E887" t="s">
        <v>486</v>
      </c>
      <c r="F887" t="s">
        <v>474</v>
      </c>
      <c r="G887" t="s">
        <v>363</v>
      </c>
      <c r="H887">
        <v>3.6070000000000002</v>
      </c>
      <c r="I887" t="s">
        <v>871</v>
      </c>
      <c r="L887">
        <v>108472085</v>
      </c>
      <c r="M887" s="5">
        <v>46132</v>
      </c>
      <c r="N887">
        <v>21</v>
      </c>
      <c r="O887">
        <v>1</v>
      </c>
      <c r="P887">
        <v>0</v>
      </c>
      <c r="Q887">
        <v>1</v>
      </c>
      <c r="R887" t="s">
        <v>7</v>
      </c>
    </row>
    <row r="888" spans="1:18" x14ac:dyDescent="0.35">
      <c r="A888">
        <v>491</v>
      </c>
      <c r="B888" t="s">
        <v>364</v>
      </c>
      <c r="C888">
        <v>5.1999999999999998E-2</v>
      </c>
      <c r="D888" t="s">
        <v>411</v>
      </c>
      <c r="E888" t="s">
        <v>441</v>
      </c>
      <c r="F888" t="s">
        <v>442</v>
      </c>
      <c r="G888" t="s">
        <v>363</v>
      </c>
      <c r="H888">
        <v>3.62</v>
      </c>
      <c r="I888" t="s">
        <v>871</v>
      </c>
      <c r="L888">
        <v>104982993</v>
      </c>
      <c r="M888" s="5">
        <v>42719</v>
      </c>
      <c r="N888">
        <v>21</v>
      </c>
      <c r="O888">
        <v>1</v>
      </c>
      <c r="Q888">
        <v>1</v>
      </c>
      <c r="R888" t="s">
        <v>7</v>
      </c>
    </row>
    <row r="889" spans="1:18" x14ac:dyDescent="0.35">
      <c r="A889">
        <v>491</v>
      </c>
      <c r="B889" t="s">
        <v>364</v>
      </c>
      <c r="C889">
        <v>5.7000000000000002E-2</v>
      </c>
      <c r="D889" t="s">
        <v>411</v>
      </c>
      <c r="E889" t="s">
        <v>441</v>
      </c>
      <c r="F889" t="s">
        <v>442</v>
      </c>
      <c r="G889" t="s">
        <v>363</v>
      </c>
      <c r="H889">
        <v>3.625</v>
      </c>
      <c r="I889" t="s">
        <v>871</v>
      </c>
      <c r="L889">
        <v>108437451</v>
      </c>
      <c r="M889" s="5">
        <v>46100</v>
      </c>
      <c r="N889">
        <v>2</v>
      </c>
      <c r="O889">
        <v>1</v>
      </c>
      <c r="P889">
        <v>0</v>
      </c>
      <c r="Q889">
        <v>1</v>
      </c>
      <c r="R889" t="s">
        <v>7</v>
      </c>
    </row>
    <row r="890" spans="1:18" x14ac:dyDescent="0.35">
      <c r="A890">
        <v>491</v>
      </c>
      <c r="B890" t="s">
        <v>364</v>
      </c>
      <c r="C890">
        <v>7.5999999999999998E-2</v>
      </c>
      <c r="D890" t="s">
        <v>411</v>
      </c>
      <c r="E890" t="s">
        <v>441</v>
      </c>
      <c r="F890" t="s">
        <v>442</v>
      </c>
      <c r="G890" t="s">
        <v>363</v>
      </c>
      <c r="H890">
        <v>3.6440000000000001</v>
      </c>
      <c r="I890" t="s">
        <v>871</v>
      </c>
      <c r="L890">
        <v>105424598</v>
      </c>
      <c r="M890" s="5">
        <v>43167</v>
      </c>
      <c r="N890">
        <v>21</v>
      </c>
      <c r="O890">
        <v>1</v>
      </c>
      <c r="P890">
        <v>0</v>
      </c>
      <c r="Q890">
        <v>1</v>
      </c>
      <c r="R890" t="s">
        <v>7</v>
      </c>
    </row>
    <row r="891" spans="1:18" x14ac:dyDescent="0.35">
      <c r="A891">
        <v>491</v>
      </c>
      <c r="B891" t="s">
        <v>364</v>
      </c>
      <c r="C891">
        <v>0.25</v>
      </c>
      <c r="D891" t="s">
        <v>6</v>
      </c>
      <c r="E891" t="s">
        <v>442</v>
      </c>
      <c r="F891" t="s">
        <v>441</v>
      </c>
      <c r="G891" t="s">
        <v>363</v>
      </c>
      <c r="H891">
        <v>3.657</v>
      </c>
      <c r="I891" t="s">
        <v>871</v>
      </c>
      <c r="L891">
        <v>107713108</v>
      </c>
      <c r="M891" s="5">
        <v>45419</v>
      </c>
      <c r="N891">
        <v>21</v>
      </c>
      <c r="O891">
        <v>1</v>
      </c>
      <c r="P891">
        <v>0</v>
      </c>
      <c r="Q891">
        <v>1</v>
      </c>
      <c r="R891" t="s">
        <v>7</v>
      </c>
    </row>
    <row r="892" spans="1:18" x14ac:dyDescent="0.35">
      <c r="A892">
        <v>491</v>
      </c>
      <c r="B892" t="s">
        <v>364</v>
      </c>
      <c r="C892">
        <v>0.25</v>
      </c>
      <c r="D892" t="s">
        <v>6</v>
      </c>
      <c r="E892" t="s">
        <v>442</v>
      </c>
      <c r="G892" t="s">
        <v>363</v>
      </c>
      <c r="H892">
        <v>3.657</v>
      </c>
      <c r="I892" t="s">
        <v>871</v>
      </c>
      <c r="L892">
        <v>107293249</v>
      </c>
      <c r="M892" s="5">
        <v>45013</v>
      </c>
      <c r="N892">
        <v>25</v>
      </c>
      <c r="O892">
        <v>1</v>
      </c>
      <c r="P892">
        <v>0</v>
      </c>
      <c r="Q892">
        <v>1</v>
      </c>
      <c r="R892" t="s">
        <v>7</v>
      </c>
    </row>
    <row r="893" spans="1:18" x14ac:dyDescent="0.35">
      <c r="A893">
        <v>491</v>
      </c>
      <c r="B893" t="s">
        <v>364</v>
      </c>
      <c r="C893">
        <v>9.4E-2</v>
      </c>
      <c r="D893" t="s">
        <v>411</v>
      </c>
      <c r="E893" t="s">
        <v>441</v>
      </c>
      <c r="G893" t="s">
        <v>363</v>
      </c>
      <c r="H893">
        <v>3.6619999999999999</v>
      </c>
      <c r="I893" t="s">
        <v>871</v>
      </c>
      <c r="L893">
        <v>106767715</v>
      </c>
      <c r="M893" s="5">
        <v>44509</v>
      </c>
      <c r="N893">
        <v>21</v>
      </c>
      <c r="O893">
        <v>1</v>
      </c>
      <c r="P893">
        <v>0</v>
      </c>
      <c r="Q893">
        <v>1</v>
      </c>
      <c r="R893" t="s">
        <v>7</v>
      </c>
    </row>
    <row r="894" spans="1:18" x14ac:dyDescent="0.35">
      <c r="A894">
        <v>491</v>
      </c>
      <c r="B894" t="s">
        <v>364</v>
      </c>
      <c r="C894">
        <v>0.1</v>
      </c>
      <c r="D894" t="s">
        <v>411</v>
      </c>
      <c r="E894" t="s">
        <v>441</v>
      </c>
      <c r="F894" t="s">
        <v>442</v>
      </c>
      <c r="G894" t="s">
        <v>363</v>
      </c>
      <c r="H894">
        <v>3.6680000000000001</v>
      </c>
      <c r="I894" t="s">
        <v>871</v>
      </c>
      <c r="L894">
        <v>104511445</v>
      </c>
      <c r="M894" s="5">
        <v>42272</v>
      </c>
      <c r="N894">
        <v>30</v>
      </c>
      <c r="O894">
        <v>3</v>
      </c>
      <c r="P894">
        <v>0</v>
      </c>
      <c r="Q894">
        <v>1</v>
      </c>
      <c r="R894" t="s">
        <v>7</v>
      </c>
    </row>
    <row r="895" spans="1:18" x14ac:dyDescent="0.35">
      <c r="A895">
        <v>0</v>
      </c>
      <c r="B895" t="s">
        <v>363</v>
      </c>
      <c r="C895">
        <v>0.1</v>
      </c>
      <c r="D895" t="s">
        <v>411</v>
      </c>
      <c r="E895" t="s">
        <v>474</v>
      </c>
      <c r="F895" t="s">
        <v>475</v>
      </c>
      <c r="G895" t="s">
        <v>363</v>
      </c>
      <c r="H895">
        <v>3.6680000000000001</v>
      </c>
      <c r="I895" t="s">
        <v>871</v>
      </c>
      <c r="L895">
        <v>107887316</v>
      </c>
      <c r="M895" s="5">
        <v>45581</v>
      </c>
      <c r="N895">
        <v>31</v>
      </c>
      <c r="O895">
        <v>1</v>
      </c>
      <c r="P895">
        <v>0</v>
      </c>
      <c r="Q895">
        <v>1</v>
      </c>
      <c r="R895" t="s">
        <v>7</v>
      </c>
    </row>
    <row r="896" spans="1:18" x14ac:dyDescent="0.35">
      <c r="A896">
        <v>491</v>
      </c>
      <c r="B896" t="s">
        <v>364</v>
      </c>
      <c r="C896">
        <v>0.2</v>
      </c>
      <c r="D896" t="s">
        <v>6</v>
      </c>
      <c r="E896" t="s">
        <v>442</v>
      </c>
      <c r="F896" t="s">
        <v>441</v>
      </c>
      <c r="G896" t="s">
        <v>363</v>
      </c>
      <c r="H896">
        <v>3.7069999999999999</v>
      </c>
      <c r="I896" t="s">
        <v>871</v>
      </c>
      <c r="L896">
        <v>105494637</v>
      </c>
      <c r="M896" s="5">
        <v>43237</v>
      </c>
      <c r="N896">
        <v>29</v>
      </c>
      <c r="O896">
        <v>1</v>
      </c>
      <c r="P896">
        <v>0</v>
      </c>
      <c r="Q896">
        <v>1</v>
      </c>
      <c r="R896" t="s">
        <v>7</v>
      </c>
    </row>
    <row r="897" spans="1:18" x14ac:dyDescent="0.35">
      <c r="A897">
        <v>491</v>
      </c>
      <c r="B897" t="s">
        <v>364</v>
      </c>
      <c r="C897">
        <v>0.19</v>
      </c>
      <c r="D897" t="s">
        <v>6</v>
      </c>
      <c r="E897" t="s">
        <v>442</v>
      </c>
      <c r="F897" t="s">
        <v>441</v>
      </c>
      <c r="G897" t="s">
        <v>363</v>
      </c>
      <c r="H897">
        <v>3.7170000000000001</v>
      </c>
      <c r="I897" t="s">
        <v>871</v>
      </c>
      <c r="L897">
        <v>105028872</v>
      </c>
      <c r="M897" s="5">
        <v>42788</v>
      </c>
      <c r="N897">
        <v>21</v>
      </c>
      <c r="O897">
        <v>1</v>
      </c>
      <c r="P897">
        <v>0</v>
      </c>
      <c r="Q897">
        <v>1</v>
      </c>
      <c r="R897" t="s">
        <v>7</v>
      </c>
    </row>
    <row r="898" spans="1:18" x14ac:dyDescent="0.35">
      <c r="A898">
        <v>0</v>
      </c>
      <c r="B898" t="s">
        <v>363</v>
      </c>
      <c r="C898">
        <v>0.2</v>
      </c>
      <c r="D898" t="s">
        <v>411</v>
      </c>
      <c r="E898" t="s">
        <v>474</v>
      </c>
      <c r="F898" t="s">
        <v>438</v>
      </c>
      <c r="G898" t="s">
        <v>363</v>
      </c>
      <c r="H898">
        <v>3.7679999999999998</v>
      </c>
      <c r="I898" t="s">
        <v>871</v>
      </c>
      <c r="L898">
        <v>107930830</v>
      </c>
      <c r="M898" s="5">
        <v>45616</v>
      </c>
      <c r="N898">
        <v>24</v>
      </c>
      <c r="O898">
        <v>2</v>
      </c>
      <c r="P898">
        <v>0</v>
      </c>
      <c r="Q898">
        <v>5</v>
      </c>
      <c r="R898" t="s">
        <v>8</v>
      </c>
    </row>
    <row r="899" spans="1:18" x14ac:dyDescent="0.35">
      <c r="A899">
        <v>491</v>
      </c>
      <c r="B899" t="s">
        <v>364</v>
      </c>
      <c r="C899">
        <v>0.25</v>
      </c>
      <c r="D899" t="s">
        <v>411</v>
      </c>
      <c r="E899" t="s">
        <v>441</v>
      </c>
      <c r="F899" t="s">
        <v>442</v>
      </c>
      <c r="G899" t="s">
        <v>363</v>
      </c>
      <c r="H899">
        <v>3.8180000000000001</v>
      </c>
      <c r="I899" t="s">
        <v>871</v>
      </c>
      <c r="L899">
        <v>105025928</v>
      </c>
      <c r="M899" s="5">
        <v>42783</v>
      </c>
      <c r="N899">
        <v>21</v>
      </c>
      <c r="O899">
        <v>1</v>
      </c>
      <c r="P899">
        <v>0</v>
      </c>
      <c r="Q899">
        <v>1</v>
      </c>
      <c r="R899" t="s">
        <v>3</v>
      </c>
    </row>
    <row r="900" spans="1:18" x14ac:dyDescent="0.35">
      <c r="A900">
        <v>0</v>
      </c>
      <c r="B900" t="s">
        <v>363</v>
      </c>
      <c r="C900">
        <v>0.5</v>
      </c>
      <c r="D900" t="s">
        <v>411</v>
      </c>
      <c r="E900" t="s">
        <v>438</v>
      </c>
      <c r="F900" t="s">
        <v>488</v>
      </c>
      <c r="G900" t="s">
        <v>363</v>
      </c>
      <c r="H900">
        <v>3.8359999999999999</v>
      </c>
      <c r="I900" t="s">
        <v>871</v>
      </c>
      <c r="L900">
        <v>107812599</v>
      </c>
      <c r="M900" s="5">
        <v>45514</v>
      </c>
      <c r="N900">
        <v>19</v>
      </c>
      <c r="O900">
        <v>1</v>
      </c>
      <c r="P900">
        <v>0</v>
      </c>
      <c r="Q900">
        <v>1</v>
      </c>
      <c r="R900" t="s">
        <v>7</v>
      </c>
    </row>
    <row r="901" spans="1:18" x14ac:dyDescent="0.35">
      <c r="A901">
        <v>491</v>
      </c>
      <c r="B901" t="s">
        <v>364</v>
      </c>
      <c r="C901">
        <v>5.7000000000000002E-2</v>
      </c>
      <c r="D901" t="s">
        <v>6</v>
      </c>
      <c r="E901" t="s">
        <v>442</v>
      </c>
      <c r="G901" t="s">
        <v>363</v>
      </c>
      <c r="H901">
        <v>3.85</v>
      </c>
      <c r="I901" t="s">
        <v>871</v>
      </c>
      <c r="L901">
        <v>106591130</v>
      </c>
      <c r="M901" s="5">
        <v>44341</v>
      </c>
      <c r="N901">
        <v>21</v>
      </c>
      <c r="O901">
        <v>1</v>
      </c>
      <c r="P901">
        <v>0</v>
      </c>
      <c r="Q901">
        <v>1</v>
      </c>
      <c r="R901" t="s">
        <v>7</v>
      </c>
    </row>
    <row r="902" spans="1:18" x14ac:dyDescent="0.35">
      <c r="A902">
        <v>491</v>
      </c>
      <c r="B902" t="s">
        <v>364</v>
      </c>
      <c r="C902">
        <v>8.9999999999999993E-3</v>
      </c>
      <c r="D902" t="s">
        <v>6</v>
      </c>
      <c r="E902" t="s">
        <v>442</v>
      </c>
      <c r="F902" t="s">
        <v>441</v>
      </c>
      <c r="G902" t="s">
        <v>363</v>
      </c>
      <c r="H902">
        <v>3.8980000000000001</v>
      </c>
      <c r="I902" t="s">
        <v>871</v>
      </c>
      <c r="L902">
        <v>104408697</v>
      </c>
      <c r="M902" s="5">
        <v>42158</v>
      </c>
      <c r="N902">
        <v>21</v>
      </c>
      <c r="O902">
        <v>2</v>
      </c>
      <c r="P902">
        <v>0</v>
      </c>
      <c r="Q902">
        <v>1</v>
      </c>
      <c r="R902" t="s">
        <v>7</v>
      </c>
    </row>
    <row r="903" spans="1:18" x14ac:dyDescent="0.35">
      <c r="A903">
        <v>491</v>
      </c>
      <c r="B903" t="s">
        <v>364</v>
      </c>
      <c r="C903">
        <v>0</v>
      </c>
      <c r="E903" t="s">
        <v>442</v>
      </c>
      <c r="F903" t="s">
        <v>494</v>
      </c>
      <c r="G903" t="s">
        <v>363</v>
      </c>
      <c r="H903">
        <v>3.907</v>
      </c>
      <c r="I903" t="s">
        <v>871</v>
      </c>
      <c r="L903">
        <v>104433160</v>
      </c>
      <c r="M903" s="5">
        <v>42186</v>
      </c>
      <c r="N903">
        <v>30</v>
      </c>
      <c r="O903">
        <v>1</v>
      </c>
      <c r="P903">
        <v>7</v>
      </c>
      <c r="Q903">
        <v>1</v>
      </c>
      <c r="R903" t="s">
        <v>3</v>
      </c>
    </row>
    <row r="904" spans="1:18" x14ac:dyDescent="0.35">
      <c r="A904">
        <v>491</v>
      </c>
      <c r="B904" t="s">
        <v>364</v>
      </c>
      <c r="C904">
        <v>0</v>
      </c>
      <c r="E904" t="s">
        <v>442</v>
      </c>
      <c r="F904" t="s">
        <v>441</v>
      </c>
      <c r="G904" t="s">
        <v>363</v>
      </c>
      <c r="H904">
        <v>3.907</v>
      </c>
      <c r="I904" t="s">
        <v>871</v>
      </c>
      <c r="L904">
        <v>107960095</v>
      </c>
      <c r="M904" s="5">
        <v>45638</v>
      </c>
      <c r="N904">
        <v>28</v>
      </c>
      <c r="O904">
        <v>1</v>
      </c>
      <c r="P904">
        <v>7</v>
      </c>
      <c r="Q904">
        <v>1</v>
      </c>
      <c r="R904" t="s">
        <v>7</v>
      </c>
    </row>
    <row r="905" spans="1:18" x14ac:dyDescent="0.35">
      <c r="A905">
        <v>491</v>
      </c>
      <c r="B905" t="s">
        <v>364</v>
      </c>
      <c r="C905">
        <v>0</v>
      </c>
      <c r="E905" t="s">
        <v>442</v>
      </c>
      <c r="G905" t="s">
        <v>363</v>
      </c>
      <c r="H905">
        <v>3.907</v>
      </c>
      <c r="I905" t="s">
        <v>871</v>
      </c>
      <c r="L905">
        <v>105786205</v>
      </c>
      <c r="M905" s="5">
        <v>43522</v>
      </c>
      <c r="N905">
        <v>30</v>
      </c>
      <c r="O905">
        <v>1</v>
      </c>
      <c r="P905">
        <v>7</v>
      </c>
      <c r="Q905">
        <v>1</v>
      </c>
      <c r="R905" t="s">
        <v>7</v>
      </c>
    </row>
    <row r="906" spans="1:18" x14ac:dyDescent="0.35">
      <c r="A906">
        <v>491</v>
      </c>
      <c r="B906" t="s">
        <v>364</v>
      </c>
      <c r="C906">
        <v>0</v>
      </c>
      <c r="E906" t="s">
        <v>442</v>
      </c>
      <c r="F906" t="s">
        <v>441</v>
      </c>
      <c r="G906" t="s">
        <v>363</v>
      </c>
      <c r="H906">
        <v>3.907</v>
      </c>
      <c r="I906" t="s">
        <v>871</v>
      </c>
      <c r="L906">
        <v>108421441</v>
      </c>
      <c r="M906" s="5">
        <v>46086</v>
      </c>
      <c r="N906">
        <v>21</v>
      </c>
      <c r="O906">
        <v>1</v>
      </c>
      <c r="P906">
        <v>0</v>
      </c>
      <c r="Q906">
        <v>1</v>
      </c>
      <c r="R906" t="s">
        <v>7</v>
      </c>
    </row>
    <row r="907" spans="1:18" x14ac:dyDescent="0.35">
      <c r="A907">
        <v>491</v>
      </c>
      <c r="B907" t="s">
        <v>364</v>
      </c>
      <c r="C907">
        <v>0</v>
      </c>
      <c r="E907" t="s">
        <v>442</v>
      </c>
      <c r="G907" t="s">
        <v>363</v>
      </c>
      <c r="H907">
        <v>3.907</v>
      </c>
      <c r="I907" t="s">
        <v>871</v>
      </c>
      <c r="L907">
        <v>106466922</v>
      </c>
      <c r="M907" s="5">
        <v>44212</v>
      </c>
      <c r="N907">
        <v>21</v>
      </c>
      <c r="O907">
        <v>1</v>
      </c>
      <c r="P907">
        <v>7</v>
      </c>
      <c r="Q907">
        <v>1</v>
      </c>
      <c r="R907" t="s">
        <v>7</v>
      </c>
    </row>
    <row r="908" spans="1:18" x14ac:dyDescent="0.35">
      <c r="A908">
        <v>491</v>
      </c>
      <c r="B908" t="s">
        <v>364</v>
      </c>
      <c r="C908">
        <v>0</v>
      </c>
      <c r="E908" t="s">
        <v>442</v>
      </c>
      <c r="F908" t="s">
        <v>494</v>
      </c>
      <c r="G908" t="s">
        <v>363</v>
      </c>
      <c r="H908">
        <v>3.907</v>
      </c>
      <c r="I908" t="s">
        <v>871</v>
      </c>
      <c r="L908">
        <v>107559288</v>
      </c>
      <c r="M908" s="5">
        <v>45270</v>
      </c>
      <c r="N908">
        <v>30</v>
      </c>
      <c r="O908">
        <v>2</v>
      </c>
      <c r="P908">
        <v>7</v>
      </c>
      <c r="Q908">
        <v>1</v>
      </c>
      <c r="R908" t="s">
        <v>10</v>
      </c>
    </row>
    <row r="909" spans="1:18" x14ac:dyDescent="0.35">
      <c r="A909">
        <v>491</v>
      </c>
      <c r="B909" t="s">
        <v>364</v>
      </c>
      <c r="C909">
        <v>0</v>
      </c>
      <c r="E909" t="s">
        <v>442</v>
      </c>
      <c r="F909" t="s">
        <v>441</v>
      </c>
      <c r="G909" t="s">
        <v>363</v>
      </c>
      <c r="H909">
        <v>3.907</v>
      </c>
      <c r="I909" t="s">
        <v>871</v>
      </c>
      <c r="L909">
        <v>104256269</v>
      </c>
      <c r="M909" s="5">
        <v>41986</v>
      </c>
      <c r="N909">
        <v>30</v>
      </c>
      <c r="O909">
        <v>1</v>
      </c>
      <c r="P909">
        <v>7</v>
      </c>
      <c r="Q909">
        <v>4</v>
      </c>
      <c r="R909" t="s">
        <v>7</v>
      </c>
    </row>
    <row r="910" spans="1:18" x14ac:dyDescent="0.35">
      <c r="A910">
        <v>491</v>
      </c>
      <c r="B910" t="s">
        <v>364</v>
      </c>
      <c r="C910">
        <v>0</v>
      </c>
      <c r="E910" t="s">
        <v>442</v>
      </c>
      <c r="F910" t="s">
        <v>420</v>
      </c>
      <c r="G910" t="s">
        <v>363</v>
      </c>
      <c r="H910">
        <v>3.907</v>
      </c>
      <c r="I910" t="s">
        <v>871</v>
      </c>
      <c r="L910">
        <v>107257901</v>
      </c>
      <c r="M910" s="5">
        <v>44985</v>
      </c>
      <c r="N910">
        <v>21</v>
      </c>
      <c r="O910">
        <v>1</v>
      </c>
      <c r="P910">
        <v>7</v>
      </c>
      <c r="Q910">
        <v>1</v>
      </c>
      <c r="R910" t="s">
        <v>3</v>
      </c>
    </row>
    <row r="911" spans="1:18" x14ac:dyDescent="0.35">
      <c r="A911">
        <v>491</v>
      </c>
      <c r="B911" t="s">
        <v>364</v>
      </c>
      <c r="C911">
        <v>0</v>
      </c>
      <c r="E911" t="s">
        <v>442</v>
      </c>
      <c r="F911" t="s">
        <v>494</v>
      </c>
      <c r="G911" t="s">
        <v>363</v>
      </c>
      <c r="H911">
        <v>3.907</v>
      </c>
      <c r="I911" t="s">
        <v>871</v>
      </c>
      <c r="L911">
        <v>106731352</v>
      </c>
      <c r="M911" s="5">
        <v>44482</v>
      </c>
      <c r="N911">
        <v>5</v>
      </c>
      <c r="O911">
        <v>1</v>
      </c>
      <c r="P911">
        <v>0</v>
      </c>
      <c r="Q911">
        <v>4</v>
      </c>
      <c r="R911" t="s">
        <v>8</v>
      </c>
    </row>
    <row r="912" spans="1:18" x14ac:dyDescent="0.35">
      <c r="A912">
        <v>491</v>
      </c>
      <c r="B912" t="s">
        <v>364</v>
      </c>
      <c r="C912">
        <v>0</v>
      </c>
      <c r="E912" t="s">
        <v>442</v>
      </c>
      <c r="F912" t="s">
        <v>438</v>
      </c>
      <c r="G912" t="s">
        <v>363</v>
      </c>
      <c r="H912">
        <v>3.907</v>
      </c>
      <c r="I912" t="s">
        <v>871</v>
      </c>
      <c r="L912">
        <v>104366950</v>
      </c>
      <c r="M912" s="5">
        <v>42118</v>
      </c>
      <c r="N912">
        <v>21</v>
      </c>
      <c r="O912">
        <v>1</v>
      </c>
      <c r="P912">
        <v>0</v>
      </c>
      <c r="Q912">
        <v>1</v>
      </c>
      <c r="R912" t="s">
        <v>7</v>
      </c>
    </row>
    <row r="913" spans="1:18" x14ac:dyDescent="0.35">
      <c r="A913">
        <v>491</v>
      </c>
      <c r="B913" t="s">
        <v>364</v>
      </c>
      <c r="C913">
        <v>0</v>
      </c>
      <c r="D913" t="s">
        <v>411</v>
      </c>
      <c r="E913" t="s">
        <v>442</v>
      </c>
      <c r="F913" t="s">
        <v>494</v>
      </c>
      <c r="G913" t="s">
        <v>363</v>
      </c>
      <c r="H913">
        <v>3.907</v>
      </c>
      <c r="I913" t="s">
        <v>871</v>
      </c>
      <c r="L913">
        <v>105645307</v>
      </c>
      <c r="M913" s="5">
        <v>43392</v>
      </c>
      <c r="N913">
        <v>21</v>
      </c>
      <c r="O913">
        <v>1</v>
      </c>
      <c r="P913">
        <v>0</v>
      </c>
      <c r="Q913">
        <v>1</v>
      </c>
      <c r="R913" t="s">
        <v>3</v>
      </c>
    </row>
    <row r="914" spans="1:18" x14ac:dyDescent="0.35">
      <c r="A914">
        <v>491</v>
      </c>
      <c r="B914" t="s">
        <v>364</v>
      </c>
      <c r="C914">
        <v>0</v>
      </c>
      <c r="D914" t="s">
        <v>6</v>
      </c>
      <c r="E914" t="s">
        <v>442</v>
      </c>
      <c r="F914" t="s">
        <v>441</v>
      </c>
      <c r="G914" t="s">
        <v>363</v>
      </c>
      <c r="H914">
        <v>3.907</v>
      </c>
      <c r="I914" t="s">
        <v>871</v>
      </c>
      <c r="L914">
        <v>107468840</v>
      </c>
      <c r="M914" s="5">
        <v>45190</v>
      </c>
      <c r="N914">
        <v>21</v>
      </c>
      <c r="O914">
        <v>1</v>
      </c>
      <c r="P914">
        <v>0</v>
      </c>
      <c r="Q914">
        <v>1</v>
      </c>
      <c r="R914" t="s">
        <v>3</v>
      </c>
    </row>
    <row r="915" spans="1:18" x14ac:dyDescent="0.35">
      <c r="A915">
        <v>491</v>
      </c>
      <c r="B915" t="s">
        <v>364</v>
      </c>
      <c r="C915">
        <v>0</v>
      </c>
      <c r="D915" t="s">
        <v>6</v>
      </c>
      <c r="E915" t="s">
        <v>442</v>
      </c>
      <c r="F915" t="s">
        <v>441</v>
      </c>
      <c r="G915" t="s">
        <v>363</v>
      </c>
      <c r="H915">
        <v>3.907</v>
      </c>
      <c r="I915" t="s">
        <v>871</v>
      </c>
      <c r="L915">
        <v>106172626</v>
      </c>
      <c r="M915" s="5">
        <v>43892</v>
      </c>
      <c r="N915">
        <v>30</v>
      </c>
      <c r="O915">
        <v>1</v>
      </c>
      <c r="P915">
        <v>0</v>
      </c>
      <c r="Q915">
        <v>1</v>
      </c>
      <c r="R915" t="s">
        <v>7</v>
      </c>
    </row>
    <row r="916" spans="1:18" x14ac:dyDescent="0.35">
      <c r="A916">
        <v>491</v>
      </c>
      <c r="B916" t="s">
        <v>364</v>
      </c>
      <c r="C916">
        <v>8.9999999999999993E-3</v>
      </c>
      <c r="D916" t="s">
        <v>411</v>
      </c>
      <c r="E916" t="s">
        <v>486</v>
      </c>
      <c r="F916" t="s">
        <v>494</v>
      </c>
      <c r="G916" t="s">
        <v>363</v>
      </c>
      <c r="H916">
        <v>3.9159999999999999</v>
      </c>
      <c r="I916" t="s">
        <v>871</v>
      </c>
      <c r="L916">
        <v>104626019</v>
      </c>
      <c r="M916" s="5">
        <v>42357</v>
      </c>
      <c r="N916">
        <v>27</v>
      </c>
      <c r="O916">
        <v>1</v>
      </c>
      <c r="P916">
        <v>0</v>
      </c>
      <c r="Q916">
        <v>1</v>
      </c>
      <c r="R916" t="s">
        <v>7</v>
      </c>
    </row>
    <row r="917" spans="1:18" x14ac:dyDescent="0.35">
      <c r="A917">
        <v>491</v>
      </c>
      <c r="B917" t="s">
        <v>364</v>
      </c>
      <c r="C917">
        <v>3.7999999999999999E-2</v>
      </c>
      <c r="D917" t="s">
        <v>411</v>
      </c>
      <c r="E917" t="s">
        <v>442</v>
      </c>
      <c r="G917" t="s">
        <v>363</v>
      </c>
      <c r="H917">
        <v>3.9449999999999998</v>
      </c>
      <c r="I917" t="s">
        <v>871</v>
      </c>
      <c r="L917">
        <v>105266306</v>
      </c>
      <c r="M917" s="5">
        <v>43024</v>
      </c>
      <c r="N917">
        <v>21</v>
      </c>
      <c r="O917">
        <v>2</v>
      </c>
      <c r="P917">
        <v>0</v>
      </c>
      <c r="Q917">
        <v>3</v>
      </c>
      <c r="R917" t="s">
        <v>7</v>
      </c>
    </row>
    <row r="918" spans="1:18" x14ac:dyDescent="0.35">
      <c r="A918">
        <v>491</v>
      </c>
      <c r="B918" t="s">
        <v>363</v>
      </c>
      <c r="C918">
        <v>3.7999999999999999E-2</v>
      </c>
      <c r="D918" t="s">
        <v>468</v>
      </c>
      <c r="E918" t="s">
        <v>486</v>
      </c>
      <c r="F918" t="s">
        <v>484</v>
      </c>
      <c r="G918" t="s">
        <v>363</v>
      </c>
      <c r="H918">
        <v>3.9449999999999998</v>
      </c>
      <c r="I918" t="s">
        <v>871</v>
      </c>
      <c r="L918">
        <v>108282061</v>
      </c>
      <c r="M918" s="5">
        <v>45956</v>
      </c>
      <c r="N918">
        <v>21</v>
      </c>
      <c r="O918">
        <v>1</v>
      </c>
      <c r="P918">
        <v>0</v>
      </c>
      <c r="Q918">
        <v>5</v>
      </c>
      <c r="R918" t="s">
        <v>7</v>
      </c>
    </row>
    <row r="919" spans="1:18" x14ac:dyDescent="0.35">
      <c r="A919">
        <v>491</v>
      </c>
      <c r="B919" t="s">
        <v>364</v>
      </c>
      <c r="C919">
        <v>0.1</v>
      </c>
      <c r="D919" t="s">
        <v>411</v>
      </c>
      <c r="E919" t="s">
        <v>442</v>
      </c>
      <c r="F919" t="s">
        <v>494</v>
      </c>
      <c r="G919" t="s">
        <v>363</v>
      </c>
      <c r="H919">
        <v>4.0069999999999997</v>
      </c>
      <c r="I919" t="s">
        <v>871</v>
      </c>
      <c r="L919">
        <v>104146950</v>
      </c>
      <c r="M919" s="5">
        <v>41840</v>
      </c>
      <c r="N919">
        <v>30</v>
      </c>
      <c r="O919">
        <v>1</v>
      </c>
      <c r="P919">
        <v>0</v>
      </c>
      <c r="Q919">
        <v>4</v>
      </c>
      <c r="R919" t="s">
        <v>7</v>
      </c>
    </row>
    <row r="920" spans="1:18" x14ac:dyDescent="0.35">
      <c r="A920">
        <v>491</v>
      </c>
      <c r="B920" t="s">
        <v>364</v>
      </c>
      <c r="C920">
        <v>0.15</v>
      </c>
      <c r="D920" t="s">
        <v>411</v>
      </c>
      <c r="E920" t="s">
        <v>442</v>
      </c>
      <c r="F920" t="s">
        <v>494</v>
      </c>
      <c r="G920" t="s">
        <v>363</v>
      </c>
      <c r="H920">
        <v>4.0570000000000004</v>
      </c>
      <c r="I920" t="s">
        <v>871</v>
      </c>
      <c r="L920">
        <v>104327661</v>
      </c>
      <c r="M920" s="5">
        <v>42076</v>
      </c>
      <c r="N920">
        <v>2</v>
      </c>
      <c r="O920">
        <v>1</v>
      </c>
      <c r="P920">
        <v>0</v>
      </c>
      <c r="Q920">
        <v>1</v>
      </c>
      <c r="R920" t="s">
        <v>7</v>
      </c>
    </row>
    <row r="921" spans="1:18" x14ac:dyDescent="0.35">
      <c r="A921">
        <v>0</v>
      </c>
      <c r="B921" t="s">
        <v>363</v>
      </c>
      <c r="C921">
        <v>0.1</v>
      </c>
      <c r="D921" t="s">
        <v>6</v>
      </c>
      <c r="E921" t="s">
        <v>484</v>
      </c>
      <c r="F921" t="s">
        <v>465</v>
      </c>
      <c r="G921" t="s">
        <v>363</v>
      </c>
      <c r="H921">
        <v>4.1500000000000004</v>
      </c>
      <c r="I921" t="s">
        <v>871</v>
      </c>
      <c r="L921">
        <v>105914282</v>
      </c>
      <c r="M921" s="5">
        <v>43647</v>
      </c>
      <c r="N921">
        <v>5</v>
      </c>
      <c r="O921">
        <v>1</v>
      </c>
      <c r="P921">
        <v>8</v>
      </c>
      <c r="Q921">
        <v>1</v>
      </c>
      <c r="R921" t="s">
        <v>3</v>
      </c>
    </row>
    <row r="922" spans="1:18" x14ac:dyDescent="0.35">
      <c r="A922">
        <v>491</v>
      </c>
      <c r="B922" t="s">
        <v>364</v>
      </c>
      <c r="C922">
        <v>4.7E-2</v>
      </c>
      <c r="D922" t="s">
        <v>6</v>
      </c>
      <c r="E922" t="s">
        <v>494</v>
      </c>
      <c r="F922" t="s">
        <v>442</v>
      </c>
      <c r="G922" t="s">
        <v>363</v>
      </c>
      <c r="H922">
        <v>4.2030000000000003</v>
      </c>
      <c r="I922" t="s">
        <v>871</v>
      </c>
      <c r="L922">
        <v>108489029</v>
      </c>
      <c r="M922" s="5">
        <v>46149</v>
      </c>
      <c r="N922">
        <v>21</v>
      </c>
      <c r="O922">
        <v>2</v>
      </c>
      <c r="P922">
        <v>0</v>
      </c>
      <c r="Q922">
        <v>1</v>
      </c>
      <c r="R922" t="s">
        <v>7</v>
      </c>
    </row>
    <row r="923" spans="1:18" x14ac:dyDescent="0.35">
      <c r="A923">
        <v>502</v>
      </c>
      <c r="B923" t="s">
        <v>363</v>
      </c>
      <c r="C923">
        <v>4.0000000000000001E-3</v>
      </c>
      <c r="D923" t="s">
        <v>6</v>
      </c>
      <c r="E923" t="s">
        <v>484</v>
      </c>
      <c r="F923" t="s">
        <v>456</v>
      </c>
      <c r="G923" t="s">
        <v>363</v>
      </c>
      <c r="H923">
        <v>4.2460000000000004</v>
      </c>
      <c r="I923" t="s">
        <v>871</v>
      </c>
      <c r="L923">
        <v>106949039</v>
      </c>
      <c r="M923" s="5">
        <v>44662</v>
      </c>
      <c r="N923">
        <v>21</v>
      </c>
      <c r="O923">
        <v>1</v>
      </c>
      <c r="P923">
        <v>7</v>
      </c>
      <c r="Q923">
        <v>1</v>
      </c>
      <c r="R923" t="s">
        <v>7</v>
      </c>
    </row>
    <row r="924" spans="1:18" x14ac:dyDescent="0.35">
      <c r="A924">
        <v>491</v>
      </c>
      <c r="B924" t="s">
        <v>364</v>
      </c>
      <c r="C924">
        <v>0</v>
      </c>
      <c r="E924" t="s">
        <v>494</v>
      </c>
      <c r="G924" t="s">
        <v>363</v>
      </c>
      <c r="H924">
        <v>4.25</v>
      </c>
      <c r="I924" t="s">
        <v>871</v>
      </c>
      <c r="L924">
        <v>108432131</v>
      </c>
      <c r="M924" s="5">
        <v>46096</v>
      </c>
      <c r="N924">
        <v>21</v>
      </c>
      <c r="O924">
        <v>1</v>
      </c>
      <c r="P924">
        <v>9</v>
      </c>
      <c r="Q924">
        <v>1</v>
      </c>
      <c r="R924" t="s">
        <v>7</v>
      </c>
    </row>
    <row r="925" spans="1:18" x14ac:dyDescent="0.35">
      <c r="A925">
        <v>491</v>
      </c>
      <c r="B925" t="s">
        <v>364</v>
      </c>
      <c r="C925">
        <v>0</v>
      </c>
      <c r="E925" t="s">
        <v>494</v>
      </c>
      <c r="F925" t="s">
        <v>442</v>
      </c>
      <c r="G925" t="s">
        <v>363</v>
      </c>
      <c r="H925">
        <v>4.25</v>
      </c>
      <c r="I925" t="s">
        <v>871</v>
      </c>
      <c r="L925">
        <v>108370310</v>
      </c>
      <c r="M925" s="5">
        <v>46010</v>
      </c>
      <c r="N925">
        <v>21</v>
      </c>
      <c r="O925">
        <v>1</v>
      </c>
      <c r="P925">
        <v>0</v>
      </c>
      <c r="Q925">
        <v>1</v>
      </c>
      <c r="R925" t="s">
        <v>7</v>
      </c>
    </row>
    <row r="926" spans="1:18" x14ac:dyDescent="0.35">
      <c r="A926">
        <v>491</v>
      </c>
      <c r="B926" t="s">
        <v>364</v>
      </c>
      <c r="C926">
        <v>0</v>
      </c>
      <c r="E926" t="s">
        <v>494</v>
      </c>
      <c r="F926" t="s">
        <v>442</v>
      </c>
      <c r="G926" t="s">
        <v>363</v>
      </c>
      <c r="H926">
        <v>4.25</v>
      </c>
      <c r="I926" t="s">
        <v>871</v>
      </c>
      <c r="L926">
        <v>107691682</v>
      </c>
      <c r="M926" s="5">
        <v>45400</v>
      </c>
      <c r="N926">
        <v>29</v>
      </c>
      <c r="O926">
        <v>1</v>
      </c>
      <c r="P926">
        <v>0</v>
      </c>
      <c r="Q926">
        <v>4</v>
      </c>
      <c r="R926" t="s">
        <v>3</v>
      </c>
    </row>
    <row r="927" spans="1:18" x14ac:dyDescent="0.35">
      <c r="A927">
        <v>491</v>
      </c>
      <c r="B927" t="s">
        <v>364</v>
      </c>
      <c r="C927">
        <v>0</v>
      </c>
      <c r="E927" t="s">
        <v>494</v>
      </c>
      <c r="G927" t="s">
        <v>363</v>
      </c>
      <c r="H927">
        <v>4.25</v>
      </c>
      <c r="I927" t="s">
        <v>871</v>
      </c>
      <c r="L927">
        <v>106350271</v>
      </c>
      <c r="M927" s="5">
        <v>44100</v>
      </c>
      <c r="N927">
        <v>30</v>
      </c>
      <c r="O927">
        <v>1</v>
      </c>
      <c r="P927">
        <v>9</v>
      </c>
      <c r="Q927">
        <v>1</v>
      </c>
      <c r="R927" t="s">
        <v>7</v>
      </c>
    </row>
    <row r="928" spans="1:18" x14ac:dyDescent="0.35">
      <c r="A928">
        <v>491</v>
      </c>
      <c r="B928" t="s">
        <v>364</v>
      </c>
      <c r="C928">
        <v>0</v>
      </c>
      <c r="E928" t="s">
        <v>494</v>
      </c>
      <c r="G928" t="s">
        <v>363</v>
      </c>
      <c r="H928">
        <v>4.25</v>
      </c>
      <c r="I928" t="s">
        <v>871</v>
      </c>
      <c r="L928">
        <v>105872023</v>
      </c>
      <c r="M928" s="5">
        <v>43602</v>
      </c>
      <c r="N928">
        <v>21</v>
      </c>
      <c r="O928">
        <v>1</v>
      </c>
      <c r="P928">
        <v>8</v>
      </c>
      <c r="Q928">
        <v>1</v>
      </c>
      <c r="R928" t="s">
        <v>8</v>
      </c>
    </row>
    <row r="929" spans="1:18" x14ac:dyDescent="0.35">
      <c r="A929">
        <v>491</v>
      </c>
      <c r="B929" t="s">
        <v>364</v>
      </c>
      <c r="C929">
        <v>0</v>
      </c>
      <c r="E929" t="s">
        <v>494</v>
      </c>
      <c r="F929" t="s">
        <v>442</v>
      </c>
      <c r="G929" t="s">
        <v>363</v>
      </c>
      <c r="H929">
        <v>4.25</v>
      </c>
      <c r="I929" t="s">
        <v>871</v>
      </c>
      <c r="L929">
        <v>107380529</v>
      </c>
      <c r="M929" s="5">
        <v>45104</v>
      </c>
      <c r="N929">
        <v>21</v>
      </c>
      <c r="O929">
        <v>1</v>
      </c>
      <c r="P929">
        <v>0</v>
      </c>
      <c r="Q929">
        <v>1</v>
      </c>
      <c r="R929" t="s">
        <v>7</v>
      </c>
    </row>
    <row r="930" spans="1:18" x14ac:dyDescent="0.35">
      <c r="A930">
        <v>491</v>
      </c>
      <c r="B930" t="s">
        <v>364</v>
      </c>
      <c r="C930">
        <v>0</v>
      </c>
      <c r="E930" t="s">
        <v>494</v>
      </c>
      <c r="F930" t="s">
        <v>442</v>
      </c>
      <c r="G930" t="s">
        <v>363</v>
      </c>
      <c r="H930">
        <v>4.25</v>
      </c>
      <c r="I930" t="s">
        <v>871</v>
      </c>
      <c r="L930">
        <v>106358571</v>
      </c>
      <c r="M930" s="5">
        <v>44110</v>
      </c>
      <c r="N930">
        <v>30</v>
      </c>
      <c r="O930">
        <v>1</v>
      </c>
      <c r="P930">
        <v>0</v>
      </c>
      <c r="Q930">
        <v>2</v>
      </c>
      <c r="R930" t="s">
        <v>7</v>
      </c>
    </row>
    <row r="931" spans="1:18" x14ac:dyDescent="0.35">
      <c r="A931">
        <v>491</v>
      </c>
      <c r="B931" t="s">
        <v>364</v>
      </c>
      <c r="C931">
        <v>0</v>
      </c>
      <c r="E931" t="s">
        <v>494</v>
      </c>
      <c r="G931" t="s">
        <v>363</v>
      </c>
      <c r="H931">
        <v>4.25</v>
      </c>
      <c r="I931" t="s">
        <v>871</v>
      </c>
      <c r="L931">
        <v>105169717</v>
      </c>
      <c r="M931" s="5">
        <v>42929</v>
      </c>
      <c r="N931">
        <v>19</v>
      </c>
      <c r="O931">
        <v>1</v>
      </c>
      <c r="P931">
        <v>8</v>
      </c>
      <c r="Q931">
        <v>4</v>
      </c>
    </row>
    <row r="932" spans="1:18" x14ac:dyDescent="0.35">
      <c r="A932">
        <v>491</v>
      </c>
      <c r="B932" t="s">
        <v>364</v>
      </c>
      <c r="C932">
        <v>0</v>
      </c>
      <c r="E932" t="s">
        <v>494</v>
      </c>
      <c r="G932" t="s">
        <v>363</v>
      </c>
      <c r="H932">
        <v>4.25</v>
      </c>
      <c r="I932" t="s">
        <v>871</v>
      </c>
      <c r="L932">
        <v>104418476</v>
      </c>
      <c r="M932" s="5">
        <v>42169</v>
      </c>
      <c r="N932">
        <v>3</v>
      </c>
      <c r="O932">
        <v>1</v>
      </c>
      <c r="P932">
        <v>9</v>
      </c>
      <c r="Q932">
        <v>4</v>
      </c>
      <c r="R932" t="s">
        <v>7</v>
      </c>
    </row>
    <row r="933" spans="1:18" x14ac:dyDescent="0.35">
      <c r="A933">
        <v>491</v>
      </c>
      <c r="B933" t="s">
        <v>364</v>
      </c>
      <c r="C933">
        <v>0</v>
      </c>
      <c r="E933" t="s">
        <v>494</v>
      </c>
      <c r="F933" t="s">
        <v>441</v>
      </c>
      <c r="G933" t="s">
        <v>363</v>
      </c>
      <c r="H933">
        <v>4.25</v>
      </c>
      <c r="I933" t="s">
        <v>871</v>
      </c>
      <c r="L933">
        <v>106889779</v>
      </c>
      <c r="M933" s="5">
        <v>44632</v>
      </c>
      <c r="N933">
        <v>30</v>
      </c>
      <c r="O933">
        <v>1</v>
      </c>
      <c r="P933">
        <v>0</v>
      </c>
      <c r="Q933">
        <v>5</v>
      </c>
      <c r="R933" t="s">
        <v>3</v>
      </c>
    </row>
    <row r="934" spans="1:18" x14ac:dyDescent="0.35">
      <c r="A934">
        <v>491</v>
      </c>
      <c r="B934" t="s">
        <v>364</v>
      </c>
      <c r="C934">
        <v>0</v>
      </c>
      <c r="E934" t="s">
        <v>494</v>
      </c>
      <c r="F934" t="s">
        <v>438</v>
      </c>
      <c r="G934" t="s">
        <v>363</v>
      </c>
      <c r="H934">
        <v>4.25</v>
      </c>
      <c r="I934" t="s">
        <v>871</v>
      </c>
      <c r="L934">
        <v>106608803</v>
      </c>
      <c r="M934" s="5">
        <v>44369</v>
      </c>
      <c r="N934">
        <v>30</v>
      </c>
      <c r="O934">
        <v>2</v>
      </c>
      <c r="P934">
        <v>9</v>
      </c>
      <c r="Q934">
        <v>1</v>
      </c>
      <c r="R934" t="s">
        <v>7</v>
      </c>
    </row>
    <row r="935" spans="1:18" x14ac:dyDescent="0.35">
      <c r="A935">
        <v>491</v>
      </c>
      <c r="B935" t="s">
        <v>364</v>
      </c>
      <c r="C935">
        <v>0</v>
      </c>
      <c r="E935" t="s">
        <v>494</v>
      </c>
      <c r="G935" t="s">
        <v>363</v>
      </c>
      <c r="H935">
        <v>4.25</v>
      </c>
      <c r="I935" t="s">
        <v>871</v>
      </c>
      <c r="L935">
        <v>107013006</v>
      </c>
      <c r="M935" s="5">
        <v>44748</v>
      </c>
      <c r="N935">
        <v>21</v>
      </c>
      <c r="O935">
        <v>1</v>
      </c>
      <c r="P935">
        <v>0</v>
      </c>
      <c r="Q935">
        <v>1</v>
      </c>
      <c r="R935" t="s">
        <v>7</v>
      </c>
    </row>
    <row r="936" spans="1:18" x14ac:dyDescent="0.35">
      <c r="A936">
        <v>491</v>
      </c>
      <c r="B936" t="s">
        <v>364</v>
      </c>
      <c r="C936">
        <v>0</v>
      </c>
      <c r="D936" t="s">
        <v>6</v>
      </c>
      <c r="E936" t="s">
        <v>494</v>
      </c>
      <c r="F936" t="s">
        <v>442</v>
      </c>
      <c r="G936" t="s">
        <v>363</v>
      </c>
      <c r="H936">
        <v>4.25</v>
      </c>
      <c r="I936" t="s">
        <v>871</v>
      </c>
      <c r="L936">
        <v>108180048</v>
      </c>
      <c r="M936" s="5">
        <v>45860</v>
      </c>
      <c r="N936">
        <v>5</v>
      </c>
      <c r="O936">
        <v>1</v>
      </c>
      <c r="P936">
        <v>0</v>
      </c>
      <c r="Q936">
        <v>1</v>
      </c>
      <c r="R936" t="s">
        <v>8</v>
      </c>
    </row>
    <row r="937" spans="1:18" x14ac:dyDescent="0.35">
      <c r="A937">
        <v>491</v>
      </c>
      <c r="B937" t="s">
        <v>364</v>
      </c>
      <c r="C937">
        <v>0</v>
      </c>
      <c r="D937" t="s">
        <v>6</v>
      </c>
      <c r="E937" t="s">
        <v>494</v>
      </c>
      <c r="F937" t="s">
        <v>442</v>
      </c>
      <c r="G937" t="s">
        <v>363</v>
      </c>
      <c r="H937">
        <v>4.25</v>
      </c>
      <c r="I937" t="s">
        <v>871</v>
      </c>
      <c r="L937">
        <v>104153439</v>
      </c>
      <c r="M937" s="5">
        <v>41855</v>
      </c>
      <c r="N937">
        <v>30</v>
      </c>
      <c r="O937">
        <v>1</v>
      </c>
      <c r="P937">
        <v>8</v>
      </c>
      <c r="Q937">
        <v>1</v>
      </c>
      <c r="R937" t="s">
        <v>7</v>
      </c>
    </row>
    <row r="938" spans="1:18" x14ac:dyDescent="0.35">
      <c r="A938">
        <v>491</v>
      </c>
      <c r="B938" t="s">
        <v>364</v>
      </c>
      <c r="C938">
        <v>0</v>
      </c>
      <c r="D938" t="s">
        <v>385</v>
      </c>
      <c r="E938" t="s">
        <v>494</v>
      </c>
      <c r="F938" t="s">
        <v>442</v>
      </c>
      <c r="G938" t="s">
        <v>363</v>
      </c>
      <c r="H938">
        <v>4.25</v>
      </c>
      <c r="I938" t="s">
        <v>871</v>
      </c>
      <c r="L938">
        <v>107971008</v>
      </c>
      <c r="M938" s="5">
        <v>45645</v>
      </c>
      <c r="N938">
        <v>27</v>
      </c>
      <c r="O938">
        <v>1</v>
      </c>
      <c r="P938">
        <v>0</v>
      </c>
      <c r="Q938">
        <v>1</v>
      </c>
      <c r="R938" t="s">
        <v>8</v>
      </c>
    </row>
    <row r="939" spans="1:18" x14ac:dyDescent="0.35">
      <c r="A939">
        <v>491</v>
      </c>
      <c r="B939" t="s">
        <v>364</v>
      </c>
      <c r="C939">
        <v>8.9999999999999993E-3</v>
      </c>
      <c r="D939" t="s">
        <v>411</v>
      </c>
      <c r="E939" t="s">
        <v>494</v>
      </c>
      <c r="G939" t="s">
        <v>363</v>
      </c>
      <c r="H939">
        <v>4.2590000000000003</v>
      </c>
      <c r="I939" t="s">
        <v>871</v>
      </c>
      <c r="L939">
        <v>106493189</v>
      </c>
      <c r="M939" s="5">
        <v>44242</v>
      </c>
      <c r="N939">
        <v>29</v>
      </c>
      <c r="O939">
        <v>2</v>
      </c>
      <c r="P939">
        <v>8</v>
      </c>
      <c r="Q939">
        <v>1</v>
      </c>
      <c r="R939" t="s">
        <v>3</v>
      </c>
    </row>
    <row r="940" spans="1:18" x14ac:dyDescent="0.35">
      <c r="A940">
        <v>491</v>
      </c>
      <c r="B940" t="s">
        <v>364</v>
      </c>
      <c r="C940">
        <v>2.8000000000000001E-2</v>
      </c>
      <c r="D940" t="s">
        <v>411</v>
      </c>
      <c r="E940" t="s">
        <v>494</v>
      </c>
      <c r="F940" t="s">
        <v>380</v>
      </c>
      <c r="G940" t="s">
        <v>363</v>
      </c>
      <c r="H940">
        <v>4.2779999999999996</v>
      </c>
      <c r="I940" t="s">
        <v>871</v>
      </c>
      <c r="L940">
        <v>105450245</v>
      </c>
      <c r="M940" s="5">
        <v>43187</v>
      </c>
      <c r="N940">
        <v>21</v>
      </c>
      <c r="O940">
        <v>1</v>
      </c>
      <c r="P940">
        <v>0</v>
      </c>
      <c r="Q940">
        <v>1</v>
      </c>
      <c r="R940" t="s">
        <v>3</v>
      </c>
    </row>
    <row r="941" spans="1:18" x14ac:dyDescent="0.35">
      <c r="A941">
        <v>491</v>
      </c>
      <c r="B941" t="s">
        <v>363</v>
      </c>
      <c r="C941">
        <v>0.2</v>
      </c>
      <c r="D941" t="s">
        <v>6</v>
      </c>
      <c r="E941" t="s">
        <v>475</v>
      </c>
      <c r="F941" t="s">
        <v>484</v>
      </c>
      <c r="G941" t="s">
        <v>363</v>
      </c>
      <c r="H941">
        <v>4.3970000000000002</v>
      </c>
      <c r="I941" t="s">
        <v>871</v>
      </c>
      <c r="L941">
        <v>106853343</v>
      </c>
      <c r="M941" s="5">
        <v>44598</v>
      </c>
      <c r="N941">
        <v>19</v>
      </c>
      <c r="O941">
        <v>1</v>
      </c>
      <c r="P941">
        <v>4</v>
      </c>
      <c r="Q941">
        <v>1</v>
      </c>
      <c r="R941" t="s">
        <v>7</v>
      </c>
    </row>
    <row r="942" spans="1:18" x14ac:dyDescent="0.35">
      <c r="A942">
        <v>0</v>
      </c>
      <c r="B942" t="s">
        <v>363</v>
      </c>
      <c r="C942">
        <v>0.2</v>
      </c>
      <c r="D942" t="s">
        <v>411</v>
      </c>
      <c r="E942" t="s">
        <v>484</v>
      </c>
      <c r="F942" t="s">
        <v>475</v>
      </c>
      <c r="G942" t="s">
        <v>363</v>
      </c>
      <c r="H942">
        <v>4.45</v>
      </c>
      <c r="I942" t="s">
        <v>871</v>
      </c>
      <c r="L942">
        <v>105804856</v>
      </c>
      <c r="M942" s="5">
        <v>43541</v>
      </c>
      <c r="N942">
        <v>19</v>
      </c>
      <c r="O942">
        <v>1</v>
      </c>
      <c r="P942">
        <v>0</v>
      </c>
      <c r="Q942">
        <v>5</v>
      </c>
      <c r="R942" t="s">
        <v>7</v>
      </c>
    </row>
    <row r="943" spans="1:18" x14ac:dyDescent="0.35">
      <c r="A943">
        <v>0</v>
      </c>
      <c r="B943" t="s">
        <v>363</v>
      </c>
      <c r="C943">
        <v>0.14000000000000001</v>
      </c>
      <c r="D943" t="s">
        <v>6</v>
      </c>
      <c r="E943" t="s">
        <v>475</v>
      </c>
      <c r="F943" t="s">
        <v>484</v>
      </c>
      <c r="G943" t="s">
        <v>363</v>
      </c>
      <c r="H943">
        <v>4.4569999999999999</v>
      </c>
      <c r="I943" t="s">
        <v>871</v>
      </c>
      <c r="L943">
        <v>107426887</v>
      </c>
      <c r="M943" s="5">
        <v>45151</v>
      </c>
      <c r="N943">
        <v>19</v>
      </c>
      <c r="O943">
        <v>1</v>
      </c>
      <c r="P943">
        <v>0</v>
      </c>
      <c r="Q943">
        <v>1</v>
      </c>
      <c r="R943" t="s">
        <v>7</v>
      </c>
    </row>
    <row r="944" spans="1:18" x14ac:dyDescent="0.35">
      <c r="A944">
        <v>491</v>
      </c>
      <c r="B944" t="s">
        <v>364</v>
      </c>
      <c r="C944">
        <v>0.21</v>
      </c>
      <c r="D944" t="s">
        <v>411</v>
      </c>
      <c r="E944" t="s">
        <v>494</v>
      </c>
      <c r="F944" t="s">
        <v>380</v>
      </c>
      <c r="G944" t="s">
        <v>363</v>
      </c>
      <c r="H944">
        <v>4.46</v>
      </c>
      <c r="I944" t="s">
        <v>871</v>
      </c>
      <c r="L944">
        <v>104236344</v>
      </c>
      <c r="M944" s="5">
        <v>41969</v>
      </c>
      <c r="N944">
        <v>1</v>
      </c>
      <c r="O944">
        <v>2</v>
      </c>
      <c r="Q944">
        <v>5</v>
      </c>
      <c r="R944" t="s">
        <v>7</v>
      </c>
    </row>
    <row r="945" spans="1:18" x14ac:dyDescent="0.35">
      <c r="A945">
        <v>0</v>
      </c>
      <c r="B945" t="s">
        <v>363</v>
      </c>
      <c r="C945">
        <v>0.1</v>
      </c>
      <c r="D945" t="s">
        <v>6</v>
      </c>
      <c r="E945" t="s">
        <v>475</v>
      </c>
      <c r="F945" t="s">
        <v>484</v>
      </c>
      <c r="G945" t="s">
        <v>363</v>
      </c>
      <c r="H945">
        <v>4.4969999999999999</v>
      </c>
      <c r="I945" t="s">
        <v>871</v>
      </c>
      <c r="L945">
        <v>103942350</v>
      </c>
      <c r="M945" s="5">
        <v>41639</v>
      </c>
      <c r="N945">
        <v>17</v>
      </c>
      <c r="O945">
        <v>1</v>
      </c>
      <c r="P945">
        <v>0</v>
      </c>
      <c r="Q945">
        <v>1</v>
      </c>
      <c r="R945" t="s">
        <v>7</v>
      </c>
    </row>
    <row r="946" spans="1:18" x14ac:dyDescent="0.35">
      <c r="A946">
        <v>0</v>
      </c>
      <c r="B946" t="s">
        <v>363</v>
      </c>
      <c r="C946">
        <v>0.1</v>
      </c>
      <c r="D946" t="s">
        <v>6</v>
      </c>
      <c r="E946" t="s">
        <v>475</v>
      </c>
      <c r="F946" t="s">
        <v>484</v>
      </c>
      <c r="G946" t="s">
        <v>363</v>
      </c>
      <c r="H946">
        <v>4.4969999999999999</v>
      </c>
      <c r="I946" t="s">
        <v>871</v>
      </c>
      <c r="L946">
        <v>105510716</v>
      </c>
      <c r="M946" s="5">
        <v>43264</v>
      </c>
      <c r="N946">
        <v>19</v>
      </c>
      <c r="O946">
        <v>1</v>
      </c>
      <c r="P946">
        <v>0</v>
      </c>
      <c r="Q946">
        <v>1</v>
      </c>
      <c r="R946" t="s">
        <v>7</v>
      </c>
    </row>
    <row r="947" spans="1:18" x14ac:dyDescent="0.35">
      <c r="A947">
        <v>0</v>
      </c>
      <c r="B947" t="s">
        <v>363</v>
      </c>
      <c r="C947">
        <v>0.1</v>
      </c>
      <c r="D947" t="s">
        <v>6</v>
      </c>
      <c r="E947" t="s">
        <v>475</v>
      </c>
      <c r="F947" t="s">
        <v>438</v>
      </c>
      <c r="G947" t="s">
        <v>363</v>
      </c>
      <c r="H947">
        <v>4.4969999999999999</v>
      </c>
      <c r="I947" t="s">
        <v>871</v>
      </c>
      <c r="L947">
        <v>105762106</v>
      </c>
      <c r="M947" s="5">
        <v>43499</v>
      </c>
      <c r="N947">
        <v>17</v>
      </c>
      <c r="O947">
        <v>1</v>
      </c>
      <c r="P947">
        <v>0</v>
      </c>
      <c r="Q947">
        <v>1</v>
      </c>
      <c r="R947" t="s">
        <v>7</v>
      </c>
    </row>
    <row r="948" spans="1:18" x14ac:dyDescent="0.35">
      <c r="A948">
        <v>491</v>
      </c>
      <c r="B948" t="s">
        <v>363</v>
      </c>
      <c r="C948">
        <v>0.1</v>
      </c>
      <c r="D948" t="s">
        <v>6</v>
      </c>
      <c r="E948" t="s">
        <v>475</v>
      </c>
      <c r="F948" t="s">
        <v>494</v>
      </c>
      <c r="G948" t="s">
        <v>363</v>
      </c>
      <c r="H948">
        <v>4.4969999999999999</v>
      </c>
      <c r="I948" t="s">
        <v>871</v>
      </c>
      <c r="L948">
        <v>104577280</v>
      </c>
      <c r="M948" s="5">
        <v>42346</v>
      </c>
      <c r="N948">
        <v>17</v>
      </c>
      <c r="O948">
        <v>1</v>
      </c>
      <c r="P948">
        <v>0</v>
      </c>
      <c r="Q948">
        <v>5</v>
      </c>
      <c r="R948" t="s">
        <v>7</v>
      </c>
    </row>
    <row r="949" spans="1:18" x14ac:dyDescent="0.35">
      <c r="A949">
        <v>0</v>
      </c>
      <c r="B949" t="s">
        <v>363</v>
      </c>
      <c r="C949">
        <v>5.7000000000000002E-2</v>
      </c>
      <c r="D949" t="s">
        <v>6</v>
      </c>
      <c r="E949" t="s">
        <v>475</v>
      </c>
      <c r="F949" t="s">
        <v>438</v>
      </c>
      <c r="G949" t="s">
        <v>363</v>
      </c>
      <c r="H949">
        <v>4.54</v>
      </c>
      <c r="I949" t="s">
        <v>871</v>
      </c>
      <c r="L949">
        <v>106924880</v>
      </c>
      <c r="M949" s="5">
        <v>44666</v>
      </c>
      <c r="N949">
        <v>19</v>
      </c>
      <c r="O949">
        <v>1</v>
      </c>
      <c r="P949">
        <v>0</v>
      </c>
      <c r="Q949">
        <v>1</v>
      </c>
      <c r="R949" t="s">
        <v>7</v>
      </c>
    </row>
    <row r="950" spans="1:18" x14ac:dyDescent="0.35">
      <c r="A950">
        <v>0</v>
      </c>
      <c r="B950" t="s">
        <v>363</v>
      </c>
      <c r="C950">
        <v>5.7000000000000002E-2</v>
      </c>
      <c r="D950" t="s">
        <v>6</v>
      </c>
      <c r="E950" t="s">
        <v>475</v>
      </c>
      <c r="F950" t="s">
        <v>484</v>
      </c>
      <c r="G950" t="s">
        <v>363</v>
      </c>
      <c r="H950">
        <v>4.54</v>
      </c>
      <c r="I950" t="s">
        <v>871</v>
      </c>
      <c r="L950">
        <v>107931894</v>
      </c>
      <c r="M950" s="5">
        <v>45618</v>
      </c>
      <c r="N950">
        <v>17</v>
      </c>
      <c r="O950">
        <v>1</v>
      </c>
      <c r="P950">
        <v>0</v>
      </c>
      <c r="Q950">
        <v>5</v>
      </c>
      <c r="R950" t="s">
        <v>7</v>
      </c>
    </row>
    <row r="951" spans="1:18" x14ac:dyDescent="0.35">
      <c r="A951">
        <v>0</v>
      </c>
      <c r="B951" t="s">
        <v>363</v>
      </c>
      <c r="C951">
        <v>1.9E-2</v>
      </c>
      <c r="D951" t="s">
        <v>6</v>
      </c>
      <c r="E951" t="s">
        <v>475</v>
      </c>
      <c r="F951" t="s">
        <v>484</v>
      </c>
      <c r="G951" t="s">
        <v>363</v>
      </c>
      <c r="H951">
        <v>4.5780000000000003</v>
      </c>
      <c r="I951" t="s">
        <v>871</v>
      </c>
      <c r="L951">
        <v>104050631</v>
      </c>
      <c r="M951" s="5">
        <v>41744</v>
      </c>
      <c r="N951">
        <v>17</v>
      </c>
      <c r="O951">
        <v>1</v>
      </c>
      <c r="Q951">
        <v>5</v>
      </c>
      <c r="R951" t="s">
        <v>7</v>
      </c>
    </row>
    <row r="952" spans="1:18" x14ac:dyDescent="0.35">
      <c r="A952">
        <v>0</v>
      </c>
      <c r="B952" t="s">
        <v>363</v>
      </c>
      <c r="C952">
        <v>1.9E-2</v>
      </c>
      <c r="D952" t="s">
        <v>6</v>
      </c>
      <c r="E952" t="s">
        <v>475</v>
      </c>
      <c r="F952" t="s">
        <v>484</v>
      </c>
      <c r="G952" t="s">
        <v>363</v>
      </c>
      <c r="H952">
        <v>4.5780000000000003</v>
      </c>
      <c r="I952" t="s">
        <v>871</v>
      </c>
      <c r="L952">
        <v>108480234</v>
      </c>
      <c r="M952" s="5">
        <v>46139</v>
      </c>
      <c r="N952">
        <v>21</v>
      </c>
      <c r="O952">
        <v>1</v>
      </c>
      <c r="P952">
        <v>0</v>
      </c>
      <c r="Q952">
        <v>1</v>
      </c>
      <c r="R952" t="s">
        <v>7</v>
      </c>
    </row>
    <row r="953" spans="1:18" x14ac:dyDescent="0.35">
      <c r="A953">
        <v>0</v>
      </c>
      <c r="B953" t="s">
        <v>363</v>
      </c>
      <c r="C953">
        <v>8.0000000000000002E-3</v>
      </c>
      <c r="D953" t="s">
        <v>6</v>
      </c>
      <c r="E953" t="s">
        <v>475</v>
      </c>
      <c r="F953" t="s">
        <v>484</v>
      </c>
      <c r="G953" t="s">
        <v>363</v>
      </c>
      <c r="H953">
        <v>4.5890000000000004</v>
      </c>
      <c r="I953" t="s">
        <v>871</v>
      </c>
      <c r="L953">
        <v>107936746</v>
      </c>
      <c r="M953" s="5">
        <v>45619</v>
      </c>
      <c r="N953">
        <v>21</v>
      </c>
      <c r="O953">
        <v>1</v>
      </c>
      <c r="P953">
        <v>0</v>
      </c>
      <c r="Q953">
        <v>1</v>
      </c>
      <c r="R953" t="s">
        <v>7</v>
      </c>
    </row>
    <row r="954" spans="1:18" x14ac:dyDescent="0.35">
      <c r="A954">
        <v>491</v>
      </c>
      <c r="B954" t="s">
        <v>364</v>
      </c>
      <c r="C954">
        <v>0</v>
      </c>
      <c r="E954" t="s">
        <v>380</v>
      </c>
      <c r="F954" t="s">
        <v>494</v>
      </c>
      <c r="G954" t="s">
        <v>363</v>
      </c>
      <c r="H954">
        <v>4.5970000000000004</v>
      </c>
      <c r="I954" t="s">
        <v>871</v>
      </c>
      <c r="L954">
        <v>107476440</v>
      </c>
      <c r="M954" s="5">
        <v>45202</v>
      </c>
      <c r="N954">
        <v>17</v>
      </c>
      <c r="O954">
        <v>1</v>
      </c>
      <c r="P954">
        <v>0</v>
      </c>
      <c r="Q954">
        <v>1</v>
      </c>
      <c r="R954" t="s">
        <v>7</v>
      </c>
    </row>
    <row r="955" spans="1:18" x14ac:dyDescent="0.35">
      <c r="A955">
        <v>0</v>
      </c>
      <c r="B955" t="s">
        <v>363</v>
      </c>
      <c r="C955">
        <v>0</v>
      </c>
      <c r="E955" t="s">
        <v>475</v>
      </c>
      <c r="F955" t="s">
        <v>438</v>
      </c>
      <c r="G955" t="s">
        <v>363</v>
      </c>
      <c r="H955">
        <v>4.5970000000000004</v>
      </c>
      <c r="I955" t="s">
        <v>871</v>
      </c>
      <c r="L955">
        <v>104440293</v>
      </c>
      <c r="M955" s="5">
        <v>42207</v>
      </c>
      <c r="N955">
        <v>31</v>
      </c>
      <c r="O955">
        <v>1</v>
      </c>
      <c r="P955">
        <v>0</v>
      </c>
      <c r="Q955">
        <v>1</v>
      </c>
      <c r="R955" t="s">
        <v>8</v>
      </c>
    </row>
    <row r="956" spans="1:18" x14ac:dyDescent="0.35">
      <c r="A956">
        <v>0</v>
      </c>
      <c r="B956" t="s">
        <v>363</v>
      </c>
      <c r="C956">
        <v>0</v>
      </c>
      <c r="E956" t="s">
        <v>475</v>
      </c>
      <c r="F956" t="s">
        <v>484</v>
      </c>
      <c r="G956" t="s">
        <v>363</v>
      </c>
      <c r="H956">
        <v>4.5970000000000004</v>
      </c>
      <c r="I956" t="s">
        <v>871</v>
      </c>
      <c r="L956">
        <v>105453848</v>
      </c>
      <c r="M956" s="5">
        <v>43206</v>
      </c>
      <c r="N956">
        <v>21</v>
      </c>
      <c r="O956">
        <v>1</v>
      </c>
      <c r="P956">
        <v>8</v>
      </c>
      <c r="Q956">
        <v>1</v>
      </c>
      <c r="R956" t="s">
        <v>7</v>
      </c>
    </row>
    <row r="957" spans="1:18" x14ac:dyDescent="0.35">
      <c r="A957">
        <v>0</v>
      </c>
      <c r="B957" t="s">
        <v>363</v>
      </c>
      <c r="C957">
        <v>0</v>
      </c>
      <c r="E957" t="s">
        <v>475</v>
      </c>
      <c r="F957" t="s">
        <v>438</v>
      </c>
      <c r="G957" t="s">
        <v>363</v>
      </c>
      <c r="H957">
        <v>4.5970000000000004</v>
      </c>
      <c r="I957" t="s">
        <v>871</v>
      </c>
      <c r="L957">
        <v>105296954</v>
      </c>
      <c r="M957" s="5">
        <v>43060</v>
      </c>
      <c r="N957">
        <v>17</v>
      </c>
      <c r="O957">
        <v>2</v>
      </c>
      <c r="P957">
        <v>0</v>
      </c>
      <c r="Q957">
        <v>5</v>
      </c>
      <c r="R957" t="s">
        <v>7</v>
      </c>
    </row>
    <row r="958" spans="1:18" x14ac:dyDescent="0.35">
      <c r="A958">
        <v>0</v>
      </c>
      <c r="B958" t="s">
        <v>363</v>
      </c>
      <c r="C958">
        <v>0</v>
      </c>
      <c r="E958" t="s">
        <v>475</v>
      </c>
      <c r="F958" t="s">
        <v>488</v>
      </c>
      <c r="G958" t="s">
        <v>363</v>
      </c>
      <c r="H958">
        <v>4.5970000000000004</v>
      </c>
      <c r="I958" t="s">
        <v>871</v>
      </c>
      <c r="L958">
        <v>103932412</v>
      </c>
      <c r="M958" s="5">
        <v>41624</v>
      </c>
      <c r="N958">
        <v>24</v>
      </c>
      <c r="O958">
        <v>1</v>
      </c>
      <c r="P958">
        <v>8</v>
      </c>
      <c r="Q958">
        <v>3</v>
      </c>
      <c r="R958" t="s">
        <v>7</v>
      </c>
    </row>
    <row r="959" spans="1:18" x14ac:dyDescent="0.35">
      <c r="A959">
        <v>0</v>
      </c>
      <c r="B959" t="s">
        <v>363</v>
      </c>
      <c r="C959">
        <v>0</v>
      </c>
      <c r="E959" t="s">
        <v>475</v>
      </c>
      <c r="F959" t="s">
        <v>497</v>
      </c>
      <c r="G959" t="s">
        <v>363</v>
      </c>
      <c r="H959">
        <v>4.5970000000000004</v>
      </c>
      <c r="I959" t="s">
        <v>871</v>
      </c>
      <c r="L959">
        <v>106276538</v>
      </c>
      <c r="M959" s="5">
        <v>44025</v>
      </c>
      <c r="N959">
        <v>24</v>
      </c>
      <c r="O959">
        <v>1</v>
      </c>
      <c r="P959">
        <v>8</v>
      </c>
      <c r="Q959">
        <v>1</v>
      </c>
      <c r="R959" t="s">
        <v>7</v>
      </c>
    </row>
    <row r="960" spans="1:18" x14ac:dyDescent="0.35">
      <c r="A960">
        <v>0</v>
      </c>
      <c r="B960" t="s">
        <v>363</v>
      </c>
      <c r="C960">
        <v>0</v>
      </c>
      <c r="E960" t="s">
        <v>475</v>
      </c>
      <c r="F960" t="s">
        <v>488</v>
      </c>
      <c r="G960" t="s">
        <v>363</v>
      </c>
      <c r="H960">
        <v>4.5970000000000004</v>
      </c>
      <c r="I960" t="s">
        <v>871</v>
      </c>
      <c r="L960">
        <v>105911424</v>
      </c>
      <c r="M960" s="5">
        <v>43642</v>
      </c>
      <c r="N960">
        <v>17</v>
      </c>
      <c r="O960">
        <v>1</v>
      </c>
      <c r="P960">
        <v>0</v>
      </c>
      <c r="Q960">
        <v>1</v>
      </c>
      <c r="R960" t="s">
        <v>7</v>
      </c>
    </row>
    <row r="961" spans="1:18" x14ac:dyDescent="0.35">
      <c r="A961">
        <v>0</v>
      </c>
      <c r="B961" t="s">
        <v>363</v>
      </c>
      <c r="C961">
        <v>0</v>
      </c>
      <c r="E961" t="s">
        <v>475</v>
      </c>
      <c r="F961" t="s">
        <v>484</v>
      </c>
      <c r="G961" t="s">
        <v>363</v>
      </c>
      <c r="H961">
        <v>4.5970000000000004</v>
      </c>
      <c r="I961" t="s">
        <v>871</v>
      </c>
      <c r="L961">
        <v>107548541</v>
      </c>
      <c r="M961" s="5">
        <v>45252</v>
      </c>
      <c r="N961">
        <v>21</v>
      </c>
      <c r="O961">
        <v>2</v>
      </c>
      <c r="P961">
        <v>0</v>
      </c>
      <c r="Q961">
        <v>5</v>
      </c>
      <c r="R961" t="s">
        <v>3</v>
      </c>
    </row>
    <row r="962" spans="1:18" x14ac:dyDescent="0.35">
      <c r="A962">
        <v>0</v>
      </c>
      <c r="B962" t="s">
        <v>363</v>
      </c>
      <c r="C962">
        <v>0</v>
      </c>
      <c r="E962" t="s">
        <v>475</v>
      </c>
      <c r="F962" t="s">
        <v>484</v>
      </c>
      <c r="G962" t="s">
        <v>363</v>
      </c>
      <c r="H962">
        <v>4.5970000000000004</v>
      </c>
      <c r="I962" t="s">
        <v>871</v>
      </c>
      <c r="L962">
        <v>107168456</v>
      </c>
      <c r="M962" s="5">
        <v>44899</v>
      </c>
      <c r="N962">
        <v>24</v>
      </c>
      <c r="O962">
        <v>1</v>
      </c>
      <c r="P962">
        <v>8</v>
      </c>
      <c r="Q962">
        <v>1</v>
      </c>
      <c r="R962" t="s">
        <v>7</v>
      </c>
    </row>
    <row r="963" spans="1:18" x14ac:dyDescent="0.35">
      <c r="A963">
        <v>491</v>
      </c>
      <c r="B963" t="s">
        <v>363</v>
      </c>
      <c r="C963">
        <v>0</v>
      </c>
      <c r="D963" t="s">
        <v>6</v>
      </c>
      <c r="E963" t="s">
        <v>475</v>
      </c>
      <c r="F963" t="s">
        <v>442</v>
      </c>
      <c r="G963" t="s">
        <v>363</v>
      </c>
      <c r="H963">
        <v>4.5970000000000004</v>
      </c>
      <c r="I963" t="s">
        <v>871</v>
      </c>
      <c r="L963">
        <v>105577890</v>
      </c>
      <c r="M963" s="5">
        <v>43330</v>
      </c>
      <c r="N963">
        <v>27</v>
      </c>
      <c r="O963">
        <v>2</v>
      </c>
      <c r="P963">
        <v>9</v>
      </c>
      <c r="Q963">
        <v>4</v>
      </c>
      <c r="R963" t="s">
        <v>8</v>
      </c>
    </row>
    <row r="964" spans="1:18" x14ac:dyDescent="0.35">
      <c r="A964">
        <v>0</v>
      </c>
      <c r="B964" t="s">
        <v>363</v>
      </c>
      <c r="C964">
        <v>2.5000000000000001E-2</v>
      </c>
      <c r="D964" t="s">
        <v>411</v>
      </c>
      <c r="E964" t="s">
        <v>475</v>
      </c>
      <c r="F964" t="s">
        <v>488</v>
      </c>
      <c r="G964" t="s">
        <v>363</v>
      </c>
      <c r="H964">
        <v>4.6219999999999999</v>
      </c>
      <c r="I964" t="s">
        <v>871</v>
      </c>
      <c r="L964">
        <v>105188557</v>
      </c>
      <c r="M964" s="5">
        <v>42959</v>
      </c>
      <c r="N964">
        <v>24</v>
      </c>
      <c r="O964">
        <v>1</v>
      </c>
      <c r="P964">
        <v>5</v>
      </c>
      <c r="Q964">
        <v>1</v>
      </c>
      <c r="R964" t="s">
        <v>7</v>
      </c>
    </row>
    <row r="965" spans="1:18" x14ac:dyDescent="0.35">
      <c r="A965">
        <v>0</v>
      </c>
      <c r="B965" t="s">
        <v>363</v>
      </c>
      <c r="C965">
        <v>2.7E-2</v>
      </c>
      <c r="D965" t="s">
        <v>411</v>
      </c>
      <c r="E965" t="s">
        <v>475</v>
      </c>
      <c r="F965" t="s">
        <v>488</v>
      </c>
      <c r="G965" t="s">
        <v>363</v>
      </c>
      <c r="H965">
        <v>4.6239999999999997</v>
      </c>
      <c r="I965" t="s">
        <v>871</v>
      </c>
      <c r="L965">
        <v>105127648</v>
      </c>
      <c r="M965" s="5">
        <v>42891</v>
      </c>
      <c r="N965">
        <v>32</v>
      </c>
      <c r="O965">
        <v>2</v>
      </c>
      <c r="P965">
        <v>0</v>
      </c>
      <c r="Q965">
        <v>1</v>
      </c>
      <c r="R965" t="s">
        <v>8</v>
      </c>
    </row>
    <row r="966" spans="1:18" x14ac:dyDescent="0.35">
      <c r="A966">
        <v>0</v>
      </c>
      <c r="B966" t="s">
        <v>363</v>
      </c>
      <c r="C966">
        <v>3.7999999999999999E-2</v>
      </c>
      <c r="D966" t="s">
        <v>411</v>
      </c>
      <c r="E966" t="s">
        <v>475</v>
      </c>
      <c r="F966" t="s">
        <v>488</v>
      </c>
      <c r="G966" t="s">
        <v>363</v>
      </c>
      <c r="H966">
        <v>4.6349999999999998</v>
      </c>
      <c r="I966" t="s">
        <v>871</v>
      </c>
      <c r="L966">
        <v>108404520</v>
      </c>
      <c r="M966" s="5">
        <v>46042</v>
      </c>
      <c r="N966">
        <v>21</v>
      </c>
      <c r="O966">
        <v>1</v>
      </c>
      <c r="P966">
        <v>0</v>
      </c>
      <c r="Q966">
        <v>5</v>
      </c>
      <c r="R966" t="s">
        <v>7</v>
      </c>
    </row>
    <row r="967" spans="1:18" x14ac:dyDescent="0.35">
      <c r="A967">
        <v>0</v>
      </c>
      <c r="B967" t="s">
        <v>363</v>
      </c>
      <c r="C967">
        <v>0</v>
      </c>
      <c r="E967" t="s">
        <v>489</v>
      </c>
      <c r="F967" t="s">
        <v>475</v>
      </c>
      <c r="G967" t="s">
        <v>363</v>
      </c>
      <c r="H967">
        <v>4.6950000000000003</v>
      </c>
      <c r="I967" t="s">
        <v>871</v>
      </c>
      <c r="L967">
        <v>107881884</v>
      </c>
      <c r="M967" s="5">
        <v>45577</v>
      </c>
      <c r="N967">
        <v>21</v>
      </c>
      <c r="O967">
        <v>1</v>
      </c>
      <c r="P967">
        <v>0</v>
      </c>
      <c r="Q967">
        <v>5</v>
      </c>
      <c r="R967" t="s">
        <v>7</v>
      </c>
    </row>
    <row r="968" spans="1:18" x14ac:dyDescent="0.35">
      <c r="A968">
        <v>0</v>
      </c>
      <c r="B968" t="s">
        <v>363</v>
      </c>
      <c r="C968">
        <v>0.1</v>
      </c>
      <c r="D968" t="s">
        <v>411</v>
      </c>
      <c r="E968" t="s">
        <v>475</v>
      </c>
      <c r="F968" t="s">
        <v>488</v>
      </c>
      <c r="G968" t="s">
        <v>363</v>
      </c>
      <c r="H968">
        <v>4.6970000000000001</v>
      </c>
      <c r="I968" t="s">
        <v>871</v>
      </c>
      <c r="L968">
        <v>104863689</v>
      </c>
      <c r="M968" s="5">
        <v>42642</v>
      </c>
      <c r="N968">
        <v>19</v>
      </c>
      <c r="O968">
        <v>2</v>
      </c>
      <c r="P968">
        <v>5</v>
      </c>
      <c r="Q968">
        <v>5</v>
      </c>
      <c r="R968" t="s">
        <v>7</v>
      </c>
    </row>
    <row r="969" spans="1:18" x14ac:dyDescent="0.35">
      <c r="A969">
        <v>0</v>
      </c>
      <c r="B969" t="s">
        <v>363</v>
      </c>
      <c r="C969">
        <v>0.1</v>
      </c>
      <c r="D969" t="s">
        <v>411</v>
      </c>
      <c r="E969" t="s">
        <v>475</v>
      </c>
      <c r="F969" t="s">
        <v>488</v>
      </c>
      <c r="G969" t="s">
        <v>363</v>
      </c>
      <c r="H969">
        <v>4.6970000000000001</v>
      </c>
      <c r="I969" t="s">
        <v>871</v>
      </c>
      <c r="L969">
        <v>106676444</v>
      </c>
      <c r="M969" s="5">
        <v>44409</v>
      </c>
      <c r="N969">
        <v>24</v>
      </c>
      <c r="O969">
        <v>1</v>
      </c>
      <c r="P969">
        <v>0</v>
      </c>
      <c r="Q969">
        <v>5</v>
      </c>
      <c r="R969" t="s">
        <v>3</v>
      </c>
    </row>
    <row r="970" spans="1:18" x14ac:dyDescent="0.35">
      <c r="A970">
        <v>0</v>
      </c>
      <c r="B970" t="s">
        <v>363</v>
      </c>
      <c r="C970">
        <v>0.1</v>
      </c>
      <c r="D970" t="s">
        <v>411</v>
      </c>
      <c r="E970" t="s">
        <v>475</v>
      </c>
      <c r="F970" t="s">
        <v>488</v>
      </c>
      <c r="G970" t="s">
        <v>363</v>
      </c>
      <c r="H970">
        <v>4.6970000000000001</v>
      </c>
      <c r="I970" t="s">
        <v>871</v>
      </c>
      <c r="L970">
        <v>106644641</v>
      </c>
      <c r="M970" s="5">
        <v>44405</v>
      </c>
      <c r="N970">
        <v>29</v>
      </c>
      <c r="O970">
        <v>2</v>
      </c>
      <c r="P970">
        <v>0</v>
      </c>
      <c r="Q970">
        <v>1</v>
      </c>
      <c r="R970" t="s">
        <v>7</v>
      </c>
    </row>
    <row r="971" spans="1:18" x14ac:dyDescent="0.35">
      <c r="A971">
        <v>0</v>
      </c>
      <c r="B971" t="s">
        <v>363</v>
      </c>
      <c r="C971">
        <v>0.1</v>
      </c>
      <c r="D971" t="s">
        <v>411</v>
      </c>
      <c r="E971" t="s">
        <v>475</v>
      </c>
      <c r="F971" t="s">
        <v>488</v>
      </c>
      <c r="G971" t="s">
        <v>363</v>
      </c>
      <c r="H971">
        <v>4.6970000000000001</v>
      </c>
      <c r="I971" t="s">
        <v>871</v>
      </c>
      <c r="L971">
        <v>107023370</v>
      </c>
      <c r="M971" s="5">
        <v>44760</v>
      </c>
      <c r="N971">
        <v>19</v>
      </c>
      <c r="O971">
        <v>1</v>
      </c>
      <c r="P971">
        <v>0</v>
      </c>
      <c r="Q971">
        <v>5</v>
      </c>
    </row>
    <row r="972" spans="1:18" x14ac:dyDescent="0.35">
      <c r="A972">
        <v>0</v>
      </c>
      <c r="B972" t="s">
        <v>363</v>
      </c>
      <c r="C972">
        <v>0.1</v>
      </c>
      <c r="D972" t="s">
        <v>411</v>
      </c>
      <c r="E972" t="s">
        <v>475</v>
      </c>
      <c r="F972" t="s">
        <v>488</v>
      </c>
      <c r="G972" t="s">
        <v>363</v>
      </c>
      <c r="H972">
        <v>4.6970000000000001</v>
      </c>
      <c r="I972" t="s">
        <v>871</v>
      </c>
      <c r="L972">
        <v>106373081</v>
      </c>
      <c r="M972" s="5">
        <v>44124</v>
      </c>
      <c r="N972">
        <v>17</v>
      </c>
      <c r="O972">
        <v>1</v>
      </c>
      <c r="P972">
        <v>0</v>
      </c>
      <c r="Q972">
        <v>5</v>
      </c>
      <c r="R972" t="s">
        <v>7</v>
      </c>
    </row>
    <row r="973" spans="1:18" x14ac:dyDescent="0.35">
      <c r="A973">
        <v>0</v>
      </c>
      <c r="B973" t="s">
        <v>363</v>
      </c>
      <c r="C973">
        <v>0.1</v>
      </c>
      <c r="D973" t="s">
        <v>411</v>
      </c>
      <c r="E973" t="s">
        <v>475</v>
      </c>
      <c r="F973" t="s">
        <v>488</v>
      </c>
      <c r="G973" t="s">
        <v>363</v>
      </c>
      <c r="H973">
        <v>4.6970000000000001</v>
      </c>
      <c r="I973" t="s">
        <v>871</v>
      </c>
      <c r="L973">
        <v>107877777</v>
      </c>
      <c r="M973" s="5">
        <v>45574</v>
      </c>
      <c r="N973">
        <v>21</v>
      </c>
      <c r="O973">
        <v>1</v>
      </c>
      <c r="P973">
        <v>0</v>
      </c>
      <c r="Q973">
        <v>1</v>
      </c>
      <c r="R973" t="s">
        <v>7</v>
      </c>
    </row>
    <row r="974" spans="1:18" x14ac:dyDescent="0.35">
      <c r="A974">
        <v>0</v>
      </c>
      <c r="B974" t="s">
        <v>363</v>
      </c>
      <c r="C974">
        <v>0.2</v>
      </c>
      <c r="D974" t="s">
        <v>411</v>
      </c>
      <c r="E974" t="s">
        <v>475</v>
      </c>
      <c r="F974" t="s">
        <v>488</v>
      </c>
      <c r="G974" t="s">
        <v>363</v>
      </c>
      <c r="H974">
        <v>4.7969999999999997</v>
      </c>
      <c r="I974" t="s">
        <v>871</v>
      </c>
      <c r="L974">
        <v>104925375</v>
      </c>
      <c r="M974" s="5">
        <v>42697</v>
      </c>
      <c r="N974">
        <v>17</v>
      </c>
      <c r="O974">
        <v>1</v>
      </c>
      <c r="P974">
        <v>0</v>
      </c>
      <c r="Q974">
        <v>5</v>
      </c>
      <c r="R974" t="s">
        <v>7</v>
      </c>
    </row>
    <row r="975" spans="1:18" x14ac:dyDescent="0.35">
      <c r="A975">
        <v>0</v>
      </c>
      <c r="B975" t="s">
        <v>363</v>
      </c>
      <c r="C975">
        <v>0.2</v>
      </c>
      <c r="D975" t="s">
        <v>411</v>
      </c>
      <c r="E975" t="s">
        <v>475</v>
      </c>
      <c r="F975" t="s">
        <v>488</v>
      </c>
      <c r="G975" t="s">
        <v>363</v>
      </c>
      <c r="H975">
        <v>4.7969999999999997</v>
      </c>
      <c r="I975" t="s">
        <v>871</v>
      </c>
      <c r="L975">
        <v>105402207</v>
      </c>
      <c r="M975" s="5">
        <v>43156</v>
      </c>
      <c r="N975">
        <v>19</v>
      </c>
      <c r="O975">
        <v>1</v>
      </c>
      <c r="P975">
        <v>0</v>
      </c>
      <c r="Q975">
        <v>1</v>
      </c>
      <c r="R975" t="s">
        <v>8</v>
      </c>
    </row>
    <row r="976" spans="1:18" x14ac:dyDescent="0.35">
      <c r="A976">
        <v>0</v>
      </c>
      <c r="B976" t="s">
        <v>363</v>
      </c>
      <c r="C976">
        <v>0.2</v>
      </c>
      <c r="D976" t="s">
        <v>411</v>
      </c>
      <c r="E976" t="s">
        <v>475</v>
      </c>
      <c r="F976" t="s">
        <v>488</v>
      </c>
      <c r="G976" t="s">
        <v>363</v>
      </c>
      <c r="H976">
        <v>4.7969999999999997</v>
      </c>
      <c r="I976" t="s">
        <v>871</v>
      </c>
      <c r="L976">
        <v>107788306</v>
      </c>
      <c r="M976" s="5">
        <v>45490</v>
      </c>
      <c r="N976">
        <v>21</v>
      </c>
      <c r="O976">
        <v>1</v>
      </c>
      <c r="P976">
        <v>0</v>
      </c>
      <c r="Q976">
        <v>5</v>
      </c>
      <c r="R976" t="s">
        <v>7</v>
      </c>
    </row>
    <row r="977" spans="1:18" x14ac:dyDescent="0.35">
      <c r="A977">
        <v>0</v>
      </c>
      <c r="B977" t="s">
        <v>363</v>
      </c>
      <c r="C977">
        <v>0.2</v>
      </c>
      <c r="D977" t="s">
        <v>411</v>
      </c>
      <c r="E977" t="s">
        <v>475</v>
      </c>
      <c r="F977" t="s">
        <v>488</v>
      </c>
      <c r="G977" t="s">
        <v>363</v>
      </c>
      <c r="H977">
        <v>4.7969999999999997</v>
      </c>
      <c r="I977" t="s">
        <v>871</v>
      </c>
      <c r="L977">
        <v>107168671</v>
      </c>
      <c r="M977" s="5">
        <v>44895</v>
      </c>
      <c r="N977">
        <v>21</v>
      </c>
      <c r="O977">
        <v>1</v>
      </c>
      <c r="P977">
        <v>5</v>
      </c>
      <c r="Q977">
        <v>5</v>
      </c>
      <c r="R977" t="s">
        <v>7</v>
      </c>
    </row>
    <row r="978" spans="1:18" x14ac:dyDescent="0.35">
      <c r="A978">
        <v>0</v>
      </c>
      <c r="B978" t="s">
        <v>363</v>
      </c>
      <c r="C978">
        <v>1.5</v>
      </c>
      <c r="D978" t="s">
        <v>399</v>
      </c>
      <c r="E978" t="s">
        <v>438</v>
      </c>
      <c r="F978" t="s">
        <v>498</v>
      </c>
      <c r="G978" t="s">
        <v>363</v>
      </c>
      <c r="H978">
        <v>4.8360000000000003</v>
      </c>
      <c r="I978" t="s">
        <v>871</v>
      </c>
      <c r="L978">
        <v>103934330</v>
      </c>
      <c r="M978" s="5">
        <v>41628</v>
      </c>
      <c r="N978">
        <v>17</v>
      </c>
      <c r="O978">
        <v>1</v>
      </c>
      <c r="P978">
        <v>0</v>
      </c>
      <c r="Q978">
        <v>5</v>
      </c>
      <c r="R978" t="s">
        <v>7</v>
      </c>
    </row>
    <row r="979" spans="1:18" x14ac:dyDescent="0.35">
      <c r="A979">
        <v>0</v>
      </c>
      <c r="B979" t="s">
        <v>363</v>
      </c>
      <c r="C979">
        <v>0.3</v>
      </c>
      <c r="D979" t="s">
        <v>411</v>
      </c>
      <c r="E979" t="s">
        <v>475</v>
      </c>
      <c r="F979" t="s">
        <v>488</v>
      </c>
      <c r="G979" t="s">
        <v>363</v>
      </c>
      <c r="H979">
        <v>4.8970000000000002</v>
      </c>
      <c r="I979" t="s">
        <v>871</v>
      </c>
      <c r="L979">
        <v>106808288</v>
      </c>
      <c r="M979" s="5">
        <v>44547</v>
      </c>
      <c r="N979">
        <v>19</v>
      </c>
      <c r="O979">
        <v>1</v>
      </c>
      <c r="P979">
        <v>0</v>
      </c>
      <c r="Q979">
        <v>5</v>
      </c>
      <c r="R979" t="s">
        <v>7</v>
      </c>
    </row>
    <row r="980" spans="1:18" x14ac:dyDescent="0.35">
      <c r="A980">
        <v>0</v>
      </c>
      <c r="B980" t="s">
        <v>363</v>
      </c>
      <c r="C980">
        <v>0.3</v>
      </c>
      <c r="D980" t="s">
        <v>411</v>
      </c>
      <c r="E980" t="s">
        <v>475</v>
      </c>
      <c r="F980" t="s">
        <v>488</v>
      </c>
      <c r="G980" t="s">
        <v>363</v>
      </c>
      <c r="H980">
        <v>4.8970000000000002</v>
      </c>
      <c r="I980" t="s">
        <v>871</v>
      </c>
      <c r="L980">
        <v>108299281</v>
      </c>
      <c r="M980" s="5">
        <v>45970</v>
      </c>
      <c r="N980">
        <v>27</v>
      </c>
      <c r="O980">
        <v>2</v>
      </c>
      <c r="P980">
        <v>0</v>
      </c>
      <c r="Q980">
        <v>5</v>
      </c>
      <c r="R980" t="s">
        <v>7</v>
      </c>
    </row>
    <row r="981" spans="1:18" x14ac:dyDescent="0.35">
      <c r="A981">
        <v>0</v>
      </c>
      <c r="B981" t="s">
        <v>363</v>
      </c>
      <c r="C981">
        <v>1.4</v>
      </c>
      <c r="D981" t="s">
        <v>6</v>
      </c>
      <c r="E981" t="s">
        <v>488</v>
      </c>
      <c r="F981" t="s">
        <v>475</v>
      </c>
      <c r="G981" t="s">
        <v>363</v>
      </c>
      <c r="H981">
        <v>4.9160000000000004</v>
      </c>
      <c r="I981" t="s">
        <v>871</v>
      </c>
      <c r="L981">
        <v>108369751</v>
      </c>
      <c r="M981" s="5">
        <v>46034</v>
      </c>
      <c r="N981">
        <v>23</v>
      </c>
      <c r="O981">
        <v>1</v>
      </c>
      <c r="P981">
        <v>0</v>
      </c>
      <c r="Q981">
        <v>1</v>
      </c>
      <c r="R981" t="s">
        <v>7</v>
      </c>
    </row>
    <row r="982" spans="1:18" x14ac:dyDescent="0.35">
      <c r="A982">
        <v>0</v>
      </c>
      <c r="B982" t="s">
        <v>363</v>
      </c>
      <c r="C982">
        <v>0.4</v>
      </c>
      <c r="D982" t="s">
        <v>411</v>
      </c>
      <c r="E982" t="s">
        <v>475</v>
      </c>
      <c r="F982" t="s">
        <v>499</v>
      </c>
      <c r="G982" t="s">
        <v>363</v>
      </c>
      <c r="H982">
        <v>4.9969999999999999</v>
      </c>
      <c r="I982" t="s">
        <v>871</v>
      </c>
      <c r="L982">
        <v>104908228</v>
      </c>
      <c r="M982" s="5">
        <v>42682</v>
      </c>
      <c r="N982">
        <v>17</v>
      </c>
      <c r="O982">
        <v>1</v>
      </c>
      <c r="P982">
        <v>0</v>
      </c>
      <c r="Q982">
        <v>5</v>
      </c>
      <c r="R982" t="s">
        <v>7</v>
      </c>
    </row>
    <row r="983" spans="1:18" x14ac:dyDescent="0.35">
      <c r="A983">
        <v>0</v>
      </c>
      <c r="B983" t="s">
        <v>363</v>
      </c>
      <c r="C983">
        <v>0.41</v>
      </c>
      <c r="D983" t="s">
        <v>411</v>
      </c>
      <c r="E983" t="s">
        <v>475</v>
      </c>
      <c r="F983" t="s">
        <v>488</v>
      </c>
      <c r="G983" t="s">
        <v>363</v>
      </c>
      <c r="H983">
        <v>5.0069999999999997</v>
      </c>
      <c r="I983" t="s">
        <v>871</v>
      </c>
      <c r="L983">
        <v>107394630</v>
      </c>
      <c r="M983" s="5">
        <v>45115</v>
      </c>
      <c r="N983">
        <v>21</v>
      </c>
      <c r="O983">
        <v>1</v>
      </c>
      <c r="P983">
        <v>0</v>
      </c>
      <c r="Q983">
        <v>1</v>
      </c>
      <c r="R983" t="s">
        <v>7</v>
      </c>
    </row>
    <row r="984" spans="1:18" x14ac:dyDescent="0.35">
      <c r="A984">
        <v>0</v>
      </c>
      <c r="B984" t="s">
        <v>363</v>
      </c>
      <c r="C984">
        <v>1.3</v>
      </c>
      <c r="D984" t="s">
        <v>6</v>
      </c>
      <c r="E984" t="s">
        <v>488</v>
      </c>
      <c r="F984" t="s">
        <v>475</v>
      </c>
      <c r="G984" t="s">
        <v>363</v>
      </c>
      <c r="H984">
        <v>5.016</v>
      </c>
      <c r="I984" t="s">
        <v>871</v>
      </c>
      <c r="L984">
        <v>107991825</v>
      </c>
      <c r="M984" s="5">
        <v>45672</v>
      </c>
      <c r="N984">
        <v>17</v>
      </c>
      <c r="O984">
        <v>1</v>
      </c>
      <c r="P984">
        <v>0</v>
      </c>
      <c r="Q984">
        <v>5</v>
      </c>
      <c r="R984" t="s">
        <v>7</v>
      </c>
    </row>
    <row r="985" spans="1:18" x14ac:dyDescent="0.35">
      <c r="A985">
        <v>0</v>
      </c>
      <c r="B985" t="s">
        <v>363</v>
      </c>
      <c r="C985">
        <v>0.5</v>
      </c>
      <c r="D985" t="s">
        <v>411</v>
      </c>
      <c r="E985" t="s">
        <v>475</v>
      </c>
      <c r="F985" t="s">
        <v>488</v>
      </c>
      <c r="G985" t="s">
        <v>363</v>
      </c>
      <c r="H985">
        <v>5.0970000000000004</v>
      </c>
      <c r="I985" t="s">
        <v>871</v>
      </c>
      <c r="L985">
        <v>104067219</v>
      </c>
      <c r="M985" s="5">
        <v>41782</v>
      </c>
      <c r="N985">
        <v>21</v>
      </c>
      <c r="O985">
        <v>1</v>
      </c>
      <c r="P985">
        <v>5</v>
      </c>
      <c r="Q985">
        <v>1</v>
      </c>
      <c r="R985" t="s">
        <v>7</v>
      </c>
    </row>
    <row r="986" spans="1:18" x14ac:dyDescent="0.35">
      <c r="A986">
        <v>0</v>
      </c>
      <c r="B986" t="s">
        <v>363</v>
      </c>
      <c r="C986">
        <v>0.5</v>
      </c>
      <c r="D986" t="s">
        <v>411</v>
      </c>
      <c r="E986" t="s">
        <v>475</v>
      </c>
      <c r="F986" t="s">
        <v>488</v>
      </c>
      <c r="G986" t="s">
        <v>363</v>
      </c>
      <c r="H986">
        <v>5.0970000000000004</v>
      </c>
      <c r="I986" t="s">
        <v>871</v>
      </c>
      <c r="L986">
        <v>107237836</v>
      </c>
      <c r="M986" s="5">
        <v>44963</v>
      </c>
      <c r="N986">
        <v>18</v>
      </c>
      <c r="O986">
        <v>1</v>
      </c>
      <c r="P986">
        <v>0</v>
      </c>
      <c r="Q986">
        <v>1</v>
      </c>
      <c r="R986" t="s">
        <v>7</v>
      </c>
    </row>
    <row r="987" spans="1:18" x14ac:dyDescent="0.35">
      <c r="A987">
        <v>0</v>
      </c>
      <c r="B987" t="s">
        <v>363</v>
      </c>
      <c r="C987">
        <v>0.6</v>
      </c>
      <c r="D987" t="s">
        <v>411</v>
      </c>
      <c r="E987" t="s">
        <v>475</v>
      </c>
      <c r="F987" t="s">
        <v>488</v>
      </c>
      <c r="G987" t="s">
        <v>363</v>
      </c>
      <c r="H987">
        <v>5.1970000000000001</v>
      </c>
      <c r="I987" t="s">
        <v>871</v>
      </c>
      <c r="L987">
        <v>105514462</v>
      </c>
      <c r="M987" s="5">
        <v>43269</v>
      </c>
      <c r="N987">
        <v>21</v>
      </c>
      <c r="O987">
        <v>1</v>
      </c>
      <c r="P987">
        <v>0</v>
      </c>
      <c r="Q987">
        <v>1</v>
      </c>
      <c r="R987" t="s">
        <v>7</v>
      </c>
    </row>
    <row r="988" spans="1:18" x14ac:dyDescent="0.35">
      <c r="A988">
        <v>0</v>
      </c>
      <c r="B988" t="s">
        <v>363</v>
      </c>
      <c r="C988">
        <v>1.9</v>
      </c>
      <c r="D988" t="s">
        <v>411</v>
      </c>
      <c r="E988" t="s">
        <v>438</v>
      </c>
      <c r="F988" t="s">
        <v>501</v>
      </c>
      <c r="G988" t="s">
        <v>363</v>
      </c>
      <c r="H988">
        <v>5.2359999999999998</v>
      </c>
      <c r="I988" t="s">
        <v>871</v>
      </c>
      <c r="L988">
        <v>104925767</v>
      </c>
      <c r="M988" s="5">
        <v>42697</v>
      </c>
      <c r="N988">
        <v>17</v>
      </c>
      <c r="O988">
        <v>1</v>
      </c>
      <c r="P988">
        <v>0</v>
      </c>
      <c r="Q988">
        <v>5</v>
      </c>
      <c r="R988" t="s">
        <v>7</v>
      </c>
    </row>
    <row r="989" spans="1:18" x14ac:dyDescent="0.35">
      <c r="A989">
        <v>0</v>
      </c>
      <c r="B989" t="s">
        <v>363</v>
      </c>
      <c r="C989">
        <v>0.66</v>
      </c>
      <c r="D989" t="s">
        <v>411</v>
      </c>
      <c r="E989" t="s">
        <v>475</v>
      </c>
      <c r="F989" t="s">
        <v>488</v>
      </c>
      <c r="G989" t="s">
        <v>363</v>
      </c>
      <c r="H989">
        <v>5.2569999999999997</v>
      </c>
      <c r="I989" t="s">
        <v>871</v>
      </c>
      <c r="L989">
        <v>107640009</v>
      </c>
      <c r="M989" s="5">
        <v>45350</v>
      </c>
      <c r="N989">
        <v>29</v>
      </c>
      <c r="O989">
        <v>1</v>
      </c>
      <c r="P989">
        <v>0</v>
      </c>
      <c r="Q989">
        <v>1</v>
      </c>
      <c r="R989" t="s">
        <v>7</v>
      </c>
    </row>
    <row r="990" spans="1:18" x14ac:dyDescent="0.35">
      <c r="A990">
        <v>0</v>
      </c>
      <c r="B990" t="s">
        <v>363</v>
      </c>
      <c r="C990">
        <v>0.7</v>
      </c>
      <c r="D990" t="s">
        <v>411</v>
      </c>
      <c r="E990" t="s">
        <v>475</v>
      </c>
      <c r="F990" t="s">
        <v>488</v>
      </c>
      <c r="G990" t="s">
        <v>363</v>
      </c>
      <c r="H990">
        <v>5.2969999999999997</v>
      </c>
      <c r="I990" t="s">
        <v>871</v>
      </c>
      <c r="L990">
        <v>104890237</v>
      </c>
      <c r="M990" s="5">
        <v>42663</v>
      </c>
      <c r="N990">
        <v>5</v>
      </c>
      <c r="O990">
        <v>7</v>
      </c>
      <c r="P990">
        <v>25</v>
      </c>
      <c r="Q990">
        <v>1</v>
      </c>
      <c r="R990" t="s">
        <v>8</v>
      </c>
    </row>
    <row r="991" spans="1:18" x14ac:dyDescent="0.35">
      <c r="A991">
        <v>0</v>
      </c>
      <c r="B991" t="s">
        <v>363</v>
      </c>
      <c r="C991">
        <v>0.7</v>
      </c>
      <c r="D991" t="s">
        <v>411</v>
      </c>
      <c r="E991" t="s">
        <v>475</v>
      </c>
      <c r="F991" t="s">
        <v>488</v>
      </c>
      <c r="G991" t="s">
        <v>363</v>
      </c>
      <c r="H991">
        <v>5.2969999999999997</v>
      </c>
      <c r="I991" t="s">
        <v>871</v>
      </c>
      <c r="L991">
        <v>107281556</v>
      </c>
      <c r="M991" s="5">
        <v>45006</v>
      </c>
      <c r="N991">
        <v>21</v>
      </c>
      <c r="O991">
        <v>1</v>
      </c>
      <c r="P991">
        <v>0</v>
      </c>
      <c r="Q991">
        <v>1</v>
      </c>
      <c r="R991" t="s">
        <v>7</v>
      </c>
    </row>
    <row r="992" spans="1:18" x14ac:dyDescent="0.35">
      <c r="A992">
        <v>0</v>
      </c>
      <c r="B992" t="s">
        <v>363</v>
      </c>
      <c r="C992">
        <v>1</v>
      </c>
      <c r="D992" t="s">
        <v>6</v>
      </c>
      <c r="E992" t="s">
        <v>488</v>
      </c>
      <c r="F992" t="s">
        <v>475</v>
      </c>
      <c r="G992" t="s">
        <v>363</v>
      </c>
      <c r="H992">
        <v>5.3159999999999998</v>
      </c>
      <c r="I992" t="s">
        <v>871</v>
      </c>
      <c r="L992">
        <v>106836341</v>
      </c>
      <c r="M992" s="5">
        <v>44580</v>
      </c>
      <c r="N992">
        <v>17</v>
      </c>
      <c r="O992">
        <v>1</v>
      </c>
      <c r="P992">
        <v>0</v>
      </c>
      <c r="Q992">
        <v>5</v>
      </c>
      <c r="R992" t="s">
        <v>7</v>
      </c>
    </row>
    <row r="993" spans="1:18" x14ac:dyDescent="0.35">
      <c r="A993">
        <v>0</v>
      </c>
      <c r="B993" t="s">
        <v>363</v>
      </c>
      <c r="C993">
        <v>1</v>
      </c>
      <c r="D993" t="s">
        <v>6</v>
      </c>
      <c r="E993" t="s">
        <v>488</v>
      </c>
      <c r="F993" t="s">
        <v>475</v>
      </c>
      <c r="G993" t="s">
        <v>363</v>
      </c>
      <c r="H993">
        <v>5.3159999999999998</v>
      </c>
      <c r="I993" t="s">
        <v>871</v>
      </c>
      <c r="L993">
        <v>108321392</v>
      </c>
      <c r="M993" s="5">
        <v>45986</v>
      </c>
      <c r="N993">
        <v>21</v>
      </c>
      <c r="O993">
        <v>1</v>
      </c>
      <c r="P993">
        <v>0</v>
      </c>
      <c r="Q993">
        <v>1</v>
      </c>
      <c r="R993" t="s">
        <v>8</v>
      </c>
    </row>
    <row r="994" spans="1:18" x14ac:dyDescent="0.35">
      <c r="A994">
        <v>0</v>
      </c>
      <c r="B994" t="s">
        <v>363</v>
      </c>
      <c r="C994">
        <v>0.8</v>
      </c>
      <c r="D994" t="s">
        <v>411</v>
      </c>
      <c r="E994" t="s">
        <v>475</v>
      </c>
      <c r="F994" t="s">
        <v>488</v>
      </c>
      <c r="G994" t="s">
        <v>363</v>
      </c>
      <c r="H994">
        <v>5.3970000000000002</v>
      </c>
      <c r="I994" t="s">
        <v>871</v>
      </c>
      <c r="L994">
        <v>105307800</v>
      </c>
      <c r="M994" s="5">
        <v>43070</v>
      </c>
      <c r="N994">
        <v>17</v>
      </c>
      <c r="O994">
        <v>1</v>
      </c>
      <c r="P994">
        <v>0</v>
      </c>
      <c r="Q994">
        <v>3</v>
      </c>
      <c r="R994" t="s">
        <v>7</v>
      </c>
    </row>
    <row r="995" spans="1:18" x14ac:dyDescent="0.35">
      <c r="A995">
        <v>0</v>
      </c>
      <c r="B995" t="s">
        <v>363</v>
      </c>
      <c r="C995">
        <v>0.8</v>
      </c>
      <c r="D995" t="s">
        <v>411</v>
      </c>
      <c r="E995" t="s">
        <v>475</v>
      </c>
      <c r="F995" t="s">
        <v>502</v>
      </c>
      <c r="G995" t="s">
        <v>363</v>
      </c>
      <c r="H995">
        <v>5.3970000000000002</v>
      </c>
      <c r="I995" t="s">
        <v>871</v>
      </c>
      <c r="L995">
        <v>108459396</v>
      </c>
      <c r="M995" s="5">
        <v>46117</v>
      </c>
      <c r="N995">
        <v>19</v>
      </c>
      <c r="O995">
        <v>1</v>
      </c>
      <c r="P995">
        <v>0</v>
      </c>
      <c r="Q995">
        <v>5</v>
      </c>
    </row>
    <row r="996" spans="1:18" x14ac:dyDescent="0.35">
      <c r="A996">
        <v>0</v>
      </c>
      <c r="B996" t="s">
        <v>363</v>
      </c>
      <c r="C996">
        <v>0.9</v>
      </c>
      <c r="D996" t="s">
        <v>411</v>
      </c>
      <c r="E996" t="s">
        <v>475</v>
      </c>
      <c r="F996" t="s">
        <v>488</v>
      </c>
      <c r="G996" t="s">
        <v>363</v>
      </c>
      <c r="H996">
        <v>5.4969999999999999</v>
      </c>
      <c r="I996" t="s">
        <v>871</v>
      </c>
      <c r="L996">
        <v>105406660</v>
      </c>
      <c r="M996" s="5">
        <v>43168</v>
      </c>
      <c r="N996">
        <v>17</v>
      </c>
      <c r="O996">
        <v>1</v>
      </c>
      <c r="P996">
        <v>0</v>
      </c>
      <c r="Q996">
        <v>1</v>
      </c>
      <c r="R996" t="s">
        <v>8</v>
      </c>
    </row>
    <row r="997" spans="1:18" x14ac:dyDescent="0.35">
      <c r="A997">
        <v>0</v>
      </c>
      <c r="B997" t="s">
        <v>363</v>
      </c>
      <c r="C997">
        <v>0.9</v>
      </c>
      <c r="D997" t="s">
        <v>411</v>
      </c>
      <c r="E997" t="s">
        <v>475</v>
      </c>
      <c r="F997" t="s">
        <v>488</v>
      </c>
      <c r="G997" t="s">
        <v>363</v>
      </c>
      <c r="H997">
        <v>5.4969999999999999</v>
      </c>
      <c r="I997" t="s">
        <v>871</v>
      </c>
      <c r="L997">
        <v>107906694</v>
      </c>
      <c r="M997" s="5">
        <v>45598</v>
      </c>
      <c r="N997">
        <v>17</v>
      </c>
      <c r="O997">
        <v>1</v>
      </c>
      <c r="P997">
        <v>0</v>
      </c>
      <c r="Q997">
        <v>5</v>
      </c>
      <c r="R997" t="s">
        <v>7</v>
      </c>
    </row>
    <row r="998" spans="1:18" x14ac:dyDescent="0.35">
      <c r="A998">
        <v>0</v>
      </c>
      <c r="B998" t="s">
        <v>363</v>
      </c>
      <c r="C998">
        <v>0.9</v>
      </c>
      <c r="D998" t="s">
        <v>490</v>
      </c>
      <c r="E998" t="s">
        <v>475</v>
      </c>
      <c r="F998" t="s">
        <v>488</v>
      </c>
      <c r="G998" t="s">
        <v>363</v>
      </c>
      <c r="H998">
        <v>5.4969999999999999</v>
      </c>
      <c r="I998" t="s">
        <v>871</v>
      </c>
      <c r="L998">
        <v>106693884</v>
      </c>
      <c r="M998" s="5">
        <v>44448</v>
      </c>
      <c r="N998">
        <v>19</v>
      </c>
      <c r="O998">
        <v>1</v>
      </c>
      <c r="P998">
        <v>0</v>
      </c>
      <c r="Q998">
        <v>1</v>
      </c>
      <c r="R998" t="s">
        <v>7</v>
      </c>
    </row>
    <row r="999" spans="1:18" x14ac:dyDescent="0.35">
      <c r="A999">
        <v>0</v>
      </c>
      <c r="B999" t="s">
        <v>363</v>
      </c>
      <c r="C999">
        <v>0.8</v>
      </c>
      <c r="D999" t="s">
        <v>6</v>
      </c>
      <c r="E999" t="s">
        <v>488</v>
      </c>
      <c r="F999" t="s">
        <v>475</v>
      </c>
      <c r="G999" t="s">
        <v>363</v>
      </c>
      <c r="H999">
        <v>5.516</v>
      </c>
      <c r="I999" t="s">
        <v>871</v>
      </c>
      <c r="L999">
        <v>105110616</v>
      </c>
      <c r="M999" s="5">
        <v>42878</v>
      </c>
      <c r="N999">
        <v>24</v>
      </c>
      <c r="O999">
        <v>2</v>
      </c>
      <c r="P999">
        <v>0</v>
      </c>
      <c r="Q999">
        <v>1</v>
      </c>
      <c r="R999" t="s">
        <v>8</v>
      </c>
    </row>
    <row r="1000" spans="1:18" x14ac:dyDescent="0.35">
      <c r="A1000">
        <v>0</v>
      </c>
      <c r="B1000" t="s">
        <v>363</v>
      </c>
      <c r="C1000">
        <v>0.8</v>
      </c>
      <c r="D1000" t="s">
        <v>6</v>
      </c>
      <c r="E1000" t="s">
        <v>488</v>
      </c>
      <c r="F1000" t="s">
        <v>475</v>
      </c>
      <c r="G1000" t="s">
        <v>363</v>
      </c>
      <c r="H1000">
        <v>5.516</v>
      </c>
      <c r="I1000" t="s">
        <v>871</v>
      </c>
      <c r="L1000">
        <v>104330804</v>
      </c>
      <c r="M1000" s="5">
        <v>42081</v>
      </c>
      <c r="N1000">
        <v>29</v>
      </c>
      <c r="O1000">
        <v>1</v>
      </c>
      <c r="P1000">
        <v>0</v>
      </c>
      <c r="Q1000">
        <v>1</v>
      </c>
      <c r="R1000" t="s">
        <v>3</v>
      </c>
    </row>
    <row r="1001" spans="1:18" x14ac:dyDescent="0.35">
      <c r="A1001">
        <v>0</v>
      </c>
      <c r="B1001" t="s">
        <v>363</v>
      </c>
      <c r="C1001">
        <v>1</v>
      </c>
      <c r="D1001" t="s">
        <v>411</v>
      </c>
      <c r="E1001" t="s">
        <v>475</v>
      </c>
      <c r="F1001" t="s">
        <v>488</v>
      </c>
      <c r="G1001" t="s">
        <v>363</v>
      </c>
      <c r="H1001">
        <v>5.5970000000000004</v>
      </c>
      <c r="I1001" t="s">
        <v>871</v>
      </c>
      <c r="L1001">
        <v>103987978</v>
      </c>
      <c r="M1001" s="5">
        <v>41693</v>
      </c>
      <c r="N1001">
        <v>28</v>
      </c>
      <c r="O1001">
        <v>2</v>
      </c>
      <c r="P1001">
        <v>0</v>
      </c>
      <c r="Q1001">
        <v>1</v>
      </c>
      <c r="R1001" t="s">
        <v>7</v>
      </c>
    </row>
    <row r="1002" spans="1:18" x14ac:dyDescent="0.35">
      <c r="A1002">
        <v>0</v>
      </c>
      <c r="B1002" t="s">
        <v>363</v>
      </c>
      <c r="C1002">
        <v>1</v>
      </c>
      <c r="D1002" t="s">
        <v>411</v>
      </c>
      <c r="E1002" t="s">
        <v>475</v>
      </c>
      <c r="F1002" t="s">
        <v>488</v>
      </c>
      <c r="G1002" t="s">
        <v>363</v>
      </c>
      <c r="H1002">
        <v>5.5970000000000004</v>
      </c>
      <c r="I1002" t="s">
        <v>871</v>
      </c>
      <c r="L1002">
        <v>104344557</v>
      </c>
      <c r="M1002" s="5">
        <v>42103</v>
      </c>
      <c r="N1002">
        <v>19</v>
      </c>
      <c r="O1002">
        <v>3</v>
      </c>
      <c r="P1002">
        <v>0</v>
      </c>
      <c r="Q1002">
        <v>5</v>
      </c>
      <c r="R1002" t="s">
        <v>7</v>
      </c>
    </row>
    <row r="1003" spans="1:18" x14ac:dyDescent="0.35">
      <c r="A1003">
        <v>0</v>
      </c>
      <c r="B1003" t="s">
        <v>363</v>
      </c>
      <c r="C1003">
        <v>1</v>
      </c>
      <c r="D1003" t="s">
        <v>411</v>
      </c>
      <c r="E1003" t="s">
        <v>475</v>
      </c>
      <c r="F1003" t="s">
        <v>488</v>
      </c>
      <c r="G1003" t="s">
        <v>363</v>
      </c>
      <c r="H1003">
        <v>5.5970000000000004</v>
      </c>
      <c r="I1003" t="s">
        <v>871</v>
      </c>
      <c r="L1003">
        <v>106729757</v>
      </c>
      <c r="M1003" s="5">
        <v>44482</v>
      </c>
      <c r="N1003">
        <v>32</v>
      </c>
      <c r="O1003">
        <v>1</v>
      </c>
      <c r="P1003">
        <v>0</v>
      </c>
      <c r="Q1003">
        <v>5</v>
      </c>
      <c r="R1003" t="s">
        <v>7</v>
      </c>
    </row>
    <row r="1004" spans="1:18" x14ac:dyDescent="0.35">
      <c r="A1004">
        <v>0</v>
      </c>
      <c r="B1004" t="s">
        <v>363</v>
      </c>
      <c r="C1004">
        <v>0.54</v>
      </c>
      <c r="D1004" t="s">
        <v>503</v>
      </c>
      <c r="E1004" t="s">
        <v>488</v>
      </c>
      <c r="F1004" t="s">
        <v>475</v>
      </c>
      <c r="G1004" t="s">
        <v>363</v>
      </c>
      <c r="H1004">
        <v>5.7759999999999998</v>
      </c>
      <c r="I1004" t="s">
        <v>871</v>
      </c>
      <c r="L1004">
        <v>106228296</v>
      </c>
      <c r="M1004" s="5">
        <v>43968</v>
      </c>
      <c r="N1004">
        <v>17</v>
      </c>
      <c r="O1004">
        <v>1</v>
      </c>
      <c r="P1004">
        <v>0</v>
      </c>
      <c r="Q1004">
        <v>1</v>
      </c>
      <c r="R1004" t="s">
        <v>7</v>
      </c>
    </row>
    <row r="1005" spans="1:18" x14ac:dyDescent="0.35">
      <c r="A1005">
        <v>0</v>
      </c>
      <c r="B1005" t="s">
        <v>363</v>
      </c>
      <c r="C1005">
        <v>0.5</v>
      </c>
      <c r="D1005" t="s">
        <v>6</v>
      </c>
      <c r="E1005" t="s">
        <v>488</v>
      </c>
      <c r="F1005" t="s">
        <v>475</v>
      </c>
      <c r="G1005" t="s">
        <v>363</v>
      </c>
      <c r="H1005">
        <v>5.8159999999999998</v>
      </c>
      <c r="I1005" t="s">
        <v>871</v>
      </c>
      <c r="L1005">
        <v>108212388</v>
      </c>
      <c r="M1005" s="5">
        <v>45894</v>
      </c>
      <c r="N1005">
        <v>21</v>
      </c>
      <c r="O1005">
        <v>1</v>
      </c>
      <c r="P1005">
        <v>0</v>
      </c>
      <c r="Q1005">
        <v>1</v>
      </c>
      <c r="R1005" t="s">
        <v>7</v>
      </c>
    </row>
    <row r="1006" spans="1:18" x14ac:dyDescent="0.35">
      <c r="A1006">
        <v>0</v>
      </c>
      <c r="B1006" t="s">
        <v>363</v>
      </c>
      <c r="C1006">
        <v>0.5</v>
      </c>
      <c r="D1006" t="s">
        <v>6</v>
      </c>
      <c r="E1006" t="s">
        <v>488</v>
      </c>
      <c r="F1006" t="s">
        <v>475</v>
      </c>
      <c r="G1006" t="s">
        <v>363</v>
      </c>
      <c r="H1006">
        <v>5.8159999999999998</v>
      </c>
      <c r="I1006" t="s">
        <v>871</v>
      </c>
      <c r="L1006">
        <v>108029327</v>
      </c>
      <c r="M1006" s="5">
        <v>45711</v>
      </c>
      <c r="N1006">
        <v>19</v>
      </c>
      <c r="O1006">
        <v>1</v>
      </c>
      <c r="P1006">
        <v>0</v>
      </c>
      <c r="Q1006">
        <v>1</v>
      </c>
      <c r="R1006" t="s">
        <v>3</v>
      </c>
    </row>
    <row r="1007" spans="1:18" x14ac:dyDescent="0.35">
      <c r="A1007">
        <v>0</v>
      </c>
      <c r="B1007" t="s">
        <v>363</v>
      </c>
      <c r="C1007">
        <v>0.4</v>
      </c>
      <c r="D1007" t="s">
        <v>6</v>
      </c>
      <c r="E1007" t="s">
        <v>488</v>
      </c>
      <c r="F1007" t="s">
        <v>475</v>
      </c>
      <c r="G1007" t="s">
        <v>363</v>
      </c>
      <c r="H1007">
        <v>5.9160000000000004</v>
      </c>
      <c r="I1007" t="s">
        <v>871</v>
      </c>
      <c r="L1007">
        <v>106399174</v>
      </c>
      <c r="M1007" s="5">
        <v>44145</v>
      </c>
      <c r="N1007">
        <v>17</v>
      </c>
      <c r="O1007">
        <v>1</v>
      </c>
      <c r="P1007">
        <v>5</v>
      </c>
      <c r="Q1007">
        <v>1</v>
      </c>
      <c r="R1007" t="s">
        <v>8</v>
      </c>
    </row>
    <row r="1008" spans="1:18" x14ac:dyDescent="0.35">
      <c r="A1008">
        <v>0</v>
      </c>
      <c r="B1008" t="s">
        <v>363</v>
      </c>
      <c r="C1008">
        <v>0.4</v>
      </c>
      <c r="D1008" t="s">
        <v>6</v>
      </c>
      <c r="E1008" t="s">
        <v>488</v>
      </c>
      <c r="F1008" t="s">
        <v>475</v>
      </c>
      <c r="G1008" t="s">
        <v>363</v>
      </c>
      <c r="H1008">
        <v>5.9160000000000004</v>
      </c>
      <c r="I1008" t="s">
        <v>871</v>
      </c>
      <c r="L1008">
        <v>105992746</v>
      </c>
      <c r="M1008" s="5">
        <v>43717</v>
      </c>
      <c r="N1008">
        <v>19</v>
      </c>
      <c r="O1008">
        <v>1</v>
      </c>
      <c r="P1008">
        <v>0</v>
      </c>
      <c r="Q1008">
        <v>8</v>
      </c>
    </row>
    <row r="1009" spans="1:18" x14ac:dyDescent="0.35">
      <c r="A1009">
        <v>0</v>
      </c>
      <c r="B1009" t="s">
        <v>363</v>
      </c>
      <c r="C1009">
        <v>0.4</v>
      </c>
      <c r="D1009" t="s">
        <v>6</v>
      </c>
      <c r="E1009" t="s">
        <v>488</v>
      </c>
      <c r="F1009" t="s">
        <v>475</v>
      </c>
      <c r="G1009" t="s">
        <v>363</v>
      </c>
      <c r="H1009">
        <v>5.9160000000000004</v>
      </c>
      <c r="I1009" t="s">
        <v>871</v>
      </c>
      <c r="L1009">
        <v>105830136</v>
      </c>
      <c r="M1009" s="5">
        <v>43558</v>
      </c>
      <c r="N1009">
        <v>19</v>
      </c>
      <c r="O1009">
        <v>1</v>
      </c>
      <c r="P1009">
        <v>0</v>
      </c>
      <c r="Q1009">
        <v>1</v>
      </c>
      <c r="R1009" t="s">
        <v>8</v>
      </c>
    </row>
    <row r="1010" spans="1:18" x14ac:dyDescent="0.35">
      <c r="A1010">
        <v>0</v>
      </c>
      <c r="B1010" t="s">
        <v>363</v>
      </c>
      <c r="C1010">
        <v>0.4</v>
      </c>
      <c r="D1010" t="s">
        <v>6</v>
      </c>
      <c r="E1010" t="s">
        <v>488</v>
      </c>
      <c r="F1010" t="s">
        <v>475</v>
      </c>
      <c r="G1010" t="s">
        <v>363</v>
      </c>
      <c r="H1010">
        <v>5.9160000000000004</v>
      </c>
      <c r="I1010" t="s">
        <v>871</v>
      </c>
      <c r="L1010">
        <v>104831712</v>
      </c>
      <c r="M1010" s="5">
        <v>42610</v>
      </c>
      <c r="N1010">
        <v>19</v>
      </c>
      <c r="O1010">
        <v>1</v>
      </c>
      <c r="P1010">
        <v>0</v>
      </c>
      <c r="Q1010">
        <v>3</v>
      </c>
      <c r="R1010" t="s">
        <v>7</v>
      </c>
    </row>
    <row r="1011" spans="1:18" x14ac:dyDescent="0.35">
      <c r="A1011">
        <v>0</v>
      </c>
      <c r="B1011" t="s">
        <v>363</v>
      </c>
      <c r="C1011">
        <v>0.35</v>
      </c>
      <c r="D1011" t="s">
        <v>6</v>
      </c>
      <c r="E1011" t="s">
        <v>488</v>
      </c>
      <c r="F1011" t="s">
        <v>475</v>
      </c>
      <c r="G1011" t="s">
        <v>363</v>
      </c>
      <c r="H1011">
        <v>5.9660000000000002</v>
      </c>
      <c r="I1011" t="s">
        <v>871</v>
      </c>
      <c r="L1011">
        <v>107923597</v>
      </c>
      <c r="M1011" s="5">
        <v>45612</v>
      </c>
      <c r="N1011">
        <v>14</v>
      </c>
      <c r="O1011">
        <v>1</v>
      </c>
      <c r="P1011">
        <v>0</v>
      </c>
      <c r="Q1011">
        <v>5</v>
      </c>
      <c r="R1011" t="s">
        <v>3</v>
      </c>
    </row>
    <row r="1012" spans="1:18" x14ac:dyDescent="0.35">
      <c r="A1012">
        <v>0</v>
      </c>
      <c r="B1012" t="s">
        <v>363</v>
      </c>
      <c r="C1012">
        <v>0.3</v>
      </c>
      <c r="D1012" t="s">
        <v>399</v>
      </c>
      <c r="E1012" t="s">
        <v>488</v>
      </c>
      <c r="F1012" t="s">
        <v>475</v>
      </c>
      <c r="G1012" t="s">
        <v>363</v>
      </c>
      <c r="H1012">
        <v>6.016</v>
      </c>
      <c r="I1012" t="s">
        <v>871</v>
      </c>
      <c r="L1012">
        <v>108026521</v>
      </c>
      <c r="M1012" s="5">
        <v>45708</v>
      </c>
      <c r="N1012">
        <v>19</v>
      </c>
      <c r="O1012">
        <v>4</v>
      </c>
      <c r="P1012">
        <v>0</v>
      </c>
      <c r="Q1012">
        <v>1</v>
      </c>
      <c r="R1012" t="s">
        <v>7</v>
      </c>
    </row>
    <row r="1013" spans="1:18" x14ac:dyDescent="0.35">
      <c r="A1013">
        <v>0</v>
      </c>
      <c r="B1013" t="s">
        <v>363</v>
      </c>
      <c r="C1013">
        <v>0.3</v>
      </c>
      <c r="D1013" t="s">
        <v>6</v>
      </c>
      <c r="E1013" t="s">
        <v>488</v>
      </c>
      <c r="F1013" t="s">
        <v>475</v>
      </c>
      <c r="G1013" t="s">
        <v>363</v>
      </c>
      <c r="H1013">
        <v>6.016</v>
      </c>
      <c r="I1013" t="s">
        <v>871</v>
      </c>
      <c r="L1013">
        <v>105353657</v>
      </c>
      <c r="M1013" s="5">
        <v>43117</v>
      </c>
      <c r="N1013">
        <v>19</v>
      </c>
      <c r="O1013">
        <v>1</v>
      </c>
      <c r="P1013">
        <v>5</v>
      </c>
      <c r="Q1013">
        <v>1</v>
      </c>
      <c r="R1013" t="s">
        <v>3</v>
      </c>
    </row>
    <row r="1014" spans="1:18" x14ac:dyDescent="0.35">
      <c r="A1014">
        <v>0</v>
      </c>
      <c r="B1014" t="s">
        <v>363</v>
      </c>
      <c r="C1014">
        <v>0.3</v>
      </c>
      <c r="D1014" t="s">
        <v>6</v>
      </c>
      <c r="E1014" t="s">
        <v>488</v>
      </c>
      <c r="F1014" t="s">
        <v>475</v>
      </c>
      <c r="G1014" t="s">
        <v>363</v>
      </c>
      <c r="H1014">
        <v>6.016</v>
      </c>
      <c r="I1014" t="s">
        <v>871</v>
      </c>
      <c r="L1014">
        <v>104287139</v>
      </c>
      <c r="M1014" s="5">
        <v>42037</v>
      </c>
      <c r="N1014">
        <v>29</v>
      </c>
      <c r="O1014">
        <v>2</v>
      </c>
      <c r="P1014">
        <v>0</v>
      </c>
      <c r="Q1014">
        <v>5</v>
      </c>
      <c r="R1014" t="s">
        <v>7</v>
      </c>
    </row>
    <row r="1015" spans="1:18" x14ac:dyDescent="0.35">
      <c r="A1015">
        <v>0</v>
      </c>
      <c r="B1015" t="s">
        <v>363</v>
      </c>
      <c r="C1015">
        <v>0.3</v>
      </c>
      <c r="D1015" t="s">
        <v>6</v>
      </c>
      <c r="E1015" t="s">
        <v>488</v>
      </c>
      <c r="F1015" t="s">
        <v>475</v>
      </c>
      <c r="G1015" t="s">
        <v>363</v>
      </c>
      <c r="H1015">
        <v>6.016</v>
      </c>
      <c r="I1015" t="s">
        <v>871</v>
      </c>
      <c r="L1015">
        <v>105123528</v>
      </c>
      <c r="M1015" s="5">
        <v>42891</v>
      </c>
      <c r="N1015">
        <v>21</v>
      </c>
      <c r="O1015">
        <v>1</v>
      </c>
      <c r="P1015">
        <v>0</v>
      </c>
      <c r="Q1015">
        <v>1</v>
      </c>
      <c r="R1015" t="s">
        <v>7</v>
      </c>
    </row>
    <row r="1016" spans="1:18" x14ac:dyDescent="0.35">
      <c r="A1016">
        <v>0</v>
      </c>
      <c r="B1016" t="s">
        <v>363</v>
      </c>
      <c r="C1016">
        <v>0.3</v>
      </c>
      <c r="D1016" t="s">
        <v>6</v>
      </c>
      <c r="E1016" t="s">
        <v>488</v>
      </c>
      <c r="F1016" t="s">
        <v>475</v>
      </c>
      <c r="G1016" t="s">
        <v>363</v>
      </c>
      <c r="H1016">
        <v>6.016</v>
      </c>
      <c r="I1016" t="s">
        <v>871</v>
      </c>
      <c r="L1016">
        <v>107923596</v>
      </c>
      <c r="M1016" s="5">
        <v>45612</v>
      </c>
      <c r="N1016">
        <v>27</v>
      </c>
      <c r="O1016">
        <v>1</v>
      </c>
      <c r="P1016">
        <v>0</v>
      </c>
      <c r="Q1016">
        <v>5</v>
      </c>
      <c r="R1016" t="s">
        <v>7</v>
      </c>
    </row>
    <row r="1017" spans="1:18" x14ac:dyDescent="0.35">
      <c r="A1017">
        <v>0</v>
      </c>
      <c r="B1017" t="s">
        <v>363</v>
      </c>
      <c r="C1017">
        <v>0.3</v>
      </c>
      <c r="D1017" t="s">
        <v>6</v>
      </c>
      <c r="E1017" t="s">
        <v>488</v>
      </c>
      <c r="F1017" t="s">
        <v>475</v>
      </c>
      <c r="G1017" t="s">
        <v>363</v>
      </c>
      <c r="H1017">
        <v>6.016</v>
      </c>
      <c r="I1017" t="s">
        <v>871</v>
      </c>
      <c r="L1017">
        <v>107267730</v>
      </c>
      <c r="M1017" s="5">
        <v>44986</v>
      </c>
      <c r="N1017">
        <v>18</v>
      </c>
      <c r="O1017">
        <v>1</v>
      </c>
      <c r="P1017">
        <v>0</v>
      </c>
      <c r="Q1017">
        <v>5</v>
      </c>
      <c r="R1017" t="s">
        <v>7</v>
      </c>
    </row>
    <row r="1018" spans="1:18" x14ac:dyDescent="0.35">
      <c r="A1018">
        <v>0</v>
      </c>
      <c r="B1018" t="s">
        <v>363</v>
      </c>
      <c r="C1018">
        <v>0.3</v>
      </c>
      <c r="D1018" t="s">
        <v>503</v>
      </c>
      <c r="E1018" t="s">
        <v>488</v>
      </c>
      <c r="F1018" t="s">
        <v>475</v>
      </c>
      <c r="G1018" t="s">
        <v>363</v>
      </c>
      <c r="H1018">
        <v>6.016</v>
      </c>
      <c r="I1018" t="s">
        <v>871</v>
      </c>
      <c r="L1018">
        <v>105336955</v>
      </c>
      <c r="M1018" s="5">
        <v>43093</v>
      </c>
      <c r="N1018">
        <v>19</v>
      </c>
      <c r="O1018">
        <v>2</v>
      </c>
      <c r="P1018">
        <v>0</v>
      </c>
      <c r="Q1018">
        <v>5</v>
      </c>
      <c r="R1018" t="s">
        <v>8</v>
      </c>
    </row>
    <row r="1019" spans="1:18" x14ac:dyDescent="0.35">
      <c r="A1019">
        <v>0</v>
      </c>
      <c r="B1019" t="s">
        <v>363</v>
      </c>
      <c r="C1019">
        <v>0.25</v>
      </c>
      <c r="D1019" t="s">
        <v>6</v>
      </c>
      <c r="E1019" t="s">
        <v>488</v>
      </c>
      <c r="F1019" t="s">
        <v>475</v>
      </c>
      <c r="G1019" t="s">
        <v>363</v>
      </c>
      <c r="H1019">
        <v>6.0659999999999998</v>
      </c>
      <c r="I1019" t="s">
        <v>871</v>
      </c>
      <c r="L1019">
        <v>104396693</v>
      </c>
      <c r="M1019" s="5">
        <v>42158</v>
      </c>
      <c r="N1019">
        <v>21</v>
      </c>
      <c r="O1019">
        <v>2</v>
      </c>
      <c r="P1019">
        <v>0</v>
      </c>
      <c r="Q1019">
        <v>1</v>
      </c>
      <c r="R1019" t="s">
        <v>7</v>
      </c>
    </row>
    <row r="1020" spans="1:18" x14ac:dyDescent="0.35">
      <c r="A1020">
        <v>0</v>
      </c>
      <c r="B1020" t="s">
        <v>363</v>
      </c>
      <c r="C1020">
        <v>1.5</v>
      </c>
      <c r="D1020" t="s">
        <v>411</v>
      </c>
      <c r="E1020" t="s">
        <v>475</v>
      </c>
      <c r="F1020" t="s">
        <v>488</v>
      </c>
      <c r="G1020" t="s">
        <v>363</v>
      </c>
      <c r="H1020">
        <v>6.0970000000000004</v>
      </c>
      <c r="I1020" t="s">
        <v>871</v>
      </c>
      <c r="L1020">
        <v>108372639</v>
      </c>
      <c r="M1020" s="5">
        <v>45994</v>
      </c>
      <c r="N1020">
        <v>21</v>
      </c>
      <c r="O1020">
        <v>1</v>
      </c>
      <c r="P1020">
        <v>0</v>
      </c>
      <c r="Q1020">
        <v>5</v>
      </c>
      <c r="R1020" t="s">
        <v>7</v>
      </c>
    </row>
    <row r="1021" spans="1:18" x14ac:dyDescent="0.35">
      <c r="A1021">
        <v>0</v>
      </c>
      <c r="B1021" t="s">
        <v>363</v>
      </c>
      <c r="C1021">
        <v>0.2</v>
      </c>
      <c r="D1021" t="s">
        <v>6</v>
      </c>
      <c r="E1021" t="s">
        <v>488</v>
      </c>
      <c r="F1021" t="s">
        <v>475</v>
      </c>
      <c r="G1021" t="s">
        <v>363</v>
      </c>
      <c r="H1021">
        <v>6.1159999999999997</v>
      </c>
      <c r="I1021" t="s">
        <v>871</v>
      </c>
      <c r="L1021">
        <v>104370701</v>
      </c>
      <c r="M1021" s="5">
        <v>42129</v>
      </c>
      <c r="N1021">
        <v>23</v>
      </c>
      <c r="O1021">
        <v>1</v>
      </c>
      <c r="P1021">
        <v>5</v>
      </c>
      <c r="Q1021">
        <v>1</v>
      </c>
      <c r="R1021" t="s">
        <v>8</v>
      </c>
    </row>
    <row r="1022" spans="1:18" x14ac:dyDescent="0.35">
      <c r="A1022">
        <v>0</v>
      </c>
      <c r="B1022" t="s">
        <v>363</v>
      </c>
      <c r="C1022">
        <v>0.2</v>
      </c>
      <c r="D1022" t="s">
        <v>6</v>
      </c>
      <c r="E1022" t="s">
        <v>488</v>
      </c>
      <c r="F1022" t="s">
        <v>475</v>
      </c>
      <c r="G1022" t="s">
        <v>363</v>
      </c>
      <c r="H1022">
        <v>6.1159999999999997</v>
      </c>
      <c r="I1022" t="s">
        <v>871</v>
      </c>
      <c r="L1022">
        <v>108209600</v>
      </c>
      <c r="M1022" s="5">
        <v>45886</v>
      </c>
      <c r="N1022">
        <v>19</v>
      </c>
      <c r="O1022">
        <v>1</v>
      </c>
      <c r="P1022">
        <v>0</v>
      </c>
      <c r="Q1022">
        <v>5</v>
      </c>
      <c r="R1022" t="s">
        <v>8</v>
      </c>
    </row>
    <row r="1023" spans="1:18" x14ac:dyDescent="0.35">
      <c r="A1023">
        <v>0</v>
      </c>
      <c r="B1023" t="s">
        <v>363</v>
      </c>
      <c r="C1023">
        <v>0.2</v>
      </c>
      <c r="D1023" t="s">
        <v>6</v>
      </c>
      <c r="E1023" t="s">
        <v>488</v>
      </c>
      <c r="F1023" t="s">
        <v>489</v>
      </c>
      <c r="G1023" t="s">
        <v>363</v>
      </c>
      <c r="H1023">
        <v>6.1159999999999997</v>
      </c>
      <c r="I1023" t="s">
        <v>871</v>
      </c>
      <c r="L1023">
        <v>107670937</v>
      </c>
      <c r="M1023" s="5">
        <v>45379</v>
      </c>
      <c r="N1023">
        <v>19</v>
      </c>
      <c r="O1023">
        <v>2</v>
      </c>
      <c r="P1023">
        <v>0</v>
      </c>
      <c r="Q1023">
        <v>1</v>
      </c>
      <c r="R1023" t="s">
        <v>7</v>
      </c>
    </row>
    <row r="1024" spans="1:18" x14ac:dyDescent="0.35">
      <c r="A1024">
        <v>0</v>
      </c>
      <c r="B1024" t="s">
        <v>363</v>
      </c>
      <c r="C1024">
        <v>0.2</v>
      </c>
      <c r="D1024" t="s">
        <v>503</v>
      </c>
      <c r="E1024" t="s">
        <v>488</v>
      </c>
      <c r="F1024" t="s">
        <v>475</v>
      </c>
      <c r="G1024" t="s">
        <v>363</v>
      </c>
      <c r="H1024">
        <v>6.1159999999999997</v>
      </c>
      <c r="I1024" t="s">
        <v>871</v>
      </c>
      <c r="L1024">
        <v>105647272</v>
      </c>
      <c r="M1024" s="5">
        <v>43396</v>
      </c>
      <c r="N1024">
        <v>21</v>
      </c>
      <c r="O1024">
        <v>1</v>
      </c>
      <c r="P1024">
        <v>0</v>
      </c>
      <c r="Q1024">
        <v>5</v>
      </c>
      <c r="R1024" t="s">
        <v>7</v>
      </c>
    </row>
    <row r="1025" spans="1:18" x14ac:dyDescent="0.35">
      <c r="A1025">
        <v>0</v>
      </c>
      <c r="B1025" t="s">
        <v>363</v>
      </c>
      <c r="C1025">
        <v>2.8</v>
      </c>
      <c r="D1025" t="s">
        <v>411</v>
      </c>
      <c r="E1025" t="s">
        <v>438</v>
      </c>
      <c r="F1025" t="s">
        <v>502</v>
      </c>
      <c r="G1025" t="s">
        <v>363</v>
      </c>
      <c r="H1025">
        <v>6.1360000000000001</v>
      </c>
      <c r="I1025" t="s">
        <v>871</v>
      </c>
      <c r="L1025">
        <v>108315191</v>
      </c>
      <c r="M1025" s="5">
        <v>45979</v>
      </c>
      <c r="N1025">
        <v>17</v>
      </c>
      <c r="O1025">
        <v>1</v>
      </c>
      <c r="P1025">
        <v>0</v>
      </c>
      <c r="Q1025">
        <v>5</v>
      </c>
      <c r="R1025" t="s">
        <v>7</v>
      </c>
    </row>
    <row r="1026" spans="1:18" x14ac:dyDescent="0.35">
      <c r="A1026">
        <v>0</v>
      </c>
      <c r="B1026" t="s">
        <v>363</v>
      </c>
      <c r="C1026">
        <v>1.5</v>
      </c>
      <c r="D1026" t="s">
        <v>411</v>
      </c>
      <c r="E1026" t="s">
        <v>489</v>
      </c>
      <c r="F1026" t="s">
        <v>488</v>
      </c>
      <c r="G1026" t="s">
        <v>363</v>
      </c>
      <c r="H1026">
        <v>6.1950000000000003</v>
      </c>
      <c r="I1026" t="s">
        <v>871</v>
      </c>
      <c r="L1026">
        <v>107836079</v>
      </c>
      <c r="M1026" s="5">
        <v>45534</v>
      </c>
      <c r="N1026">
        <v>19</v>
      </c>
      <c r="O1026">
        <v>2</v>
      </c>
      <c r="P1026">
        <v>0</v>
      </c>
      <c r="Q1026">
        <v>1</v>
      </c>
      <c r="R1026" t="s">
        <v>8</v>
      </c>
    </row>
    <row r="1027" spans="1:18" x14ac:dyDescent="0.35">
      <c r="A1027">
        <v>0</v>
      </c>
      <c r="B1027" t="s">
        <v>363</v>
      </c>
      <c r="C1027">
        <v>9.5000000000000001E-2</v>
      </c>
      <c r="D1027" t="s">
        <v>6</v>
      </c>
      <c r="E1027" t="s">
        <v>488</v>
      </c>
      <c r="F1027" t="s">
        <v>484</v>
      </c>
      <c r="G1027" t="s">
        <v>363</v>
      </c>
      <c r="H1027">
        <v>6.2210000000000001</v>
      </c>
      <c r="I1027" t="s">
        <v>871</v>
      </c>
      <c r="L1027">
        <v>107350278</v>
      </c>
      <c r="M1027" s="5">
        <v>45069</v>
      </c>
      <c r="N1027">
        <v>21</v>
      </c>
      <c r="O1027">
        <v>1</v>
      </c>
      <c r="P1027">
        <v>8</v>
      </c>
      <c r="Q1027">
        <v>1</v>
      </c>
      <c r="R1027" t="s">
        <v>7</v>
      </c>
    </row>
    <row r="1028" spans="1:18" x14ac:dyDescent="0.35">
      <c r="A1028">
        <v>0</v>
      </c>
      <c r="B1028" t="s">
        <v>363</v>
      </c>
      <c r="C1028">
        <v>0</v>
      </c>
      <c r="E1028" t="s">
        <v>488</v>
      </c>
      <c r="F1028" t="s">
        <v>492</v>
      </c>
      <c r="G1028" t="s">
        <v>363</v>
      </c>
      <c r="H1028">
        <v>6.3159999999999998</v>
      </c>
      <c r="I1028" t="s">
        <v>871</v>
      </c>
      <c r="L1028">
        <v>107146750</v>
      </c>
      <c r="M1028" s="5">
        <v>44874</v>
      </c>
      <c r="N1028">
        <v>19</v>
      </c>
      <c r="O1028">
        <v>1</v>
      </c>
      <c r="P1028">
        <v>25</v>
      </c>
      <c r="Q1028">
        <v>5</v>
      </c>
      <c r="R1028" t="s">
        <v>7</v>
      </c>
    </row>
    <row r="1029" spans="1:18" x14ac:dyDescent="0.35">
      <c r="A1029">
        <v>0</v>
      </c>
      <c r="B1029" t="s">
        <v>363</v>
      </c>
      <c r="C1029">
        <v>0</v>
      </c>
      <c r="E1029" t="s">
        <v>488</v>
      </c>
      <c r="F1029" t="s">
        <v>502</v>
      </c>
      <c r="G1029" t="s">
        <v>363</v>
      </c>
      <c r="H1029">
        <v>6.3159999999999998</v>
      </c>
      <c r="I1029" t="s">
        <v>871</v>
      </c>
      <c r="L1029">
        <v>106220263</v>
      </c>
      <c r="M1029" s="5">
        <v>43958</v>
      </c>
      <c r="N1029">
        <v>24</v>
      </c>
      <c r="O1029">
        <v>1</v>
      </c>
      <c r="P1029">
        <v>8</v>
      </c>
      <c r="Q1029">
        <v>1</v>
      </c>
      <c r="R1029" t="s">
        <v>7</v>
      </c>
    </row>
    <row r="1030" spans="1:18" x14ac:dyDescent="0.35">
      <c r="A1030">
        <v>0</v>
      </c>
      <c r="B1030" t="s">
        <v>363</v>
      </c>
      <c r="C1030">
        <v>0</v>
      </c>
      <c r="E1030" t="s">
        <v>488</v>
      </c>
      <c r="F1030" t="s">
        <v>502</v>
      </c>
      <c r="G1030" t="s">
        <v>363</v>
      </c>
      <c r="H1030">
        <v>6.3159999999999998</v>
      </c>
      <c r="I1030" t="s">
        <v>871</v>
      </c>
      <c r="L1030">
        <v>105212065</v>
      </c>
      <c r="M1030" s="5">
        <v>42984</v>
      </c>
      <c r="N1030">
        <v>21</v>
      </c>
      <c r="O1030">
        <v>2</v>
      </c>
      <c r="P1030">
        <v>8</v>
      </c>
      <c r="Q1030">
        <v>1</v>
      </c>
      <c r="R1030" t="s">
        <v>7</v>
      </c>
    </row>
    <row r="1031" spans="1:18" x14ac:dyDescent="0.35">
      <c r="A1031">
        <v>0</v>
      </c>
      <c r="B1031" t="s">
        <v>363</v>
      </c>
      <c r="C1031">
        <v>0</v>
      </c>
      <c r="E1031" t="s">
        <v>488</v>
      </c>
      <c r="F1031" t="s">
        <v>475</v>
      </c>
      <c r="G1031" t="s">
        <v>363</v>
      </c>
      <c r="H1031">
        <v>6.3159999999999998</v>
      </c>
      <c r="I1031" t="s">
        <v>871</v>
      </c>
      <c r="L1031">
        <v>105134663</v>
      </c>
      <c r="M1031" s="5">
        <v>42902</v>
      </c>
      <c r="N1031">
        <v>19</v>
      </c>
      <c r="O1031">
        <v>1</v>
      </c>
      <c r="P1031">
        <v>8</v>
      </c>
      <c r="Q1031">
        <v>5</v>
      </c>
      <c r="R1031" t="s">
        <v>7</v>
      </c>
    </row>
    <row r="1032" spans="1:18" x14ac:dyDescent="0.35">
      <c r="A1032">
        <v>0</v>
      </c>
      <c r="B1032" t="s">
        <v>363</v>
      </c>
      <c r="C1032">
        <v>0</v>
      </c>
      <c r="E1032" t="s">
        <v>488</v>
      </c>
      <c r="F1032" t="s">
        <v>502</v>
      </c>
      <c r="G1032" t="s">
        <v>363</v>
      </c>
      <c r="H1032">
        <v>6.3159999999999998</v>
      </c>
      <c r="I1032" t="s">
        <v>871</v>
      </c>
      <c r="L1032">
        <v>107693802</v>
      </c>
      <c r="M1032" s="5">
        <v>45403</v>
      </c>
      <c r="N1032">
        <v>24</v>
      </c>
      <c r="O1032">
        <v>2</v>
      </c>
      <c r="P1032">
        <v>8</v>
      </c>
      <c r="Q1032">
        <v>1</v>
      </c>
      <c r="R1032" t="s">
        <v>7</v>
      </c>
    </row>
    <row r="1033" spans="1:18" x14ac:dyDescent="0.35">
      <c r="A1033">
        <v>0</v>
      </c>
      <c r="B1033" t="s">
        <v>363</v>
      </c>
      <c r="C1033">
        <v>0</v>
      </c>
      <c r="E1033" t="s">
        <v>488</v>
      </c>
      <c r="F1033" t="s">
        <v>502</v>
      </c>
      <c r="G1033" t="s">
        <v>363</v>
      </c>
      <c r="H1033">
        <v>6.3159999999999998</v>
      </c>
      <c r="I1033" t="s">
        <v>871</v>
      </c>
      <c r="L1033">
        <v>108200002</v>
      </c>
      <c r="M1033" s="5">
        <v>45880</v>
      </c>
      <c r="N1033">
        <v>5</v>
      </c>
      <c r="O1033">
        <v>1</v>
      </c>
      <c r="P1033">
        <v>8</v>
      </c>
      <c r="Q1033">
        <v>1</v>
      </c>
      <c r="R1033" t="s">
        <v>8</v>
      </c>
    </row>
    <row r="1034" spans="1:18" x14ac:dyDescent="0.35">
      <c r="A1034">
        <v>0</v>
      </c>
      <c r="B1034" t="s">
        <v>363</v>
      </c>
      <c r="C1034">
        <v>0</v>
      </c>
      <c r="E1034" t="s">
        <v>488</v>
      </c>
      <c r="F1034" t="s">
        <v>502</v>
      </c>
      <c r="G1034" t="s">
        <v>363</v>
      </c>
      <c r="H1034">
        <v>6.3159999999999998</v>
      </c>
      <c r="I1034" t="s">
        <v>871</v>
      </c>
      <c r="L1034">
        <v>108204186</v>
      </c>
      <c r="M1034" s="5">
        <v>45884</v>
      </c>
      <c r="N1034">
        <v>21</v>
      </c>
      <c r="O1034">
        <v>1</v>
      </c>
      <c r="P1034">
        <v>8</v>
      </c>
      <c r="Q1034">
        <v>1</v>
      </c>
      <c r="R1034" t="s">
        <v>3</v>
      </c>
    </row>
    <row r="1035" spans="1:18" x14ac:dyDescent="0.35">
      <c r="A1035">
        <v>0</v>
      </c>
      <c r="B1035" t="s">
        <v>363</v>
      </c>
      <c r="C1035">
        <v>0</v>
      </c>
      <c r="E1035" t="s">
        <v>488</v>
      </c>
      <c r="F1035" t="s">
        <v>502</v>
      </c>
      <c r="G1035" t="s">
        <v>363</v>
      </c>
      <c r="H1035">
        <v>6.3159999999999998</v>
      </c>
      <c r="I1035" t="s">
        <v>871</v>
      </c>
      <c r="L1035">
        <v>108299366</v>
      </c>
      <c r="M1035" s="5">
        <v>45970</v>
      </c>
      <c r="N1035">
        <v>17</v>
      </c>
      <c r="O1035">
        <v>1</v>
      </c>
      <c r="P1035">
        <v>8</v>
      </c>
      <c r="Q1035">
        <v>5</v>
      </c>
      <c r="R1035" t="s">
        <v>7</v>
      </c>
    </row>
    <row r="1036" spans="1:18" x14ac:dyDescent="0.35">
      <c r="A1036">
        <v>0</v>
      </c>
      <c r="B1036" t="s">
        <v>363</v>
      </c>
      <c r="C1036">
        <v>6.0000000000000001E-3</v>
      </c>
      <c r="D1036" t="s">
        <v>411</v>
      </c>
      <c r="E1036" t="s">
        <v>488</v>
      </c>
      <c r="F1036" t="s">
        <v>505</v>
      </c>
      <c r="G1036" t="s">
        <v>363</v>
      </c>
      <c r="H1036">
        <v>6.3220000000000001</v>
      </c>
      <c r="I1036" t="s">
        <v>871</v>
      </c>
      <c r="L1036">
        <v>107444444</v>
      </c>
      <c r="M1036" s="5">
        <v>45170</v>
      </c>
      <c r="N1036">
        <v>19</v>
      </c>
      <c r="O1036">
        <v>1</v>
      </c>
      <c r="P1036">
        <v>5</v>
      </c>
      <c r="Q1036">
        <v>1</v>
      </c>
      <c r="R1036" t="s">
        <v>7</v>
      </c>
    </row>
    <row r="1037" spans="1:18" x14ac:dyDescent="0.35">
      <c r="A1037">
        <v>0</v>
      </c>
      <c r="B1037" t="s">
        <v>363</v>
      </c>
      <c r="C1037">
        <v>3.5000000000000003E-2</v>
      </c>
      <c r="D1037" t="s">
        <v>411</v>
      </c>
      <c r="E1037" t="s">
        <v>488</v>
      </c>
      <c r="F1037" t="s">
        <v>502</v>
      </c>
      <c r="G1037" t="s">
        <v>363</v>
      </c>
      <c r="H1037">
        <v>6.351</v>
      </c>
      <c r="I1037" t="s">
        <v>871</v>
      </c>
      <c r="L1037">
        <v>106489168</v>
      </c>
      <c r="M1037" s="5">
        <v>44241</v>
      </c>
      <c r="N1037">
        <v>21</v>
      </c>
      <c r="O1037">
        <v>2</v>
      </c>
      <c r="P1037">
        <v>0</v>
      </c>
      <c r="Q1037">
        <v>1</v>
      </c>
      <c r="R1037" t="s">
        <v>3</v>
      </c>
    </row>
    <row r="1038" spans="1:18" x14ac:dyDescent="0.35">
      <c r="A1038">
        <v>0</v>
      </c>
      <c r="B1038" t="s">
        <v>363</v>
      </c>
      <c r="C1038">
        <v>6.9000000000000006E-2</v>
      </c>
      <c r="D1038" t="s">
        <v>411</v>
      </c>
      <c r="E1038" t="s">
        <v>488</v>
      </c>
      <c r="F1038" t="s">
        <v>502</v>
      </c>
      <c r="G1038" t="s">
        <v>363</v>
      </c>
      <c r="H1038">
        <v>6.3849999999999998</v>
      </c>
      <c r="I1038" t="s">
        <v>871</v>
      </c>
      <c r="L1038">
        <v>108104560</v>
      </c>
      <c r="M1038" s="5">
        <v>45785</v>
      </c>
      <c r="N1038">
        <v>21</v>
      </c>
      <c r="O1038">
        <v>1</v>
      </c>
      <c r="P1038">
        <v>0</v>
      </c>
      <c r="Q1038">
        <v>5</v>
      </c>
      <c r="R1038" t="s">
        <v>7</v>
      </c>
    </row>
    <row r="1039" spans="1:18" x14ac:dyDescent="0.35">
      <c r="A1039">
        <v>0</v>
      </c>
      <c r="B1039" t="s">
        <v>363</v>
      </c>
      <c r="C1039">
        <v>0.1</v>
      </c>
      <c r="D1039" t="s">
        <v>411</v>
      </c>
      <c r="E1039" t="s">
        <v>488</v>
      </c>
      <c r="F1039" t="s">
        <v>394</v>
      </c>
      <c r="G1039" t="s">
        <v>363</v>
      </c>
      <c r="H1039">
        <v>6.4160000000000004</v>
      </c>
      <c r="I1039" t="s">
        <v>871</v>
      </c>
      <c r="L1039">
        <v>106576039</v>
      </c>
      <c r="M1039" s="5">
        <v>44332</v>
      </c>
      <c r="N1039">
        <v>19</v>
      </c>
      <c r="O1039">
        <v>1</v>
      </c>
      <c r="P1039">
        <v>0</v>
      </c>
      <c r="Q1039">
        <v>5</v>
      </c>
      <c r="R1039" t="s">
        <v>7</v>
      </c>
    </row>
    <row r="1040" spans="1:18" x14ac:dyDescent="0.35">
      <c r="A1040">
        <v>0</v>
      </c>
      <c r="B1040" t="s">
        <v>363</v>
      </c>
      <c r="C1040">
        <v>0.1</v>
      </c>
      <c r="D1040" t="s">
        <v>411</v>
      </c>
      <c r="E1040" t="s">
        <v>488</v>
      </c>
      <c r="F1040" t="s">
        <v>502</v>
      </c>
      <c r="G1040" t="s">
        <v>363</v>
      </c>
      <c r="H1040">
        <v>6.4160000000000004</v>
      </c>
      <c r="I1040" t="s">
        <v>871</v>
      </c>
      <c r="L1040">
        <v>106761086</v>
      </c>
      <c r="M1040" s="5">
        <v>44509</v>
      </c>
      <c r="N1040">
        <v>28</v>
      </c>
      <c r="O1040">
        <v>1</v>
      </c>
      <c r="P1040">
        <v>0</v>
      </c>
      <c r="Q1040">
        <v>1</v>
      </c>
      <c r="R1040" t="s">
        <v>7</v>
      </c>
    </row>
    <row r="1041" spans="1:18" x14ac:dyDescent="0.35">
      <c r="A1041">
        <v>0</v>
      </c>
      <c r="B1041" t="s">
        <v>363</v>
      </c>
      <c r="C1041">
        <v>0.1</v>
      </c>
      <c r="D1041" t="s">
        <v>411</v>
      </c>
      <c r="E1041" t="s">
        <v>488</v>
      </c>
      <c r="F1041" t="s">
        <v>502</v>
      </c>
      <c r="G1041" t="s">
        <v>363</v>
      </c>
      <c r="H1041">
        <v>6.4160000000000004</v>
      </c>
      <c r="I1041" t="s">
        <v>871</v>
      </c>
      <c r="L1041">
        <v>106432652</v>
      </c>
      <c r="M1041" s="5">
        <v>44175</v>
      </c>
      <c r="N1041">
        <v>19</v>
      </c>
      <c r="O1041">
        <v>1</v>
      </c>
      <c r="P1041">
        <v>0</v>
      </c>
      <c r="Q1041">
        <v>1</v>
      </c>
      <c r="R1041" t="s">
        <v>10</v>
      </c>
    </row>
    <row r="1042" spans="1:18" x14ac:dyDescent="0.35">
      <c r="A1042">
        <v>0</v>
      </c>
      <c r="B1042" t="s">
        <v>363</v>
      </c>
      <c r="C1042">
        <v>0.1</v>
      </c>
      <c r="D1042" t="s">
        <v>411</v>
      </c>
      <c r="E1042" t="s">
        <v>488</v>
      </c>
      <c r="F1042" t="s">
        <v>502</v>
      </c>
      <c r="G1042" t="s">
        <v>363</v>
      </c>
      <c r="H1042">
        <v>6.4160000000000004</v>
      </c>
      <c r="I1042" t="s">
        <v>871</v>
      </c>
      <c r="L1042">
        <v>104566547</v>
      </c>
      <c r="M1042" s="5">
        <v>42326</v>
      </c>
      <c r="N1042">
        <v>19</v>
      </c>
      <c r="O1042">
        <v>1</v>
      </c>
      <c r="P1042">
        <v>0</v>
      </c>
      <c r="Q1042">
        <v>1</v>
      </c>
      <c r="R1042" t="s">
        <v>3</v>
      </c>
    </row>
    <row r="1043" spans="1:18" x14ac:dyDescent="0.35">
      <c r="A1043">
        <v>0</v>
      </c>
      <c r="B1043" t="s">
        <v>363</v>
      </c>
      <c r="C1043">
        <v>0.1</v>
      </c>
      <c r="D1043" t="s">
        <v>411</v>
      </c>
      <c r="E1043" t="s">
        <v>488</v>
      </c>
      <c r="F1043" t="s">
        <v>502</v>
      </c>
      <c r="G1043" t="s">
        <v>363</v>
      </c>
      <c r="H1043">
        <v>6.4160000000000004</v>
      </c>
      <c r="I1043" t="s">
        <v>871</v>
      </c>
      <c r="L1043">
        <v>108453095</v>
      </c>
      <c r="M1043" s="5">
        <v>46110</v>
      </c>
      <c r="N1043">
        <v>14</v>
      </c>
      <c r="O1043">
        <v>1</v>
      </c>
      <c r="P1043">
        <v>0</v>
      </c>
      <c r="Q1043">
        <v>5</v>
      </c>
      <c r="R1043" t="s">
        <v>9</v>
      </c>
    </row>
    <row r="1044" spans="1:18" x14ac:dyDescent="0.35">
      <c r="A1044">
        <v>0</v>
      </c>
      <c r="B1044" t="s">
        <v>363</v>
      </c>
      <c r="C1044">
        <v>0.1</v>
      </c>
      <c r="D1044" t="s">
        <v>411</v>
      </c>
      <c r="E1044" t="s">
        <v>488</v>
      </c>
      <c r="F1044" t="s">
        <v>502</v>
      </c>
      <c r="G1044" t="s">
        <v>363</v>
      </c>
      <c r="H1044">
        <v>6.4160000000000004</v>
      </c>
      <c r="I1044" t="s">
        <v>871</v>
      </c>
      <c r="L1044">
        <v>107820597</v>
      </c>
      <c r="M1044" s="5">
        <v>45521</v>
      </c>
      <c r="N1044">
        <v>17</v>
      </c>
      <c r="O1044">
        <v>1</v>
      </c>
      <c r="P1044">
        <v>0</v>
      </c>
      <c r="Q1044">
        <v>1</v>
      </c>
      <c r="R1044" t="s">
        <v>7</v>
      </c>
    </row>
    <row r="1045" spans="1:18" x14ac:dyDescent="0.35">
      <c r="A1045">
        <v>0</v>
      </c>
      <c r="B1045" t="s">
        <v>363</v>
      </c>
      <c r="C1045">
        <v>0.1</v>
      </c>
      <c r="D1045" t="s">
        <v>6</v>
      </c>
      <c r="E1045" t="s">
        <v>505</v>
      </c>
      <c r="F1045" t="s">
        <v>488</v>
      </c>
      <c r="G1045" t="s">
        <v>363</v>
      </c>
      <c r="H1045">
        <v>6.431</v>
      </c>
      <c r="I1045" t="s">
        <v>871</v>
      </c>
      <c r="L1045">
        <v>107715556</v>
      </c>
      <c r="M1045" s="5">
        <v>45421</v>
      </c>
      <c r="N1045">
        <v>21</v>
      </c>
      <c r="O1045">
        <v>1</v>
      </c>
      <c r="P1045">
        <v>0</v>
      </c>
      <c r="Q1045">
        <v>1</v>
      </c>
      <c r="R1045" t="s">
        <v>7</v>
      </c>
    </row>
    <row r="1046" spans="1:18" x14ac:dyDescent="0.35">
      <c r="A1046">
        <v>0</v>
      </c>
      <c r="B1046" t="s">
        <v>363</v>
      </c>
      <c r="C1046">
        <v>1.9</v>
      </c>
      <c r="D1046" t="s">
        <v>411</v>
      </c>
      <c r="E1046" t="s">
        <v>475</v>
      </c>
      <c r="F1046" t="s">
        <v>488</v>
      </c>
      <c r="G1046" t="s">
        <v>363</v>
      </c>
      <c r="H1046">
        <v>6.4969999999999999</v>
      </c>
      <c r="I1046" t="s">
        <v>871</v>
      </c>
      <c r="L1046">
        <v>106534766</v>
      </c>
      <c r="M1046" s="5">
        <v>44290</v>
      </c>
      <c r="N1046">
        <v>19</v>
      </c>
      <c r="O1046">
        <v>1</v>
      </c>
      <c r="P1046">
        <v>0</v>
      </c>
      <c r="Q1046">
        <v>5</v>
      </c>
      <c r="R1046" t="s">
        <v>7</v>
      </c>
    </row>
    <row r="1047" spans="1:18" x14ac:dyDescent="0.35">
      <c r="A1047">
        <v>0</v>
      </c>
      <c r="B1047" t="s">
        <v>363</v>
      </c>
      <c r="C1047">
        <v>0.19</v>
      </c>
      <c r="D1047" t="s">
        <v>411</v>
      </c>
      <c r="E1047" t="s">
        <v>488</v>
      </c>
      <c r="F1047" t="s">
        <v>502</v>
      </c>
      <c r="G1047" t="s">
        <v>363</v>
      </c>
      <c r="H1047">
        <v>6.5060000000000002</v>
      </c>
      <c r="I1047" t="s">
        <v>871</v>
      </c>
      <c r="L1047">
        <v>105002727</v>
      </c>
      <c r="M1047" s="5">
        <v>42768</v>
      </c>
      <c r="N1047">
        <v>5</v>
      </c>
      <c r="O1047">
        <v>1</v>
      </c>
      <c r="P1047">
        <v>0</v>
      </c>
      <c r="Q1047">
        <v>1</v>
      </c>
      <c r="R1047" t="s">
        <v>7</v>
      </c>
    </row>
    <row r="1048" spans="1:18" x14ac:dyDescent="0.35">
      <c r="A1048">
        <v>0</v>
      </c>
      <c r="B1048" t="s">
        <v>363</v>
      </c>
      <c r="C1048">
        <v>0.2</v>
      </c>
      <c r="D1048" t="s">
        <v>411</v>
      </c>
      <c r="E1048" t="s">
        <v>488</v>
      </c>
      <c r="F1048" t="s">
        <v>502</v>
      </c>
      <c r="G1048" t="s">
        <v>363</v>
      </c>
      <c r="H1048">
        <v>6.516</v>
      </c>
      <c r="I1048" t="s">
        <v>871</v>
      </c>
      <c r="L1048">
        <v>104853925</v>
      </c>
      <c r="M1048" s="5">
        <v>42632</v>
      </c>
      <c r="N1048">
        <v>25</v>
      </c>
      <c r="O1048">
        <v>2</v>
      </c>
      <c r="P1048">
        <v>0</v>
      </c>
      <c r="Q1048">
        <v>1</v>
      </c>
      <c r="R1048" t="s">
        <v>7</v>
      </c>
    </row>
    <row r="1049" spans="1:18" x14ac:dyDescent="0.35">
      <c r="A1049">
        <v>0</v>
      </c>
      <c r="B1049" t="s">
        <v>363</v>
      </c>
      <c r="C1049">
        <v>0.2</v>
      </c>
      <c r="D1049" t="s">
        <v>411</v>
      </c>
      <c r="E1049" t="s">
        <v>488</v>
      </c>
      <c r="F1049" t="s">
        <v>507</v>
      </c>
      <c r="G1049" t="s">
        <v>363</v>
      </c>
      <c r="H1049">
        <v>6.516</v>
      </c>
      <c r="I1049" t="s">
        <v>871</v>
      </c>
      <c r="L1049">
        <v>105700603</v>
      </c>
      <c r="M1049" s="5">
        <v>43438</v>
      </c>
      <c r="N1049">
        <v>17</v>
      </c>
      <c r="O1049">
        <v>1</v>
      </c>
      <c r="P1049">
        <v>0</v>
      </c>
      <c r="Q1049">
        <v>5</v>
      </c>
      <c r="R1049" t="s">
        <v>7</v>
      </c>
    </row>
    <row r="1050" spans="1:18" x14ac:dyDescent="0.35">
      <c r="A1050">
        <v>0</v>
      </c>
      <c r="B1050" t="s">
        <v>363</v>
      </c>
      <c r="C1050">
        <v>0.2</v>
      </c>
      <c r="D1050" t="s">
        <v>411</v>
      </c>
      <c r="E1050" t="s">
        <v>488</v>
      </c>
      <c r="F1050" t="s">
        <v>502</v>
      </c>
      <c r="G1050" t="s">
        <v>363</v>
      </c>
      <c r="H1050">
        <v>6.516</v>
      </c>
      <c r="I1050" t="s">
        <v>871</v>
      </c>
      <c r="L1050">
        <v>105017208</v>
      </c>
      <c r="M1050" s="5">
        <v>42788</v>
      </c>
      <c r="N1050">
        <v>17</v>
      </c>
      <c r="O1050">
        <v>1</v>
      </c>
      <c r="P1050">
        <v>0</v>
      </c>
      <c r="Q1050">
        <v>5</v>
      </c>
      <c r="R1050" t="s">
        <v>7</v>
      </c>
    </row>
    <row r="1051" spans="1:18" x14ac:dyDescent="0.35">
      <c r="A1051">
        <v>0</v>
      </c>
      <c r="B1051" t="s">
        <v>363</v>
      </c>
      <c r="C1051">
        <v>0.2</v>
      </c>
      <c r="D1051" t="s">
        <v>411</v>
      </c>
      <c r="E1051" t="s">
        <v>488</v>
      </c>
      <c r="F1051" t="s">
        <v>507</v>
      </c>
      <c r="G1051" t="s">
        <v>363</v>
      </c>
      <c r="H1051">
        <v>6.516</v>
      </c>
      <c r="I1051" t="s">
        <v>871</v>
      </c>
      <c r="L1051">
        <v>104294769</v>
      </c>
      <c r="M1051" s="5">
        <v>42048</v>
      </c>
      <c r="N1051">
        <v>28</v>
      </c>
      <c r="O1051">
        <v>1</v>
      </c>
      <c r="P1051">
        <v>0</v>
      </c>
      <c r="Q1051">
        <v>1</v>
      </c>
      <c r="R1051" t="s">
        <v>7</v>
      </c>
    </row>
    <row r="1052" spans="1:18" x14ac:dyDescent="0.35">
      <c r="A1052">
        <v>0</v>
      </c>
      <c r="B1052" t="s">
        <v>363</v>
      </c>
      <c r="C1052">
        <v>0.2</v>
      </c>
      <c r="D1052" t="s">
        <v>411</v>
      </c>
      <c r="E1052" t="s">
        <v>488</v>
      </c>
      <c r="F1052" t="s">
        <v>502</v>
      </c>
      <c r="G1052" t="s">
        <v>363</v>
      </c>
      <c r="H1052">
        <v>6.516</v>
      </c>
      <c r="I1052" t="s">
        <v>871</v>
      </c>
      <c r="L1052">
        <v>107964725</v>
      </c>
      <c r="M1052" s="5">
        <v>45644</v>
      </c>
      <c r="N1052">
        <v>17</v>
      </c>
      <c r="O1052">
        <v>1</v>
      </c>
      <c r="P1052">
        <v>0</v>
      </c>
      <c r="Q1052">
        <v>5</v>
      </c>
      <c r="R1052" t="s">
        <v>7</v>
      </c>
    </row>
    <row r="1053" spans="1:18" x14ac:dyDescent="0.35">
      <c r="A1053">
        <v>0</v>
      </c>
      <c r="B1053" t="s">
        <v>363</v>
      </c>
      <c r="C1053">
        <v>0.2</v>
      </c>
      <c r="D1053" t="s">
        <v>411</v>
      </c>
      <c r="E1053" t="s">
        <v>488</v>
      </c>
      <c r="F1053" t="s">
        <v>502</v>
      </c>
      <c r="G1053" t="s">
        <v>363</v>
      </c>
      <c r="H1053">
        <v>6.516</v>
      </c>
      <c r="I1053" t="s">
        <v>871</v>
      </c>
      <c r="L1053">
        <v>108304948</v>
      </c>
      <c r="M1053" s="5">
        <v>45974</v>
      </c>
      <c r="N1053">
        <v>17</v>
      </c>
      <c r="O1053">
        <v>1</v>
      </c>
      <c r="P1053">
        <v>0</v>
      </c>
      <c r="Q1053">
        <v>3</v>
      </c>
      <c r="R1053" t="s">
        <v>7</v>
      </c>
    </row>
    <row r="1054" spans="1:18" x14ac:dyDescent="0.35">
      <c r="A1054">
        <v>0</v>
      </c>
      <c r="B1054" t="s">
        <v>363</v>
      </c>
      <c r="C1054">
        <v>0.2</v>
      </c>
      <c r="D1054" t="s">
        <v>490</v>
      </c>
      <c r="E1054" t="s">
        <v>488</v>
      </c>
      <c r="F1054" t="s">
        <v>502</v>
      </c>
      <c r="G1054" t="s">
        <v>363</v>
      </c>
      <c r="H1054">
        <v>6.516</v>
      </c>
      <c r="I1054" t="s">
        <v>871</v>
      </c>
      <c r="L1054">
        <v>107943178</v>
      </c>
      <c r="M1054" s="5">
        <v>45628</v>
      </c>
      <c r="N1054">
        <v>21</v>
      </c>
      <c r="O1054">
        <v>1</v>
      </c>
      <c r="P1054">
        <v>8</v>
      </c>
      <c r="Q1054">
        <v>1</v>
      </c>
      <c r="R1054" t="s">
        <v>7</v>
      </c>
    </row>
    <row r="1055" spans="1:18" x14ac:dyDescent="0.35">
      <c r="A1055">
        <v>0</v>
      </c>
      <c r="B1055" t="s">
        <v>363</v>
      </c>
      <c r="C1055">
        <v>0.2</v>
      </c>
      <c r="D1055" t="s">
        <v>490</v>
      </c>
      <c r="E1055" t="s">
        <v>488</v>
      </c>
      <c r="F1055" t="s">
        <v>502</v>
      </c>
      <c r="G1055" t="s">
        <v>363</v>
      </c>
      <c r="H1055">
        <v>6.516</v>
      </c>
      <c r="I1055" t="s">
        <v>871</v>
      </c>
      <c r="L1055">
        <v>107943119</v>
      </c>
      <c r="M1055" s="5">
        <v>45628</v>
      </c>
      <c r="N1055">
        <v>19</v>
      </c>
      <c r="O1055">
        <v>1</v>
      </c>
      <c r="P1055">
        <v>8</v>
      </c>
      <c r="Q1055">
        <v>1</v>
      </c>
      <c r="R1055" t="s">
        <v>7</v>
      </c>
    </row>
    <row r="1056" spans="1:18" x14ac:dyDescent="0.35">
      <c r="A1056">
        <v>0</v>
      </c>
      <c r="B1056" t="s">
        <v>363</v>
      </c>
      <c r="C1056">
        <v>0</v>
      </c>
      <c r="E1056" t="s">
        <v>508</v>
      </c>
      <c r="F1056" t="s">
        <v>488</v>
      </c>
      <c r="G1056" t="s">
        <v>363</v>
      </c>
      <c r="H1056">
        <v>6.5309999999999997</v>
      </c>
      <c r="I1056" t="s">
        <v>871</v>
      </c>
      <c r="L1056">
        <v>107792000</v>
      </c>
      <c r="M1056" s="5">
        <v>45495</v>
      </c>
      <c r="N1056">
        <v>23</v>
      </c>
      <c r="O1056">
        <v>2</v>
      </c>
      <c r="P1056">
        <v>8</v>
      </c>
      <c r="Q1056">
        <v>1</v>
      </c>
      <c r="R1056" t="s">
        <v>8</v>
      </c>
    </row>
    <row r="1057" spans="1:18" x14ac:dyDescent="0.35">
      <c r="A1057">
        <v>0</v>
      </c>
      <c r="B1057" t="s">
        <v>363</v>
      </c>
      <c r="C1057">
        <v>0.3</v>
      </c>
      <c r="D1057" t="s">
        <v>411</v>
      </c>
      <c r="E1057" t="s">
        <v>488</v>
      </c>
      <c r="F1057" t="s">
        <v>502</v>
      </c>
      <c r="G1057" t="s">
        <v>363</v>
      </c>
      <c r="H1057">
        <v>6.6159999999999997</v>
      </c>
      <c r="I1057" t="s">
        <v>871</v>
      </c>
      <c r="L1057">
        <v>104633816</v>
      </c>
      <c r="M1057" s="5">
        <v>42401</v>
      </c>
      <c r="N1057">
        <v>17</v>
      </c>
      <c r="O1057">
        <v>1</v>
      </c>
      <c r="Q1057">
        <v>5</v>
      </c>
      <c r="R1057" t="s">
        <v>7</v>
      </c>
    </row>
    <row r="1058" spans="1:18" x14ac:dyDescent="0.35">
      <c r="A1058">
        <v>0</v>
      </c>
      <c r="B1058" t="s">
        <v>363</v>
      </c>
      <c r="C1058">
        <v>0.34</v>
      </c>
      <c r="D1058" t="s">
        <v>411</v>
      </c>
      <c r="E1058" t="s">
        <v>488</v>
      </c>
      <c r="F1058" t="s">
        <v>502</v>
      </c>
      <c r="G1058" t="s">
        <v>363</v>
      </c>
      <c r="H1058">
        <v>6.6559999999999997</v>
      </c>
      <c r="I1058" t="s">
        <v>871</v>
      </c>
      <c r="L1058">
        <v>106423142</v>
      </c>
      <c r="M1058" s="5">
        <v>44166</v>
      </c>
      <c r="N1058">
        <v>21</v>
      </c>
      <c r="O1058">
        <v>1</v>
      </c>
      <c r="P1058">
        <v>0</v>
      </c>
      <c r="Q1058">
        <v>5</v>
      </c>
      <c r="R1058" t="s">
        <v>3</v>
      </c>
    </row>
    <row r="1059" spans="1:18" x14ac:dyDescent="0.35">
      <c r="A1059">
        <v>0</v>
      </c>
      <c r="B1059" t="s">
        <v>363</v>
      </c>
      <c r="C1059">
        <v>1</v>
      </c>
      <c r="D1059" t="s">
        <v>6</v>
      </c>
      <c r="E1059" t="s">
        <v>502</v>
      </c>
      <c r="F1059" t="s">
        <v>488</v>
      </c>
      <c r="G1059" t="s">
        <v>363</v>
      </c>
      <c r="H1059">
        <v>6.7050000000000001</v>
      </c>
      <c r="I1059" t="s">
        <v>871</v>
      </c>
      <c r="L1059">
        <v>106592985</v>
      </c>
      <c r="M1059" s="5">
        <v>44350</v>
      </c>
      <c r="N1059">
        <v>19</v>
      </c>
      <c r="O1059">
        <v>2</v>
      </c>
      <c r="P1059">
        <v>0</v>
      </c>
      <c r="Q1059">
        <v>1</v>
      </c>
      <c r="R1059" t="s">
        <v>8</v>
      </c>
    </row>
    <row r="1060" spans="1:18" x14ac:dyDescent="0.35">
      <c r="A1060">
        <v>0</v>
      </c>
      <c r="B1060" t="s">
        <v>363</v>
      </c>
      <c r="C1060">
        <v>1</v>
      </c>
      <c r="D1060" t="s">
        <v>6</v>
      </c>
      <c r="E1060" t="s">
        <v>502</v>
      </c>
      <c r="F1060" t="s">
        <v>488</v>
      </c>
      <c r="G1060" t="s">
        <v>363</v>
      </c>
      <c r="H1060">
        <v>6.7050000000000001</v>
      </c>
      <c r="I1060" t="s">
        <v>871</v>
      </c>
      <c r="L1060">
        <v>104163114</v>
      </c>
      <c r="M1060" s="5">
        <v>41896</v>
      </c>
      <c r="N1060">
        <v>19</v>
      </c>
      <c r="O1060">
        <v>1</v>
      </c>
      <c r="P1060">
        <v>0</v>
      </c>
      <c r="Q1060">
        <v>1</v>
      </c>
      <c r="R1060" t="s">
        <v>9</v>
      </c>
    </row>
    <row r="1061" spans="1:18" x14ac:dyDescent="0.35">
      <c r="A1061">
        <v>0</v>
      </c>
      <c r="B1061" t="s">
        <v>363</v>
      </c>
      <c r="C1061">
        <v>1</v>
      </c>
      <c r="D1061" t="s">
        <v>6</v>
      </c>
      <c r="E1061" t="s">
        <v>502</v>
      </c>
      <c r="F1061" t="s">
        <v>488</v>
      </c>
      <c r="G1061" t="s">
        <v>363</v>
      </c>
      <c r="H1061">
        <v>6.7050000000000001</v>
      </c>
      <c r="I1061" t="s">
        <v>871</v>
      </c>
      <c r="L1061">
        <v>107084442</v>
      </c>
      <c r="M1061" s="5">
        <v>44818</v>
      </c>
      <c r="N1061">
        <v>21</v>
      </c>
      <c r="O1061">
        <v>1</v>
      </c>
      <c r="P1061">
        <v>0</v>
      </c>
      <c r="Q1061">
        <v>1</v>
      </c>
      <c r="R1061" t="s">
        <v>7</v>
      </c>
    </row>
    <row r="1062" spans="1:18" x14ac:dyDescent="0.35">
      <c r="A1062">
        <v>0</v>
      </c>
      <c r="B1062" t="s">
        <v>363</v>
      </c>
      <c r="C1062">
        <v>1</v>
      </c>
      <c r="D1062" t="s">
        <v>6</v>
      </c>
      <c r="E1062" t="s">
        <v>502</v>
      </c>
      <c r="F1062" t="s">
        <v>488</v>
      </c>
      <c r="G1062" t="s">
        <v>363</v>
      </c>
      <c r="H1062">
        <v>6.7050000000000001</v>
      </c>
      <c r="I1062" t="s">
        <v>871</v>
      </c>
      <c r="L1062">
        <v>104088138</v>
      </c>
      <c r="M1062" s="5">
        <v>41811</v>
      </c>
      <c r="N1062">
        <v>19</v>
      </c>
      <c r="O1062">
        <v>2</v>
      </c>
      <c r="P1062">
        <v>0</v>
      </c>
      <c r="Q1062">
        <v>5</v>
      </c>
      <c r="R1062" t="s">
        <v>8</v>
      </c>
    </row>
    <row r="1063" spans="1:18" x14ac:dyDescent="0.35">
      <c r="A1063">
        <v>0</v>
      </c>
      <c r="B1063" t="s">
        <v>363</v>
      </c>
      <c r="C1063">
        <v>0.4</v>
      </c>
      <c r="D1063" t="s">
        <v>411</v>
      </c>
      <c r="E1063" t="s">
        <v>488</v>
      </c>
      <c r="F1063" t="s">
        <v>507</v>
      </c>
      <c r="G1063" t="s">
        <v>363</v>
      </c>
      <c r="H1063">
        <v>6.7160000000000002</v>
      </c>
      <c r="I1063" t="s">
        <v>871</v>
      </c>
      <c r="L1063">
        <v>105273422</v>
      </c>
      <c r="M1063" s="5">
        <v>43037</v>
      </c>
      <c r="N1063">
        <v>19</v>
      </c>
      <c r="O1063">
        <v>2</v>
      </c>
      <c r="P1063">
        <v>0</v>
      </c>
      <c r="Q1063">
        <v>1</v>
      </c>
      <c r="R1063" t="s">
        <v>7</v>
      </c>
    </row>
    <row r="1064" spans="1:18" x14ac:dyDescent="0.35">
      <c r="A1064">
        <v>0</v>
      </c>
      <c r="B1064" t="s">
        <v>363</v>
      </c>
      <c r="C1064">
        <v>0.4</v>
      </c>
      <c r="D1064" t="s">
        <v>411</v>
      </c>
      <c r="E1064" t="s">
        <v>488</v>
      </c>
      <c r="F1064" t="s">
        <v>502</v>
      </c>
      <c r="G1064" t="s">
        <v>363</v>
      </c>
      <c r="H1064">
        <v>6.7160000000000002</v>
      </c>
      <c r="I1064" t="s">
        <v>871</v>
      </c>
      <c r="L1064">
        <v>106886913</v>
      </c>
      <c r="M1064" s="5">
        <v>44627</v>
      </c>
      <c r="N1064">
        <v>19</v>
      </c>
      <c r="O1064">
        <v>1</v>
      </c>
      <c r="P1064">
        <v>0</v>
      </c>
      <c r="Q1064">
        <v>1</v>
      </c>
      <c r="R1064" t="s">
        <v>8</v>
      </c>
    </row>
    <row r="1065" spans="1:18" x14ac:dyDescent="0.35">
      <c r="A1065">
        <v>0</v>
      </c>
      <c r="B1065" t="s">
        <v>363</v>
      </c>
      <c r="C1065">
        <v>0.4</v>
      </c>
      <c r="D1065" t="s">
        <v>411</v>
      </c>
      <c r="E1065" t="s">
        <v>488</v>
      </c>
      <c r="F1065" t="s">
        <v>502</v>
      </c>
      <c r="G1065" t="s">
        <v>363</v>
      </c>
      <c r="H1065">
        <v>6.7160000000000002</v>
      </c>
      <c r="I1065" t="s">
        <v>871</v>
      </c>
      <c r="L1065">
        <v>105777683</v>
      </c>
      <c r="M1065" s="5">
        <v>43512</v>
      </c>
      <c r="N1065">
        <v>27</v>
      </c>
      <c r="O1065">
        <v>1</v>
      </c>
      <c r="P1065">
        <v>0</v>
      </c>
      <c r="Q1065">
        <v>5</v>
      </c>
      <c r="R1065" t="s">
        <v>10</v>
      </c>
    </row>
    <row r="1066" spans="1:18" x14ac:dyDescent="0.35">
      <c r="A1066">
        <v>0</v>
      </c>
      <c r="B1066" t="s">
        <v>363</v>
      </c>
      <c r="C1066">
        <v>0.4</v>
      </c>
      <c r="D1066" t="s">
        <v>411</v>
      </c>
      <c r="E1066" t="s">
        <v>488</v>
      </c>
      <c r="F1066" t="s">
        <v>502</v>
      </c>
      <c r="G1066" t="s">
        <v>363</v>
      </c>
      <c r="H1066">
        <v>6.7160000000000002</v>
      </c>
      <c r="I1066" t="s">
        <v>871</v>
      </c>
      <c r="L1066">
        <v>104841360</v>
      </c>
      <c r="M1066" s="5">
        <v>42620</v>
      </c>
      <c r="N1066">
        <v>19</v>
      </c>
      <c r="O1066">
        <v>1</v>
      </c>
      <c r="P1066">
        <v>0</v>
      </c>
      <c r="Q1066">
        <v>1</v>
      </c>
      <c r="R1066" t="s">
        <v>10</v>
      </c>
    </row>
    <row r="1067" spans="1:18" x14ac:dyDescent="0.35">
      <c r="A1067">
        <v>0</v>
      </c>
      <c r="B1067" t="s">
        <v>363</v>
      </c>
      <c r="C1067">
        <v>0.4</v>
      </c>
      <c r="D1067" t="s">
        <v>411</v>
      </c>
      <c r="E1067" t="s">
        <v>488</v>
      </c>
      <c r="F1067" t="s">
        <v>509</v>
      </c>
      <c r="G1067" t="s">
        <v>363</v>
      </c>
      <c r="H1067">
        <v>6.7160000000000002</v>
      </c>
      <c r="I1067" t="s">
        <v>871</v>
      </c>
      <c r="L1067">
        <v>107724118</v>
      </c>
      <c r="M1067" s="5">
        <v>45429</v>
      </c>
      <c r="N1067">
        <v>19</v>
      </c>
      <c r="O1067">
        <v>1</v>
      </c>
      <c r="P1067">
        <v>0</v>
      </c>
      <c r="Q1067">
        <v>5</v>
      </c>
      <c r="R1067" t="s">
        <v>7</v>
      </c>
    </row>
    <row r="1068" spans="1:18" x14ac:dyDescent="0.35">
      <c r="A1068">
        <v>0</v>
      </c>
      <c r="B1068" t="s">
        <v>363</v>
      </c>
      <c r="C1068">
        <v>0.4</v>
      </c>
      <c r="D1068" t="s">
        <v>490</v>
      </c>
      <c r="E1068" t="s">
        <v>488</v>
      </c>
      <c r="F1068" t="s">
        <v>502</v>
      </c>
      <c r="G1068" t="s">
        <v>363</v>
      </c>
      <c r="H1068">
        <v>6.7160000000000002</v>
      </c>
      <c r="I1068" t="s">
        <v>871</v>
      </c>
      <c r="L1068">
        <v>106800774</v>
      </c>
      <c r="M1068" s="5">
        <v>44540</v>
      </c>
      <c r="N1068">
        <v>31</v>
      </c>
      <c r="O1068">
        <v>2</v>
      </c>
      <c r="P1068">
        <v>4</v>
      </c>
      <c r="Q1068">
        <v>1</v>
      </c>
      <c r="R1068" t="s">
        <v>7</v>
      </c>
    </row>
    <row r="1069" spans="1:18" x14ac:dyDescent="0.35">
      <c r="A1069">
        <v>0</v>
      </c>
      <c r="B1069" t="s">
        <v>363</v>
      </c>
      <c r="C1069">
        <v>0.4</v>
      </c>
      <c r="D1069" t="s">
        <v>385</v>
      </c>
      <c r="E1069" t="s">
        <v>488</v>
      </c>
      <c r="F1069" t="s">
        <v>502</v>
      </c>
      <c r="G1069" t="s">
        <v>363</v>
      </c>
      <c r="H1069">
        <v>6.7160000000000002</v>
      </c>
      <c r="I1069" t="s">
        <v>871</v>
      </c>
      <c r="L1069">
        <v>106791372</v>
      </c>
      <c r="M1069" s="5">
        <v>44530</v>
      </c>
      <c r="N1069">
        <v>27</v>
      </c>
      <c r="O1069">
        <v>1</v>
      </c>
      <c r="P1069">
        <v>0</v>
      </c>
      <c r="Q1069">
        <v>1</v>
      </c>
      <c r="R1069" t="s">
        <v>8</v>
      </c>
    </row>
    <row r="1070" spans="1:18" x14ac:dyDescent="0.35">
      <c r="A1070">
        <v>0</v>
      </c>
      <c r="B1070" t="s">
        <v>363</v>
      </c>
      <c r="C1070">
        <v>0.4</v>
      </c>
      <c r="D1070" t="s">
        <v>385</v>
      </c>
      <c r="E1070" t="s">
        <v>488</v>
      </c>
      <c r="F1070" t="s">
        <v>502</v>
      </c>
      <c r="G1070" t="s">
        <v>363</v>
      </c>
      <c r="H1070">
        <v>6.7160000000000002</v>
      </c>
      <c r="I1070" t="s">
        <v>871</v>
      </c>
      <c r="L1070">
        <v>108287854</v>
      </c>
      <c r="M1070" s="5">
        <v>45961</v>
      </c>
      <c r="N1070">
        <v>19</v>
      </c>
      <c r="O1070">
        <v>1</v>
      </c>
      <c r="P1070">
        <v>0</v>
      </c>
      <c r="Q1070">
        <v>1</v>
      </c>
      <c r="R1070" t="s">
        <v>3</v>
      </c>
    </row>
    <row r="1071" spans="1:18" x14ac:dyDescent="0.35">
      <c r="A1071">
        <v>0</v>
      </c>
      <c r="B1071" t="s">
        <v>363</v>
      </c>
      <c r="C1071">
        <v>0.49</v>
      </c>
      <c r="D1071" t="s">
        <v>411</v>
      </c>
      <c r="E1071" t="s">
        <v>488</v>
      </c>
      <c r="F1071" t="s">
        <v>502</v>
      </c>
      <c r="G1071" t="s">
        <v>363</v>
      </c>
      <c r="H1071">
        <v>6.806</v>
      </c>
      <c r="I1071" t="s">
        <v>871</v>
      </c>
      <c r="L1071">
        <v>107115226</v>
      </c>
      <c r="M1071" s="5">
        <v>44848</v>
      </c>
      <c r="N1071">
        <v>19</v>
      </c>
      <c r="O1071">
        <v>1</v>
      </c>
      <c r="P1071">
        <v>0</v>
      </c>
      <c r="Q1071">
        <v>1</v>
      </c>
      <c r="R1071" t="s">
        <v>10</v>
      </c>
    </row>
    <row r="1072" spans="1:18" x14ac:dyDescent="0.35">
      <c r="A1072">
        <v>0</v>
      </c>
      <c r="B1072" t="s">
        <v>363</v>
      </c>
      <c r="C1072">
        <v>0.5</v>
      </c>
      <c r="D1072" t="s">
        <v>411</v>
      </c>
      <c r="E1072" t="s">
        <v>488</v>
      </c>
      <c r="F1072" t="s">
        <v>502</v>
      </c>
      <c r="G1072" t="s">
        <v>363</v>
      </c>
      <c r="H1072">
        <v>6.8159999999999998</v>
      </c>
      <c r="I1072" t="s">
        <v>871</v>
      </c>
      <c r="L1072">
        <v>104338605</v>
      </c>
      <c r="M1072" s="5">
        <v>42096</v>
      </c>
      <c r="N1072">
        <v>19</v>
      </c>
      <c r="O1072">
        <v>1</v>
      </c>
      <c r="P1072">
        <v>0</v>
      </c>
      <c r="Q1072">
        <v>1</v>
      </c>
      <c r="R1072" t="s">
        <v>8</v>
      </c>
    </row>
    <row r="1073" spans="1:18" x14ac:dyDescent="0.35">
      <c r="A1073">
        <v>0</v>
      </c>
      <c r="B1073" t="s">
        <v>363</v>
      </c>
      <c r="C1073">
        <v>0.5</v>
      </c>
      <c r="D1073" t="s">
        <v>411</v>
      </c>
      <c r="E1073" t="s">
        <v>488</v>
      </c>
      <c r="F1073" t="s">
        <v>502</v>
      </c>
      <c r="G1073" t="s">
        <v>363</v>
      </c>
      <c r="H1073">
        <v>6.8159999999999998</v>
      </c>
      <c r="I1073" t="s">
        <v>871</v>
      </c>
      <c r="L1073">
        <v>105339014</v>
      </c>
      <c r="M1073" s="5">
        <v>43101</v>
      </c>
      <c r="N1073">
        <v>5</v>
      </c>
      <c r="O1073">
        <v>1</v>
      </c>
      <c r="P1073">
        <v>0</v>
      </c>
      <c r="Q1073">
        <v>1</v>
      </c>
      <c r="R1073" t="s">
        <v>9</v>
      </c>
    </row>
    <row r="1074" spans="1:18" x14ac:dyDescent="0.35">
      <c r="A1074">
        <v>0</v>
      </c>
      <c r="B1074" t="s">
        <v>363</v>
      </c>
      <c r="C1074">
        <v>0.5</v>
      </c>
      <c r="D1074" t="s">
        <v>411</v>
      </c>
      <c r="E1074" t="s">
        <v>488</v>
      </c>
      <c r="F1074" t="s">
        <v>502</v>
      </c>
      <c r="G1074" t="s">
        <v>363</v>
      </c>
      <c r="H1074">
        <v>6.8159999999999998</v>
      </c>
      <c r="I1074" t="s">
        <v>871</v>
      </c>
      <c r="L1074">
        <v>106964022</v>
      </c>
      <c r="M1074" s="5">
        <v>44698</v>
      </c>
      <c r="N1074">
        <v>19</v>
      </c>
      <c r="O1074">
        <v>1</v>
      </c>
      <c r="P1074">
        <v>0</v>
      </c>
      <c r="Q1074">
        <v>1</v>
      </c>
      <c r="R1074" t="s">
        <v>8</v>
      </c>
    </row>
    <row r="1075" spans="1:18" x14ac:dyDescent="0.35">
      <c r="A1075">
        <v>0</v>
      </c>
      <c r="B1075" t="s">
        <v>363</v>
      </c>
      <c r="C1075">
        <v>0.5</v>
      </c>
      <c r="D1075" t="s">
        <v>411</v>
      </c>
      <c r="E1075" t="s">
        <v>488</v>
      </c>
      <c r="F1075" t="s">
        <v>502</v>
      </c>
      <c r="G1075" t="s">
        <v>363</v>
      </c>
      <c r="H1075">
        <v>6.8159999999999998</v>
      </c>
      <c r="I1075" t="s">
        <v>871</v>
      </c>
      <c r="L1075">
        <v>104617069</v>
      </c>
      <c r="M1075" s="5">
        <v>42386</v>
      </c>
      <c r="N1075">
        <v>19</v>
      </c>
      <c r="O1075">
        <v>1</v>
      </c>
      <c r="P1075">
        <v>0</v>
      </c>
      <c r="Q1075">
        <v>5</v>
      </c>
      <c r="R1075" t="s">
        <v>7</v>
      </c>
    </row>
    <row r="1076" spans="1:18" x14ac:dyDescent="0.35">
      <c r="A1076">
        <v>0</v>
      </c>
      <c r="B1076" t="s">
        <v>363</v>
      </c>
      <c r="C1076">
        <v>0.5</v>
      </c>
      <c r="D1076" t="s">
        <v>411</v>
      </c>
      <c r="E1076" t="s">
        <v>488</v>
      </c>
      <c r="F1076" t="s">
        <v>502</v>
      </c>
      <c r="G1076" t="s">
        <v>363</v>
      </c>
      <c r="H1076">
        <v>6.8159999999999998</v>
      </c>
      <c r="I1076" t="s">
        <v>871</v>
      </c>
      <c r="L1076">
        <v>108407910</v>
      </c>
      <c r="M1076" s="5">
        <v>46071</v>
      </c>
      <c r="N1076">
        <v>28</v>
      </c>
      <c r="O1076">
        <v>1</v>
      </c>
      <c r="P1076">
        <v>0</v>
      </c>
      <c r="Q1076">
        <v>1</v>
      </c>
      <c r="R1076" t="s">
        <v>7</v>
      </c>
    </row>
    <row r="1077" spans="1:18" x14ac:dyDescent="0.35">
      <c r="A1077">
        <v>0</v>
      </c>
      <c r="B1077" t="s">
        <v>363</v>
      </c>
      <c r="C1077">
        <v>0.5</v>
      </c>
      <c r="D1077" t="s">
        <v>411</v>
      </c>
      <c r="E1077" t="s">
        <v>488</v>
      </c>
      <c r="F1077" t="s">
        <v>502</v>
      </c>
      <c r="G1077" t="s">
        <v>363</v>
      </c>
      <c r="H1077">
        <v>6.8159999999999998</v>
      </c>
      <c r="I1077" t="s">
        <v>871</v>
      </c>
      <c r="L1077">
        <v>107672895</v>
      </c>
      <c r="M1077" s="5">
        <v>45382</v>
      </c>
      <c r="N1077">
        <v>17</v>
      </c>
      <c r="O1077">
        <v>1</v>
      </c>
      <c r="P1077">
        <v>0</v>
      </c>
      <c r="Q1077">
        <v>1</v>
      </c>
      <c r="R1077" t="s">
        <v>7</v>
      </c>
    </row>
    <row r="1078" spans="1:18" x14ac:dyDescent="0.35">
      <c r="A1078">
        <v>0</v>
      </c>
      <c r="B1078" t="s">
        <v>363</v>
      </c>
      <c r="C1078">
        <v>0.5</v>
      </c>
      <c r="D1078" t="s">
        <v>411</v>
      </c>
      <c r="E1078" t="s">
        <v>488</v>
      </c>
      <c r="F1078" t="s">
        <v>502</v>
      </c>
      <c r="G1078" t="s">
        <v>363</v>
      </c>
      <c r="H1078">
        <v>6.8159999999999998</v>
      </c>
      <c r="I1078" t="s">
        <v>871</v>
      </c>
      <c r="L1078">
        <v>108139015</v>
      </c>
      <c r="M1078" s="5">
        <v>45819</v>
      </c>
      <c r="N1078">
        <v>19</v>
      </c>
      <c r="O1078">
        <v>1</v>
      </c>
      <c r="P1078">
        <v>0</v>
      </c>
      <c r="Q1078">
        <v>1</v>
      </c>
      <c r="R1078" t="s">
        <v>7</v>
      </c>
    </row>
    <row r="1079" spans="1:18" x14ac:dyDescent="0.35">
      <c r="A1079">
        <v>0</v>
      </c>
      <c r="B1079" t="s">
        <v>363</v>
      </c>
      <c r="C1079">
        <v>0.85</v>
      </c>
      <c r="D1079" t="s">
        <v>6</v>
      </c>
      <c r="E1079" t="s">
        <v>502</v>
      </c>
      <c r="F1079" t="s">
        <v>488</v>
      </c>
      <c r="G1079" t="s">
        <v>363</v>
      </c>
      <c r="H1079">
        <v>6.8550000000000004</v>
      </c>
      <c r="I1079" t="s">
        <v>871</v>
      </c>
      <c r="L1079">
        <v>107579129</v>
      </c>
      <c r="M1079" s="5">
        <v>45289</v>
      </c>
      <c r="N1079">
        <v>21</v>
      </c>
      <c r="O1079">
        <v>1</v>
      </c>
      <c r="P1079">
        <v>0</v>
      </c>
      <c r="Q1079">
        <v>1</v>
      </c>
      <c r="R1079" t="s">
        <v>7</v>
      </c>
    </row>
    <row r="1080" spans="1:18" x14ac:dyDescent="0.35">
      <c r="A1080">
        <v>0</v>
      </c>
      <c r="B1080" t="s">
        <v>363</v>
      </c>
      <c r="C1080">
        <v>0.6</v>
      </c>
      <c r="D1080" t="s">
        <v>411</v>
      </c>
      <c r="E1080" t="s">
        <v>488</v>
      </c>
      <c r="F1080" t="s">
        <v>502</v>
      </c>
      <c r="G1080" t="s">
        <v>363</v>
      </c>
      <c r="H1080">
        <v>6.9160000000000004</v>
      </c>
      <c r="I1080" t="s">
        <v>871</v>
      </c>
      <c r="L1080">
        <v>104270500</v>
      </c>
      <c r="M1080" s="5">
        <v>42019</v>
      </c>
      <c r="N1080">
        <v>19</v>
      </c>
      <c r="O1080">
        <v>2</v>
      </c>
      <c r="P1080">
        <v>0</v>
      </c>
      <c r="Q1080">
        <v>1</v>
      </c>
      <c r="R1080" t="s">
        <v>7</v>
      </c>
    </row>
    <row r="1081" spans="1:18" x14ac:dyDescent="0.35">
      <c r="A1081">
        <v>0</v>
      </c>
      <c r="B1081" t="s">
        <v>363</v>
      </c>
      <c r="C1081">
        <v>0.7</v>
      </c>
      <c r="D1081" t="s">
        <v>6</v>
      </c>
      <c r="E1081" t="s">
        <v>502</v>
      </c>
      <c r="F1081" t="s">
        <v>488</v>
      </c>
      <c r="G1081" t="s">
        <v>363</v>
      </c>
      <c r="H1081">
        <v>7.0049999999999999</v>
      </c>
      <c r="I1081" t="s">
        <v>871</v>
      </c>
      <c r="L1081">
        <v>108095259</v>
      </c>
      <c r="M1081" s="5">
        <v>45777</v>
      </c>
      <c r="N1081">
        <v>17</v>
      </c>
      <c r="O1081">
        <v>1</v>
      </c>
      <c r="P1081">
        <v>0</v>
      </c>
      <c r="Q1081">
        <v>3</v>
      </c>
      <c r="R1081" t="s">
        <v>7</v>
      </c>
    </row>
    <row r="1082" spans="1:18" x14ac:dyDescent="0.35">
      <c r="A1082">
        <v>0</v>
      </c>
      <c r="B1082" t="s">
        <v>363</v>
      </c>
      <c r="C1082">
        <v>9.5000000000000001E-2</v>
      </c>
      <c r="D1082" t="s">
        <v>6</v>
      </c>
      <c r="E1082" t="s">
        <v>509</v>
      </c>
      <c r="F1082" t="s">
        <v>488</v>
      </c>
      <c r="G1082" t="s">
        <v>363</v>
      </c>
      <c r="H1082">
        <v>7.0129999999999999</v>
      </c>
      <c r="I1082" t="s">
        <v>871</v>
      </c>
      <c r="L1082">
        <v>107283645</v>
      </c>
      <c r="M1082" s="5">
        <v>45007</v>
      </c>
      <c r="N1082">
        <v>32</v>
      </c>
      <c r="O1082">
        <v>2</v>
      </c>
      <c r="P1082">
        <v>0</v>
      </c>
      <c r="Q1082">
        <v>1</v>
      </c>
      <c r="R1082" t="s">
        <v>8</v>
      </c>
    </row>
    <row r="1083" spans="1:18" x14ac:dyDescent="0.35">
      <c r="A1083">
        <v>0</v>
      </c>
      <c r="B1083" t="s">
        <v>363</v>
      </c>
      <c r="C1083">
        <v>0.7</v>
      </c>
      <c r="D1083" t="s">
        <v>411</v>
      </c>
      <c r="E1083" t="s">
        <v>488</v>
      </c>
      <c r="F1083" t="s">
        <v>502</v>
      </c>
      <c r="G1083" t="s">
        <v>363</v>
      </c>
      <c r="H1083">
        <v>7.016</v>
      </c>
      <c r="I1083" t="s">
        <v>871</v>
      </c>
      <c r="L1083">
        <v>103977027</v>
      </c>
      <c r="M1083" s="5">
        <v>41683</v>
      </c>
      <c r="N1083">
        <v>21</v>
      </c>
      <c r="O1083">
        <v>5</v>
      </c>
      <c r="P1083">
        <v>0</v>
      </c>
      <c r="Q1083">
        <v>1</v>
      </c>
      <c r="R1083" t="s">
        <v>7</v>
      </c>
    </row>
    <row r="1084" spans="1:18" x14ac:dyDescent="0.35">
      <c r="A1084">
        <v>0</v>
      </c>
      <c r="B1084" t="s">
        <v>363</v>
      </c>
      <c r="C1084">
        <v>0.7</v>
      </c>
      <c r="D1084" t="s">
        <v>411</v>
      </c>
      <c r="E1084" t="s">
        <v>488</v>
      </c>
      <c r="F1084" t="s">
        <v>502</v>
      </c>
      <c r="G1084" t="s">
        <v>363</v>
      </c>
      <c r="H1084">
        <v>7.016</v>
      </c>
      <c r="I1084" t="s">
        <v>871</v>
      </c>
      <c r="L1084">
        <v>105293257</v>
      </c>
      <c r="M1084" s="5">
        <v>43053</v>
      </c>
      <c r="N1084">
        <v>21</v>
      </c>
      <c r="O1084">
        <v>1</v>
      </c>
      <c r="P1084">
        <v>0</v>
      </c>
      <c r="Q1084">
        <v>1</v>
      </c>
      <c r="R1084" t="s">
        <v>7</v>
      </c>
    </row>
    <row r="1085" spans="1:18" x14ac:dyDescent="0.35">
      <c r="A1085">
        <v>0</v>
      </c>
      <c r="B1085" t="s">
        <v>363</v>
      </c>
      <c r="C1085">
        <v>0.7</v>
      </c>
      <c r="D1085" t="s">
        <v>411</v>
      </c>
      <c r="E1085" t="s">
        <v>488</v>
      </c>
      <c r="F1085" t="s">
        <v>502</v>
      </c>
      <c r="G1085" t="s">
        <v>363</v>
      </c>
      <c r="H1085">
        <v>7.016</v>
      </c>
      <c r="I1085" t="s">
        <v>871</v>
      </c>
      <c r="L1085">
        <v>105406485</v>
      </c>
      <c r="M1085" s="5">
        <v>43167</v>
      </c>
      <c r="N1085">
        <v>17</v>
      </c>
      <c r="O1085">
        <v>1</v>
      </c>
      <c r="P1085">
        <v>0</v>
      </c>
      <c r="Q1085">
        <v>5</v>
      </c>
      <c r="R1085" t="s">
        <v>7</v>
      </c>
    </row>
    <row r="1086" spans="1:18" x14ac:dyDescent="0.35">
      <c r="A1086">
        <v>0</v>
      </c>
      <c r="B1086" t="s">
        <v>363</v>
      </c>
      <c r="C1086">
        <v>0.75</v>
      </c>
      <c r="D1086" t="s">
        <v>411</v>
      </c>
      <c r="E1086" t="s">
        <v>488</v>
      </c>
      <c r="F1086" t="s">
        <v>502</v>
      </c>
      <c r="G1086" t="s">
        <v>363</v>
      </c>
      <c r="H1086">
        <v>7.0659999999999998</v>
      </c>
      <c r="I1086" t="s">
        <v>871</v>
      </c>
      <c r="L1086">
        <v>104720463</v>
      </c>
      <c r="M1086" s="5">
        <v>42489</v>
      </c>
      <c r="N1086">
        <v>19</v>
      </c>
      <c r="O1086">
        <v>1</v>
      </c>
      <c r="P1086">
        <v>0</v>
      </c>
      <c r="Q1086">
        <v>5</v>
      </c>
      <c r="R1086" t="s">
        <v>7</v>
      </c>
    </row>
    <row r="1087" spans="1:18" x14ac:dyDescent="0.35">
      <c r="A1087">
        <v>0</v>
      </c>
      <c r="B1087" t="s">
        <v>363</v>
      </c>
      <c r="C1087">
        <v>8.9999999999999993E-3</v>
      </c>
      <c r="D1087" t="s">
        <v>6</v>
      </c>
      <c r="E1087" t="s">
        <v>509</v>
      </c>
      <c r="F1087" t="s">
        <v>488</v>
      </c>
      <c r="G1087" t="s">
        <v>363</v>
      </c>
      <c r="H1087">
        <v>7.0990000000000002</v>
      </c>
      <c r="I1087" t="s">
        <v>871</v>
      </c>
      <c r="L1087">
        <v>108055344</v>
      </c>
      <c r="M1087" s="5">
        <v>45738</v>
      </c>
      <c r="N1087">
        <v>21</v>
      </c>
      <c r="O1087">
        <v>1</v>
      </c>
      <c r="P1087">
        <v>0</v>
      </c>
      <c r="Q1087">
        <v>1</v>
      </c>
      <c r="R1087" t="s">
        <v>7</v>
      </c>
    </row>
    <row r="1088" spans="1:18" x14ac:dyDescent="0.35">
      <c r="A1088">
        <v>0</v>
      </c>
      <c r="B1088" t="s">
        <v>363</v>
      </c>
      <c r="C1088">
        <v>0.6</v>
      </c>
      <c r="D1088" t="s">
        <v>6</v>
      </c>
      <c r="E1088" t="s">
        <v>502</v>
      </c>
      <c r="F1088" t="s">
        <v>488</v>
      </c>
      <c r="G1088" t="s">
        <v>363</v>
      </c>
      <c r="H1088">
        <v>7.1050000000000004</v>
      </c>
      <c r="I1088" t="s">
        <v>871</v>
      </c>
      <c r="L1088">
        <v>106248015</v>
      </c>
      <c r="M1088" s="5">
        <v>43992</v>
      </c>
      <c r="N1088">
        <v>21</v>
      </c>
      <c r="O1088">
        <v>1</v>
      </c>
      <c r="P1088">
        <v>0</v>
      </c>
      <c r="Q1088">
        <v>1</v>
      </c>
      <c r="R1088" t="s">
        <v>7</v>
      </c>
    </row>
    <row r="1089" spans="1:18" x14ac:dyDescent="0.35">
      <c r="A1089">
        <v>0</v>
      </c>
      <c r="B1089" t="s">
        <v>363</v>
      </c>
      <c r="C1089">
        <v>0.6</v>
      </c>
      <c r="D1089" t="s">
        <v>6</v>
      </c>
      <c r="E1089" t="s">
        <v>502</v>
      </c>
      <c r="F1089" t="s">
        <v>488</v>
      </c>
      <c r="G1089" t="s">
        <v>363</v>
      </c>
      <c r="H1089">
        <v>7.1050000000000004</v>
      </c>
      <c r="I1089" t="s">
        <v>871</v>
      </c>
      <c r="L1089">
        <v>103943280</v>
      </c>
      <c r="M1089" s="5">
        <v>41642</v>
      </c>
      <c r="N1089">
        <v>17</v>
      </c>
      <c r="O1089">
        <v>1</v>
      </c>
      <c r="P1089">
        <v>0</v>
      </c>
      <c r="Q1089">
        <v>5</v>
      </c>
      <c r="R1089" t="s">
        <v>7</v>
      </c>
    </row>
    <row r="1090" spans="1:18" x14ac:dyDescent="0.35">
      <c r="A1090">
        <v>0</v>
      </c>
      <c r="B1090" t="s">
        <v>363</v>
      </c>
      <c r="C1090">
        <v>0</v>
      </c>
      <c r="E1090" t="s">
        <v>509</v>
      </c>
      <c r="F1090" t="s">
        <v>502</v>
      </c>
      <c r="G1090" t="s">
        <v>363</v>
      </c>
      <c r="H1090">
        <v>7.1079999999999997</v>
      </c>
      <c r="I1090" t="s">
        <v>871</v>
      </c>
      <c r="L1090">
        <v>107918228</v>
      </c>
      <c r="M1090" s="5">
        <v>45603</v>
      </c>
      <c r="N1090">
        <v>21</v>
      </c>
      <c r="O1090">
        <v>1</v>
      </c>
      <c r="P1090">
        <v>8</v>
      </c>
      <c r="Q1090">
        <v>5</v>
      </c>
      <c r="R1090" t="s">
        <v>7</v>
      </c>
    </row>
    <row r="1091" spans="1:18" x14ac:dyDescent="0.35">
      <c r="A1091">
        <v>0</v>
      </c>
      <c r="B1091" t="s">
        <v>363</v>
      </c>
      <c r="C1091">
        <v>0</v>
      </c>
      <c r="E1091" t="s">
        <v>511</v>
      </c>
      <c r="F1091" t="s">
        <v>488</v>
      </c>
      <c r="G1091" t="s">
        <v>363</v>
      </c>
      <c r="H1091">
        <v>7.1079999999999997</v>
      </c>
      <c r="I1091" t="s">
        <v>871</v>
      </c>
      <c r="L1091">
        <v>107971943</v>
      </c>
      <c r="M1091" s="5">
        <v>45652</v>
      </c>
      <c r="N1091">
        <v>23</v>
      </c>
      <c r="O1091">
        <v>1</v>
      </c>
      <c r="P1091">
        <v>8</v>
      </c>
      <c r="Q1091">
        <v>1</v>
      </c>
      <c r="R1091" t="s">
        <v>3</v>
      </c>
    </row>
    <row r="1092" spans="1:18" x14ac:dyDescent="0.35">
      <c r="A1092">
        <v>0</v>
      </c>
      <c r="B1092" t="s">
        <v>363</v>
      </c>
      <c r="C1092">
        <v>0.5</v>
      </c>
      <c r="D1092" t="s">
        <v>6</v>
      </c>
      <c r="E1092" t="s">
        <v>502</v>
      </c>
      <c r="F1092" t="s">
        <v>507</v>
      </c>
      <c r="G1092" t="s">
        <v>363</v>
      </c>
      <c r="H1092">
        <v>7.2050000000000001</v>
      </c>
      <c r="I1092" t="s">
        <v>871</v>
      </c>
      <c r="L1092">
        <v>108020638</v>
      </c>
      <c r="M1092" s="5">
        <v>45702</v>
      </c>
      <c r="N1092">
        <v>17</v>
      </c>
      <c r="O1092">
        <v>1</v>
      </c>
      <c r="P1092">
        <v>0</v>
      </c>
      <c r="Q1092">
        <v>5</v>
      </c>
      <c r="R1092" t="s">
        <v>7</v>
      </c>
    </row>
    <row r="1093" spans="1:18" x14ac:dyDescent="0.35">
      <c r="A1093">
        <v>0</v>
      </c>
      <c r="B1093" t="s">
        <v>363</v>
      </c>
      <c r="C1093">
        <v>1.7</v>
      </c>
      <c r="D1093" t="s">
        <v>6</v>
      </c>
      <c r="E1093" t="s">
        <v>507</v>
      </c>
      <c r="F1093" t="s">
        <v>502</v>
      </c>
      <c r="G1093" t="s">
        <v>363</v>
      </c>
      <c r="H1093">
        <v>7.2670000000000003</v>
      </c>
      <c r="I1093" t="s">
        <v>871</v>
      </c>
      <c r="L1093">
        <v>105356611</v>
      </c>
      <c r="M1093" s="5">
        <v>43118</v>
      </c>
      <c r="N1093">
        <v>1</v>
      </c>
      <c r="O1093">
        <v>4</v>
      </c>
      <c r="P1093">
        <v>0</v>
      </c>
      <c r="Q1093">
        <v>5</v>
      </c>
      <c r="R1093" t="s">
        <v>7</v>
      </c>
    </row>
    <row r="1094" spans="1:18" x14ac:dyDescent="0.35">
      <c r="A1094">
        <v>0</v>
      </c>
      <c r="B1094" t="s">
        <v>363</v>
      </c>
      <c r="C1094">
        <v>0.4</v>
      </c>
      <c r="D1094" t="s">
        <v>6</v>
      </c>
      <c r="E1094" t="s">
        <v>502</v>
      </c>
      <c r="F1094" t="s">
        <v>488</v>
      </c>
      <c r="G1094" t="s">
        <v>363</v>
      </c>
      <c r="H1094">
        <v>7.3049999999999997</v>
      </c>
      <c r="I1094" t="s">
        <v>871</v>
      </c>
      <c r="L1094">
        <v>106907827</v>
      </c>
      <c r="M1094" s="5">
        <v>44651</v>
      </c>
      <c r="N1094">
        <v>19</v>
      </c>
      <c r="O1094">
        <v>2</v>
      </c>
      <c r="P1094">
        <v>5</v>
      </c>
      <c r="Q1094">
        <v>1</v>
      </c>
      <c r="R1094" t="s">
        <v>7</v>
      </c>
    </row>
    <row r="1095" spans="1:18" x14ac:dyDescent="0.35">
      <c r="A1095">
        <v>0</v>
      </c>
      <c r="B1095" t="s">
        <v>363</v>
      </c>
      <c r="C1095">
        <v>0.4</v>
      </c>
      <c r="D1095" t="s">
        <v>6</v>
      </c>
      <c r="E1095" t="s">
        <v>502</v>
      </c>
      <c r="F1095" t="s">
        <v>488</v>
      </c>
      <c r="G1095" t="s">
        <v>363</v>
      </c>
      <c r="H1095">
        <v>7.3049999999999997</v>
      </c>
      <c r="I1095" t="s">
        <v>871</v>
      </c>
      <c r="L1095">
        <v>105755110</v>
      </c>
      <c r="M1095" s="5">
        <v>43489</v>
      </c>
      <c r="N1095">
        <v>21</v>
      </c>
      <c r="O1095">
        <v>1</v>
      </c>
      <c r="P1095">
        <v>0</v>
      </c>
      <c r="Q1095">
        <v>1</v>
      </c>
      <c r="R1095" t="s">
        <v>7</v>
      </c>
    </row>
    <row r="1096" spans="1:18" x14ac:dyDescent="0.35">
      <c r="A1096">
        <v>0</v>
      </c>
      <c r="B1096" t="s">
        <v>363</v>
      </c>
      <c r="C1096">
        <v>0.4</v>
      </c>
      <c r="D1096" t="s">
        <v>503</v>
      </c>
      <c r="E1096" t="s">
        <v>502</v>
      </c>
      <c r="F1096" t="s">
        <v>488</v>
      </c>
      <c r="G1096" t="s">
        <v>363</v>
      </c>
      <c r="H1096">
        <v>7.3049999999999997</v>
      </c>
      <c r="I1096" t="s">
        <v>871</v>
      </c>
      <c r="L1096">
        <v>105646784</v>
      </c>
      <c r="M1096" s="5">
        <v>43392</v>
      </c>
      <c r="N1096">
        <v>17</v>
      </c>
      <c r="O1096">
        <v>1</v>
      </c>
      <c r="P1096">
        <v>0</v>
      </c>
      <c r="Q1096">
        <v>1</v>
      </c>
      <c r="R1096" t="s">
        <v>7</v>
      </c>
    </row>
    <row r="1097" spans="1:18" x14ac:dyDescent="0.35">
      <c r="A1097">
        <v>0</v>
      </c>
      <c r="B1097" t="s">
        <v>363</v>
      </c>
      <c r="C1097">
        <v>0.35</v>
      </c>
      <c r="D1097" t="s">
        <v>6</v>
      </c>
      <c r="E1097" t="s">
        <v>502</v>
      </c>
      <c r="F1097" t="s">
        <v>488</v>
      </c>
      <c r="G1097" t="s">
        <v>363</v>
      </c>
      <c r="H1097">
        <v>7.3550000000000004</v>
      </c>
      <c r="I1097" t="s">
        <v>871</v>
      </c>
      <c r="L1097">
        <v>104393349</v>
      </c>
      <c r="M1097" s="5">
        <v>42156</v>
      </c>
      <c r="N1097">
        <v>21</v>
      </c>
      <c r="O1097">
        <v>1</v>
      </c>
      <c r="P1097">
        <v>0</v>
      </c>
      <c r="Q1097">
        <v>1</v>
      </c>
      <c r="R1097" t="s">
        <v>7</v>
      </c>
    </row>
    <row r="1098" spans="1:18" x14ac:dyDescent="0.35">
      <c r="A1098">
        <v>0</v>
      </c>
      <c r="B1098" t="s">
        <v>363</v>
      </c>
      <c r="C1098">
        <v>0.3</v>
      </c>
      <c r="D1098" t="s">
        <v>6</v>
      </c>
      <c r="E1098" t="s">
        <v>502</v>
      </c>
      <c r="F1098" t="s">
        <v>488</v>
      </c>
      <c r="G1098" t="s">
        <v>363</v>
      </c>
      <c r="H1098">
        <v>7.4050000000000002</v>
      </c>
      <c r="I1098" t="s">
        <v>871</v>
      </c>
      <c r="L1098">
        <v>106495551</v>
      </c>
      <c r="M1098" s="5">
        <v>44243</v>
      </c>
      <c r="N1098">
        <v>19</v>
      </c>
      <c r="O1098">
        <v>1</v>
      </c>
      <c r="P1098">
        <v>0</v>
      </c>
      <c r="Q1098">
        <v>1</v>
      </c>
      <c r="R1098" t="s">
        <v>7</v>
      </c>
    </row>
    <row r="1099" spans="1:18" x14ac:dyDescent="0.35">
      <c r="A1099">
        <v>0</v>
      </c>
      <c r="B1099" t="s">
        <v>363</v>
      </c>
      <c r="C1099">
        <v>0.3</v>
      </c>
      <c r="D1099" t="s">
        <v>6</v>
      </c>
      <c r="E1099" t="s">
        <v>502</v>
      </c>
      <c r="F1099" t="s">
        <v>488</v>
      </c>
      <c r="G1099" t="s">
        <v>363</v>
      </c>
      <c r="H1099">
        <v>7.4050000000000002</v>
      </c>
      <c r="I1099" t="s">
        <v>871</v>
      </c>
      <c r="L1099">
        <v>106587698</v>
      </c>
      <c r="M1099" s="5">
        <v>44339</v>
      </c>
      <c r="N1099">
        <v>29</v>
      </c>
      <c r="O1099">
        <v>1</v>
      </c>
      <c r="P1099">
        <v>0</v>
      </c>
      <c r="Q1099">
        <v>5</v>
      </c>
      <c r="R1099" t="s">
        <v>7</v>
      </c>
    </row>
    <row r="1100" spans="1:18" x14ac:dyDescent="0.35">
      <c r="A1100">
        <v>0</v>
      </c>
      <c r="B1100" t="s">
        <v>363</v>
      </c>
      <c r="C1100">
        <v>0.3</v>
      </c>
      <c r="D1100" t="s">
        <v>6</v>
      </c>
      <c r="E1100" t="s">
        <v>502</v>
      </c>
      <c r="F1100" t="s">
        <v>488</v>
      </c>
      <c r="G1100" t="s">
        <v>363</v>
      </c>
      <c r="H1100">
        <v>7.4050000000000002</v>
      </c>
      <c r="I1100" t="s">
        <v>871</v>
      </c>
      <c r="L1100">
        <v>107034367</v>
      </c>
      <c r="M1100" s="5">
        <v>44772</v>
      </c>
      <c r="N1100">
        <v>27</v>
      </c>
      <c r="O1100">
        <v>1</v>
      </c>
      <c r="P1100">
        <v>0</v>
      </c>
      <c r="Q1100">
        <v>1</v>
      </c>
      <c r="R1100" t="s">
        <v>8</v>
      </c>
    </row>
    <row r="1101" spans="1:18" x14ac:dyDescent="0.35">
      <c r="A1101">
        <v>0</v>
      </c>
      <c r="B1101" t="s">
        <v>363</v>
      </c>
      <c r="C1101">
        <v>0.25</v>
      </c>
      <c r="D1101" t="s">
        <v>6</v>
      </c>
      <c r="E1101" t="s">
        <v>502</v>
      </c>
      <c r="F1101" t="s">
        <v>488</v>
      </c>
      <c r="G1101" t="s">
        <v>363</v>
      </c>
      <c r="H1101">
        <v>7.4550000000000001</v>
      </c>
      <c r="I1101" t="s">
        <v>871</v>
      </c>
      <c r="L1101">
        <v>108146003</v>
      </c>
      <c r="M1101" s="5">
        <v>45826</v>
      </c>
      <c r="N1101">
        <v>17</v>
      </c>
      <c r="O1101">
        <v>1</v>
      </c>
      <c r="P1101">
        <v>0</v>
      </c>
      <c r="Q1101">
        <v>1</v>
      </c>
      <c r="R1101" t="s">
        <v>7</v>
      </c>
    </row>
    <row r="1102" spans="1:18" x14ac:dyDescent="0.35">
      <c r="A1102">
        <v>0</v>
      </c>
      <c r="B1102" t="s">
        <v>363</v>
      </c>
      <c r="C1102">
        <v>0.2</v>
      </c>
      <c r="D1102" t="s">
        <v>6</v>
      </c>
      <c r="E1102" t="s">
        <v>502</v>
      </c>
      <c r="F1102" t="s">
        <v>488</v>
      </c>
      <c r="G1102" t="s">
        <v>363</v>
      </c>
      <c r="H1102">
        <v>7.5049999999999999</v>
      </c>
      <c r="I1102" t="s">
        <v>871</v>
      </c>
      <c r="L1102">
        <v>104123926</v>
      </c>
      <c r="M1102" s="5">
        <v>41855</v>
      </c>
      <c r="N1102">
        <v>19</v>
      </c>
      <c r="O1102">
        <v>1</v>
      </c>
      <c r="P1102">
        <v>0</v>
      </c>
      <c r="Q1102">
        <v>1</v>
      </c>
      <c r="R1102" t="s">
        <v>7</v>
      </c>
    </row>
    <row r="1103" spans="1:18" x14ac:dyDescent="0.35">
      <c r="A1103">
        <v>0</v>
      </c>
      <c r="B1103" t="s">
        <v>363</v>
      </c>
      <c r="C1103">
        <v>0.2</v>
      </c>
      <c r="D1103" t="s">
        <v>6</v>
      </c>
      <c r="E1103" t="s">
        <v>502</v>
      </c>
      <c r="F1103" t="s">
        <v>511</v>
      </c>
      <c r="G1103" t="s">
        <v>363</v>
      </c>
      <c r="H1103">
        <v>7.5049999999999999</v>
      </c>
      <c r="I1103" t="s">
        <v>871</v>
      </c>
      <c r="L1103">
        <v>105674504</v>
      </c>
      <c r="M1103" s="5">
        <v>43417</v>
      </c>
      <c r="N1103">
        <v>21</v>
      </c>
      <c r="O1103">
        <v>2</v>
      </c>
      <c r="P1103">
        <v>5</v>
      </c>
      <c r="Q1103">
        <v>1</v>
      </c>
      <c r="R1103" t="s">
        <v>7</v>
      </c>
    </row>
    <row r="1104" spans="1:18" x14ac:dyDescent="0.35">
      <c r="A1104">
        <v>0</v>
      </c>
      <c r="B1104" t="s">
        <v>363</v>
      </c>
      <c r="C1104">
        <v>0.2</v>
      </c>
      <c r="D1104" t="s">
        <v>6</v>
      </c>
      <c r="E1104" t="s">
        <v>502</v>
      </c>
      <c r="F1104" t="s">
        <v>488</v>
      </c>
      <c r="G1104" t="s">
        <v>363</v>
      </c>
      <c r="H1104">
        <v>7.5049999999999999</v>
      </c>
      <c r="I1104" t="s">
        <v>871</v>
      </c>
      <c r="L1104">
        <v>105098107</v>
      </c>
      <c r="M1104" s="5">
        <v>42866</v>
      </c>
      <c r="N1104">
        <v>19</v>
      </c>
      <c r="O1104">
        <v>1</v>
      </c>
      <c r="P1104">
        <v>0</v>
      </c>
      <c r="Q1104">
        <v>1</v>
      </c>
      <c r="R1104" t="s">
        <v>7</v>
      </c>
    </row>
    <row r="1105" spans="1:18" x14ac:dyDescent="0.35">
      <c r="A1105">
        <v>0</v>
      </c>
      <c r="B1105" t="s">
        <v>363</v>
      </c>
      <c r="C1105">
        <v>0.2</v>
      </c>
      <c r="D1105" t="s">
        <v>6</v>
      </c>
      <c r="E1105" t="s">
        <v>502</v>
      </c>
      <c r="F1105" t="s">
        <v>488</v>
      </c>
      <c r="G1105" t="s">
        <v>363</v>
      </c>
      <c r="H1105">
        <v>7.5049999999999999</v>
      </c>
      <c r="I1105" t="s">
        <v>871</v>
      </c>
      <c r="L1105">
        <v>106659630</v>
      </c>
      <c r="M1105" s="5">
        <v>44422</v>
      </c>
      <c r="N1105">
        <v>28</v>
      </c>
      <c r="O1105">
        <v>1</v>
      </c>
      <c r="P1105">
        <v>0</v>
      </c>
      <c r="Q1105">
        <v>1</v>
      </c>
      <c r="R1105" t="s">
        <v>7</v>
      </c>
    </row>
    <row r="1106" spans="1:18" x14ac:dyDescent="0.35">
      <c r="A1106">
        <v>0</v>
      </c>
      <c r="B1106" t="s">
        <v>363</v>
      </c>
      <c r="C1106">
        <v>0.19</v>
      </c>
      <c r="D1106" t="s">
        <v>6</v>
      </c>
      <c r="E1106" t="s">
        <v>502</v>
      </c>
      <c r="F1106" t="s">
        <v>488</v>
      </c>
      <c r="G1106" t="s">
        <v>363</v>
      </c>
      <c r="H1106">
        <v>7.5149999999999997</v>
      </c>
      <c r="I1106" t="s">
        <v>871</v>
      </c>
      <c r="L1106">
        <v>106724025</v>
      </c>
      <c r="M1106" s="5">
        <v>44476</v>
      </c>
      <c r="N1106">
        <v>19</v>
      </c>
      <c r="O1106">
        <v>1</v>
      </c>
      <c r="P1106">
        <v>0</v>
      </c>
      <c r="Q1106">
        <v>1</v>
      </c>
      <c r="R1106" t="s">
        <v>7</v>
      </c>
    </row>
    <row r="1107" spans="1:18" x14ac:dyDescent="0.35">
      <c r="A1107">
        <v>0</v>
      </c>
      <c r="B1107" t="s">
        <v>363</v>
      </c>
      <c r="C1107">
        <v>0.48</v>
      </c>
      <c r="D1107" t="s">
        <v>411</v>
      </c>
      <c r="E1107" t="s">
        <v>509</v>
      </c>
      <c r="F1107" t="s">
        <v>502</v>
      </c>
      <c r="G1107" t="s">
        <v>363</v>
      </c>
      <c r="H1107">
        <v>7.5880000000000001</v>
      </c>
      <c r="I1107" t="s">
        <v>871</v>
      </c>
      <c r="L1107">
        <v>108148248</v>
      </c>
      <c r="M1107" s="5">
        <v>45828</v>
      </c>
      <c r="N1107">
        <v>19</v>
      </c>
      <c r="O1107">
        <v>1</v>
      </c>
      <c r="P1107">
        <v>0</v>
      </c>
      <c r="Q1107">
        <v>1</v>
      </c>
      <c r="R1107" t="s">
        <v>7</v>
      </c>
    </row>
    <row r="1108" spans="1:18" x14ac:dyDescent="0.35">
      <c r="A1108">
        <v>0</v>
      </c>
      <c r="B1108" t="s">
        <v>363</v>
      </c>
      <c r="C1108">
        <v>0.1</v>
      </c>
      <c r="D1108" t="s">
        <v>6</v>
      </c>
      <c r="E1108" t="s">
        <v>502</v>
      </c>
      <c r="F1108" t="s">
        <v>488</v>
      </c>
      <c r="G1108" t="s">
        <v>363</v>
      </c>
      <c r="H1108">
        <v>7.6050000000000004</v>
      </c>
      <c r="I1108" t="s">
        <v>871</v>
      </c>
      <c r="L1108">
        <v>105897795</v>
      </c>
      <c r="M1108" s="5">
        <v>43629</v>
      </c>
      <c r="N1108">
        <v>27</v>
      </c>
      <c r="O1108">
        <v>1</v>
      </c>
      <c r="P1108">
        <v>0</v>
      </c>
      <c r="Q1108">
        <v>5</v>
      </c>
      <c r="R1108" t="s">
        <v>10</v>
      </c>
    </row>
    <row r="1109" spans="1:18" x14ac:dyDescent="0.35">
      <c r="A1109">
        <v>0</v>
      </c>
      <c r="B1109" t="s">
        <v>363</v>
      </c>
      <c r="C1109">
        <v>0.1</v>
      </c>
      <c r="D1109" t="s">
        <v>6</v>
      </c>
      <c r="E1109" t="s">
        <v>502</v>
      </c>
      <c r="F1109" t="s">
        <v>488</v>
      </c>
      <c r="G1109" t="s">
        <v>363</v>
      </c>
      <c r="H1109">
        <v>7.6050000000000004</v>
      </c>
      <c r="I1109" t="s">
        <v>871</v>
      </c>
      <c r="L1109">
        <v>106219359</v>
      </c>
      <c r="M1109" s="5">
        <v>43958</v>
      </c>
      <c r="N1109">
        <v>17</v>
      </c>
      <c r="O1109">
        <v>1</v>
      </c>
      <c r="P1109">
        <v>0</v>
      </c>
      <c r="Q1109">
        <v>5</v>
      </c>
      <c r="R1109" t="s">
        <v>7</v>
      </c>
    </row>
    <row r="1110" spans="1:18" x14ac:dyDescent="0.35">
      <c r="A1110">
        <v>0</v>
      </c>
      <c r="B1110" t="s">
        <v>363</v>
      </c>
      <c r="C1110">
        <v>9.5000000000000001E-2</v>
      </c>
      <c r="D1110" t="s">
        <v>6</v>
      </c>
      <c r="E1110" t="s">
        <v>502</v>
      </c>
      <c r="F1110" t="s">
        <v>488</v>
      </c>
      <c r="G1110" t="s">
        <v>363</v>
      </c>
      <c r="H1110">
        <v>7.61</v>
      </c>
      <c r="I1110" t="s">
        <v>871</v>
      </c>
      <c r="L1110">
        <v>104332485</v>
      </c>
      <c r="M1110" s="5">
        <v>42087</v>
      </c>
      <c r="N1110">
        <v>17</v>
      </c>
      <c r="O1110">
        <v>1</v>
      </c>
      <c r="P1110">
        <v>0</v>
      </c>
      <c r="Q1110">
        <v>1</v>
      </c>
      <c r="R1110" t="s">
        <v>7</v>
      </c>
    </row>
    <row r="1111" spans="1:18" x14ac:dyDescent="0.35">
      <c r="A1111">
        <v>0</v>
      </c>
      <c r="B1111" t="s">
        <v>363</v>
      </c>
      <c r="C1111">
        <v>1.3</v>
      </c>
      <c r="D1111" t="s">
        <v>411</v>
      </c>
      <c r="E1111" t="s">
        <v>488</v>
      </c>
      <c r="F1111" t="s">
        <v>502</v>
      </c>
      <c r="G1111" t="s">
        <v>363</v>
      </c>
      <c r="H1111">
        <v>7.6159999999999997</v>
      </c>
      <c r="I1111" t="s">
        <v>871</v>
      </c>
      <c r="L1111">
        <v>106064755</v>
      </c>
      <c r="M1111" s="5">
        <v>43785</v>
      </c>
      <c r="N1111">
        <v>19</v>
      </c>
      <c r="O1111">
        <v>1</v>
      </c>
      <c r="P1111">
        <v>0</v>
      </c>
      <c r="Q1111">
        <v>5</v>
      </c>
      <c r="R1111" t="s">
        <v>8</v>
      </c>
    </row>
    <row r="1112" spans="1:18" x14ac:dyDescent="0.35">
      <c r="A1112">
        <v>0</v>
      </c>
      <c r="B1112" t="s">
        <v>363</v>
      </c>
      <c r="C1112">
        <v>7.6999999999999999E-2</v>
      </c>
      <c r="D1112" t="s">
        <v>6</v>
      </c>
      <c r="E1112" t="s">
        <v>502</v>
      </c>
      <c r="F1112" t="s">
        <v>488</v>
      </c>
      <c r="G1112" t="s">
        <v>363</v>
      </c>
      <c r="H1112">
        <v>7.6280000000000001</v>
      </c>
      <c r="I1112" t="s">
        <v>871</v>
      </c>
      <c r="L1112">
        <v>106991299</v>
      </c>
      <c r="M1112" s="5">
        <v>44729</v>
      </c>
      <c r="N1112">
        <v>27</v>
      </c>
      <c r="O1112">
        <v>1</v>
      </c>
      <c r="P1112">
        <v>0</v>
      </c>
      <c r="Q1112">
        <v>1</v>
      </c>
      <c r="R1112" t="s">
        <v>8</v>
      </c>
    </row>
    <row r="1113" spans="1:18" x14ac:dyDescent="0.35">
      <c r="A1113">
        <v>0</v>
      </c>
      <c r="B1113" t="s">
        <v>363</v>
      </c>
      <c r="C1113">
        <v>0.02</v>
      </c>
      <c r="D1113" t="s">
        <v>6</v>
      </c>
      <c r="E1113" t="s">
        <v>502</v>
      </c>
      <c r="F1113" t="s">
        <v>488</v>
      </c>
      <c r="G1113" t="s">
        <v>363</v>
      </c>
      <c r="H1113">
        <v>7.6849999999999996</v>
      </c>
      <c r="I1113" t="s">
        <v>871</v>
      </c>
      <c r="L1113">
        <v>108247139</v>
      </c>
      <c r="M1113" s="5">
        <v>45924</v>
      </c>
      <c r="N1113">
        <v>21</v>
      </c>
      <c r="O1113">
        <v>1</v>
      </c>
      <c r="P1113">
        <v>0</v>
      </c>
      <c r="Q1113">
        <v>1</v>
      </c>
      <c r="R1113" t="s">
        <v>7</v>
      </c>
    </row>
    <row r="1114" spans="1:18" x14ac:dyDescent="0.35">
      <c r="A1114">
        <v>0</v>
      </c>
      <c r="B1114" t="s">
        <v>363</v>
      </c>
      <c r="C1114">
        <v>0</v>
      </c>
      <c r="E1114" t="s">
        <v>502</v>
      </c>
      <c r="F1114" t="s">
        <v>488</v>
      </c>
      <c r="G1114" t="s">
        <v>363</v>
      </c>
      <c r="H1114">
        <v>7.7050000000000001</v>
      </c>
      <c r="I1114" t="s">
        <v>871</v>
      </c>
      <c r="L1114">
        <v>106346552</v>
      </c>
      <c r="M1114" s="5">
        <v>44088</v>
      </c>
      <c r="N1114">
        <v>22</v>
      </c>
      <c r="O1114">
        <v>1</v>
      </c>
      <c r="P1114">
        <v>8</v>
      </c>
      <c r="Q1114">
        <v>1</v>
      </c>
      <c r="R1114" t="s">
        <v>3</v>
      </c>
    </row>
    <row r="1115" spans="1:18" x14ac:dyDescent="0.35">
      <c r="A1115">
        <v>0</v>
      </c>
      <c r="B1115" t="s">
        <v>363</v>
      </c>
      <c r="C1115">
        <v>0</v>
      </c>
      <c r="E1115" t="s">
        <v>502</v>
      </c>
      <c r="F1115" t="s">
        <v>488</v>
      </c>
      <c r="G1115" t="s">
        <v>363</v>
      </c>
      <c r="H1115">
        <v>7.7050000000000001</v>
      </c>
      <c r="I1115" t="s">
        <v>871</v>
      </c>
      <c r="L1115">
        <v>106313623</v>
      </c>
      <c r="M1115" s="5">
        <v>44060</v>
      </c>
      <c r="N1115">
        <v>21</v>
      </c>
      <c r="O1115">
        <v>1</v>
      </c>
      <c r="P1115">
        <v>8</v>
      </c>
      <c r="Q1115">
        <v>1</v>
      </c>
      <c r="R1115" t="s">
        <v>7</v>
      </c>
    </row>
    <row r="1116" spans="1:18" x14ac:dyDescent="0.35">
      <c r="A1116">
        <v>0</v>
      </c>
      <c r="B1116" t="s">
        <v>363</v>
      </c>
      <c r="C1116">
        <v>0</v>
      </c>
      <c r="E1116" t="s">
        <v>502</v>
      </c>
      <c r="F1116" t="s">
        <v>507</v>
      </c>
      <c r="G1116" t="s">
        <v>363</v>
      </c>
      <c r="H1116">
        <v>7.7050000000000001</v>
      </c>
      <c r="I1116" t="s">
        <v>871</v>
      </c>
      <c r="L1116">
        <v>107294855</v>
      </c>
      <c r="M1116" s="5">
        <v>45022</v>
      </c>
      <c r="N1116">
        <v>21</v>
      </c>
      <c r="O1116">
        <v>1</v>
      </c>
      <c r="P1116">
        <v>8</v>
      </c>
      <c r="Q1116">
        <v>5</v>
      </c>
      <c r="R1116" t="s">
        <v>8</v>
      </c>
    </row>
    <row r="1117" spans="1:18" x14ac:dyDescent="0.35">
      <c r="A1117">
        <v>0</v>
      </c>
      <c r="B1117" t="s">
        <v>363</v>
      </c>
      <c r="C1117">
        <v>0</v>
      </c>
      <c r="E1117" t="s">
        <v>502</v>
      </c>
      <c r="F1117" t="s">
        <v>507</v>
      </c>
      <c r="G1117" t="s">
        <v>363</v>
      </c>
      <c r="H1117">
        <v>7.7050000000000001</v>
      </c>
      <c r="I1117" t="s">
        <v>871</v>
      </c>
      <c r="L1117">
        <v>104952210</v>
      </c>
      <c r="M1117" s="5">
        <v>42723</v>
      </c>
      <c r="N1117">
        <v>19</v>
      </c>
      <c r="O1117">
        <v>2</v>
      </c>
      <c r="P1117">
        <v>8</v>
      </c>
      <c r="Q1117">
        <v>1</v>
      </c>
      <c r="R1117" t="s">
        <v>7</v>
      </c>
    </row>
    <row r="1118" spans="1:18" x14ac:dyDescent="0.35">
      <c r="A1118">
        <v>0</v>
      </c>
      <c r="B1118" t="s">
        <v>363</v>
      </c>
      <c r="C1118">
        <v>0</v>
      </c>
      <c r="E1118" t="s">
        <v>502</v>
      </c>
      <c r="F1118" t="s">
        <v>488</v>
      </c>
      <c r="G1118" t="s">
        <v>363</v>
      </c>
      <c r="H1118">
        <v>7.7050000000000001</v>
      </c>
      <c r="I1118" t="s">
        <v>871</v>
      </c>
      <c r="L1118">
        <v>106313912</v>
      </c>
      <c r="M1118" s="5">
        <v>44063</v>
      </c>
      <c r="N1118">
        <v>22</v>
      </c>
      <c r="O1118">
        <v>1</v>
      </c>
      <c r="P1118">
        <v>8</v>
      </c>
      <c r="Q1118">
        <v>1</v>
      </c>
      <c r="R1118" t="s">
        <v>7</v>
      </c>
    </row>
    <row r="1119" spans="1:18" x14ac:dyDescent="0.35">
      <c r="A1119">
        <v>0</v>
      </c>
      <c r="B1119" t="s">
        <v>363</v>
      </c>
      <c r="C1119">
        <v>0</v>
      </c>
      <c r="E1119" t="s">
        <v>502</v>
      </c>
      <c r="F1119" t="s">
        <v>488</v>
      </c>
      <c r="G1119" t="s">
        <v>363</v>
      </c>
      <c r="H1119">
        <v>7.7050000000000001</v>
      </c>
      <c r="I1119" t="s">
        <v>871</v>
      </c>
      <c r="L1119">
        <v>104729881</v>
      </c>
      <c r="M1119" s="5">
        <v>42501</v>
      </c>
      <c r="N1119">
        <v>17</v>
      </c>
      <c r="O1119">
        <v>1</v>
      </c>
      <c r="P1119">
        <v>8</v>
      </c>
      <c r="Q1119">
        <v>1</v>
      </c>
      <c r="R1119" t="s">
        <v>7</v>
      </c>
    </row>
    <row r="1120" spans="1:18" x14ac:dyDescent="0.35">
      <c r="A1120">
        <v>0</v>
      </c>
      <c r="B1120" t="s">
        <v>363</v>
      </c>
      <c r="C1120">
        <v>0</v>
      </c>
      <c r="E1120" t="s">
        <v>502</v>
      </c>
      <c r="F1120" t="s">
        <v>488</v>
      </c>
      <c r="G1120" t="s">
        <v>363</v>
      </c>
      <c r="H1120">
        <v>7.7050000000000001</v>
      </c>
      <c r="I1120" t="s">
        <v>871</v>
      </c>
      <c r="L1120">
        <v>106114898</v>
      </c>
      <c r="M1120" s="5">
        <v>43833</v>
      </c>
      <c r="N1120">
        <v>21</v>
      </c>
      <c r="O1120">
        <v>1</v>
      </c>
      <c r="P1120">
        <v>8</v>
      </c>
      <c r="Q1120">
        <v>1</v>
      </c>
      <c r="R1120" t="s">
        <v>7</v>
      </c>
    </row>
    <row r="1121" spans="1:18" x14ac:dyDescent="0.35">
      <c r="A1121">
        <v>0</v>
      </c>
      <c r="B1121" t="s">
        <v>363</v>
      </c>
      <c r="C1121">
        <v>6.0000000000000001E-3</v>
      </c>
      <c r="D1121" t="s">
        <v>385</v>
      </c>
      <c r="E1121" t="s">
        <v>502</v>
      </c>
      <c r="F1121" t="s">
        <v>488</v>
      </c>
      <c r="G1121" t="s">
        <v>363</v>
      </c>
      <c r="H1121">
        <v>7.7110000000000003</v>
      </c>
      <c r="I1121" t="s">
        <v>871</v>
      </c>
      <c r="L1121">
        <v>108237031</v>
      </c>
      <c r="M1121" s="5">
        <v>45918</v>
      </c>
      <c r="N1121">
        <v>19</v>
      </c>
      <c r="O1121">
        <v>1</v>
      </c>
      <c r="P1121">
        <v>0</v>
      </c>
      <c r="Q1121">
        <v>1</v>
      </c>
      <c r="R1121" t="s">
        <v>7</v>
      </c>
    </row>
    <row r="1122" spans="1:18" x14ac:dyDescent="0.35">
      <c r="A1122">
        <v>0</v>
      </c>
      <c r="B1122" t="s">
        <v>363</v>
      </c>
      <c r="C1122">
        <v>1.9E-2</v>
      </c>
      <c r="D1122" t="s">
        <v>411</v>
      </c>
      <c r="E1122" t="s">
        <v>502</v>
      </c>
      <c r="F1122" t="s">
        <v>513</v>
      </c>
      <c r="G1122" t="s">
        <v>363</v>
      </c>
      <c r="H1122">
        <v>7.7240000000000002</v>
      </c>
      <c r="I1122" t="s">
        <v>871</v>
      </c>
      <c r="L1122">
        <v>107027747</v>
      </c>
      <c r="M1122" s="5">
        <v>44768</v>
      </c>
      <c r="N1122">
        <v>21</v>
      </c>
      <c r="O1122">
        <v>1</v>
      </c>
      <c r="P1122">
        <v>0</v>
      </c>
      <c r="Q1122">
        <v>1</v>
      </c>
      <c r="R1122" t="s">
        <v>7</v>
      </c>
    </row>
    <row r="1123" spans="1:18" x14ac:dyDescent="0.35">
      <c r="A1123">
        <v>0</v>
      </c>
      <c r="B1123" t="s">
        <v>363</v>
      </c>
      <c r="C1123">
        <v>0.02</v>
      </c>
      <c r="D1123" t="s">
        <v>411</v>
      </c>
      <c r="E1123" t="s">
        <v>502</v>
      </c>
      <c r="F1123" t="s">
        <v>507</v>
      </c>
      <c r="G1123" t="s">
        <v>363</v>
      </c>
      <c r="H1123">
        <v>7.7249999999999996</v>
      </c>
      <c r="I1123" t="s">
        <v>871</v>
      </c>
      <c r="L1123">
        <v>106476593</v>
      </c>
      <c r="M1123" s="5">
        <v>44226</v>
      </c>
      <c r="N1123">
        <v>29</v>
      </c>
      <c r="O1123">
        <v>1</v>
      </c>
      <c r="P1123">
        <v>0</v>
      </c>
      <c r="Q1123">
        <v>1</v>
      </c>
      <c r="R1123" t="s">
        <v>7</v>
      </c>
    </row>
    <row r="1124" spans="1:18" x14ac:dyDescent="0.35">
      <c r="A1124">
        <v>0</v>
      </c>
      <c r="B1124" t="s">
        <v>363</v>
      </c>
      <c r="C1124">
        <v>0.1</v>
      </c>
      <c r="D1124" t="s">
        <v>411</v>
      </c>
      <c r="E1124" t="s">
        <v>502</v>
      </c>
      <c r="F1124" t="s">
        <v>507</v>
      </c>
      <c r="G1124" t="s">
        <v>363</v>
      </c>
      <c r="H1124">
        <v>7.8049999999999997</v>
      </c>
      <c r="I1124" t="s">
        <v>871</v>
      </c>
      <c r="L1124">
        <v>106016414</v>
      </c>
      <c r="M1124" s="5">
        <v>43745</v>
      </c>
      <c r="N1124">
        <v>17</v>
      </c>
      <c r="O1124">
        <v>1</v>
      </c>
      <c r="P1124">
        <v>0</v>
      </c>
      <c r="Q1124">
        <v>1</v>
      </c>
      <c r="R1124" t="s">
        <v>7</v>
      </c>
    </row>
    <row r="1125" spans="1:18" x14ac:dyDescent="0.35">
      <c r="A1125">
        <v>0</v>
      </c>
      <c r="B1125" t="s">
        <v>363</v>
      </c>
      <c r="C1125">
        <v>0.1</v>
      </c>
      <c r="D1125" t="s">
        <v>411</v>
      </c>
      <c r="E1125" t="s">
        <v>502</v>
      </c>
      <c r="F1125" t="s">
        <v>394</v>
      </c>
      <c r="G1125" t="s">
        <v>363</v>
      </c>
      <c r="H1125">
        <v>7.8049999999999997</v>
      </c>
      <c r="I1125" t="s">
        <v>871</v>
      </c>
      <c r="L1125">
        <v>104417072</v>
      </c>
      <c r="M1125" s="5">
        <v>42180</v>
      </c>
      <c r="N1125">
        <v>17</v>
      </c>
      <c r="O1125">
        <v>1</v>
      </c>
      <c r="P1125">
        <v>0</v>
      </c>
      <c r="Q1125">
        <v>1</v>
      </c>
      <c r="R1125" t="s">
        <v>7</v>
      </c>
    </row>
    <row r="1126" spans="1:18" x14ac:dyDescent="0.35">
      <c r="A1126">
        <v>0</v>
      </c>
      <c r="B1126" t="s">
        <v>363</v>
      </c>
      <c r="C1126">
        <v>0.1</v>
      </c>
      <c r="D1126" t="s">
        <v>411</v>
      </c>
      <c r="E1126" t="s">
        <v>502</v>
      </c>
      <c r="F1126" t="s">
        <v>513</v>
      </c>
      <c r="G1126" t="s">
        <v>363</v>
      </c>
      <c r="H1126">
        <v>7.8049999999999997</v>
      </c>
      <c r="I1126" t="s">
        <v>871</v>
      </c>
      <c r="L1126">
        <v>107619739</v>
      </c>
      <c r="M1126" s="5">
        <v>45331</v>
      </c>
      <c r="N1126">
        <v>21</v>
      </c>
      <c r="O1126">
        <v>1</v>
      </c>
      <c r="P1126">
        <v>0</v>
      </c>
      <c r="Q1126">
        <v>5</v>
      </c>
      <c r="R1126" t="s">
        <v>7</v>
      </c>
    </row>
    <row r="1127" spans="1:18" x14ac:dyDescent="0.35">
      <c r="A1127">
        <v>0</v>
      </c>
      <c r="B1127" t="s">
        <v>363</v>
      </c>
      <c r="C1127">
        <v>0.1</v>
      </c>
      <c r="D1127" t="s">
        <v>6</v>
      </c>
      <c r="E1127" t="s">
        <v>513</v>
      </c>
      <c r="F1127" t="s">
        <v>502</v>
      </c>
      <c r="G1127" t="s">
        <v>363</v>
      </c>
      <c r="H1127">
        <v>7.8079999999999998</v>
      </c>
      <c r="I1127" t="s">
        <v>871</v>
      </c>
      <c r="L1127">
        <v>108390115</v>
      </c>
      <c r="M1127" s="5">
        <v>46055</v>
      </c>
      <c r="N1127">
        <v>19</v>
      </c>
      <c r="O1127">
        <v>4</v>
      </c>
      <c r="P1127">
        <v>0</v>
      </c>
      <c r="Q1127">
        <v>1</v>
      </c>
      <c r="R1127" t="s">
        <v>7</v>
      </c>
    </row>
    <row r="1128" spans="1:18" x14ac:dyDescent="0.35">
      <c r="A1128">
        <v>0</v>
      </c>
      <c r="B1128" t="s">
        <v>363</v>
      </c>
      <c r="C1128">
        <v>0.12</v>
      </c>
      <c r="D1128" t="s">
        <v>411</v>
      </c>
      <c r="E1128" t="s">
        <v>502</v>
      </c>
      <c r="F1128" t="s">
        <v>513</v>
      </c>
      <c r="G1128" t="s">
        <v>363</v>
      </c>
      <c r="H1128">
        <v>7.8250000000000002</v>
      </c>
      <c r="I1128" t="s">
        <v>871</v>
      </c>
      <c r="L1128">
        <v>106792984</v>
      </c>
      <c r="M1128" s="5">
        <v>44536</v>
      </c>
      <c r="N1128">
        <v>21</v>
      </c>
      <c r="O1128">
        <v>1</v>
      </c>
      <c r="P1128">
        <v>0</v>
      </c>
      <c r="Q1128">
        <v>1</v>
      </c>
      <c r="R1128" t="s">
        <v>7</v>
      </c>
    </row>
    <row r="1129" spans="1:18" x14ac:dyDescent="0.35">
      <c r="A1129">
        <v>0</v>
      </c>
      <c r="B1129" t="s">
        <v>363</v>
      </c>
      <c r="C1129">
        <v>1.1000000000000001</v>
      </c>
      <c r="D1129" t="s">
        <v>6</v>
      </c>
      <c r="E1129" t="s">
        <v>507</v>
      </c>
      <c r="F1129" t="s">
        <v>488</v>
      </c>
      <c r="G1129" t="s">
        <v>363</v>
      </c>
      <c r="H1129">
        <v>7.867</v>
      </c>
      <c r="I1129" t="s">
        <v>871</v>
      </c>
      <c r="L1129">
        <v>105222511</v>
      </c>
      <c r="M1129" s="5">
        <v>42993</v>
      </c>
      <c r="N1129">
        <v>19</v>
      </c>
      <c r="O1129">
        <v>1</v>
      </c>
      <c r="P1129">
        <v>0</v>
      </c>
      <c r="Q1129">
        <v>1</v>
      </c>
      <c r="R1129" t="s">
        <v>7</v>
      </c>
    </row>
    <row r="1130" spans="1:18" x14ac:dyDescent="0.35">
      <c r="A1130">
        <v>0</v>
      </c>
      <c r="B1130" t="s">
        <v>363</v>
      </c>
      <c r="C1130">
        <v>1.1000000000000001</v>
      </c>
      <c r="D1130" t="s">
        <v>6</v>
      </c>
      <c r="E1130" t="s">
        <v>507</v>
      </c>
      <c r="F1130" t="s">
        <v>513</v>
      </c>
      <c r="G1130" t="s">
        <v>363</v>
      </c>
      <c r="H1130">
        <v>7.867</v>
      </c>
      <c r="I1130" t="s">
        <v>871</v>
      </c>
      <c r="L1130">
        <v>107736746</v>
      </c>
      <c r="M1130" s="5">
        <v>45433</v>
      </c>
      <c r="N1130">
        <v>21</v>
      </c>
      <c r="O1130">
        <v>1</v>
      </c>
      <c r="P1130">
        <v>0</v>
      </c>
      <c r="Q1130">
        <v>1</v>
      </c>
      <c r="R1130" t="s">
        <v>7</v>
      </c>
    </row>
    <row r="1131" spans="1:18" x14ac:dyDescent="0.35">
      <c r="A1131">
        <v>0</v>
      </c>
      <c r="B1131" t="s">
        <v>363</v>
      </c>
      <c r="C1131">
        <v>0.2</v>
      </c>
      <c r="D1131" t="s">
        <v>411</v>
      </c>
      <c r="E1131" t="s">
        <v>502</v>
      </c>
      <c r="F1131" t="s">
        <v>507</v>
      </c>
      <c r="G1131" t="s">
        <v>363</v>
      </c>
      <c r="H1131">
        <v>7.9050000000000002</v>
      </c>
      <c r="I1131" t="s">
        <v>871</v>
      </c>
      <c r="L1131">
        <v>108373468</v>
      </c>
      <c r="M1131" s="5">
        <v>45997</v>
      </c>
      <c r="N1131">
        <v>17</v>
      </c>
      <c r="O1131">
        <v>1</v>
      </c>
      <c r="P1131">
        <v>0</v>
      </c>
      <c r="Q1131">
        <v>1</v>
      </c>
      <c r="R1131" t="s">
        <v>7</v>
      </c>
    </row>
    <row r="1132" spans="1:18" x14ac:dyDescent="0.35">
      <c r="A1132">
        <v>0</v>
      </c>
      <c r="B1132" t="s">
        <v>363</v>
      </c>
      <c r="C1132">
        <v>0.2</v>
      </c>
      <c r="D1132" t="s">
        <v>385</v>
      </c>
      <c r="E1132" t="s">
        <v>502</v>
      </c>
      <c r="F1132" t="s">
        <v>513</v>
      </c>
      <c r="G1132" t="s">
        <v>363</v>
      </c>
      <c r="H1132">
        <v>7.9050000000000002</v>
      </c>
      <c r="I1132" t="s">
        <v>871</v>
      </c>
      <c r="L1132">
        <v>107963416</v>
      </c>
      <c r="M1132" s="5">
        <v>45644</v>
      </c>
      <c r="N1132">
        <v>19</v>
      </c>
      <c r="O1132">
        <v>1</v>
      </c>
      <c r="P1132">
        <v>0</v>
      </c>
      <c r="Q1132">
        <v>1</v>
      </c>
      <c r="R1132" t="s">
        <v>3</v>
      </c>
    </row>
    <row r="1133" spans="1:18" x14ac:dyDescent="0.35">
      <c r="A1133">
        <v>0</v>
      </c>
      <c r="B1133" t="s">
        <v>363</v>
      </c>
      <c r="C1133">
        <v>0</v>
      </c>
      <c r="E1133" t="s">
        <v>513</v>
      </c>
      <c r="F1133" t="s">
        <v>502</v>
      </c>
      <c r="G1133" t="s">
        <v>363</v>
      </c>
      <c r="H1133">
        <v>7.9080000000000004</v>
      </c>
      <c r="I1133" t="s">
        <v>871</v>
      </c>
      <c r="L1133">
        <v>105571260</v>
      </c>
      <c r="M1133" s="5">
        <v>43318</v>
      </c>
      <c r="N1133">
        <v>23</v>
      </c>
      <c r="O1133">
        <v>1</v>
      </c>
      <c r="P1133">
        <v>8</v>
      </c>
      <c r="Q1133">
        <v>1</v>
      </c>
      <c r="R1133" t="s">
        <v>3</v>
      </c>
    </row>
    <row r="1134" spans="1:18" x14ac:dyDescent="0.35">
      <c r="A1134">
        <v>0</v>
      </c>
      <c r="B1134" t="s">
        <v>363</v>
      </c>
      <c r="C1134">
        <v>1</v>
      </c>
      <c r="D1134" t="s">
        <v>6</v>
      </c>
      <c r="E1134" t="s">
        <v>507</v>
      </c>
      <c r="F1134" t="s">
        <v>502</v>
      </c>
      <c r="G1134" t="s">
        <v>363</v>
      </c>
      <c r="H1134">
        <v>7.9669999999999996</v>
      </c>
      <c r="I1134" t="s">
        <v>871</v>
      </c>
      <c r="L1134">
        <v>106639929</v>
      </c>
      <c r="M1134" s="5">
        <v>44399</v>
      </c>
      <c r="N1134">
        <v>19</v>
      </c>
      <c r="O1134">
        <v>1</v>
      </c>
      <c r="P1134">
        <v>0</v>
      </c>
      <c r="Q1134">
        <v>5</v>
      </c>
      <c r="R1134" t="s">
        <v>3</v>
      </c>
    </row>
    <row r="1135" spans="1:18" x14ac:dyDescent="0.35">
      <c r="A1135">
        <v>0</v>
      </c>
      <c r="B1135" t="s">
        <v>363</v>
      </c>
      <c r="C1135">
        <v>1</v>
      </c>
      <c r="D1135" t="s">
        <v>6</v>
      </c>
      <c r="E1135" t="s">
        <v>507</v>
      </c>
      <c r="F1135" t="s">
        <v>502</v>
      </c>
      <c r="G1135" t="s">
        <v>363</v>
      </c>
      <c r="H1135">
        <v>7.9669999999999996</v>
      </c>
      <c r="I1135" t="s">
        <v>871</v>
      </c>
      <c r="L1135">
        <v>108312159</v>
      </c>
      <c r="M1135" s="5">
        <v>45979</v>
      </c>
      <c r="N1135">
        <v>17</v>
      </c>
      <c r="O1135">
        <v>1</v>
      </c>
      <c r="P1135">
        <v>0</v>
      </c>
      <c r="Q1135">
        <v>5</v>
      </c>
      <c r="R1135" t="s">
        <v>7</v>
      </c>
    </row>
    <row r="1136" spans="1:18" x14ac:dyDescent="0.35">
      <c r="A1136">
        <v>0</v>
      </c>
      <c r="B1136" t="s">
        <v>363</v>
      </c>
      <c r="C1136">
        <v>0.3</v>
      </c>
      <c r="D1136" t="s">
        <v>411</v>
      </c>
      <c r="E1136" t="s">
        <v>502</v>
      </c>
      <c r="F1136" t="s">
        <v>507</v>
      </c>
      <c r="G1136" t="s">
        <v>363</v>
      </c>
      <c r="H1136">
        <v>8.0050000000000008</v>
      </c>
      <c r="I1136" t="s">
        <v>871</v>
      </c>
      <c r="L1136">
        <v>104590506</v>
      </c>
      <c r="M1136" s="5">
        <v>42356</v>
      </c>
      <c r="N1136">
        <v>17</v>
      </c>
      <c r="O1136">
        <v>1</v>
      </c>
      <c r="P1136">
        <v>0</v>
      </c>
      <c r="Q1136">
        <v>1</v>
      </c>
      <c r="R1136" t="s">
        <v>7</v>
      </c>
    </row>
    <row r="1137" spans="1:18" x14ac:dyDescent="0.35">
      <c r="A1137">
        <v>0</v>
      </c>
      <c r="B1137" t="s">
        <v>363</v>
      </c>
      <c r="C1137">
        <v>0.3</v>
      </c>
      <c r="D1137" t="s">
        <v>411</v>
      </c>
      <c r="E1137" t="s">
        <v>502</v>
      </c>
      <c r="F1137" t="s">
        <v>507</v>
      </c>
      <c r="G1137" t="s">
        <v>363</v>
      </c>
      <c r="H1137">
        <v>8.0050000000000008</v>
      </c>
      <c r="I1137" t="s">
        <v>871</v>
      </c>
      <c r="L1137">
        <v>106719584</v>
      </c>
      <c r="M1137" s="5">
        <v>44476</v>
      </c>
      <c r="N1137">
        <v>17</v>
      </c>
      <c r="O1137">
        <v>1</v>
      </c>
      <c r="P1137">
        <v>0</v>
      </c>
      <c r="Q1137">
        <v>5</v>
      </c>
      <c r="R1137" t="s">
        <v>7</v>
      </c>
    </row>
    <row r="1138" spans="1:18" x14ac:dyDescent="0.35">
      <c r="A1138">
        <v>0</v>
      </c>
      <c r="B1138" t="s">
        <v>363</v>
      </c>
      <c r="C1138">
        <v>0.1</v>
      </c>
      <c r="D1138" t="s">
        <v>411</v>
      </c>
      <c r="E1138" t="s">
        <v>514</v>
      </c>
      <c r="F1138" t="s">
        <v>507</v>
      </c>
      <c r="G1138" t="s">
        <v>363</v>
      </c>
      <c r="H1138">
        <v>8.0079999999999991</v>
      </c>
      <c r="I1138" t="s">
        <v>871</v>
      </c>
      <c r="L1138">
        <v>107538123</v>
      </c>
      <c r="M1138" s="5">
        <v>45252</v>
      </c>
      <c r="N1138">
        <v>18</v>
      </c>
      <c r="O1138">
        <v>10</v>
      </c>
      <c r="P1138">
        <v>0</v>
      </c>
      <c r="Q1138">
        <v>8</v>
      </c>
    </row>
    <row r="1139" spans="1:18" x14ac:dyDescent="0.35">
      <c r="A1139">
        <v>0</v>
      </c>
      <c r="B1139" t="s">
        <v>363</v>
      </c>
      <c r="C1139">
        <v>6.9</v>
      </c>
      <c r="D1139" t="s">
        <v>6</v>
      </c>
      <c r="E1139" t="s">
        <v>387</v>
      </c>
      <c r="F1139" t="s">
        <v>515</v>
      </c>
      <c r="G1139" t="s">
        <v>363</v>
      </c>
      <c r="H1139">
        <v>8.0410000000000004</v>
      </c>
      <c r="I1139" t="s">
        <v>871</v>
      </c>
      <c r="L1139">
        <v>107931620</v>
      </c>
      <c r="M1139" s="5">
        <v>45617</v>
      </c>
      <c r="N1139">
        <v>17</v>
      </c>
      <c r="O1139">
        <v>1</v>
      </c>
      <c r="P1139">
        <v>0</v>
      </c>
      <c r="Q1139">
        <v>5</v>
      </c>
      <c r="R1139" t="s">
        <v>7</v>
      </c>
    </row>
    <row r="1140" spans="1:18" x14ac:dyDescent="0.35">
      <c r="A1140">
        <v>0</v>
      </c>
      <c r="B1140" t="s">
        <v>363</v>
      </c>
      <c r="C1140">
        <v>0.25</v>
      </c>
      <c r="D1140" t="s">
        <v>411</v>
      </c>
      <c r="E1140" t="s">
        <v>513</v>
      </c>
      <c r="F1140" t="s">
        <v>394</v>
      </c>
      <c r="G1140" t="s">
        <v>363</v>
      </c>
      <c r="H1140">
        <v>8.1579999999999995</v>
      </c>
      <c r="I1140" t="s">
        <v>871</v>
      </c>
      <c r="L1140">
        <v>105907999</v>
      </c>
      <c r="M1140" s="5">
        <v>43637</v>
      </c>
      <c r="N1140">
        <v>19</v>
      </c>
      <c r="O1140">
        <v>1</v>
      </c>
      <c r="P1140">
        <v>0</v>
      </c>
      <c r="Q1140">
        <v>5</v>
      </c>
      <c r="R1140" t="s">
        <v>7</v>
      </c>
    </row>
    <row r="1141" spans="1:18" x14ac:dyDescent="0.35">
      <c r="A1141">
        <v>0</v>
      </c>
      <c r="B1141" t="s">
        <v>363</v>
      </c>
      <c r="C1141">
        <v>0.5</v>
      </c>
      <c r="D1141" t="s">
        <v>411</v>
      </c>
      <c r="E1141" t="s">
        <v>502</v>
      </c>
      <c r="F1141" t="s">
        <v>507</v>
      </c>
      <c r="G1141" t="s">
        <v>363</v>
      </c>
      <c r="H1141">
        <v>8.2050000000000001</v>
      </c>
      <c r="I1141" t="s">
        <v>871</v>
      </c>
      <c r="L1141">
        <v>105658379</v>
      </c>
      <c r="M1141" s="5">
        <v>43405</v>
      </c>
      <c r="N1141">
        <v>17</v>
      </c>
      <c r="O1141">
        <v>1</v>
      </c>
      <c r="P1141">
        <v>0</v>
      </c>
      <c r="Q1141">
        <v>5</v>
      </c>
      <c r="R1141" t="s">
        <v>7</v>
      </c>
    </row>
    <row r="1142" spans="1:18" x14ac:dyDescent="0.35">
      <c r="A1142">
        <v>0</v>
      </c>
      <c r="B1142" t="s">
        <v>363</v>
      </c>
      <c r="C1142">
        <v>0.3</v>
      </c>
      <c r="D1142" t="s">
        <v>411</v>
      </c>
      <c r="E1142" t="s">
        <v>513</v>
      </c>
      <c r="F1142" t="s">
        <v>507</v>
      </c>
      <c r="G1142" t="s">
        <v>363</v>
      </c>
      <c r="H1142">
        <v>8.2080000000000002</v>
      </c>
      <c r="I1142" t="s">
        <v>871</v>
      </c>
      <c r="L1142">
        <v>107556513</v>
      </c>
      <c r="M1142" s="5">
        <v>45267</v>
      </c>
      <c r="N1142">
        <v>21</v>
      </c>
      <c r="O1142">
        <v>1</v>
      </c>
      <c r="P1142">
        <v>0</v>
      </c>
      <c r="Q1142">
        <v>1</v>
      </c>
      <c r="R1142" t="s">
        <v>7</v>
      </c>
    </row>
    <row r="1143" spans="1:18" x14ac:dyDescent="0.35">
      <c r="A1143">
        <v>0</v>
      </c>
      <c r="B1143" t="s">
        <v>363</v>
      </c>
      <c r="C1143">
        <v>0.53</v>
      </c>
      <c r="D1143" t="s">
        <v>411</v>
      </c>
      <c r="E1143" t="s">
        <v>502</v>
      </c>
      <c r="F1143" t="s">
        <v>507</v>
      </c>
      <c r="G1143" t="s">
        <v>363</v>
      </c>
      <c r="H1143">
        <v>8.2349999999999994</v>
      </c>
      <c r="I1143" t="s">
        <v>871</v>
      </c>
      <c r="L1143">
        <v>108117626</v>
      </c>
      <c r="M1143" s="5">
        <v>45796</v>
      </c>
      <c r="N1143">
        <v>21</v>
      </c>
      <c r="O1143">
        <v>1</v>
      </c>
      <c r="P1143">
        <v>0</v>
      </c>
      <c r="Q1143">
        <v>1</v>
      </c>
      <c r="R1143" t="s">
        <v>3</v>
      </c>
    </row>
    <row r="1144" spans="1:18" x14ac:dyDescent="0.35">
      <c r="A1144">
        <v>0</v>
      </c>
      <c r="B1144" t="s">
        <v>363</v>
      </c>
      <c r="C1144">
        <v>0.6</v>
      </c>
      <c r="D1144" t="s">
        <v>411</v>
      </c>
      <c r="E1144" t="s">
        <v>502</v>
      </c>
      <c r="F1144" t="s">
        <v>507</v>
      </c>
      <c r="G1144" t="s">
        <v>363</v>
      </c>
      <c r="H1144">
        <v>8.3049999999999997</v>
      </c>
      <c r="I1144" t="s">
        <v>871</v>
      </c>
      <c r="L1144">
        <v>107570932</v>
      </c>
      <c r="M1144" s="5">
        <v>45279</v>
      </c>
      <c r="N1144">
        <v>17</v>
      </c>
      <c r="O1144">
        <v>1</v>
      </c>
      <c r="P1144">
        <v>0</v>
      </c>
      <c r="Q1144">
        <v>5</v>
      </c>
      <c r="R1144" t="s">
        <v>7</v>
      </c>
    </row>
    <row r="1145" spans="1:18" x14ac:dyDescent="0.35">
      <c r="A1145">
        <v>0</v>
      </c>
      <c r="B1145" t="s">
        <v>363</v>
      </c>
      <c r="C1145">
        <v>0.6</v>
      </c>
      <c r="D1145" t="s">
        <v>6</v>
      </c>
      <c r="E1145" t="s">
        <v>507</v>
      </c>
      <c r="F1145" t="s">
        <v>502</v>
      </c>
      <c r="G1145" t="s">
        <v>363</v>
      </c>
      <c r="H1145">
        <v>8.3670000000000009</v>
      </c>
      <c r="I1145" t="s">
        <v>871</v>
      </c>
      <c r="L1145">
        <v>108125495</v>
      </c>
      <c r="M1145" s="5">
        <v>45801</v>
      </c>
      <c r="N1145">
        <v>19</v>
      </c>
      <c r="O1145">
        <v>1</v>
      </c>
      <c r="P1145">
        <v>0</v>
      </c>
      <c r="Q1145">
        <v>1</v>
      </c>
      <c r="R1145" t="s">
        <v>7</v>
      </c>
    </row>
    <row r="1146" spans="1:18" x14ac:dyDescent="0.35">
      <c r="A1146">
        <v>0</v>
      </c>
      <c r="B1146" t="s">
        <v>363</v>
      </c>
      <c r="C1146">
        <v>0.5</v>
      </c>
      <c r="D1146" t="s">
        <v>6</v>
      </c>
      <c r="E1146" t="s">
        <v>507</v>
      </c>
      <c r="F1146" t="s">
        <v>502</v>
      </c>
      <c r="G1146" t="s">
        <v>363</v>
      </c>
      <c r="H1146">
        <v>8.4670000000000005</v>
      </c>
      <c r="I1146" t="s">
        <v>871</v>
      </c>
      <c r="L1146">
        <v>104562205</v>
      </c>
      <c r="M1146" s="5">
        <v>42329</v>
      </c>
      <c r="N1146">
        <v>17</v>
      </c>
      <c r="O1146">
        <v>1</v>
      </c>
      <c r="P1146">
        <v>0</v>
      </c>
      <c r="Q1146">
        <v>5</v>
      </c>
      <c r="R1146" t="s">
        <v>7</v>
      </c>
    </row>
    <row r="1147" spans="1:18" x14ac:dyDescent="0.35">
      <c r="A1147">
        <v>0</v>
      </c>
      <c r="B1147" t="s">
        <v>363</v>
      </c>
      <c r="C1147">
        <v>0.5</v>
      </c>
      <c r="D1147" t="s">
        <v>6</v>
      </c>
      <c r="E1147" t="s">
        <v>507</v>
      </c>
      <c r="F1147" t="s">
        <v>502</v>
      </c>
      <c r="G1147" t="s">
        <v>363</v>
      </c>
      <c r="H1147">
        <v>8.4670000000000005</v>
      </c>
      <c r="I1147" t="s">
        <v>871</v>
      </c>
      <c r="L1147">
        <v>107586270</v>
      </c>
      <c r="M1147" s="5">
        <v>45297</v>
      </c>
      <c r="N1147">
        <v>17</v>
      </c>
      <c r="O1147">
        <v>2</v>
      </c>
      <c r="P1147">
        <v>0</v>
      </c>
      <c r="Q1147">
        <v>5</v>
      </c>
      <c r="R1147" t="s">
        <v>7</v>
      </c>
    </row>
    <row r="1148" spans="1:18" x14ac:dyDescent="0.35">
      <c r="A1148">
        <v>0</v>
      </c>
      <c r="B1148" t="s">
        <v>363</v>
      </c>
      <c r="C1148">
        <v>0.5</v>
      </c>
      <c r="D1148" t="s">
        <v>6</v>
      </c>
      <c r="E1148" t="s">
        <v>507</v>
      </c>
      <c r="F1148" t="s">
        <v>502</v>
      </c>
      <c r="G1148" t="s">
        <v>363</v>
      </c>
      <c r="H1148">
        <v>8.4670000000000005</v>
      </c>
      <c r="I1148" t="s">
        <v>871</v>
      </c>
      <c r="L1148">
        <v>107904945</v>
      </c>
      <c r="M1148" s="5">
        <v>45596</v>
      </c>
      <c r="N1148">
        <v>27</v>
      </c>
      <c r="O1148">
        <v>1</v>
      </c>
      <c r="P1148">
        <v>0</v>
      </c>
      <c r="Q1148">
        <v>3</v>
      </c>
      <c r="R1148" t="s">
        <v>10</v>
      </c>
    </row>
    <row r="1149" spans="1:18" x14ac:dyDescent="0.35">
      <c r="A1149">
        <v>0</v>
      </c>
      <c r="B1149" t="s">
        <v>363</v>
      </c>
      <c r="C1149">
        <v>0.5</v>
      </c>
      <c r="D1149" t="s">
        <v>6</v>
      </c>
      <c r="E1149" t="s">
        <v>507</v>
      </c>
      <c r="F1149" t="s">
        <v>502</v>
      </c>
      <c r="G1149" t="s">
        <v>363</v>
      </c>
      <c r="H1149">
        <v>8.4670000000000005</v>
      </c>
      <c r="I1149" t="s">
        <v>871</v>
      </c>
      <c r="L1149">
        <v>107160934</v>
      </c>
      <c r="M1149" s="5">
        <v>44890</v>
      </c>
      <c r="N1149">
        <v>17</v>
      </c>
      <c r="O1149">
        <v>1</v>
      </c>
      <c r="P1149">
        <v>0</v>
      </c>
      <c r="Q1149">
        <v>5</v>
      </c>
      <c r="R1149" t="s">
        <v>7</v>
      </c>
    </row>
    <row r="1150" spans="1:18" x14ac:dyDescent="0.35">
      <c r="A1150">
        <v>0</v>
      </c>
      <c r="B1150" t="s">
        <v>363</v>
      </c>
      <c r="C1150">
        <v>0.45</v>
      </c>
      <c r="D1150" t="s">
        <v>6</v>
      </c>
      <c r="E1150" t="s">
        <v>507</v>
      </c>
      <c r="F1150" t="s">
        <v>502</v>
      </c>
      <c r="G1150" t="s">
        <v>363</v>
      </c>
      <c r="H1150">
        <v>8.5169999999999995</v>
      </c>
      <c r="I1150" t="s">
        <v>871</v>
      </c>
      <c r="L1150">
        <v>107767643</v>
      </c>
      <c r="M1150" s="5">
        <v>45471</v>
      </c>
      <c r="N1150">
        <v>29</v>
      </c>
      <c r="O1150">
        <v>1</v>
      </c>
      <c r="P1150">
        <v>0</v>
      </c>
      <c r="Q1150">
        <v>1</v>
      </c>
      <c r="R1150" t="s">
        <v>7</v>
      </c>
    </row>
    <row r="1151" spans="1:18" x14ac:dyDescent="0.35">
      <c r="A1151">
        <v>0</v>
      </c>
      <c r="B1151" t="s">
        <v>363</v>
      </c>
      <c r="C1151">
        <v>2.2999999999999998</v>
      </c>
      <c r="D1151" t="s">
        <v>490</v>
      </c>
      <c r="E1151" t="s">
        <v>488</v>
      </c>
      <c r="F1151" t="s">
        <v>507</v>
      </c>
      <c r="G1151" t="s">
        <v>363</v>
      </c>
      <c r="H1151">
        <v>8.6159999999999997</v>
      </c>
      <c r="I1151" t="s">
        <v>871</v>
      </c>
      <c r="L1151">
        <v>105826995</v>
      </c>
      <c r="M1151" s="5">
        <v>43560</v>
      </c>
      <c r="N1151">
        <v>17</v>
      </c>
      <c r="O1151">
        <v>1</v>
      </c>
      <c r="P1151">
        <v>0</v>
      </c>
      <c r="Q1151">
        <v>1</v>
      </c>
      <c r="R1151" t="s">
        <v>7</v>
      </c>
    </row>
    <row r="1152" spans="1:18" x14ac:dyDescent="0.35">
      <c r="A1152">
        <v>0</v>
      </c>
      <c r="B1152" t="s">
        <v>363</v>
      </c>
      <c r="C1152">
        <v>0.3</v>
      </c>
      <c r="D1152" t="s">
        <v>6</v>
      </c>
      <c r="E1152" t="s">
        <v>507</v>
      </c>
      <c r="F1152" t="s">
        <v>488</v>
      </c>
      <c r="G1152" t="s">
        <v>363</v>
      </c>
      <c r="H1152">
        <v>8.6669999999999998</v>
      </c>
      <c r="I1152" t="s">
        <v>871</v>
      </c>
      <c r="L1152">
        <v>107115227</v>
      </c>
      <c r="M1152" s="5">
        <v>44848</v>
      </c>
      <c r="N1152">
        <v>21</v>
      </c>
      <c r="O1152">
        <v>1</v>
      </c>
      <c r="P1152">
        <v>0</v>
      </c>
      <c r="Q1152">
        <v>1</v>
      </c>
      <c r="R1152" t="s">
        <v>7</v>
      </c>
    </row>
    <row r="1153" spans="1:18" x14ac:dyDescent="0.35">
      <c r="A1153">
        <v>0</v>
      </c>
      <c r="B1153" t="s">
        <v>363</v>
      </c>
      <c r="C1153">
        <v>0.3</v>
      </c>
      <c r="D1153" t="s">
        <v>503</v>
      </c>
      <c r="E1153" t="s">
        <v>507</v>
      </c>
      <c r="F1153" t="s">
        <v>513</v>
      </c>
      <c r="G1153" t="s">
        <v>363</v>
      </c>
      <c r="H1153">
        <v>8.6669999999999998</v>
      </c>
      <c r="I1153" t="s">
        <v>871</v>
      </c>
      <c r="L1153">
        <v>106843730</v>
      </c>
      <c r="M1153" s="5">
        <v>44584</v>
      </c>
      <c r="N1153">
        <v>20</v>
      </c>
      <c r="O1153">
        <v>1</v>
      </c>
      <c r="P1153">
        <v>0</v>
      </c>
      <c r="Q1153">
        <v>1</v>
      </c>
      <c r="R1153" t="s">
        <v>7</v>
      </c>
    </row>
    <row r="1154" spans="1:18" x14ac:dyDescent="0.35">
      <c r="A1154">
        <v>0</v>
      </c>
      <c r="B1154" t="s">
        <v>363</v>
      </c>
      <c r="C1154">
        <v>0.3</v>
      </c>
      <c r="D1154" t="s">
        <v>503</v>
      </c>
      <c r="E1154" t="s">
        <v>507</v>
      </c>
      <c r="F1154" t="s">
        <v>502</v>
      </c>
      <c r="G1154" t="s">
        <v>363</v>
      </c>
      <c r="H1154">
        <v>8.6669999999999998</v>
      </c>
      <c r="I1154" t="s">
        <v>871</v>
      </c>
      <c r="L1154">
        <v>104421761</v>
      </c>
      <c r="M1154" s="5">
        <v>42185</v>
      </c>
      <c r="N1154">
        <v>19</v>
      </c>
      <c r="O1154">
        <v>1</v>
      </c>
      <c r="P1154">
        <v>0</v>
      </c>
      <c r="Q1154">
        <v>5</v>
      </c>
      <c r="R1154" t="s">
        <v>3</v>
      </c>
    </row>
    <row r="1155" spans="1:18" x14ac:dyDescent="0.35">
      <c r="A1155">
        <v>0</v>
      </c>
      <c r="B1155" t="s">
        <v>363</v>
      </c>
      <c r="C1155">
        <v>1</v>
      </c>
      <c r="D1155" t="s">
        <v>411</v>
      </c>
      <c r="E1155" t="s">
        <v>502</v>
      </c>
      <c r="F1155" t="s">
        <v>507</v>
      </c>
      <c r="G1155" t="s">
        <v>363</v>
      </c>
      <c r="H1155">
        <v>8.7050000000000001</v>
      </c>
      <c r="I1155" t="s">
        <v>871</v>
      </c>
      <c r="L1155">
        <v>106016422</v>
      </c>
      <c r="M1155" s="5">
        <v>43745</v>
      </c>
      <c r="N1155">
        <v>29</v>
      </c>
      <c r="O1155">
        <v>1</v>
      </c>
      <c r="P1155">
        <v>0</v>
      </c>
      <c r="Q1155">
        <v>1</v>
      </c>
      <c r="R1155" t="s">
        <v>7</v>
      </c>
    </row>
    <row r="1156" spans="1:18" x14ac:dyDescent="0.35">
      <c r="A1156">
        <v>0</v>
      </c>
      <c r="B1156" t="s">
        <v>363</v>
      </c>
      <c r="C1156">
        <v>0.25</v>
      </c>
      <c r="D1156" t="s">
        <v>6</v>
      </c>
      <c r="E1156" t="s">
        <v>507</v>
      </c>
      <c r="F1156" t="s">
        <v>502</v>
      </c>
      <c r="G1156" t="s">
        <v>363</v>
      </c>
      <c r="H1156">
        <v>8.7170000000000005</v>
      </c>
      <c r="I1156" t="s">
        <v>871</v>
      </c>
      <c r="L1156">
        <v>108429435</v>
      </c>
      <c r="M1156" s="5">
        <v>46093</v>
      </c>
      <c r="N1156">
        <v>19</v>
      </c>
      <c r="O1156">
        <v>2</v>
      </c>
      <c r="P1156">
        <v>0</v>
      </c>
      <c r="Q1156">
        <v>1</v>
      </c>
      <c r="R1156" t="s">
        <v>7</v>
      </c>
    </row>
    <row r="1157" spans="1:18" x14ac:dyDescent="0.35">
      <c r="A1157">
        <v>0</v>
      </c>
      <c r="B1157" t="s">
        <v>363</v>
      </c>
      <c r="C1157">
        <v>0.3</v>
      </c>
      <c r="D1157" t="s">
        <v>6</v>
      </c>
      <c r="E1157" t="s">
        <v>394</v>
      </c>
      <c r="F1157" t="s">
        <v>502</v>
      </c>
      <c r="G1157" t="s">
        <v>363</v>
      </c>
      <c r="H1157">
        <v>8.7279999999999998</v>
      </c>
      <c r="I1157" t="s">
        <v>871</v>
      </c>
      <c r="L1157">
        <v>104204874</v>
      </c>
      <c r="M1157" s="5">
        <v>41949</v>
      </c>
      <c r="N1157">
        <v>17</v>
      </c>
      <c r="O1157">
        <v>1</v>
      </c>
      <c r="P1157">
        <v>0</v>
      </c>
      <c r="Q1157">
        <v>5</v>
      </c>
      <c r="R1157" t="s">
        <v>7</v>
      </c>
    </row>
    <row r="1158" spans="1:18" x14ac:dyDescent="0.35">
      <c r="A1158">
        <v>0</v>
      </c>
      <c r="B1158" t="s">
        <v>363</v>
      </c>
      <c r="C1158">
        <v>0.2</v>
      </c>
      <c r="D1158" t="s">
        <v>6</v>
      </c>
      <c r="E1158" t="s">
        <v>507</v>
      </c>
      <c r="F1158" t="s">
        <v>502</v>
      </c>
      <c r="G1158" t="s">
        <v>363</v>
      </c>
      <c r="H1158">
        <v>8.7669999999999995</v>
      </c>
      <c r="I1158" t="s">
        <v>871</v>
      </c>
      <c r="L1158">
        <v>108234081</v>
      </c>
      <c r="M1158" s="5">
        <v>45914</v>
      </c>
      <c r="N1158">
        <v>5</v>
      </c>
      <c r="O1158">
        <v>1</v>
      </c>
      <c r="P1158">
        <v>5</v>
      </c>
      <c r="Q1158">
        <v>1</v>
      </c>
      <c r="R1158" t="s">
        <v>7</v>
      </c>
    </row>
    <row r="1159" spans="1:18" x14ac:dyDescent="0.35">
      <c r="A1159">
        <v>0</v>
      </c>
      <c r="B1159" t="s">
        <v>363</v>
      </c>
      <c r="C1159">
        <v>1.1000000000000001</v>
      </c>
      <c r="D1159" t="s">
        <v>411</v>
      </c>
      <c r="E1159" t="s">
        <v>502</v>
      </c>
      <c r="F1159" t="s">
        <v>507</v>
      </c>
      <c r="G1159" t="s">
        <v>363</v>
      </c>
      <c r="H1159">
        <v>8.8049999999999997</v>
      </c>
      <c r="I1159" t="s">
        <v>871</v>
      </c>
      <c r="L1159">
        <v>107993941</v>
      </c>
      <c r="M1159" s="5">
        <v>45674</v>
      </c>
      <c r="N1159">
        <v>17</v>
      </c>
      <c r="O1159">
        <v>1</v>
      </c>
      <c r="P1159">
        <v>0</v>
      </c>
      <c r="Q1159">
        <v>5</v>
      </c>
      <c r="R1159" t="s">
        <v>7</v>
      </c>
    </row>
    <row r="1160" spans="1:18" x14ac:dyDescent="0.35">
      <c r="A1160">
        <v>0</v>
      </c>
      <c r="B1160" t="s">
        <v>363</v>
      </c>
      <c r="C1160">
        <v>0.13</v>
      </c>
      <c r="D1160" t="s">
        <v>6</v>
      </c>
      <c r="E1160" t="s">
        <v>507</v>
      </c>
      <c r="F1160" t="s">
        <v>502</v>
      </c>
      <c r="G1160" t="s">
        <v>363</v>
      </c>
      <c r="H1160">
        <v>8.8369999999999997</v>
      </c>
      <c r="I1160" t="s">
        <v>871</v>
      </c>
      <c r="L1160">
        <v>107647545</v>
      </c>
      <c r="M1160" s="5">
        <v>45357</v>
      </c>
      <c r="N1160">
        <v>17</v>
      </c>
      <c r="O1160">
        <v>2</v>
      </c>
      <c r="P1160">
        <v>0</v>
      </c>
      <c r="Q1160">
        <v>1</v>
      </c>
      <c r="R1160" t="s">
        <v>7</v>
      </c>
    </row>
    <row r="1161" spans="1:18" x14ac:dyDescent="0.35">
      <c r="A1161">
        <v>0</v>
      </c>
      <c r="B1161" t="s">
        <v>363</v>
      </c>
      <c r="C1161">
        <v>0.19</v>
      </c>
      <c r="D1161" t="s">
        <v>399</v>
      </c>
      <c r="E1161" t="s">
        <v>394</v>
      </c>
      <c r="F1161" t="s">
        <v>502</v>
      </c>
      <c r="G1161" t="s">
        <v>363</v>
      </c>
      <c r="H1161">
        <v>8.8379999999999992</v>
      </c>
      <c r="I1161" t="s">
        <v>871</v>
      </c>
      <c r="L1161">
        <v>105890406</v>
      </c>
      <c r="M1161" s="5">
        <v>43620</v>
      </c>
      <c r="N1161">
        <v>17</v>
      </c>
      <c r="O1161">
        <v>1</v>
      </c>
      <c r="P1161">
        <v>0</v>
      </c>
      <c r="Q1161">
        <v>5</v>
      </c>
      <c r="R1161" t="s">
        <v>7</v>
      </c>
    </row>
    <row r="1162" spans="1:18" x14ac:dyDescent="0.35">
      <c r="A1162">
        <v>0</v>
      </c>
      <c r="B1162" t="s">
        <v>363</v>
      </c>
      <c r="C1162">
        <v>3</v>
      </c>
      <c r="D1162" t="s">
        <v>6</v>
      </c>
      <c r="E1162" t="s">
        <v>384</v>
      </c>
      <c r="F1162" t="s">
        <v>437</v>
      </c>
      <c r="G1162" t="s">
        <v>363</v>
      </c>
      <c r="H1162">
        <v>8.8490000000000002</v>
      </c>
      <c r="I1162" t="s">
        <v>871</v>
      </c>
      <c r="L1162">
        <v>107204903</v>
      </c>
      <c r="M1162" s="5">
        <v>44917</v>
      </c>
      <c r="N1162">
        <v>19</v>
      </c>
      <c r="O1162">
        <v>2</v>
      </c>
      <c r="P1162">
        <v>0</v>
      </c>
      <c r="Q1162">
        <v>1</v>
      </c>
      <c r="R1162" t="s">
        <v>7</v>
      </c>
    </row>
    <row r="1163" spans="1:18" x14ac:dyDescent="0.35">
      <c r="A1163">
        <v>0</v>
      </c>
      <c r="B1163" t="s">
        <v>363</v>
      </c>
      <c r="C1163">
        <v>0.1</v>
      </c>
      <c r="D1163" t="s">
        <v>6</v>
      </c>
      <c r="E1163" t="s">
        <v>507</v>
      </c>
      <c r="F1163" t="s">
        <v>502</v>
      </c>
      <c r="G1163" t="s">
        <v>363</v>
      </c>
      <c r="H1163">
        <v>8.8670000000000009</v>
      </c>
      <c r="I1163" t="s">
        <v>871</v>
      </c>
      <c r="L1163">
        <v>104292192</v>
      </c>
      <c r="M1163" s="5">
        <v>42042</v>
      </c>
      <c r="N1163">
        <v>17</v>
      </c>
      <c r="O1163">
        <v>1</v>
      </c>
      <c r="P1163">
        <v>0</v>
      </c>
      <c r="Q1163">
        <v>5</v>
      </c>
      <c r="R1163" t="s">
        <v>3</v>
      </c>
    </row>
    <row r="1164" spans="1:18" x14ac:dyDescent="0.35">
      <c r="A1164">
        <v>0</v>
      </c>
      <c r="B1164" t="s">
        <v>363</v>
      </c>
      <c r="C1164">
        <v>0.1</v>
      </c>
      <c r="D1164" t="s">
        <v>6</v>
      </c>
      <c r="E1164" t="s">
        <v>507</v>
      </c>
      <c r="F1164" t="s">
        <v>502</v>
      </c>
      <c r="G1164" t="s">
        <v>363</v>
      </c>
      <c r="H1164">
        <v>8.8670000000000009</v>
      </c>
      <c r="I1164" t="s">
        <v>871</v>
      </c>
      <c r="L1164">
        <v>106839690</v>
      </c>
      <c r="M1164" s="5">
        <v>44584</v>
      </c>
      <c r="N1164">
        <v>19</v>
      </c>
      <c r="O1164">
        <v>5</v>
      </c>
      <c r="P1164">
        <v>0</v>
      </c>
      <c r="Q1164">
        <v>5</v>
      </c>
      <c r="R1164" t="s">
        <v>7</v>
      </c>
    </row>
    <row r="1165" spans="1:18" x14ac:dyDescent="0.35">
      <c r="A1165">
        <v>0</v>
      </c>
      <c r="B1165" t="s">
        <v>363</v>
      </c>
      <c r="C1165">
        <v>0.1</v>
      </c>
      <c r="D1165" t="s">
        <v>6</v>
      </c>
      <c r="E1165" t="s">
        <v>507</v>
      </c>
      <c r="F1165" t="s">
        <v>502</v>
      </c>
      <c r="G1165" t="s">
        <v>363</v>
      </c>
      <c r="H1165">
        <v>8.8670000000000009</v>
      </c>
      <c r="I1165" t="s">
        <v>871</v>
      </c>
      <c r="L1165">
        <v>106138048</v>
      </c>
      <c r="M1165" s="5">
        <v>43857</v>
      </c>
      <c r="N1165">
        <v>19</v>
      </c>
      <c r="O1165">
        <v>1</v>
      </c>
      <c r="P1165">
        <v>0</v>
      </c>
      <c r="Q1165">
        <v>1</v>
      </c>
      <c r="R1165" t="s">
        <v>7</v>
      </c>
    </row>
    <row r="1166" spans="1:18" x14ac:dyDescent="0.35">
      <c r="A1166">
        <v>0</v>
      </c>
      <c r="B1166" t="s">
        <v>363</v>
      </c>
      <c r="C1166">
        <v>0.05</v>
      </c>
      <c r="D1166" t="s">
        <v>6</v>
      </c>
      <c r="E1166" t="s">
        <v>507</v>
      </c>
      <c r="F1166" t="s">
        <v>488</v>
      </c>
      <c r="G1166" t="s">
        <v>363</v>
      </c>
      <c r="H1166">
        <v>8.9169999999999998</v>
      </c>
      <c r="I1166" t="s">
        <v>871</v>
      </c>
      <c r="L1166">
        <v>106918328</v>
      </c>
      <c r="M1166" s="5">
        <v>44656</v>
      </c>
      <c r="N1166">
        <v>19</v>
      </c>
      <c r="O1166">
        <v>1</v>
      </c>
      <c r="P1166">
        <v>0</v>
      </c>
      <c r="Q1166">
        <v>1</v>
      </c>
      <c r="R1166" t="s">
        <v>8</v>
      </c>
    </row>
    <row r="1167" spans="1:18" x14ac:dyDescent="0.35">
      <c r="A1167">
        <v>0</v>
      </c>
      <c r="B1167" t="s">
        <v>363</v>
      </c>
      <c r="C1167">
        <v>0.1</v>
      </c>
      <c r="D1167" t="s">
        <v>6</v>
      </c>
      <c r="E1167" t="s">
        <v>394</v>
      </c>
      <c r="F1167" t="s">
        <v>507</v>
      </c>
      <c r="G1167" t="s">
        <v>363</v>
      </c>
      <c r="H1167">
        <v>8.9280000000000008</v>
      </c>
      <c r="I1167" t="s">
        <v>871</v>
      </c>
      <c r="L1167">
        <v>107956983</v>
      </c>
      <c r="M1167" s="5">
        <v>45639</v>
      </c>
      <c r="N1167">
        <v>21</v>
      </c>
      <c r="O1167">
        <v>1</v>
      </c>
      <c r="P1167">
        <v>0</v>
      </c>
      <c r="Q1167">
        <v>1</v>
      </c>
      <c r="R1167" t="s">
        <v>7</v>
      </c>
    </row>
    <row r="1168" spans="1:18" x14ac:dyDescent="0.35">
      <c r="A1168">
        <v>0</v>
      </c>
      <c r="B1168" t="s">
        <v>363</v>
      </c>
      <c r="C1168">
        <v>3.7999999999999999E-2</v>
      </c>
      <c r="D1168" t="s">
        <v>6</v>
      </c>
      <c r="E1168" t="s">
        <v>507</v>
      </c>
      <c r="F1168" t="s">
        <v>502</v>
      </c>
      <c r="G1168" t="s">
        <v>363</v>
      </c>
      <c r="H1168">
        <v>8.9290000000000003</v>
      </c>
      <c r="I1168" t="s">
        <v>871</v>
      </c>
      <c r="L1168">
        <v>107718926</v>
      </c>
      <c r="M1168" s="5">
        <v>45424</v>
      </c>
      <c r="N1168">
        <v>23</v>
      </c>
      <c r="O1168">
        <v>1</v>
      </c>
      <c r="P1168">
        <v>0</v>
      </c>
      <c r="Q1168">
        <v>1</v>
      </c>
      <c r="R1168" t="s">
        <v>7</v>
      </c>
    </row>
    <row r="1169" spans="1:18" x14ac:dyDescent="0.35">
      <c r="A1169">
        <v>0</v>
      </c>
      <c r="B1169" t="s">
        <v>363</v>
      </c>
      <c r="C1169">
        <v>0.02</v>
      </c>
      <c r="D1169" t="s">
        <v>6</v>
      </c>
      <c r="E1169" t="s">
        <v>507</v>
      </c>
      <c r="F1169" t="s">
        <v>513</v>
      </c>
      <c r="G1169" t="s">
        <v>363</v>
      </c>
      <c r="H1169">
        <v>8.9469999999999992</v>
      </c>
      <c r="I1169" t="s">
        <v>871</v>
      </c>
      <c r="L1169">
        <v>107329742</v>
      </c>
      <c r="M1169" s="5">
        <v>45050</v>
      </c>
      <c r="N1169">
        <v>17</v>
      </c>
      <c r="O1169">
        <v>1</v>
      </c>
      <c r="P1169">
        <v>0</v>
      </c>
      <c r="Q1169">
        <v>1</v>
      </c>
      <c r="R1169" t="s">
        <v>7</v>
      </c>
    </row>
    <row r="1170" spans="1:18" x14ac:dyDescent="0.35">
      <c r="A1170">
        <v>0</v>
      </c>
      <c r="B1170" t="s">
        <v>363</v>
      </c>
      <c r="C1170">
        <v>8.9999999999999993E-3</v>
      </c>
      <c r="D1170" t="s">
        <v>6</v>
      </c>
      <c r="E1170" t="s">
        <v>507</v>
      </c>
      <c r="F1170" t="s">
        <v>488</v>
      </c>
      <c r="G1170" t="s">
        <v>363</v>
      </c>
      <c r="H1170">
        <v>8.9580000000000002</v>
      </c>
      <c r="I1170" t="s">
        <v>871</v>
      </c>
      <c r="L1170">
        <v>105347260</v>
      </c>
      <c r="M1170" s="5">
        <v>43110</v>
      </c>
      <c r="N1170">
        <v>21</v>
      </c>
      <c r="O1170">
        <v>1</v>
      </c>
      <c r="P1170">
        <v>8</v>
      </c>
      <c r="Q1170">
        <v>5</v>
      </c>
      <c r="R1170" t="s">
        <v>7</v>
      </c>
    </row>
    <row r="1171" spans="1:18" x14ac:dyDescent="0.35">
      <c r="A1171">
        <v>0</v>
      </c>
      <c r="B1171" t="s">
        <v>363</v>
      </c>
      <c r="C1171">
        <v>0</v>
      </c>
      <c r="E1171" t="s">
        <v>507</v>
      </c>
      <c r="F1171" t="s">
        <v>394</v>
      </c>
      <c r="G1171" t="s">
        <v>363</v>
      </c>
      <c r="H1171">
        <v>8.9670000000000005</v>
      </c>
      <c r="I1171" t="s">
        <v>871</v>
      </c>
      <c r="L1171">
        <v>104735749</v>
      </c>
      <c r="M1171" s="5">
        <v>42505</v>
      </c>
      <c r="N1171">
        <v>21</v>
      </c>
      <c r="O1171">
        <v>1</v>
      </c>
      <c r="P1171">
        <v>9</v>
      </c>
      <c r="Q1171">
        <v>1</v>
      </c>
      <c r="R1171" t="s">
        <v>3</v>
      </c>
    </row>
    <row r="1172" spans="1:18" x14ac:dyDescent="0.35">
      <c r="A1172">
        <v>0</v>
      </c>
      <c r="B1172" t="s">
        <v>363</v>
      </c>
      <c r="C1172">
        <v>0</v>
      </c>
      <c r="E1172" t="s">
        <v>507</v>
      </c>
      <c r="F1172" t="s">
        <v>394</v>
      </c>
      <c r="G1172" t="s">
        <v>363</v>
      </c>
      <c r="H1172">
        <v>8.9670000000000005</v>
      </c>
      <c r="I1172" t="s">
        <v>871</v>
      </c>
      <c r="L1172">
        <v>106867563</v>
      </c>
      <c r="M1172" s="5">
        <v>44611</v>
      </c>
      <c r="N1172">
        <v>21</v>
      </c>
      <c r="O1172">
        <v>1</v>
      </c>
      <c r="P1172">
        <v>9</v>
      </c>
      <c r="Q1172">
        <v>1</v>
      </c>
      <c r="R1172" t="s">
        <v>7</v>
      </c>
    </row>
    <row r="1173" spans="1:18" x14ac:dyDescent="0.35">
      <c r="A1173">
        <v>0</v>
      </c>
      <c r="B1173" t="s">
        <v>363</v>
      </c>
      <c r="C1173">
        <v>0</v>
      </c>
      <c r="E1173" t="s">
        <v>507</v>
      </c>
      <c r="F1173" t="s">
        <v>502</v>
      </c>
      <c r="G1173" t="s">
        <v>363</v>
      </c>
      <c r="H1173">
        <v>8.9670000000000005</v>
      </c>
      <c r="I1173" t="s">
        <v>871</v>
      </c>
      <c r="L1173">
        <v>107126270</v>
      </c>
      <c r="M1173" s="5">
        <v>44858</v>
      </c>
      <c r="N1173">
        <v>23</v>
      </c>
      <c r="O1173">
        <v>1</v>
      </c>
      <c r="P1173">
        <v>8</v>
      </c>
      <c r="Q1173">
        <v>1</v>
      </c>
      <c r="R1173" t="s">
        <v>7</v>
      </c>
    </row>
    <row r="1174" spans="1:18" x14ac:dyDescent="0.35">
      <c r="A1174">
        <v>0</v>
      </c>
      <c r="B1174" t="s">
        <v>363</v>
      </c>
      <c r="C1174">
        <v>0</v>
      </c>
      <c r="E1174" t="s">
        <v>507</v>
      </c>
      <c r="F1174" t="s">
        <v>394</v>
      </c>
      <c r="G1174" t="s">
        <v>363</v>
      </c>
      <c r="H1174">
        <v>8.9670000000000005</v>
      </c>
      <c r="I1174" t="s">
        <v>871</v>
      </c>
      <c r="L1174">
        <v>105203004</v>
      </c>
      <c r="M1174" s="5">
        <v>42973</v>
      </c>
      <c r="N1174">
        <v>23</v>
      </c>
      <c r="O1174">
        <v>1</v>
      </c>
      <c r="P1174">
        <v>8</v>
      </c>
      <c r="Q1174">
        <v>1</v>
      </c>
      <c r="R1174" t="s">
        <v>7</v>
      </c>
    </row>
    <row r="1175" spans="1:18" x14ac:dyDescent="0.35">
      <c r="A1175">
        <v>0</v>
      </c>
      <c r="B1175" t="s">
        <v>363</v>
      </c>
      <c r="C1175">
        <v>0</v>
      </c>
      <c r="E1175" t="s">
        <v>507</v>
      </c>
      <c r="F1175" t="s">
        <v>394</v>
      </c>
      <c r="G1175" t="s">
        <v>363</v>
      </c>
      <c r="H1175">
        <v>8.9670000000000005</v>
      </c>
      <c r="I1175" t="s">
        <v>871</v>
      </c>
      <c r="L1175">
        <v>108449850</v>
      </c>
      <c r="M1175" s="5">
        <v>46108</v>
      </c>
      <c r="N1175">
        <v>21</v>
      </c>
      <c r="O1175">
        <v>1</v>
      </c>
      <c r="P1175">
        <v>0</v>
      </c>
      <c r="Q1175">
        <v>1</v>
      </c>
      <c r="R1175" t="s">
        <v>7</v>
      </c>
    </row>
    <row r="1176" spans="1:18" x14ac:dyDescent="0.35">
      <c r="A1176">
        <v>0</v>
      </c>
      <c r="B1176" t="s">
        <v>363</v>
      </c>
      <c r="C1176">
        <v>0</v>
      </c>
      <c r="E1176" t="s">
        <v>507</v>
      </c>
      <c r="F1176" t="s">
        <v>394</v>
      </c>
      <c r="G1176" t="s">
        <v>363</v>
      </c>
      <c r="H1176">
        <v>8.9670000000000005</v>
      </c>
      <c r="I1176" t="s">
        <v>871</v>
      </c>
      <c r="L1176">
        <v>107805238</v>
      </c>
      <c r="M1176" s="5">
        <v>45502</v>
      </c>
      <c r="N1176">
        <v>21</v>
      </c>
      <c r="O1176">
        <v>2</v>
      </c>
      <c r="P1176">
        <v>9</v>
      </c>
      <c r="Q1176">
        <v>1</v>
      </c>
      <c r="R1176" t="s">
        <v>7</v>
      </c>
    </row>
    <row r="1177" spans="1:18" x14ac:dyDescent="0.35">
      <c r="A1177">
        <v>0</v>
      </c>
      <c r="B1177" t="s">
        <v>363</v>
      </c>
      <c r="C1177">
        <v>0</v>
      </c>
      <c r="E1177" t="s">
        <v>507</v>
      </c>
      <c r="F1177" t="s">
        <v>394</v>
      </c>
      <c r="G1177" t="s">
        <v>363</v>
      </c>
      <c r="H1177">
        <v>8.9670000000000005</v>
      </c>
      <c r="I1177" t="s">
        <v>871</v>
      </c>
      <c r="L1177">
        <v>107365695</v>
      </c>
      <c r="M1177" s="5">
        <v>45085</v>
      </c>
      <c r="N1177">
        <v>24</v>
      </c>
      <c r="O1177">
        <v>1</v>
      </c>
      <c r="P1177">
        <v>8</v>
      </c>
      <c r="Q1177">
        <v>2</v>
      </c>
      <c r="R1177" t="s">
        <v>8</v>
      </c>
    </row>
    <row r="1178" spans="1:18" x14ac:dyDescent="0.35">
      <c r="A1178">
        <v>0</v>
      </c>
      <c r="B1178" t="s">
        <v>363</v>
      </c>
      <c r="C1178">
        <v>0</v>
      </c>
      <c r="E1178" t="s">
        <v>507</v>
      </c>
      <c r="F1178" t="s">
        <v>394</v>
      </c>
      <c r="G1178" t="s">
        <v>363</v>
      </c>
      <c r="H1178">
        <v>8.9670000000000005</v>
      </c>
      <c r="I1178" t="s">
        <v>871</v>
      </c>
      <c r="L1178">
        <v>107440591</v>
      </c>
      <c r="M1178" s="5">
        <v>45160</v>
      </c>
      <c r="N1178">
        <v>21</v>
      </c>
      <c r="O1178">
        <v>1</v>
      </c>
      <c r="P1178">
        <v>9</v>
      </c>
      <c r="Q1178">
        <v>1</v>
      </c>
      <c r="R1178" t="s">
        <v>7</v>
      </c>
    </row>
    <row r="1179" spans="1:18" x14ac:dyDescent="0.35">
      <c r="A1179">
        <v>0</v>
      </c>
      <c r="B1179" t="s">
        <v>363</v>
      </c>
      <c r="C1179">
        <v>0</v>
      </c>
      <c r="E1179" t="s">
        <v>507</v>
      </c>
      <c r="F1179" t="s">
        <v>394</v>
      </c>
      <c r="G1179" t="s">
        <v>363</v>
      </c>
      <c r="H1179">
        <v>8.9670000000000005</v>
      </c>
      <c r="I1179" t="s">
        <v>871</v>
      </c>
      <c r="L1179">
        <v>107734117</v>
      </c>
      <c r="M1179" s="5">
        <v>45424</v>
      </c>
      <c r="N1179">
        <v>23</v>
      </c>
      <c r="O1179">
        <v>1</v>
      </c>
      <c r="P1179">
        <v>8</v>
      </c>
      <c r="Q1179">
        <v>1</v>
      </c>
      <c r="R1179" t="s">
        <v>10</v>
      </c>
    </row>
    <row r="1180" spans="1:18" x14ac:dyDescent="0.35">
      <c r="A1180">
        <v>0</v>
      </c>
      <c r="B1180" t="s">
        <v>363</v>
      </c>
      <c r="C1180">
        <v>4.0000000000000001E-3</v>
      </c>
      <c r="D1180" t="s">
        <v>411</v>
      </c>
      <c r="E1180" t="s">
        <v>507</v>
      </c>
      <c r="F1180" t="s">
        <v>394</v>
      </c>
      <c r="G1180" t="s">
        <v>363</v>
      </c>
      <c r="H1180">
        <v>8.9710000000000001</v>
      </c>
      <c r="I1180" t="s">
        <v>871</v>
      </c>
      <c r="L1180">
        <v>105780827</v>
      </c>
      <c r="M1180" s="5">
        <v>43515</v>
      </c>
      <c r="N1180">
        <v>21</v>
      </c>
      <c r="O1180">
        <v>2</v>
      </c>
      <c r="P1180">
        <v>8</v>
      </c>
      <c r="Q1180">
        <v>1</v>
      </c>
      <c r="R1180" t="s">
        <v>7</v>
      </c>
    </row>
    <row r="1181" spans="1:18" x14ac:dyDescent="0.35">
      <c r="A1181">
        <v>0</v>
      </c>
      <c r="B1181" t="s">
        <v>363</v>
      </c>
      <c r="C1181">
        <v>0.05</v>
      </c>
      <c r="D1181" t="s">
        <v>6</v>
      </c>
      <c r="E1181" t="s">
        <v>394</v>
      </c>
      <c r="F1181" t="s">
        <v>507</v>
      </c>
      <c r="G1181" t="s">
        <v>363</v>
      </c>
      <c r="H1181">
        <v>8.9779999999999998</v>
      </c>
      <c r="I1181" t="s">
        <v>871</v>
      </c>
      <c r="L1181">
        <v>107080386</v>
      </c>
      <c r="M1181" s="5">
        <v>44813</v>
      </c>
      <c r="N1181">
        <v>21</v>
      </c>
      <c r="O1181">
        <v>1</v>
      </c>
      <c r="P1181">
        <v>0</v>
      </c>
      <c r="Q1181">
        <v>1</v>
      </c>
      <c r="R1181" t="s">
        <v>7</v>
      </c>
    </row>
    <row r="1182" spans="1:18" x14ac:dyDescent="0.35">
      <c r="A1182">
        <v>0</v>
      </c>
      <c r="B1182" t="s">
        <v>363</v>
      </c>
      <c r="C1182">
        <v>3.7999999999999999E-2</v>
      </c>
      <c r="D1182" t="s">
        <v>6</v>
      </c>
      <c r="E1182" t="s">
        <v>394</v>
      </c>
      <c r="F1182" t="s">
        <v>507</v>
      </c>
      <c r="G1182" t="s">
        <v>363</v>
      </c>
      <c r="H1182">
        <v>8.99</v>
      </c>
      <c r="I1182" t="s">
        <v>871</v>
      </c>
      <c r="L1182">
        <v>107702630</v>
      </c>
      <c r="M1182" s="5">
        <v>45407</v>
      </c>
      <c r="N1182">
        <v>18</v>
      </c>
      <c r="O1182">
        <v>1</v>
      </c>
      <c r="P1182">
        <v>0</v>
      </c>
      <c r="Q1182">
        <v>5</v>
      </c>
      <c r="R1182" t="s">
        <v>7</v>
      </c>
    </row>
    <row r="1183" spans="1:18" x14ac:dyDescent="0.35">
      <c r="A1183">
        <v>0</v>
      </c>
      <c r="B1183" t="s">
        <v>363</v>
      </c>
      <c r="C1183">
        <v>2.7E-2</v>
      </c>
      <c r="D1183" t="s">
        <v>490</v>
      </c>
      <c r="E1183" t="s">
        <v>507</v>
      </c>
      <c r="F1183" t="s">
        <v>394</v>
      </c>
      <c r="G1183" t="s">
        <v>363</v>
      </c>
      <c r="H1183">
        <v>8.9939999999999998</v>
      </c>
      <c r="I1183" t="s">
        <v>871</v>
      </c>
      <c r="L1183">
        <v>107261290</v>
      </c>
      <c r="M1183" s="5">
        <v>44986</v>
      </c>
      <c r="N1183">
        <v>21</v>
      </c>
      <c r="O1183">
        <v>1</v>
      </c>
      <c r="P1183">
        <v>0</v>
      </c>
      <c r="Q1183">
        <v>1</v>
      </c>
      <c r="R1183" t="s">
        <v>7</v>
      </c>
    </row>
    <row r="1184" spans="1:18" x14ac:dyDescent="0.35">
      <c r="A1184">
        <v>0</v>
      </c>
      <c r="B1184" t="s">
        <v>363</v>
      </c>
      <c r="C1184">
        <v>8.0000000000000002E-3</v>
      </c>
      <c r="D1184" t="s">
        <v>399</v>
      </c>
      <c r="E1184" t="s">
        <v>394</v>
      </c>
      <c r="F1184" t="s">
        <v>488</v>
      </c>
      <c r="G1184" t="s">
        <v>363</v>
      </c>
      <c r="H1184">
        <v>9.02</v>
      </c>
      <c r="I1184" t="s">
        <v>871</v>
      </c>
      <c r="L1184">
        <v>106168717</v>
      </c>
      <c r="M1184" s="5">
        <v>43886</v>
      </c>
      <c r="N1184">
        <v>21</v>
      </c>
      <c r="O1184">
        <v>2</v>
      </c>
      <c r="P1184">
        <v>12</v>
      </c>
      <c r="Q1184">
        <v>1</v>
      </c>
      <c r="R1184" t="s">
        <v>7</v>
      </c>
    </row>
    <row r="1185" spans="1:18" x14ac:dyDescent="0.35">
      <c r="A1185">
        <v>0</v>
      </c>
      <c r="B1185" t="s">
        <v>363</v>
      </c>
      <c r="C1185">
        <v>6.0000000000000001E-3</v>
      </c>
      <c r="D1185" t="s">
        <v>399</v>
      </c>
      <c r="E1185" t="s">
        <v>394</v>
      </c>
      <c r="F1185" t="s">
        <v>507</v>
      </c>
      <c r="G1185" t="s">
        <v>363</v>
      </c>
      <c r="H1185">
        <v>9.0220000000000002</v>
      </c>
      <c r="I1185" t="s">
        <v>871</v>
      </c>
      <c r="L1185">
        <v>108276136</v>
      </c>
      <c r="M1185" s="5">
        <v>45950</v>
      </c>
      <c r="N1185">
        <v>21</v>
      </c>
      <c r="O1185">
        <v>1</v>
      </c>
      <c r="P1185">
        <v>0</v>
      </c>
      <c r="Q1185">
        <v>1</v>
      </c>
      <c r="R1185" t="s">
        <v>7</v>
      </c>
    </row>
    <row r="1186" spans="1:18" x14ac:dyDescent="0.35">
      <c r="A1186">
        <v>0</v>
      </c>
      <c r="B1186" t="s">
        <v>363</v>
      </c>
      <c r="C1186">
        <v>5.0000000000000001E-3</v>
      </c>
      <c r="D1186" t="s">
        <v>399</v>
      </c>
      <c r="E1186" t="s">
        <v>394</v>
      </c>
      <c r="F1186" t="s">
        <v>507</v>
      </c>
      <c r="G1186" t="s">
        <v>363</v>
      </c>
      <c r="H1186">
        <v>9.0229999999999997</v>
      </c>
      <c r="I1186" t="s">
        <v>871</v>
      </c>
      <c r="L1186">
        <v>107047057</v>
      </c>
      <c r="M1186" s="5">
        <v>44785</v>
      </c>
      <c r="N1186">
        <v>21</v>
      </c>
      <c r="O1186">
        <v>1</v>
      </c>
      <c r="P1186">
        <v>12</v>
      </c>
      <c r="Q1186">
        <v>1</v>
      </c>
      <c r="R1186" t="s">
        <v>7</v>
      </c>
    </row>
    <row r="1187" spans="1:18" x14ac:dyDescent="0.35">
      <c r="A1187">
        <v>0</v>
      </c>
      <c r="B1187" t="s">
        <v>363</v>
      </c>
      <c r="C1187">
        <v>5.0000000000000001E-3</v>
      </c>
      <c r="D1187" t="s">
        <v>399</v>
      </c>
      <c r="E1187" t="s">
        <v>394</v>
      </c>
      <c r="F1187" t="s">
        <v>507</v>
      </c>
      <c r="G1187" t="s">
        <v>363</v>
      </c>
      <c r="H1187">
        <v>9.0229999999999997</v>
      </c>
      <c r="I1187" t="s">
        <v>871</v>
      </c>
      <c r="L1187">
        <v>107510269</v>
      </c>
      <c r="M1187" s="5">
        <v>45230</v>
      </c>
      <c r="N1187">
        <v>21</v>
      </c>
      <c r="O1187">
        <v>2</v>
      </c>
      <c r="P1187">
        <v>0</v>
      </c>
      <c r="Q1187">
        <v>1</v>
      </c>
      <c r="R1187" t="s">
        <v>7</v>
      </c>
    </row>
    <row r="1188" spans="1:18" x14ac:dyDescent="0.35">
      <c r="A1188">
        <v>0</v>
      </c>
      <c r="B1188" t="s">
        <v>363</v>
      </c>
      <c r="C1188">
        <v>4.0000000000000001E-3</v>
      </c>
      <c r="D1188" t="s">
        <v>399</v>
      </c>
      <c r="E1188" t="s">
        <v>394</v>
      </c>
      <c r="F1188" t="s">
        <v>488</v>
      </c>
      <c r="G1188" t="s">
        <v>363</v>
      </c>
      <c r="H1188">
        <v>9.0239999999999991</v>
      </c>
      <c r="I1188" t="s">
        <v>871</v>
      </c>
      <c r="L1188">
        <v>105825234</v>
      </c>
      <c r="M1188" s="5">
        <v>43560</v>
      </c>
      <c r="N1188">
        <v>21</v>
      </c>
      <c r="O1188">
        <v>2</v>
      </c>
      <c r="P1188">
        <v>8</v>
      </c>
      <c r="Q1188">
        <v>1</v>
      </c>
      <c r="R1188" t="s">
        <v>3</v>
      </c>
    </row>
    <row r="1189" spans="1:18" x14ac:dyDescent="0.35">
      <c r="A1189">
        <v>0</v>
      </c>
      <c r="B1189" t="s">
        <v>363</v>
      </c>
      <c r="C1189">
        <v>4.0000000000000001E-3</v>
      </c>
      <c r="D1189" t="s">
        <v>399</v>
      </c>
      <c r="E1189" t="s">
        <v>394</v>
      </c>
      <c r="F1189" t="s">
        <v>507</v>
      </c>
      <c r="G1189" t="s">
        <v>363</v>
      </c>
      <c r="H1189">
        <v>9.0239999999999991</v>
      </c>
      <c r="I1189" t="s">
        <v>871</v>
      </c>
      <c r="L1189">
        <v>107815373</v>
      </c>
      <c r="M1189" s="5">
        <v>45516</v>
      </c>
      <c r="N1189">
        <v>21</v>
      </c>
      <c r="O1189">
        <v>1</v>
      </c>
      <c r="P1189">
        <v>0</v>
      </c>
      <c r="Q1189">
        <v>1</v>
      </c>
      <c r="R1189" t="s">
        <v>7</v>
      </c>
    </row>
    <row r="1190" spans="1:18" x14ac:dyDescent="0.35">
      <c r="A1190">
        <v>0</v>
      </c>
      <c r="B1190" t="s">
        <v>363</v>
      </c>
      <c r="C1190">
        <v>3.0000000000000001E-3</v>
      </c>
      <c r="D1190" t="s">
        <v>399</v>
      </c>
      <c r="E1190" t="s">
        <v>394</v>
      </c>
      <c r="F1190" t="s">
        <v>502</v>
      </c>
      <c r="G1190" t="s">
        <v>363</v>
      </c>
      <c r="H1190">
        <v>9.0250000000000004</v>
      </c>
      <c r="I1190" t="s">
        <v>871</v>
      </c>
      <c r="L1190">
        <v>105025578</v>
      </c>
      <c r="M1190" s="5">
        <v>42794</v>
      </c>
      <c r="N1190">
        <v>21</v>
      </c>
      <c r="O1190">
        <v>1</v>
      </c>
      <c r="P1190">
        <v>8</v>
      </c>
      <c r="Q1190">
        <v>1</v>
      </c>
      <c r="R1190" t="s">
        <v>7</v>
      </c>
    </row>
    <row r="1191" spans="1:18" x14ac:dyDescent="0.35">
      <c r="A1191">
        <v>0</v>
      </c>
      <c r="B1191" t="s">
        <v>363</v>
      </c>
      <c r="C1191">
        <v>3.0000000000000001E-3</v>
      </c>
      <c r="D1191" t="s">
        <v>399</v>
      </c>
      <c r="E1191" t="s">
        <v>394</v>
      </c>
      <c r="F1191" t="s">
        <v>507</v>
      </c>
      <c r="G1191" t="s">
        <v>363</v>
      </c>
      <c r="H1191">
        <v>9.0250000000000004</v>
      </c>
      <c r="I1191" t="s">
        <v>871</v>
      </c>
      <c r="L1191">
        <v>108224551</v>
      </c>
      <c r="M1191" s="5">
        <v>45905</v>
      </c>
      <c r="N1191">
        <v>21</v>
      </c>
      <c r="O1191">
        <v>1</v>
      </c>
      <c r="P1191">
        <v>8</v>
      </c>
      <c r="Q1191">
        <v>1</v>
      </c>
      <c r="R1191" t="s">
        <v>7</v>
      </c>
    </row>
    <row r="1192" spans="1:18" x14ac:dyDescent="0.35">
      <c r="A1192">
        <v>0</v>
      </c>
      <c r="B1192" t="s">
        <v>363</v>
      </c>
      <c r="C1192">
        <v>3.0000000000000001E-3</v>
      </c>
      <c r="D1192" t="s">
        <v>399</v>
      </c>
      <c r="E1192" t="s">
        <v>394</v>
      </c>
      <c r="F1192" t="s">
        <v>507</v>
      </c>
      <c r="G1192" t="s">
        <v>363</v>
      </c>
      <c r="H1192">
        <v>9.0250000000000004</v>
      </c>
      <c r="I1192" t="s">
        <v>871</v>
      </c>
      <c r="L1192">
        <v>108227312</v>
      </c>
      <c r="M1192" s="5">
        <v>45904</v>
      </c>
      <c r="N1192">
        <v>21</v>
      </c>
      <c r="O1192">
        <v>1</v>
      </c>
      <c r="P1192">
        <v>9</v>
      </c>
      <c r="Q1192">
        <v>1</v>
      </c>
      <c r="R1192" t="s">
        <v>7</v>
      </c>
    </row>
    <row r="1193" spans="1:18" x14ac:dyDescent="0.35">
      <c r="A1193">
        <v>0</v>
      </c>
      <c r="B1193" t="s">
        <v>363</v>
      </c>
      <c r="C1193">
        <v>3.0000000000000001E-3</v>
      </c>
      <c r="D1193" t="s">
        <v>6</v>
      </c>
      <c r="E1193" t="s">
        <v>394</v>
      </c>
      <c r="F1193" t="s">
        <v>507</v>
      </c>
      <c r="G1193" t="s">
        <v>363</v>
      </c>
      <c r="H1193">
        <v>9.0250000000000004</v>
      </c>
      <c r="I1193" t="s">
        <v>871</v>
      </c>
      <c r="L1193">
        <v>106707582</v>
      </c>
      <c r="M1193" s="5">
        <v>44464</v>
      </c>
      <c r="N1193">
        <v>21</v>
      </c>
      <c r="O1193">
        <v>1</v>
      </c>
      <c r="P1193">
        <v>8</v>
      </c>
      <c r="Q1193">
        <v>1</v>
      </c>
      <c r="R1193" t="s">
        <v>7</v>
      </c>
    </row>
    <row r="1194" spans="1:18" x14ac:dyDescent="0.35">
      <c r="A1194">
        <v>0</v>
      </c>
      <c r="B1194" t="s">
        <v>363</v>
      </c>
      <c r="C1194">
        <v>3.0000000000000001E-3</v>
      </c>
      <c r="D1194" t="s">
        <v>6</v>
      </c>
      <c r="E1194" t="s">
        <v>394</v>
      </c>
      <c r="F1194" t="s">
        <v>507</v>
      </c>
      <c r="G1194" t="s">
        <v>363</v>
      </c>
      <c r="H1194">
        <v>9.0250000000000004</v>
      </c>
      <c r="I1194" t="s">
        <v>871</v>
      </c>
      <c r="L1194">
        <v>106466654</v>
      </c>
      <c r="M1194" s="5">
        <v>44210</v>
      </c>
      <c r="N1194">
        <v>21</v>
      </c>
      <c r="O1194">
        <v>1</v>
      </c>
      <c r="P1194">
        <v>8</v>
      </c>
      <c r="Q1194">
        <v>1</v>
      </c>
      <c r="R1194" t="s">
        <v>7</v>
      </c>
    </row>
    <row r="1195" spans="1:18" x14ac:dyDescent="0.35">
      <c r="A1195">
        <v>0</v>
      </c>
      <c r="B1195" t="s">
        <v>363</v>
      </c>
      <c r="C1195">
        <v>3.0000000000000001E-3</v>
      </c>
      <c r="D1195" t="s">
        <v>6</v>
      </c>
      <c r="E1195" t="s">
        <v>394</v>
      </c>
      <c r="F1195" t="s">
        <v>507</v>
      </c>
      <c r="G1195" t="s">
        <v>363</v>
      </c>
      <c r="H1195">
        <v>9.0250000000000004</v>
      </c>
      <c r="I1195" t="s">
        <v>871</v>
      </c>
      <c r="L1195">
        <v>107640036</v>
      </c>
      <c r="M1195" s="5">
        <v>45350</v>
      </c>
      <c r="N1195">
        <v>21</v>
      </c>
      <c r="O1195">
        <v>1</v>
      </c>
      <c r="P1195">
        <v>0</v>
      </c>
      <c r="Q1195">
        <v>1</v>
      </c>
      <c r="R1195" t="s">
        <v>7</v>
      </c>
    </row>
    <row r="1196" spans="1:18" x14ac:dyDescent="0.35">
      <c r="A1196">
        <v>0</v>
      </c>
      <c r="B1196" t="s">
        <v>363</v>
      </c>
      <c r="C1196">
        <v>3.0000000000000001E-3</v>
      </c>
      <c r="D1196" t="s">
        <v>503</v>
      </c>
      <c r="E1196" t="s">
        <v>394</v>
      </c>
      <c r="F1196" t="s">
        <v>507</v>
      </c>
      <c r="G1196" t="s">
        <v>363</v>
      </c>
      <c r="H1196">
        <v>9.0250000000000004</v>
      </c>
      <c r="I1196" t="s">
        <v>871</v>
      </c>
      <c r="L1196">
        <v>106736750</v>
      </c>
      <c r="M1196" s="5">
        <v>44490</v>
      </c>
      <c r="N1196">
        <v>21</v>
      </c>
      <c r="O1196">
        <v>1</v>
      </c>
      <c r="P1196">
        <v>8</v>
      </c>
      <c r="Q1196">
        <v>1</v>
      </c>
      <c r="R1196" t="s">
        <v>7</v>
      </c>
    </row>
    <row r="1197" spans="1:18" x14ac:dyDescent="0.35">
      <c r="A1197">
        <v>0</v>
      </c>
      <c r="B1197" t="s">
        <v>363</v>
      </c>
      <c r="C1197">
        <v>2E-3</v>
      </c>
      <c r="D1197" t="s">
        <v>399</v>
      </c>
      <c r="E1197" t="s">
        <v>394</v>
      </c>
      <c r="F1197" t="s">
        <v>507</v>
      </c>
      <c r="G1197" t="s">
        <v>363</v>
      </c>
      <c r="H1197">
        <v>9.0259999999999998</v>
      </c>
      <c r="I1197" t="s">
        <v>871</v>
      </c>
      <c r="L1197">
        <v>106623722</v>
      </c>
      <c r="M1197" s="5">
        <v>44380</v>
      </c>
      <c r="N1197">
        <v>21</v>
      </c>
      <c r="O1197">
        <v>1</v>
      </c>
      <c r="P1197">
        <v>8</v>
      </c>
      <c r="Q1197">
        <v>1</v>
      </c>
      <c r="R1197" t="s">
        <v>7</v>
      </c>
    </row>
    <row r="1198" spans="1:18" x14ac:dyDescent="0.35">
      <c r="A1198">
        <v>0</v>
      </c>
      <c r="B1198" t="s">
        <v>363</v>
      </c>
      <c r="C1198">
        <v>2E-3</v>
      </c>
      <c r="D1198" t="s">
        <v>399</v>
      </c>
      <c r="E1198" t="s">
        <v>394</v>
      </c>
      <c r="F1198" t="s">
        <v>507</v>
      </c>
      <c r="G1198" t="s">
        <v>363</v>
      </c>
      <c r="H1198">
        <v>9.0259999999999998</v>
      </c>
      <c r="I1198" t="s">
        <v>871</v>
      </c>
      <c r="L1198">
        <v>105128801</v>
      </c>
      <c r="M1198" s="5">
        <v>42898</v>
      </c>
      <c r="N1198">
        <v>21</v>
      </c>
      <c r="O1198">
        <v>1</v>
      </c>
      <c r="P1198">
        <v>9</v>
      </c>
      <c r="Q1198">
        <v>1</v>
      </c>
      <c r="R1198" t="s">
        <v>7</v>
      </c>
    </row>
    <row r="1199" spans="1:18" x14ac:dyDescent="0.35">
      <c r="A1199">
        <v>0</v>
      </c>
      <c r="B1199" t="s">
        <v>363</v>
      </c>
      <c r="C1199">
        <v>2E-3</v>
      </c>
      <c r="D1199" t="s">
        <v>399</v>
      </c>
      <c r="E1199" t="s">
        <v>394</v>
      </c>
      <c r="F1199" t="s">
        <v>507</v>
      </c>
      <c r="G1199" t="s">
        <v>363</v>
      </c>
      <c r="H1199">
        <v>9.0259999999999998</v>
      </c>
      <c r="I1199" t="s">
        <v>871</v>
      </c>
      <c r="L1199">
        <v>107609738</v>
      </c>
      <c r="M1199" s="5">
        <v>45321</v>
      </c>
      <c r="N1199">
        <v>21</v>
      </c>
      <c r="O1199">
        <v>1</v>
      </c>
      <c r="P1199">
        <v>12</v>
      </c>
      <c r="Q1199">
        <v>1</v>
      </c>
      <c r="R1199" t="s">
        <v>7</v>
      </c>
    </row>
    <row r="1200" spans="1:18" x14ac:dyDescent="0.35">
      <c r="A1200">
        <v>0</v>
      </c>
      <c r="B1200" t="s">
        <v>363</v>
      </c>
      <c r="C1200">
        <v>2E-3</v>
      </c>
      <c r="D1200" t="s">
        <v>6</v>
      </c>
      <c r="E1200" t="s">
        <v>394</v>
      </c>
      <c r="F1200" t="s">
        <v>507</v>
      </c>
      <c r="G1200" t="s">
        <v>363</v>
      </c>
      <c r="H1200">
        <v>9.0259999999999998</v>
      </c>
      <c r="I1200" t="s">
        <v>871</v>
      </c>
      <c r="L1200">
        <v>106669404</v>
      </c>
      <c r="M1200" s="5">
        <v>44433</v>
      </c>
      <c r="N1200">
        <v>21</v>
      </c>
      <c r="O1200">
        <v>1</v>
      </c>
      <c r="P1200">
        <v>8</v>
      </c>
      <c r="Q1200">
        <v>1</v>
      </c>
      <c r="R1200" t="s">
        <v>7</v>
      </c>
    </row>
    <row r="1201" spans="1:18" x14ac:dyDescent="0.35">
      <c r="A1201">
        <v>0</v>
      </c>
      <c r="B1201" t="s">
        <v>363</v>
      </c>
      <c r="C1201">
        <v>2E-3</v>
      </c>
      <c r="D1201" t="s">
        <v>503</v>
      </c>
      <c r="E1201" t="s">
        <v>394</v>
      </c>
      <c r="F1201" t="s">
        <v>507</v>
      </c>
      <c r="G1201" t="s">
        <v>363</v>
      </c>
      <c r="H1201">
        <v>9.0259999999999998</v>
      </c>
      <c r="I1201" t="s">
        <v>871</v>
      </c>
      <c r="L1201">
        <v>106636202</v>
      </c>
      <c r="M1201" s="5">
        <v>44390</v>
      </c>
      <c r="N1201">
        <v>21</v>
      </c>
      <c r="O1201">
        <v>1</v>
      </c>
      <c r="P1201">
        <v>9</v>
      </c>
      <c r="Q1201">
        <v>1</v>
      </c>
      <c r="R1201" t="s">
        <v>7</v>
      </c>
    </row>
    <row r="1202" spans="1:18" x14ac:dyDescent="0.35">
      <c r="A1202">
        <v>0</v>
      </c>
      <c r="B1202" t="s">
        <v>363</v>
      </c>
      <c r="C1202">
        <v>2E-3</v>
      </c>
      <c r="D1202" t="s">
        <v>503</v>
      </c>
      <c r="E1202" t="s">
        <v>394</v>
      </c>
      <c r="F1202" t="s">
        <v>507</v>
      </c>
      <c r="G1202" t="s">
        <v>363</v>
      </c>
      <c r="H1202">
        <v>9.0259999999999998</v>
      </c>
      <c r="I1202" t="s">
        <v>871</v>
      </c>
      <c r="L1202">
        <v>106625297</v>
      </c>
      <c r="M1202" s="5">
        <v>44382</v>
      </c>
      <c r="N1202">
        <v>21</v>
      </c>
      <c r="O1202">
        <v>1</v>
      </c>
      <c r="P1202">
        <v>8</v>
      </c>
      <c r="Q1202">
        <v>1</v>
      </c>
      <c r="R1202" t="s">
        <v>7</v>
      </c>
    </row>
    <row r="1203" spans="1:18" x14ac:dyDescent="0.35">
      <c r="A1203">
        <v>0</v>
      </c>
      <c r="B1203" t="s">
        <v>518</v>
      </c>
      <c r="C1203">
        <v>0</v>
      </c>
      <c r="E1203" s="640" t="s">
        <v>364</v>
      </c>
      <c r="F1203" t="s">
        <v>519</v>
      </c>
      <c r="G1203" t="s">
        <v>363</v>
      </c>
      <c r="H1203">
        <v>9.0280000000000005</v>
      </c>
      <c r="I1203" t="s">
        <v>871</v>
      </c>
      <c r="L1203">
        <v>108006194</v>
      </c>
      <c r="M1203" s="5">
        <v>45681</v>
      </c>
      <c r="N1203">
        <v>18</v>
      </c>
      <c r="O1203">
        <v>1</v>
      </c>
      <c r="P1203">
        <v>0</v>
      </c>
      <c r="Q1203">
        <v>5</v>
      </c>
      <c r="R1203" t="s">
        <v>7</v>
      </c>
    </row>
    <row r="1204" spans="1:18" x14ac:dyDescent="0.35">
      <c r="A1204">
        <v>0</v>
      </c>
      <c r="B1204" t="s">
        <v>363</v>
      </c>
      <c r="C1204">
        <v>0</v>
      </c>
      <c r="E1204" t="s">
        <v>394</v>
      </c>
      <c r="F1204" t="s">
        <v>394</v>
      </c>
      <c r="G1204" t="s">
        <v>363</v>
      </c>
      <c r="H1204">
        <v>9.0280000000000005</v>
      </c>
      <c r="I1204" t="s">
        <v>871</v>
      </c>
      <c r="L1204">
        <v>107102424</v>
      </c>
      <c r="M1204" s="5">
        <v>44839</v>
      </c>
      <c r="N1204">
        <v>23</v>
      </c>
      <c r="O1204">
        <v>1</v>
      </c>
      <c r="P1204">
        <v>8</v>
      </c>
      <c r="Q1204">
        <v>1</v>
      </c>
      <c r="R1204" t="s">
        <v>7</v>
      </c>
    </row>
    <row r="1205" spans="1:18" x14ac:dyDescent="0.35">
      <c r="A1205">
        <v>0</v>
      </c>
      <c r="B1205" t="s">
        <v>363</v>
      </c>
      <c r="C1205">
        <v>0</v>
      </c>
      <c r="E1205" t="s">
        <v>394</v>
      </c>
      <c r="F1205" t="s">
        <v>520</v>
      </c>
      <c r="G1205" t="s">
        <v>363</v>
      </c>
      <c r="H1205">
        <v>9.0280000000000005</v>
      </c>
      <c r="I1205" t="s">
        <v>871</v>
      </c>
      <c r="L1205">
        <v>106836295</v>
      </c>
      <c r="M1205" s="5">
        <v>44579</v>
      </c>
      <c r="N1205">
        <v>22</v>
      </c>
      <c r="O1205">
        <v>1</v>
      </c>
      <c r="P1205">
        <v>8</v>
      </c>
      <c r="Q1205">
        <v>1</v>
      </c>
      <c r="R1205" t="s">
        <v>7</v>
      </c>
    </row>
    <row r="1206" spans="1:18" x14ac:dyDescent="0.35">
      <c r="A1206">
        <v>0</v>
      </c>
      <c r="B1206" t="s">
        <v>363</v>
      </c>
      <c r="C1206">
        <v>0</v>
      </c>
      <c r="E1206" t="s">
        <v>394</v>
      </c>
      <c r="F1206" t="s">
        <v>507</v>
      </c>
      <c r="G1206" t="s">
        <v>363</v>
      </c>
      <c r="H1206">
        <v>9.0280000000000005</v>
      </c>
      <c r="I1206" t="s">
        <v>871</v>
      </c>
      <c r="L1206">
        <v>104077950</v>
      </c>
      <c r="M1206" s="5">
        <v>41799</v>
      </c>
      <c r="N1206">
        <v>21</v>
      </c>
      <c r="O1206">
        <v>1</v>
      </c>
      <c r="P1206">
        <v>8</v>
      </c>
      <c r="Q1206">
        <v>1</v>
      </c>
      <c r="R1206" t="s">
        <v>7</v>
      </c>
    </row>
    <row r="1207" spans="1:18" x14ac:dyDescent="0.35">
      <c r="A1207">
        <v>0</v>
      </c>
      <c r="B1207" t="s">
        <v>363</v>
      </c>
      <c r="C1207">
        <v>0</v>
      </c>
      <c r="E1207" t="s">
        <v>394</v>
      </c>
      <c r="F1207" t="s">
        <v>436</v>
      </c>
      <c r="G1207" t="s">
        <v>363</v>
      </c>
      <c r="H1207">
        <v>9.0280000000000005</v>
      </c>
      <c r="I1207" t="s">
        <v>871</v>
      </c>
      <c r="L1207">
        <v>104100577</v>
      </c>
      <c r="M1207" s="5">
        <v>41829</v>
      </c>
      <c r="N1207">
        <v>27</v>
      </c>
      <c r="O1207">
        <v>1</v>
      </c>
      <c r="P1207">
        <v>9</v>
      </c>
      <c r="Q1207">
        <v>5</v>
      </c>
      <c r="R1207" t="s">
        <v>8</v>
      </c>
    </row>
    <row r="1208" spans="1:18" x14ac:dyDescent="0.35">
      <c r="A1208">
        <v>0</v>
      </c>
      <c r="B1208" t="s">
        <v>363</v>
      </c>
      <c r="C1208">
        <v>0</v>
      </c>
      <c r="E1208" t="s">
        <v>394</v>
      </c>
      <c r="F1208" t="s">
        <v>521</v>
      </c>
      <c r="G1208" t="s">
        <v>363</v>
      </c>
      <c r="H1208">
        <v>9.0280000000000005</v>
      </c>
      <c r="I1208" t="s">
        <v>871</v>
      </c>
      <c r="L1208">
        <v>106867588</v>
      </c>
      <c r="M1208" s="5">
        <v>44602</v>
      </c>
      <c r="N1208">
        <v>24</v>
      </c>
      <c r="O1208">
        <v>1</v>
      </c>
      <c r="P1208">
        <v>8</v>
      </c>
      <c r="Q1208">
        <v>5</v>
      </c>
      <c r="R1208" t="s">
        <v>3</v>
      </c>
    </row>
    <row r="1209" spans="1:18" x14ac:dyDescent="0.35">
      <c r="A1209">
        <v>0</v>
      </c>
      <c r="B1209" t="s">
        <v>363</v>
      </c>
      <c r="C1209">
        <v>0</v>
      </c>
      <c r="E1209" t="s">
        <v>394</v>
      </c>
      <c r="F1209" t="s">
        <v>507</v>
      </c>
      <c r="G1209" t="s">
        <v>363</v>
      </c>
      <c r="H1209">
        <v>9.0280000000000005</v>
      </c>
      <c r="I1209" t="s">
        <v>871</v>
      </c>
      <c r="L1209">
        <v>104054082</v>
      </c>
      <c r="M1209" s="5">
        <v>41764</v>
      </c>
      <c r="N1209">
        <v>21</v>
      </c>
      <c r="O1209">
        <v>1</v>
      </c>
      <c r="P1209">
        <v>8</v>
      </c>
      <c r="Q1209">
        <v>1</v>
      </c>
      <c r="R1209" t="s">
        <v>7</v>
      </c>
    </row>
    <row r="1210" spans="1:18" x14ac:dyDescent="0.35">
      <c r="A1210">
        <v>0</v>
      </c>
      <c r="B1210" t="s">
        <v>363</v>
      </c>
      <c r="C1210">
        <v>0</v>
      </c>
      <c r="E1210" t="s">
        <v>394</v>
      </c>
      <c r="F1210" t="s">
        <v>436</v>
      </c>
      <c r="G1210" t="s">
        <v>363</v>
      </c>
      <c r="H1210">
        <v>9.0280000000000005</v>
      </c>
      <c r="I1210" t="s">
        <v>871</v>
      </c>
      <c r="L1210">
        <v>104484707</v>
      </c>
      <c r="M1210" s="5">
        <v>42252</v>
      </c>
      <c r="N1210">
        <v>21</v>
      </c>
      <c r="O1210">
        <v>1</v>
      </c>
      <c r="P1210">
        <v>8</v>
      </c>
      <c r="Q1210">
        <v>1</v>
      </c>
      <c r="R1210" t="s">
        <v>7</v>
      </c>
    </row>
    <row r="1211" spans="1:18" x14ac:dyDescent="0.35">
      <c r="A1211">
        <v>0</v>
      </c>
      <c r="B1211" t="s">
        <v>363</v>
      </c>
      <c r="C1211">
        <v>0</v>
      </c>
      <c r="E1211" t="s">
        <v>394</v>
      </c>
      <c r="F1211" t="s">
        <v>437</v>
      </c>
      <c r="G1211" t="s">
        <v>363</v>
      </c>
      <c r="H1211">
        <v>9.0280000000000005</v>
      </c>
      <c r="I1211" t="s">
        <v>871</v>
      </c>
      <c r="L1211">
        <v>106362001</v>
      </c>
      <c r="M1211" s="5">
        <v>44110</v>
      </c>
      <c r="N1211">
        <v>24</v>
      </c>
      <c r="O1211">
        <v>1</v>
      </c>
      <c r="P1211">
        <v>8</v>
      </c>
      <c r="Q1211">
        <v>1</v>
      </c>
      <c r="R1211" t="s">
        <v>8</v>
      </c>
    </row>
    <row r="1212" spans="1:18" x14ac:dyDescent="0.35">
      <c r="A1212">
        <v>0</v>
      </c>
      <c r="B1212" t="s">
        <v>363</v>
      </c>
      <c r="C1212">
        <v>0</v>
      </c>
      <c r="E1212" t="s">
        <v>394</v>
      </c>
      <c r="F1212" t="s">
        <v>436</v>
      </c>
      <c r="G1212" t="s">
        <v>363</v>
      </c>
      <c r="H1212">
        <v>9.0280000000000005</v>
      </c>
      <c r="I1212" t="s">
        <v>871</v>
      </c>
      <c r="L1212">
        <v>105815091</v>
      </c>
      <c r="M1212" s="5">
        <v>43550</v>
      </c>
      <c r="N1212">
        <v>23</v>
      </c>
      <c r="O1212">
        <v>1</v>
      </c>
      <c r="P1212">
        <v>8</v>
      </c>
      <c r="Q1212">
        <v>1</v>
      </c>
      <c r="R1212" t="s">
        <v>7</v>
      </c>
    </row>
    <row r="1213" spans="1:18" x14ac:dyDescent="0.35">
      <c r="A1213">
        <v>0</v>
      </c>
      <c r="B1213" t="s">
        <v>363</v>
      </c>
      <c r="C1213">
        <v>0</v>
      </c>
      <c r="E1213" t="s">
        <v>394</v>
      </c>
      <c r="F1213" t="s">
        <v>384</v>
      </c>
      <c r="G1213" t="s">
        <v>363</v>
      </c>
      <c r="H1213">
        <v>9.0280000000000005</v>
      </c>
      <c r="I1213" t="s">
        <v>871</v>
      </c>
      <c r="L1213">
        <v>107106997</v>
      </c>
      <c r="M1213" s="5">
        <v>44844</v>
      </c>
      <c r="N1213">
        <v>21</v>
      </c>
      <c r="O1213">
        <v>1</v>
      </c>
      <c r="P1213">
        <v>8</v>
      </c>
      <c r="Q1213">
        <v>1</v>
      </c>
      <c r="R1213" t="s">
        <v>7</v>
      </c>
    </row>
    <row r="1214" spans="1:18" x14ac:dyDescent="0.35">
      <c r="A1214">
        <v>0</v>
      </c>
      <c r="B1214" t="s">
        <v>363</v>
      </c>
      <c r="C1214">
        <v>0</v>
      </c>
      <c r="E1214" t="s">
        <v>394</v>
      </c>
      <c r="F1214" t="s">
        <v>520</v>
      </c>
      <c r="G1214" t="s">
        <v>363</v>
      </c>
      <c r="H1214">
        <v>9.0280000000000005</v>
      </c>
      <c r="I1214" t="s">
        <v>871</v>
      </c>
      <c r="L1214">
        <v>106921308</v>
      </c>
      <c r="M1214" s="5">
        <v>44663</v>
      </c>
      <c r="N1214">
        <v>24</v>
      </c>
      <c r="O1214">
        <v>1</v>
      </c>
      <c r="P1214">
        <v>8</v>
      </c>
      <c r="Q1214">
        <v>1</v>
      </c>
      <c r="R1214" t="s">
        <v>7</v>
      </c>
    </row>
    <row r="1215" spans="1:18" x14ac:dyDescent="0.35">
      <c r="A1215">
        <v>0</v>
      </c>
      <c r="B1215" t="s">
        <v>363</v>
      </c>
      <c r="C1215">
        <v>0</v>
      </c>
      <c r="E1215" t="s">
        <v>394</v>
      </c>
      <c r="F1215" t="s">
        <v>507</v>
      </c>
      <c r="G1215" t="s">
        <v>363</v>
      </c>
      <c r="H1215">
        <v>9.0280000000000005</v>
      </c>
      <c r="I1215" t="s">
        <v>871</v>
      </c>
      <c r="L1215">
        <v>107118024</v>
      </c>
      <c r="M1215" s="5">
        <v>44848</v>
      </c>
      <c r="N1215">
        <v>24</v>
      </c>
      <c r="O1215">
        <v>1</v>
      </c>
      <c r="P1215">
        <v>8</v>
      </c>
      <c r="Q1215">
        <v>1</v>
      </c>
      <c r="R1215" t="s">
        <v>7</v>
      </c>
    </row>
    <row r="1216" spans="1:18" x14ac:dyDescent="0.35">
      <c r="A1216">
        <v>0</v>
      </c>
      <c r="B1216" t="s">
        <v>363</v>
      </c>
      <c r="C1216">
        <v>0</v>
      </c>
      <c r="E1216" t="s">
        <v>394</v>
      </c>
      <c r="F1216" t="s">
        <v>436</v>
      </c>
      <c r="G1216" t="s">
        <v>363</v>
      </c>
      <c r="H1216">
        <v>9.0280000000000005</v>
      </c>
      <c r="I1216" t="s">
        <v>871</v>
      </c>
      <c r="L1216">
        <v>106032721</v>
      </c>
      <c r="M1216" s="5">
        <v>43758</v>
      </c>
      <c r="N1216">
        <v>22</v>
      </c>
      <c r="O1216">
        <v>2</v>
      </c>
      <c r="P1216">
        <v>9</v>
      </c>
      <c r="Q1216">
        <v>1</v>
      </c>
      <c r="R1216" t="s">
        <v>3</v>
      </c>
    </row>
    <row r="1217" spans="1:18" x14ac:dyDescent="0.35">
      <c r="A1217">
        <v>0</v>
      </c>
      <c r="B1217" t="s">
        <v>363</v>
      </c>
      <c r="C1217">
        <v>0</v>
      </c>
      <c r="E1217" t="s">
        <v>394</v>
      </c>
      <c r="F1217" t="s">
        <v>507</v>
      </c>
      <c r="G1217" t="s">
        <v>363</v>
      </c>
      <c r="H1217">
        <v>9.0280000000000005</v>
      </c>
      <c r="I1217" t="s">
        <v>871</v>
      </c>
      <c r="L1217">
        <v>105095369</v>
      </c>
      <c r="M1217" s="5">
        <v>42865</v>
      </c>
      <c r="N1217">
        <v>21</v>
      </c>
      <c r="O1217">
        <v>1</v>
      </c>
      <c r="P1217">
        <v>8</v>
      </c>
      <c r="Q1217">
        <v>1</v>
      </c>
      <c r="R1217" t="s">
        <v>7</v>
      </c>
    </row>
    <row r="1218" spans="1:18" x14ac:dyDescent="0.35">
      <c r="A1218">
        <v>0</v>
      </c>
      <c r="B1218" t="s">
        <v>363</v>
      </c>
      <c r="C1218">
        <v>0</v>
      </c>
      <c r="E1218" t="s">
        <v>394</v>
      </c>
      <c r="F1218" t="s">
        <v>492</v>
      </c>
      <c r="G1218" t="s">
        <v>363</v>
      </c>
      <c r="H1218">
        <v>9.0280000000000005</v>
      </c>
      <c r="I1218" t="s">
        <v>871</v>
      </c>
      <c r="L1218">
        <v>106539650</v>
      </c>
      <c r="M1218" s="5">
        <v>44294</v>
      </c>
      <c r="N1218">
        <v>21</v>
      </c>
      <c r="O1218">
        <v>1</v>
      </c>
      <c r="P1218">
        <v>8</v>
      </c>
      <c r="Q1218">
        <v>1</v>
      </c>
      <c r="R1218" t="s">
        <v>7</v>
      </c>
    </row>
    <row r="1219" spans="1:18" x14ac:dyDescent="0.35">
      <c r="A1219">
        <v>0</v>
      </c>
      <c r="B1219" t="s">
        <v>363</v>
      </c>
      <c r="C1219">
        <v>0</v>
      </c>
      <c r="E1219" t="s">
        <v>394</v>
      </c>
      <c r="F1219" t="s">
        <v>436</v>
      </c>
      <c r="G1219" t="s">
        <v>363</v>
      </c>
      <c r="H1219">
        <v>9.0280000000000005</v>
      </c>
      <c r="I1219" t="s">
        <v>871</v>
      </c>
      <c r="L1219">
        <v>105541751</v>
      </c>
      <c r="M1219" s="5">
        <v>43296</v>
      </c>
      <c r="N1219">
        <v>24</v>
      </c>
      <c r="O1219">
        <v>1</v>
      </c>
      <c r="P1219">
        <v>8</v>
      </c>
      <c r="Q1219">
        <v>1</v>
      </c>
      <c r="R1219" t="s">
        <v>3</v>
      </c>
    </row>
    <row r="1220" spans="1:18" x14ac:dyDescent="0.35">
      <c r="A1220">
        <v>0</v>
      </c>
      <c r="B1220" t="s">
        <v>363</v>
      </c>
      <c r="C1220">
        <v>0</v>
      </c>
      <c r="E1220" t="s">
        <v>394</v>
      </c>
      <c r="F1220" t="s">
        <v>523</v>
      </c>
      <c r="G1220" t="s">
        <v>363</v>
      </c>
      <c r="H1220">
        <v>9.0280000000000005</v>
      </c>
      <c r="I1220" t="s">
        <v>871</v>
      </c>
      <c r="L1220">
        <v>105565586</v>
      </c>
      <c r="M1220" s="5">
        <v>43315</v>
      </c>
      <c r="N1220">
        <v>21</v>
      </c>
      <c r="O1220">
        <v>2</v>
      </c>
      <c r="P1220">
        <v>8</v>
      </c>
      <c r="Q1220">
        <v>1</v>
      </c>
      <c r="R1220" t="s">
        <v>8</v>
      </c>
    </row>
    <row r="1221" spans="1:18" x14ac:dyDescent="0.35">
      <c r="A1221">
        <v>0</v>
      </c>
      <c r="B1221" t="s">
        <v>363</v>
      </c>
      <c r="C1221">
        <v>0</v>
      </c>
      <c r="E1221" t="s">
        <v>394</v>
      </c>
      <c r="F1221" t="s">
        <v>436</v>
      </c>
      <c r="G1221" t="s">
        <v>363</v>
      </c>
      <c r="H1221">
        <v>9.0280000000000005</v>
      </c>
      <c r="I1221" t="s">
        <v>871</v>
      </c>
      <c r="L1221">
        <v>105484327</v>
      </c>
      <c r="M1221" s="5">
        <v>43233</v>
      </c>
      <c r="N1221">
        <v>21</v>
      </c>
      <c r="O1221">
        <v>1</v>
      </c>
      <c r="P1221">
        <v>8</v>
      </c>
      <c r="Q1221">
        <v>1</v>
      </c>
      <c r="R1221" t="s">
        <v>7</v>
      </c>
    </row>
    <row r="1222" spans="1:18" x14ac:dyDescent="0.35">
      <c r="A1222">
        <v>0</v>
      </c>
      <c r="B1222" t="s">
        <v>363</v>
      </c>
      <c r="C1222">
        <v>0</v>
      </c>
      <c r="E1222" t="s">
        <v>394</v>
      </c>
      <c r="F1222" t="s">
        <v>507</v>
      </c>
      <c r="G1222" t="s">
        <v>363</v>
      </c>
      <c r="H1222">
        <v>9.0280000000000005</v>
      </c>
      <c r="I1222" t="s">
        <v>871</v>
      </c>
      <c r="L1222">
        <v>107129491</v>
      </c>
      <c r="M1222" s="5">
        <v>44855</v>
      </c>
      <c r="N1222">
        <v>21</v>
      </c>
      <c r="O1222">
        <v>1</v>
      </c>
      <c r="P1222">
        <v>8</v>
      </c>
      <c r="Q1222">
        <v>1</v>
      </c>
      <c r="R1222" t="s">
        <v>7</v>
      </c>
    </row>
    <row r="1223" spans="1:18" x14ac:dyDescent="0.35">
      <c r="A1223">
        <v>0</v>
      </c>
      <c r="B1223" t="s">
        <v>363</v>
      </c>
      <c r="C1223">
        <v>0</v>
      </c>
      <c r="E1223" t="s">
        <v>394</v>
      </c>
      <c r="F1223" t="s">
        <v>507</v>
      </c>
      <c r="G1223" t="s">
        <v>363</v>
      </c>
      <c r="H1223">
        <v>9.0280000000000005</v>
      </c>
      <c r="I1223" t="s">
        <v>871</v>
      </c>
      <c r="L1223">
        <v>104465863</v>
      </c>
      <c r="M1223" s="5">
        <v>42236</v>
      </c>
      <c r="N1223">
        <v>18</v>
      </c>
      <c r="O1223">
        <v>1</v>
      </c>
      <c r="P1223">
        <v>8</v>
      </c>
      <c r="Q1223">
        <v>1</v>
      </c>
      <c r="R1223" t="s">
        <v>7</v>
      </c>
    </row>
    <row r="1224" spans="1:18" x14ac:dyDescent="0.35">
      <c r="A1224">
        <v>0</v>
      </c>
      <c r="B1224" t="s">
        <v>363</v>
      </c>
      <c r="C1224">
        <v>0</v>
      </c>
      <c r="E1224" t="s">
        <v>394</v>
      </c>
      <c r="F1224" t="s">
        <v>384</v>
      </c>
      <c r="G1224" t="s">
        <v>363</v>
      </c>
      <c r="H1224">
        <v>9.0280000000000005</v>
      </c>
      <c r="I1224" t="s">
        <v>871</v>
      </c>
      <c r="L1224">
        <v>104637782</v>
      </c>
      <c r="M1224" s="5">
        <v>42406</v>
      </c>
      <c r="N1224">
        <v>27</v>
      </c>
      <c r="O1224">
        <v>1</v>
      </c>
      <c r="P1224">
        <v>0</v>
      </c>
      <c r="Q1224">
        <v>1</v>
      </c>
      <c r="R1224" t="s">
        <v>3</v>
      </c>
    </row>
    <row r="1225" spans="1:18" x14ac:dyDescent="0.35">
      <c r="A1225">
        <v>0</v>
      </c>
      <c r="B1225" t="s">
        <v>363</v>
      </c>
      <c r="C1225">
        <v>0</v>
      </c>
      <c r="E1225" t="s">
        <v>394</v>
      </c>
      <c r="F1225" t="s">
        <v>507</v>
      </c>
      <c r="G1225" t="s">
        <v>363</v>
      </c>
      <c r="H1225">
        <v>9.0280000000000005</v>
      </c>
      <c r="I1225" t="s">
        <v>871</v>
      </c>
      <c r="L1225">
        <v>104570432</v>
      </c>
      <c r="M1225" s="5">
        <v>42339</v>
      </c>
      <c r="N1225">
        <v>19</v>
      </c>
      <c r="O1225">
        <v>2</v>
      </c>
      <c r="P1225">
        <v>9</v>
      </c>
      <c r="Q1225">
        <v>4</v>
      </c>
      <c r="R1225" t="s">
        <v>7</v>
      </c>
    </row>
    <row r="1226" spans="1:18" x14ac:dyDescent="0.35">
      <c r="A1226">
        <v>0</v>
      </c>
      <c r="B1226" t="s">
        <v>363</v>
      </c>
      <c r="C1226">
        <v>0</v>
      </c>
      <c r="E1226" t="s">
        <v>394</v>
      </c>
      <c r="F1226" t="s">
        <v>507</v>
      </c>
      <c r="G1226" t="s">
        <v>363</v>
      </c>
      <c r="H1226">
        <v>9.0280000000000005</v>
      </c>
      <c r="I1226" t="s">
        <v>871</v>
      </c>
      <c r="L1226">
        <v>106345867</v>
      </c>
      <c r="M1226" s="5">
        <v>44097</v>
      </c>
      <c r="N1226">
        <v>21</v>
      </c>
      <c r="O1226">
        <v>1</v>
      </c>
      <c r="P1226">
        <v>8</v>
      </c>
      <c r="Q1226">
        <v>1</v>
      </c>
      <c r="R1226" t="s">
        <v>7</v>
      </c>
    </row>
    <row r="1227" spans="1:18" x14ac:dyDescent="0.35">
      <c r="A1227">
        <v>0</v>
      </c>
      <c r="B1227" t="s">
        <v>363</v>
      </c>
      <c r="C1227">
        <v>0</v>
      </c>
      <c r="E1227" t="s">
        <v>394</v>
      </c>
      <c r="F1227" t="s">
        <v>507</v>
      </c>
      <c r="G1227" t="s">
        <v>363</v>
      </c>
      <c r="H1227">
        <v>9.0280000000000005</v>
      </c>
      <c r="I1227" t="s">
        <v>871</v>
      </c>
      <c r="L1227">
        <v>105652440</v>
      </c>
      <c r="M1227" s="5">
        <v>43399</v>
      </c>
      <c r="N1227">
        <v>21</v>
      </c>
      <c r="O1227">
        <v>2</v>
      </c>
      <c r="P1227">
        <v>9</v>
      </c>
      <c r="Q1227">
        <v>1</v>
      </c>
      <c r="R1227" t="s">
        <v>3</v>
      </c>
    </row>
    <row r="1228" spans="1:18" x14ac:dyDescent="0.35">
      <c r="A1228">
        <v>0</v>
      </c>
      <c r="B1228" t="s">
        <v>363</v>
      </c>
      <c r="C1228">
        <v>0</v>
      </c>
      <c r="E1228" t="s">
        <v>394</v>
      </c>
      <c r="F1228" t="s">
        <v>394</v>
      </c>
      <c r="G1228" t="s">
        <v>363</v>
      </c>
      <c r="H1228">
        <v>9.0280000000000005</v>
      </c>
      <c r="I1228" t="s">
        <v>871</v>
      </c>
      <c r="L1228">
        <v>104600529</v>
      </c>
      <c r="M1228" s="5">
        <v>42355</v>
      </c>
      <c r="N1228">
        <v>24</v>
      </c>
      <c r="O1228">
        <v>1</v>
      </c>
      <c r="P1228">
        <v>8</v>
      </c>
      <c r="Q1228">
        <v>1</v>
      </c>
      <c r="R1228" t="s">
        <v>7</v>
      </c>
    </row>
    <row r="1229" spans="1:18" x14ac:dyDescent="0.35">
      <c r="A1229">
        <v>0</v>
      </c>
      <c r="B1229" t="s">
        <v>363</v>
      </c>
      <c r="C1229">
        <v>0</v>
      </c>
      <c r="E1229" t="s">
        <v>394</v>
      </c>
      <c r="F1229" t="s">
        <v>384</v>
      </c>
      <c r="G1229" t="s">
        <v>363</v>
      </c>
      <c r="H1229">
        <v>9.0280000000000005</v>
      </c>
      <c r="I1229" t="s">
        <v>871</v>
      </c>
      <c r="L1229">
        <v>105955838</v>
      </c>
      <c r="M1229" s="5">
        <v>43689</v>
      </c>
      <c r="N1229">
        <v>21</v>
      </c>
      <c r="O1229">
        <v>1</v>
      </c>
      <c r="P1229">
        <v>8</v>
      </c>
      <c r="Q1229">
        <v>1</v>
      </c>
      <c r="R1229" t="s">
        <v>7</v>
      </c>
    </row>
    <row r="1230" spans="1:18" x14ac:dyDescent="0.35">
      <c r="A1230">
        <v>0</v>
      </c>
      <c r="B1230" t="s">
        <v>363</v>
      </c>
      <c r="C1230">
        <v>0</v>
      </c>
      <c r="E1230" t="s">
        <v>394</v>
      </c>
      <c r="F1230" t="s">
        <v>507</v>
      </c>
      <c r="G1230" t="s">
        <v>363</v>
      </c>
      <c r="H1230">
        <v>9.0280000000000005</v>
      </c>
      <c r="I1230" t="s">
        <v>871</v>
      </c>
      <c r="L1230">
        <v>107118129</v>
      </c>
      <c r="M1230" s="5">
        <v>44848</v>
      </c>
      <c r="N1230">
        <v>24</v>
      </c>
      <c r="O1230">
        <v>1</v>
      </c>
      <c r="P1230">
        <v>8</v>
      </c>
      <c r="Q1230">
        <v>1</v>
      </c>
      <c r="R1230" t="s">
        <v>7</v>
      </c>
    </row>
    <row r="1231" spans="1:18" x14ac:dyDescent="0.35">
      <c r="A1231">
        <v>0</v>
      </c>
      <c r="B1231" t="s">
        <v>363</v>
      </c>
      <c r="C1231">
        <v>0</v>
      </c>
      <c r="E1231" t="s">
        <v>394</v>
      </c>
      <c r="F1231" t="s">
        <v>436</v>
      </c>
      <c r="G1231" t="s">
        <v>363</v>
      </c>
      <c r="H1231">
        <v>9.0280000000000005</v>
      </c>
      <c r="I1231" t="s">
        <v>871</v>
      </c>
      <c r="L1231">
        <v>104530943</v>
      </c>
      <c r="M1231" s="5">
        <v>42297</v>
      </c>
      <c r="N1231">
        <v>23</v>
      </c>
      <c r="O1231">
        <v>1</v>
      </c>
      <c r="P1231">
        <v>8</v>
      </c>
      <c r="Q1231">
        <v>1</v>
      </c>
      <c r="R1231" t="s">
        <v>7</v>
      </c>
    </row>
    <row r="1232" spans="1:18" x14ac:dyDescent="0.35">
      <c r="A1232">
        <v>0</v>
      </c>
      <c r="B1232" t="s">
        <v>363</v>
      </c>
      <c r="C1232">
        <v>0</v>
      </c>
      <c r="E1232" t="s">
        <v>394</v>
      </c>
      <c r="F1232" t="s">
        <v>436</v>
      </c>
      <c r="G1232" t="s">
        <v>363</v>
      </c>
      <c r="H1232">
        <v>9.0280000000000005</v>
      </c>
      <c r="I1232" t="s">
        <v>871</v>
      </c>
      <c r="L1232">
        <v>104245441</v>
      </c>
      <c r="M1232" s="5">
        <v>41989</v>
      </c>
      <c r="N1232">
        <v>19</v>
      </c>
      <c r="O1232">
        <v>1</v>
      </c>
      <c r="P1232">
        <v>8</v>
      </c>
      <c r="Q1232">
        <v>1</v>
      </c>
      <c r="R1232" t="s">
        <v>3</v>
      </c>
    </row>
    <row r="1233" spans="1:18" x14ac:dyDescent="0.35">
      <c r="A1233">
        <v>0</v>
      </c>
      <c r="B1233" t="s">
        <v>363</v>
      </c>
      <c r="C1233">
        <v>0</v>
      </c>
      <c r="E1233" t="s">
        <v>394</v>
      </c>
      <c r="F1233" t="s">
        <v>436</v>
      </c>
      <c r="G1233" t="s">
        <v>363</v>
      </c>
      <c r="H1233">
        <v>9.0280000000000005</v>
      </c>
      <c r="I1233" t="s">
        <v>871</v>
      </c>
      <c r="L1233">
        <v>108458848</v>
      </c>
      <c r="M1233" s="5">
        <v>46104</v>
      </c>
      <c r="N1233">
        <v>24</v>
      </c>
      <c r="O1233">
        <v>1</v>
      </c>
      <c r="P1233">
        <v>8</v>
      </c>
      <c r="Q1233">
        <v>1</v>
      </c>
      <c r="R1233" t="s">
        <v>10</v>
      </c>
    </row>
    <row r="1234" spans="1:18" x14ac:dyDescent="0.35">
      <c r="A1234">
        <v>0</v>
      </c>
      <c r="B1234" t="s">
        <v>363</v>
      </c>
      <c r="C1234">
        <v>0</v>
      </c>
      <c r="E1234" t="s">
        <v>394</v>
      </c>
      <c r="F1234" t="s">
        <v>507</v>
      </c>
      <c r="G1234" t="s">
        <v>363</v>
      </c>
      <c r="H1234">
        <v>9.0280000000000005</v>
      </c>
      <c r="I1234" t="s">
        <v>871</v>
      </c>
      <c r="L1234">
        <v>108267598</v>
      </c>
      <c r="M1234" s="5">
        <v>45935</v>
      </c>
      <c r="N1234">
        <v>21</v>
      </c>
      <c r="O1234">
        <v>1</v>
      </c>
      <c r="P1234">
        <v>8</v>
      </c>
      <c r="Q1234">
        <v>1</v>
      </c>
      <c r="R1234" t="s">
        <v>3</v>
      </c>
    </row>
    <row r="1235" spans="1:18" x14ac:dyDescent="0.35">
      <c r="A1235">
        <v>0</v>
      </c>
      <c r="B1235" t="s">
        <v>363</v>
      </c>
      <c r="C1235">
        <v>0</v>
      </c>
      <c r="E1235" t="s">
        <v>394</v>
      </c>
      <c r="F1235" t="s">
        <v>507</v>
      </c>
      <c r="G1235" t="s">
        <v>363</v>
      </c>
      <c r="H1235">
        <v>9.0280000000000005</v>
      </c>
      <c r="I1235" t="s">
        <v>871</v>
      </c>
      <c r="L1235">
        <v>108230735</v>
      </c>
      <c r="M1235" s="5">
        <v>45910</v>
      </c>
      <c r="N1235">
        <v>24</v>
      </c>
      <c r="O1235">
        <v>2</v>
      </c>
      <c r="P1235">
        <v>8</v>
      </c>
      <c r="Q1235">
        <v>1</v>
      </c>
      <c r="R1235" t="s">
        <v>8</v>
      </c>
    </row>
    <row r="1236" spans="1:18" x14ac:dyDescent="0.35">
      <c r="A1236">
        <v>0</v>
      </c>
      <c r="B1236" t="s">
        <v>363</v>
      </c>
      <c r="C1236">
        <v>0</v>
      </c>
      <c r="E1236" t="s">
        <v>394</v>
      </c>
      <c r="F1236" t="s">
        <v>523</v>
      </c>
      <c r="G1236" t="s">
        <v>363</v>
      </c>
      <c r="H1236">
        <v>9.0280000000000005</v>
      </c>
      <c r="I1236" t="s">
        <v>871</v>
      </c>
      <c r="L1236">
        <v>108083561</v>
      </c>
      <c r="M1236" s="5">
        <v>45766</v>
      </c>
      <c r="N1236">
        <v>31</v>
      </c>
      <c r="O1236">
        <v>1</v>
      </c>
      <c r="P1236">
        <v>8</v>
      </c>
      <c r="Q1236">
        <v>1</v>
      </c>
      <c r="R1236" t="s">
        <v>7</v>
      </c>
    </row>
    <row r="1237" spans="1:18" x14ac:dyDescent="0.35">
      <c r="A1237">
        <v>0</v>
      </c>
      <c r="B1237" t="s">
        <v>363</v>
      </c>
      <c r="C1237">
        <v>0</v>
      </c>
      <c r="E1237" t="s">
        <v>394</v>
      </c>
      <c r="F1237" t="s">
        <v>507</v>
      </c>
      <c r="G1237" t="s">
        <v>363</v>
      </c>
      <c r="H1237">
        <v>9.0280000000000005</v>
      </c>
      <c r="I1237" t="s">
        <v>871</v>
      </c>
      <c r="L1237">
        <v>108012369</v>
      </c>
      <c r="M1237" s="5">
        <v>45693</v>
      </c>
      <c r="N1237">
        <v>21</v>
      </c>
      <c r="O1237">
        <v>1</v>
      </c>
      <c r="P1237">
        <v>0</v>
      </c>
      <c r="Q1237">
        <v>1</v>
      </c>
      <c r="R1237" t="s">
        <v>7</v>
      </c>
    </row>
    <row r="1238" spans="1:18" x14ac:dyDescent="0.35">
      <c r="A1238">
        <v>0</v>
      </c>
      <c r="B1238" t="s">
        <v>363</v>
      </c>
      <c r="C1238">
        <v>0</v>
      </c>
      <c r="E1238" t="s">
        <v>394</v>
      </c>
      <c r="G1238" t="s">
        <v>363</v>
      </c>
      <c r="H1238">
        <v>9.0280000000000005</v>
      </c>
      <c r="I1238" t="s">
        <v>871</v>
      </c>
      <c r="L1238">
        <v>107858800</v>
      </c>
      <c r="M1238" s="5">
        <v>45556</v>
      </c>
      <c r="N1238">
        <v>24</v>
      </c>
      <c r="O1238">
        <v>1</v>
      </c>
      <c r="P1238">
        <v>8</v>
      </c>
      <c r="Q1238">
        <v>5</v>
      </c>
      <c r="R1238" t="s">
        <v>7</v>
      </c>
    </row>
    <row r="1239" spans="1:18" x14ac:dyDescent="0.35">
      <c r="A1239">
        <v>0</v>
      </c>
      <c r="B1239" t="s">
        <v>363</v>
      </c>
      <c r="C1239">
        <v>0</v>
      </c>
      <c r="E1239" t="s">
        <v>394</v>
      </c>
      <c r="F1239" t="s">
        <v>436</v>
      </c>
      <c r="G1239" t="s">
        <v>363</v>
      </c>
      <c r="H1239">
        <v>9.0280000000000005</v>
      </c>
      <c r="I1239" t="s">
        <v>871</v>
      </c>
      <c r="L1239">
        <v>107574485</v>
      </c>
      <c r="M1239" s="5">
        <v>45280</v>
      </c>
      <c r="N1239">
        <v>21</v>
      </c>
      <c r="O1239">
        <v>1</v>
      </c>
      <c r="P1239">
        <v>8</v>
      </c>
      <c r="Q1239">
        <v>1</v>
      </c>
      <c r="R1239" t="s">
        <v>7</v>
      </c>
    </row>
    <row r="1240" spans="1:18" x14ac:dyDescent="0.35">
      <c r="A1240">
        <v>0</v>
      </c>
      <c r="B1240" t="s">
        <v>363</v>
      </c>
      <c r="C1240">
        <v>0</v>
      </c>
      <c r="E1240" t="s">
        <v>394</v>
      </c>
      <c r="F1240" t="s">
        <v>524</v>
      </c>
      <c r="G1240" t="s">
        <v>363</v>
      </c>
      <c r="H1240">
        <v>9.0280000000000005</v>
      </c>
      <c r="I1240" t="s">
        <v>871</v>
      </c>
      <c r="L1240">
        <v>107185715</v>
      </c>
      <c r="M1240" s="5">
        <v>44912</v>
      </c>
      <c r="N1240">
        <v>21</v>
      </c>
      <c r="O1240">
        <v>1</v>
      </c>
      <c r="P1240">
        <v>8</v>
      </c>
      <c r="Q1240">
        <v>1</v>
      </c>
      <c r="R1240" t="s">
        <v>7</v>
      </c>
    </row>
    <row r="1241" spans="1:18" x14ac:dyDescent="0.35">
      <c r="A1241">
        <v>0</v>
      </c>
      <c r="B1241" t="s">
        <v>363</v>
      </c>
      <c r="C1241">
        <v>0</v>
      </c>
      <c r="E1241" t="s">
        <v>394</v>
      </c>
      <c r="F1241" t="s">
        <v>507</v>
      </c>
      <c r="G1241" t="s">
        <v>363</v>
      </c>
      <c r="H1241">
        <v>9.0280000000000005</v>
      </c>
      <c r="I1241" t="s">
        <v>871</v>
      </c>
      <c r="L1241">
        <v>107449291</v>
      </c>
      <c r="M1241" s="5">
        <v>45174</v>
      </c>
      <c r="N1241">
        <v>24</v>
      </c>
      <c r="O1241">
        <v>1</v>
      </c>
      <c r="P1241">
        <v>8</v>
      </c>
      <c r="Q1241">
        <v>1</v>
      </c>
      <c r="R1241" t="s">
        <v>3</v>
      </c>
    </row>
    <row r="1242" spans="1:18" x14ac:dyDescent="0.35">
      <c r="A1242">
        <v>0</v>
      </c>
      <c r="B1242" t="s">
        <v>363</v>
      </c>
      <c r="C1242">
        <v>0</v>
      </c>
      <c r="E1242" t="s">
        <v>394</v>
      </c>
      <c r="F1242" t="s">
        <v>436</v>
      </c>
      <c r="G1242" t="s">
        <v>363</v>
      </c>
      <c r="H1242">
        <v>9.0280000000000005</v>
      </c>
      <c r="I1242" t="s">
        <v>871</v>
      </c>
      <c r="L1242">
        <v>107287818</v>
      </c>
      <c r="M1242" s="5">
        <v>45014</v>
      </c>
      <c r="N1242">
        <v>21</v>
      </c>
      <c r="O1242">
        <v>1</v>
      </c>
      <c r="P1242">
        <v>8</v>
      </c>
      <c r="Q1242">
        <v>1</v>
      </c>
      <c r="R1242" t="s">
        <v>7</v>
      </c>
    </row>
    <row r="1243" spans="1:18" x14ac:dyDescent="0.35">
      <c r="A1243">
        <v>0</v>
      </c>
      <c r="B1243" t="s">
        <v>363</v>
      </c>
      <c r="C1243">
        <v>0</v>
      </c>
      <c r="E1243" t="s">
        <v>394</v>
      </c>
      <c r="F1243" t="s">
        <v>492</v>
      </c>
      <c r="G1243" t="s">
        <v>363</v>
      </c>
      <c r="H1243">
        <v>9.0280000000000005</v>
      </c>
      <c r="I1243" t="s">
        <v>871</v>
      </c>
      <c r="L1243">
        <v>107211648</v>
      </c>
      <c r="M1243" s="5">
        <v>44938</v>
      </c>
      <c r="N1243">
        <v>21</v>
      </c>
      <c r="O1243">
        <v>1</v>
      </c>
      <c r="P1243">
        <v>8</v>
      </c>
      <c r="Q1243">
        <v>1</v>
      </c>
      <c r="R1243" t="s">
        <v>7</v>
      </c>
    </row>
    <row r="1244" spans="1:18" x14ac:dyDescent="0.35">
      <c r="A1244">
        <v>0</v>
      </c>
      <c r="B1244" t="s">
        <v>363</v>
      </c>
      <c r="C1244">
        <v>0</v>
      </c>
      <c r="E1244" t="s">
        <v>394</v>
      </c>
      <c r="F1244" t="s">
        <v>507</v>
      </c>
      <c r="G1244" t="s">
        <v>363</v>
      </c>
      <c r="H1244">
        <v>9.0280000000000005</v>
      </c>
      <c r="I1244" t="s">
        <v>871</v>
      </c>
      <c r="L1244">
        <v>108017646</v>
      </c>
      <c r="M1244" s="5">
        <v>45699</v>
      </c>
      <c r="N1244">
        <v>24</v>
      </c>
      <c r="O1244">
        <v>2</v>
      </c>
      <c r="P1244">
        <v>0</v>
      </c>
      <c r="Q1244">
        <v>5</v>
      </c>
      <c r="R1244" t="s">
        <v>7</v>
      </c>
    </row>
    <row r="1245" spans="1:18" x14ac:dyDescent="0.35">
      <c r="A1245">
        <v>0</v>
      </c>
      <c r="B1245" t="s">
        <v>363</v>
      </c>
      <c r="C1245">
        <v>0</v>
      </c>
      <c r="E1245" t="s">
        <v>394</v>
      </c>
      <c r="F1245" t="s">
        <v>507</v>
      </c>
      <c r="G1245" t="s">
        <v>363</v>
      </c>
      <c r="H1245">
        <v>9.0280000000000005</v>
      </c>
      <c r="I1245" t="s">
        <v>871</v>
      </c>
      <c r="L1245">
        <v>107524692</v>
      </c>
      <c r="M1245" s="5">
        <v>45237</v>
      </c>
      <c r="N1245">
        <v>29</v>
      </c>
      <c r="O1245">
        <v>1</v>
      </c>
      <c r="P1245">
        <v>8</v>
      </c>
      <c r="Q1245">
        <v>5</v>
      </c>
      <c r="R1245" t="s">
        <v>10</v>
      </c>
    </row>
    <row r="1246" spans="1:18" x14ac:dyDescent="0.35">
      <c r="A1246">
        <v>0</v>
      </c>
      <c r="B1246" t="s">
        <v>363</v>
      </c>
      <c r="C1246">
        <v>0</v>
      </c>
      <c r="E1246" t="s">
        <v>394</v>
      </c>
      <c r="F1246" t="s">
        <v>523</v>
      </c>
      <c r="G1246" t="s">
        <v>363</v>
      </c>
      <c r="H1246">
        <v>9.0280000000000005</v>
      </c>
      <c r="I1246" t="s">
        <v>871</v>
      </c>
      <c r="L1246">
        <v>108292327</v>
      </c>
      <c r="M1246" s="5">
        <v>45965</v>
      </c>
      <c r="N1246">
        <v>24</v>
      </c>
      <c r="O1246">
        <v>1</v>
      </c>
      <c r="P1246">
        <v>8</v>
      </c>
      <c r="Q1246">
        <v>1</v>
      </c>
      <c r="R1246" t="s">
        <v>3</v>
      </c>
    </row>
    <row r="1247" spans="1:18" x14ac:dyDescent="0.35">
      <c r="A1247">
        <v>0</v>
      </c>
      <c r="B1247" t="s">
        <v>363</v>
      </c>
      <c r="C1247">
        <v>0</v>
      </c>
      <c r="E1247" t="s">
        <v>394</v>
      </c>
      <c r="F1247" t="s">
        <v>436</v>
      </c>
      <c r="G1247" t="s">
        <v>363</v>
      </c>
      <c r="H1247">
        <v>9.0280000000000005</v>
      </c>
      <c r="I1247" t="s">
        <v>871</v>
      </c>
      <c r="L1247">
        <v>108507610</v>
      </c>
      <c r="M1247" s="5">
        <v>46164</v>
      </c>
      <c r="N1247">
        <v>26</v>
      </c>
      <c r="O1247">
        <v>1</v>
      </c>
      <c r="P1247">
        <v>9</v>
      </c>
      <c r="Q1247">
        <v>1</v>
      </c>
      <c r="R1247" t="s">
        <v>7</v>
      </c>
    </row>
    <row r="1248" spans="1:18" x14ac:dyDescent="0.35">
      <c r="A1248">
        <v>0</v>
      </c>
      <c r="B1248" t="s">
        <v>363</v>
      </c>
      <c r="C1248">
        <v>4.0000000000000001E-3</v>
      </c>
      <c r="D1248" t="s">
        <v>411</v>
      </c>
      <c r="E1248" t="s">
        <v>394</v>
      </c>
      <c r="F1248" t="s">
        <v>384</v>
      </c>
      <c r="G1248" t="s">
        <v>363</v>
      </c>
      <c r="H1248">
        <v>9.032</v>
      </c>
      <c r="I1248" t="s">
        <v>871</v>
      </c>
      <c r="L1248">
        <v>108219235</v>
      </c>
      <c r="M1248" s="5">
        <v>45897</v>
      </c>
      <c r="N1248">
        <v>21</v>
      </c>
      <c r="O1248">
        <v>1</v>
      </c>
      <c r="P1248">
        <v>0</v>
      </c>
      <c r="Q1248">
        <v>1</v>
      </c>
      <c r="R1248" t="s">
        <v>7</v>
      </c>
    </row>
    <row r="1249" spans="1:18" x14ac:dyDescent="0.35">
      <c r="A1249">
        <v>0</v>
      </c>
      <c r="B1249" t="s">
        <v>363</v>
      </c>
      <c r="C1249">
        <v>6.0000000000000001E-3</v>
      </c>
      <c r="D1249" t="s">
        <v>385</v>
      </c>
      <c r="E1249" t="s">
        <v>394</v>
      </c>
      <c r="F1249" t="s">
        <v>507</v>
      </c>
      <c r="G1249" t="s">
        <v>363</v>
      </c>
      <c r="H1249">
        <v>9.0340000000000007</v>
      </c>
      <c r="I1249" t="s">
        <v>871</v>
      </c>
      <c r="L1249">
        <v>107613216</v>
      </c>
      <c r="M1249" s="5">
        <v>45323</v>
      </c>
      <c r="N1249">
        <v>21</v>
      </c>
      <c r="O1249">
        <v>1</v>
      </c>
      <c r="P1249">
        <v>9</v>
      </c>
      <c r="Q1249">
        <v>2</v>
      </c>
      <c r="R1249" t="s">
        <v>7</v>
      </c>
    </row>
    <row r="1250" spans="1:18" x14ac:dyDescent="0.35">
      <c r="A1250">
        <v>0</v>
      </c>
      <c r="B1250" t="s">
        <v>363</v>
      </c>
      <c r="C1250">
        <v>8.9999999999999993E-3</v>
      </c>
      <c r="D1250" t="s">
        <v>411</v>
      </c>
      <c r="E1250" t="s">
        <v>394</v>
      </c>
      <c r="F1250" t="s">
        <v>363</v>
      </c>
      <c r="G1250" t="s">
        <v>363</v>
      </c>
      <c r="H1250">
        <v>9.0370000000000008</v>
      </c>
      <c r="I1250" t="s">
        <v>871</v>
      </c>
      <c r="L1250">
        <v>107524695</v>
      </c>
      <c r="M1250" s="5">
        <v>45239</v>
      </c>
      <c r="N1250">
        <v>24</v>
      </c>
      <c r="O1250">
        <v>1</v>
      </c>
      <c r="P1250">
        <v>8</v>
      </c>
      <c r="Q1250">
        <v>5</v>
      </c>
      <c r="R1250" t="s">
        <v>7</v>
      </c>
    </row>
    <row r="1251" spans="1:18" x14ac:dyDescent="0.35">
      <c r="A1251">
        <v>0</v>
      </c>
      <c r="B1251" t="s">
        <v>363</v>
      </c>
      <c r="C1251">
        <v>0.01</v>
      </c>
      <c r="D1251" t="s">
        <v>411</v>
      </c>
      <c r="E1251" t="s">
        <v>394</v>
      </c>
      <c r="F1251" t="s">
        <v>436</v>
      </c>
      <c r="G1251" t="s">
        <v>363</v>
      </c>
      <c r="H1251">
        <v>9.0380000000000003</v>
      </c>
      <c r="I1251" t="s">
        <v>871</v>
      </c>
      <c r="L1251">
        <v>104386878</v>
      </c>
      <c r="M1251" s="5">
        <v>42145</v>
      </c>
      <c r="N1251">
        <v>21</v>
      </c>
      <c r="O1251">
        <v>1</v>
      </c>
      <c r="P1251">
        <v>0</v>
      </c>
      <c r="Q1251">
        <v>1</v>
      </c>
      <c r="R1251" t="s">
        <v>7</v>
      </c>
    </row>
    <row r="1252" spans="1:18" x14ac:dyDescent="0.35">
      <c r="A1252">
        <v>0</v>
      </c>
      <c r="B1252" t="s">
        <v>363</v>
      </c>
      <c r="C1252">
        <v>1.4E-2</v>
      </c>
      <c r="D1252" t="s">
        <v>411</v>
      </c>
      <c r="E1252" t="s">
        <v>394</v>
      </c>
      <c r="F1252" t="s">
        <v>436</v>
      </c>
      <c r="G1252" t="s">
        <v>363</v>
      </c>
      <c r="H1252">
        <v>9.0419999999999998</v>
      </c>
      <c r="I1252" t="s">
        <v>871</v>
      </c>
      <c r="L1252">
        <v>104385249</v>
      </c>
      <c r="M1252" s="5">
        <v>42145</v>
      </c>
      <c r="N1252">
        <v>21</v>
      </c>
      <c r="O1252">
        <v>1</v>
      </c>
      <c r="P1252">
        <v>0</v>
      </c>
      <c r="Q1252">
        <v>1</v>
      </c>
      <c r="R1252" t="s">
        <v>8</v>
      </c>
    </row>
    <row r="1253" spans="1:18" x14ac:dyDescent="0.35">
      <c r="A1253">
        <v>0</v>
      </c>
      <c r="B1253" t="s">
        <v>363</v>
      </c>
      <c r="C1253">
        <v>7.5999999999999998E-2</v>
      </c>
      <c r="D1253" t="s">
        <v>411</v>
      </c>
      <c r="E1253" t="s">
        <v>507</v>
      </c>
      <c r="F1253" t="s">
        <v>394</v>
      </c>
      <c r="G1253" t="s">
        <v>363</v>
      </c>
      <c r="H1253">
        <v>9.0429999999999993</v>
      </c>
      <c r="I1253" t="s">
        <v>871</v>
      </c>
      <c r="L1253">
        <v>108439675</v>
      </c>
      <c r="M1253" s="5">
        <v>46101</v>
      </c>
      <c r="N1253">
        <v>21</v>
      </c>
      <c r="O1253">
        <v>1</v>
      </c>
      <c r="P1253">
        <v>0</v>
      </c>
      <c r="Q1253">
        <v>5</v>
      </c>
      <c r="R1253" t="s">
        <v>7</v>
      </c>
    </row>
    <row r="1254" spans="1:18" x14ac:dyDescent="0.35">
      <c r="A1254">
        <v>0</v>
      </c>
      <c r="B1254" t="s">
        <v>363</v>
      </c>
      <c r="C1254">
        <v>3.1E-2</v>
      </c>
      <c r="D1254" t="s">
        <v>411</v>
      </c>
      <c r="E1254" t="s">
        <v>394</v>
      </c>
      <c r="F1254" t="s">
        <v>526</v>
      </c>
      <c r="G1254" t="s">
        <v>363</v>
      </c>
      <c r="H1254">
        <v>9.0589999999999993</v>
      </c>
      <c r="I1254" t="s">
        <v>871</v>
      </c>
      <c r="L1254">
        <v>107976643</v>
      </c>
      <c r="M1254" s="5">
        <v>45655</v>
      </c>
      <c r="N1254">
        <v>29</v>
      </c>
      <c r="O1254">
        <v>1</v>
      </c>
      <c r="P1254">
        <v>0</v>
      </c>
      <c r="Q1254">
        <v>1</v>
      </c>
      <c r="R1254" t="s">
        <v>3</v>
      </c>
    </row>
    <row r="1255" spans="1:18" x14ac:dyDescent="0.35">
      <c r="A1255">
        <v>0</v>
      </c>
      <c r="B1255" t="s">
        <v>363</v>
      </c>
      <c r="C1255">
        <v>5.7000000000000002E-2</v>
      </c>
      <c r="D1255" t="s">
        <v>411</v>
      </c>
      <c r="E1255" t="s">
        <v>394</v>
      </c>
      <c r="F1255" t="s">
        <v>436</v>
      </c>
      <c r="G1255" t="s">
        <v>363</v>
      </c>
      <c r="H1255">
        <v>9.0850000000000009</v>
      </c>
      <c r="I1255" t="s">
        <v>871</v>
      </c>
      <c r="L1255">
        <v>106554532</v>
      </c>
      <c r="M1255" s="5">
        <v>44309</v>
      </c>
      <c r="N1255">
        <v>5</v>
      </c>
      <c r="O1255">
        <v>1</v>
      </c>
      <c r="P1255">
        <v>0</v>
      </c>
      <c r="Q1255">
        <v>1</v>
      </c>
      <c r="R1255" t="s">
        <v>3</v>
      </c>
    </row>
    <row r="1256" spans="1:18" x14ac:dyDescent="0.35">
      <c r="A1256">
        <v>0</v>
      </c>
      <c r="B1256" t="s">
        <v>363</v>
      </c>
      <c r="C1256">
        <v>6.0999999999999999E-2</v>
      </c>
      <c r="D1256" t="s">
        <v>411</v>
      </c>
      <c r="E1256" t="s">
        <v>394</v>
      </c>
      <c r="F1256" t="s">
        <v>527</v>
      </c>
      <c r="G1256" t="s">
        <v>363</v>
      </c>
      <c r="H1256">
        <v>9.0890000000000004</v>
      </c>
      <c r="I1256" t="s">
        <v>871</v>
      </c>
      <c r="L1256">
        <v>108482544</v>
      </c>
      <c r="M1256" s="5">
        <v>46141</v>
      </c>
      <c r="N1256">
        <v>19</v>
      </c>
      <c r="O1256">
        <v>1</v>
      </c>
      <c r="P1256">
        <v>0</v>
      </c>
      <c r="Q1256">
        <v>1</v>
      </c>
      <c r="R1256" t="s">
        <v>8</v>
      </c>
    </row>
    <row r="1257" spans="1:18" x14ac:dyDescent="0.35">
      <c r="A1257">
        <v>0</v>
      </c>
      <c r="B1257" t="s">
        <v>363</v>
      </c>
      <c r="C1257">
        <v>0.1</v>
      </c>
      <c r="D1257" t="s">
        <v>411</v>
      </c>
      <c r="E1257" t="s">
        <v>394</v>
      </c>
      <c r="F1257" t="s">
        <v>437</v>
      </c>
      <c r="G1257" t="s">
        <v>363</v>
      </c>
      <c r="H1257">
        <v>9.1280000000000001</v>
      </c>
      <c r="I1257" t="s">
        <v>871</v>
      </c>
      <c r="L1257">
        <v>107057352</v>
      </c>
      <c r="M1257" s="5">
        <v>44797</v>
      </c>
      <c r="N1257">
        <v>21</v>
      </c>
      <c r="O1257">
        <v>1</v>
      </c>
      <c r="P1257">
        <v>0</v>
      </c>
      <c r="Q1257">
        <v>1</v>
      </c>
      <c r="R1257" t="s">
        <v>7</v>
      </c>
    </row>
    <row r="1258" spans="1:18" x14ac:dyDescent="0.35">
      <c r="A1258">
        <v>0</v>
      </c>
      <c r="B1258" t="s">
        <v>363</v>
      </c>
      <c r="C1258">
        <v>0.1</v>
      </c>
      <c r="D1258" t="s">
        <v>411</v>
      </c>
      <c r="E1258" t="s">
        <v>394</v>
      </c>
      <c r="F1258" t="s">
        <v>436</v>
      </c>
      <c r="G1258" t="s">
        <v>363</v>
      </c>
      <c r="H1258">
        <v>9.1280000000000001</v>
      </c>
      <c r="I1258" t="s">
        <v>871</v>
      </c>
      <c r="L1258">
        <v>106749766</v>
      </c>
      <c r="M1258" s="5">
        <v>44500</v>
      </c>
      <c r="N1258">
        <v>17</v>
      </c>
      <c r="O1258">
        <v>1</v>
      </c>
      <c r="P1258">
        <v>0</v>
      </c>
      <c r="Q1258">
        <v>5</v>
      </c>
      <c r="R1258" t="s">
        <v>7</v>
      </c>
    </row>
    <row r="1259" spans="1:18" x14ac:dyDescent="0.35">
      <c r="A1259">
        <v>0</v>
      </c>
      <c r="B1259" t="s">
        <v>363</v>
      </c>
      <c r="C1259">
        <v>0.1</v>
      </c>
      <c r="D1259" t="s">
        <v>411</v>
      </c>
      <c r="E1259" t="s">
        <v>394</v>
      </c>
      <c r="F1259" t="s">
        <v>384</v>
      </c>
      <c r="G1259" t="s">
        <v>363</v>
      </c>
      <c r="H1259">
        <v>9.1280000000000001</v>
      </c>
      <c r="I1259" t="s">
        <v>871</v>
      </c>
      <c r="L1259">
        <v>104657486</v>
      </c>
      <c r="M1259" s="5">
        <v>42424</v>
      </c>
      <c r="N1259">
        <v>19</v>
      </c>
      <c r="O1259">
        <v>1</v>
      </c>
      <c r="P1259">
        <v>0</v>
      </c>
      <c r="Q1259">
        <v>1</v>
      </c>
      <c r="R1259" t="s">
        <v>7</v>
      </c>
    </row>
    <row r="1260" spans="1:18" x14ac:dyDescent="0.35">
      <c r="A1260">
        <v>0</v>
      </c>
      <c r="B1260" t="s">
        <v>363</v>
      </c>
      <c r="C1260">
        <v>0.1</v>
      </c>
      <c r="D1260" t="s">
        <v>411</v>
      </c>
      <c r="E1260" t="s">
        <v>394</v>
      </c>
      <c r="F1260" t="s">
        <v>526</v>
      </c>
      <c r="G1260" t="s">
        <v>363</v>
      </c>
      <c r="H1260">
        <v>9.1280000000000001</v>
      </c>
      <c r="I1260" t="s">
        <v>871</v>
      </c>
      <c r="L1260">
        <v>105442696</v>
      </c>
      <c r="M1260" s="5">
        <v>43200</v>
      </c>
      <c r="N1260">
        <v>22</v>
      </c>
      <c r="O1260">
        <v>1</v>
      </c>
      <c r="P1260">
        <v>9</v>
      </c>
      <c r="Q1260">
        <v>1</v>
      </c>
      <c r="R1260" t="s">
        <v>7</v>
      </c>
    </row>
    <row r="1261" spans="1:18" x14ac:dyDescent="0.35">
      <c r="A1261">
        <v>0</v>
      </c>
      <c r="B1261" t="s">
        <v>363</v>
      </c>
      <c r="C1261">
        <v>0.1</v>
      </c>
      <c r="D1261" t="s">
        <v>411</v>
      </c>
      <c r="E1261" t="s">
        <v>394</v>
      </c>
      <c r="F1261" t="s">
        <v>436</v>
      </c>
      <c r="G1261" t="s">
        <v>363</v>
      </c>
      <c r="H1261">
        <v>9.1280000000000001</v>
      </c>
      <c r="I1261" t="s">
        <v>871</v>
      </c>
      <c r="L1261">
        <v>107226100</v>
      </c>
      <c r="M1261" s="5">
        <v>44953</v>
      </c>
      <c r="N1261">
        <v>17</v>
      </c>
      <c r="O1261">
        <v>1</v>
      </c>
      <c r="P1261">
        <v>0</v>
      </c>
      <c r="Q1261">
        <v>5</v>
      </c>
      <c r="R1261" t="s">
        <v>7</v>
      </c>
    </row>
    <row r="1262" spans="1:18" x14ac:dyDescent="0.35">
      <c r="A1262">
        <v>0</v>
      </c>
      <c r="B1262" t="s">
        <v>363</v>
      </c>
      <c r="C1262">
        <v>0.4</v>
      </c>
      <c r="D1262" t="s">
        <v>6</v>
      </c>
      <c r="E1262" t="s">
        <v>437</v>
      </c>
      <c r="F1262" t="s">
        <v>394</v>
      </c>
      <c r="G1262" t="s">
        <v>363</v>
      </c>
      <c r="H1262">
        <v>9.1999999999999993</v>
      </c>
      <c r="I1262" t="s">
        <v>871</v>
      </c>
      <c r="L1262">
        <v>106267316</v>
      </c>
      <c r="M1262" s="5">
        <v>44016</v>
      </c>
      <c r="N1262">
        <v>19</v>
      </c>
      <c r="O1262">
        <v>1</v>
      </c>
      <c r="P1262">
        <v>5</v>
      </c>
      <c r="Q1262">
        <v>1</v>
      </c>
      <c r="R1262" t="s">
        <v>8</v>
      </c>
    </row>
    <row r="1263" spans="1:18" x14ac:dyDescent="0.35">
      <c r="A1263">
        <v>0</v>
      </c>
      <c r="B1263" t="s">
        <v>363</v>
      </c>
      <c r="C1263">
        <v>0.2</v>
      </c>
      <c r="D1263" t="s">
        <v>411</v>
      </c>
      <c r="E1263" t="s">
        <v>394</v>
      </c>
      <c r="F1263" t="s">
        <v>436</v>
      </c>
      <c r="G1263" t="s">
        <v>363</v>
      </c>
      <c r="H1263">
        <v>9.2279999999999998</v>
      </c>
      <c r="I1263" t="s">
        <v>871</v>
      </c>
      <c r="L1263">
        <v>107624139</v>
      </c>
      <c r="M1263" s="5">
        <v>45336</v>
      </c>
      <c r="N1263">
        <v>21</v>
      </c>
      <c r="O1263">
        <v>1</v>
      </c>
      <c r="P1263">
        <v>0</v>
      </c>
      <c r="Q1263">
        <v>1</v>
      </c>
      <c r="R1263" t="s">
        <v>7</v>
      </c>
    </row>
    <row r="1264" spans="1:18" x14ac:dyDescent="0.35">
      <c r="A1264">
        <v>0</v>
      </c>
      <c r="B1264" t="s">
        <v>363</v>
      </c>
      <c r="C1264">
        <v>0.1</v>
      </c>
      <c r="D1264" t="s">
        <v>6</v>
      </c>
      <c r="E1264" t="s">
        <v>526</v>
      </c>
      <c r="F1264" t="s">
        <v>394</v>
      </c>
      <c r="G1264" t="s">
        <v>363</v>
      </c>
      <c r="H1264">
        <v>9.2279999999999998</v>
      </c>
      <c r="I1264" t="s">
        <v>871</v>
      </c>
      <c r="L1264">
        <v>107857512</v>
      </c>
      <c r="M1264" s="5">
        <v>45555</v>
      </c>
      <c r="N1264">
        <v>24</v>
      </c>
      <c r="O1264">
        <v>1</v>
      </c>
      <c r="P1264">
        <v>8</v>
      </c>
      <c r="Q1264">
        <v>1</v>
      </c>
      <c r="R1264" t="s">
        <v>7</v>
      </c>
    </row>
    <row r="1265" spans="1:18" x14ac:dyDescent="0.35">
      <c r="A1265">
        <v>0</v>
      </c>
      <c r="B1265" t="s">
        <v>364</v>
      </c>
      <c r="C1265">
        <v>5</v>
      </c>
      <c r="D1265" t="s">
        <v>411</v>
      </c>
      <c r="E1265" t="s">
        <v>494</v>
      </c>
      <c r="F1265" t="s">
        <v>380</v>
      </c>
      <c r="G1265" t="s">
        <v>363</v>
      </c>
      <c r="H1265">
        <v>9.25</v>
      </c>
      <c r="I1265" t="s">
        <v>871</v>
      </c>
      <c r="L1265">
        <v>105120405</v>
      </c>
      <c r="M1265" s="5">
        <v>42878</v>
      </c>
      <c r="N1265">
        <v>17</v>
      </c>
      <c r="O1265">
        <v>2</v>
      </c>
      <c r="P1265">
        <v>0</v>
      </c>
      <c r="Q1265">
        <v>1</v>
      </c>
      <c r="R1265" t="s">
        <v>7</v>
      </c>
    </row>
    <row r="1266" spans="1:18" x14ac:dyDescent="0.35">
      <c r="A1266">
        <v>0</v>
      </c>
      <c r="B1266" t="s">
        <v>363</v>
      </c>
      <c r="C1266">
        <v>0.25</v>
      </c>
      <c r="D1266" t="s">
        <v>6</v>
      </c>
      <c r="E1266" t="s">
        <v>436</v>
      </c>
      <c r="F1266" t="s">
        <v>528</v>
      </c>
      <c r="G1266" t="s">
        <v>363</v>
      </c>
      <c r="H1266">
        <v>9.2609999999999992</v>
      </c>
      <c r="I1266" t="s">
        <v>871</v>
      </c>
      <c r="L1266">
        <v>107751727</v>
      </c>
      <c r="M1266" s="5">
        <v>45456</v>
      </c>
      <c r="N1266">
        <v>19</v>
      </c>
      <c r="O1266">
        <v>1</v>
      </c>
      <c r="P1266">
        <v>0</v>
      </c>
      <c r="Q1266">
        <v>1</v>
      </c>
      <c r="R1266" t="s">
        <v>8</v>
      </c>
    </row>
    <row r="1267" spans="1:18" x14ac:dyDescent="0.35">
      <c r="A1267">
        <v>0</v>
      </c>
      <c r="B1267" t="s">
        <v>363</v>
      </c>
      <c r="C1267">
        <v>5.6000000000000001E-2</v>
      </c>
      <c r="D1267" t="s">
        <v>6</v>
      </c>
      <c r="E1267" t="s">
        <v>526</v>
      </c>
      <c r="F1267" t="s">
        <v>394</v>
      </c>
      <c r="G1267" t="s">
        <v>363</v>
      </c>
      <c r="H1267">
        <v>9.2720000000000002</v>
      </c>
      <c r="I1267" t="s">
        <v>871</v>
      </c>
      <c r="L1267">
        <v>107855153</v>
      </c>
      <c r="M1267" s="5">
        <v>45553</v>
      </c>
      <c r="N1267">
        <v>17</v>
      </c>
      <c r="O1267">
        <v>1</v>
      </c>
      <c r="P1267">
        <v>0</v>
      </c>
      <c r="Q1267">
        <v>5</v>
      </c>
      <c r="R1267" t="s">
        <v>7</v>
      </c>
    </row>
    <row r="1268" spans="1:18" x14ac:dyDescent="0.35">
      <c r="A1268">
        <v>0</v>
      </c>
      <c r="B1268" t="s">
        <v>363</v>
      </c>
      <c r="C1268">
        <v>3.9E-2</v>
      </c>
      <c r="D1268" t="s">
        <v>6</v>
      </c>
      <c r="E1268" t="s">
        <v>526</v>
      </c>
      <c r="F1268" t="s">
        <v>394</v>
      </c>
      <c r="G1268" t="s">
        <v>363</v>
      </c>
      <c r="H1268">
        <v>9.2889999999999997</v>
      </c>
      <c r="I1268" t="s">
        <v>871</v>
      </c>
      <c r="L1268">
        <v>108012365</v>
      </c>
      <c r="M1268" s="5">
        <v>45693</v>
      </c>
      <c r="N1268">
        <v>21</v>
      </c>
      <c r="O1268">
        <v>1</v>
      </c>
      <c r="P1268">
        <v>0</v>
      </c>
      <c r="Q1268">
        <v>3</v>
      </c>
      <c r="R1268" t="s">
        <v>3</v>
      </c>
    </row>
    <row r="1269" spans="1:18" x14ac:dyDescent="0.35">
      <c r="A1269">
        <v>0</v>
      </c>
      <c r="B1269" t="s">
        <v>363</v>
      </c>
      <c r="C1269">
        <v>3.7999999999999999E-2</v>
      </c>
      <c r="D1269" t="s">
        <v>6</v>
      </c>
      <c r="E1269" t="s">
        <v>529</v>
      </c>
      <c r="F1269" t="s">
        <v>527</v>
      </c>
      <c r="G1269" t="s">
        <v>363</v>
      </c>
      <c r="H1269">
        <v>9.2899999999999991</v>
      </c>
      <c r="I1269" t="s">
        <v>871</v>
      </c>
      <c r="L1269">
        <v>105585902</v>
      </c>
      <c r="M1269" s="5">
        <v>43340</v>
      </c>
      <c r="N1269">
        <v>21</v>
      </c>
      <c r="O1269">
        <v>1</v>
      </c>
      <c r="P1269">
        <v>0</v>
      </c>
      <c r="Q1269">
        <v>1</v>
      </c>
      <c r="R1269" t="s">
        <v>3</v>
      </c>
    </row>
    <row r="1270" spans="1:18" x14ac:dyDescent="0.35">
      <c r="A1270">
        <v>0</v>
      </c>
      <c r="B1270" t="s">
        <v>363</v>
      </c>
      <c r="C1270">
        <v>0.3</v>
      </c>
      <c r="D1270" t="s">
        <v>6</v>
      </c>
      <c r="E1270" t="s">
        <v>437</v>
      </c>
      <c r="F1270" t="s">
        <v>384</v>
      </c>
      <c r="G1270" t="s">
        <v>363</v>
      </c>
      <c r="H1270">
        <v>9.3000000000000007</v>
      </c>
      <c r="I1270" t="s">
        <v>871</v>
      </c>
      <c r="L1270">
        <v>105954802</v>
      </c>
      <c r="M1270" s="5">
        <v>43676</v>
      </c>
      <c r="N1270">
        <v>19</v>
      </c>
      <c r="O1270">
        <v>1</v>
      </c>
      <c r="P1270">
        <v>0</v>
      </c>
      <c r="Q1270">
        <v>1</v>
      </c>
      <c r="R1270" t="s">
        <v>10</v>
      </c>
    </row>
    <row r="1271" spans="1:18" x14ac:dyDescent="0.35">
      <c r="A1271">
        <v>0</v>
      </c>
      <c r="B1271" t="s">
        <v>363</v>
      </c>
      <c r="C1271">
        <v>3.0000000000000001E-3</v>
      </c>
      <c r="D1271" t="s">
        <v>6</v>
      </c>
      <c r="E1271" t="s">
        <v>529</v>
      </c>
      <c r="F1271" t="s">
        <v>394</v>
      </c>
      <c r="G1271" t="s">
        <v>363</v>
      </c>
      <c r="H1271">
        <v>9.3249999999999993</v>
      </c>
      <c r="I1271" t="s">
        <v>871</v>
      </c>
      <c r="L1271">
        <v>106619700</v>
      </c>
      <c r="M1271" s="5">
        <v>44369</v>
      </c>
      <c r="N1271">
        <v>21</v>
      </c>
      <c r="O1271">
        <v>2</v>
      </c>
      <c r="P1271">
        <v>8</v>
      </c>
      <c r="Q1271">
        <v>1</v>
      </c>
      <c r="R1271" t="s">
        <v>7</v>
      </c>
    </row>
    <row r="1272" spans="1:18" x14ac:dyDescent="0.35">
      <c r="A1272">
        <v>0</v>
      </c>
      <c r="B1272" t="s">
        <v>363</v>
      </c>
      <c r="C1272">
        <v>5.0000000000000001E-3</v>
      </c>
      <c r="D1272" t="s">
        <v>411</v>
      </c>
      <c r="E1272" t="s">
        <v>526</v>
      </c>
      <c r="F1272" t="s">
        <v>436</v>
      </c>
      <c r="G1272" t="s">
        <v>363</v>
      </c>
      <c r="H1272">
        <v>9.3330000000000002</v>
      </c>
      <c r="I1272" t="s">
        <v>871</v>
      </c>
      <c r="L1272">
        <v>106183448</v>
      </c>
      <c r="M1272" s="5">
        <v>43902</v>
      </c>
      <c r="N1272">
        <v>21</v>
      </c>
      <c r="O1272">
        <v>1</v>
      </c>
      <c r="P1272">
        <v>0</v>
      </c>
      <c r="Q1272">
        <v>1</v>
      </c>
      <c r="R1272" t="s">
        <v>7</v>
      </c>
    </row>
    <row r="1273" spans="1:18" x14ac:dyDescent="0.35">
      <c r="A1273">
        <v>0</v>
      </c>
      <c r="B1273" t="s">
        <v>363</v>
      </c>
      <c r="C1273">
        <v>0.4</v>
      </c>
      <c r="D1273" t="s">
        <v>411</v>
      </c>
      <c r="E1273" t="s">
        <v>507</v>
      </c>
      <c r="F1273" t="s">
        <v>436</v>
      </c>
      <c r="G1273" t="s">
        <v>363</v>
      </c>
      <c r="H1273">
        <v>9.3670000000000009</v>
      </c>
      <c r="I1273" t="s">
        <v>871</v>
      </c>
      <c r="L1273">
        <v>105386236</v>
      </c>
      <c r="M1273" s="5">
        <v>43137</v>
      </c>
      <c r="N1273">
        <v>21</v>
      </c>
      <c r="O1273">
        <v>1</v>
      </c>
      <c r="P1273">
        <v>0</v>
      </c>
      <c r="Q1273">
        <v>1</v>
      </c>
      <c r="R1273" t="s">
        <v>8</v>
      </c>
    </row>
    <row r="1274" spans="1:18" x14ac:dyDescent="0.35">
      <c r="A1274">
        <v>0</v>
      </c>
      <c r="B1274" t="s">
        <v>363</v>
      </c>
      <c r="C1274">
        <v>0.13</v>
      </c>
      <c r="D1274" t="s">
        <v>6</v>
      </c>
      <c r="E1274" t="s">
        <v>436</v>
      </c>
      <c r="F1274" t="s">
        <v>394</v>
      </c>
      <c r="G1274" t="s">
        <v>363</v>
      </c>
      <c r="H1274">
        <v>9.3810000000000002</v>
      </c>
      <c r="I1274" t="s">
        <v>871</v>
      </c>
      <c r="L1274">
        <v>105165397</v>
      </c>
      <c r="M1274" s="5">
        <v>42927</v>
      </c>
      <c r="N1274">
        <v>21</v>
      </c>
      <c r="O1274">
        <v>1</v>
      </c>
      <c r="P1274">
        <v>0</v>
      </c>
      <c r="Q1274">
        <v>1</v>
      </c>
      <c r="R1274" t="s">
        <v>3</v>
      </c>
    </row>
    <row r="1275" spans="1:18" x14ac:dyDescent="0.35">
      <c r="A1275">
        <v>0</v>
      </c>
      <c r="B1275" t="s">
        <v>363</v>
      </c>
      <c r="C1275">
        <v>0.12</v>
      </c>
      <c r="D1275" t="s">
        <v>6</v>
      </c>
      <c r="E1275" t="s">
        <v>436</v>
      </c>
      <c r="F1275" t="s">
        <v>507</v>
      </c>
      <c r="G1275" t="s">
        <v>363</v>
      </c>
      <c r="H1275">
        <v>9.391</v>
      </c>
      <c r="I1275" t="s">
        <v>871</v>
      </c>
      <c r="L1275">
        <v>105410306</v>
      </c>
      <c r="M1275" s="5">
        <v>43170</v>
      </c>
      <c r="N1275">
        <v>19</v>
      </c>
      <c r="O1275">
        <v>1</v>
      </c>
      <c r="P1275">
        <v>0</v>
      </c>
      <c r="Q1275">
        <v>5</v>
      </c>
      <c r="R1275" t="s">
        <v>7</v>
      </c>
    </row>
    <row r="1276" spans="1:18" x14ac:dyDescent="0.35">
      <c r="A1276">
        <v>0</v>
      </c>
      <c r="B1276" t="s">
        <v>363</v>
      </c>
      <c r="C1276">
        <v>0.2</v>
      </c>
      <c r="D1276" t="s">
        <v>6</v>
      </c>
      <c r="E1276" t="s">
        <v>437</v>
      </c>
      <c r="F1276" t="s">
        <v>394</v>
      </c>
      <c r="G1276" t="s">
        <v>363</v>
      </c>
      <c r="H1276">
        <v>9.4</v>
      </c>
      <c r="I1276" t="s">
        <v>871</v>
      </c>
      <c r="L1276">
        <v>104843835</v>
      </c>
      <c r="M1276" s="5">
        <v>42621</v>
      </c>
      <c r="N1276">
        <v>25</v>
      </c>
      <c r="O1276">
        <v>1</v>
      </c>
      <c r="P1276">
        <v>0</v>
      </c>
      <c r="Q1276">
        <v>5</v>
      </c>
      <c r="R1276" t="s">
        <v>7</v>
      </c>
    </row>
    <row r="1277" spans="1:18" x14ac:dyDescent="0.35">
      <c r="A1277">
        <v>0</v>
      </c>
      <c r="B1277" t="s">
        <v>363</v>
      </c>
      <c r="C1277">
        <v>0.1</v>
      </c>
      <c r="D1277" t="s">
        <v>6</v>
      </c>
      <c r="E1277" t="s">
        <v>436</v>
      </c>
      <c r="F1277" t="s">
        <v>529</v>
      </c>
      <c r="G1277" t="s">
        <v>363</v>
      </c>
      <c r="H1277">
        <v>9.4109999999999996</v>
      </c>
      <c r="I1277" t="s">
        <v>871</v>
      </c>
      <c r="L1277">
        <v>103975364</v>
      </c>
      <c r="M1277" s="5">
        <v>41681</v>
      </c>
      <c r="N1277">
        <v>17</v>
      </c>
      <c r="O1277">
        <v>1</v>
      </c>
      <c r="P1277">
        <v>0</v>
      </c>
      <c r="Q1277">
        <v>3</v>
      </c>
      <c r="R1277" t="s">
        <v>7</v>
      </c>
    </row>
    <row r="1278" spans="1:18" x14ac:dyDescent="0.35">
      <c r="A1278">
        <v>0</v>
      </c>
      <c r="B1278" t="s">
        <v>363</v>
      </c>
      <c r="C1278">
        <v>0.1</v>
      </c>
      <c r="D1278" t="s">
        <v>6</v>
      </c>
      <c r="E1278" t="s">
        <v>436</v>
      </c>
      <c r="F1278" t="s">
        <v>526</v>
      </c>
      <c r="G1278" t="s">
        <v>363</v>
      </c>
      <c r="H1278">
        <v>9.4109999999999996</v>
      </c>
      <c r="I1278" t="s">
        <v>871</v>
      </c>
      <c r="L1278">
        <v>106486098</v>
      </c>
      <c r="M1278" s="5">
        <v>44230</v>
      </c>
      <c r="N1278">
        <v>21</v>
      </c>
      <c r="O1278">
        <v>1</v>
      </c>
      <c r="P1278">
        <v>0</v>
      </c>
      <c r="Q1278">
        <v>1</v>
      </c>
      <c r="R1278" t="s">
        <v>8</v>
      </c>
    </row>
    <row r="1279" spans="1:18" x14ac:dyDescent="0.35">
      <c r="A1279">
        <v>0</v>
      </c>
      <c r="B1279" t="s">
        <v>363</v>
      </c>
      <c r="C1279">
        <v>0.1</v>
      </c>
      <c r="D1279" t="s">
        <v>6</v>
      </c>
      <c r="E1279" t="s">
        <v>436</v>
      </c>
      <c r="F1279" t="s">
        <v>531</v>
      </c>
      <c r="G1279" t="s">
        <v>363</v>
      </c>
      <c r="H1279">
        <v>9.4109999999999996</v>
      </c>
      <c r="I1279" t="s">
        <v>871</v>
      </c>
      <c r="L1279">
        <v>106447265</v>
      </c>
      <c r="M1279" s="5">
        <v>44189</v>
      </c>
      <c r="N1279">
        <v>19</v>
      </c>
      <c r="O1279">
        <v>2</v>
      </c>
      <c r="P1279">
        <v>0</v>
      </c>
      <c r="Q1279">
        <v>4</v>
      </c>
      <c r="R1279" t="s">
        <v>7</v>
      </c>
    </row>
    <row r="1280" spans="1:18" x14ac:dyDescent="0.35">
      <c r="A1280">
        <v>0</v>
      </c>
      <c r="B1280" t="s">
        <v>363</v>
      </c>
      <c r="C1280">
        <v>0.1</v>
      </c>
      <c r="D1280" t="s">
        <v>6</v>
      </c>
      <c r="E1280" t="s">
        <v>436</v>
      </c>
      <c r="F1280" t="s">
        <v>526</v>
      </c>
      <c r="G1280" t="s">
        <v>363</v>
      </c>
      <c r="H1280">
        <v>9.4109999999999996</v>
      </c>
      <c r="I1280" t="s">
        <v>871</v>
      </c>
      <c r="L1280">
        <v>107397959</v>
      </c>
      <c r="M1280" s="5">
        <v>45120</v>
      </c>
      <c r="N1280">
        <v>19</v>
      </c>
      <c r="O1280">
        <v>1</v>
      </c>
      <c r="P1280">
        <v>0</v>
      </c>
      <c r="Q1280">
        <v>1</v>
      </c>
      <c r="R1280" t="s">
        <v>10</v>
      </c>
    </row>
    <row r="1281" spans="1:18" x14ac:dyDescent="0.35">
      <c r="A1281">
        <v>0</v>
      </c>
      <c r="B1281" t="s">
        <v>363</v>
      </c>
      <c r="C1281">
        <v>7.5999999999999998E-2</v>
      </c>
      <c r="D1281" t="s">
        <v>6</v>
      </c>
      <c r="E1281" t="s">
        <v>436</v>
      </c>
      <c r="F1281" t="s">
        <v>394</v>
      </c>
      <c r="G1281" t="s">
        <v>363</v>
      </c>
      <c r="H1281">
        <v>9.4350000000000005</v>
      </c>
      <c r="I1281" t="s">
        <v>871</v>
      </c>
      <c r="L1281">
        <v>106966597</v>
      </c>
      <c r="M1281" s="5">
        <v>44704</v>
      </c>
      <c r="N1281">
        <v>19</v>
      </c>
      <c r="O1281">
        <v>2</v>
      </c>
      <c r="P1281">
        <v>0</v>
      </c>
      <c r="Q1281">
        <v>1</v>
      </c>
      <c r="R1281" t="s">
        <v>7</v>
      </c>
    </row>
    <row r="1282" spans="1:18" x14ac:dyDescent="0.35">
      <c r="A1282">
        <v>0</v>
      </c>
      <c r="B1282" t="s">
        <v>363</v>
      </c>
      <c r="C1282">
        <v>6.6000000000000003E-2</v>
      </c>
      <c r="D1282" t="s">
        <v>6</v>
      </c>
      <c r="E1282" t="s">
        <v>436</v>
      </c>
      <c r="F1282" t="s">
        <v>394</v>
      </c>
      <c r="G1282" t="s">
        <v>363</v>
      </c>
      <c r="H1282">
        <v>9.4450000000000003</v>
      </c>
      <c r="I1282" t="s">
        <v>871</v>
      </c>
      <c r="L1282">
        <v>107758370</v>
      </c>
      <c r="M1282" s="5">
        <v>45462</v>
      </c>
      <c r="N1282">
        <v>21</v>
      </c>
      <c r="O1282">
        <v>1</v>
      </c>
      <c r="P1282">
        <v>5</v>
      </c>
      <c r="Q1282">
        <v>1</v>
      </c>
      <c r="R1282" t="s">
        <v>7</v>
      </c>
    </row>
    <row r="1283" spans="1:18" x14ac:dyDescent="0.35">
      <c r="A1283">
        <v>0</v>
      </c>
      <c r="B1283" t="s">
        <v>363</v>
      </c>
      <c r="C1283">
        <v>1.5</v>
      </c>
      <c r="D1283" t="s">
        <v>6</v>
      </c>
      <c r="E1283" t="s">
        <v>501</v>
      </c>
      <c r="F1283" t="s">
        <v>394</v>
      </c>
      <c r="G1283" t="s">
        <v>363</v>
      </c>
      <c r="H1283">
        <v>9.4860000000000007</v>
      </c>
      <c r="I1283" t="s">
        <v>871</v>
      </c>
      <c r="K1283" t="s">
        <v>68</v>
      </c>
      <c r="L1283">
        <v>104670005</v>
      </c>
      <c r="M1283" s="5">
        <v>42415</v>
      </c>
      <c r="N1283">
        <v>19</v>
      </c>
      <c r="O1283">
        <v>4</v>
      </c>
      <c r="P1283">
        <v>0</v>
      </c>
      <c r="Q1283">
        <v>1</v>
      </c>
      <c r="R1283" t="s">
        <v>7</v>
      </c>
    </row>
    <row r="1284" spans="1:18" x14ac:dyDescent="0.35">
      <c r="A1284">
        <v>0</v>
      </c>
      <c r="B1284" t="s">
        <v>363</v>
      </c>
      <c r="C1284">
        <v>1.9E-2</v>
      </c>
      <c r="D1284" t="s">
        <v>6</v>
      </c>
      <c r="E1284" t="s">
        <v>436</v>
      </c>
      <c r="F1284" t="s">
        <v>394</v>
      </c>
      <c r="G1284" t="s">
        <v>363</v>
      </c>
      <c r="H1284">
        <v>9.4920000000000009</v>
      </c>
      <c r="I1284" t="s">
        <v>871</v>
      </c>
      <c r="L1284">
        <v>106619720</v>
      </c>
      <c r="M1284" s="5">
        <v>44370</v>
      </c>
      <c r="N1284">
        <v>21</v>
      </c>
      <c r="O1284">
        <v>1</v>
      </c>
      <c r="P1284">
        <v>8</v>
      </c>
      <c r="Q1284">
        <v>5</v>
      </c>
      <c r="R1284" t="s">
        <v>7</v>
      </c>
    </row>
    <row r="1285" spans="1:18" x14ac:dyDescent="0.35">
      <c r="A1285">
        <v>0</v>
      </c>
      <c r="B1285" t="s">
        <v>363</v>
      </c>
      <c r="C1285">
        <v>1.7999999999999999E-2</v>
      </c>
      <c r="D1285" t="s">
        <v>6</v>
      </c>
      <c r="E1285" t="s">
        <v>436</v>
      </c>
      <c r="F1285" t="s">
        <v>394</v>
      </c>
      <c r="G1285" t="s">
        <v>363</v>
      </c>
      <c r="H1285">
        <v>9.4930000000000003</v>
      </c>
      <c r="I1285" t="s">
        <v>871</v>
      </c>
      <c r="L1285">
        <v>106540980</v>
      </c>
      <c r="M1285" s="5">
        <v>44296</v>
      </c>
      <c r="N1285">
        <v>31</v>
      </c>
      <c r="O1285">
        <v>1</v>
      </c>
      <c r="P1285">
        <v>0</v>
      </c>
      <c r="Q1285">
        <v>1</v>
      </c>
      <c r="R1285" t="s">
        <v>7</v>
      </c>
    </row>
    <row r="1286" spans="1:18" x14ac:dyDescent="0.35">
      <c r="A1286">
        <v>0</v>
      </c>
      <c r="B1286" t="s">
        <v>363</v>
      </c>
      <c r="C1286">
        <v>5.0000000000000001E-3</v>
      </c>
      <c r="D1286" t="s">
        <v>503</v>
      </c>
      <c r="E1286" t="s">
        <v>436</v>
      </c>
      <c r="F1286" t="s">
        <v>394</v>
      </c>
      <c r="G1286" t="s">
        <v>363</v>
      </c>
      <c r="H1286">
        <v>9.5060000000000002</v>
      </c>
      <c r="I1286" t="s">
        <v>871</v>
      </c>
      <c r="L1286">
        <v>108155022</v>
      </c>
      <c r="M1286" s="5">
        <v>45835</v>
      </c>
      <c r="N1286">
        <v>21</v>
      </c>
      <c r="O1286">
        <v>1</v>
      </c>
      <c r="P1286">
        <v>0</v>
      </c>
      <c r="Q1286">
        <v>1</v>
      </c>
      <c r="R1286" t="s">
        <v>7</v>
      </c>
    </row>
    <row r="1287" spans="1:18" x14ac:dyDescent="0.35">
      <c r="A1287">
        <v>0</v>
      </c>
      <c r="B1287" t="s">
        <v>363</v>
      </c>
      <c r="C1287">
        <v>0</v>
      </c>
      <c r="E1287" t="s">
        <v>436</v>
      </c>
      <c r="F1287" t="s">
        <v>384</v>
      </c>
      <c r="G1287" t="s">
        <v>363</v>
      </c>
      <c r="H1287">
        <v>9.5109999999999992</v>
      </c>
      <c r="I1287" t="s">
        <v>871</v>
      </c>
      <c r="L1287">
        <v>104592214</v>
      </c>
      <c r="M1287" s="5">
        <v>42357</v>
      </c>
      <c r="N1287">
        <v>30</v>
      </c>
      <c r="O1287">
        <v>1</v>
      </c>
      <c r="P1287">
        <v>0</v>
      </c>
      <c r="Q1287">
        <v>5</v>
      </c>
      <c r="R1287" t="s">
        <v>3</v>
      </c>
    </row>
    <row r="1288" spans="1:18" x14ac:dyDescent="0.35">
      <c r="A1288">
        <v>0</v>
      </c>
      <c r="B1288" t="s">
        <v>363</v>
      </c>
      <c r="C1288">
        <v>0</v>
      </c>
      <c r="E1288" t="s">
        <v>436</v>
      </c>
      <c r="F1288" t="s">
        <v>394</v>
      </c>
      <c r="G1288" t="s">
        <v>363</v>
      </c>
      <c r="H1288">
        <v>9.5109999999999992</v>
      </c>
      <c r="I1288" t="s">
        <v>871</v>
      </c>
      <c r="L1288">
        <v>105913862</v>
      </c>
      <c r="M1288" s="5">
        <v>43647</v>
      </c>
      <c r="N1288">
        <v>17</v>
      </c>
      <c r="O1288">
        <v>1</v>
      </c>
      <c r="P1288">
        <v>0</v>
      </c>
      <c r="Q1288">
        <v>5</v>
      </c>
      <c r="R1288" t="s">
        <v>7</v>
      </c>
    </row>
    <row r="1289" spans="1:18" x14ac:dyDescent="0.35">
      <c r="A1289">
        <v>0</v>
      </c>
      <c r="B1289" t="s">
        <v>363</v>
      </c>
      <c r="C1289">
        <v>0</v>
      </c>
      <c r="E1289" t="s">
        <v>436</v>
      </c>
      <c r="F1289" t="s">
        <v>404</v>
      </c>
      <c r="G1289" t="s">
        <v>363</v>
      </c>
      <c r="H1289">
        <v>9.5109999999999992</v>
      </c>
      <c r="I1289" t="s">
        <v>871</v>
      </c>
      <c r="L1289">
        <v>104506072</v>
      </c>
      <c r="M1289" s="5">
        <v>42273</v>
      </c>
      <c r="N1289">
        <v>24</v>
      </c>
      <c r="O1289">
        <v>2</v>
      </c>
      <c r="P1289">
        <v>0</v>
      </c>
      <c r="Q1289">
        <v>1</v>
      </c>
      <c r="R1289" t="s">
        <v>3</v>
      </c>
    </row>
    <row r="1290" spans="1:18" x14ac:dyDescent="0.35">
      <c r="A1290">
        <v>0</v>
      </c>
      <c r="B1290" t="s">
        <v>363</v>
      </c>
      <c r="C1290">
        <v>0</v>
      </c>
      <c r="E1290" t="s">
        <v>436</v>
      </c>
      <c r="F1290" t="s">
        <v>394</v>
      </c>
      <c r="G1290" t="s">
        <v>363</v>
      </c>
      <c r="H1290">
        <v>9.5109999999999992</v>
      </c>
      <c r="I1290" t="s">
        <v>871</v>
      </c>
      <c r="L1290">
        <v>108013757</v>
      </c>
      <c r="M1290" s="5">
        <v>45692</v>
      </c>
      <c r="N1290">
        <v>21</v>
      </c>
      <c r="O1290">
        <v>1</v>
      </c>
      <c r="P1290">
        <v>8</v>
      </c>
      <c r="Q1290">
        <v>1</v>
      </c>
      <c r="R1290" t="s">
        <v>3</v>
      </c>
    </row>
    <row r="1291" spans="1:18" x14ac:dyDescent="0.35">
      <c r="A1291">
        <v>0</v>
      </c>
      <c r="B1291" t="s">
        <v>363</v>
      </c>
      <c r="C1291">
        <v>0</v>
      </c>
      <c r="E1291" t="s">
        <v>436</v>
      </c>
      <c r="F1291" t="s">
        <v>437</v>
      </c>
      <c r="G1291" t="s">
        <v>363</v>
      </c>
      <c r="H1291">
        <v>9.5109999999999992</v>
      </c>
      <c r="I1291" t="s">
        <v>871</v>
      </c>
      <c r="L1291">
        <v>108373711</v>
      </c>
      <c r="M1291" s="5">
        <v>46038</v>
      </c>
      <c r="N1291">
        <v>24</v>
      </c>
      <c r="O1291">
        <v>1</v>
      </c>
      <c r="P1291">
        <v>8</v>
      </c>
      <c r="Q1291">
        <v>5</v>
      </c>
      <c r="R1291" t="s">
        <v>3</v>
      </c>
    </row>
    <row r="1292" spans="1:18" x14ac:dyDescent="0.35">
      <c r="A1292">
        <v>0</v>
      </c>
      <c r="B1292" t="s">
        <v>363</v>
      </c>
      <c r="C1292">
        <v>0</v>
      </c>
      <c r="E1292" t="s">
        <v>436</v>
      </c>
      <c r="F1292" t="s">
        <v>394</v>
      </c>
      <c r="G1292" t="s">
        <v>363</v>
      </c>
      <c r="H1292">
        <v>9.5109999999999992</v>
      </c>
      <c r="I1292" t="s">
        <v>871</v>
      </c>
      <c r="L1292">
        <v>108209088</v>
      </c>
      <c r="M1292" s="5">
        <v>45890</v>
      </c>
      <c r="N1292">
        <v>24</v>
      </c>
      <c r="O1292">
        <v>1</v>
      </c>
      <c r="P1292">
        <v>8</v>
      </c>
      <c r="Q1292">
        <v>5</v>
      </c>
      <c r="R1292" t="s">
        <v>8</v>
      </c>
    </row>
    <row r="1293" spans="1:18" x14ac:dyDescent="0.35">
      <c r="A1293">
        <v>0</v>
      </c>
      <c r="B1293" t="s">
        <v>363</v>
      </c>
      <c r="C1293">
        <v>6.0000000000000001E-3</v>
      </c>
      <c r="D1293" t="s">
        <v>411</v>
      </c>
      <c r="E1293" t="s">
        <v>436</v>
      </c>
      <c r="F1293" t="s">
        <v>384</v>
      </c>
      <c r="G1293" t="s">
        <v>363</v>
      </c>
      <c r="H1293">
        <v>9.5169999999999995</v>
      </c>
      <c r="I1293" t="s">
        <v>871</v>
      </c>
      <c r="L1293">
        <v>106891728</v>
      </c>
      <c r="M1293" s="5">
        <v>44632</v>
      </c>
      <c r="N1293">
        <v>27</v>
      </c>
      <c r="O1293">
        <v>1</v>
      </c>
      <c r="P1293">
        <v>8</v>
      </c>
      <c r="Q1293">
        <v>1</v>
      </c>
      <c r="R1293" t="s">
        <v>10</v>
      </c>
    </row>
    <row r="1294" spans="1:18" x14ac:dyDescent="0.35">
      <c r="A1294">
        <v>0</v>
      </c>
      <c r="B1294" t="s">
        <v>363</v>
      </c>
      <c r="C1294">
        <v>0.01</v>
      </c>
      <c r="D1294" t="s">
        <v>411</v>
      </c>
      <c r="E1294" t="s">
        <v>436</v>
      </c>
      <c r="F1294" t="s">
        <v>384</v>
      </c>
      <c r="G1294" t="s">
        <v>363</v>
      </c>
      <c r="H1294">
        <v>9.5210000000000008</v>
      </c>
      <c r="I1294" t="s">
        <v>871</v>
      </c>
      <c r="L1294">
        <v>107431424</v>
      </c>
      <c r="M1294" s="5">
        <v>45152</v>
      </c>
      <c r="N1294">
        <v>17</v>
      </c>
      <c r="O1294">
        <v>1</v>
      </c>
      <c r="P1294">
        <v>0</v>
      </c>
      <c r="Q1294">
        <v>1</v>
      </c>
      <c r="R1294" t="s">
        <v>7</v>
      </c>
    </row>
    <row r="1295" spans="1:18" x14ac:dyDescent="0.35">
      <c r="A1295">
        <v>0</v>
      </c>
      <c r="B1295" t="s">
        <v>363</v>
      </c>
      <c r="C1295">
        <v>0.5</v>
      </c>
      <c r="D1295" t="s">
        <v>411</v>
      </c>
      <c r="E1295" t="s">
        <v>394</v>
      </c>
      <c r="F1295" t="s">
        <v>384</v>
      </c>
      <c r="G1295" t="s">
        <v>363</v>
      </c>
      <c r="H1295">
        <v>9.5280000000000005</v>
      </c>
      <c r="I1295" t="s">
        <v>871</v>
      </c>
      <c r="L1295">
        <v>105881166</v>
      </c>
      <c r="M1295" s="5">
        <v>43616</v>
      </c>
      <c r="N1295">
        <v>21</v>
      </c>
      <c r="O1295">
        <v>1</v>
      </c>
      <c r="P1295">
        <v>0</v>
      </c>
      <c r="Q1295">
        <v>1</v>
      </c>
      <c r="R1295" t="s">
        <v>7</v>
      </c>
    </row>
    <row r="1296" spans="1:18" x14ac:dyDescent="0.35">
      <c r="A1296">
        <v>0</v>
      </c>
      <c r="B1296" t="s">
        <v>363</v>
      </c>
      <c r="C1296">
        <v>0.5</v>
      </c>
      <c r="D1296" t="s">
        <v>411</v>
      </c>
      <c r="E1296" t="s">
        <v>394</v>
      </c>
      <c r="F1296" t="s">
        <v>532</v>
      </c>
      <c r="G1296" t="s">
        <v>363</v>
      </c>
      <c r="H1296">
        <v>9.5280000000000005</v>
      </c>
      <c r="I1296" t="s">
        <v>871</v>
      </c>
      <c r="L1296">
        <v>108435725</v>
      </c>
      <c r="M1296" s="5">
        <v>46098</v>
      </c>
      <c r="N1296">
        <v>21</v>
      </c>
      <c r="O1296">
        <v>1</v>
      </c>
      <c r="P1296">
        <v>0</v>
      </c>
      <c r="Q1296">
        <v>1</v>
      </c>
      <c r="R1296" t="s">
        <v>7</v>
      </c>
    </row>
    <row r="1297" spans="1:18" x14ac:dyDescent="0.35">
      <c r="A1297">
        <v>0</v>
      </c>
      <c r="B1297" t="s">
        <v>363</v>
      </c>
      <c r="C1297">
        <v>0.5</v>
      </c>
      <c r="D1297" t="s">
        <v>411</v>
      </c>
      <c r="E1297" t="s">
        <v>394</v>
      </c>
      <c r="F1297" t="s">
        <v>384</v>
      </c>
      <c r="G1297" t="s">
        <v>363</v>
      </c>
      <c r="H1297">
        <v>9.5280000000000005</v>
      </c>
      <c r="I1297" t="s">
        <v>871</v>
      </c>
      <c r="L1297">
        <v>108090705</v>
      </c>
      <c r="M1297" s="5">
        <v>45772</v>
      </c>
      <c r="N1297">
        <v>21</v>
      </c>
      <c r="O1297">
        <v>1</v>
      </c>
      <c r="P1297">
        <v>0</v>
      </c>
      <c r="Q1297">
        <v>1</v>
      </c>
      <c r="R1297" t="s">
        <v>7</v>
      </c>
    </row>
    <row r="1298" spans="1:18" x14ac:dyDescent="0.35">
      <c r="A1298">
        <v>0</v>
      </c>
      <c r="B1298" t="s">
        <v>363</v>
      </c>
      <c r="C1298">
        <v>2.2999999999999998</v>
      </c>
      <c r="D1298" t="s">
        <v>6</v>
      </c>
      <c r="E1298" t="s">
        <v>384</v>
      </c>
      <c r="F1298" t="s">
        <v>394</v>
      </c>
      <c r="G1298" t="s">
        <v>363</v>
      </c>
      <c r="H1298">
        <v>9.5489999999999995</v>
      </c>
      <c r="I1298" t="s">
        <v>871</v>
      </c>
      <c r="L1298">
        <v>107514823</v>
      </c>
      <c r="M1298" s="5">
        <v>45232</v>
      </c>
      <c r="N1298">
        <v>17</v>
      </c>
      <c r="O1298">
        <v>1</v>
      </c>
      <c r="P1298">
        <v>0</v>
      </c>
      <c r="Q1298">
        <v>5</v>
      </c>
      <c r="R1298" t="s">
        <v>7</v>
      </c>
    </row>
    <row r="1299" spans="1:18" x14ac:dyDescent="0.35">
      <c r="A1299">
        <v>0</v>
      </c>
      <c r="B1299" t="s">
        <v>363</v>
      </c>
      <c r="C1299">
        <v>4.4999999999999998E-2</v>
      </c>
      <c r="D1299" t="s">
        <v>6</v>
      </c>
      <c r="E1299" t="s">
        <v>437</v>
      </c>
      <c r="F1299" t="s">
        <v>436</v>
      </c>
      <c r="G1299" t="s">
        <v>363</v>
      </c>
      <c r="H1299">
        <v>9.5549999999999997</v>
      </c>
      <c r="I1299" t="s">
        <v>871</v>
      </c>
      <c r="L1299">
        <v>105565746</v>
      </c>
      <c r="M1299" s="5">
        <v>43319</v>
      </c>
      <c r="N1299">
        <v>17</v>
      </c>
      <c r="O1299">
        <v>1</v>
      </c>
      <c r="P1299">
        <v>0</v>
      </c>
      <c r="Q1299">
        <v>5</v>
      </c>
      <c r="R1299" t="s">
        <v>7</v>
      </c>
    </row>
    <row r="1300" spans="1:18" x14ac:dyDescent="0.35">
      <c r="A1300">
        <v>0</v>
      </c>
      <c r="B1300" t="s">
        <v>363</v>
      </c>
      <c r="C1300">
        <v>4.7E-2</v>
      </c>
      <c r="D1300" t="s">
        <v>411</v>
      </c>
      <c r="E1300" t="s">
        <v>436</v>
      </c>
      <c r="F1300" t="s">
        <v>533</v>
      </c>
      <c r="G1300" t="s">
        <v>363</v>
      </c>
      <c r="H1300">
        <v>9.5579999999999998</v>
      </c>
      <c r="I1300" t="s">
        <v>871</v>
      </c>
      <c r="L1300">
        <v>104662541</v>
      </c>
      <c r="M1300" s="5">
        <v>42431</v>
      </c>
      <c r="N1300">
        <v>19</v>
      </c>
      <c r="O1300">
        <v>1</v>
      </c>
      <c r="P1300">
        <v>0</v>
      </c>
      <c r="Q1300">
        <v>1</v>
      </c>
      <c r="R1300" t="s">
        <v>7</v>
      </c>
    </row>
    <row r="1301" spans="1:18" x14ac:dyDescent="0.35">
      <c r="A1301">
        <v>0</v>
      </c>
      <c r="B1301" t="s">
        <v>363</v>
      </c>
      <c r="C1301">
        <v>4.7E-2</v>
      </c>
      <c r="D1301" t="s">
        <v>411</v>
      </c>
      <c r="E1301" t="s">
        <v>436</v>
      </c>
      <c r="F1301" t="s">
        <v>437</v>
      </c>
      <c r="G1301" t="s">
        <v>363</v>
      </c>
      <c r="H1301">
        <v>9.5579999999999998</v>
      </c>
      <c r="I1301" t="s">
        <v>871</v>
      </c>
      <c r="L1301">
        <v>107124135</v>
      </c>
      <c r="M1301" s="5">
        <v>44859</v>
      </c>
      <c r="N1301">
        <v>29</v>
      </c>
      <c r="O1301">
        <v>1</v>
      </c>
      <c r="P1301">
        <v>0</v>
      </c>
      <c r="Q1301">
        <v>1</v>
      </c>
      <c r="R1301" t="s">
        <v>8</v>
      </c>
    </row>
    <row r="1302" spans="1:18" x14ac:dyDescent="0.35">
      <c r="A1302">
        <v>0</v>
      </c>
      <c r="B1302" t="s">
        <v>363</v>
      </c>
      <c r="C1302">
        <v>5.7000000000000002E-2</v>
      </c>
      <c r="D1302" t="s">
        <v>411</v>
      </c>
      <c r="E1302" t="s">
        <v>436</v>
      </c>
      <c r="F1302" t="s">
        <v>394</v>
      </c>
      <c r="G1302" t="s">
        <v>363</v>
      </c>
      <c r="H1302">
        <v>9.5679999999999996</v>
      </c>
      <c r="I1302" t="s">
        <v>871</v>
      </c>
      <c r="L1302">
        <v>106988502</v>
      </c>
      <c r="M1302" s="5">
        <v>44726</v>
      </c>
      <c r="N1302">
        <v>21</v>
      </c>
      <c r="O1302">
        <v>1</v>
      </c>
      <c r="P1302">
        <v>0</v>
      </c>
      <c r="Q1302">
        <v>1</v>
      </c>
      <c r="R1302" t="s">
        <v>3</v>
      </c>
    </row>
    <row r="1303" spans="1:18" x14ac:dyDescent="0.35">
      <c r="A1303">
        <v>0</v>
      </c>
      <c r="B1303" t="s">
        <v>363</v>
      </c>
      <c r="C1303">
        <v>8.0000000000000002E-3</v>
      </c>
      <c r="D1303" t="s">
        <v>6</v>
      </c>
      <c r="E1303" t="s">
        <v>437</v>
      </c>
      <c r="F1303" t="s">
        <v>507</v>
      </c>
      <c r="G1303" t="s">
        <v>363</v>
      </c>
      <c r="H1303">
        <v>9.5920000000000005</v>
      </c>
      <c r="I1303" t="s">
        <v>871</v>
      </c>
      <c r="L1303">
        <v>107992914</v>
      </c>
      <c r="M1303" s="5">
        <v>45672</v>
      </c>
      <c r="N1303">
        <v>21</v>
      </c>
      <c r="O1303">
        <v>1</v>
      </c>
      <c r="P1303">
        <v>12</v>
      </c>
      <c r="Q1303">
        <v>1</v>
      </c>
      <c r="R1303" t="s">
        <v>7</v>
      </c>
    </row>
    <row r="1304" spans="1:18" x14ac:dyDescent="0.35">
      <c r="A1304">
        <v>0</v>
      </c>
      <c r="B1304" t="s">
        <v>363</v>
      </c>
      <c r="C1304">
        <v>6.0000000000000001E-3</v>
      </c>
      <c r="D1304" t="s">
        <v>6</v>
      </c>
      <c r="E1304" t="s">
        <v>437</v>
      </c>
      <c r="F1304" t="s">
        <v>436</v>
      </c>
      <c r="G1304" t="s">
        <v>363</v>
      </c>
      <c r="H1304">
        <v>9.5939999999999994</v>
      </c>
      <c r="I1304" t="s">
        <v>871</v>
      </c>
      <c r="L1304">
        <v>106477099</v>
      </c>
      <c r="M1304" s="5">
        <v>44225</v>
      </c>
      <c r="N1304">
        <v>21</v>
      </c>
      <c r="O1304">
        <v>1</v>
      </c>
      <c r="P1304">
        <v>8</v>
      </c>
      <c r="Q1304">
        <v>1</v>
      </c>
      <c r="R1304" t="s">
        <v>7</v>
      </c>
    </row>
    <row r="1305" spans="1:18" x14ac:dyDescent="0.35">
      <c r="A1305">
        <v>0</v>
      </c>
      <c r="B1305" t="s">
        <v>363</v>
      </c>
      <c r="C1305">
        <v>0</v>
      </c>
      <c r="E1305" t="s">
        <v>437</v>
      </c>
      <c r="F1305" t="s">
        <v>523</v>
      </c>
      <c r="G1305" t="s">
        <v>363</v>
      </c>
      <c r="H1305">
        <v>9.6</v>
      </c>
      <c r="I1305" t="s">
        <v>871</v>
      </c>
      <c r="L1305">
        <v>104618756</v>
      </c>
      <c r="M1305" s="5">
        <v>42387</v>
      </c>
      <c r="N1305">
        <v>21</v>
      </c>
      <c r="O1305">
        <v>1</v>
      </c>
      <c r="P1305">
        <v>8</v>
      </c>
      <c r="Q1305">
        <v>5</v>
      </c>
      <c r="R1305" t="s">
        <v>3</v>
      </c>
    </row>
    <row r="1306" spans="1:18" x14ac:dyDescent="0.35">
      <c r="A1306">
        <v>0</v>
      </c>
      <c r="B1306" t="s">
        <v>363</v>
      </c>
      <c r="C1306">
        <v>0</v>
      </c>
      <c r="E1306" t="s">
        <v>437</v>
      </c>
      <c r="F1306" t="s">
        <v>436</v>
      </c>
      <c r="G1306" t="s">
        <v>363</v>
      </c>
      <c r="H1306">
        <v>9.6</v>
      </c>
      <c r="I1306" t="s">
        <v>871</v>
      </c>
      <c r="L1306">
        <v>105818460</v>
      </c>
      <c r="M1306" s="5">
        <v>43553</v>
      </c>
      <c r="N1306">
        <v>24</v>
      </c>
      <c r="O1306">
        <v>1</v>
      </c>
      <c r="P1306">
        <v>8</v>
      </c>
      <c r="Q1306">
        <v>1</v>
      </c>
      <c r="R1306" t="s">
        <v>7</v>
      </c>
    </row>
    <row r="1307" spans="1:18" x14ac:dyDescent="0.35">
      <c r="A1307">
        <v>0</v>
      </c>
      <c r="B1307" t="s">
        <v>363</v>
      </c>
      <c r="C1307">
        <v>0</v>
      </c>
      <c r="E1307" t="s">
        <v>437</v>
      </c>
      <c r="F1307" t="s">
        <v>436</v>
      </c>
      <c r="G1307" t="s">
        <v>363</v>
      </c>
      <c r="H1307">
        <v>9.6</v>
      </c>
      <c r="I1307" t="s">
        <v>871</v>
      </c>
      <c r="L1307">
        <v>106743741</v>
      </c>
      <c r="M1307" s="5">
        <v>44497</v>
      </c>
      <c r="N1307">
        <v>17</v>
      </c>
      <c r="O1307">
        <v>1</v>
      </c>
      <c r="P1307">
        <v>0</v>
      </c>
      <c r="Q1307">
        <v>3</v>
      </c>
      <c r="R1307" t="s">
        <v>7</v>
      </c>
    </row>
    <row r="1308" spans="1:18" x14ac:dyDescent="0.35">
      <c r="A1308">
        <v>0</v>
      </c>
      <c r="B1308" t="s">
        <v>363</v>
      </c>
      <c r="C1308">
        <v>0</v>
      </c>
      <c r="E1308" t="s">
        <v>437</v>
      </c>
      <c r="F1308" t="s">
        <v>535</v>
      </c>
      <c r="G1308" t="s">
        <v>363</v>
      </c>
      <c r="H1308">
        <v>9.6</v>
      </c>
      <c r="I1308" t="s">
        <v>871</v>
      </c>
      <c r="L1308">
        <v>106530922</v>
      </c>
      <c r="M1308" s="5">
        <v>44281</v>
      </c>
      <c r="N1308">
        <v>24</v>
      </c>
      <c r="O1308">
        <v>1</v>
      </c>
      <c r="P1308">
        <v>8</v>
      </c>
      <c r="Q1308">
        <v>1</v>
      </c>
      <c r="R1308" t="s">
        <v>3</v>
      </c>
    </row>
    <row r="1309" spans="1:18" x14ac:dyDescent="0.35">
      <c r="A1309">
        <v>0</v>
      </c>
      <c r="B1309" t="s">
        <v>363</v>
      </c>
      <c r="C1309">
        <v>0</v>
      </c>
      <c r="E1309" t="s">
        <v>437</v>
      </c>
      <c r="F1309" t="s">
        <v>507</v>
      </c>
      <c r="G1309" t="s">
        <v>363</v>
      </c>
      <c r="H1309">
        <v>9.6</v>
      </c>
      <c r="I1309" t="s">
        <v>871</v>
      </c>
      <c r="L1309">
        <v>106747239</v>
      </c>
      <c r="M1309" s="5">
        <v>44498</v>
      </c>
      <c r="N1309">
        <v>21</v>
      </c>
      <c r="O1309">
        <v>1</v>
      </c>
      <c r="P1309">
        <v>8</v>
      </c>
      <c r="Q1309">
        <v>1</v>
      </c>
      <c r="R1309" t="s">
        <v>7</v>
      </c>
    </row>
    <row r="1310" spans="1:18" x14ac:dyDescent="0.35">
      <c r="A1310">
        <v>0</v>
      </c>
      <c r="B1310" t="s">
        <v>363</v>
      </c>
      <c r="C1310">
        <v>0</v>
      </c>
      <c r="E1310" t="s">
        <v>437</v>
      </c>
      <c r="F1310" t="s">
        <v>436</v>
      </c>
      <c r="G1310" t="s">
        <v>363</v>
      </c>
      <c r="H1310">
        <v>9.6</v>
      </c>
      <c r="I1310" t="s">
        <v>871</v>
      </c>
      <c r="L1310">
        <v>103988002</v>
      </c>
      <c r="M1310" s="5">
        <v>41697</v>
      </c>
      <c r="N1310">
        <v>21</v>
      </c>
      <c r="O1310">
        <v>1</v>
      </c>
      <c r="P1310">
        <v>8</v>
      </c>
      <c r="Q1310">
        <v>1</v>
      </c>
      <c r="R1310" t="s">
        <v>7</v>
      </c>
    </row>
    <row r="1311" spans="1:18" x14ac:dyDescent="0.35">
      <c r="A1311">
        <v>0</v>
      </c>
      <c r="B1311" t="s">
        <v>363</v>
      </c>
      <c r="C1311">
        <v>0</v>
      </c>
      <c r="E1311" t="s">
        <v>437</v>
      </c>
      <c r="F1311" t="s">
        <v>384</v>
      </c>
      <c r="G1311" t="s">
        <v>363</v>
      </c>
      <c r="H1311">
        <v>9.6</v>
      </c>
      <c r="I1311" t="s">
        <v>871</v>
      </c>
      <c r="L1311">
        <v>106191243</v>
      </c>
      <c r="M1311" s="5">
        <v>43911</v>
      </c>
      <c r="N1311">
        <v>22</v>
      </c>
      <c r="O1311">
        <v>1</v>
      </c>
      <c r="P1311">
        <v>8</v>
      </c>
      <c r="Q1311">
        <v>1</v>
      </c>
      <c r="R1311" t="s">
        <v>3</v>
      </c>
    </row>
    <row r="1312" spans="1:18" x14ac:dyDescent="0.35">
      <c r="A1312">
        <v>0</v>
      </c>
      <c r="B1312" t="s">
        <v>363</v>
      </c>
      <c r="C1312">
        <v>0</v>
      </c>
      <c r="E1312" t="s">
        <v>437</v>
      </c>
      <c r="F1312" t="s">
        <v>436</v>
      </c>
      <c r="G1312" t="s">
        <v>363</v>
      </c>
      <c r="H1312">
        <v>9.6</v>
      </c>
      <c r="I1312" t="s">
        <v>871</v>
      </c>
      <c r="L1312">
        <v>105850600</v>
      </c>
      <c r="M1312" s="5">
        <v>43587</v>
      </c>
      <c r="N1312">
        <v>21</v>
      </c>
      <c r="O1312">
        <v>1</v>
      </c>
      <c r="P1312">
        <v>8</v>
      </c>
      <c r="Q1312">
        <v>1</v>
      </c>
      <c r="R1312" t="s">
        <v>7</v>
      </c>
    </row>
    <row r="1313" spans="1:18" x14ac:dyDescent="0.35">
      <c r="A1313">
        <v>0</v>
      </c>
      <c r="B1313" t="s">
        <v>363</v>
      </c>
      <c r="C1313">
        <v>0</v>
      </c>
      <c r="E1313" t="s">
        <v>437</v>
      </c>
      <c r="F1313" t="s">
        <v>501</v>
      </c>
      <c r="G1313" t="s">
        <v>363</v>
      </c>
      <c r="H1313">
        <v>9.6</v>
      </c>
      <c r="I1313" t="s">
        <v>871</v>
      </c>
      <c r="L1313">
        <v>108184893</v>
      </c>
      <c r="M1313" s="5">
        <v>45865</v>
      </c>
      <c r="N1313">
        <v>21</v>
      </c>
      <c r="O1313">
        <v>1</v>
      </c>
      <c r="P1313">
        <v>8</v>
      </c>
      <c r="Q1313">
        <v>1</v>
      </c>
      <c r="R1313" t="s">
        <v>7</v>
      </c>
    </row>
    <row r="1314" spans="1:18" x14ac:dyDescent="0.35">
      <c r="A1314">
        <v>0</v>
      </c>
      <c r="B1314" t="s">
        <v>363</v>
      </c>
      <c r="C1314">
        <v>0</v>
      </c>
      <c r="E1314" t="s">
        <v>437</v>
      </c>
      <c r="F1314" t="s">
        <v>536</v>
      </c>
      <c r="G1314" t="s">
        <v>363</v>
      </c>
      <c r="H1314">
        <v>9.6</v>
      </c>
      <c r="I1314" t="s">
        <v>871</v>
      </c>
      <c r="L1314">
        <v>107979063</v>
      </c>
      <c r="M1314" s="5">
        <v>45659</v>
      </c>
      <c r="N1314">
        <v>22</v>
      </c>
      <c r="O1314">
        <v>1</v>
      </c>
      <c r="P1314">
        <v>8</v>
      </c>
      <c r="Q1314">
        <v>1</v>
      </c>
      <c r="R1314" t="s">
        <v>7</v>
      </c>
    </row>
    <row r="1315" spans="1:18" x14ac:dyDescent="0.35">
      <c r="A1315">
        <v>0</v>
      </c>
      <c r="B1315" t="s">
        <v>363</v>
      </c>
      <c r="C1315">
        <v>0.1</v>
      </c>
      <c r="D1315" t="s">
        <v>411</v>
      </c>
      <c r="E1315" t="s">
        <v>436</v>
      </c>
      <c r="F1315" t="s">
        <v>437</v>
      </c>
      <c r="G1315" t="s">
        <v>363</v>
      </c>
      <c r="H1315">
        <v>9.6110000000000007</v>
      </c>
      <c r="I1315" t="s">
        <v>871</v>
      </c>
      <c r="L1315">
        <v>104896015</v>
      </c>
      <c r="M1315" s="5">
        <v>42670</v>
      </c>
      <c r="N1315">
        <v>17</v>
      </c>
      <c r="O1315">
        <v>1</v>
      </c>
      <c r="P1315">
        <v>0</v>
      </c>
      <c r="Q1315">
        <v>1</v>
      </c>
      <c r="R1315" t="s">
        <v>7</v>
      </c>
    </row>
    <row r="1316" spans="1:18" x14ac:dyDescent="0.35">
      <c r="A1316">
        <v>0</v>
      </c>
      <c r="B1316" t="s">
        <v>363</v>
      </c>
      <c r="C1316">
        <v>0.1</v>
      </c>
      <c r="D1316" t="s">
        <v>411</v>
      </c>
      <c r="E1316" t="s">
        <v>436</v>
      </c>
      <c r="F1316" t="s">
        <v>384</v>
      </c>
      <c r="G1316" t="s">
        <v>363</v>
      </c>
      <c r="H1316">
        <v>9.6110000000000007</v>
      </c>
      <c r="I1316" t="s">
        <v>871</v>
      </c>
      <c r="L1316">
        <v>106197042</v>
      </c>
      <c r="M1316" s="5">
        <v>43922</v>
      </c>
      <c r="N1316">
        <v>23</v>
      </c>
      <c r="O1316">
        <v>1</v>
      </c>
      <c r="P1316">
        <v>5</v>
      </c>
      <c r="Q1316">
        <v>1</v>
      </c>
      <c r="R1316" t="s">
        <v>7</v>
      </c>
    </row>
    <row r="1317" spans="1:18" x14ac:dyDescent="0.35">
      <c r="A1317">
        <v>0</v>
      </c>
      <c r="B1317" t="s">
        <v>363</v>
      </c>
      <c r="C1317">
        <v>0.1</v>
      </c>
      <c r="D1317" t="s">
        <v>411</v>
      </c>
      <c r="E1317" t="s">
        <v>436</v>
      </c>
      <c r="F1317" t="s">
        <v>384</v>
      </c>
      <c r="G1317" t="s">
        <v>363</v>
      </c>
      <c r="H1317">
        <v>9.6110000000000007</v>
      </c>
      <c r="I1317" t="s">
        <v>871</v>
      </c>
      <c r="L1317">
        <v>105576825</v>
      </c>
      <c r="M1317" s="5">
        <v>43330</v>
      </c>
      <c r="N1317">
        <v>19</v>
      </c>
      <c r="O1317">
        <v>1</v>
      </c>
      <c r="P1317">
        <v>5</v>
      </c>
      <c r="Q1317">
        <v>1</v>
      </c>
    </row>
    <row r="1318" spans="1:18" x14ac:dyDescent="0.35">
      <c r="A1318">
        <v>0</v>
      </c>
      <c r="B1318" t="s">
        <v>363</v>
      </c>
      <c r="C1318">
        <v>0.1</v>
      </c>
      <c r="D1318" t="s">
        <v>411</v>
      </c>
      <c r="E1318" t="s">
        <v>436</v>
      </c>
      <c r="F1318" t="s">
        <v>384</v>
      </c>
      <c r="G1318" t="s">
        <v>363</v>
      </c>
      <c r="H1318">
        <v>9.6110000000000007</v>
      </c>
      <c r="I1318" t="s">
        <v>871</v>
      </c>
      <c r="L1318">
        <v>105699293</v>
      </c>
      <c r="M1318" s="5">
        <v>43433</v>
      </c>
      <c r="N1318">
        <v>21</v>
      </c>
      <c r="O1318">
        <v>1</v>
      </c>
      <c r="P1318">
        <v>0</v>
      </c>
      <c r="Q1318">
        <v>5</v>
      </c>
      <c r="R1318" t="s">
        <v>7</v>
      </c>
    </row>
    <row r="1319" spans="1:18" x14ac:dyDescent="0.35">
      <c r="A1319">
        <v>0</v>
      </c>
      <c r="B1319" t="s">
        <v>363</v>
      </c>
      <c r="C1319">
        <v>0.1</v>
      </c>
      <c r="D1319" t="s">
        <v>411</v>
      </c>
      <c r="E1319" t="s">
        <v>436</v>
      </c>
      <c r="F1319" t="s">
        <v>536</v>
      </c>
      <c r="G1319" t="s">
        <v>363</v>
      </c>
      <c r="H1319">
        <v>9.6110000000000007</v>
      </c>
      <c r="I1319" t="s">
        <v>871</v>
      </c>
      <c r="L1319">
        <v>107197691</v>
      </c>
      <c r="M1319" s="5">
        <v>44926</v>
      </c>
      <c r="N1319">
        <v>19</v>
      </c>
      <c r="O1319">
        <v>2</v>
      </c>
      <c r="P1319">
        <v>0</v>
      </c>
      <c r="Q1319">
        <v>5</v>
      </c>
      <c r="R1319" t="s">
        <v>7</v>
      </c>
    </row>
    <row r="1320" spans="1:18" x14ac:dyDescent="0.35">
      <c r="A1320">
        <v>0</v>
      </c>
      <c r="B1320" t="s">
        <v>363</v>
      </c>
      <c r="C1320">
        <v>5.7000000000000002E-2</v>
      </c>
      <c r="D1320" t="s">
        <v>411</v>
      </c>
      <c r="E1320" t="s">
        <v>437</v>
      </c>
      <c r="F1320" t="s">
        <v>384</v>
      </c>
      <c r="G1320" t="s">
        <v>363</v>
      </c>
      <c r="H1320">
        <v>9.657</v>
      </c>
      <c r="I1320" t="s">
        <v>871</v>
      </c>
      <c r="L1320">
        <v>106447602</v>
      </c>
      <c r="M1320" s="5">
        <v>44193</v>
      </c>
      <c r="N1320">
        <v>17</v>
      </c>
      <c r="O1320">
        <v>1</v>
      </c>
      <c r="P1320">
        <v>0</v>
      </c>
      <c r="Q1320">
        <v>5</v>
      </c>
      <c r="R1320" t="s">
        <v>7</v>
      </c>
    </row>
    <row r="1321" spans="1:18" x14ac:dyDescent="0.35">
      <c r="A1321">
        <v>0</v>
      </c>
      <c r="B1321" t="s">
        <v>363</v>
      </c>
      <c r="C1321">
        <v>0.1</v>
      </c>
      <c r="D1321" t="s">
        <v>411</v>
      </c>
      <c r="E1321" t="s">
        <v>437</v>
      </c>
      <c r="F1321" t="s">
        <v>436</v>
      </c>
      <c r="G1321" t="s">
        <v>363</v>
      </c>
      <c r="H1321">
        <v>9.6999999999999993</v>
      </c>
      <c r="I1321" t="s">
        <v>871</v>
      </c>
      <c r="L1321">
        <v>106665156</v>
      </c>
      <c r="M1321" s="5">
        <v>44430</v>
      </c>
      <c r="N1321">
        <v>17</v>
      </c>
      <c r="O1321">
        <v>1</v>
      </c>
      <c r="P1321">
        <v>0</v>
      </c>
      <c r="Q1321">
        <v>5</v>
      </c>
      <c r="R1321" t="s">
        <v>7</v>
      </c>
    </row>
    <row r="1322" spans="1:18" x14ac:dyDescent="0.35">
      <c r="A1322">
        <v>0</v>
      </c>
      <c r="B1322" t="s">
        <v>363</v>
      </c>
      <c r="C1322">
        <v>0.1</v>
      </c>
      <c r="D1322" t="s">
        <v>411</v>
      </c>
      <c r="E1322" t="s">
        <v>437</v>
      </c>
      <c r="F1322" t="s">
        <v>384</v>
      </c>
      <c r="G1322" t="s">
        <v>363</v>
      </c>
      <c r="H1322">
        <v>9.6999999999999993</v>
      </c>
      <c r="I1322" t="s">
        <v>871</v>
      </c>
      <c r="L1322">
        <v>105967380</v>
      </c>
      <c r="M1322" s="5">
        <v>43697</v>
      </c>
      <c r="N1322">
        <v>23</v>
      </c>
      <c r="O1322">
        <v>1</v>
      </c>
      <c r="P1322">
        <v>0</v>
      </c>
      <c r="Q1322">
        <v>1</v>
      </c>
      <c r="R1322" t="s">
        <v>7</v>
      </c>
    </row>
    <row r="1323" spans="1:18" x14ac:dyDescent="0.35">
      <c r="A1323">
        <v>0</v>
      </c>
      <c r="B1323" t="s">
        <v>363</v>
      </c>
      <c r="C1323">
        <v>0.1</v>
      </c>
      <c r="D1323" t="s">
        <v>411</v>
      </c>
      <c r="E1323" t="s">
        <v>437</v>
      </c>
      <c r="F1323" t="s">
        <v>384</v>
      </c>
      <c r="G1323" t="s">
        <v>363</v>
      </c>
      <c r="H1323">
        <v>9.6999999999999993</v>
      </c>
      <c r="I1323" t="s">
        <v>871</v>
      </c>
      <c r="L1323">
        <v>104767049</v>
      </c>
      <c r="M1323" s="5">
        <v>42536</v>
      </c>
      <c r="N1323">
        <v>19</v>
      </c>
      <c r="O1323">
        <v>1</v>
      </c>
      <c r="P1323">
        <v>0</v>
      </c>
      <c r="Q1323">
        <v>1</v>
      </c>
      <c r="R1323" t="s">
        <v>7</v>
      </c>
    </row>
    <row r="1324" spans="1:18" x14ac:dyDescent="0.35">
      <c r="A1324">
        <v>0</v>
      </c>
      <c r="B1324" t="s">
        <v>363</v>
      </c>
      <c r="C1324">
        <v>0.1</v>
      </c>
      <c r="D1324" t="s">
        <v>411</v>
      </c>
      <c r="E1324" t="s">
        <v>437</v>
      </c>
      <c r="F1324" t="s">
        <v>384</v>
      </c>
      <c r="G1324" t="s">
        <v>363</v>
      </c>
      <c r="H1324">
        <v>9.6999999999999993</v>
      </c>
      <c r="I1324" t="s">
        <v>871</v>
      </c>
      <c r="L1324">
        <v>105801448</v>
      </c>
      <c r="M1324" s="5">
        <v>43536</v>
      </c>
      <c r="N1324">
        <v>17</v>
      </c>
      <c r="O1324">
        <v>1</v>
      </c>
      <c r="P1324">
        <v>0</v>
      </c>
      <c r="Q1324">
        <v>5</v>
      </c>
      <c r="R1324" t="s">
        <v>7</v>
      </c>
    </row>
    <row r="1325" spans="1:18" x14ac:dyDescent="0.35">
      <c r="A1325">
        <v>0</v>
      </c>
      <c r="B1325" t="s">
        <v>363</v>
      </c>
      <c r="C1325">
        <v>0.2</v>
      </c>
      <c r="D1325" t="s">
        <v>411</v>
      </c>
      <c r="E1325" t="s">
        <v>436</v>
      </c>
      <c r="F1325" t="s">
        <v>501</v>
      </c>
      <c r="G1325" t="s">
        <v>363</v>
      </c>
      <c r="H1325">
        <v>9.7110000000000003</v>
      </c>
      <c r="I1325" t="s">
        <v>871</v>
      </c>
      <c r="L1325">
        <v>105528613</v>
      </c>
      <c r="M1325" s="5">
        <v>43281</v>
      </c>
      <c r="N1325">
        <v>17</v>
      </c>
      <c r="O1325">
        <v>1</v>
      </c>
      <c r="P1325">
        <v>0</v>
      </c>
      <c r="Q1325">
        <v>1</v>
      </c>
      <c r="R1325" t="s">
        <v>7</v>
      </c>
    </row>
    <row r="1326" spans="1:18" x14ac:dyDescent="0.35">
      <c r="A1326">
        <v>0</v>
      </c>
      <c r="B1326" t="s">
        <v>363</v>
      </c>
      <c r="C1326">
        <v>0.2</v>
      </c>
      <c r="D1326" t="s">
        <v>411</v>
      </c>
      <c r="E1326" t="s">
        <v>436</v>
      </c>
      <c r="F1326" t="s">
        <v>384</v>
      </c>
      <c r="G1326" t="s">
        <v>363</v>
      </c>
      <c r="H1326">
        <v>9.7110000000000003</v>
      </c>
      <c r="I1326" t="s">
        <v>871</v>
      </c>
      <c r="L1326">
        <v>107444929</v>
      </c>
      <c r="M1326" s="5">
        <v>45169</v>
      </c>
      <c r="N1326">
        <v>19</v>
      </c>
      <c r="O1326">
        <v>2</v>
      </c>
      <c r="P1326">
        <v>0</v>
      </c>
      <c r="Q1326">
        <v>1</v>
      </c>
      <c r="R1326" t="s">
        <v>7</v>
      </c>
    </row>
    <row r="1327" spans="1:18" x14ac:dyDescent="0.35">
      <c r="A1327">
        <v>0</v>
      </c>
      <c r="B1327" t="s">
        <v>363</v>
      </c>
      <c r="C1327">
        <v>0.25</v>
      </c>
      <c r="D1327" t="s">
        <v>411</v>
      </c>
      <c r="E1327" t="s">
        <v>436</v>
      </c>
      <c r="F1327" t="s">
        <v>384</v>
      </c>
      <c r="G1327" t="s">
        <v>363</v>
      </c>
      <c r="H1327">
        <v>9.7609999999999992</v>
      </c>
      <c r="I1327" t="s">
        <v>871</v>
      </c>
      <c r="L1327">
        <v>107958335</v>
      </c>
      <c r="M1327" s="5">
        <v>45640</v>
      </c>
      <c r="N1327">
        <v>19</v>
      </c>
      <c r="O1327">
        <v>1</v>
      </c>
      <c r="P1327">
        <v>0</v>
      </c>
      <c r="Q1327">
        <v>1</v>
      </c>
      <c r="R1327" t="s">
        <v>7</v>
      </c>
    </row>
    <row r="1328" spans="1:18" x14ac:dyDescent="0.35">
      <c r="A1328">
        <v>0</v>
      </c>
      <c r="B1328" t="s">
        <v>363</v>
      </c>
      <c r="C1328">
        <v>0.28000000000000003</v>
      </c>
      <c r="D1328" t="s">
        <v>411</v>
      </c>
      <c r="E1328" t="s">
        <v>436</v>
      </c>
      <c r="F1328" t="s">
        <v>384</v>
      </c>
      <c r="G1328" t="s">
        <v>363</v>
      </c>
      <c r="H1328">
        <v>9.7910000000000004</v>
      </c>
      <c r="I1328" t="s">
        <v>871</v>
      </c>
      <c r="L1328">
        <v>106874587</v>
      </c>
      <c r="M1328" s="5">
        <v>44616</v>
      </c>
      <c r="N1328">
        <v>19</v>
      </c>
      <c r="O1328">
        <v>1</v>
      </c>
      <c r="P1328">
        <v>0</v>
      </c>
      <c r="Q1328">
        <v>5</v>
      </c>
      <c r="R1328" t="s">
        <v>3</v>
      </c>
    </row>
    <row r="1329" spans="1:18" x14ac:dyDescent="0.35">
      <c r="A1329">
        <v>0</v>
      </c>
      <c r="B1329" t="s">
        <v>363</v>
      </c>
      <c r="C1329">
        <v>0.2</v>
      </c>
      <c r="D1329" t="s">
        <v>411</v>
      </c>
      <c r="E1329" t="s">
        <v>437</v>
      </c>
      <c r="F1329" t="s">
        <v>501</v>
      </c>
      <c r="G1329" t="s">
        <v>363</v>
      </c>
      <c r="H1329">
        <v>9.8000000000000007</v>
      </c>
      <c r="I1329" t="s">
        <v>871</v>
      </c>
      <c r="L1329">
        <v>107080708</v>
      </c>
      <c r="M1329" s="5">
        <v>44817</v>
      </c>
      <c r="N1329">
        <v>21</v>
      </c>
      <c r="O1329">
        <v>1</v>
      </c>
      <c r="P1329">
        <v>0</v>
      </c>
      <c r="Q1329">
        <v>1</v>
      </c>
      <c r="R1329" t="s">
        <v>7</v>
      </c>
    </row>
    <row r="1330" spans="1:18" x14ac:dyDescent="0.35">
      <c r="A1330">
        <v>0</v>
      </c>
      <c r="B1330" t="s">
        <v>363</v>
      </c>
      <c r="C1330">
        <v>0.2</v>
      </c>
      <c r="D1330" t="s">
        <v>411</v>
      </c>
      <c r="E1330" t="s">
        <v>437</v>
      </c>
      <c r="F1330" t="s">
        <v>384</v>
      </c>
      <c r="G1330" t="s">
        <v>363</v>
      </c>
      <c r="H1330">
        <v>9.8000000000000007</v>
      </c>
      <c r="I1330" t="s">
        <v>871</v>
      </c>
      <c r="L1330">
        <v>108166836</v>
      </c>
      <c r="M1330" s="5">
        <v>45847</v>
      </c>
      <c r="N1330">
        <v>17</v>
      </c>
      <c r="O1330">
        <v>1</v>
      </c>
      <c r="P1330">
        <v>0</v>
      </c>
      <c r="Q1330">
        <v>3</v>
      </c>
      <c r="R1330" t="s">
        <v>7</v>
      </c>
    </row>
    <row r="1331" spans="1:18" x14ac:dyDescent="0.35">
      <c r="A1331">
        <v>0</v>
      </c>
      <c r="B1331" t="s">
        <v>363</v>
      </c>
      <c r="C1331">
        <v>0.2</v>
      </c>
      <c r="D1331" t="s">
        <v>385</v>
      </c>
      <c r="E1331" t="s">
        <v>437</v>
      </c>
      <c r="F1331" t="s">
        <v>384</v>
      </c>
      <c r="G1331" t="s">
        <v>363</v>
      </c>
      <c r="H1331">
        <v>9.8000000000000007</v>
      </c>
      <c r="I1331" t="s">
        <v>871</v>
      </c>
      <c r="L1331">
        <v>103928625</v>
      </c>
      <c r="M1331" s="5">
        <v>41623</v>
      </c>
      <c r="N1331">
        <v>21</v>
      </c>
      <c r="O1331">
        <v>1</v>
      </c>
      <c r="P1331">
        <v>0</v>
      </c>
      <c r="Q1331">
        <v>5</v>
      </c>
      <c r="R1331" t="s">
        <v>3</v>
      </c>
    </row>
    <row r="1332" spans="1:18" x14ac:dyDescent="0.35">
      <c r="A1332">
        <v>0</v>
      </c>
      <c r="B1332" t="s">
        <v>363</v>
      </c>
      <c r="C1332">
        <v>2</v>
      </c>
      <c r="D1332" t="s">
        <v>6</v>
      </c>
      <c r="E1332" t="s">
        <v>384</v>
      </c>
      <c r="F1332" t="s">
        <v>394</v>
      </c>
      <c r="G1332" t="s">
        <v>363</v>
      </c>
      <c r="H1332">
        <v>9.8490000000000002</v>
      </c>
      <c r="I1332" t="s">
        <v>871</v>
      </c>
      <c r="L1332">
        <v>108279880</v>
      </c>
      <c r="M1332" s="5">
        <v>45954</v>
      </c>
      <c r="N1332">
        <v>17</v>
      </c>
      <c r="O1332">
        <v>1</v>
      </c>
      <c r="P1332">
        <v>0</v>
      </c>
      <c r="Q1332">
        <v>5</v>
      </c>
      <c r="R1332" t="s">
        <v>7</v>
      </c>
    </row>
    <row r="1333" spans="1:18" x14ac:dyDescent="0.35">
      <c r="A1333">
        <v>0</v>
      </c>
      <c r="B1333" t="s">
        <v>363</v>
      </c>
      <c r="C1333">
        <v>0.3</v>
      </c>
      <c r="D1333" t="s">
        <v>411</v>
      </c>
      <c r="E1333" t="s">
        <v>437</v>
      </c>
      <c r="F1333" t="s">
        <v>384</v>
      </c>
      <c r="G1333" t="s">
        <v>363</v>
      </c>
      <c r="H1333">
        <v>9.9</v>
      </c>
      <c r="I1333" t="s">
        <v>871</v>
      </c>
      <c r="L1333">
        <v>105096475</v>
      </c>
      <c r="M1333" s="5">
        <v>42866</v>
      </c>
      <c r="N1333">
        <v>17</v>
      </c>
      <c r="O1333">
        <v>1</v>
      </c>
      <c r="P1333">
        <v>0</v>
      </c>
      <c r="Q1333">
        <v>1</v>
      </c>
      <c r="R1333" t="s">
        <v>7</v>
      </c>
    </row>
    <row r="1334" spans="1:18" x14ac:dyDescent="0.35">
      <c r="A1334">
        <v>0</v>
      </c>
      <c r="B1334" t="s">
        <v>363</v>
      </c>
      <c r="C1334">
        <v>0.3</v>
      </c>
      <c r="D1334" t="s">
        <v>411</v>
      </c>
      <c r="E1334" t="s">
        <v>437</v>
      </c>
      <c r="F1334" t="s">
        <v>384</v>
      </c>
      <c r="G1334" t="s">
        <v>363</v>
      </c>
      <c r="H1334">
        <v>9.9</v>
      </c>
      <c r="I1334" t="s">
        <v>871</v>
      </c>
      <c r="L1334">
        <v>106391071</v>
      </c>
      <c r="M1334" s="5">
        <v>44137</v>
      </c>
      <c r="N1334">
        <v>17</v>
      </c>
      <c r="O1334">
        <v>1</v>
      </c>
      <c r="P1334">
        <v>0</v>
      </c>
      <c r="Q1334">
        <v>5</v>
      </c>
      <c r="R1334" t="s">
        <v>7</v>
      </c>
    </row>
    <row r="1335" spans="1:18" x14ac:dyDescent="0.35">
      <c r="A1335">
        <v>0</v>
      </c>
      <c r="B1335" t="s">
        <v>363</v>
      </c>
      <c r="C1335">
        <v>0.3</v>
      </c>
      <c r="D1335" t="s">
        <v>411</v>
      </c>
      <c r="E1335" t="s">
        <v>437</v>
      </c>
      <c r="F1335" t="s">
        <v>384</v>
      </c>
      <c r="G1335" t="s">
        <v>363</v>
      </c>
      <c r="H1335">
        <v>9.9</v>
      </c>
      <c r="I1335" t="s">
        <v>871</v>
      </c>
      <c r="L1335">
        <v>104556208</v>
      </c>
      <c r="M1335" s="5">
        <v>42324</v>
      </c>
      <c r="N1335">
        <v>17</v>
      </c>
      <c r="O1335">
        <v>1</v>
      </c>
      <c r="P1335">
        <v>0</v>
      </c>
      <c r="Q1335">
        <v>1</v>
      </c>
      <c r="R1335" t="s">
        <v>7</v>
      </c>
    </row>
    <row r="1336" spans="1:18" x14ac:dyDescent="0.35">
      <c r="A1336">
        <v>0</v>
      </c>
      <c r="B1336" t="s">
        <v>363</v>
      </c>
      <c r="C1336">
        <v>0.4</v>
      </c>
      <c r="D1336" t="s">
        <v>411</v>
      </c>
      <c r="E1336" t="s">
        <v>436</v>
      </c>
      <c r="F1336" t="s">
        <v>384</v>
      </c>
      <c r="G1336" t="s">
        <v>363</v>
      </c>
      <c r="H1336">
        <v>9.9109999999999996</v>
      </c>
      <c r="I1336" t="s">
        <v>871</v>
      </c>
      <c r="L1336">
        <v>105389763</v>
      </c>
      <c r="M1336" s="5">
        <v>43151</v>
      </c>
      <c r="N1336">
        <v>19</v>
      </c>
      <c r="O1336">
        <v>1</v>
      </c>
      <c r="P1336">
        <v>0</v>
      </c>
      <c r="Q1336">
        <v>1</v>
      </c>
      <c r="R1336" t="s">
        <v>7</v>
      </c>
    </row>
    <row r="1337" spans="1:18" x14ac:dyDescent="0.35">
      <c r="A1337">
        <v>0</v>
      </c>
      <c r="B1337" t="s">
        <v>363</v>
      </c>
      <c r="C1337">
        <v>0.4</v>
      </c>
      <c r="D1337" t="s">
        <v>411</v>
      </c>
      <c r="E1337" t="s">
        <v>436</v>
      </c>
      <c r="F1337" t="s">
        <v>384</v>
      </c>
      <c r="G1337" t="s">
        <v>363</v>
      </c>
      <c r="H1337">
        <v>9.9109999999999996</v>
      </c>
      <c r="I1337" t="s">
        <v>871</v>
      </c>
      <c r="L1337">
        <v>104329963</v>
      </c>
      <c r="M1337" s="5">
        <v>42085</v>
      </c>
      <c r="N1337">
        <v>17</v>
      </c>
      <c r="O1337">
        <v>1</v>
      </c>
      <c r="P1337">
        <v>0</v>
      </c>
      <c r="Q1337">
        <v>1</v>
      </c>
      <c r="R1337" t="s">
        <v>7</v>
      </c>
    </row>
    <row r="1338" spans="1:18" x14ac:dyDescent="0.35">
      <c r="A1338">
        <v>0</v>
      </c>
      <c r="B1338" t="s">
        <v>363</v>
      </c>
      <c r="C1338">
        <v>1</v>
      </c>
      <c r="D1338" t="s">
        <v>6</v>
      </c>
      <c r="E1338" t="s">
        <v>501</v>
      </c>
      <c r="F1338" t="s">
        <v>437</v>
      </c>
      <c r="G1338" t="s">
        <v>363</v>
      </c>
      <c r="H1338">
        <v>9.9860000000000007</v>
      </c>
      <c r="I1338" t="s">
        <v>871</v>
      </c>
      <c r="K1338" t="s">
        <v>68</v>
      </c>
      <c r="L1338">
        <v>108427032</v>
      </c>
      <c r="M1338" s="5">
        <v>46086</v>
      </c>
      <c r="N1338">
        <v>19</v>
      </c>
      <c r="O1338">
        <v>1</v>
      </c>
      <c r="P1338">
        <v>0</v>
      </c>
      <c r="Q1338">
        <v>5</v>
      </c>
      <c r="R1338" t="s">
        <v>8</v>
      </c>
    </row>
    <row r="1339" spans="1:18" x14ac:dyDescent="0.35">
      <c r="A1339">
        <v>0</v>
      </c>
      <c r="B1339" t="s">
        <v>363</v>
      </c>
      <c r="C1339">
        <v>0.4</v>
      </c>
      <c r="D1339" t="s">
        <v>411</v>
      </c>
      <c r="E1339" t="s">
        <v>437</v>
      </c>
      <c r="F1339" t="s">
        <v>535</v>
      </c>
      <c r="G1339" t="s">
        <v>363</v>
      </c>
      <c r="H1339">
        <v>10</v>
      </c>
      <c r="I1339" t="s">
        <v>871</v>
      </c>
      <c r="L1339">
        <v>106760072</v>
      </c>
      <c r="M1339" s="5">
        <v>44506</v>
      </c>
      <c r="N1339">
        <v>19</v>
      </c>
      <c r="O1339">
        <v>1</v>
      </c>
      <c r="P1339">
        <v>0</v>
      </c>
      <c r="Q1339">
        <v>5</v>
      </c>
      <c r="R1339" t="s">
        <v>8</v>
      </c>
    </row>
    <row r="1340" spans="1:18" x14ac:dyDescent="0.35">
      <c r="A1340">
        <v>0</v>
      </c>
      <c r="B1340" t="s">
        <v>363</v>
      </c>
      <c r="C1340">
        <v>0.5</v>
      </c>
      <c r="D1340" t="s">
        <v>411</v>
      </c>
      <c r="E1340" t="s">
        <v>436</v>
      </c>
      <c r="F1340" t="s">
        <v>384</v>
      </c>
      <c r="G1340" t="s">
        <v>363</v>
      </c>
      <c r="H1340">
        <v>10.010999999999999</v>
      </c>
      <c r="I1340" t="s">
        <v>871</v>
      </c>
      <c r="L1340">
        <v>107154132</v>
      </c>
      <c r="M1340" s="5">
        <v>44885</v>
      </c>
      <c r="N1340">
        <v>13</v>
      </c>
      <c r="O1340">
        <v>1</v>
      </c>
      <c r="P1340">
        <v>0</v>
      </c>
      <c r="Q1340">
        <v>5</v>
      </c>
      <c r="R1340" t="s">
        <v>7</v>
      </c>
    </row>
    <row r="1341" spans="1:18" x14ac:dyDescent="0.35">
      <c r="A1341">
        <v>0</v>
      </c>
      <c r="B1341" t="s">
        <v>363</v>
      </c>
      <c r="C1341">
        <v>1</v>
      </c>
      <c r="D1341" t="s">
        <v>411</v>
      </c>
      <c r="E1341" t="s">
        <v>394</v>
      </c>
      <c r="F1341" t="s">
        <v>384</v>
      </c>
      <c r="G1341" t="s">
        <v>363</v>
      </c>
      <c r="H1341">
        <v>10.028</v>
      </c>
      <c r="I1341" t="s">
        <v>871</v>
      </c>
      <c r="L1341">
        <v>105497839</v>
      </c>
      <c r="M1341" s="5">
        <v>43251</v>
      </c>
      <c r="N1341">
        <v>19</v>
      </c>
      <c r="O1341">
        <v>2</v>
      </c>
      <c r="P1341">
        <v>0</v>
      </c>
      <c r="Q1341">
        <v>1</v>
      </c>
      <c r="R1341" t="s">
        <v>3</v>
      </c>
    </row>
    <row r="1342" spans="1:18" x14ac:dyDescent="0.35">
      <c r="A1342">
        <v>0</v>
      </c>
      <c r="B1342" t="s">
        <v>363</v>
      </c>
      <c r="C1342">
        <v>1</v>
      </c>
      <c r="D1342" t="s">
        <v>411</v>
      </c>
      <c r="E1342" t="s">
        <v>394</v>
      </c>
      <c r="F1342" t="s">
        <v>384</v>
      </c>
      <c r="G1342" t="s">
        <v>363</v>
      </c>
      <c r="H1342">
        <v>10.028</v>
      </c>
      <c r="I1342" t="s">
        <v>871</v>
      </c>
      <c r="L1342">
        <v>105058687</v>
      </c>
      <c r="M1342" s="5">
        <v>42827</v>
      </c>
      <c r="N1342">
        <v>19</v>
      </c>
      <c r="O1342">
        <v>10</v>
      </c>
      <c r="P1342">
        <v>0</v>
      </c>
      <c r="Q1342">
        <v>8</v>
      </c>
      <c r="R1342" t="s">
        <v>7</v>
      </c>
    </row>
    <row r="1343" spans="1:18" x14ac:dyDescent="0.35">
      <c r="A1343">
        <v>0</v>
      </c>
      <c r="B1343" t="s">
        <v>363</v>
      </c>
      <c r="C1343">
        <v>0.5</v>
      </c>
      <c r="D1343" t="s">
        <v>411</v>
      </c>
      <c r="E1343" t="s">
        <v>437</v>
      </c>
      <c r="F1343" t="s">
        <v>384</v>
      </c>
      <c r="G1343" t="s">
        <v>363</v>
      </c>
      <c r="H1343">
        <v>10.1</v>
      </c>
      <c r="I1343" t="s">
        <v>871</v>
      </c>
      <c r="L1343">
        <v>106618027</v>
      </c>
      <c r="M1343" s="5">
        <v>44366</v>
      </c>
      <c r="N1343">
        <v>17</v>
      </c>
      <c r="O1343">
        <v>1</v>
      </c>
      <c r="P1343">
        <v>0</v>
      </c>
      <c r="Q1343">
        <v>5</v>
      </c>
      <c r="R1343" t="s">
        <v>7</v>
      </c>
    </row>
    <row r="1344" spans="1:18" x14ac:dyDescent="0.35">
      <c r="A1344">
        <v>0</v>
      </c>
      <c r="B1344" t="s">
        <v>363</v>
      </c>
      <c r="C1344">
        <v>0.5</v>
      </c>
      <c r="D1344" t="s">
        <v>411</v>
      </c>
      <c r="E1344" t="s">
        <v>437</v>
      </c>
      <c r="F1344" t="s">
        <v>538</v>
      </c>
      <c r="G1344" t="s">
        <v>363</v>
      </c>
      <c r="H1344">
        <v>10.1</v>
      </c>
      <c r="I1344" t="s">
        <v>871</v>
      </c>
      <c r="L1344">
        <v>107227588</v>
      </c>
      <c r="M1344" s="5">
        <v>44946</v>
      </c>
      <c r="N1344">
        <v>30</v>
      </c>
      <c r="O1344">
        <v>1</v>
      </c>
      <c r="P1344">
        <v>5</v>
      </c>
      <c r="Q1344">
        <v>1</v>
      </c>
      <c r="R1344" t="s">
        <v>3</v>
      </c>
    </row>
    <row r="1345" spans="1:18" x14ac:dyDescent="0.35">
      <c r="A1345">
        <v>0</v>
      </c>
      <c r="B1345" t="s">
        <v>363</v>
      </c>
      <c r="C1345">
        <v>0.5</v>
      </c>
      <c r="D1345" t="s">
        <v>385</v>
      </c>
      <c r="E1345" t="s">
        <v>437</v>
      </c>
      <c r="F1345" t="s">
        <v>501</v>
      </c>
      <c r="G1345" t="s">
        <v>363</v>
      </c>
      <c r="H1345">
        <v>10.1</v>
      </c>
      <c r="I1345" t="s">
        <v>871</v>
      </c>
      <c r="L1345">
        <v>105386151</v>
      </c>
      <c r="M1345" s="5">
        <v>43147</v>
      </c>
      <c r="N1345">
        <v>17</v>
      </c>
      <c r="O1345">
        <v>1</v>
      </c>
      <c r="P1345">
        <v>0</v>
      </c>
      <c r="Q1345">
        <v>3</v>
      </c>
      <c r="R1345" t="s">
        <v>7</v>
      </c>
    </row>
    <row r="1346" spans="1:18" x14ac:dyDescent="0.35">
      <c r="A1346">
        <v>0</v>
      </c>
      <c r="B1346" t="s">
        <v>363</v>
      </c>
      <c r="C1346">
        <v>0.6</v>
      </c>
      <c r="D1346" t="s">
        <v>411</v>
      </c>
      <c r="E1346" t="s">
        <v>436</v>
      </c>
      <c r="F1346" t="s">
        <v>384</v>
      </c>
      <c r="G1346" t="s">
        <v>363</v>
      </c>
      <c r="H1346">
        <v>10.111000000000001</v>
      </c>
      <c r="I1346" t="s">
        <v>871</v>
      </c>
      <c r="L1346">
        <v>105299417</v>
      </c>
      <c r="M1346" s="5">
        <v>43061</v>
      </c>
      <c r="N1346">
        <v>17</v>
      </c>
      <c r="O1346">
        <v>1</v>
      </c>
      <c r="P1346">
        <v>0</v>
      </c>
      <c r="Q1346">
        <v>5</v>
      </c>
      <c r="R1346" t="s">
        <v>7</v>
      </c>
    </row>
    <row r="1347" spans="1:18" x14ac:dyDescent="0.35">
      <c r="A1347">
        <v>0</v>
      </c>
      <c r="B1347" t="s">
        <v>363</v>
      </c>
      <c r="C1347">
        <v>0.7</v>
      </c>
      <c r="D1347" t="s">
        <v>411</v>
      </c>
      <c r="E1347" t="s">
        <v>436</v>
      </c>
      <c r="F1347" t="s">
        <v>384</v>
      </c>
      <c r="G1347" t="s">
        <v>363</v>
      </c>
      <c r="H1347">
        <v>10.211</v>
      </c>
      <c r="I1347" t="s">
        <v>871</v>
      </c>
      <c r="L1347">
        <v>103941091</v>
      </c>
      <c r="M1347" s="5">
        <v>41639</v>
      </c>
      <c r="N1347">
        <v>17</v>
      </c>
      <c r="O1347">
        <v>1</v>
      </c>
      <c r="P1347">
        <v>0</v>
      </c>
      <c r="Q1347">
        <v>5</v>
      </c>
      <c r="R1347" t="s">
        <v>7</v>
      </c>
    </row>
    <row r="1348" spans="1:18" x14ac:dyDescent="0.35">
      <c r="A1348">
        <v>0</v>
      </c>
      <c r="B1348" t="s">
        <v>363</v>
      </c>
      <c r="C1348">
        <v>0.7</v>
      </c>
      <c r="D1348" t="s">
        <v>411</v>
      </c>
      <c r="E1348" t="s">
        <v>437</v>
      </c>
      <c r="F1348" t="s">
        <v>384</v>
      </c>
      <c r="G1348" t="s">
        <v>363</v>
      </c>
      <c r="H1348">
        <v>10.3</v>
      </c>
      <c r="I1348" t="s">
        <v>871</v>
      </c>
      <c r="L1348">
        <v>103969046</v>
      </c>
      <c r="M1348" s="5">
        <v>41674</v>
      </c>
      <c r="N1348">
        <v>17</v>
      </c>
      <c r="O1348">
        <v>2</v>
      </c>
      <c r="P1348">
        <v>0</v>
      </c>
      <c r="Q1348">
        <v>5</v>
      </c>
      <c r="R1348" t="s">
        <v>7</v>
      </c>
    </row>
    <row r="1349" spans="1:18" x14ac:dyDescent="0.35">
      <c r="A1349">
        <v>0</v>
      </c>
      <c r="B1349" t="s">
        <v>363</v>
      </c>
      <c r="C1349">
        <v>0.55000000000000004</v>
      </c>
      <c r="D1349" t="s">
        <v>6</v>
      </c>
      <c r="E1349" t="s">
        <v>501</v>
      </c>
      <c r="F1349" t="s">
        <v>437</v>
      </c>
      <c r="G1349" t="s">
        <v>363</v>
      </c>
      <c r="H1349">
        <v>10.436</v>
      </c>
      <c r="I1349" t="s">
        <v>871</v>
      </c>
      <c r="K1349" t="s">
        <v>68</v>
      </c>
      <c r="L1349">
        <v>108025509</v>
      </c>
      <c r="M1349" s="5">
        <v>45707</v>
      </c>
      <c r="N1349">
        <v>19</v>
      </c>
      <c r="O1349">
        <v>6</v>
      </c>
      <c r="P1349">
        <v>0</v>
      </c>
      <c r="Q1349">
        <v>1</v>
      </c>
    </row>
    <row r="1350" spans="1:18" x14ac:dyDescent="0.35">
      <c r="A1350">
        <v>0</v>
      </c>
      <c r="B1350" t="s">
        <v>363</v>
      </c>
      <c r="C1350">
        <v>0.5</v>
      </c>
      <c r="D1350" t="s">
        <v>6</v>
      </c>
      <c r="E1350" t="s">
        <v>501</v>
      </c>
      <c r="F1350" t="s">
        <v>437</v>
      </c>
      <c r="G1350" t="s">
        <v>363</v>
      </c>
      <c r="H1350">
        <v>10.486000000000001</v>
      </c>
      <c r="I1350" t="s">
        <v>871</v>
      </c>
      <c r="K1350" t="s">
        <v>68</v>
      </c>
      <c r="L1350">
        <v>108025365</v>
      </c>
      <c r="M1350" s="5">
        <v>45706</v>
      </c>
      <c r="N1350">
        <v>17</v>
      </c>
      <c r="O1350">
        <v>1</v>
      </c>
      <c r="P1350">
        <v>0</v>
      </c>
      <c r="Q1350">
        <v>5</v>
      </c>
      <c r="R1350" t="s">
        <v>7</v>
      </c>
    </row>
    <row r="1351" spans="1:18" x14ac:dyDescent="0.35">
      <c r="A1351">
        <v>0</v>
      </c>
      <c r="B1351" t="s">
        <v>363</v>
      </c>
      <c r="C1351">
        <v>0.5</v>
      </c>
      <c r="D1351" t="s">
        <v>6</v>
      </c>
      <c r="E1351" t="s">
        <v>501</v>
      </c>
      <c r="F1351" t="s">
        <v>436</v>
      </c>
      <c r="G1351" t="s">
        <v>363</v>
      </c>
      <c r="H1351">
        <v>10.486000000000001</v>
      </c>
      <c r="I1351" t="s">
        <v>871</v>
      </c>
      <c r="K1351" t="s">
        <v>68</v>
      </c>
      <c r="L1351">
        <v>108485224</v>
      </c>
      <c r="M1351" s="5">
        <v>46145</v>
      </c>
      <c r="N1351">
        <v>17</v>
      </c>
      <c r="O1351">
        <v>1</v>
      </c>
      <c r="P1351">
        <v>0</v>
      </c>
      <c r="Q1351">
        <v>5</v>
      </c>
      <c r="R1351" t="s">
        <v>7</v>
      </c>
    </row>
    <row r="1352" spans="1:18" x14ac:dyDescent="0.35">
      <c r="A1352">
        <v>0</v>
      </c>
      <c r="B1352" t="s">
        <v>363</v>
      </c>
      <c r="C1352">
        <v>0.9</v>
      </c>
      <c r="D1352" t="s">
        <v>490</v>
      </c>
      <c r="E1352" t="s">
        <v>437</v>
      </c>
      <c r="F1352" t="s">
        <v>501</v>
      </c>
      <c r="G1352" t="s">
        <v>363</v>
      </c>
      <c r="H1352">
        <v>10.5</v>
      </c>
      <c r="I1352" t="s">
        <v>871</v>
      </c>
      <c r="L1352">
        <v>104999475</v>
      </c>
      <c r="M1352" s="5">
        <v>42770</v>
      </c>
      <c r="N1352">
        <v>19</v>
      </c>
      <c r="O1352">
        <v>1</v>
      </c>
      <c r="P1352">
        <v>5</v>
      </c>
      <c r="Q1352">
        <v>5</v>
      </c>
    </row>
    <row r="1353" spans="1:18" x14ac:dyDescent="0.35">
      <c r="A1353">
        <v>0</v>
      </c>
      <c r="B1353" t="s">
        <v>363</v>
      </c>
      <c r="C1353">
        <v>1.5</v>
      </c>
      <c r="D1353" t="s">
        <v>411</v>
      </c>
      <c r="E1353" t="s">
        <v>394</v>
      </c>
      <c r="F1353" t="s">
        <v>535</v>
      </c>
      <c r="G1353" t="s">
        <v>363</v>
      </c>
      <c r="H1353">
        <v>10.528</v>
      </c>
      <c r="I1353" t="s">
        <v>871</v>
      </c>
      <c r="L1353">
        <v>107300700</v>
      </c>
      <c r="M1353" s="5">
        <v>45020</v>
      </c>
      <c r="N1353">
        <v>19</v>
      </c>
      <c r="O1353">
        <v>2</v>
      </c>
      <c r="P1353">
        <v>0</v>
      </c>
      <c r="Q1353">
        <v>5</v>
      </c>
      <c r="R1353" t="s">
        <v>10</v>
      </c>
    </row>
    <row r="1354" spans="1:18" x14ac:dyDescent="0.35">
      <c r="A1354">
        <v>0</v>
      </c>
      <c r="B1354" t="s">
        <v>363</v>
      </c>
      <c r="C1354">
        <v>1</v>
      </c>
      <c r="D1354" t="s">
        <v>490</v>
      </c>
      <c r="E1354" t="s">
        <v>437</v>
      </c>
      <c r="F1354" t="s">
        <v>384</v>
      </c>
      <c r="G1354" t="s">
        <v>363</v>
      </c>
      <c r="H1354">
        <v>10.6</v>
      </c>
      <c r="I1354" t="s">
        <v>871</v>
      </c>
      <c r="L1354">
        <v>104838553</v>
      </c>
      <c r="M1354" s="5">
        <v>42615</v>
      </c>
      <c r="N1354">
        <v>21</v>
      </c>
      <c r="O1354">
        <v>2</v>
      </c>
      <c r="P1354">
        <v>5</v>
      </c>
      <c r="Q1354">
        <v>1</v>
      </c>
      <c r="R1354" t="s">
        <v>7</v>
      </c>
    </row>
    <row r="1355" spans="1:18" x14ac:dyDescent="0.35">
      <c r="A1355">
        <v>0</v>
      </c>
      <c r="B1355" t="s">
        <v>363</v>
      </c>
      <c r="C1355">
        <v>1</v>
      </c>
      <c r="D1355" t="s">
        <v>490</v>
      </c>
      <c r="E1355" t="s">
        <v>437</v>
      </c>
      <c r="F1355" t="s">
        <v>384</v>
      </c>
      <c r="G1355" t="s">
        <v>363</v>
      </c>
      <c r="H1355">
        <v>10.6</v>
      </c>
      <c r="I1355" t="s">
        <v>871</v>
      </c>
      <c r="L1355">
        <v>105632896</v>
      </c>
      <c r="M1355" s="5">
        <v>43382</v>
      </c>
      <c r="N1355">
        <v>19</v>
      </c>
      <c r="O1355">
        <v>1</v>
      </c>
      <c r="P1355">
        <v>5</v>
      </c>
      <c r="Q1355">
        <v>1</v>
      </c>
      <c r="R1355" t="s">
        <v>7</v>
      </c>
    </row>
    <row r="1356" spans="1:18" x14ac:dyDescent="0.35">
      <c r="A1356">
        <v>0</v>
      </c>
      <c r="B1356" t="s">
        <v>363</v>
      </c>
      <c r="C1356">
        <v>6.0000000000000001E-3</v>
      </c>
      <c r="D1356" t="s">
        <v>6</v>
      </c>
      <c r="E1356" t="s">
        <v>535</v>
      </c>
      <c r="F1356" t="s">
        <v>436</v>
      </c>
      <c r="G1356" t="s">
        <v>363</v>
      </c>
      <c r="H1356">
        <v>10.63</v>
      </c>
      <c r="I1356" t="s">
        <v>871</v>
      </c>
      <c r="L1356">
        <v>106249202</v>
      </c>
      <c r="M1356" s="5">
        <v>43994</v>
      </c>
      <c r="N1356">
        <v>21</v>
      </c>
      <c r="O1356">
        <v>1</v>
      </c>
      <c r="P1356">
        <v>0</v>
      </c>
      <c r="Q1356">
        <v>1</v>
      </c>
      <c r="R1356" t="s">
        <v>7</v>
      </c>
    </row>
    <row r="1357" spans="1:18" x14ac:dyDescent="0.35">
      <c r="A1357">
        <v>0</v>
      </c>
      <c r="B1357" t="s">
        <v>363</v>
      </c>
      <c r="C1357">
        <v>0</v>
      </c>
      <c r="E1357" t="s">
        <v>539</v>
      </c>
      <c r="F1357" t="s">
        <v>384</v>
      </c>
      <c r="G1357" t="s">
        <v>363</v>
      </c>
      <c r="H1357">
        <v>10.635999999999999</v>
      </c>
      <c r="I1357" t="s">
        <v>871</v>
      </c>
      <c r="L1357">
        <v>106860684</v>
      </c>
      <c r="M1357" s="5">
        <v>44605</v>
      </c>
      <c r="N1357">
        <v>21</v>
      </c>
      <c r="O1357">
        <v>1</v>
      </c>
      <c r="P1357">
        <v>8</v>
      </c>
      <c r="Q1357">
        <v>1</v>
      </c>
      <c r="R1357" t="s">
        <v>8</v>
      </c>
    </row>
    <row r="1358" spans="1:18" x14ac:dyDescent="0.35">
      <c r="A1358">
        <v>0</v>
      </c>
      <c r="B1358" t="s">
        <v>363</v>
      </c>
      <c r="C1358">
        <v>1E-3</v>
      </c>
      <c r="D1358" t="s">
        <v>411</v>
      </c>
      <c r="E1358" t="s">
        <v>535</v>
      </c>
      <c r="F1358" t="s">
        <v>384</v>
      </c>
      <c r="G1358" t="s">
        <v>363</v>
      </c>
      <c r="H1358">
        <v>10.637</v>
      </c>
      <c r="I1358" t="s">
        <v>871</v>
      </c>
      <c r="L1358">
        <v>107813544</v>
      </c>
      <c r="M1358" s="5">
        <v>45515</v>
      </c>
      <c r="N1358">
        <v>23</v>
      </c>
      <c r="O1358">
        <v>1</v>
      </c>
      <c r="P1358">
        <v>0</v>
      </c>
      <c r="Q1358">
        <v>5</v>
      </c>
      <c r="R1358" t="s">
        <v>7</v>
      </c>
    </row>
    <row r="1359" spans="1:18" x14ac:dyDescent="0.35">
      <c r="A1359">
        <v>0</v>
      </c>
      <c r="B1359" t="s">
        <v>363</v>
      </c>
      <c r="C1359">
        <v>1.2</v>
      </c>
      <c r="D1359" t="s">
        <v>6</v>
      </c>
      <c r="E1359" t="s">
        <v>384</v>
      </c>
      <c r="F1359" t="s">
        <v>436</v>
      </c>
      <c r="G1359" t="s">
        <v>363</v>
      </c>
      <c r="H1359">
        <v>10.648999999999999</v>
      </c>
      <c r="I1359" t="s">
        <v>871</v>
      </c>
      <c r="L1359">
        <v>108465311</v>
      </c>
      <c r="M1359" s="5">
        <v>46125</v>
      </c>
      <c r="N1359">
        <v>28</v>
      </c>
      <c r="O1359">
        <v>1</v>
      </c>
      <c r="P1359">
        <v>0</v>
      </c>
      <c r="Q1359">
        <v>5</v>
      </c>
      <c r="R1359" t="s">
        <v>8</v>
      </c>
    </row>
    <row r="1360" spans="1:18" x14ac:dyDescent="0.35">
      <c r="A1360">
        <v>0</v>
      </c>
      <c r="B1360" t="s">
        <v>363</v>
      </c>
      <c r="C1360">
        <v>0.3</v>
      </c>
      <c r="D1360" t="s">
        <v>6</v>
      </c>
      <c r="E1360" t="s">
        <v>501</v>
      </c>
      <c r="F1360" t="s">
        <v>436</v>
      </c>
      <c r="G1360" t="s">
        <v>363</v>
      </c>
      <c r="H1360">
        <v>10.686</v>
      </c>
      <c r="I1360" t="s">
        <v>871</v>
      </c>
      <c r="K1360" t="s">
        <v>68</v>
      </c>
      <c r="L1360">
        <v>106404201</v>
      </c>
      <c r="M1360" s="5">
        <v>44147</v>
      </c>
      <c r="N1360">
        <v>21</v>
      </c>
      <c r="O1360">
        <v>2</v>
      </c>
      <c r="P1360">
        <v>5</v>
      </c>
      <c r="Q1360">
        <v>1</v>
      </c>
      <c r="R1360" t="s">
        <v>7</v>
      </c>
    </row>
    <row r="1361" spans="1:18" x14ac:dyDescent="0.35">
      <c r="A1361">
        <v>0</v>
      </c>
      <c r="B1361" t="s">
        <v>363</v>
      </c>
      <c r="C1361">
        <v>0.36</v>
      </c>
      <c r="D1361" t="s">
        <v>6</v>
      </c>
      <c r="E1361" t="s">
        <v>536</v>
      </c>
      <c r="F1361" t="s">
        <v>436</v>
      </c>
      <c r="G1361" t="s">
        <v>363</v>
      </c>
      <c r="H1361">
        <v>10.725</v>
      </c>
      <c r="I1361" t="s">
        <v>871</v>
      </c>
      <c r="L1361">
        <v>108233924</v>
      </c>
      <c r="M1361" s="5">
        <v>45914</v>
      </c>
      <c r="N1361">
        <v>19</v>
      </c>
      <c r="O1361">
        <v>1</v>
      </c>
      <c r="P1361">
        <v>5</v>
      </c>
      <c r="Q1361">
        <v>1</v>
      </c>
      <c r="R1361" t="s">
        <v>7</v>
      </c>
    </row>
    <row r="1362" spans="1:18" x14ac:dyDescent="0.35">
      <c r="A1362">
        <v>0</v>
      </c>
      <c r="B1362" t="s">
        <v>363</v>
      </c>
      <c r="C1362">
        <v>1.9E-2</v>
      </c>
      <c r="D1362" t="s">
        <v>411</v>
      </c>
      <c r="E1362" t="s">
        <v>540</v>
      </c>
      <c r="F1362" t="s">
        <v>541</v>
      </c>
      <c r="G1362" t="s">
        <v>363</v>
      </c>
      <c r="H1362">
        <v>10.742000000000001</v>
      </c>
      <c r="I1362" t="s">
        <v>871</v>
      </c>
      <c r="L1362">
        <v>107778551</v>
      </c>
      <c r="M1362" s="5">
        <v>45482</v>
      </c>
      <c r="N1362">
        <v>18</v>
      </c>
      <c r="O1362">
        <v>1</v>
      </c>
      <c r="P1362">
        <v>0</v>
      </c>
      <c r="Q1362">
        <v>1</v>
      </c>
      <c r="R1362" t="s">
        <v>7</v>
      </c>
    </row>
    <row r="1363" spans="1:18" x14ac:dyDescent="0.35">
      <c r="A1363">
        <v>0</v>
      </c>
      <c r="B1363" t="s">
        <v>363</v>
      </c>
      <c r="C1363">
        <v>1.1000000000000001</v>
      </c>
      <c r="D1363" t="s">
        <v>6</v>
      </c>
      <c r="E1363" t="s">
        <v>384</v>
      </c>
      <c r="F1363" t="s">
        <v>436</v>
      </c>
      <c r="G1363" t="s">
        <v>363</v>
      </c>
      <c r="H1363">
        <v>10.749000000000001</v>
      </c>
      <c r="I1363" t="s">
        <v>871</v>
      </c>
      <c r="L1363">
        <v>105484302</v>
      </c>
      <c r="M1363" s="5">
        <v>43234</v>
      </c>
      <c r="N1363">
        <v>21</v>
      </c>
      <c r="O1363">
        <v>1</v>
      </c>
      <c r="P1363">
        <v>4</v>
      </c>
      <c r="Q1363">
        <v>1</v>
      </c>
      <c r="R1363" t="s">
        <v>3</v>
      </c>
    </row>
    <row r="1364" spans="1:18" x14ac:dyDescent="0.35">
      <c r="A1364">
        <v>0</v>
      </c>
      <c r="B1364" t="s">
        <v>363</v>
      </c>
      <c r="C1364">
        <v>1.1000000000000001</v>
      </c>
      <c r="D1364" t="s">
        <v>6</v>
      </c>
      <c r="E1364" t="s">
        <v>384</v>
      </c>
      <c r="F1364" t="s">
        <v>436</v>
      </c>
      <c r="G1364" t="s">
        <v>363</v>
      </c>
      <c r="H1364">
        <v>10.749000000000001</v>
      </c>
      <c r="I1364" t="s">
        <v>871</v>
      </c>
      <c r="L1364">
        <v>107238294</v>
      </c>
      <c r="M1364" s="5">
        <v>44964</v>
      </c>
      <c r="N1364">
        <v>18</v>
      </c>
      <c r="O1364">
        <v>1</v>
      </c>
      <c r="P1364">
        <v>0</v>
      </c>
      <c r="Q1364">
        <v>5</v>
      </c>
    </row>
    <row r="1365" spans="1:18" x14ac:dyDescent="0.35">
      <c r="A1365">
        <v>0</v>
      </c>
      <c r="B1365" t="s">
        <v>363</v>
      </c>
      <c r="C1365">
        <v>0.2</v>
      </c>
      <c r="D1365" t="s">
        <v>6</v>
      </c>
      <c r="E1365" t="s">
        <v>501</v>
      </c>
      <c r="F1365" t="s">
        <v>394</v>
      </c>
      <c r="G1365" t="s">
        <v>363</v>
      </c>
      <c r="H1365">
        <v>10.786</v>
      </c>
      <c r="I1365" t="s">
        <v>871</v>
      </c>
      <c r="K1365" t="s">
        <v>68</v>
      </c>
      <c r="L1365">
        <v>106388813</v>
      </c>
      <c r="M1365" s="5">
        <v>44135</v>
      </c>
      <c r="N1365">
        <v>21</v>
      </c>
      <c r="O1365">
        <v>1</v>
      </c>
      <c r="P1365">
        <v>4</v>
      </c>
      <c r="Q1365">
        <v>1</v>
      </c>
      <c r="R1365" t="s">
        <v>7</v>
      </c>
    </row>
    <row r="1366" spans="1:18" x14ac:dyDescent="0.35">
      <c r="A1366">
        <v>0</v>
      </c>
      <c r="B1366" t="s">
        <v>363</v>
      </c>
      <c r="C1366">
        <v>0.2</v>
      </c>
      <c r="D1366" t="s">
        <v>6</v>
      </c>
      <c r="E1366" t="s">
        <v>501</v>
      </c>
      <c r="F1366" t="s">
        <v>437</v>
      </c>
      <c r="G1366" t="s">
        <v>363</v>
      </c>
      <c r="H1366">
        <v>10.786</v>
      </c>
      <c r="I1366" t="s">
        <v>871</v>
      </c>
      <c r="K1366" t="s">
        <v>68</v>
      </c>
      <c r="L1366">
        <v>106636424</v>
      </c>
      <c r="M1366" s="5">
        <v>44392</v>
      </c>
      <c r="N1366">
        <v>21</v>
      </c>
      <c r="O1366">
        <v>1</v>
      </c>
      <c r="P1366">
        <v>0</v>
      </c>
      <c r="Q1366">
        <v>1</v>
      </c>
      <c r="R1366" t="s">
        <v>7</v>
      </c>
    </row>
    <row r="1367" spans="1:18" x14ac:dyDescent="0.35">
      <c r="A1367">
        <v>0</v>
      </c>
      <c r="B1367" t="s">
        <v>363</v>
      </c>
      <c r="C1367">
        <v>1.2</v>
      </c>
      <c r="D1367" t="s">
        <v>411</v>
      </c>
      <c r="E1367" t="s">
        <v>437</v>
      </c>
      <c r="F1367" t="s">
        <v>384</v>
      </c>
      <c r="G1367" t="s">
        <v>363</v>
      </c>
      <c r="H1367">
        <v>10.8</v>
      </c>
      <c r="I1367" t="s">
        <v>871</v>
      </c>
      <c r="L1367">
        <v>104071564</v>
      </c>
      <c r="M1367" s="5">
        <v>41786</v>
      </c>
      <c r="N1367">
        <v>19</v>
      </c>
      <c r="O1367">
        <v>1</v>
      </c>
      <c r="P1367">
        <v>5</v>
      </c>
      <c r="Q1367">
        <v>1</v>
      </c>
      <c r="R1367" t="s">
        <v>3</v>
      </c>
    </row>
    <row r="1368" spans="1:18" x14ac:dyDescent="0.35">
      <c r="A1368">
        <v>0</v>
      </c>
      <c r="B1368" t="s">
        <v>363</v>
      </c>
      <c r="C1368">
        <v>1.2</v>
      </c>
      <c r="D1368" t="s">
        <v>385</v>
      </c>
      <c r="E1368" t="s">
        <v>437</v>
      </c>
      <c r="F1368" t="s">
        <v>501</v>
      </c>
      <c r="G1368" t="s">
        <v>363</v>
      </c>
      <c r="H1368">
        <v>10.8</v>
      </c>
      <c r="I1368" t="s">
        <v>871</v>
      </c>
      <c r="L1368">
        <v>105264065</v>
      </c>
      <c r="M1368" s="5">
        <v>43030</v>
      </c>
      <c r="N1368">
        <v>18</v>
      </c>
      <c r="O1368">
        <v>1</v>
      </c>
      <c r="P1368">
        <v>0</v>
      </c>
      <c r="Q1368">
        <v>1</v>
      </c>
      <c r="R1368" t="s">
        <v>7</v>
      </c>
    </row>
    <row r="1369" spans="1:18" x14ac:dyDescent="0.35">
      <c r="A1369">
        <v>0</v>
      </c>
      <c r="B1369" t="s">
        <v>363</v>
      </c>
      <c r="C1369">
        <v>0.1</v>
      </c>
      <c r="D1369" t="s">
        <v>411</v>
      </c>
      <c r="E1369" t="s">
        <v>540</v>
      </c>
      <c r="F1369" t="s">
        <v>543</v>
      </c>
      <c r="G1369" t="s">
        <v>363</v>
      </c>
      <c r="H1369">
        <v>10.823</v>
      </c>
      <c r="I1369" t="s">
        <v>871</v>
      </c>
      <c r="L1369">
        <v>107864930</v>
      </c>
      <c r="M1369" s="5">
        <v>45562</v>
      </c>
      <c r="N1369">
        <v>18</v>
      </c>
      <c r="O1369">
        <v>1</v>
      </c>
      <c r="P1369">
        <v>0</v>
      </c>
      <c r="Q1369">
        <v>1</v>
      </c>
      <c r="R1369" t="s">
        <v>7</v>
      </c>
    </row>
    <row r="1370" spans="1:18" x14ac:dyDescent="0.35">
      <c r="A1370">
        <v>0</v>
      </c>
      <c r="B1370" t="s">
        <v>363</v>
      </c>
      <c r="C1370">
        <v>1.23</v>
      </c>
      <c r="D1370" t="s">
        <v>411</v>
      </c>
      <c r="E1370" t="s">
        <v>437</v>
      </c>
      <c r="F1370" t="s">
        <v>384</v>
      </c>
      <c r="G1370" t="s">
        <v>363</v>
      </c>
      <c r="H1370">
        <v>10.83</v>
      </c>
      <c r="I1370" t="s">
        <v>871</v>
      </c>
      <c r="L1370">
        <v>107253816</v>
      </c>
      <c r="M1370" s="5">
        <v>44981</v>
      </c>
      <c r="N1370">
        <v>20</v>
      </c>
      <c r="O1370">
        <v>1</v>
      </c>
      <c r="P1370">
        <v>0</v>
      </c>
      <c r="Q1370">
        <v>1</v>
      </c>
      <c r="R1370" t="s">
        <v>3</v>
      </c>
    </row>
    <row r="1371" spans="1:18" x14ac:dyDescent="0.35">
      <c r="A1371">
        <v>0</v>
      </c>
      <c r="B1371" t="s">
        <v>363</v>
      </c>
      <c r="C1371">
        <v>1</v>
      </c>
      <c r="D1371" t="s">
        <v>6</v>
      </c>
      <c r="E1371" t="s">
        <v>384</v>
      </c>
      <c r="F1371" t="s">
        <v>437</v>
      </c>
      <c r="G1371" t="s">
        <v>363</v>
      </c>
      <c r="H1371">
        <v>10.849</v>
      </c>
      <c r="I1371" t="s">
        <v>871</v>
      </c>
      <c r="L1371">
        <v>104131528</v>
      </c>
      <c r="M1371" s="5">
        <v>41870</v>
      </c>
      <c r="N1371">
        <v>30</v>
      </c>
      <c r="O1371">
        <v>1</v>
      </c>
      <c r="P1371">
        <v>0</v>
      </c>
      <c r="Q1371">
        <v>1</v>
      </c>
      <c r="R1371" t="s">
        <v>3</v>
      </c>
    </row>
    <row r="1372" spans="1:18" x14ac:dyDescent="0.35">
      <c r="A1372">
        <v>0</v>
      </c>
      <c r="B1372" t="s">
        <v>363</v>
      </c>
      <c r="C1372">
        <v>1</v>
      </c>
      <c r="D1372" t="s">
        <v>6</v>
      </c>
      <c r="E1372" t="s">
        <v>384</v>
      </c>
      <c r="F1372" t="s">
        <v>394</v>
      </c>
      <c r="G1372" t="s">
        <v>363</v>
      </c>
      <c r="H1372">
        <v>10.849</v>
      </c>
      <c r="I1372" t="s">
        <v>871</v>
      </c>
      <c r="L1372">
        <v>103947708</v>
      </c>
      <c r="M1372" s="5">
        <v>41648</v>
      </c>
      <c r="N1372">
        <v>17</v>
      </c>
      <c r="O1372">
        <v>1</v>
      </c>
      <c r="P1372">
        <v>0</v>
      </c>
      <c r="Q1372">
        <v>5</v>
      </c>
      <c r="R1372" t="s">
        <v>7</v>
      </c>
    </row>
    <row r="1373" spans="1:18" x14ac:dyDescent="0.35">
      <c r="A1373">
        <v>0</v>
      </c>
      <c r="B1373" t="s">
        <v>363</v>
      </c>
      <c r="C1373">
        <v>1</v>
      </c>
      <c r="D1373" t="s">
        <v>6</v>
      </c>
      <c r="E1373" t="s">
        <v>384</v>
      </c>
      <c r="F1373" t="s">
        <v>394</v>
      </c>
      <c r="G1373" t="s">
        <v>363</v>
      </c>
      <c r="H1373">
        <v>10.849</v>
      </c>
      <c r="I1373" t="s">
        <v>871</v>
      </c>
      <c r="L1373">
        <v>106465236</v>
      </c>
      <c r="M1373" s="5">
        <v>44209</v>
      </c>
      <c r="N1373">
        <v>27</v>
      </c>
      <c r="O1373">
        <v>1</v>
      </c>
      <c r="P1373">
        <v>0</v>
      </c>
      <c r="Q1373">
        <v>5</v>
      </c>
      <c r="R1373" t="s">
        <v>9</v>
      </c>
    </row>
    <row r="1374" spans="1:18" x14ac:dyDescent="0.35">
      <c r="A1374">
        <v>0</v>
      </c>
      <c r="B1374" t="s">
        <v>363</v>
      </c>
      <c r="C1374">
        <v>0.1</v>
      </c>
      <c r="D1374" t="s">
        <v>6</v>
      </c>
      <c r="E1374" t="s">
        <v>501</v>
      </c>
      <c r="F1374" t="s">
        <v>437</v>
      </c>
      <c r="G1374" t="s">
        <v>363</v>
      </c>
      <c r="H1374">
        <v>10.885999999999999</v>
      </c>
      <c r="I1374" t="s">
        <v>871</v>
      </c>
      <c r="K1374" t="s">
        <v>68</v>
      </c>
      <c r="L1374">
        <v>106410926</v>
      </c>
      <c r="M1374" s="5">
        <v>44153</v>
      </c>
      <c r="N1374">
        <v>17</v>
      </c>
      <c r="O1374">
        <v>1</v>
      </c>
      <c r="P1374">
        <v>0</v>
      </c>
      <c r="Q1374">
        <v>5</v>
      </c>
      <c r="R1374" t="s">
        <v>7</v>
      </c>
    </row>
    <row r="1375" spans="1:18" x14ac:dyDescent="0.35">
      <c r="A1375">
        <v>0</v>
      </c>
      <c r="B1375" t="s">
        <v>363</v>
      </c>
      <c r="C1375">
        <v>1.3</v>
      </c>
      <c r="D1375" t="s">
        <v>411</v>
      </c>
      <c r="E1375" t="s">
        <v>437</v>
      </c>
      <c r="F1375" t="s">
        <v>384</v>
      </c>
      <c r="G1375" t="s">
        <v>363</v>
      </c>
      <c r="H1375">
        <v>10.9</v>
      </c>
      <c r="I1375" t="s">
        <v>871</v>
      </c>
      <c r="L1375">
        <v>107244576</v>
      </c>
      <c r="M1375" s="5">
        <v>44970</v>
      </c>
      <c r="N1375">
        <v>18</v>
      </c>
      <c r="O1375">
        <v>1</v>
      </c>
      <c r="P1375">
        <v>0</v>
      </c>
      <c r="Q1375">
        <v>1</v>
      </c>
      <c r="R1375" t="s">
        <v>8</v>
      </c>
    </row>
    <row r="1376" spans="1:18" x14ac:dyDescent="0.35">
      <c r="A1376">
        <v>0</v>
      </c>
      <c r="B1376" t="s">
        <v>363</v>
      </c>
      <c r="C1376">
        <v>1.9E-2</v>
      </c>
      <c r="D1376" t="s">
        <v>6</v>
      </c>
      <c r="E1376" t="s">
        <v>543</v>
      </c>
      <c r="F1376" t="s">
        <v>437</v>
      </c>
      <c r="G1376" t="s">
        <v>363</v>
      </c>
      <c r="H1376">
        <v>10.914999999999999</v>
      </c>
      <c r="I1376" t="s">
        <v>871</v>
      </c>
      <c r="L1376">
        <v>107515011</v>
      </c>
      <c r="M1376" s="5">
        <v>45231</v>
      </c>
      <c r="N1376">
        <v>17</v>
      </c>
      <c r="O1376">
        <v>1</v>
      </c>
      <c r="P1376">
        <v>0</v>
      </c>
      <c r="Q1376">
        <v>5</v>
      </c>
      <c r="R1376" t="s">
        <v>7</v>
      </c>
    </row>
    <row r="1377" spans="1:18" x14ac:dyDescent="0.35">
      <c r="A1377">
        <v>0</v>
      </c>
      <c r="B1377" t="s">
        <v>363</v>
      </c>
      <c r="C1377">
        <v>0.9</v>
      </c>
      <c r="D1377" t="s">
        <v>6</v>
      </c>
      <c r="E1377" t="s">
        <v>384</v>
      </c>
      <c r="F1377" t="s">
        <v>436</v>
      </c>
      <c r="G1377" t="s">
        <v>363</v>
      </c>
      <c r="H1377">
        <v>10.949</v>
      </c>
      <c r="I1377" t="s">
        <v>871</v>
      </c>
      <c r="L1377">
        <v>105998966</v>
      </c>
      <c r="M1377" s="5">
        <v>43727</v>
      </c>
      <c r="N1377">
        <v>17</v>
      </c>
      <c r="O1377">
        <v>1</v>
      </c>
      <c r="P1377">
        <v>0</v>
      </c>
      <c r="Q1377">
        <v>1</v>
      </c>
      <c r="R1377" t="s">
        <v>7</v>
      </c>
    </row>
    <row r="1378" spans="1:18" x14ac:dyDescent="0.35">
      <c r="A1378">
        <v>0</v>
      </c>
      <c r="B1378" t="s">
        <v>363</v>
      </c>
      <c r="C1378">
        <v>1.36</v>
      </c>
      <c r="D1378" t="s">
        <v>411</v>
      </c>
      <c r="E1378" t="s">
        <v>437</v>
      </c>
      <c r="F1378" t="s">
        <v>501</v>
      </c>
      <c r="G1378" t="s">
        <v>363</v>
      </c>
      <c r="H1378">
        <v>10.96</v>
      </c>
      <c r="I1378" t="s">
        <v>871</v>
      </c>
      <c r="L1378">
        <v>108453087</v>
      </c>
      <c r="M1378" s="5">
        <v>46113</v>
      </c>
      <c r="N1378">
        <v>30</v>
      </c>
      <c r="O1378">
        <v>1</v>
      </c>
      <c r="P1378">
        <v>0</v>
      </c>
      <c r="Q1378">
        <v>1</v>
      </c>
      <c r="R1378" t="s">
        <v>7</v>
      </c>
    </row>
    <row r="1379" spans="1:18" x14ac:dyDescent="0.35">
      <c r="A1379">
        <v>0</v>
      </c>
      <c r="B1379" t="s">
        <v>363</v>
      </c>
      <c r="C1379">
        <v>1.7999999999999999E-2</v>
      </c>
      <c r="D1379" t="s">
        <v>6</v>
      </c>
      <c r="E1379" t="s">
        <v>501</v>
      </c>
      <c r="F1379" t="s">
        <v>437</v>
      </c>
      <c r="G1379" t="s">
        <v>363</v>
      </c>
      <c r="H1379">
        <v>10.968</v>
      </c>
      <c r="I1379" t="s">
        <v>871</v>
      </c>
      <c r="K1379" t="s">
        <v>68</v>
      </c>
      <c r="L1379">
        <v>107768763</v>
      </c>
      <c r="M1379" s="5">
        <v>45472</v>
      </c>
      <c r="N1379">
        <v>19</v>
      </c>
      <c r="O1379">
        <v>1</v>
      </c>
      <c r="P1379">
        <v>0</v>
      </c>
      <c r="Q1379">
        <v>5</v>
      </c>
      <c r="R1379" t="s">
        <v>8</v>
      </c>
    </row>
    <row r="1380" spans="1:18" x14ac:dyDescent="0.35">
      <c r="A1380">
        <v>0</v>
      </c>
      <c r="B1380" t="s">
        <v>363</v>
      </c>
      <c r="C1380">
        <v>0.1</v>
      </c>
      <c r="D1380" t="s">
        <v>6</v>
      </c>
      <c r="E1380" t="s">
        <v>536</v>
      </c>
      <c r="F1380" t="s">
        <v>501</v>
      </c>
      <c r="G1380" t="s">
        <v>363</v>
      </c>
      <c r="H1380">
        <v>10.984999999999999</v>
      </c>
      <c r="I1380" t="s">
        <v>871</v>
      </c>
      <c r="L1380">
        <v>106262594</v>
      </c>
      <c r="M1380" s="5">
        <v>44010</v>
      </c>
      <c r="N1380">
        <v>13</v>
      </c>
      <c r="O1380">
        <v>1</v>
      </c>
      <c r="P1380">
        <v>0</v>
      </c>
      <c r="Q1380">
        <v>1</v>
      </c>
      <c r="R1380" t="s">
        <v>7</v>
      </c>
    </row>
    <row r="1381" spans="1:18" x14ac:dyDescent="0.35">
      <c r="A1381">
        <v>0</v>
      </c>
      <c r="B1381" t="s">
        <v>363</v>
      </c>
      <c r="C1381">
        <v>0</v>
      </c>
      <c r="E1381" t="s">
        <v>501</v>
      </c>
      <c r="F1381" t="s">
        <v>437</v>
      </c>
      <c r="G1381" t="s">
        <v>363</v>
      </c>
      <c r="H1381">
        <v>10.986000000000001</v>
      </c>
      <c r="I1381" t="s">
        <v>871</v>
      </c>
      <c r="K1381" t="s">
        <v>68</v>
      </c>
      <c r="L1381">
        <v>107178707</v>
      </c>
      <c r="M1381" s="5">
        <v>44908</v>
      </c>
      <c r="N1381">
        <v>19</v>
      </c>
      <c r="O1381">
        <v>1</v>
      </c>
      <c r="P1381">
        <v>8</v>
      </c>
      <c r="Q1381">
        <v>1</v>
      </c>
      <c r="R1381" t="s">
        <v>3</v>
      </c>
    </row>
    <row r="1382" spans="1:18" x14ac:dyDescent="0.35">
      <c r="A1382">
        <v>0</v>
      </c>
      <c r="B1382" t="s">
        <v>363</v>
      </c>
      <c r="C1382">
        <v>0</v>
      </c>
      <c r="E1382" t="s">
        <v>501</v>
      </c>
      <c r="F1382" t="s">
        <v>437</v>
      </c>
      <c r="G1382" t="s">
        <v>363</v>
      </c>
      <c r="H1382">
        <v>10.986000000000001</v>
      </c>
      <c r="I1382" t="s">
        <v>871</v>
      </c>
      <c r="K1382" t="s">
        <v>68</v>
      </c>
      <c r="L1382">
        <v>107080767</v>
      </c>
      <c r="M1382" s="5">
        <v>44817</v>
      </c>
      <c r="N1382">
        <v>24</v>
      </c>
      <c r="O1382">
        <v>1</v>
      </c>
      <c r="P1382">
        <v>7</v>
      </c>
      <c r="Q1382">
        <v>1</v>
      </c>
      <c r="R1382" t="s">
        <v>3</v>
      </c>
    </row>
    <row r="1383" spans="1:18" x14ac:dyDescent="0.35">
      <c r="A1383">
        <v>0</v>
      </c>
      <c r="B1383" t="s">
        <v>363</v>
      </c>
      <c r="C1383">
        <v>0</v>
      </c>
      <c r="E1383" t="s">
        <v>501</v>
      </c>
      <c r="F1383" t="s">
        <v>384</v>
      </c>
      <c r="G1383" t="s">
        <v>363</v>
      </c>
      <c r="H1383">
        <v>11.085000000000001</v>
      </c>
      <c r="I1383" t="s">
        <v>871</v>
      </c>
      <c r="K1383" t="s">
        <v>68</v>
      </c>
      <c r="L1383">
        <v>105979258</v>
      </c>
      <c r="M1383" s="5">
        <v>43712</v>
      </c>
      <c r="N1383">
        <v>19</v>
      </c>
      <c r="O1383">
        <v>1</v>
      </c>
      <c r="P1383">
        <v>0</v>
      </c>
      <c r="Q1383">
        <v>1</v>
      </c>
      <c r="R1383" t="s">
        <v>3</v>
      </c>
    </row>
    <row r="1384" spans="1:18" x14ac:dyDescent="0.35">
      <c r="A1384">
        <v>0</v>
      </c>
      <c r="B1384" t="s">
        <v>363</v>
      </c>
      <c r="C1384">
        <v>0</v>
      </c>
      <c r="E1384" t="s">
        <v>501</v>
      </c>
      <c r="F1384" t="s">
        <v>384</v>
      </c>
      <c r="G1384" t="s">
        <v>363</v>
      </c>
      <c r="H1384">
        <v>11.085000000000001</v>
      </c>
      <c r="I1384" t="s">
        <v>871</v>
      </c>
      <c r="K1384" t="s">
        <v>68</v>
      </c>
      <c r="L1384">
        <v>104709725</v>
      </c>
      <c r="M1384" s="5">
        <v>42482</v>
      </c>
      <c r="N1384">
        <v>24</v>
      </c>
      <c r="O1384">
        <v>1</v>
      </c>
      <c r="P1384">
        <v>7</v>
      </c>
      <c r="Q1384">
        <v>1</v>
      </c>
      <c r="R1384" t="s">
        <v>7</v>
      </c>
    </row>
    <row r="1385" spans="1:18" x14ac:dyDescent="0.35">
      <c r="A1385">
        <v>0</v>
      </c>
      <c r="B1385" t="s">
        <v>363</v>
      </c>
      <c r="C1385">
        <v>0</v>
      </c>
      <c r="E1385" t="s">
        <v>501</v>
      </c>
      <c r="F1385" t="s">
        <v>384</v>
      </c>
      <c r="G1385" t="s">
        <v>363</v>
      </c>
      <c r="H1385">
        <v>11.085000000000001</v>
      </c>
      <c r="I1385" t="s">
        <v>871</v>
      </c>
      <c r="K1385" t="s">
        <v>68</v>
      </c>
      <c r="L1385">
        <v>106011696</v>
      </c>
      <c r="M1385" s="5">
        <v>43740</v>
      </c>
      <c r="N1385">
        <v>26</v>
      </c>
      <c r="O1385">
        <v>1</v>
      </c>
      <c r="P1385">
        <v>7</v>
      </c>
      <c r="Q1385">
        <v>1</v>
      </c>
      <c r="R1385" t="s">
        <v>7</v>
      </c>
    </row>
    <row r="1386" spans="1:18" x14ac:dyDescent="0.35">
      <c r="A1386">
        <v>0</v>
      </c>
      <c r="B1386" t="s">
        <v>363</v>
      </c>
      <c r="C1386">
        <v>0</v>
      </c>
      <c r="E1386" t="s">
        <v>501</v>
      </c>
      <c r="F1386" t="s">
        <v>384</v>
      </c>
      <c r="G1386" t="s">
        <v>363</v>
      </c>
      <c r="H1386">
        <v>11.085000000000001</v>
      </c>
      <c r="I1386" t="s">
        <v>871</v>
      </c>
      <c r="K1386" t="s">
        <v>68</v>
      </c>
      <c r="L1386">
        <v>107155973</v>
      </c>
      <c r="M1386" s="5">
        <v>44880</v>
      </c>
      <c r="N1386">
        <v>24</v>
      </c>
      <c r="O1386">
        <v>2</v>
      </c>
      <c r="P1386">
        <v>7</v>
      </c>
      <c r="Q1386">
        <v>5</v>
      </c>
      <c r="R1386" t="s">
        <v>7</v>
      </c>
    </row>
    <row r="1387" spans="1:18" x14ac:dyDescent="0.35">
      <c r="A1387">
        <v>0</v>
      </c>
      <c r="B1387" t="s">
        <v>363</v>
      </c>
      <c r="C1387">
        <v>0</v>
      </c>
      <c r="E1387" t="s">
        <v>536</v>
      </c>
      <c r="F1387" t="s">
        <v>384</v>
      </c>
      <c r="G1387" t="s">
        <v>363</v>
      </c>
      <c r="H1387">
        <v>11.085000000000001</v>
      </c>
      <c r="I1387" t="s">
        <v>871</v>
      </c>
      <c r="L1387">
        <v>107965784</v>
      </c>
      <c r="M1387" s="5">
        <v>45645</v>
      </c>
      <c r="N1387">
        <v>24</v>
      </c>
      <c r="O1387">
        <v>1</v>
      </c>
      <c r="P1387">
        <v>0</v>
      </c>
      <c r="Q1387">
        <v>5</v>
      </c>
      <c r="R1387" t="s">
        <v>7</v>
      </c>
    </row>
    <row r="1388" spans="1:18" x14ac:dyDescent="0.35">
      <c r="A1388">
        <v>0</v>
      </c>
      <c r="B1388" t="s">
        <v>363</v>
      </c>
      <c r="C1388">
        <v>0</v>
      </c>
      <c r="E1388" t="s">
        <v>536</v>
      </c>
      <c r="F1388" t="s">
        <v>384</v>
      </c>
      <c r="G1388" t="s">
        <v>363</v>
      </c>
      <c r="H1388">
        <v>11.085000000000001</v>
      </c>
      <c r="I1388" t="s">
        <v>871</v>
      </c>
      <c r="L1388">
        <v>107505825</v>
      </c>
      <c r="M1388" s="5">
        <v>45222</v>
      </c>
      <c r="N1388">
        <v>23</v>
      </c>
      <c r="O1388">
        <v>1</v>
      </c>
      <c r="P1388">
        <v>7</v>
      </c>
      <c r="Q1388">
        <v>2</v>
      </c>
      <c r="R1388" t="s">
        <v>7</v>
      </c>
    </row>
    <row r="1389" spans="1:18" x14ac:dyDescent="0.35">
      <c r="A1389">
        <v>0</v>
      </c>
      <c r="B1389" t="s">
        <v>363</v>
      </c>
      <c r="C1389">
        <v>8.9999999999999993E-3</v>
      </c>
      <c r="D1389" t="s">
        <v>411</v>
      </c>
      <c r="E1389" t="s">
        <v>501</v>
      </c>
      <c r="F1389" t="s">
        <v>384</v>
      </c>
      <c r="G1389" t="s">
        <v>363</v>
      </c>
      <c r="H1389">
        <v>11.093999999999999</v>
      </c>
      <c r="I1389" t="s">
        <v>871</v>
      </c>
      <c r="K1389" t="s">
        <v>68</v>
      </c>
      <c r="L1389">
        <v>106564965</v>
      </c>
      <c r="M1389" s="5">
        <v>44317</v>
      </c>
      <c r="N1389">
        <v>21</v>
      </c>
      <c r="O1389">
        <v>1</v>
      </c>
      <c r="P1389">
        <v>0</v>
      </c>
      <c r="Q1389">
        <v>1</v>
      </c>
      <c r="R1389" t="s">
        <v>3</v>
      </c>
    </row>
    <row r="1390" spans="1:18" x14ac:dyDescent="0.35">
      <c r="A1390">
        <v>0</v>
      </c>
      <c r="B1390" t="s">
        <v>363</v>
      </c>
      <c r="C1390">
        <v>0.75</v>
      </c>
      <c r="D1390" t="s">
        <v>6</v>
      </c>
      <c r="E1390" t="s">
        <v>384</v>
      </c>
      <c r="F1390" t="s">
        <v>437</v>
      </c>
      <c r="G1390" t="s">
        <v>363</v>
      </c>
      <c r="H1390">
        <v>11.099</v>
      </c>
      <c r="I1390" t="s">
        <v>871</v>
      </c>
      <c r="L1390">
        <v>104253485</v>
      </c>
      <c r="M1390" s="5">
        <v>41998</v>
      </c>
      <c r="N1390">
        <v>17</v>
      </c>
      <c r="O1390">
        <v>1</v>
      </c>
      <c r="P1390">
        <v>0</v>
      </c>
      <c r="Q1390">
        <v>5</v>
      </c>
      <c r="R1390" t="s">
        <v>7</v>
      </c>
    </row>
    <row r="1391" spans="1:18" x14ac:dyDescent="0.35">
      <c r="A1391">
        <v>0</v>
      </c>
      <c r="B1391" t="s">
        <v>363</v>
      </c>
      <c r="C1391">
        <v>0.75</v>
      </c>
      <c r="D1391" t="s">
        <v>6</v>
      </c>
      <c r="E1391" t="s">
        <v>384</v>
      </c>
      <c r="F1391" t="s">
        <v>437</v>
      </c>
      <c r="G1391" t="s">
        <v>363</v>
      </c>
      <c r="H1391">
        <v>11.099</v>
      </c>
      <c r="I1391" t="s">
        <v>871</v>
      </c>
      <c r="L1391">
        <v>107240861</v>
      </c>
      <c r="M1391" s="5">
        <v>44967</v>
      </c>
      <c r="N1391">
        <v>28</v>
      </c>
      <c r="O1391">
        <v>1</v>
      </c>
      <c r="P1391">
        <v>0</v>
      </c>
      <c r="Q1391">
        <v>1</v>
      </c>
      <c r="R1391" t="s">
        <v>7</v>
      </c>
    </row>
    <row r="1392" spans="1:18" x14ac:dyDescent="0.35">
      <c r="A1392">
        <v>0</v>
      </c>
      <c r="B1392" t="s">
        <v>363</v>
      </c>
      <c r="C1392">
        <v>2.8000000000000001E-2</v>
      </c>
      <c r="D1392" t="s">
        <v>411</v>
      </c>
      <c r="E1392" t="s">
        <v>501</v>
      </c>
      <c r="F1392" t="s">
        <v>384</v>
      </c>
      <c r="G1392" t="s">
        <v>363</v>
      </c>
      <c r="H1392">
        <v>11.113</v>
      </c>
      <c r="I1392" t="s">
        <v>871</v>
      </c>
      <c r="K1392" t="s">
        <v>68</v>
      </c>
      <c r="L1392">
        <v>107192044</v>
      </c>
      <c r="M1392" s="5">
        <v>44916</v>
      </c>
      <c r="N1392">
        <v>19</v>
      </c>
      <c r="O1392">
        <v>1</v>
      </c>
      <c r="P1392">
        <v>0</v>
      </c>
      <c r="Q1392">
        <v>5</v>
      </c>
      <c r="R1392" t="s">
        <v>7</v>
      </c>
    </row>
    <row r="1393" spans="1:18" x14ac:dyDescent="0.35">
      <c r="A1393">
        <v>0</v>
      </c>
      <c r="B1393" t="s">
        <v>363</v>
      </c>
      <c r="C1393">
        <v>0.73</v>
      </c>
      <c r="D1393" t="s">
        <v>6</v>
      </c>
      <c r="E1393" t="s">
        <v>384</v>
      </c>
      <c r="F1393" t="s">
        <v>436</v>
      </c>
      <c r="G1393" t="s">
        <v>363</v>
      </c>
      <c r="H1393">
        <v>11.119</v>
      </c>
      <c r="I1393" t="s">
        <v>871</v>
      </c>
      <c r="L1393">
        <v>105977189</v>
      </c>
      <c r="M1393" s="5">
        <v>43701</v>
      </c>
      <c r="N1393">
        <v>17</v>
      </c>
      <c r="O1393">
        <v>2</v>
      </c>
      <c r="P1393">
        <v>0</v>
      </c>
      <c r="Q1393">
        <v>5</v>
      </c>
      <c r="R1393" t="s">
        <v>7</v>
      </c>
    </row>
    <row r="1394" spans="1:18" x14ac:dyDescent="0.35">
      <c r="A1394">
        <v>0</v>
      </c>
      <c r="B1394" t="s">
        <v>363</v>
      </c>
      <c r="C1394">
        <v>0.2</v>
      </c>
      <c r="D1394" t="s">
        <v>411</v>
      </c>
      <c r="E1394" t="s">
        <v>543</v>
      </c>
      <c r="F1394" t="s">
        <v>384</v>
      </c>
      <c r="G1394" t="s">
        <v>363</v>
      </c>
      <c r="H1394">
        <v>11.134</v>
      </c>
      <c r="I1394" t="s">
        <v>871</v>
      </c>
      <c r="L1394">
        <v>106686120</v>
      </c>
      <c r="M1394" s="5">
        <v>44442</v>
      </c>
      <c r="N1394">
        <v>17</v>
      </c>
      <c r="O1394">
        <v>1</v>
      </c>
      <c r="P1394">
        <v>0</v>
      </c>
      <c r="Q1394">
        <v>5</v>
      </c>
      <c r="R1394" t="s">
        <v>7</v>
      </c>
    </row>
    <row r="1395" spans="1:18" x14ac:dyDescent="0.35">
      <c r="A1395">
        <v>0</v>
      </c>
      <c r="B1395" t="s">
        <v>363</v>
      </c>
      <c r="C1395">
        <v>7.3999999999999996E-2</v>
      </c>
      <c r="D1395" t="s">
        <v>411</v>
      </c>
      <c r="E1395" t="s">
        <v>501</v>
      </c>
      <c r="F1395" t="s">
        <v>384</v>
      </c>
      <c r="G1395" t="s">
        <v>363</v>
      </c>
      <c r="H1395">
        <v>11.159000000000001</v>
      </c>
      <c r="I1395" t="s">
        <v>871</v>
      </c>
      <c r="K1395" t="s">
        <v>68</v>
      </c>
      <c r="L1395">
        <v>106543152</v>
      </c>
      <c r="M1395" s="5">
        <v>44293</v>
      </c>
      <c r="N1395">
        <v>19</v>
      </c>
      <c r="O1395">
        <v>1</v>
      </c>
      <c r="P1395">
        <v>0</v>
      </c>
      <c r="Q1395">
        <v>3</v>
      </c>
      <c r="R1395" t="s">
        <v>7</v>
      </c>
    </row>
    <row r="1396" spans="1:18" x14ac:dyDescent="0.35">
      <c r="A1396">
        <v>0</v>
      </c>
      <c r="B1396" t="s">
        <v>363</v>
      </c>
      <c r="C1396">
        <v>8.6999999999999994E-2</v>
      </c>
      <c r="D1396" t="s">
        <v>411</v>
      </c>
      <c r="E1396" t="s">
        <v>536</v>
      </c>
      <c r="F1396" t="s">
        <v>384</v>
      </c>
      <c r="G1396" t="s">
        <v>363</v>
      </c>
      <c r="H1396">
        <v>11.172000000000001</v>
      </c>
      <c r="I1396" t="s">
        <v>871</v>
      </c>
      <c r="L1396">
        <v>107548516</v>
      </c>
      <c r="M1396" s="5">
        <v>45255</v>
      </c>
      <c r="N1396">
        <v>21</v>
      </c>
      <c r="O1396">
        <v>1</v>
      </c>
      <c r="P1396">
        <v>0</v>
      </c>
      <c r="Q1396">
        <v>5</v>
      </c>
      <c r="R1396" t="s">
        <v>7</v>
      </c>
    </row>
    <row r="1397" spans="1:18" x14ac:dyDescent="0.35">
      <c r="A1397">
        <v>0</v>
      </c>
      <c r="B1397" t="s">
        <v>363</v>
      </c>
      <c r="C1397">
        <v>0.1</v>
      </c>
      <c r="D1397" t="s">
        <v>411</v>
      </c>
      <c r="E1397" t="s">
        <v>501</v>
      </c>
      <c r="F1397" t="s">
        <v>384</v>
      </c>
      <c r="G1397" t="s">
        <v>363</v>
      </c>
      <c r="H1397">
        <v>11.185</v>
      </c>
      <c r="I1397" t="s">
        <v>871</v>
      </c>
      <c r="K1397" t="s">
        <v>68</v>
      </c>
      <c r="L1397">
        <v>105847104</v>
      </c>
      <c r="M1397" s="5">
        <v>43575</v>
      </c>
      <c r="N1397">
        <v>21</v>
      </c>
      <c r="O1397">
        <v>2</v>
      </c>
      <c r="P1397">
        <v>0</v>
      </c>
      <c r="Q1397">
        <v>1</v>
      </c>
      <c r="R1397" t="s">
        <v>7</v>
      </c>
    </row>
    <row r="1398" spans="1:18" x14ac:dyDescent="0.35">
      <c r="A1398">
        <v>0</v>
      </c>
      <c r="B1398" t="s">
        <v>363</v>
      </c>
      <c r="C1398">
        <v>0.1</v>
      </c>
      <c r="D1398" t="s">
        <v>411</v>
      </c>
      <c r="E1398" t="s">
        <v>501</v>
      </c>
      <c r="F1398" t="s">
        <v>384</v>
      </c>
      <c r="G1398" t="s">
        <v>363</v>
      </c>
      <c r="H1398">
        <v>11.185</v>
      </c>
      <c r="I1398" t="s">
        <v>871</v>
      </c>
      <c r="K1398" t="s">
        <v>68</v>
      </c>
      <c r="L1398">
        <v>105847044</v>
      </c>
      <c r="M1398" s="5">
        <v>43580</v>
      </c>
      <c r="N1398">
        <v>19</v>
      </c>
      <c r="O1398">
        <v>1</v>
      </c>
      <c r="P1398">
        <v>0</v>
      </c>
      <c r="Q1398">
        <v>2</v>
      </c>
      <c r="R1398" t="s">
        <v>10</v>
      </c>
    </row>
    <row r="1399" spans="1:18" x14ac:dyDescent="0.35">
      <c r="A1399">
        <v>0</v>
      </c>
      <c r="B1399" t="s">
        <v>363</v>
      </c>
      <c r="C1399">
        <v>0.62</v>
      </c>
      <c r="D1399" t="s">
        <v>6</v>
      </c>
      <c r="E1399" t="s">
        <v>384</v>
      </c>
      <c r="F1399" t="s">
        <v>437</v>
      </c>
      <c r="G1399" t="s">
        <v>363</v>
      </c>
      <c r="H1399">
        <v>11.228999999999999</v>
      </c>
      <c r="I1399" t="s">
        <v>871</v>
      </c>
      <c r="L1399">
        <v>108513079</v>
      </c>
      <c r="M1399" s="5">
        <v>46169</v>
      </c>
      <c r="N1399">
        <v>21</v>
      </c>
      <c r="O1399">
        <v>1</v>
      </c>
      <c r="P1399">
        <v>0</v>
      </c>
      <c r="Q1399">
        <v>1</v>
      </c>
      <c r="R1399" t="s">
        <v>7</v>
      </c>
    </row>
    <row r="1400" spans="1:18" x14ac:dyDescent="0.35">
      <c r="A1400">
        <v>0</v>
      </c>
      <c r="B1400" t="s">
        <v>363</v>
      </c>
      <c r="C1400">
        <v>0.6</v>
      </c>
      <c r="D1400" t="s">
        <v>6</v>
      </c>
      <c r="E1400" t="s">
        <v>384</v>
      </c>
      <c r="F1400" t="s">
        <v>394</v>
      </c>
      <c r="G1400" t="s">
        <v>363</v>
      </c>
      <c r="H1400">
        <v>11.249000000000001</v>
      </c>
      <c r="I1400" t="s">
        <v>871</v>
      </c>
      <c r="L1400">
        <v>106893744</v>
      </c>
      <c r="M1400" s="5">
        <v>44632</v>
      </c>
      <c r="N1400">
        <v>19</v>
      </c>
      <c r="O1400">
        <v>3</v>
      </c>
      <c r="P1400">
        <v>5</v>
      </c>
      <c r="Q1400">
        <v>1</v>
      </c>
      <c r="R1400" t="s">
        <v>7</v>
      </c>
    </row>
    <row r="1401" spans="1:18" x14ac:dyDescent="0.35">
      <c r="A1401">
        <v>0</v>
      </c>
      <c r="B1401" t="s">
        <v>363</v>
      </c>
      <c r="C1401">
        <v>0.6</v>
      </c>
      <c r="D1401" t="s">
        <v>6</v>
      </c>
      <c r="E1401" t="s">
        <v>384</v>
      </c>
      <c r="F1401" t="s">
        <v>501</v>
      </c>
      <c r="G1401" t="s">
        <v>363</v>
      </c>
      <c r="H1401">
        <v>11.249000000000001</v>
      </c>
      <c r="I1401" t="s">
        <v>871</v>
      </c>
      <c r="L1401">
        <v>105711023</v>
      </c>
      <c r="M1401" s="5">
        <v>43447</v>
      </c>
      <c r="N1401">
        <v>19</v>
      </c>
      <c r="O1401">
        <v>1</v>
      </c>
      <c r="P1401">
        <v>0</v>
      </c>
      <c r="Q1401">
        <v>5</v>
      </c>
      <c r="R1401" t="s">
        <v>3</v>
      </c>
    </row>
    <row r="1402" spans="1:18" x14ac:dyDescent="0.35">
      <c r="A1402">
        <v>0</v>
      </c>
      <c r="B1402" t="s">
        <v>363</v>
      </c>
      <c r="C1402">
        <v>0.6</v>
      </c>
      <c r="D1402" t="s">
        <v>6</v>
      </c>
      <c r="E1402" t="s">
        <v>384</v>
      </c>
      <c r="F1402" t="s">
        <v>436</v>
      </c>
      <c r="G1402" t="s">
        <v>363</v>
      </c>
      <c r="H1402">
        <v>11.249000000000001</v>
      </c>
      <c r="I1402" t="s">
        <v>871</v>
      </c>
      <c r="L1402">
        <v>108258515</v>
      </c>
      <c r="M1402" s="5">
        <v>45936</v>
      </c>
      <c r="N1402">
        <v>18</v>
      </c>
      <c r="O1402">
        <v>1</v>
      </c>
      <c r="P1402">
        <v>0</v>
      </c>
      <c r="Q1402">
        <v>1</v>
      </c>
      <c r="R1402" t="s">
        <v>7</v>
      </c>
    </row>
    <row r="1403" spans="1:18" x14ac:dyDescent="0.35">
      <c r="A1403">
        <v>0</v>
      </c>
      <c r="B1403" t="s">
        <v>363</v>
      </c>
      <c r="C1403">
        <v>0.25</v>
      </c>
      <c r="D1403" t="s">
        <v>411</v>
      </c>
      <c r="E1403" t="s">
        <v>501</v>
      </c>
      <c r="F1403" t="s">
        <v>384</v>
      </c>
      <c r="G1403" t="s">
        <v>363</v>
      </c>
      <c r="H1403">
        <v>11.335000000000001</v>
      </c>
      <c r="I1403" t="s">
        <v>871</v>
      </c>
      <c r="K1403" t="s">
        <v>68</v>
      </c>
      <c r="L1403">
        <v>105736619</v>
      </c>
      <c r="M1403" s="5">
        <v>43472</v>
      </c>
      <c r="N1403">
        <v>21</v>
      </c>
      <c r="O1403">
        <v>1</v>
      </c>
      <c r="P1403">
        <v>0</v>
      </c>
      <c r="Q1403">
        <v>5</v>
      </c>
      <c r="R1403" t="s">
        <v>7</v>
      </c>
    </row>
    <row r="1404" spans="1:18" x14ac:dyDescent="0.35">
      <c r="A1404">
        <v>0</v>
      </c>
      <c r="B1404" t="s">
        <v>363</v>
      </c>
      <c r="C1404">
        <v>0.5</v>
      </c>
      <c r="D1404" t="s">
        <v>6</v>
      </c>
      <c r="E1404" t="s">
        <v>384</v>
      </c>
      <c r="F1404" t="s">
        <v>436</v>
      </c>
      <c r="G1404" t="s">
        <v>363</v>
      </c>
      <c r="H1404">
        <v>11.349</v>
      </c>
      <c r="I1404" t="s">
        <v>871</v>
      </c>
      <c r="L1404">
        <v>107687915</v>
      </c>
      <c r="M1404" s="5">
        <v>45397</v>
      </c>
      <c r="N1404">
        <v>19</v>
      </c>
      <c r="O1404">
        <v>1</v>
      </c>
      <c r="P1404">
        <v>0</v>
      </c>
      <c r="Q1404">
        <v>1</v>
      </c>
      <c r="R1404" t="s">
        <v>7</v>
      </c>
    </row>
    <row r="1405" spans="1:18" x14ac:dyDescent="0.35">
      <c r="A1405">
        <v>0</v>
      </c>
      <c r="B1405" t="s">
        <v>363</v>
      </c>
      <c r="C1405">
        <v>0.5</v>
      </c>
      <c r="D1405" t="s">
        <v>6</v>
      </c>
      <c r="E1405" t="s">
        <v>384</v>
      </c>
      <c r="F1405" t="s">
        <v>436</v>
      </c>
      <c r="G1405" t="s">
        <v>363</v>
      </c>
      <c r="H1405">
        <v>11.349</v>
      </c>
      <c r="I1405" t="s">
        <v>871</v>
      </c>
      <c r="L1405">
        <v>105347291</v>
      </c>
      <c r="M1405" s="5">
        <v>43110</v>
      </c>
      <c r="N1405">
        <v>17</v>
      </c>
      <c r="O1405">
        <v>1</v>
      </c>
      <c r="P1405">
        <v>0</v>
      </c>
      <c r="Q1405">
        <v>5</v>
      </c>
      <c r="R1405" t="s">
        <v>7</v>
      </c>
    </row>
    <row r="1406" spans="1:18" x14ac:dyDescent="0.35">
      <c r="A1406">
        <v>0</v>
      </c>
      <c r="B1406" t="s">
        <v>363</v>
      </c>
      <c r="C1406">
        <v>0.5</v>
      </c>
      <c r="D1406" t="s">
        <v>6</v>
      </c>
      <c r="E1406" t="s">
        <v>384</v>
      </c>
      <c r="F1406" t="s">
        <v>437</v>
      </c>
      <c r="G1406" t="s">
        <v>363</v>
      </c>
      <c r="H1406">
        <v>11.349</v>
      </c>
      <c r="I1406" t="s">
        <v>871</v>
      </c>
      <c r="L1406">
        <v>104646900</v>
      </c>
      <c r="M1406" s="5">
        <v>42416</v>
      </c>
      <c r="N1406">
        <v>19</v>
      </c>
      <c r="O1406">
        <v>2</v>
      </c>
      <c r="P1406">
        <v>0</v>
      </c>
      <c r="Q1406">
        <v>5</v>
      </c>
      <c r="R1406" t="s">
        <v>3</v>
      </c>
    </row>
    <row r="1407" spans="1:18" x14ac:dyDescent="0.35">
      <c r="A1407">
        <v>0</v>
      </c>
      <c r="B1407" t="s">
        <v>363</v>
      </c>
      <c r="C1407">
        <v>0.5</v>
      </c>
      <c r="D1407" t="s">
        <v>6</v>
      </c>
      <c r="E1407" t="s">
        <v>384</v>
      </c>
      <c r="F1407" t="s">
        <v>501</v>
      </c>
      <c r="G1407" t="s">
        <v>363</v>
      </c>
      <c r="H1407">
        <v>11.349</v>
      </c>
      <c r="I1407" t="s">
        <v>871</v>
      </c>
      <c r="L1407">
        <v>107578295</v>
      </c>
      <c r="M1407" s="5">
        <v>45287</v>
      </c>
      <c r="N1407">
        <v>19</v>
      </c>
      <c r="O1407">
        <v>2</v>
      </c>
      <c r="P1407">
        <v>0</v>
      </c>
      <c r="Q1407">
        <v>1</v>
      </c>
      <c r="R1407" t="s">
        <v>7</v>
      </c>
    </row>
    <row r="1408" spans="1:18" x14ac:dyDescent="0.35">
      <c r="A1408">
        <v>0</v>
      </c>
      <c r="B1408" t="s">
        <v>363</v>
      </c>
      <c r="C1408">
        <v>0.5</v>
      </c>
      <c r="D1408" t="s">
        <v>6</v>
      </c>
      <c r="E1408" t="s">
        <v>384</v>
      </c>
      <c r="F1408" t="s">
        <v>501</v>
      </c>
      <c r="G1408" t="s">
        <v>363</v>
      </c>
      <c r="H1408">
        <v>11.349</v>
      </c>
      <c r="I1408" t="s">
        <v>871</v>
      </c>
      <c r="L1408">
        <v>107656431</v>
      </c>
      <c r="M1408" s="5">
        <v>45366</v>
      </c>
      <c r="N1408">
        <v>21</v>
      </c>
      <c r="O1408">
        <v>1</v>
      </c>
      <c r="P1408">
        <v>0</v>
      </c>
      <c r="Q1408">
        <v>1</v>
      </c>
      <c r="R1408" t="s">
        <v>7</v>
      </c>
    </row>
    <row r="1409" spans="1:18" x14ac:dyDescent="0.35">
      <c r="A1409">
        <v>0</v>
      </c>
      <c r="B1409" t="s">
        <v>363</v>
      </c>
      <c r="C1409">
        <v>0.5</v>
      </c>
      <c r="D1409" t="s">
        <v>6</v>
      </c>
      <c r="E1409" t="s">
        <v>384</v>
      </c>
      <c r="F1409" t="s">
        <v>536</v>
      </c>
      <c r="G1409" t="s">
        <v>363</v>
      </c>
      <c r="H1409">
        <v>11.349</v>
      </c>
      <c r="I1409" t="s">
        <v>871</v>
      </c>
      <c r="L1409">
        <v>107450309</v>
      </c>
      <c r="M1409" s="5">
        <v>45175</v>
      </c>
      <c r="N1409">
        <v>28</v>
      </c>
      <c r="O1409">
        <v>1</v>
      </c>
      <c r="P1409">
        <v>0</v>
      </c>
      <c r="Q1409">
        <v>1</v>
      </c>
      <c r="R1409" t="s">
        <v>7</v>
      </c>
    </row>
    <row r="1410" spans="1:18" x14ac:dyDescent="0.35">
      <c r="A1410">
        <v>0</v>
      </c>
      <c r="B1410" t="s">
        <v>363</v>
      </c>
      <c r="C1410">
        <v>0.3</v>
      </c>
      <c r="D1410" t="s">
        <v>411</v>
      </c>
      <c r="E1410" t="s">
        <v>501</v>
      </c>
      <c r="F1410" t="s">
        <v>384</v>
      </c>
      <c r="G1410" t="s">
        <v>363</v>
      </c>
      <c r="H1410">
        <v>11.385</v>
      </c>
      <c r="I1410" t="s">
        <v>871</v>
      </c>
      <c r="K1410" t="s">
        <v>68</v>
      </c>
      <c r="L1410">
        <v>105541144</v>
      </c>
      <c r="M1410" s="5">
        <v>43293</v>
      </c>
      <c r="N1410">
        <v>17</v>
      </c>
      <c r="O1410">
        <v>1</v>
      </c>
      <c r="P1410">
        <v>0</v>
      </c>
      <c r="Q1410">
        <v>5</v>
      </c>
      <c r="R1410" t="s">
        <v>7</v>
      </c>
    </row>
    <row r="1411" spans="1:18" x14ac:dyDescent="0.35">
      <c r="A1411">
        <v>0</v>
      </c>
      <c r="B1411" t="s">
        <v>363</v>
      </c>
      <c r="C1411">
        <v>0.3</v>
      </c>
      <c r="D1411" t="s">
        <v>411</v>
      </c>
      <c r="E1411" t="s">
        <v>536</v>
      </c>
      <c r="F1411" t="s">
        <v>384</v>
      </c>
      <c r="G1411" t="s">
        <v>363</v>
      </c>
      <c r="H1411">
        <v>11.385</v>
      </c>
      <c r="I1411" t="s">
        <v>871</v>
      </c>
      <c r="L1411">
        <v>105655760</v>
      </c>
      <c r="M1411" s="5">
        <v>43402</v>
      </c>
      <c r="N1411">
        <v>17</v>
      </c>
      <c r="O1411">
        <v>1</v>
      </c>
      <c r="P1411">
        <v>0</v>
      </c>
      <c r="Q1411">
        <v>5</v>
      </c>
      <c r="R1411" t="s">
        <v>7</v>
      </c>
    </row>
    <row r="1412" spans="1:18" x14ac:dyDescent="0.35">
      <c r="A1412">
        <v>0</v>
      </c>
      <c r="B1412" t="s">
        <v>363</v>
      </c>
      <c r="C1412">
        <v>0.4</v>
      </c>
      <c r="D1412" t="s">
        <v>6</v>
      </c>
      <c r="E1412" t="s">
        <v>384</v>
      </c>
      <c r="F1412" t="s">
        <v>501</v>
      </c>
      <c r="G1412" t="s">
        <v>363</v>
      </c>
      <c r="H1412">
        <v>11.449</v>
      </c>
      <c r="I1412" t="s">
        <v>871</v>
      </c>
      <c r="L1412">
        <v>106488002</v>
      </c>
      <c r="M1412" s="5">
        <v>44239</v>
      </c>
      <c r="N1412">
        <v>19</v>
      </c>
      <c r="O1412">
        <v>2</v>
      </c>
      <c r="P1412">
        <v>0</v>
      </c>
      <c r="Q1412">
        <v>1</v>
      </c>
      <c r="R1412" t="s">
        <v>7</v>
      </c>
    </row>
    <row r="1413" spans="1:18" x14ac:dyDescent="0.35">
      <c r="A1413">
        <v>0</v>
      </c>
      <c r="B1413" t="s">
        <v>363</v>
      </c>
      <c r="C1413">
        <v>0.4</v>
      </c>
      <c r="D1413" t="s">
        <v>6</v>
      </c>
      <c r="E1413" t="s">
        <v>384</v>
      </c>
      <c r="F1413" t="s">
        <v>545</v>
      </c>
      <c r="G1413" t="s">
        <v>363</v>
      </c>
      <c r="H1413">
        <v>11.449</v>
      </c>
      <c r="I1413" t="s">
        <v>871</v>
      </c>
      <c r="L1413">
        <v>106830084</v>
      </c>
      <c r="M1413" s="5">
        <v>44573</v>
      </c>
      <c r="N1413">
        <v>17</v>
      </c>
      <c r="O1413">
        <v>1</v>
      </c>
      <c r="P1413">
        <v>0</v>
      </c>
      <c r="Q1413">
        <v>1</v>
      </c>
      <c r="R1413" t="s">
        <v>7</v>
      </c>
    </row>
    <row r="1414" spans="1:18" x14ac:dyDescent="0.35">
      <c r="A1414">
        <v>0</v>
      </c>
      <c r="B1414" t="s">
        <v>363</v>
      </c>
      <c r="C1414">
        <v>0.4</v>
      </c>
      <c r="D1414" t="s">
        <v>6</v>
      </c>
      <c r="E1414" t="s">
        <v>384</v>
      </c>
      <c r="F1414" t="s">
        <v>501</v>
      </c>
      <c r="G1414" t="s">
        <v>363</v>
      </c>
      <c r="H1414">
        <v>11.449</v>
      </c>
      <c r="I1414" t="s">
        <v>871</v>
      </c>
      <c r="L1414">
        <v>107463299</v>
      </c>
      <c r="M1414" s="5">
        <v>45186</v>
      </c>
      <c r="N1414">
        <v>27</v>
      </c>
      <c r="O1414">
        <v>2</v>
      </c>
      <c r="P1414">
        <v>0</v>
      </c>
      <c r="Q1414">
        <v>5</v>
      </c>
      <c r="R1414" t="s">
        <v>8</v>
      </c>
    </row>
    <row r="1415" spans="1:18" x14ac:dyDescent="0.35">
      <c r="A1415">
        <v>0</v>
      </c>
      <c r="B1415" t="s">
        <v>363</v>
      </c>
      <c r="C1415">
        <v>0.4</v>
      </c>
      <c r="D1415" t="s">
        <v>6</v>
      </c>
      <c r="E1415" t="s">
        <v>384</v>
      </c>
      <c r="F1415" t="s">
        <v>437</v>
      </c>
      <c r="G1415" t="s">
        <v>363</v>
      </c>
      <c r="H1415">
        <v>11.449</v>
      </c>
      <c r="I1415" t="s">
        <v>871</v>
      </c>
      <c r="L1415">
        <v>108362611</v>
      </c>
      <c r="M1415" s="5">
        <v>46026</v>
      </c>
      <c r="N1415">
        <v>17</v>
      </c>
      <c r="O1415">
        <v>1</v>
      </c>
      <c r="P1415">
        <v>0</v>
      </c>
      <c r="Q1415">
        <v>5</v>
      </c>
      <c r="R1415" t="s">
        <v>7</v>
      </c>
    </row>
    <row r="1416" spans="1:18" x14ac:dyDescent="0.35">
      <c r="A1416">
        <v>0</v>
      </c>
      <c r="B1416" t="s">
        <v>363</v>
      </c>
      <c r="C1416">
        <v>0.4</v>
      </c>
      <c r="D1416" t="s">
        <v>6</v>
      </c>
      <c r="E1416" t="s">
        <v>384</v>
      </c>
      <c r="F1416" t="s">
        <v>536</v>
      </c>
      <c r="G1416" t="s">
        <v>363</v>
      </c>
      <c r="H1416">
        <v>11.449</v>
      </c>
      <c r="I1416" t="s">
        <v>871</v>
      </c>
      <c r="L1416">
        <v>107483591</v>
      </c>
      <c r="M1416" s="5">
        <v>45202</v>
      </c>
      <c r="N1416">
        <v>19</v>
      </c>
      <c r="O1416">
        <v>1</v>
      </c>
      <c r="P1416">
        <v>0</v>
      </c>
      <c r="Q1416">
        <v>1</v>
      </c>
      <c r="R1416" t="s">
        <v>8</v>
      </c>
    </row>
    <row r="1417" spans="1:18" x14ac:dyDescent="0.35">
      <c r="A1417">
        <v>0</v>
      </c>
      <c r="B1417" t="s">
        <v>363</v>
      </c>
      <c r="C1417">
        <v>0.4</v>
      </c>
      <c r="D1417" t="s">
        <v>411</v>
      </c>
      <c r="E1417" t="s">
        <v>536</v>
      </c>
      <c r="F1417" t="s">
        <v>384</v>
      </c>
      <c r="G1417" t="s">
        <v>363</v>
      </c>
      <c r="H1417">
        <v>11.484999999999999</v>
      </c>
      <c r="I1417" t="s">
        <v>871</v>
      </c>
      <c r="L1417">
        <v>107724079</v>
      </c>
      <c r="M1417" s="5">
        <v>45430</v>
      </c>
      <c r="N1417">
        <v>19</v>
      </c>
      <c r="O1417">
        <v>2</v>
      </c>
      <c r="P1417">
        <v>0</v>
      </c>
      <c r="Q1417">
        <v>5</v>
      </c>
      <c r="R1417" t="s">
        <v>7</v>
      </c>
    </row>
    <row r="1418" spans="1:18" x14ac:dyDescent="0.35">
      <c r="A1418">
        <v>0</v>
      </c>
      <c r="B1418" t="s">
        <v>363</v>
      </c>
      <c r="C1418">
        <v>0.4</v>
      </c>
      <c r="D1418" t="s">
        <v>411</v>
      </c>
      <c r="E1418" t="s">
        <v>536</v>
      </c>
      <c r="F1418" t="s">
        <v>384</v>
      </c>
      <c r="G1418" t="s">
        <v>363</v>
      </c>
      <c r="H1418">
        <v>11.484999999999999</v>
      </c>
      <c r="I1418" t="s">
        <v>871</v>
      </c>
      <c r="L1418">
        <v>107375484</v>
      </c>
      <c r="M1418" s="5">
        <v>45100</v>
      </c>
      <c r="N1418">
        <v>19</v>
      </c>
      <c r="O1418">
        <v>1</v>
      </c>
      <c r="P1418">
        <v>0</v>
      </c>
      <c r="Q1418">
        <v>1</v>
      </c>
      <c r="R1418" t="s">
        <v>3</v>
      </c>
    </row>
    <row r="1419" spans="1:18" x14ac:dyDescent="0.35">
      <c r="A1419">
        <v>0</v>
      </c>
      <c r="B1419" t="s">
        <v>363</v>
      </c>
      <c r="C1419">
        <v>0.3</v>
      </c>
      <c r="D1419" t="s">
        <v>6</v>
      </c>
      <c r="E1419" t="s">
        <v>384</v>
      </c>
      <c r="F1419" t="s">
        <v>436</v>
      </c>
      <c r="G1419" t="s">
        <v>363</v>
      </c>
      <c r="H1419">
        <v>11.548999999999999</v>
      </c>
      <c r="I1419" t="s">
        <v>871</v>
      </c>
      <c r="L1419">
        <v>104591005</v>
      </c>
      <c r="M1419" s="5">
        <v>42357</v>
      </c>
      <c r="N1419">
        <v>4</v>
      </c>
      <c r="O1419">
        <v>1</v>
      </c>
      <c r="P1419">
        <v>0</v>
      </c>
      <c r="Q1419">
        <v>5</v>
      </c>
      <c r="R1419" t="s">
        <v>7</v>
      </c>
    </row>
    <row r="1420" spans="1:18" x14ac:dyDescent="0.35">
      <c r="A1420">
        <v>0</v>
      </c>
      <c r="B1420" t="s">
        <v>363</v>
      </c>
      <c r="C1420">
        <v>0.3</v>
      </c>
      <c r="D1420" t="s">
        <v>6</v>
      </c>
      <c r="E1420" t="s">
        <v>384</v>
      </c>
      <c r="F1420" t="s">
        <v>436</v>
      </c>
      <c r="G1420" t="s">
        <v>363</v>
      </c>
      <c r="H1420">
        <v>11.548999999999999</v>
      </c>
      <c r="I1420" t="s">
        <v>871</v>
      </c>
      <c r="L1420">
        <v>103955730</v>
      </c>
      <c r="M1420" s="5">
        <v>41655</v>
      </c>
      <c r="N1420">
        <v>19</v>
      </c>
      <c r="O1420">
        <v>1</v>
      </c>
      <c r="P1420">
        <v>0</v>
      </c>
      <c r="Q1420">
        <v>5</v>
      </c>
      <c r="R1420" t="s">
        <v>7</v>
      </c>
    </row>
    <row r="1421" spans="1:18" x14ac:dyDescent="0.35">
      <c r="A1421">
        <v>0</v>
      </c>
      <c r="B1421" t="s">
        <v>363</v>
      </c>
      <c r="C1421">
        <v>0.3</v>
      </c>
      <c r="D1421" t="s">
        <v>6</v>
      </c>
      <c r="E1421" t="s">
        <v>384</v>
      </c>
      <c r="F1421" t="s">
        <v>437</v>
      </c>
      <c r="G1421" t="s">
        <v>363</v>
      </c>
      <c r="H1421">
        <v>11.548999999999999</v>
      </c>
      <c r="I1421" t="s">
        <v>871</v>
      </c>
      <c r="L1421">
        <v>107653998</v>
      </c>
      <c r="M1421" s="5">
        <v>45360</v>
      </c>
      <c r="N1421">
        <v>19</v>
      </c>
      <c r="O1421">
        <v>2</v>
      </c>
      <c r="P1421">
        <v>0</v>
      </c>
      <c r="Q1421">
        <v>1</v>
      </c>
      <c r="R1421" t="s">
        <v>8</v>
      </c>
    </row>
    <row r="1422" spans="1:18" x14ac:dyDescent="0.35">
      <c r="A1422">
        <v>0</v>
      </c>
      <c r="B1422" t="s">
        <v>363</v>
      </c>
      <c r="C1422">
        <v>2.8000000000000001E-2</v>
      </c>
      <c r="D1422" t="s">
        <v>6</v>
      </c>
      <c r="E1422" t="s">
        <v>435</v>
      </c>
      <c r="F1422" t="s">
        <v>536</v>
      </c>
      <c r="G1422" t="s">
        <v>363</v>
      </c>
      <c r="H1422">
        <v>11.557</v>
      </c>
      <c r="I1422" t="s">
        <v>871</v>
      </c>
      <c r="K1422" t="s">
        <v>68</v>
      </c>
      <c r="L1422">
        <v>108349614</v>
      </c>
      <c r="M1422" s="5">
        <v>46008</v>
      </c>
      <c r="N1422">
        <v>17</v>
      </c>
      <c r="O1422">
        <v>1</v>
      </c>
      <c r="P1422">
        <v>0</v>
      </c>
      <c r="Q1422">
        <v>1</v>
      </c>
      <c r="R1422" t="s">
        <v>7</v>
      </c>
    </row>
    <row r="1423" spans="1:18" x14ac:dyDescent="0.35">
      <c r="A1423">
        <v>0</v>
      </c>
      <c r="B1423" t="s">
        <v>363</v>
      </c>
      <c r="C1423">
        <v>0</v>
      </c>
      <c r="E1423" t="s">
        <v>435</v>
      </c>
      <c r="F1423" t="s">
        <v>384</v>
      </c>
      <c r="G1423" t="s">
        <v>363</v>
      </c>
      <c r="H1423">
        <v>11.585000000000001</v>
      </c>
      <c r="I1423" t="s">
        <v>871</v>
      </c>
      <c r="K1423" t="s">
        <v>68</v>
      </c>
      <c r="L1423">
        <v>108407300</v>
      </c>
      <c r="M1423" s="5">
        <v>46072</v>
      </c>
      <c r="N1423">
        <v>21</v>
      </c>
      <c r="O1423">
        <v>1</v>
      </c>
      <c r="P1423">
        <v>7</v>
      </c>
      <c r="Q1423">
        <v>1</v>
      </c>
      <c r="R1423" t="s">
        <v>7</v>
      </c>
    </row>
    <row r="1424" spans="1:18" x14ac:dyDescent="0.35">
      <c r="A1424">
        <v>0</v>
      </c>
      <c r="B1424" t="s">
        <v>363</v>
      </c>
      <c r="C1424">
        <v>0</v>
      </c>
      <c r="E1424" t="s">
        <v>435</v>
      </c>
      <c r="F1424" t="s">
        <v>384</v>
      </c>
      <c r="G1424" t="s">
        <v>363</v>
      </c>
      <c r="H1424">
        <v>11.585000000000001</v>
      </c>
      <c r="I1424" t="s">
        <v>871</v>
      </c>
      <c r="K1424" t="s">
        <v>68</v>
      </c>
      <c r="L1424">
        <v>107472306</v>
      </c>
      <c r="M1424" s="5">
        <v>45191</v>
      </c>
      <c r="N1424">
        <v>14</v>
      </c>
      <c r="O1424">
        <v>2</v>
      </c>
      <c r="P1424">
        <v>7</v>
      </c>
      <c r="Q1424">
        <v>4</v>
      </c>
      <c r="R1424" t="s">
        <v>8</v>
      </c>
    </row>
    <row r="1425" spans="1:18" x14ac:dyDescent="0.35">
      <c r="A1425">
        <v>0</v>
      </c>
      <c r="B1425" t="s">
        <v>363</v>
      </c>
      <c r="C1425">
        <v>0</v>
      </c>
      <c r="E1425" t="s">
        <v>546</v>
      </c>
      <c r="F1425" t="s">
        <v>384</v>
      </c>
      <c r="G1425" t="s">
        <v>363</v>
      </c>
      <c r="H1425">
        <v>11.585000000000001</v>
      </c>
      <c r="I1425" t="s">
        <v>871</v>
      </c>
      <c r="K1425" t="s">
        <v>68</v>
      </c>
      <c r="L1425">
        <v>107408779</v>
      </c>
      <c r="M1425" s="5">
        <v>45129</v>
      </c>
      <c r="N1425">
        <v>23</v>
      </c>
      <c r="O1425">
        <v>1</v>
      </c>
      <c r="P1425">
        <v>7</v>
      </c>
      <c r="Q1425">
        <v>1</v>
      </c>
      <c r="R1425" t="s">
        <v>7</v>
      </c>
    </row>
    <row r="1426" spans="1:18" x14ac:dyDescent="0.35">
      <c r="A1426">
        <v>0</v>
      </c>
      <c r="B1426" t="s">
        <v>363</v>
      </c>
      <c r="C1426">
        <v>0.5</v>
      </c>
      <c r="D1426" t="s">
        <v>411</v>
      </c>
      <c r="E1426" t="s">
        <v>501</v>
      </c>
      <c r="F1426" t="s">
        <v>384</v>
      </c>
      <c r="G1426" t="s">
        <v>363</v>
      </c>
      <c r="H1426">
        <v>11.585000000000001</v>
      </c>
      <c r="I1426" t="s">
        <v>871</v>
      </c>
      <c r="K1426" t="s">
        <v>68</v>
      </c>
      <c r="L1426">
        <v>103947703</v>
      </c>
      <c r="M1426" s="5">
        <v>41648</v>
      </c>
      <c r="N1426">
        <v>17</v>
      </c>
      <c r="O1426">
        <v>1</v>
      </c>
      <c r="P1426">
        <v>0</v>
      </c>
      <c r="Q1426">
        <v>5</v>
      </c>
      <c r="R1426" t="s">
        <v>7</v>
      </c>
    </row>
    <row r="1427" spans="1:18" x14ac:dyDescent="0.35">
      <c r="A1427">
        <v>0</v>
      </c>
      <c r="B1427" t="s">
        <v>363</v>
      </c>
      <c r="C1427">
        <v>3.7999999999999999E-2</v>
      </c>
      <c r="D1427" t="s">
        <v>411</v>
      </c>
      <c r="E1427" t="s">
        <v>435</v>
      </c>
      <c r="F1427" t="s">
        <v>384</v>
      </c>
      <c r="G1427" t="s">
        <v>363</v>
      </c>
      <c r="H1427">
        <v>11.622999999999999</v>
      </c>
      <c r="I1427" t="s">
        <v>871</v>
      </c>
      <c r="K1427" t="s">
        <v>68</v>
      </c>
      <c r="L1427">
        <v>103932870</v>
      </c>
      <c r="M1427" s="5">
        <v>41627</v>
      </c>
      <c r="N1427">
        <v>19</v>
      </c>
      <c r="O1427">
        <v>1</v>
      </c>
      <c r="P1427">
        <v>5</v>
      </c>
      <c r="Q1427">
        <v>1</v>
      </c>
      <c r="R1427" t="s">
        <v>3</v>
      </c>
    </row>
    <row r="1428" spans="1:18" x14ac:dyDescent="0.35">
      <c r="A1428">
        <v>0</v>
      </c>
      <c r="B1428" t="s">
        <v>363</v>
      </c>
      <c r="C1428">
        <v>0.2</v>
      </c>
      <c r="D1428" t="s">
        <v>6</v>
      </c>
      <c r="E1428" t="s">
        <v>384</v>
      </c>
      <c r="F1428" t="s">
        <v>436</v>
      </c>
      <c r="G1428" t="s">
        <v>363</v>
      </c>
      <c r="H1428">
        <v>11.648999999999999</v>
      </c>
      <c r="I1428" t="s">
        <v>871</v>
      </c>
      <c r="L1428">
        <v>105414624</v>
      </c>
      <c r="M1428" s="5">
        <v>43175</v>
      </c>
      <c r="N1428">
        <v>17</v>
      </c>
      <c r="O1428">
        <v>1</v>
      </c>
      <c r="P1428">
        <v>0</v>
      </c>
      <c r="Q1428">
        <v>5</v>
      </c>
      <c r="R1428" t="s">
        <v>8</v>
      </c>
    </row>
    <row r="1429" spans="1:18" x14ac:dyDescent="0.35">
      <c r="A1429">
        <v>0</v>
      </c>
      <c r="B1429" t="s">
        <v>363</v>
      </c>
      <c r="C1429">
        <v>0.2</v>
      </c>
      <c r="D1429" t="s">
        <v>6</v>
      </c>
      <c r="E1429" t="s">
        <v>384</v>
      </c>
      <c r="F1429" t="s">
        <v>394</v>
      </c>
      <c r="G1429" t="s">
        <v>363</v>
      </c>
      <c r="H1429">
        <v>11.648999999999999</v>
      </c>
      <c r="I1429" t="s">
        <v>871</v>
      </c>
      <c r="L1429">
        <v>108216667</v>
      </c>
      <c r="M1429" s="5">
        <v>45898</v>
      </c>
      <c r="N1429">
        <v>21</v>
      </c>
      <c r="O1429">
        <v>1</v>
      </c>
      <c r="P1429">
        <v>0</v>
      </c>
      <c r="Q1429">
        <v>1</v>
      </c>
      <c r="R1429" t="s">
        <v>7</v>
      </c>
    </row>
    <row r="1430" spans="1:18" x14ac:dyDescent="0.35">
      <c r="A1430">
        <v>0</v>
      </c>
      <c r="B1430" t="s">
        <v>363</v>
      </c>
      <c r="C1430">
        <v>0.2</v>
      </c>
      <c r="D1430" t="s">
        <v>6</v>
      </c>
      <c r="E1430" t="s">
        <v>384</v>
      </c>
      <c r="F1430" t="s">
        <v>547</v>
      </c>
      <c r="G1430" t="s">
        <v>363</v>
      </c>
      <c r="H1430">
        <v>11.648999999999999</v>
      </c>
      <c r="I1430" t="s">
        <v>871</v>
      </c>
      <c r="L1430">
        <v>107328092</v>
      </c>
      <c r="M1430" s="5">
        <v>45054</v>
      </c>
      <c r="N1430">
        <v>21</v>
      </c>
      <c r="O1430">
        <v>1</v>
      </c>
      <c r="P1430">
        <v>0</v>
      </c>
      <c r="Q1430">
        <v>1</v>
      </c>
      <c r="R1430" t="s">
        <v>7</v>
      </c>
    </row>
    <row r="1431" spans="1:18" x14ac:dyDescent="0.35">
      <c r="A1431">
        <v>0</v>
      </c>
      <c r="B1431" t="s">
        <v>363</v>
      </c>
      <c r="C1431">
        <v>0.19</v>
      </c>
      <c r="D1431" t="s">
        <v>6</v>
      </c>
      <c r="E1431" t="s">
        <v>384</v>
      </c>
      <c r="F1431" t="s">
        <v>394</v>
      </c>
      <c r="G1431" t="s">
        <v>363</v>
      </c>
      <c r="H1431">
        <v>11.659000000000001</v>
      </c>
      <c r="I1431" t="s">
        <v>871</v>
      </c>
      <c r="L1431">
        <v>106777727</v>
      </c>
      <c r="M1431" s="5">
        <v>44517</v>
      </c>
      <c r="N1431">
        <v>17</v>
      </c>
      <c r="O1431">
        <v>1</v>
      </c>
      <c r="P1431">
        <v>0</v>
      </c>
      <c r="Q1431">
        <v>5</v>
      </c>
      <c r="R1431" t="s">
        <v>7</v>
      </c>
    </row>
    <row r="1432" spans="1:18" x14ac:dyDescent="0.35">
      <c r="A1432">
        <v>0</v>
      </c>
      <c r="B1432" t="s">
        <v>363</v>
      </c>
      <c r="C1432">
        <v>0.5</v>
      </c>
      <c r="D1432" t="s">
        <v>6</v>
      </c>
      <c r="E1432" t="s">
        <v>435</v>
      </c>
      <c r="F1432" t="s">
        <v>384</v>
      </c>
      <c r="G1432" t="s">
        <v>363</v>
      </c>
      <c r="H1432">
        <v>11.744</v>
      </c>
      <c r="I1432" t="s">
        <v>871</v>
      </c>
      <c r="K1432" t="s">
        <v>68</v>
      </c>
      <c r="L1432">
        <v>106566982</v>
      </c>
      <c r="M1432" s="5">
        <v>44321</v>
      </c>
      <c r="N1432">
        <v>21</v>
      </c>
      <c r="O1432">
        <v>1</v>
      </c>
      <c r="P1432">
        <v>0</v>
      </c>
      <c r="Q1432">
        <v>1</v>
      </c>
      <c r="R1432" t="s">
        <v>7</v>
      </c>
    </row>
    <row r="1433" spans="1:18" x14ac:dyDescent="0.35">
      <c r="A1433">
        <v>0</v>
      </c>
      <c r="B1433" t="s">
        <v>363</v>
      </c>
      <c r="C1433">
        <v>0.1</v>
      </c>
      <c r="D1433" t="s">
        <v>6</v>
      </c>
      <c r="E1433" t="s">
        <v>384</v>
      </c>
      <c r="F1433" t="s">
        <v>436</v>
      </c>
      <c r="G1433" t="s">
        <v>363</v>
      </c>
      <c r="H1433">
        <v>11.749000000000001</v>
      </c>
      <c r="I1433" t="s">
        <v>871</v>
      </c>
      <c r="L1433">
        <v>105818650</v>
      </c>
      <c r="M1433" s="5">
        <v>43553</v>
      </c>
      <c r="N1433">
        <v>18</v>
      </c>
      <c r="O1433">
        <v>1</v>
      </c>
      <c r="P1433">
        <v>0</v>
      </c>
      <c r="Q1433">
        <v>1</v>
      </c>
      <c r="R1433" t="s">
        <v>7</v>
      </c>
    </row>
    <row r="1434" spans="1:18" x14ac:dyDescent="0.35">
      <c r="A1434">
        <v>0</v>
      </c>
      <c r="B1434" t="s">
        <v>363</v>
      </c>
      <c r="C1434">
        <v>0.1</v>
      </c>
      <c r="D1434" t="s">
        <v>6</v>
      </c>
      <c r="E1434" t="s">
        <v>384</v>
      </c>
      <c r="F1434" t="s">
        <v>501</v>
      </c>
      <c r="G1434" t="s">
        <v>363</v>
      </c>
      <c r="H1434">
        <v>11.749000000000001</v>
      </c>
      <c r="I1434" t="s">
        <v>871</v>
      </c>
      <c r="L1434">
        <v>106996008</v>
      </c>
      <c r="M1434" s="5">
        <v>44721</v>
      </c>
      <c r="N1434">
        <v>19</v>
      </c>
      <c r="O1434">
        <v>1</v>
      </c>
      <c r="P1434">
        <v>0</v>
      </c>
      <c r="Q1434">
        <v>5</v>
      </c>
      <c r="R1434" t="s">
        <v>7</v>
      </c>
    </row>
    <row r="1435" spans="1:18" x14ac:dyDescent="0.35">
      <c r="A1435">
        <v>0</v>
      </c>
      <c r="B1435" t="s">
        <v>363</v>
      </c>
      <c r="C1435">
        <v>0.1</v>
      </c>
      <c r="D1435" t="s">
        <v>6</v>
      </c>
      <c r="E1435" t="s">
        <v>384</v>
      </c>
      <c r="F1435" t="s">
        <v>436</v>
      </c>
      <c r="G1435" t="s">
        <v>363</v>
      </c>
      <c r="H1435">
        <v>11.749000000000001</v>
      </c>
      <c r="I1435" t="s">
        <v>871</v>
      </c>
      <c r="L1435">
        <v>107092926</v>
      </c>
      <c r="M1435" s="5">
        <v>44829</v>
      </c>
      <c r="N1435">
        <v>19</v>
      </c>
      <c r="O1435">
        <v>2</v>
      </c>
      <c r="P1435">
        <v>0</v>
      </c>
      <c r="Q1435">
        <v>5</v>
      </c>
      <c r="R1435" t="s">
        <v>3</v>
      </c>
    </row>
    <row r="1436" spans="1:18" x14ac:dyDescent="0.35">
      <c r="A1436">
        <v>0</v>
      </c>
      <c r="B1436" t="s">
        <v>363</v>
      </c>
      <c r="C1436">
        <v>0.1</v>
      </c>
      <c r="D1436" t="s">
        <v>6</v>
      </c>
      <c r="E1436" t="s">
        <v>384</v>
      </c>
      <c r="F1436" t="s">
        <v>437</v>
      </c>
      <c r="G1436" t="s">
        <v>363</v>
      </c>
      <c r="H1436">
        <v>11.749000000000001</v>
      </c>
      <c r="I1436" t="s">
        <v>871</v>
      </c>
      <c r="L1436">
        <v>105688546</v>
      </c>
      <c r="M1436" s="5">
        <v>43430</v>
      </c>
      <c r="N1436">
        <v>21</v>
      </c>
      <c r="O1436">
        <v>1</v>
      </c>
      <c r="P1436">
        <v>0</v>
      </c>
      <c r="Q1436">
        <v>5</v>
      </c>
      <c r="R1436" t="s">
        <v>7</v>
      </c>
    </row>
    <row r="1437" spans="1:18" x14ac:dyDescent="0.35">
      <c r="A1437">
        <v>0</v>
      </c>
      <c r="B1437" t="s">
        <v>363</v>
      </c>
      <c r="C1437">
        <v>0.1</v>
      </c>
      <c r="D1437" t="s">
        <v>6</v>
      </c>
      <c r="E1437" t="s">
        <v>384</v>
      </c>
      <c r="F1437" t="s">
        <v>545</v>
      </c>
      <c r="G1437" t="s">
        <v>363</v>
      </c>
      <c r="H1437">
        <v>11.749000000000001</v>
      </c>
      <c r="I1437" t="s">
        <v>871</v>
      </c>
      <c r="L1437">
        <v>105418284</v>
      </c>
      <c r="M1437" s="5">
        <v>43173</v>
      </c>
      <c r="N1437">
        <v>18</v>
      </c>
      <c r="O1437">
        <v>1</v>
      </c>
      <c r="P1437">
        <v>0</v>
      </c>
      <c r="Q1437">
        <v>2</v>
      </c>
      <c r="R1437" t="s">
        <v>7</v>
      </c>
    </row>
    <row r="1438" spans="1:18" x14ac:dyDescent="0.35">
      <c r="A1438">
        <v>0</v>
      </c>
      <c r="B1438" t="s">
        <v>363</v>
      </c>
      <c r="C1438">
        <v>0.1</v>
      </c>
      <c r="D1438" t="s">
        <v>6</v>
      </c>
      <c r="E1438" t="s">
        <v>384</v>
      </c>
      <c r="F1438" t="s">
        <v>536</v>
      </c>
      <c r="G1438" t="s">
        <v>363</v>
      </c>
      <c r="H1438">
        <v>11.749000000000001</v>
      </c>
      <c r="I1438" t="s">
        <v>871</v>
      </c>
      <c r="L1438">
        <v>105889325</v>
      </c>
      <c r="M1438" s="5">
        <v>43621</v>
      </c>
      <c r="N1438">
        <v>23</v>
      </c>
      <c r="O1438">
        <v>2</v>
      </c>
      <c r="P1438">
        <v>0</v>
      </c>
      <c r="Q1438">
        <v>1</v>
      </c>
      <c r="R1438" t="s">
        <v>7</v>
      </c>
    </row>
    <row r="1439" spans="1:18" x14ac:dyDescent="0.35">
      <c r="A1439">
        <v>0</v>
      </c>
      <c r="B1439" t="s">
        <v>363</v>
      </c>
      <c r="C1439">
        <v>0.1</v>
      </c>
      <c r="D1439" t="s">
        <v>6</v>
      </c>
      <c r="E1439" t="s">
        <v>384</v>
      </c>
      <c r="F1439" t="s">
        <v>436</v>
      </c>
      <c r="G1439" t="s">
        <v>363</v>
      </c>
      <c r="H1439">
        <v>11.749000000000001</v>
      </c>
      <c r="I1439" t="s">
        <v>871</v>
      </c>
      <c r="L1439">
        <v>105541581</v>
      </c>
      <c r="M1439" s="5">
        <v>43295</v>
      </c>
      <c r="N1439">
        <v>17</v>
      </c>
      <c r="O1439">
        <v>1</v>
      </c>
      <c r="P1439">
        <v>0</v>
      </c>
      <c r="Q1439">
        <v>5</v>
      </c>
      <c r="R1439" t="s">
        <v>7</v>
      </c>
    </row>
    <row r="1440" spans="1:18" x14ac:dyDescent="0.35">
      <c r="A1440">
        <v>0</v>
      </c>
      <c r="B1440" t="s">
        <v>363</v>
      </c>
      <c r="C1440">
        <v>0.1</v>
      </c>
      <c r="D1440" t="s">
        <v>6</v>
      </c>
      <c r="E1440" t="s">
        <v>384</v>
      </c>
      <c r="F1440" t="s">
        <v>501</v>
      </c>
      <c r="G1440" t="s">
        <v>363</v>
      </c>
      <c r="H1440">
        <v>11.749000000000001</v>
      </c>
      <c r="I1440" t="s">
        <v>871</v>
      </c>
      <c r="L1440">
        <v>107853797</v>
      </c>
      <c r="M1440" s="5">
        <v>45552</v>
      </c>
      <c r="N1440">
        <v>28</v>
      </c>
      <c r="O1440">
        <v>1</v>
      </c>
      <c r="P1440">
        <v>0</v>
      </c>
      <c r="Q1440">
        <v>1</v>
      </c>
      <c r="R1440" t="s">
        <v>7</v>
      </c>
    </row>
    <row r="1441" spans="1:18" x14ac:dyDescent="0.35">
      <c r="A1441">
        <v>0</v>
      </c>
      <c r="B1441" t="s">
        <v>363</v>
      </c>
      <c r="C1441">
        <v>0.1</v>
      </c>
      <c r="D1441" t="s">
        <v>6</v>
      </c>
      <c r="E1441" t="s">
        <v>384</v>
      </c>
      <c r="F1441" t="s">
        <v>536</v>
      </c>
      <c r="G1441" t="s">
        <v>363</v>
      </c>
      <c r="H1441">
        <v>11.749000000000001</v>
      </c>
      <c r="I1441" t="s">
        <v>871</v>
      </c>
      <c r="L1441">
        <v>107497090</v>
      </c>
      <c r="M1441" s="5">
        <v>45206</v>
      </c>
      <c r="N1441">
        <v>19</v>
      </c>
      <c r="O1441">
        <v>1</v>
      </c>
      <c r="P1441">
        <v>0</v>
      </c>
      <c r="Q1441">
        <v>1</v>
      </c>
      <c r="R1441" t="s">
        <v>3</v>
      </c>
    </row>
    <row r="1442" spans="1:18" x14ac:dyDescent="0.35">
      <c r="A1442">
        <v>0</v>
      </c>
      <c r="B1442" t="s">
        <v>363</v>
      </c>
      <c r="C1442">
        <v>0.1</v>
      </c>
      <c r="D1442" t="s">
        <v>6</v>
      </c>
      <c r="E1442" t="s">
        <v>384</v>
      </c>
      <c r="F1442" t="s">
        <v>436</v>
      </c>
      <c r="G1442" t="s">
        <v>363</v>
      </c>
      <c r="H1442">
        <v>11.749000000000001</v>
      </c>
      <c r="I1442" t="s">
        <v>871</v>
      </c>
      <c r="L1442">
        <v>108119697</v>
      </c>
      <c r="M1442" s="5">
        <v>45798</v>
      </c>
      <c r="N1442">
        <v>17</v>
      </c>
      <c r="O1442">
        <v>1</v>
      </c>
      <c r="P1442">
        <v>0</v>
      </c>
      <c r="Q1442">
        <v>5</v>
      </c>
      <c r="R1442" t="s">
        <v>7</v>
      </c>
    </row>
    <row r="1443" spans="1:18" x14ac:dyDescent="0.35">
      <c r="A1443">
        <v>0</v>
      </c>
      <c r="B1443" t="s">
        <v>363</v>
      </c>
      <c r="C1443">
        <v>0.1</v>
      </c>
      <c r="D1443" t="s">
        <v>6</v>
      </c>
      <c r="E1443" t="s">
        <v>384</v>
      </c>
      <c r="F1443" t="s">
        <v>501</v>
      </c>
      <c r="G1443" t="s">
        <v>363</v>
      </c>
      <c r="H1443">
        <v>11.749000000000001</v>
      </c>
      <c r="I1443" t="s">
        <v>871</v>
      </c>
      <c r="L1443">
        <v>107329824</v>
      </c>
      <c r="M1443" s="5">
        <v>45055</v>
      </c>
      <c r="N1443">
        <v>21</v>
      </c>
      <c r="O1443">
        <v>1</v>
      </c>
      <c r="P1443">
        <v>0</v>
      </c>
      <c r="Q1443">
        <v>1</v>
      </c>
      <c r="R1443" t="s">
        <v>7</v>
      </c>
    </row>
    <row r="1444" spans="1:18" x14ac:dyDescent="0.35">
      <c r="A1444">
        <v>0</v>
      </c>
      <c r="B1444" t="s">
        <v>363</v>
      </c>
      <c r="C1444">
        <v>5.8000000000000003E-2</v>
      </c>
      <c r="D1444" t="s">
        <v>6</v>
      </c>
      <c r="E1444" t="s">
        <v>384</v>
      </c>
      <c r="F1444" t="s">
        <v>501</v>
      </c>
      <c r="G1444" t="s">
        <v>363</v>
      </c>
      <c r="H1444">
        <v>11.791</v>
      </c>
      <c r="I1444" t="s">
        <v>871</v>
      </c>
      <c r="L1444">
        <v>106647676</v>
      </c>
      <c r="M1444" s="5">
        <v>44407</v>
      </c>
      <c r="N1444">
        <v>21</v>
      </c>
      <c r="O1444">
        <v>1</v>
      </c>
      <c r="P1444">
        <v>0</v>
      </c>
      <c r="Q1444">
        <v>1</v>
      </c>
      <c r="R1444" t="s">
        <v>7</v>
      </c>
    </row>
    <row r="1445" spans="1:18" x14ac:dyDescent="0.35">
      <c r="A1445">
        <v>0</v>
      </c>
      <c r="B1445" t="s">
        <v>363</v>
      </c>
      <c r="C1445">
        <v>5.7000000000000002E-2</v>
      </c>
      <c r="D1445" t="s">
        <v>6</v>
      </c>
      <c r="E1445" t="s">
        <v>384</v>
      </c>
      <c r="F1445" t="s">
        <v>507</v>
      </c>
      <c r="G1445" t="s">
        <v>363</v>
      </c>
      <c r="H1445">
        <v>11.792</v>
      </c>
      <c r="I1445" t="s">
        <v>871</v>
      </c>
      <c r="L1445">
        <v>106675842</v>
      </c>
      <c r="M1445" s="5">
        <v>44401</v>
      </c>
      <c r="N1445">
        <v>21</v>
      </c>
      <c r="O1445">
        <v>1</v>
      </c>
      <c r="P1445">
        <v>0</v>
      </c>
      <c r="Q1445">
        <v>1</v>
      </c>
      <c r="R1445" t="s">
        <v>8</v>
      </c>
    </row>
    <row r="1446" spans="1:18" x14ac:dyDescent="0.35">
      <c r="A1446">
        <v>0</v>
      </c>
      <c r="B1446" t="s">
        <v>363</v>
      </c>
      <c r="C1446">
        <v>4.2999999999999997E-2</v>
      </c>
      <c r="D1446" t="s">
        <v>6</v>
      </c>
      <c r="E1446" t="s">
        <v>384</v>
      </c>
      <c r="F1446" t="s">
        <v>437</v>
      </c>
      <c r="G1446" t="s">
        <v>363</v>
      </c>
      <c r="H1446">
        <v>11.805999999999999</v>
      </c>
      <c r="I1446" t="s">
        <v>871</v>
      </c>
      <c r="L1446">
        <v>105826854</v>
      </c>
      <c r="M1446" s="5">
        <v>43558</v>
      </c>
      <c r="N1446">
        <v>21</v>
      </c>
      <c r="O1446">
        <v>1</v>
      </c>
      <c r="P1446">
        <v>0</v>
      </c>
      <c r="Q1446">
        <v>3</v>
      </c>
      <c r="R1446" t="s">
        <v>3</v>
      </c>
    </row>
    <row r="1447" spans="1:18" x14ac:dyDescent="0.35">
      <c r="A1447">
        <v>0</v>
      </c>
      <c r="B1447" t="s">
        <v>363</v>
      </c>
      <c r="C1447">
        <v>0.04</v>
      </c>
      <c r="D1447" t="s">
        <v>6</v>
      </c>
      <c r="E1447" t="s">
        <v>384</v>
      </c>
      <c r="F1447" t="s">
        <v>536</v>
      </c>
      <c r="G1447" t="s">
        <v>363</v>
      </c>
      <c r="H1447">
        <v>11.808999999999999</v>
      </c>
      <c r="I1447" t="s">
        <v>871</v>
      </c>
      <c r="L1447">
        <v>108138059</v>
      </c>
      <c r="M1447" s="5">
        <v>45816</v>
      </c>
      <c r="N1447">
        <v>28</v>
      </c>
      <c r="O1447">
        <v>1</v>
      </c>
      <c r="P1447">
        <v>0</v>
      </c>
      <c r="Q1447">
        <v>1</v>
      </c>
      <c r="R1447" t="s">
        <v>7</v>
      </c>
    </row>
    <row r="1448" spans="1:18" x14ac:dyDescent="0.35">
      <c r="A1448">
        <v>0</v>
      </c>
      <c r="B1448" t="s">
        <v>363</v>
      </c>
      <c r="C1448">
        <v>3.3000000000000002E-2</v>
      </c>
      <c r="D1448" t="s">
        <v>6</v>
      </c>
      <c r="E1448" t="s">
        <v>384</v>
      </c>
      <c r="F1448" t="s">
        <v>436</v>
      </c>
      <c r="G1448" t="s">
        <v>363</v>
      </c>
      <c r="H1448">
        <v>11.816000000000001</v>
      </c>
      <c r="I1448" t="s">
        <v>871</v>
      </c>
      <c r="L1448">
        <v>106336996</v>
      </c>
      <c r="M1448" s="5">
        <v>44088</v>
      </c>
      <c r="N1448">
        <v>28</v>
      </c>
      <c r="O1448">
        <v>1</v>
      </c>
      <c r="P1448">
        <v>0</v>
      </c>
      <c r="Q1448">
        <v>1</v>
      </c>
      <c r="R1448" t="s">
        <v>7</v>
      </c>
    </row>
    <row r="1449" spans="1:18" x14ac:dyDescent="0.35">
      <c r="A1449">
        <v>0</v>
      </c>
      <c r="B1449" t="s">
        <v>363</v>
      </c>
      <c r="C1449">
        <v>2.3E-2</v>
      </c>
      <c r="D1449" t="s">
        <v>399</v>
      </c>
      <c r="E1449" t="s">
        <v>384</v>
      </c>
      <c r="F1449" t="s">
        <v>436</v>
      </c>
      <c r="G1449" t="s">
        <v>363</v>
      </c>
      <c r="H1449">
        <v>11.826000000000001</v>
      </c>
      <c r="I1449" t="s">
        <v>871</v>
      </c>
      <c r="L1449">
        <v>108456272</v>
      </c>
      <c r="M1449" s="5">
        <v>46115</v>
      </c>
      <c r="N1449">
        <v>21</v>
      </c>
      <c r="O1449">
        <v>1</v>
      </c>
      <c r="P1449">
        <v>0</v>
      </c>
      <c r="Q1449">
        <v>4</v>
      </c>
      <c r="R1449" t="s">
        <v>7</v>
      </c>
    </row>
    <row r="1450" spans="1:18" x14ac:dyDescent="0.35">
      <c r="A1450">
        <v>0</v>
      </c>
      <c r="B1450" t="s">
        <v>363</v>
      </c>
      <c r="C1450">
        <v>1.9E-2</v>
      </c>
      <c r="D1450" t="s">
        <v>6</v>
      </c>
      <c r="E1450" t="s">
        <v>384</v>
      </c>
      <c r="F1450" t="s">
        <v>501</v>
      </c>
      <c r="G1450" t="s">
        <v>363</v>
      </c>
      <c r="H1450">
        <v>11.83</v>
      </c>
      <c r="I1450" t="s">
        <v>871</v>
      </c>
      <c r="L1450">
        <v>106486084</v>
      </c>
      <c r="M1450" s="5">
        <v>44226</v>
      </c>
      <c r="N1450">
        <v>21</v>
      </c>
      <c r="O1450">
        <v>1</v>
      </c>
      <c r="P1450">
        <v>7</v>
      </c>
      <c r="Q1450">
        <v>2</v>
      </c>
      <c r="R1450" t="s">
        <v>8</v>
      </c>
    </row>
    <row r="1451" spans="1:18" x14ac:dyDescent="0.35">
      <c r="A1451">
        <v>0</v>
      </c>
      <c r="B1451" t="s">
        <v>363</v>
      </c>
      <c r="C1451">
        <v>0.01</v>
      </c>
      <c r="D1451" t="s">
        <v>6</v>
      </c>
      <c r="E1451" t="s">
        <v>384</v>
      </c>
      <c r="F1451" t="s">
        <v>536</v>
      </c>
      <c r="G1451" t="s">
        <v>363</v>
      </c>
      <c r="H1451">
        <v>11.839</v>
      </c>
      <c r="I1451" t="s">
        <v>871</v>
      </c>
      <c r="L1451">
        <v>106891996</v>
      </c>
      <c r="M1451" s="5">
        <v>44517</v>
      </c>
      <c r="N1451">
        <v>21</v>
      </c>
      <c r="O1451">
        <v>1</v>
      </c>
      <c r="Q1451">
        <v>5</v>
      </c>
      <c r="R1451" t="s">
        <v>10</v>
      </c>
    </row>
    <row r="1452" spans="1:18" x14ac:dyDescent="0.35">
      <c r="A1452">
        <v>0</v>
      </c>
      <c r="B1452" t="s">
        <v>363</v>
      </c>
      <c r="C1452">
        <v>0.01</v>
      </c>
      <c r="D1452" t="s">
        <v>6</v>
      </c>
      <c r="E1452" t="s">
        <v>384</v>
      </c>
      <c r="F1452" t="s">
        <v>536</v>
      </c>
      <c r="G1452" t="s">
        <v>363</v>
      </c>
      <c r="H1452">
        <v>11.839</v>
      </c>
      <c r="I1452" t="s">
        <v>871</v>
      </c>
      <c r="L1452">
        <v>107261157</v>
      </c>
      <c r="M1452" s="5">
        <v>44984</v>
      </c>
      <c r="N1452">
        <v>21</v>
      </c>
      <c r="O1452">
        <v>1</v>
      </c>
      <c r="P1452">
        <v>0</v>
      </c>
      <c r="Q1452">
        <v>1</v>
      </c>
      <c r="R1452" t="s">
        <v>7</v>
      </c>
    </row>
    <row r="1453" spans="1:18" x14ac:dyDescent="0.35">
      <c r="A1453">
        <v>721</v>
      </c>
      <c r="B1453" t="s">
        <v>363</v>
      </c>
      <c r="C1453">
        <v>8.9999999999999993E-3</v>
      </c>
      <c r="D1453" t="s">
        <v>6</v>
      </c>
      <c r="E1453" t="s">
        <v>384</v>
      </c>
      <c r="F1453" t="s">
        <v>436</v>
      </c>
      <c r="G1453" t="s">
        <v>363</v>
      </c>
      <c r="H1453">
        <v>11.84</v>
      </c>
      <c r="I1453" t="s">
        <v>871</v>
      </c>
      <c r="L1453">
        <v>108484418</v>
      </c>
      <c r="M1453" s="5">
        <v>46143</v>
      </c>
      <c r="N1453">
        <v>24</v>
      </c>
      <c r="O1453">
        <v>1</v>
      </c>
      <c r="P1453">
        <v>7</v>
      </c>
      <c r="Q1453">
        <v>5</v>
      </c>
      <c r="R1453" t="s">
        <v>7</v>
      </c>
    </row>
    <row r="1454" spans="1:18" x14ac:dyDescent="0.35">
      <c r="A1454">
        <v>0</v>
      </c>
      <c r="B1454" t="s">
        <v>363</v>
      </c>
      <c r="C1454">
        <v>8.0000000000000002E-3</v>
      </c>
      <c r="D1454" t="s">
        <v>6</v>
      </c>
      <c r="E1454" t="s">
        <v>384</v>
      </c>
      <c r="F1454" t="s">
        <v>394</v>
      </c>
      <c r="G1454" t="s">
        <v>363</v>
      </c>
      <c r="H1454">
        <v>11.840999999999999</v>
      </c>
      <c r="I1454" t="s">
        <v>871</v>
      </c>
      <c r="L1454">
        <v>106823237</v>
      </c>
      <c r="M1454" s="5">
        <v>44565</v>
      </c>
      <c r="N1454">
        <v>21</v>
      </c>
      <c r="O1454">
        <v>1</v>
      </c>
      <c r="P1454">
        <v>7</v>
      </c>
      <c r="Q1454">
        <v>1</v>
      </c>
      <c r="R1454" t="s">
        <v>3</v>
      </c>
    </row>
    <row r="1455" spans="1:18" x14ac:dyDescent="0.35">
      <c r="A1455">
        <v>0</v>
      </c>
      <c r="B1455" t="s">
        <v>363</v>
      </c>
      <c r="C1455">
        <v>6.0000000000000001E-3</v>
      </c>
      <c r="D1455" t="s">
        <v>6</v>
      </c>
      <c r="E1455" t="s">
        <v>384</v>
      </c>
      <c r="F1455" t="s">
        <v>501</v>
      </c>
      <c r="G1455" t="s">
        <v>363</v>
      </c>
      <c r="H1455">
        <v>11.843</v>
      </c>
      <c r="I1455" t="s">
        <v>871</v>
      </c>
      <c r="L1455">
        <v>106831861</v>
      </c>
      <c r="M1455" s="5">
        <v>44574</v>
      </c>
      <c r="N1455">
        <v>21</v>
      </c>
      <c r="O1455">
        <v>1</v>
      </c>
      <c r="P1455">
        <v>7</v>
      </c>
      <c r="Q1455">
        <v>1</v>
      </c>
      <c r="R1455" t="s">
        <v>7</v>
      </c>
    </row>
    <row r="1456" spans="1:18" x14ac:dyDescent="0.35">
      <c r="A1456">
        <v>0</v>
      </c>
      <c r="B1456" t="s">
        <v>363</v>
      </c>
      <c r="C1456">
        <v>0.4</v>
      </c>
      <c r="D1456" t="s">
        <v>6</v>
      </c>
      <c r="E1456" t="s">
        <v>404</v>
      </c>
      <c r="F1456" t="s">
        <v>384</v>
      </c>
      <c r="G1456" t="s">
        <v>363</v>
      </c>
      <c r="H1456">
        <v>11.843999999999999</v>
      </c>
      <c r="I1456" t="s">
        <v>871</v>
      </c>
      <c r="L1456">
        <v>108384314</v>
      </c>
      <c r="M1456" s="5">
        <v>46049</v>
      </c>
      <c r="N1456">
        <v>21</v>
      </c>
      <c r="O1456">
        <v>1</v>
      </c>
      <c r="P1456">
        <v>7</v>
      </c>
      <c r="Q1456">
        <v>1</v>
      </c>
      <c r="R1456" t="s">
        <v>7</v>
      </c>
    </row>
    <row r="1457" spans="1:18" x14ac:dyDescent="0.35">
      <c r="A1457">
        <v>0</v>
      </c>
      <c r="B1457" t="s">
        <v>363</v>
      </c>
      <c r="C1457">
        <v>0.4</v>
      </c>
      <c r="D1457" t="s">
        <v>503</v>
      </c>
      <c r="E1457" t="s">
        <v>404</v>
      </c>
      <c r="F1457" t="s">
        <v>384</v>
      </c>
      <c r="G1457" t="s">
        <v>363</v>
      </c>
      <c r="H1457">
        <v>11.843999999999999</v>
      </c>
      <c r="I1457" t="s">
        <v>871</v>
      </c>
      <c r="L1457">
        <v>107322690</v>
      </c>
      <c r="M1457" s="5">
        <v>45048</v>
      </c>
      <c r="N1457">
        <v>28</v>
      </c>
      <c r="O1457">
        <v>1</v>
      </c>
      <c r="P1457">
        <v>8</v>
      </c>
      <c r="Q1457">
        <v>1</v>
      </c>
      <c r="R1457" t="s">
        <v>7</v>
      </c>
    </row>
    <row r="1458" spans="1:18" x14ac:dyDescent="0.35">
      <c r="A1458">
        <v>0</v>
      </c>
      <c r="B1458" t="s">
        <v>363</v>
      </c>
      <c r="C1458">
        <v>4.0000000000000001E-3</v>
      </c>
      <c r="D1458" t="s">
        <v>6</v>
      </c>
      <c r="E1458" t="s">
        <v>384</v>
      </c>
      <c r="F1458" t="s">
        <v>549</v>
      </c>
      <c r="G1458" t="s">
        <v>363</v>
      </c>
      <c r="H1458">
        <v>11.845000000000001</v>
      </c>
      <c r="I1458" t="s">
        <v>871</v>
      </c>
      <c r="L1458">
        <v>107968916</v>
      </c>
      <c r="M1458" s="5">
        <v>45649</v>
      </c>
      <c r="N1458">
        <v>21</v>
      </c>
      <c r="O1458">
        <v>1</v>
      </c>
      <c r="P1458">
        <v>0</v>
      </c>
      <c r="Q1458">
        <v>1</v>
      </c>
      <c r="R1458" t="s">
        <v>7</v>
      </c>
    </row>
    <row r="1459" spans="1:18" x14ac:dyDescent="0.35">
      <c r="A1459">
        <v>0</v>
      </c>
      <c r="B1459" t="s">
        <v>363</v>
      </c>
      <c r="C1459">
        <v>0</v>
      </c>
      <c r="E1459" t="s">
        <v>384</v>
      </c>
      <c r="F1459" t="s">
        <v>550</v>
      </c>
      <c r="G1459" t="s">
        <v>363</v>
      </c>
      <c r="H1459">
        <v>11.849</v>
      </c>
      <c r="I1459" t="s">
        <v>871</v>
      </c>
      <c r="L1459">
        <v>105401937</v>
      </c>
      <c r="M1459" s="5">
        <v>43164</v>
      </c>
      <c r="N1459">
        <v>21</v>
      </c>
      <c r="O1459">
        <v>1</v>
      </c>
      <c r="P1459">
        <v>7</v>
      </c>
      <c r="Q1459">
        <v>2</v>
      </c>
      <c r="R1459" t="s">
        <v>7</v>
      </c>
    </row>
    <row r="1460" spans="1:18" x14ac:dyDescent="0.35">
      <c r="A1460">
        <v>0</v>
      </c>
      <c r="B1460" t="s">
        <v>363</v>
      </c>
      <c r="C1460">
        <v>0</v>
      </c>
      <c r="E1460" t="s">
        <v>384</v>
      </c>
      <c r="F1460" t="s">
        <v>501</v>
      </c>
      <c r="G1460" t="s">
        <v>363</v>
      </c>
      <c r="H1460">
        <v>11.849</v>
      </c>
      <c r="I1460" t="s">
        <v>871</v>
      </c>
      <c r="L1460">
        <v>104701237</v>
      </c>
      <c r="M1460" s="5">
        <v>42472</v>
      </c>
      <c r="N1460">
        <v>24</v>
      </c>
      <c r="O1460">
        <v>2</v>
      </c>
      <c r="P1460">
        <v>7</v>
      </c>
      <c r="Q1460">
        <v>5</v>
      </c>
      <c r="R1460" t="s">
        <v>7</v>
      </c>
    </row>
    <row r="1461" spans="1:18" x14ac:dyDescent="0.35">
      <c r="A1461">
        <v>0</v>
      </c>
      <c r="B1461" t="s">
        <v>363</v>
      </c>
      <c r="C1461">
        <v>0</v>
      </c>
      <c r="E1461" t="s">
        <v>384</v>
      </c>
      <c r="F1461" t="s">
        <v>430</v>
      </c>
      <c r="G1461" t="s">
        <v>363</v>
      </c>
      <c r="H1461">
        <v>11.849</v>
      </c>
      <c r="I1461" t="s">
        <v>871</v>
      </c>
      <c r="L1461">
        <v>106332114</v>
      </c>
      <c r="M1461" s="5">
        <v>44083</v>
      </c>
      <c r="N1461">
        <v>21</v>
      </c>
      <c r="O1461">
        <v>1</v>
      </c>
      <c r="P1461">
        <v>7</v>
      </c>
      <c r="Q1461">
        <v>1</v>
      </c>
      <c r="R1461" t="s">
        <v>7</v>
      </c>
    </row>
    <row r="1462" spans="1:18" x14ac:dyDescent="0.35">
      <c r="A1462">
        <v>0</v>
      </c>
      <c r="B1462" t="s">
        <v>363</v>
      </c>
      <c r="C1462">
        <v>0</v>
      </c>
      <c r="E1462" t="s">
        <v>384</v>
      </c>
      <c r="F1462" t="s">
        <v>432</v>
      </c>
      <c r="G1462" t="s">
        <v>363</v>
      </c>
      <c r="H1462">
        <v>11.849</v>
      </c>
      <c r="I1462" t="s">
        <v>871</v>
      </c>
      <c r="L1462">
        <v>105153676</v>
      </c>
      <c r="M1462" s="5">
        <v>42922</v>
      </c>
      <c r="N1462">
        <v>23</v>
      </c>
      <c r="O1462">
        <v>1</v>
      </c>
      <c r="P1462">
        <v>7</v>
      </c>
      <c r="Q1462">
        <v>1</v>
      </c>
      <c r="R1462" t="s">
        <v>8</v>
      </c>
    </row>
    <row r="1463" spans="1:18" x14ac:dyDescent="0.35">
      <c r="A1463">
        <v>0</v>
      </c>
      <c r="B1463" t="s">
        <v>363</v>
      </c>
      <c r="C1463">
        <v>0</v>
      </c>
      <c r="E1463" t="s">
        <v>384</v>
      </c>
      <c r="F1463" t="s">
        <v>551</v>
      </c>
      <c r="G1463" t="s">
        <v>363</v>
      </c>
      <c r="H1463">
        <v>11.849</v>
      </c>
      <c r="I1463" t="s">
        <v>871</v>
      </c>
      <c r="L1463">
        <v>104925414</v>
      </c>
      <c r="M1463" s="5">
        <v>42697</v>
      </c>
      <c r="N1463">
        <v>31</v>
      </c>
      <c r="O1463">
        <v>1</v>
      </c>
      <c r="P1463">
        <v>7</v>
      </c>
      <c r="Q1463">
        <v>1</v>
      </c>
      <c r="R1463" t="s">
        <v>7</v>
      </c>
    </row>
    <row r="1464" spans="1:18" x14ac:dyDescent="0.35">
      <c r="A1464">
        <v>0</v>
      </c>
      <c r="B1464" t="s">
        <v>363</v>
      </c>
      <c r="C1464">
        <v>0</v>
      </c>
      <c r="E1464" t="s">
        <v>384</v>
      </c>
      <c r="F1464" t="s">
        <v>404</v>
      </c>
      <c r="G1464" t="s">
        <v>363</v>
      </c>
      <c r="H1464">
        <v>11.849</v>
      </c>
      <c r="I1464" t="s">
        <v>871</v>
      </c>
      <c r="L1464">
        <v>105342253</v>
      </c>
      <c r="M1464" s="5">
        <v>43102</v>
      </c>
      <c r="N1464">
        <v>23</v>
      </c>
      <c r="O1464">
        <v>1</v>
      </c>
      <c r="P1464">
        <v>7</v>
      </c>
      <c r="Q1464">
        <v>5</v>
      </c>
      <c r="R1464" t="s">
        <v>3</v>
      </c>
    </row>
    <row r="1465" spans="1:18" x14ac:dyDescent="0.35">
      <c r="A1465">
        <v>0</v>
      </c>
      <c r="B1465" t="s">
        <v>363</v>
      </c>
      <c r="C1465">
        <v>0</v>
      </c>
      <c r="E1465" t="s">
        <v>384</v>
      </c>
      <c r="F1465" t="s">
        <v>536</v>
      </c>
      <c r="G1465" t="s">
        <v>363</v>
      </c>
      <c r="H1465">
        <v>11.849</v>
      </c>
      <c r="I1465" t="s">
        <v>871</v>
      </c>
      <c r="L1465">
        <v>104590126</v>
      </c>
      <c r="M1465" s="5">
        <v>42356</v>
      </c>
      <c r="N1465">
        <v>24</v>
      </c>
      <c r="O1465">
        <v>2</v>
      </c>
      <c r="P1465">
        <v>7</v>
      </c>
      <c r="Q1465">
        <v>5</v>
      </c>
      <c r="R1465" t="s">
        <v>7</v>
      </c>
    </row>
    <row r="1466" spans="1:18" x14ac:dyDescent="0.35">
      <c r="A1466">
        <v>0</v>
      </c>
      <c r="B1466" t="s">
        <v>363</v>
      </c>
      <c r="C1466">
        <v>0</v>
      </c>
      <c r="E1466" t="s">
        <v>384</v>
      </c>
      <c r="F1466" t="s">
        <v>404</v>
      </c>
      <c r="G1466" t="s">
        <v>363</v>
      </c>
      <c r="H1466">
        <v>11.849</v>
      </c>
      <c r="I1466" t="s">
        <v>871</v>
      </c>
      <c r="L1466">
        <v>103973654</v>
      </c>
      <c r="M1466" s="5">
        <v>41680</v>
      </c>
      <c r="N1466">
        <v>24</v>
      </c>
      <c r="O1466">
        <v>2</v>
      </c>
      <c r="P1466">
        <v>4</v>
      </c>
      <c r="Q1466">
        <v>5</v>
      </c>
      <c r="R1466" t="s">
        <v>7</v>
      </c>
    </row>
    <row r="1467" spans="1:18" x14ac:dyDescent="0.35">
      <c r="A1467">
        <v>0</v>
      </c>
      <c r="B1467" t="s">
        <v>363</v>
      </c>
      <c r="C1467">
        <v>0</v>
      </c>
      <c r="E1467" t="s">
        <v>384</v>
      </c>
      <c r="F1467" t="s">
        <v>404</v>
      </c>
      <c r="G1467" t="s">
        <v>363</v>
      </c>
      <c r="H1467">
        <v>11.849</v>
      </c>
      <c r="I1467" t="s">
        <v>871</v>
      </c>
      <c r="L1467">
        <v>104714498</v>
      </c>
      <c r="M1467" s="5">
        <v>42483</v>
      </c>
      <c r="N1467">
        <v>28</v>
      </c>
      <c r="O1467">
        <v>1</v>
      </c>
      <c r="P1467">
        <v>7</v>
      </c>
      <c r="Q1467">
        <v>1</v>
      </c>
      <c r="R1467" t="s">
        <v>7</v>
      </c>
    </row>
    <row r="1468" spans="1:18" x14ac:dyDescent="0.35">
      <c r="A1468">
        <v>0</v>
      </c>
      <c r="B1468" t="s">
        <v>363</v>
      </c>
      <c r="C1468">
        <v>0</v>
      </c>
      <c r="E1468" t="s">
        <v>384</v>
      </c>
      <c r="F1468" t="s">
        <v>404</v>
      </c>
      <c r="G1468" t="s">
        <v>363</v>
      </c>
      <c r="H1468">
        <v>11.849</v>
      </c>
      <c r="I1468" t="s">
        <v>871</v>
      </c>
      <c r="L1468">
        <v>106780780</v>
      </c>
      <c r="M1468" s="5">
        <v>44524</v>
      </c>
      <c r="N1468">
        <v>21</v>
      </c>
      <c r="O1468">
        <v>1</v>
      </c>
      <c r="P1468">
        <v>7</v>
      </c>
      <c r="Q1468">
        <v>4</v>
      </c>
      <c r="R1468" t="s">
        <v>7</v>
      </c>
    </row>
    <row r="1469" spans="1:18" x14ac:dyDescent="0.35">
      <c r="A1469">
        <v>0</v>
      </c>
      <c r="B1469" t="s">
        <v>363</v>
      </c>
      <c r="C1469">
        <v>0</v>
      </c>
      <c r="E1469" t="s">
        <v>384</v>
      </c>
      <c r="F1469" t="s">
        <v>436</v>
      </c>
      <c r="G1469" t="s">
        <v>363</v>
      </c>
      <c r="H1469">
        <v>11.849</v>
      </c>
      <c r="I1469" t="s">
        <v>871</v>
      </c>
      <c r="L1469">
        <v>105503475</v>
      </c>
      <c r="M1469" s="5">
        <v>43252</v>
      </c>
      <c r="N1469">
        <v>30</v>
      </c>
      <c r="O1469">
        <v>1</v>
      </c>
      <c r="P1469">
        <v>7</v>
      </c>
      <c r="Q1469">
        <v>5</v>
      </c>
      <c r="R1469" t="s">
        <v>7</v>
      </c>
    </row>
    <row r="1470" spans="1:18" x14ac:dyDescent="0.35">
      <c r="A1470">
        <v>0</v>
      </c>
      <c r="B1470" t="s">
        <v>363</v>
      </c>
      <c r="C1470">
        <v>0</v>
      </c>
      <c r="E1470" t="s">
        <v>384</v>
      </c>
      <c r="F1470" t="s">
        <v>404</v>
      </c>
      <c r="G1470" t="s">
        <v>363</v>
      </c>
      <c r="H1470">
        <v>11.849</v>
      </c>
      <c r="I1470" t="s">
        <v>871</v>
      </c>
      <c r="L1470">
        <v>105755106</v>
      </c>
      <c r="M1470" s="5">
        <v>43488</v>
      </c>
      <c r="N1470">
        <v>24</v>
      </c>
      <c r="O1470">
        <v>1</v>
      </c>
      <c r="P1470">
        <v>7</v>
      </c>
      <c r="Q1470">
        <v>5</v>
      </c>
      <c r="R1470" t="s">
        <v>7</v>
      </c>
    </row>
    <row r="1471" spans="1:18" x14ac:dyDescent="0.35">
      <c r="A1471">
        <v>0</v>
      </c>
      <c r="B1471" t="s">
        <v>363</v>
      </c>
      <c r="C1471">
        <v>0</v>
      </c>
      <c r="E1471" t="s">
        <v>384</v>
      </c>
      <c r="F1471" t="s">
        <v>553</v>
      </c>
      <c r="G1471" t="s">
        <v>363</v>
      </c>
      <c r="H1471">
        <v>11.849</v>
      </c>
      <c r="I1471" t="s">
        <v>871</v>
      </c>
      <c r="L1471">
        <v>108055284</v>
      </c>
      <c r="M1471" s="5">
        <v>45737</v>
      </c>
      <c r="N1471">
        <v>23</v>
      </c>
      <c r="O1471">
        <v>1</v>
      </c>
      <c r="P1471">
        <v>7</v>
      </c>
      <c r="Q1471">
        <v>1</v>
      </c>
      <c r="R1471" t="s">
        <v>8</v>
      </c>
    </row>
    <row r="1472" spans="1:18" x14ac:dyDescent="0.35">
      <c r="A1472">
        <v>0</v>
      </c>
      <c r="B1472" t="s">
        <v>363</v>
      </c>
      <c r="C1472">
        <v>0</v>
      </c>
      <c r="E1472" t="s">
        <v>384</v>
      </c>
      <c r="F1472" t="s">
        <v>554</v>
      </c>
      <c r="G1472" t="s">
        <v>363</v>
      </c>
      <c r="H1472">
        <v>11.849</v>
      </c>
      <c r="I1472" t="s">
        <v>871</v>
      </c>
      <c r="L1472">
        <v>107408462</v>
      </c>
      <c r="M1472" s="5">
        <v>45128</v>
      </c>
      <c r="N1472">
        <v>23</v>
      </c>
      <c r="O1472">
        <v>1</v>
      </c>
      <c r="P1472">
        <v>7</v>
      </c>
      <c r="Q1472">
        <v>4</v>
      </c>
      <c r="R1472" t="s">
        <v>7</v>
      </c>
    </row>
    <row r="1473" spans="1:18" x14ac:dyDescent="0.35">
      <c r="A1473">
        <v>0</v>
      </c>
      <c r="B1473" t="s">
        <v>363</v>
      </c>
      <c r="C1473">
        <v>0</v>
      </c>
      <c r="E1473" t="s">
        <v>384</v>
      </c>
      <c r="F1473" t="s">
        <v>404</v>
      </c>
      <c r="G1473" t="s">
        <v>363</v>
      </c>
      <c r="H1473">
        <v>11.849</v>
      </c>
      <c r="I1473" t="s">
        <v>871</v>
      </c>
      <c r="L1473">
        <v>107809630</v>
      </c>
      <c r="M1473" s="5">
        <v>45511</v>
      </c>
      <c r="N1473">
        <v>23</v>
      </c>
      <c r="O1473">
        <v>2</v>
      </c>
      <c r="P1473">
        <v>7</v>
      </c>
      <c r="Q1473">
        <v>1</v>
      </c>
      <c r="R1473" t="s">
        <v>7</v>
      </c>
    </row>
    <row r="1474" spans="1:18" x14ac:dyDescent="0.35">
      <c r="A1474">
        <v>0</v>
      </c>
      <c r="B1474" t="s">
        <v>363</v>
      </c>
      <c r="C1474">
        <v>0</v>
      </c>
      <c r="E1474" t="s">
        <v>384</v>
      </c>
      <c r="F1474" t="s">
        <v>430</v>
      </c>
      <c r="G1474" t="s">
        <v>363</v>
      </c>
      <c r="H1474">
        <v>11.849</v>
      </c>
      <c r="I1474" t="s">
        <v>871</v>
      </c>
      <c r="L1474">
        <v>108028070</v>
      </c>
      <c r="M1474" s="5">
        <v>45701</v>
      </c>
      <c r="N1474">
        <v>25</v>
      </c>
      <c r="O1474">
        <v>2</v>
      </c>
      <c r="P1474">
        <v>7</v>
      </c>
      <c r="Q1474">
        <v>1</v>
      </c>
      <c r="R1474" t="s">
        <v>7</v>
      </c>
    </row>
    <row r="1475" spans="1:18" x14ac:dyDescent="0.35">
      <c r="A1475">
        <v>0</v>
      </c>
      <c r="B1475" t="s">
        <v>363</v>
      </c>
      <c r="C1475">
        <v>0</v>
      </c>
      <c r="E1475" t="s">
        <v>384</v>
      </c>
      <c r="F1475" t="s">
        <v>434</v>
      </c>
      <c r="G1475" t="s">
        <v>363</v>
      </c>
      <c r="H1475">
        <v>11.849</v>
      </c>
      <c r="I1475" t="s">
        <v>871</v>
      </c>
      <c r="L1475">
        <v>107894046</v>
      </c>
      <c r="M1475" s="5">
        <v>45586</v>
      </c>
      <c r="N1475">
        <v>23</v>
      </c>
      <c r="O1475">
        <v>1</v>
      </c>
      <c r="P1475">
        <v>7</v>
      </c>
      <c r="Q1475">
        <v>5</v>
      </c>
      <c r="R1475" t="s">
        <v>7</v>
      </c>
    </row>
    <row r="1476" spans="1:18" x14ac:dyDescent="0.35">
      <c r="A1476">
        <v>0</v>
      </c>
      <c r="B1476" t="s">
        <v>363</v>
      </c>
      <c r="C1476">
        <v>0</v>
      </c>
      <c r="E1476" t="s">
        <v>384</v>
      </c>
      <c r="F1476" t="s">
        <v>435</v>
      </c>
      <c r="G1476" t="s">
        <v>363</v>
      </c>
      <c r="H1476">
        <v>11.849</v>
      </c>
      <c r="I1476" t="s">
        <v>871</v>
      </c>
      <c r="L1476">
        <v>108394167</v>
      </c>
      <c r="M1476" s="5">
        <v>46060</v>
      </c>
      <c r="N1476">
        <v>23</v>
      </c>
      <c r="O1476">
        <v>1</v>
      </c>
      <c r="P1476">
        <v>7</v>
      </c>
      <c r="Q1476">
        <v>5</v>
      </c>
      <c r="R1476" t="s">
        <v>7</v>
      </c>
    </row>
    <row r="1477" spans="1:18" x14ac:dyDescent="0.35">
      <c r="A1477">
        <v>0</v>
      </c>
      <c r="B1477" t="s">
        <v>363</v>
      </c>
      <c r="C1477">
        <v>0</v>
      </c>
      <c r="E1477" t="s">
        <v>384</v>
      </c>
      <c r="F1477" t="s">
        <v>430</v>
      </c>
      <c r="G1477" t="s">
        <v>363</v>
      </c>
      <c r="H1477">
        <v>11.849</v>
      </c>
      <c r="I1477" t="s">
        <v>871</v>
      </c>
      <c r="L1477">
        <v>107988354</v>
      </c>
      <c r="M1477" s="5">
        <v>45669</v>
      </c>
      <c r="N1477">
        <v>24</v>
      </c>
      <c r="O1477">
        <v>1</v>
      </c>
      <c r="P1477">
        <v>7</v>
      </c>
      <c r="Q1477">
        <v>4</v>
      </c>
      <c r="R1477" t="s">
        <v>8</v>
      </c>
    </row>
    <row r="1478" spans="1:18" x14ac:dyDescent="0.35">
      <c r="A1478">
        <v>0</v>
      </c>
      <c r="B1478" t="s">
        <v>363</v>
      </c>
      <c r="C1478">
        <v>0</v>
      </c>
      <c r="E1478" t="s">
        <v>384</v>
      </c>
      <c r="F1478" t="s">
        <v>434</v>
      </c>
      <c r="G1478" t="s">
        <v>363</v>
      </c>
      <c r="H1478">
        <v>11.849</v>
      </c>
      <c r="I1478" t="s">
        <v>871</v>
      </c>
      <c r="L1478">
        <v>108056617</v>
      </c>
      <c r="M1478" s="5">
        <v>45737</v>
      </c>
      <c r="N1478">
        <v>23</v>
      </c>
      <c r="O1478">
        <v>1</v>
      </c>
      <c r="P1478">
        <v>7</v>
      </c>
      <c r="Q1478">
        <v>1</v>
      </c>
      <c r="R1478" t="s">
        <v>7</v>
      </c>
    </row>
    <row r="1479" spans="1:18" x14ac:dyDescent="0.35">
      <c r="A1479">
        <v>0</v>
      </c>
      <c r="B1479" t="s">
        <v>363</v>
      </c>
      <c r="C1479">
        <v>0</v>
      </c>
      <c r="E1479" t="s">
        <v>384</v>
      </c>
      <c r="F1479" t="s">
        <v>555</v>
      </c>
      <c r="G1479" t="s">
        <v>363</v>
      </c>
      <c r="H1479">
        <v>11.849</v>
      </c>
      <c r="I1479" t="s">
        <v>871</v>
      </c>
      <c r="L1479">
        <v>107970320</v>
      </c>
      <c r="M1479" s="5">
        <v>45648</v>
      </c>
      <c r="N1479">
        <v>23</v>
      </c>
      <c r="O1479">
        <v>1</v>
      </c>
      <c r="P1479">
        <v>7</v>
      </c>
      <c r="Q1479">
        <v>5</v>
      </c>
      <c r="R1479" t="s">
        <v>8</v>
      </c>
    </row>
    <row r="1480" spans="1:18" x14ac:dyDescent="0.35">
      <c r="A1480">
        <v>0</v>
      </c>
      <c r="B1480" t="s">
        <v>363</v>
      </c>
      <c r="C1480">
        <v>0</v>
      </c>
      <c r="E1480" t="s">
        <v>384</v>
      </c>
      <c r="F1480" t="s">
        <v>404</v>
      </c>
      <c r="G1480" t="s">
        <v>363</v>
      </c>
      <c r="H1480">
        <v>11.849</v>
      </c>
      <c r="I1480" t="s">
        <v>871</v>
      </c>
      <c r="L1480">
        <v>108379843</v>
      </c>
      <c r="M1480" s="5">
        <v>46043</v>
      </c>
      <c r="N1480">
        <v>21</v>
      </c>
      <c r="O1480">
        <v>1</v>
      </c>
      <c r="P1480">
        <v>7</v>
      </c>
      <c r="Q1480">
        <v>1</v>
      </c>
      <c r="R1480" t="s">
        <v>7</v>
      </c>
    </row>
    <row r="1481" spans="1:18" x14ac:dyDescent="0.35">
      <c r="A1481">
        <v>0</v>
      </c>
      <c r="B1481" t="s">
        <v>363</v>
      </c>
      <c r="C1481">
        <v>0</v>
      </c>
      <c r="E1481" t="s">
        <v>384</v>
      </c>
      <c r="F1481" t="s">
        <v>436</v>
      </c>
      <c r="G1481" t="s">
        <v>363</v>
      </c>
      <c r="H1481">
        <v>11.849</v>
      </c>
      <c r="I1481" t="s">
        <v>871</v>
      </c>
      <c r="L1481">
        <v>107927615</v>
      </c>
      <c r="M1481" s="5">
        <v>45615</v>
      </c>
      <c r="N1481">
        <v>23</v>
      </c>
      <c r="O1481">
        <v>1</v>
      </c>
      <c r="P1481">
        <v>7</v>
      </c>
      <c r="Q1481">
        <v>3</v>
      </c>
      <c r="R1481" t="s">
        <v>7</v>
      </c>
    </row>
    <row r="1482" spans="1:18" x14ac:dyDescent="0.35">
      <c r="A1482">
        <v>0</v>
      </c>
      <c r="B1482" t="s">
        <v>363</v>
      </c>
      <c r="C1482">
        <v>0</v>
      </c>
      <c r="E1482" t="s">
        <v>384</v>
      </c>
      <c r="F1482" t="s">
        <v>404</v>
      </c>
      <c r="G1482" t="s">
        <v>363</v>
      </c>
      <c r="H1482">
        <v>11.849</v>
      </c>
      <c r="I1482" t="s">
        <v>871</v>
      </c>
      <c r="L1482">
        <v>107992930</v>
      </c>
      <c r="M1482" s="5">
        <v>45672</v>
      </c>
      <c r="N1482">
        <v>23</v>
      </c>
      <c r="O1482">
        <v>1</v>
      </c>
      <c r="P1482">
        <v>7</v>
      </c>
      <c r="Q1482">
        <v>4</v>
      </c>
      <c r="R1482" t="s">
        <v>7</v>
      </c>
    </row>
    <row r="1483" spans="1:18" x14ac:dyDescent="0.35">
      <c r="A1483">
        <v>0</v>
      </c>
      <c r="B1483" t="s">
        <v>363</v>
      </c>
      <c r="C1483">
        <v>0</v>
      </c>
      <c r="E1483" t="s">
        <v>384</v>
      </c>
      <c r="F1483" t="s">
        <v>556</v>
      </c>
      <c r="G1483" t="s">
        <v>363</v>
      </c>
      <c r="H1483">
        <v>11.849</v>
      </c>
      <c r="I1483" t="s">
        <v>871</v>
      </c>
      <c r="L1483">
        <v>107938478</v>
      </c>
      <c r="M1483" s="5">
        <v>45623</v>
      </c>
      <c r="N1483">
        <v>21</v>
      </c>
      <c r="O1483">
        <v>1</v>
      </c>
      <c r="P1483">
        <v>12</v>
      </c>
      <c r="Q1483">
        <v>4</v>
      </c>
      <c r="R1483" t="s">
        <v>8</v>
      </c>
    </row>
    <row r="1484" spans="1:18" x14ac:dyDescent="0.35">
      <c r="A1484">
        <v>0</v>
      </c>
      <c r="B1484" t="s">
        <v>363</v>
      </c>
      <c r="C1484">
        <v>0</v>
      </c>
      <c r="E1484" t="s">
        <v>384</v>
      </c>
      <c r="F1484" t="s">
        <v>436</v>
      </c>
      <c r="G1484" t="s">
        <v>363</v>
      </c>
      <c r="H1484">
        <v>11.849</v>
      </c>
      <c r="I1484" t="s">
        <v>871</v>
      </c>
      <c r="L1484">
        <v>107765086</v>
      </c>
      <c r="M1484" s="5">
        <v>45465</v>
      </c>
      <c r="N1484">
        <v>23</v>
      </c>
      <c r="O1484">
        <v>1</v>
      </c>
      <c r="P1484">
        <v>7</v>
      </c>
      <c r="Q1484">
        <v>1</v>
      </c>
      <c r="R1484" t="s">
        <v>3</v>
      </c>
    </row>
    <row r="1485" spans="1:18" x14ac:dyDescent="0.35">
      <c r="A1485">
        <v>0</v>
      </c>
      <c r="B1485" t="s">
        <v>363</v>
      </c>
      <c r="C1485">
        <v>0</v>
      </c>
      <c r="E1485" t="s">
        <v>384</v>
      </c>
      <c r="F1485" t="s">
        <v>430</v>
      </c>
      <c r="G1485" t="s">
        <v>363</v>
      </c>
      <c r="H1485">
        <v>11.849</v>
      </c>
      <c r="I1485" t="s">
        <v>871</v>
      </c>
      <c r="L1485">
        <v>108454848</v>
      </c>
      <c r="M1485" s="5">
        <v>46114</v>
      </c>
      <c r="N1485">
        <v>24</v>
      </c>
      <c r="O1485">
        <v>1</v>
      </c>
      <c r="P1485">
        <v>7</v>
      </c>
      <c r="Q1485">
        <v>4</v>
      </c>
      <c r="R1485" t="s">
        <v>3</v>
      </c>
    </row>
    <row r="1486" spans="1:18" x14ac:dyDescent="0.35">
      <c r="A1486">
        <v>0</v>
      </c>
      <c r="B1486" t="s">
        <v>363</v>
      </c>
      <c r="C1486">
        <v>3.09</v>
      </c>
      <c r="D1486" t="s">
        <v>6</v>
      </c>
      <c r="E1486" t="s">
        <v>387</v>
      </c>
      <c r="F1486" t="s">
        <v>384</v>
      </c>
      <c r="G1486" t="s">
        <v>363</v>
      </c>
      <c r="H1486">
        <v>11.851000000000001</v>
      </c>
      <c r="I1486" t="s">
        <v>871</v>
      </c>
      <c r="L1486">
        <v>107968829</v>
      </c>
      <c r="M1486" s="5">
        <v>45649</v>
      </c>
      <c r="N1486">
        <v>17</v>
      </c>
      <c r="O1486">
        <v>1</v>
      </c>
      <c r="P1486">
        <v>0</v>
      </c>
      <c r="Q1486">
        <v>5</v>
      </c>
      <c r="R1486" t="s">
        <v>7</v>
      </c>
    </row>
    <row r="1487" spans="1:18" x14ac:dyDescent="0.35">
      <c r="A1487">
        <v>0</v>
      </c>
      <c r="B1487" t="s">
        <v>363</v>
      </c>
      <c r="C1487">
        <v>4.0000000000000001E-3</v>
      </c>
      <c r="D1487" t="s">
        <v>411</v>
      </c>
      <c r="E1487" t="s">
        <v>384</v>
      </c>
      <c r="F1487" t="s">
        <v>404</v>
      </c>
      <c r="G1487" t="s">
        <v>363</v>
      </c>
      <c r="H1487">
        <v>11.853</v>
      </c>
      <c r="I1487" t="s">
        <v>871</v>
      </c>
      <c r="L1487">
        <v>107461901</v>
      </c>
      <c r="M1487" s="5">
        <v>45184</v>
      </c>
      <c r="N1487">
        <v>21</v>
      </c>
      <c r="O1487">
        <v>1</v>
      </c>
      <c r="P1487">
        <v>0</v>
      </c>
      <c r="Q1487">
        <v>5</v>
      </c>
      <c r="R1487" t="s">
        <v>7</v>
      </c>
    </row>
    <row r="1488" spans="1:18" x14ac:dyDescent="0.35">
      <c r="A1488">
        <v>0</v>
      </c>
      <c r="B1488" t="s">
        <v>363</v>
      </c>
      <c r="C1488">
        <v>4.0000000000000001E-3</v>
      </c>
      <c r="D1488" t="s">
        <v>411</v>
      </c>
      <c r="E1488" t="s">
        <v>384</v>
      </c>
      <c r="F1488" t="s">
        <v>387</v>
      </c>
      <c r="G1488" t="s">
        <v>363</v>
      </c>
      <c r="H1488">
        <v>11.853</v>
      </c>
      <c r="I1488" t="s">
        <v>871</v>
      </c>
      <c r="L1488">
        <v>108415522</v>
      </c>
      <c r="M1488" s="5">
        <v>46079</v>
      </c>
      <c r="N1488">
        <v>21</v>
      </c>
      <c r="O1488">
        <v>2</v>
      </c>
      <c r="P1488">
        <v>0</v>
      </c>
      <c r="Q1488">
        <v>4</v>
      </c>
      <c r="R1488" t="s">
        <v>7</v>
      </c>
    </row>
    <row r="1489" spans="1:18" x14ac:dyDescent="0.35">
      <c r="A1489">
        <v>0</v>
      </c>
      <c r="B1489" t="s">
        <v>363</v>
      </c>
      <c r="C1489">
        <v>5.0000000000000001E-3</v>
      </c>
      <c r="D1489" t="s">
        <v>411</v>
      </c>
      <c r="E1489" t="s">
        <v>384</v>
      </c>
      <c r="F1489" t="s">
        <v>404</v>
      </c>
      <c r="G1489" t="s">
        <v>363</v>
      </c>
      <c r="H1489">
        <v>11.853999999999999</v>
      </c>
      <c r="I1489" t="s">
        <v>871</v>
      </c>
      <c r="L1489">
        <v>107221753</v>
      </c>
      <c r="M1489" s="5">
        <v>44948</v>
      </c>
      <c r="N1489">
        <v>21</v>
      </c>
      <c r="O1489">
        <v>3</v>
      </c>
      <c r="P1489">
        <v>0</v>
      </c>
      <c r="Q1489">
        <v>1</v>
      </c>
      <c r="R1489" t="s">
        <v>7</v>
      </c>
    </row>
    <row r="1490" spans="1:18" x14ac:dyDescent="0.35">
      <c r="A1490">
        <v>0</v>
      </c>
      <c r="B1490" t="s">
        <v>363</v>
      </c>
      <c r="C1490">
        <v>8.0000000000000002E-3</v>
      </c>
      <c r="D1490" t="s">
        <v>411</v>
      </c>
      <c r="E1490" t="s">
        <v>384</v>
      </c>
      <c r="F1490" t="s">
        <v>404</v>
      </c>
      <c r="G1490" t="s">
        <v>363</v>
      </c>
      <c r="H1490">
        <v>11.856999999999999</v>
      </c>
      <c r="I1490" t="s">
        <v>871</v>
      </c>
      <c r="L1490">
        <v>104452410</v>
      </c>
      <c r="M1490" s="5">
        <v>42221</v>
      </c>
      <c r="N1490">
        <v>24</v>
      </c>
      <c r="O1490">
        <v>1</v>
      </c>
      <c r="P1490">
        <v>0</v>
      </c>
      <c r="Q1490">
        <v>1</v>
      </c>
      <c r="R1490" t="s">
        <v>8</v>
      </c>
    </row>
    <row r="1491" spans="1:18" x14ac:dyDescent="0.35">
      <c r="A1491">
        <v>0</v>
      </c>
      <c r="B1491" t="s">
        <v>363</v>
      </c>
      <c r="C1491">
        <v>1.2E-2</v>
      </c>
      <c r="D1491" t="s">
        <v>411</v>
      </c>
      <c r="E1491" t="s">
        <v>384</v>
      </c>
      <c r="F1491" t="s">
        <v>404</v>
      </c>
      <c r="G1491" t="s">
        <v>363</v>
      </c>
      <c r="H1491">
        <v>11.861000000000001</v>
      </c>
      <c r="I1491" t="s">
        <v>871</v>
      </c>
      <c r="L1491">
        <v>108180639</v>
      </c>
      <c r="M1491" s="5">
        <v>45861</v>
      </c>
      <c r="N1491">
        <v>21</v>
      </c>
      <c r="O1491">
        <v>1</v>
      </c>
      <c r="P1491">
        <v>0</v>
      </c>
      <c r="Q1491">
        <v>1</v>
      </c>
      <c r="R1491" t="s">
        <v>7</v>
      </c>
    </row>
    <row r="1492" spans="1:18" x14ac:dyDescent="0.35">
      <c r="A1492">
        <v>0</v>
      </c>
      <c r="B1492" t="s">
        <v>363</v>
      </c>
      <c r="C1492">
        <v>1.6E-2</v>
      </c>
      <c r="D1492" t="s">
        <v>411</v>
      </c>
      <c r="E1492" t="s">
        <v>384</v>
      </c>
      <c r="F1492" t="s">
        <v>550</v>
      </c>
      <c r="G1492" t="s">
        <v>363</v>
      </c>
      <c r="H1492">
        <v>11.865</v>
      </c>
      <c r="I1492" t="s">
        <v>871</v>
      </c>
      <c r="L1492">
        <v>105321444</v>
      </c>
      <c r="M1492" s="5">
        <v>43081</v>
      </c>
      <c r="N1492">
        <v>26</v>
      </c>
      <c r="O1492">
        <v>1</v>
      </c>
      <c r="P1492">
        <v>7</v>
      </c>
      <c r="Q1492">
        <v>5</v>
      </c>
      <c r="R1492" t="s">
        <v>7</v>
      </c>
    </row>
    <row r="1493" spans="1:18" x14ac:dyDescent="0.35">
      <c r="A1493">
        <v>0</v>
      </c>
      <c r="B1493" t="s">
        <v>363</v>
      </c>
      <c r="C1493">
        <v>1.7000000000000001E-2</v>
      </c>
      <c r="D1493" t="s">
        <v>411</v>
      </c>
      <c r="E1493" t="s">
        <v>384</v>
      </c>
      <c r="F1493" t="s">
        <v>404</v>
      </c>
      <c r="G1493" t="s">
        <v>363</v>
      </c>
      <c r="H1493">
        <v>11.866</v>
      </c>
      <c r="I1493" t="s">
        <v>871</v>
      </c>
      <c r="L1493">
        <v>104566943</v>
      </c>
      <c r="M1493" s="5">
        <v>42335</v>
      </c>
      <c r="N1493">
        <v>21</v>
      </c>
      <c r="O1493">
        <v>1</v>
      </c>
      <c r="P1493">
        <v>0</v>
      </c>
      <c r="Q1493">
        <v>1</v>
      </c>
      <c r="R1493" t="s">
        <v>3</v>
      </c>
    </row>
    <row r="1494" spans="1:18" x14ac:dyDescent="0.35">
      <c r="A1494">
        <v>0</v>
      </c>
      <c r="B1494" t="s">
        <v>363</v>
      </c>
      <c r="C1494">
        <v>1.7000000000000001E-2</v>
      </c>
      <c r="D1494" t="s">
        <v>411</v>
      </c>
      <c r="E1494" t="s">
        <v>384</v>
      </c>
      <c r="F1494" t="s">
        <v>404</v>
      </c>
      <c r="G1494" t="s">
        <v>363</v>
      </c>
      <c r="H1494">
        <v>11.866</v>
      </c>
      <c r="I1494" t="s">
        <v>871</v>
      </c>
      <c r="L1494">
        <v>107283661</v>
      </c>
      <c r="M1494" s="5">
        <v>45010</v>
      </c>
      <c r="N1494">
        <v>21</v>
      </c>
      <c r="O1494">
        <v>1</v>
      </c>
      <c r="P1494">
        <v>0</v>
      </c>
      <c r="Q1494">
        <v>1</v>
      </c>
      <c r="R1494" t="s">
        <v>3</v>
      </c>
    </row>
    <row r="1495" spans="1:18" x14ac:dyDescent="0.35">
      <c r="A1495">
        <v>0</v>
      </c>
      <c r="B1495" t="s">
        <v>363</v>
      </c>
      <c r="C1495">
        <v>1.9E-2</v>
      </c>
      <c r="D1495" t="s">
        <v>411</v>
      </c>
      <c r="E1495" t="s">
        <v>384</v>
      </c>
      <c r="F1495" t="s">
        <v>404</v>
      </c>
      <c r="G1495" t="s">
        <v>363</v>
      </c>
      <c r="H1495">
        <v>11.868</v>
      </c>
      <c r="I1495" t="s">
        <v>871</v>
      </c>
      <c r="L1495">
        <v>106489109</v>
      </c>
      <c r="M1495" s="5">
        <v>44241</v>
      </c>
      <c r="N1495">
        <v>21</v>
      </c>
      <c r="O1495">
        <v>2</v>
      </c>
      <c r="P1495">
        <v>7</v>
      </c>
      <c r="Q1495">
        <v>1</v>
      </c>
      <c r="R1495" t="s">
        <v>7</v>
      </c>
    </row>
    <row r="1496" spans="1:18" x14ac:dyDescent="0.35">
      <c r="A1496">
        <v>0</v>
      </c>
      <c r="B1496" t="s">
        <v>363</v>
      </c>
      <c r="C1496">
        <v>1.9E-2</v>
      </c>
      <c r="D1496" t="s">
        <v>411</v>
      </c>
      <c r="E1496" t="s">
        <v>384</v>
      </c>
      <c r="F1496" t="s">
        <v>404</v>
      </c>
      <c r="G1496" t="s">
        <v>363</v>
      </c>
      <c r="H1496">
        <v>11.868</v>
      </c>
      <c r="I1496" t="s">
        <v>871</v>
      </c>
      <c r="L1496">
        <v>105127583</v>
      </c>
      <c r="M1496" s="5">
        <v>42888</v>
      </c>
      <c r="N1496">
        <v>19</v>
      </c>
      <c r="O1496">
        <v>1</v>
      </c>
      <c r="P1496">
        <v>0</v>
      </c>
      <c r="Q1496">
        <v>1</v>
      </c>
      <c r="R1496" t="s">
        <v>7</v>
      </c>
    </row>
    <row r="1497" spans="1:18" x14ac:dyDescent="0.35">
      <c r="A1497">
        <v>0</v>
      </c>
      <c r="B1497" t="s">
        <v>363</v>
      </c>
      <c r="C1497">
        <v>2.7E-2</v>
      </c>
      <c r="D1497" t="s">
        <v>411</v>
      </c>
      <c r="E1497" t="s">
        <v>384</v>
      </c>
      <c r="F1497" t="s">
        <v>404</v>
      </c>
      <c r="G1497" t="s">
        <v>363</v>
      </c>
      <c r="H1497">
        <v>11.875999999999999</v>
      </c>
      <c r="I1497" t="s">
        <v>871</v>
      </c>
      <c r="L1497">
        <v>105585725</v>
      </c>
      <c r="M1497" s="5">
        <v>43335</v>
      </c>
      <c r="N1497">
        <v>18</v>
      </c>
      <c r="O1497">
        <v>1</v>
      </c>
      <c r="P1497">
        <v>0</v>
      </c>
      <c r="Q1497">
        <v>1</v>
      </c>
      <c r="R1497" t="s">
        <v>7</v>
      </c>
    </row>
    <row r="1498" spans="1:18" x14ac:dyDescent="0.35">
      <c r="A1498">
        <v>721</v>
      </c>
      <c r="B1498" t="s">
        <v>363</v>
      </c>
      <c r="C1498">
        <v>2.8000000000000001E-2</v>
      </c>
      <c r="D1498" t="s">
        <v>411</v>
      </c>
      <c r="E1498" t="s">
        <v>384</v>
      </c>
      <c r="F1498" t="s">
        <v>404</v>
      </c>
      <c r="G1498" t="s">
        <v>363</v>
      </c>
      <c r="H1498">
        <v>11.877000000000001</v>
      </c>
      <c r="I1498" t="s">
        <v>871</v>
      </c>
      <c r="L1498">
        <v>108430245</v>
      </c>
      <c r="M1498" s="5">
        <v>46093</v>
      </c>
      <c r="N1498">
        <v>14</v>
      </c>
      <c r="O1498">
        <v>1</v>
      </c>
      <c r="P1498">
        <v>7</v>
      </c>
      <c r="Q1498">
        <v>1</v>
      </c>
      <c r="R1498" t="s">
        <v>10</v>
      </c>
    </row>
    <row r="1499" spans="1:18" x14ac:dyDescent="0.35">
      <c r="A1499">
        <v>0</v>
      </c>
      <c r="B1499" t="s">
        <v>363</v>
      </c>
      <c r="C1499">
        <v>3.9E-2</v>
      </c>
      <c r="D1499" t="s">
        <v>411</v>
      </c>
      <c r="E1499" t="s">
        <v>384</v>
      </c>
      <c r="F1499" t="s">
        <v>404</v>
      </c>
      <c r="G1499" t="s">
        <v>363</v>
      </c>
      <c r="H1499">
        <v>11.888</v>
      </c>
      <c r="I1499" t="s">
        <v>871</v>
      </c>
      <c r="L1499">
        <v>104775367</v>
      </c>
      <c r="M1499" s="5">
        <v>42548</v>
      </c>
      <c r="N1499">
        <v>23</v>
      </c>
      <c r="O1499">
        <v>1</v>
      </c>
      <c r="P1499">
        <v>4</v>
      </c>
      <c r="Q1499">
        <v>1</v>
      </c>
      <c r="R1499" t="s">
        <v>3</v>
      </c>
    </row>
    <row r="1500" spans="1:18" x14ac:dyDescent="0.35">
      <c r="A1500">
        <v>0</v>
      </c>
      <c r="B1500" t="s">
        <v>363</v>
      </c>
      <c r="C1500">
        <v>4.5999999999999999E-2</v>
      </c>
      <c r="D1500" t="s">
        <v>411</v>
      </c>
      <c r="E1500" t="s">
        <v>384</v>
      </c>
      <c r="F1500" t="s">
        <v>404</v>
      </c>
      <c r="G1500" t="s">
        <v>363</v>
      </c>
      <c r="H1500">
        <v>11.895</v>
      </c>
      <c r="I1500" t="s">
        <v>871</v>
      </c>
      <c r="L1500">
        <v>106989325</v>
      </c>
      <c r="M1500" s="5">
        <v>44727</v>
      </c>
      <c r="N1500">
        <v>26</v>
      </c>
      <c r="O1500">
        <v>1</v>
      </c>
      <c r="P1500">
        <v>8</v>
      </c>
      <c r="Q1500">
        <v>1</v>
      </c>
      <c r="R1500" t="s">
        <v>7</v>
      </c>
    </row>
    <row r="1501" spans="1:18" x14ac:dyDescent="0.35">
      <c r="A1501">
        <v>491</v>
      </c>
      <c r="B1501" t="s">
        <v>363</v>
      </c>
      <c r="C1501">
        <v>4.2</v>
      </c>
      <c r="D1501" t="s">
        <v>411</v>
      </c>
      <c r="E1501" t="s">
        <v>502</v>
      </c>
      <c r="F1501" t="s">
        <v>507</v>
      </c>
      <c r="G1501" t="s">
        <v>363</v>
      </c>
      <c r="H1501">
        <v>11.904999999999999</v>
      </c>
      <c r="I1501" t="s">
        <v>871</v>
      </c>
      <c r="L1501">
        <v>104129374</v>
      </c>
      <c r="M1501" s="5">
        <v>41823</v>
      </c>
      <c r="N1501">
        <v>18</v>
      </c>
      <c r="O1501">
        <v>2</v>
      </c>
      <c r="P1501">
        <v>0</v>
      </c>
      <c r="Q1501">
        <v>1</v>
      </c>
      <c r="R1501" t="s">
        <v>7</v>
      </c>
    </row>
    <row r="1502" spans="1:18" x14ac:dyDescent="0.35">
      <c r="A1502">
        <v>0</v>
      </c>
      <c r="B1502" t="s">
        <v>363</v>
      </c>
      <c r="C1502">
        <v>7.5999999999999998E-2</v>
      </c>
      <c r="D1502" t="s">
        <v>411</v>
      </c>
      <c r="E1502" t="s">
        <v>384</v>
      </c>
      <c r="F1502" t="s">
        <v>404</v>
      </c>
      <c r="G1502" t="s">
        <v>363</v>
      </c>
      <c r="H1502">
        <v>11.925000000000001</v>
      </c>
      <c r="I1502" t="s">
        <v>871</v>
      </c>
      <c r="L1502">
        <v>107234786</v>
      </c>
      <c r="M1502" s="5">
        <v>44955</v>
      </c>
      <c r="N1502">
        <v>25</v>
      </c>
      <c r="O1502">
        <v>1</v>
      </c>
      <c r="P1502">
        <v>0</v>
      </c>
      <c r="Q1502">
        <v>1</v>
      </c>
      <c r="R1502" t="s">
        <v>7</v>
      </c>
    </row>
    <row r="1503" spans="1:18" x14ac:dyDescent="0.35">
      <c r="A1503">
        <v>0</v>
      </c>
      <c r="B1503" t="s">
        <v>363</v>
      </c>
      <c r="C1503">
        <v>7.5999999999999998E-2</v>
      </c>
      <c r="D1503" t="s">
        <v>411</v>
      </c>
      <c r="E1503" t="s">
        <v>384</v>
      </c>
      <c r="F1503" t="s">
        <v>558</v>
      </c>
      <c r="G1503" t="s">
        <v>363</v>
      </c>
      <c r="H1503">
        <v>11.925000000000001</v>
      </c>
      <c r="I1503" t="s">
        <v>871</v>
      </c>
      <c r="L1503">
        <v>107408608</v>
      </c>
      <c r="M1503" s="5">
        <v>45133</v>
      </c>
      <c r="N1503">
        <v>26</v>
      </c>
      <c r="O1503">
        <v>1</v>
      </c>
      <c r="P1503">
        <v>8</v>
      </c>
      <c r="Q1503">
        <v>1</v>
      </c>
      <c r="R1503" t="s">
        <v>7</v>
      </c>
    </row>
    <row r="1504" spans="1:18" x14ac:dyDescent="0.35">
      <c r="A1504">
        <v>0</v>
      </c>
      <c r="B1504" t="s">
        <v>363</v>
      </c>
      <c r="C1504">
        <v>0</v>
      </c>
      <c r="E1504" t="s">
        <v>559</v>
      </c>
      <c r="F1504" t="s">
        <v>384</v>
      </c>
      <c r="G1504" t="s">
        <v>363</v>
      </c>
      <c r="H1504">
        <v>11.936</v>
      </c>
      <c r="I1504" t="s">
        <v>871</v>
      </c>
      <c r="L1504">
        <v>105474943</v>
      </c>
      <c r="M1504" s="5">
        <v>43229</v>
      </c>
      <c r="N1504">
        <v>26</v>
      </c>
      <c r="O1504">
        <v>1</v>
      </c>
      <c r="P1504">
        <v>8</v>
      </c>
      <c r="Q1504">
        <v>1</v>
      </c>
      <c r="R1504" t="s">
        <v>7</v>
      </c>
    </row>
    <row r="1505" spans="1:18" x14ac:dyDescent="0.35">
      <c r="A1505">
        <v>0</v>
      </c>
      <c r="B1505" t="s">
        <v>363</v>
      </c>
      <c r="C1505">
        <v>0</v>
      </c>
      <c r="D1505" t="s">
        <v>6</v>
      </c>
      <c r="E1505" t="s">
        <v>559</v>
      </c>
      <c r="F1505" t="s">
        <v>384</v>
      </c>
      <c r="G1505" t="s">
        <v>363</v>
      </c>
      <c r="H1505">
        <v>11.936</v>
      </c>
      <c r="I1505" t="s">
        <v>871</v>
      </c>
      <c r="L1505">
        <v>108401302</v>
      </c>
      <c r="M1505" s="5">
        <v>46066</v>
      </c>
      <c r="N1505">
        <v>30</v>
      </c>
      <c r="O1505">
        <v>1</v>
      </c>
      <c r="P1505">
        <v>0</v>
      </c>
      <c r="Q1505">
        <v>1</v>
      </c>
      <c r="R1505" t="s">
        <v>7</v>
      </c>
    </row>
    <row r="1506" spans="1:18" x14ac:dyDescent="0.35">
      <c r="A1506">
        <v>0</v>
      </c>
      <c r="B1506" t="s">
        <v>363</v>
      </c>
      <c r="C1506">
        <v>0.1</v>
      </c>
      <c r="D1506" t="s">
        <v>411</v>
      </c>
      <c r="E1506" t="s">
        <v>384</v>
      </c>
      <c r="F1506" t="s">
        <v>387</v>
      </c>
      <c r="G1506" t="s">
        <v>363</v>
      </c>
      <c r="H1506">
        <v>11.949</v>
      </c>
      <c r="I1506" t="s">
        <v>871</v>
      </c>
      <c r="L1506">
        <v>105686397</v>
      </c>
      <c r="M1506" s="5">
        <v>43425</v>
      </c>
      <c r="N1506">
        <v>23</v>
      </c>
      <c r="O1506">
        <v>1</v>
      </c>
      <c r="P1506">
        <v>12</v>
      </c>
      <c r="Q1506">
        <v>1</v>
      </c>
      <c r="R1506" t="s">
        <v>7</v>
      </c>
    </row>
    <row r="1507" spans="1:18" x14ac:dyDescent="0.35">
      <c r="A1507">
        <v>0</v>
      </c>
      <c r="B1507" t="s">
        <v>363</v>
      </c>
      <c r="C1507">
        <v>0.1</v>
      </c>
      <c r="D1507" t="s">
        <v>411</v>
      </c>
      <c r="E1507" t="s">
        <v>384</v>
      </c>
      <c r="F1507" t="s">
        <v>404</v>
      </c>
      <c r="G1507" t="s">
        <v>363</v>
      </c>
      <c r="H1507">
        <v>11.949</v>
      </c>
      <c r="I1507" t="s">
        <v>871</v>
      </c>
      <c r="L1507">
        <v>107054481</v>
      </c>
      <c r="M1507" s="5">
        <v>44791</v>
      </c>
      <c r="N1507">
        <v>28</v>
      </c>
      <c r="O1507">
        <v>1</v>
      </c>
      <c r="P1507">
        <v>0</v>
      </c>
      <c r="Q1507">
        <v>1</v>
      </c>
      <c r="R1507" t="s">
        <v>7</v>
      </c>
    </row>
    <row r="1508" spans="1:18" x14ac:dyDescent="0.35">
      <c r="A1508">
        <v>0</v>
      </c>
      <c r="B1508" t="s">
        <v>363</v>
      </c>
      <c r="C1508">
        <v>0.1</v>
      </c>
      <c r="D1508" t="s">
        <v>411</v>
      </c>
      <c r="E1508" t="s">
        <v>384</v>
      </c>
      <c r="F1508" t="s">
        <v>404</v>
      </c>
      <c r="G1508" t="s">
        <v>363</v>
      </c>
      <c r="H1508">
        <v>11.949</v>
      </c>
      <c r="I1508" t="s">
        <v>871</v>
      </c>
      <c r="L1508">
        <v>106695250</v>
      </c>
      <c r="M1508" s="5">
        <v>44452</v>
      </c>
      <c r="N1508">
        <v>28</v>
      </c>
      <c r="O1508">
        <v>1</v>
      </c>
      <c r="P1508">
        <v>12</v>
      </c>
      <c r="Q1508">
        <v>1</v>
      </c>
      <c r="R1508" t="s">
        <v>7</v>
      </c>
    </row>
    <row r="1509" spans="1:18" x14ac:dyDescent="0.35">
      <c r="A1509">
        <v>0</v>
      </c>
      <c r="B1509" t="s">
        <v>363</v>
      </c>
      <c r="C1509">
        <v>0.1</v>
      </c>
      <c r="D1509" t="s">
        <v>411</v>
      </c>
      <c r="E1509" t="s">
        <v>384</v>
      </c>
      <c r="F1509" t="s">
        <v>387</v>
      </c>
      <c r="G1509" t="s">
        <v>363</v>
      </c>
      <c r="H1509">
        <v>11.949</v>
      </c>
      <c r="I1509" t="s">
        <v>871</v>
      </c>
      <c r="L1509">
        <v>107124161</v>
      </c>
      <c r="M1509" s="5">
        <v>44854</v>
      </c>
      <c r="N1509">
        <v>24</v>
      </c>
      <c r="O1509">
        <v>1</v>
      </c>
      <c r="P1509">
        <v>8</v>
      </c>
      <c r="Q1509">
        <v>1</v>
      </c>
      <c r="R1509" t="s">
        <v>7</v>
      </c>
    </row>
    <row r="1510" spans="1:18" x14ac:dyDescent="0.35">
      <c r="A1510">
        <v>0</v>
      </c>
      <c r="B1510" t="s">
        <v>363</v>
      </c>
      <c r="C1510">
        <v>0.1</v>
      </c>
      <c r="D1510" t="s">
        <v>411</v>
      </c>
      <c r="E1510" t="s">
        <v>384</v>
      </c>
      <c r="F1510" t="s">
        <v>404</v>
      </c>
      <c r="G1510" t="s">
        <v>363</v>
      </c>
      <c r="H1510">
        <v>11.949</v>
      </c>
      <c r="I1510" t="s">
        <v>871</v>
      </c>
      <c r="L1510">
        <v>106405899</v>
      </c>
      <c r="M1510" s="5">
        <v>44150</v>
      </c>
      <c r="N1510">
        <v>24</v>
      </c>
      <c r="O1510">
        <v>1</v>
      </c>
      <c r="P1510">
        <v>8</v>
      </c>
      <c r="Q1510">
        <v>1</v>
      </c>
      <c r="R1510" t="s">
        <v>7</v>
      </c>
    </row>
    <row r="1511" spans="1:18" x14ac:dyDescent="0.35">
      <c r="A1511">
        <v>0</v>
      </c>
      <c r="B1511" t="s">
        <v>363</v>
      </c>
      <c r="C1511">
        <v>0.1</v>
      </c>
      <c r="D1511" t="s">
        <v>411</v>
      </c>
      <c r="E1511" t="s">
        <v>384</v>
      </c>
      <c r="F1511" t="s">
        <v>560</v>
      </c>
      <c r="G1511" t="s">
        <v>363</v>
      </c>
      <c r="H1511">
        <v>11.949</v>
      </c>
      <c r="I1511" t="s">
        <v>871</v>
      </c>
      <c r="L1511">
        <v>104754582</v>
      </c>
      <c r="M1511" s="5">
        <v>42527</v>
      </c>
      <c r="N1511">
        <v>24</v>
      </c>
      <c r="O1511">
        <v>1</v>
      </c>
      <c r="P1511">
        <v>0</v>
      </c>
      <c r="Q1511">
        <v>1</v>
      </c>
      <c r="R1511" t="s">
        <v>7</v>
      </c>
    </row>
    <row r="1512" spans="1:18" x14ac:dyDescent="0.35">
      <c r="A1512">
        <v>0</v>
      </c>
      <c r="B1512" t="s">
        <v>363</v>
      </c>
      <c r="C1512">
        <v>0.1</v>
      </c>
      <c r="D1512" t="s">
        <v>411</v>
      </c>
      <c r="E1512" t="s">
        <v>384</v>
      </c>
      <c r="F1512" t="s">
        <v>404</v>
      </c>
      <c r="G1512" t="s">
        <v>363</v>
      </c>
      <c r="H1512">
        <v>11.949</v>
      </c>
      <c r="I1512" t="s">
        <v>871</v>
      </c>
      <c r="L1512">
        <v>104221449</v>
      </c>
      <c r="M1512" s="5">
        <v>41966</v>
      </c>
      <c r="N1512">
        <v>18</v>
      </c>
      <c r="O1512">
        <v>1</v>
      </c>
      <c r="P1512">
        <v>0</v>
      </c>
      <c r="Q1512">
        <v>1</v>
      </c>
      <c r="R1512" t="s">
        <v>7</v>
      </c>
    </row>
    <row r="1513" spans="1:18" x14ac:dyDescent="0.35">
      <c r="A1513">
        <v>0</v>
      </c>
      <c r="B1513" t="s">
        <v>363</v>
      </c>
      <c r="C1513">
        <v>0.1</v>
      </c>
      <c r="D1513" t="s">
        <v>411</v>
      </c>
      <c r="E1513" t="s">
        <v>384</v>
      </c>
      <c r="F1513" t="s">
        <v>387</v>
      </c>
      <c r="G1513" t="s">
        <v>363</v>
      </c>
      <c r="H1513">
        <v>11.949</v>
      </c>
      <c r="I1513" t="s">
        <v>871</v>
      </c>
      <c r="L1513">
        <v>107407073</v>
      </c>
      <c r="M1513" s="5">
        <v>45132</v>
      </c>
      <c r="N1513">
        <v>21</v>
      </c>
      <c r="O1513">
        <v>1</v>
      </c>
      <c r="P1513">
        <v>0</v>
      </c>
      <c r="Q1513">
        <v>1</v>
      </c>
      <c r="R1513" t="s">
        <v>7</v>
      </c>
    </row>
    <row r="1514" spans="1:18" x14ac:dyDescent="0.35">
      <c r="A1514">
        <v>0</v>
      </c>
      <c r="B1514" t="s">
        <v>363</v>
      </c>
      <c r="C1514">
        <v>0.1</v>
      </c>
      <c r="D1514" t="s">
        <v>411</v>
      </c>
      <c r="E1514" t="s">
        <v>384</v>
      </c>
      <c r="F1514" t="s">
        <v>387</v>
      </c>
      <c r="G1514" t="s">
        <v>363</v>
      </c>
      <c r="H1514">
        <v>11.949</v>
      </c>
      <c r="I1514" t="s">
        <v>871</v>
      </c>
      <c r="L1514">
        <v>107531230</v>
      </c>
      <c r="M1514" s="5">
        <v>45246</v>
      </c>
      <c r="N1514">
        <v>32</v>
      </c>
      <c r="O1514">
        <v>1</v>
      </c>
      <c r="P1514">
        <v>12</v>
      </c>
      <c r="Q1514">
        <v>5</v>
      </c>
      <c r="R1514" t="s">
        <v>8</v>
      </c>
    </row>
    <row r="1515" spans="1:18" x14ac:dyDescent="0.35">
      <c r="A1515">
        <v>0</v>
      </c>
      <c r="B1515" t="s">
        <v>363</v>
      </c>
      <c r="C1515">
        <v>0.1</v>
      </c>
      <c r="D1515" t="s">
        <v>411</v>
      </c>
      <c r="E1515" t="s">
        <v>384</v>
      </c>
      <c r="F1515" t="s">
        <v>404</v>
      </c>
      <c r="G1515" t="s">
        <v>363</v>
      </c>
      <c r="H1515">
        <v>11.949</v>
      </c>
      <c r="I1515" t="s">
        <v>871</v>
      </c>
      <c r="L1515">
        <v>107640793</v>
      </c>
      <c r="M1515" s="5">
        <v>45349</v>
      </c>
      <c r="N1515">
        <v>28</v>
      </c>
      <c r="O1515">
        <v>1</v>
      </c>
      <c r="P1515">
        <v>0</v>
      </c>
      <c r="Q1515">
        <v>1</v>
      </c>
      <c r="R1515" t="s">
        <v>7</v>
      </c>
    </row>
    <row r="1516" spans="1:18" x14ac:dyDescent="0.35">
      <c r="A1516">
        <v>0</v>
      </c>
      <c r="B1516" t="s">
        <v>363</v>
      </c>
      <c r="C1516">
        <v>0.1</v>
      </c>
      <c r="D1516" t="s">
        <v>411</v>
      </c>
      <c r="E1516" t="s">
        <v>384</v>
      </c>
      <c r="F1516" t="s">
        <v>404</v>
      </c>
      <c r="G1516" t="s">
        <v>363</v>
      </c>
      <c r="H1516">
        <v>11.949</v>
      </c>
      <c r="I1516" t="s">
        <v>871</v>
      </c>
      <c r="L1516">
        <v>107538186</v>
      </c>
      <c r="M1516" s="5">
        <v>45252</v>
      </c>
      <c r="N1516">
        <v>24</v>
      </c>
      <c r="O1516">
        <v>2</v>
      </c>
      <c r="P1516">
        <v>4</v>
      </c>
      <c r="Q1516">
        <v>1</v>
      </c>
      <c r="R1516" t="s">
        <v>7</v>
      </c>
    </row>
    <row r="1517" spans="1:18" x14ac:dyDescent="0.35">
      <c r="A1517">
        <v>0</v>
      </c>
      <c r="B1517" t="s">
        <v>363</v>
      </c>
      <c r="C1517">
        <v>0.1</v>
      </c>
      <c r="D1517" t="s">
        <v>411</v>
      </c>
      <c r="E1517" t="s">
        <v>384</v>
      </c>
      <c r="F1517" t="s">
        <v>404</v>
      </c>
      <c r="G1517" t="s">
        <v>363</v>
      </c>
      <c r="H1517">
        <v>11.949</v>
      </c>
      <c r="I1517" t="s">
        <v>871</v>
      </c>
      <c r="L1517">
        <v>107497069</v>
      </c>
      <c r="M1517" s="5">
        <v>45205</v>
      </c>
      <c r="N1517">
        <v>28</v>
      </c>
      <c r="O1517">
        <v>1</v>
      </c>
      <c r="P1517">
        <v>0</v>
      </c>
      <c r="Q1517">
        <v>1</v>
      </c>
      <c r="R1517" t="s">
        <v>7</v>
      </c>
    </row>
    <row r="1518" spans="1:18" x14ac:dyDescent="0.35">
      <c r="A1518">
        <v>0</v>
      </c>
      <c r="B1518" t="s">
        <v>363</v>
      </c>
      <c r="C1518">
        <v>0.13</v>
      </c>
      <c r="D1518" t="s">
        <v>411</v>
      </c>
      <c r="E1518" t="s">
        <v>384</v>
      </c>
      <c r="F1518" t="s">
        <v>404</v>
      </c>
      <c r="G1518" t="s">
        <v>363</v>
      </c>
      <c r="H1518">
        <v>11.978999999999999</v>
      </c>
      <c r="I1518" t="s">
        <v>871</v>
      </c>
      <c r="L1518">
        <v>107350677</v>
      </c>
      <c r="M1518" s="5">
        <v>45076</v>
      </c>
      <c r="N1518">
        <v>20</v>
      </c>
      <c r="O1518">
        <v>2</v>
      </c>
      <c r="P1518">
        <v>0</v>
      </c>
      <c r="Q1518">
        <v>1</v>
      </c>
      <c r="R1518" t="s">
        <v>7</v>
      </c>
    </row>
    <row r="1519" spans="1:18" x14ac:dyDescent="0.35">
      <c r="A1519">
        <v>0</v>
      </c>
      <c r="B1519" t="s">
        <v>363</v>
      </c>
      <c r="C1519">
        <v>0.16</v>
      </c>
      <c r="D1519" t="s">
        <v>411</v>
      </c>
      <c r="E1519" t="s">
        <v>384</v>
      </c>
      <c r="F1519" t="s">
        <v>404</v>
      </c>
      <c r="G1519" t="s">
        <v>363</v>
      </c>
      <c r="H1519">
        <v>12.009</v>
      </c>
      <c r="I1519" t="s">
        <v>871</v>
      </c>
      <c r="L1519">
        <v>106572946</v>
      </c>
      <c r="M1519" s="5">
        <v>44328</v>
      </c>
      <c r="N1519">
        <v>26</v>
      </c>
      <c r="O1519">
        <v>2</v>
      </c>
      <c r="P1519">
        <v>4</v>
      </c>
      <c r="Q1519">
        <v>1</v>
      </c>
      <c r="R1519" t="s">
        <v>7</v>
      </c>
    </row>
    <row r="1520" spans="1:18" x14ac:dyDescent="0.35">
      <c r="A1520">
        <v>0</v>
      </c>
      <c r="B1520" t="s">
        <v>363</v>
      </c>
      <c r="C1520">
        <v>0.16</v>
      </c>
      <c r="D1520" t="s">
        <v>411</v>
      </c>
      <c r="E1520" t="s">
        <v>384</v>
      </c>
      <c r="F1520" t="s">
        <v>404</v>
      </c>
      <c r="G1520" t="s">
        <v>363</v>
      </c>
      <c r="H1520">
        <v>12.009</v>
      </c>
      <c r="I1520" t="s">
        <v>871</v>
      </c>
      <c r="L1520">
        <v>106874159</v>
      </c>
      <c r="M1520" s="5">
        <v>44614</v>
      </c>
      <c r="N1520">
        <v>25</v>
      </c>
      <c r="O1520">
        <v>1</v>
      </c>
      <c r="P1520">
        <v>8</v>
      </c>
      <c r="Q1520">
        <v>1</v>
      </c>
      <c r="R1520" t="s">
        <v>7</v>
      </c>
    </row>
    <row r="1521" spans="1:18" x14ac:dyDescent="0.35">
      <c r="A1521">
        <v>0</v>
      </c>
      <c r="B1521" t="s">
        <v>363</v>
      </c>
      <c r="C1521">
        <v>0</v>
      </c>
      <c r="E1521" t="s">
        <v>561</v>
      </c>
      <c r="F1521" t="s">
        <v>384</v>
      </c>
      <c r="G1521" t="s">
        <v>363</v>
      </c>
      <c r="H1521">
        <v>12.015000000000001</v>
      </c>
      <c r="I1521" t="s">
        <v>871</v>
      </c>
      <c r="L1521">
        <v>106821879</v>
      </c>
      <c r="M1521" s="5">
        <v>44561</v>
      </c>
      <c r="N1521">
        <v>24</v>
      </c>
      <c r="O1521">
        <v>1</v>
      </c>
      <c r="P1521">
        <v>8</v>
      </c>
      <c r="Q1521">
        <v>4</v>
      </c>
      <c r="R1521" t="s">
        <v>7</v>
      </c>
    </row>
    <row r="1522" spans="1:18" x14ac:dyDescent="0.35">
      <c r="A1522">
        <v>0</v>
      </c>
      <c r="B1522" t="s">
        <v>363</v>
      </c>
      <c r="C1522">
        <v>0</v>
      </c>
      <c r="E1522" t="s">
        <v>561</v>
      </c>
      <c r="F1522" t="s">
        <v>384</v>
      </c>
      <c r="G1522" t="s">
        <v>363</v>
      </c>
      <c r="H1522">
        <v>12.015000000000001</v>
      </c>
      <c r="I1522" t="s">
        <v>871</v>
      </c>
      <c r="L1522">
        <v>107439316</v>
      </c>
      <c r="M1522" s="5">
        <v>45162</v>
      </c>
      <c r="N1522">
        <v>24</v>
      </c>
      <c r="O1522">
        <v>1</v>
      </c>
      <c r="P1522">
        <v>8</v>
      </c>
      <c r="Q1522">
        <v>1</v>
      </c>
      <c r="R1522" t="s">
        <v>7</v>
      </c>
    </row>
    <row r="1523" spans="1:18" x14ac:dyDescent="0.35">
      <c r="A1523">
        <v>0</v>
      </c>
      <c r="B1523" t="s">
        <v>363</v>
      </c>
      <c r="C1523">
        <v>0</v>
      </c>
      <c r="E1523" t="s">
        <v>561</v>
      </c>
      <c r="F1523" t="s">
        <v>404</v>
      </c>
      <c r="G1523" t="s">
        <v>363</v>
      </c>
      <c r="H1523">
        <v>12.015000000000001</v>
      </c>
      <c r="I1523" t="s">
        <v>871</v>
      </c>
      <c r="L1523">
        <v>107743508</v>
      </c>
      <c r="M1523" s="5">
        <v>45447</v>
      </c>
      <c r="N1523">
        <v>24</v>
      </c>
      <c r="O1523">
        <v>1</v>
      </c>
      <c r="P1523">
        <v>8</v>
      </c>
      <c r="Q1523">
        <v>1</v>
      </c>
      <c r="R1523" t="s">
        <v>7</v>
      </c>
    </row>
    <row r="1524" spans="1:18" x14ac:dyDescent="0.35">
      <c r="A1524">
        <v>0</v>
      </c>
      <c r="B1524" t="s">
        <v>363</v>
      </c>
      <c r="C1524">
        <v>0</v>
      </c>
      <c r="E1524" t="s">
        <v>561</v>
      </c>
      <c r="F1524" t="s">
        <v>384</v>
      </c>
      <c r="G1524" t="s">
        <v>363</v>
      </c>
      <c r="H1524">
        <v>12.015000000000001</v>
      </c>
      <c r="I1524" t="s">
        <v>871</v>
      </c>
      <c r="L1524">
        <v>108321311</v>
      </c>
      <c r="M1524" s="5">
        <v>45987</v>
      </c>
      <c r="N1524">
        <v>27</v>
      </c>
      <c r="O1524">
        <v>1</v>
      </c>
      <c r="P1524">
        <v>8</v>
      </c>
      <c r="Q1524">
        <v>5</v>
      </c>
      <c r="R1524" t="s">
        <v>8</v>
      </c>
    </row>
    <row r="1525" spans="1:18" x14ac:dyDescent="0.35">
      <c r="A1525">
        <v>0</v>
      </c>
      <c r="B1525" t="s">
        <v>363</v>
      </c>
      <c r="C1525">
        <v>0</v>
      </c>
      <c r="E1525" t="s">
        <v>561</v>
      </c>
      <c r="F1525" t="s">
        <v>384</v>
      </c>
      <c r="G1525" t="s">
        <v>363</v>
      </c>
      <c r="H1525">
        <v>12.015000000000001</v>
      </c>
      <c r="I1525" t="s">
        <v>871</v>
      </c>
      <c r="L1525">
        <v>108381233</v>
      </c>
      <c r="M1525" s="5">
        <v>46045</v>
      </c>
      <c r="N1525">
        <v>24</v>
      </c>
      <c r="O1525">
        <v>1</v>
      </c>
      <c r="P1525">
        <v>8</v>
      </c>
      <c r="Q1525">
        <v>5</v>
      </c>
      <c r="R1525" t="s">
        <v>7</v>
      </c>
    </row>
    <row r="1526" spans="1:18" x14ac:dyDescent="0.35">
      <c r="A1526">
        <v>0</v>
      </c>
      <c r="B1526" t="s">
        <v>363</v>
      </c>
      <c r="C1526">
        <v>0</v>
      </c>
      <c r="E1526" t="s">
        <v>561</v>
      </c>
      <c r="F1526" t="s">
        <v>384</v>
      </c>
      <c r="G1526" t="s">
        <v>363</v>
      </c>
      <c r="H1526">
        <v>12.015000000000001</v>
      </c>
      <c r="I1526" t="s">
        <v>871</v>
      </c>
      <c r="L1526">
        <v>107631993</v>
      </c>
      <c r="M1526" s="5">
        <v>45338</v>
      </c>
      <c r="N1526">
        <v>24</v>
      </c>
      <c r="O1526">
        <v>1</v>
      </c>
      <c r="P1526">
        <v>8</v>
      </c>
      <c r="Q1526">
        <v>1</v>
      </c>
      <c r="R1526" t="s">
        <v>3</v>
      </c>
    </row>
    <row r="1527" spans="1:18" x14ac:dyDescent="0.35">
      <c r="A1527">
        <v>0</v>
      </c>
      <c r="B1527" t="s">
        <v>363</v>
      </c>
      <c r="C1527">
        <v>0</v>
      </c>
      <c r="E1527" t="s">
        <v>562</v>
      </c>
      <c r="F1527" t="s">
        <v>384</v>
      </c>
      <c r="G1527" t="s">
        <v>363</v>
      </c>
      <c r="H1527">
        <v>12.015000000000001</v>
      </c>
      <c r="I1527" t="s">
        <v>871</v>
      </c>
      <c r="L1527">
        <v>107141393</v>
      </c>
      <c r="M1527" s="5">
        <v>44867</v>
      </c>
      <c r="N1527">
        <v>24</v>
      </c>
      <c r="O1527">
        <v>1</v>
      </c>
      <c r="P1527">
        <v>8</v>
      </c>
      <c r="Q1527">
        <v>2</v>
      </c>
      <c r="R1527" t="s">
        <v>7</v>
      </c>
    </row>
    <row r="1528" spans="1:18" x14ac:dyDescent="0.35">
      <c r="A1528">
        <v>0</v>
      </c>
      <c r="B1528" t="s">
        <v>561</v>
      </c>
      <c r="C1528">
        <v>0</v>
      </c>
      <c r="E1528" t="s">
        <v>363</v>
      </c>
      <c r="F1528" t="s">
        <v>384</v>
      </c>
      <c r="G1528" t="s">
        <v>363</v>
      </c>
      <c r="H1528">
        <v>12.015000000000001</v>
      </c>
      <c r="I1528" t="s">
        <v>871</v>
      </c>
      <c r="L1528">
        <v>107935616</v>
      </c>
      <c r="M1528" s="5">
        <v>45617</v>
      </c>
      <c r="N1528">
        <v>24</v>
      </c>
      <c r="O1528">
        <v>1</v>
      </c>
      <c r="P1528">
        <v>0</v>
      </c>
      <c r="Q1528">
        <v>1</v>
      </c>
      <c r="R1528" t="s">
        <v>7</v>
      </c>
    </row>
    <row r="1529" spans="1:18" x14ac:dyDescent="0.35">
      <c r="A1529">
        <v>0</v>
      </c>
      <c r="B1529" t="s">
        <v>562</v>
      </c>
      <c r="C1529">
        <v>0</v>
      </c>
      <c r="E1529" t="s">
        <v>363</v>
      </c>
      <c r="F1529" t="s">
        <v>384</v>
      </c>
      <c r="G1529" t="s">
        <v>363</v>
      </c>
      <c r="H1529">
        <v>12.015000000000001</v>
      </c>
      <c r="I1529" t="s">
        <v>871</v>
      </c>
      <c r="L1529">
        <v>106910724</v>
      </c>
      <c r="M1529" s="5">
        <v>44652</v>
      </c>
      <c r="N1529">
        <v>23</v>
      </c>
      <c r="O1529">
        <v>1</v>
      </c>
      <c r="P1529">
        <v>0</v>
      </c>
      <c r="Q1529">
        <v>2</v>
      </c>
      <c r="R1529" t="s">
        <v>3</v>
      </c>
    </row>
    <row r="1530" spans="1:18" x14ac:dyDescent="0.35">
      <c r="A1530">
        <v>0</v>
      </c>
      <c r="B1530" t="s">
        <v>363</v>
      </c>
      <c r="C1530">
        <v>0.17</v>
      </c>
      <c r="D1530" t="s">
        <v>411</v>
      </c>
      <c r="E1530" t="s">
        <v>384</v>
      </c>
      <c r="F1530" t="s">
        <v>404</v>
      </c>
      <c r="G1530" t="s">
        <v>363</v>
      </c>
      <c r="H1530">
        <v>12.019</v>
      </c>
      <c r="I1530" t="s">
        <v>871</v>
      </c>
      <c r="L1530">
        <v>108338272</v>
      </c>
      <c r="M1530" s="5">
        <v>46000</v>
      </c>
      <c r="N1530">
        <v>24</v>
      </c>
      <c r="O1530">
        <v>1</v>
      </c>
      <c r="P1530">
        <v>4</v>
      </c>
      <c r="Q1530">
        <v>1</v>
      </c>
      <c r="R1530" t="s">
        <v>7</v>
      </c>
    </row>
    <row r="1531" spans="1:18" x14ac:dyDescent="0.35">
      <c r="A1531">
        <v>0</v>
      </c>
      <c r="B1531" t="s">
        <v>363</v>
      </c>
      <c r="C1531">
        <v>0.2</v>
      </c>
      <c r="D1531" t="s">
        <v>6</v>
      </c>
      <c r="E1531" t="s">
        <v>435</v>
      </c>
      <c r="F1531" t="s">
        <v>384</v>
      </c>
      <c r="G1531" t="s">
        <v>363</v>
      </c>
      <c r="H1531">
        <v>12.044</v>
      </c>
      <c r="I1531" t="s">
        <v>871</v>
      </c>
      <c r="K1531" t="s">
        <v>68</v>
      </c>
      <c r="L1531">
        <v>107592820</v>
      </c>
      <c r="M1531" s="5">
        <v>45303</v>
      </c>
      <c r="N1531">
        <v>24</v>
      </c>
      <c r="O1531">
        <v>1</v>
      </c>
      <c r="P1531">
        <v>8</v>
      </c>
      <c r="Q1531">
        <v>1</v>
      </c>
      <c r="R1531" t="s">
        <v>8</v>
      </c>
    </row>
    <row r="1532" spans="1:18" x14ac:dyDescent="0.35">
      <c r="A1532">
        <v>0</v>
      </c>
      <c r="B1532" t="s">
        <v>363</v>
      </c>
      <c r="C1532">
        <v>0.2</v>
      </c>
      <c r="D1532" t="s">
        <v>411</v>
      </c>
      <c r="E1532" t="s">
        <v>384</v>
      </c>
      <c r="F1532" t="s">
        <v>404</v>
      </c>
      <c r="G1532" t="s">
        <v>363</v>
      </c>
      <c r="H1532">
        <v>12.048999999999999</v>
      </c>
      <c r="I1532" t="s">
        <v>871</v>
      </c>
      <c r="L1532">
        <v>106493114</v>
      </c>
      <c r="M1532" s="5">
        <v>44241</v>
      </c>
      <c r="N1532">
        <v>24</v>
      </c>
      <c r="O1532">
        <v>3</v>
      </c>
      <c r="P1532">
        <v>4</v>
      </c>
      <c r="Q1532">
        <v>1</v>
      </c>
      <c r="R1532" t="s">
        <v>7</v>
      </c>
    </row>
    <row r="1533" spans="1:18" x14ac:dyDescent="0.35">
      <c r="A1533">
        <v>0</v>
      </c>
      <c r="B1533" t="s">
        <v>363</v>
      </c>
      <c r="C1533">
        <v>0.2</v>
      </c>
      <c r="D1533" t="s">
        <v>411</v>
      </c>
      <c r="E1533" t="s">
        <v>384</v>
      </c>
      <c r="F1533" t="s">
        <v>387</v>
      </c>
      <c r="G1533" t="s">
        <v>363</v>
      </c>
      <c r="H1533">
        <v>12.048999999999999</v>
      </c>
      <c r="I1533" t="s">
        <v>871</v>
      </c>
      <c r="L1533">
        <v>105747418</v>
      </c>
      <c r="M1533" s="5">
        <v>43465</v>
      </c>
      <c r="N1533">
        <v>19</v>
      </c>
      <c r="O1533">
        <v>2</v>
      </c>
      <c r="P1533">
        <v>4</v>
      </c>
      <c r="Q1533">
        <v>1</v>
      </c>
      <c r="R1533" t="s">
        <v>8</v>
      </c>
    </row>
    <row r="1534" spans="1:18" x14ac:dyDescent="0.35">
      <c r="A1534">
        <v>0</v>
      </c>
      <c r="B1534" t="s">
        <v>363</v>
      </c>
      <c r="C1534">
        <v>0.2</v>
      </c>
      <c r="D1534" t="s">
        <v>411</v>
      </c>
      <c r="E1534" t="s">
        <v>384</v>
      </c>
      <c r="F1534" t="s">
        <v>404</v>
      </c>
      <c r="G1534" t="s">
        <v>363</v>
      </c>
      <c r="H1534">
        <v>12.048999999999999</v>
      </c>
      <c r="I1534" t="s">
        <v>871</v>
      </c>
      <c r="L1534">
        <v>106138020</v>
      </c>
      <c r="M1534" s="5">
        <v>43856</v>
      </c>
      <c r="N1534">
        <v>24</v>
      </c>
      <c r="O1534">
        <v>1</v>
      </c>
      <c r="P1534">
        <v>4</v>
      </c>
      <c r="Q1534">
        <v>1</v>
      </c>
      <c r="R1534" t="s">
        <v>7</v>
      </c>
    </row>
    <row r="1535" spans="1:18" x14ac:dyDescent="0.35">
      <c r="A1535">
        <v>0</v>
      </c>
      <c r="B1535" t="s">
        <v>363</v>
      </c>
      <c r="C1535">
        <v>0.2</v>
      </c>
      <c r="D1535" t="s">
        <v>411</v>
      </c>
      <c r="E1535" t="s">
        <v>384</v>
      </c>
      <c r="F1535" t="s">
        <v>435</v>
      </c>
      <c r="G1535" t="s">
        <v>363</v>
      </c>
      <c r="H1535">
        <v>12.048999999999999</v>
      </c>
      <c r="I1535" t="s">
        <v>871</v>
      </c>
      <c r="L1535">
        <v>108389928</v>
      </c>
      <c r="M1535" s="5">
        <v>46052</v>
      </c>
      <c r="N1535">
        <v>24</v>
      </c>
      <c r="O1535">
        <v>1</v>
      </c>
      <c r="P1535">
        <v>0</v>
      </c>
      <c r="Q1535">
        <v>5</v>
      </c>
      <c r="R1535" t="s">
        <v>7</v>
      </c>
    </row>
    <row r="1536" spans="1:18" x14ac:dyDescent="0.35">
      <c r="A1536">
        <v>0</v>
      </c>
      <c r="B1536" t="s">
        <v>363</v>
      </c>
      <c r="C1536">
        <v>0.2</v>
      </c>
      <c r="D1536" t="s">
        <v>411</v>
      </c>
      <c r="E1536" t="s">
        <v>384</v>
      </c>
      <c r="F1536" t="s">
        <v>564</v>
      </c>
      <c r="G1536" t="s">
        <v>363</v>
      </c>
      <c r="H1536">
        <v>12.048999999999999</v>
      </c>
      <c r="I1536" t="s">
        <v>871</v>
      </c>
      <c r="L1536">
        <v>107773609</v>
      </c>
      <c r="M1536" s="5">
        <v>45476</v>
      </c>
      <c r="N1536">
        <v>21</v>
      </c>
      <c r="O1536">
        <v>1</v>
      </c>
      <c r="P1536">
        <v>0</v>
      </c>
      <c r="Q1536">
        <v>1</v>
      </c>
      <c r="R1536" t="s">
        <v>7</v>
      </c>
    </row>
    <row r="1537" spans="1:18" x14ac:dyDescent="0.35">
      <c r="A1537">
        <v>0</v>
      </c>
      <c r="B1537" t="s">
        <v>363</v>
      </c>
      <c r="C1537">
        <v>0.2</v>
      </c>
      <c r="D1537" t="s">
        <v>490</v>
      </c>
      <c r="E1537" t="s">
        <v>384</v>
      </c>
      <c r="F1537" t="s">
        <v>404</v>
      </c>
      <c r="G1537" t="s">
        <v>363</v>
      </c>
      <c r="H1537">
        <v>12.048999999999999</v>
      </c>
      <c r="I1537" t="s">
        <v>871</v>
      </c>
      <c r="L1537">
        <v>104683299</v>
      </c>
      <c r="M1537" s="5">
        <v>42441</v>
      </c>
      <c r="N1537">
        <v>24</v>
      </c>
      <c r="O1537">
        <v>1</v>
      </c>
      <c r="P1537">
        <v>12</v>
      </c>
      <c r="Q1537">
        <v>1</v>
      </c>
      <c r="R1537" t="s">
        <v>7</v>
      </c>
    </row>
    <row r="1538" spans="1:18" x14ac:dyDescent="0.35">
      <c r="A1538">
        <v>0</v>
      </c>
      <c r="B1538" t="s">
        <v>363</v>
      </c>
      <c r="C1538">
        <v>0.15</v>
      </c>
      <c r="D1538" t="s">
        <v>6</v>
      </c>
      <c r="E1538" t="s">
        <v>404</v>
      </c>
      <c r="F1538" t="s">
        <v>384</v>
      </c>
      <c r="G1538" t="s">
        <v>363</v>
      </c>
      <c r="H1538">
        <v>12.093999999999999</v>
      </c>
      <c r="I1538" t="s">
        <v>871</v>
      </c>
      <c r="L1538">
        <v>107578426</v>
      </c>
      <c r="M1538" s="5">
        <v>45288</v>
      </c>
      <c r="N1538">
        <v>24</v>
      </c>
      <c r="O1538">
        <v>1</v>
      </c>
      <c r="P1538">
        <v>4</v>
      </c>
      <c r="Q1538">
        <v>1</v>
      </c>
      <c r="R1538" t="s">
        <v>7</v>
      </c>
    </row>
    <row r="1539" spans="1:18" x14ac:dyDescent="0.35">
      <c r="A1539">
        <v>0</v>
      </c>
      <c r="B1539" t="s">
        <v>363</v>
      </c>
      <c r="C1539">
        <v>0</v>
      </c>
      <c r="E1539" t="s">
        <v>558</v>
      </c>
      <c r="F1539" t="s">
        <v>384</v>
      </c>
      <c r="G1539" t="s">
        <v>363</v>
      </c>
      <c r="H1539">
        <v>12.103999999999999</v>
      </c>
      <c r="I1539" t="s">
        <v>871</v>
      </c>
      <c r="L1539">
        <v>106883646</v>
      </c>
      <c r="M1539" s="5">
        <v>44624</v>
      </c>
      <c r="N1539">
        <v>24</v>
      </c>
      <c r="O1539">
        <v>1</v>
      </c>
      <c r="P1539">
        <v>8</v>
      </c>
      <c r="Q1539">
        <v>4</v>
      </c>
      <c r="R1539" t="s">
        <v>7</v>
      </c>
    </row>
    <row r="1540" spans="1:18" x14ac:dyDescent="0.35">
      <c r="A1540">
        <v>0</v>
      </c>
      <c r="B1540" t="s">
        <v>363</v>
      </c>
      <c r="C1540">
        <v>0</v>
      </c>
      <c r="E1540" t="s">
        <v>558</v>
      </c>
      <c r="F1540" t="s">
        <v>384</v>
      </c>
      <c r="G1540" t="s">
        <v>363</v>
      </c>
      <c r="H1540">
        <v>12.103999999999999</v>
      </c>
      <c r="I1540" t="s">
        <v>871</v>
      </c>
      <c r="L1540">
        <v>104338590</v>
      </c>
      <c r="M1540" s="5">
        <v>42095</v>
      </c>
      <c r="N1540">
        <v>30</v>
      </c>
      <c r="O1540">
        <v>1</v>
      </c>
      <c r="P1540">
        <v>7</v>
      </c>
      <c r="Q1540">
        <v>5</v>
      </c>
      <c r="R1540" t="s">
        <v>3</v>
      </c>
    </row>
    <row r="1541" spans="1:18" x14ac:dyDescent="0.35">
      <c r="A1541">
        <v>0</v>
      </c>
      <c r="B1541" t="s">
        <v>363</v>
      </c>
      <c r="C1541">
        <v>0.28000000000000003</v>
      </c>
      <c r="D1541" t="s">
        <v>411</v>
      </c>
      <c r="E1541" t="s">
        <v>384</v>
      </c>
      <c r="F1541" t="s">
        <v>404</v>
      </c>
      <c r="G1541" t="s">
        <v>363</v>
      </c>
      <c r="H1541">
        <v>12.129</v>
      </c>
      <c r="I1541" t="s">
        <v>871</v>
      </c>
      <c r="L1541">
        <v>107066812</v>
      </c>
      <c r="M1541" s="5">
        <v>44806</v>
      </c>
      <c r="N1541">
        <v>21</v>
      </c>
      <c r="O1541">
        <v>1</v>
      </c>
      <c r="P1541">
        <v>0</v>
      </c>
      <c r="Q1541">
        <v>1</v>
      </c>
      <c r="R1541" t="s">
        <v>7</v>
      </c>
    </row>
    <row r="1542" spans="1:18" x14ac:dyDescent="0.35">
      <c r="A1542">
        <v>0</v>
      </c>
      <c r="B1542" t="s">
        <v>363</v>
      </c>
      <c r="C1542">
        <v>0.1</v>
      </c>
      <c r="D1542" t="s">
        <v>6</v>
      </c>
      <c r="E1542" t="s">
        <v>404</v>
      </c>
      <c r="F1542" t="s">
        <v>384</v>
      </c>
      <c r="G1542" t="s">
        <v>363</v>
      </c>
      <c r="H1542">
        <v>12.144</v>
      </c>
      <c r="I1542" t="s">
        <v>871</v>
      </c>
      <c r="L1542">
        <v>104430581</v>
      </c>
      <c r="M1542" s="5">
        <v>42195</v>
      </c>
      <c r="N1542">
        <v>28</v>
      </c>
      <c r="O1542">
        <v>1</v>
      </c>
      <c r="P1542">
        <v>4</v>
      </c>
      <c r="Q1542">
        <v>5</v>
      </c>
      <c r="R1542" t="s">
        <v>7</v>
      </c>
    </row>
    <row r="1543" spans="1:18" x14ac:dyDescent="0.35">
      <c r="A1543">
        <v>0</v>
      </c>
      <c r="B1543" t="s">
        <v>363</v>
      </c>
      <c r="C1543">
        <v>0.1</v>
      </c>
      <c r="D1543" t="s">
        <v>6</v>
      </c>
      <c r="E1543" t="s">
        <v>404</v>
      </c>
      <c r="F1543" t="s">
        <v>384</v>
      </c>
      <c r="G1543" t="s">
        <v>363</v>
      </c>
      <c r="H1543">
        <v>12.144</v>
      </c>
      <c r="I1543" t="s">
        <v>871</v>
      </c>
      <c r="L1543">
        <v>107856935</v>
      </c>
      <c r="M1543" s="5">
        <v>45550</v>
      </c>
      <c r="N1543">
        <v>26</v>
      </c>
      <c r="O1543">
        <v>1</v>
      </c>
      <c r="P1543">
        <v>0</v>
      </c>
      <c r="Q1543">
        <v>1</v>
      </c>
      <c r="R1543" t="s">
        <v>7</v>
      </c>
    </row>
    <row r="1544" spans="1:18" x14ac:dyDescent="0.35">
      <c r="A1544">
        <v>0</v>
      </c>
      <c r="B1544" t="s">
        <v>363</v>
      </c>
      <c r="C1544">
        <v>0.3</v>
      </c>
      <c r="D1544" t="s">
        <v>411</v>
      </c>
      <c r="E1544" t="s">
        <v>384</v>
      </c>
      <c r="F1544" t="s">
        <v>565</v>
      </c>
      <c r="G1544" t="s">
        <v>363</v>
      </c>
      <c r="H1544">
        <v>12.148999999999999</v>
      </c>
      <c r="I1544" t="s">
        <v>871</v>
      </c>
      <c r="L1544">
        <v>106839411</v>
      </c>
      <c r="M1544" s="5">
        <v>44582</v>
      </c>
      <c r="N1544">
        <v>19</v>
      </c>
      <c r="O1544">
        <v>5</v>
      </c>
      <c r="P1544">
        <v>0</v>
      </c>
      <c r="Q1544">
        <v>5</v>
      </c>
      <c r="R1544" t="s">
        <v>7</v>
      </c>
    </row>
    <row r="1545" spans="1:18" x14ac:dyDescent="0.35">
      <c r="A1545">
        <v>0</v>
      </c>
      <c r="B1545" t="s">
        <v>363</v>
      </c>
      <c r="C1545">
        <v>0.3</v>
      </c>
      <c r="D1545" t="s">
        <v>411</v>
      </c>
      <c r="E1545" t="s">
        <v>384</v>
      </c>
      <c r="F1545" t="s">
        <v>387</v>
      </c>
      <c r="G1545" t="s">
        <v>363</v>
      </c>
      <c r="H1545">
        <v>12.148999999999999</v>
      </c>
      <c r="I1545" t="s">
        <v>871</v>
      </c>
      <c r="L1545">
        <v>106713410</v>
      </c>
      <c r="M1545" s="5">
        <v>44469</v>
      </c>
      <c r="N1545">
        <v>19</v>
      </c>
      <c r="O1545">
        <v>1</v>
      </c>
      <c r="P1545">
        <v>0</v>
      </c>
      <c r="Q1545">
        <v>1</v>
      </c>
      <c r="R1545" t="s">
        <v>7</v>
      </c>
    </row>
    <row r="1546" spans="1:18" x14ac:dyDescent="0.35">
      <c r="A1546">
        <v>0</v>
      </c>
      <c r="B1546" t="s">
        <v>363</v>
      </c>
      <c r="C1546">
        <v>5.7000000000000002E-2</v>
      </c>
      <c r="D1546" t="s">
        <v>6</v>
      </c>
      <c r="E1546" t="s">
        <v>404</v>
      </c>
      <c r="F1546" t="s">
        <v>384</v>
      </c>
      <c r="G1546" t="s">
        <v>363</v>
      </c>
      <c r="H1546">
        <v>12.186999999999999</v>
      </c>
      <c r="I1546" t="s">
        <v>871</v>
      </c>
      <c r="L1546">
        <v>108506091</v>
      </c>
      <c r="M1546" s="5">
        <v>46161</v>
      </c>
      <c r="N1546">
        <v>21</v>
      </c>
      <c r="O1546">
        <v>1</v>
      </c>
      <c r="P1546">
        <v>0</v>
      </c>
      <c r="Q1546">
        <v>1</v>
      </c>
      <c r="R1546" t="s">
        <v>7</v>
      </c>
    </row>
    <row r="1547" spans="1:18" x14ac:dyDescent="0.35">
      <c r="A1547">
        <v>721</v>
      </c>
      <c r="B1547" t="s">
        <v>363</v>
      </c>
      <c r="C1547">
        <v>3.7999999999999999E-2</v>
      </c>
      <c r="D1547" t="s">
        <v>6</v>
      </c>
      <c r="E1547" t="s">
        <v>404</v>
      </c>
      <c r="F1547" t="s">
        <v>384</v>
      </c>
      <c r="G1547" t="s">
        <v>363</v>
      </c>
      <c r="H1547">
        <v>12.206</v>
      </c>
      <c r="I1547" t="s">
        <v>871</v>
      </c>
      <c r="L1547">
        <v>108434925</v>
      </c>
      <c r="M1547" s="5">
        <v>46097</v>
      </c>
      <c r="N1547">
        <v>19</v>
      </c>
      <c r="O1547">
        <v>2</v>
      </c>
      <c r="P1547">
        <v>0</v>
      </c>
      <c r="Q1547">
        <v>5</v>
      </c>
      <c r="R1547" t="s">
        <v>7</v>
      </c>
    </row>
    <row r="1548" spans="1:18" x14ac:dyDescent="0.35">
      <c r="A1548">
        <v>0</v>
      </c>
      <c r="B1548" t="s">
        <v>363</v>
      </c>
      <c r="C1548">
        <v>1.9E-2</v>
      </c>
      <c r="D1548" t="s">
        <v>6</v>
      </c>
      <c r="E1548" t="s">
        <v>404</v>
      </c>
      <c r="F1548" t="s">
        <v>384</v>
      </c>
      <c r="G1548" t="s">
        <v>363</v>
      </c>
      <c r="H1548">
        <v>12.225</v>
      </c>
      <c r="I1548" t="s">
        <v>871</v>
      </c>
      <c r="L1548">
        <v>105473409</v>
      </c>
      <c r="M1548" s="5">
        <v>43221</v>
      </c>
      <c r="N1548">
        <v>21</v>
      </c>
      <c r="O1548">
        <v>1</v>
      </c>
      <c r="P1548">
        <v>7</v>
      </c>
      <c r="Q1548">
        <v>5</v>
      </c>
      <c r="R1548" t="s">
        <v>7</v>
      </c>
    </row>
    <row r="1549" spans="1:18" x14ac:dyDescent="0.35">
      <c r="A1549">
        <v>0</v>
      </c>
      <c r="B1549" t="s">
        <v>363</v>
      </c>
      <c r="C1549">
        <v>0.38</v>
      </c>
      <c r="D1549" t="s">
        <v>411</v>
      </c>
      <c r="E1549" t="s">
        <v>384</v>
      </c>
      <c r="F1549" t="s">
        <v>404</v>
      </c>
      <c r="G1549" t="s">
        <v>363</v>
      </c>
      <c r="H1549">
        <v>12.228999999999999</v>
      </c>
      <c r="I1549" t="s">
        <v>871</v>
      </c>
      <c r="L1549">
        <v>106558950</v>
      </c>
      <c r="M1549" s="5">
        <v>44313</v>
      </c>
      <c r="N1549">
        <v>21</v>
      </c>
      <c r="O1549">
        <v>1</v>
      </c>
      <c r="P1549">
        <v>0</v>
      </c>
      <c r="Q1549">
        <v>1</v>
      </c>
      <c r="R1549" t="s">
        <v>3</v>
      </c>
    </row>
    <row r="1550" spans="1:18" x14ac:dyDescent="0.35">
      <c r="A1550">
        <v>0</v>
      </c>
      <c r="B1550" t="s">
        <v>363</v>
      </c>
      <c r="C1550">
        <v>8.9999999999999993E-3</v>
      </c>
      <c r="D1550" t="s">
        <v>6</v>
      </c>
      <c r="E1550" t="s">
        <v>404</v>
      </c>
      <c r="F1550" t="s">
        <v>384</v>
      </c>
      <c r="G1550" t="s">
        <v>363</v>
      </c>
      <c r="H1550">
        <v>12.234999999999999</v>
      </c>
      <c r="I1550" t="s">
        <v>871</v>
      </c>
      <c r="L1550">
        <v>108472009</v>
      </c>
      <c r="M1550" s="5">
        <v>46130</v>
      </c>
      <c r="N1550">
        <v>21</v>
      </c>
      <c r="O1550">
        <v>1</v>
      </c>
      <c r="P1550">
        <v>0</v>
      </c>
      <c r="Q1550">
        <v>5</v>
      </c>
      <c r="R1550" t="s">
        <v>3</v>
      </c>
    </row>
    <row r="1551" spans="1:18" x14ac:dyDescent="0.35">
      <c r="A1551">
        <v>0</v>
      </c>
      <c r="B1551" t="s">
        <v>363</v>
      </c>
      <c r="C1551">
        <v>6.0000000000000001E-3</v>
      </c>
      <c r="D1551" t="s">
        <v>6</v>
      </c>
      <c r="E1551" t="s">
        <v>404</v>
      </c>
      <c r="F1551" t="s">
        <v>384</v>
      </c>
      <c r="G1551" t="s">
        <v>363</v>
      </c>
      <c r="H1551">
        <v>12.238</v>
      </c>
      <c r="I1551" t="s">
        <v>871</v>
      </c>
      <c r="L1551">
        <v>107126027</v>
      </c>
      <c r="M1551" s="5">
        <v>44842</v>
      </c>
      <c r="N1551">
        <v>21</v>
      </c>
      <c r="O1551">
        <v>1</v>
      </c>
      <c r="P1551">
        <v>7</v>
      </c>
      <c r="Q1551">
        <v>1</v>
      </c>
      <c r="R1551" t="s">
        <v>7</v>
      </c>
    </row>
    <row r="1552" spans="1:18" x14ac:dyDescent="0.35">
      <c r="A1552">
        <v>0</v>
      </c>
      <c r="B1552" t="s">
        <v>363</v>
      </c>
      <c r="C1552">
        <v>0</v>
      </c>
      <c r="E1552" t="s">
        <v>404</v>
      </c>
      <c r="F1552" t="s">
        <v>384</v>
      </c>
      <c r="G1552" t="s">
        <v>363</v>
      </c>
      <c r="H1552">
        <v>12.244</v>
      </c>
      <c r="I1552" t="s">
        <v>871</v>
      </c>
      <c r="L1552">
        <v>106128241</v>
      </c>
      <c r="M1552" s="5">
        <v>43846</v>
      </c>
      <c r="N1552">
        <v>24</v>
      </c>
      <c r="O1552">
        <v>1</v>
      </c>
      <c r="P1552">
        <v>7</v>
      </c>
      <c r="Q1552">
        <v>4</v>
      </c>
      <c r="R1552" t="s">
        <v>7</v>
      </c>
    </row>
    <row r="1553" spans="1:18" x14ac:dyDescent="0.35">
      <c r="A1553">
        <v>0</v>
      </c>
      <c r="B1553" t="s">
        <v>363</v>
      </c>
      <c r="C1553">
        <v>0</v>
      </c>
      <c r="E1553" t="s">
        <v>404</v>
      </c>
      <c r="F1553" t="s">
        <v>384</v>
      </c>
      <c r="G1553" t="s">
        <v>363</v>
      </c>
      <c r="H1553">
        <v>12.244</v>
      </c>
      <c r="I1553" t="s">
        <v>871</v>
      </c>
      <c r="L1553">
        <v>106618018</v>
      </c>
      <c r="M1553" s="5">
        <v>44365</v>
      </c>
      <c r="N1553">
        <v>30</v>
      </c>
      <c r="O1553">
        <v>1</v>
      </c>
      <c r="P1553">
        <v>7</v>
      </c>
      <c r="Q1553">
        <v>1</v>
      </c>
      <c r="R1553" t="s">
        <v>7</v>
      </c>
    </row>
    <row r="1554" spans="1:18" x14ac:dyDescent="0.35">
      <c r="A1554">
        <v>0</v>
      </c>
      <c r="B1554" t="s">
        <v>363</v>
      </c>
      <c r="C1554">
        <v>0</v>
      </c>
      <c r="E1554" t="s">
        <v>404</v>
      </c>
      <c r="F1554" t="s">
        <v>384</v>
      </c>
      <c r="G1554" t="s">
        <v>363</v>
      </c>
      <c r="H1554">
        <v>12.244</v>
      </c>
      <c r="I1554" t="s">
        <v>871</v>
      </c>
      <c r="L1554">
        <v>105950563</v>
      </c>
      <c r="M1554" s="5">
        <v>43681</v>
      </c>
      <c r="N1554">
        <v>19</v>
      </c>
      <c r="O1554">
        <v>1</v>
      </c>
      <c r="P1554">
        <v>7</v>
      </c>
      <c r="Q1554">
        <v>1</v>
      </c>
      <c r="R1554" t="s">
        <v>8</v>
      </c>
    </row>
    <row r="1555" spans="1:18" x14ac:dyDescent="0.35">
      <c r="A1555">
        <v>0</v>
      </c>
      <c r="B1555" t="s">
        <v>363</v>
      </c>
      <c r="C1555">
        <v>0</v>
      </c>
      <c r="E1555" t="s">
        <v>404</v>
      </c>
      <c r="F1555" t="s">
        <v>384</v>
      </c>
      <c r="G1555" t="s">
        <v>363</v>
      </c>
      <c r="H1555">
        <v>12.244</v>
      </c>
      <c r="I1555" t="s">
        <v>871</v>
      </c>
      <c r="L1555">
        <v>104708802</v>
      </c>
      <c r="M1555" s="5">
        <v>42481</v>
      </c>
      <c r="N1555">
        <v>24</v>
      </c>
      <c r="O1555">
        <v>1</v>
      </c>
      <c r="P1555">
        <v>7</v>
      </c>
      <c r="Q1555">
        <v>1</v>
      </c>
      <c r="R1555" t="s">
        <v>7</v>
      </c>
    </row>
    <row r="1556" spans="1:18" x14ac:dyDescent="0.35">
      <c r="A1556">
        <v>0</v>
      </c>
      <c r="B1556" t="s">
        <v>363</v>
      </c>
      <c r="C1556">
        <v>0</v>
      </c>
      <c r="E1556" t="s">
        <v>404</v>
      </c>
      <c r="F1556" t="s">
        <v>387</v>
      </c>
      <c r="G1556" t="s">
        <v>363</v>
      </c>
      <c r="H1556">
        <v>12.244</v>
      </c>
      <c r="I1556" t="s">
        <v>871</v>
      </c>
      <c r="L1556">
        <v>107193102</v>
      </c>
      <c r="M1556" s="5">
        <v>44918</v>
      </c>
      <c r="N1556">
        <v>30</v>
      </c>
      <c r="O1556">
        <v>1</v>
      </c>
      <c r="P1556">
        <v>7</v>
      </c>
      <c r="Q1556">
        <v>1</v>
      </c>
      <c r="R1556" t="s">
        <v>3</v>
      </c>
    </row>
    <row r="1557" spans="1:18" x14ac:dyDescent="0.35">
      <c r="A1557">
        <v>107</v>
      </c>
      <c r="B1557" t="s">
        <v>363</v>
      </c>
      <c r="C1557">
        <v>0</v>
      </c>
      <c r="E1557" t="s">
        <v>404</v>
      </c>
      <c r="F1557" t="s">
        <v>384</v>
      </c>
      <c r="G1557" t="s">
        <v>363</v>
      </c>
      <c r="H1557">
        <v>12.244</v>
      </c>
      <c r="I1557" t="s">
        <v>871</v>
      </c>
      <c r="L1557">
        <v>107850874</v>
      </c>
      <c r="M1557" s="5">
        <v>45541</v>
      </c>
      <c r="N1557">
        <v>24</v>
      </c>
      <c r="O1557">
        <v>1</v>
      </c>
      <c r="P1557">
        <v>7</v>
      </c>
      <c r="Q1557">
        <v>1</v>
      </c>
      <c r="R1557" t="s">
        <v>3</v>
      </c>
    </row>
    <row r="1558" spans="1:18" x14ac:dyDescent="0.35">
      <c r="A1558">
        <v>0</v>
      </c>
      <c r="B1558" t="s">
        <v>363</v>
      </c>
      <c r="C1558">
        <v>4.0000000000000001E-3</v>
      </c>
      <c r="D1558" t="s">
        <v>411</v>
      </c>
      <c r="E1558" t="s">
        <v>404</v>
      </c>
      <c r="F1558" t="s">
        <v>387</v>
      </c>
      <c r="G1558" t="s">
        <v>363</v>
      </c>
      <c r="H1558">
        <v>12.247999999999999</v>
      </c>
      <c r="I1558" t="s">
        <v>871</v>
      </c>
      <c r="L1558">
        <v>107747389</v>
      </c>
      <c r="M1558" s="5">
        <v>45450</v>
      </c>
      <c r="N1558">
        <v>21</v>
      </c>
      <c r="O1558">
        <v>1</v>
      </c>
      <c r="P1558">
        <v>7</v>
      </c>
      <c r="Q1558">
        <v>1</v>
      </c>
      <c r="R1558" t="s">
        <v>7</v>
      </c>
    </row>
    <row r="1559" spans="1:18" x14ac:dyDescent="0.35">
      <c r="A1559">
        <v>0</v>
      </c>
      <c r="B1559" t="s">
        <v>363</v>
      </c>
      <c r="C1559">
        <v>8.9999999999999993E-3</v>
      </c>
      <c r="D1559" t="s">
        <v>411</v>
      </c>
      <c r="E1559" t="s">
        <v>404</v>
      </c>
      <c r="F1559" t="s">
        <v>404</v>
      </c>
      <c r="G1559" t="s">
        <v>363</v>
      </c>
      <c r="H1559">
        <v>12.253</v>
      </c>
      <c r="I1559" t="s">
        <v>871</v>
      </c>
      <c r="L1559">
        <v>107870609</v>
      </c>
      <c r="M1559" s="5">
        <v>45560</v>
      </c>
      <c r="N1559">
        <v>19</v>
      </c>
      <c r="O1559">
        <v>1</v>
      </c>
      <c r="P1559">
        <v>0</v>
      </c>
      <c r="Q1559">
        <v>1</v>
      </c>
      <c r="R1559" t="s">
        <v>7</v>
      </c>
    </row>
    <row r="1560" spans="1:18" x14ac:dyDescent="0.35">
      <c r="A1560">
        <v>0</v>
      </c>
      <c r="B1560" t="s">
        <v>363</v>
      </c>
      <c r="C1560">
        <v>1.6E-2</v>
      </c>
      <c r="D1560" t="s">
        <v>411</v>
      </c>
      <c r="E1560" t="s">
        <v>404</v>
      </c>
      <c r="F1560" t="s">
        <v>406</v>
      </c>
      <c r="G1560" t="s">
        <v>363</v>
      </c>
      <c r="H1560">
        <v>12.26</v>
      </c>
      <c r="I1560" t="s">
        <v>871</v>
      </c>
      <c r="L1560">
        <v>107737323</v>
      </c>
      <c r="M1560" s="5">
        <v>45442</v>
      </c>
      <c r="N1560">
        <v>28</v>
      </c>
      <c r="O1560">
        <v>1</v>
      </c>
      <c r="P1560">
        <v>7</v>
      </c>
      <c r="Q1560">
        <v>1</v>
      </c>
      <c r="R1560" t="s">
        <v>7</v>
      </c>
    </row>
    <row r="1561" spans="1:18" x14ac:dyDescent="0.35">
      <c r="A1561">
        <v>0</v>
      </c>
      <c r="B1561" t="s">
        <v>363</v>
      </c>
      <c r="C1561">
        <v>1.9E-2</v>
      </c>
      <c r="D1561" t="s">
        <v>411</v>
      </c>
      <c r="E1561" t="s">
        <v>404</v>
      </c>
      <c r="F1561" t="s">
        <v>384</v>
      </c>
      <c r="G1561" t="s">
        <v>363</v>
      </c>
      <c r="H1561">
        <v>12.263</v>
      </c>
      <c r="I1561" t="s">
        <v>871</v>
      </c>
      <c r="L1561">
        <v>107521950</v>
      </c>
      <c r="M1561" s="5">
        <v>45237</v>
      </c>
      <c r="N1561">
        <v>21</v>
      </c>
      <c r="O1561">
        <v>1</v>
      </c>
      <c r="P1561">
        <v>0</v>
      </c>
      <c r="Q1561">
        <v>1</v>
      </c>
      <c r="R1561" t="s">
        <v>7</v>
      </c>
    </row>
    <row r="1562" spans="1:18" x14ac:dyDescent="0.35">
      <c r="A1562">
        <v>0</v>
      </c>
      <c r="B1562" t="s">
        <v>363</v>
      </c>
      <c r="C1562">
        <v>4.2999999999999997E-2</v>
      </c>
      <c r="D1562" t="s">
        <v>411</v>
      </c>
      <c r="E1562" t="s">
        <v>404</v>
      </c>
      <c r="F1562" t="s">
        <v>567</v>
      </c>
      <c r="G1562" t="s">
        <v>363</v>
      </c>
      <c r="H1562">
        <v>12.287000000000001</v>
      </c>
      <c r="I1562" t="s">
        <v>871</v>
      </c>
      <c r="L1562">
        <v>107568067</v>
      </c>
      <c r="M1562" s="5">
        <v>45275</v>
      </c>
      <c r="N1562">
        <v>21</v>
      </c>
      <c r="O1562">
        <v>1</v>
      </c>
      <c r="P1562">
        <v>0</v>
      </c>
      <c r="Q1562">
        <v>1</v>
      </c>
      <c r="R1562" t="s">
        <v>3</v>
      </c>
    </row>
    <row r="1563" spans="1:18" x14ac:dyDescent="0.35">
      <c r="A1563">
        <v>0</v>
      </c>
      <c r="B1563" t="s">
        <v>363</v>
      </c>
      <c r="C1563">
        <v>0.44</v>
      </c>
      <c r="D1563" t="s">
        <v>411</v>
      </c>
      <c r="E1563" t="s">
        <v>384</v>
      </c>
      <c r="F1563" t="s">
        <v>387</v>
      </c>
      <c r="G1563" t="s">
        <v>363</v>
      </c>
      <c r="H1563">
        <v>12.289</v>
      </c>
      <c r="I1563" t="s">
        <v>871</v>
      </c>
      <c r="L1563">
        <v>107421358</v>
      </c>
      <c r="M1563" s="5">
        <v>45147</v>
      </c>
      <c r="N1563">
        <v>28</v>
      </c>
      <c r="O1563">
        <v>1</v>
      </c>
      <c r="P1563">
        <v>0</v>
      </c>
      <c r="Q1563">
        <v>5</v>
      </c>
      <c r="R1563" t="s">
        <v>7</v>
      </c>
    </row>
    <row r="1564" spans="1:18" x14ac:dyDescent="0.35">
      <c r="A1564">
        <v>0</v>
      </c>
      <c r="B1564" t="s">
        <v>363</v>
      </c>
      <c r="C1564">
        <v>5.7000000000000002E-2</v>
      </c>
      <c r="D1564" t="s">
        <v>411</v>
      </c>
      <c r="E1564" t="s">
        <v>404</v>
      </c>
      <c r="F1564" t="s">
        <v>406</v>
      </c>
      <c r="G1564" t="s">
        <v>363</v>
      </c>
      <c r="H1564">
        <v>12.301</v>
      </c>
      <c r="I1564" t="s">
        <v>871</v>
      </c>
      <c r="L1564">
        <v>107514897</v>
      </c>
      <c r="M1564" s="5">
        <v>45232</v>
      </c>
      <c r="N1564">
        <v>21</v>
      </c>
      <c r="O1564">
        <v>1</v>
      </c>
      <c r="P1564">
        <v>0</v>
      </c>
      <c r="Q1564">
        <v>1</v>
      </c>
      <c r="R1564" t="s">
        <v>7</v>
      </c>
    </row>
    <row r="1565" spans="1:18" x14ac:dyDescent="0.35">
      <c r="A1565">
        <v>0</v>
      </c>
      <c r="B1565" t="s">
        <v>363</v>
      </c>
      <c r="C1565">
        <v>0.1</v>
      </c>
      <c r="D1565" t="s">
        <v>411</v>
      </c>
      <c r="E1565" t="s">
        <v>404</v>
      </c>
      <c r="F1565" t="s">
        <v>568</v>
      </c>
      <c r="G1565" t="s">
        <v>363</v>
      </c>
      <c r="H1565">
        <v>12.343999999999999</v>
      </c>
      <c r="I1565" t="s">
        <v>871</v>
      </c>
      <c r="L1565">
        <v>107540124</v>
      </c>
      <c r="M1565" s="5">
        <v>45247</v>
      </c>
      <c r="N1565">
        <v>17</v>
      </c>
      <c r="O1565">
        <v>1</v>
      </c>
      <c r="P1565">
        <v>0</v>
      </c>
      <c r="Q1565">
        <v>5</v>
      </c>
      <c r="R1565" t="s">
        <v>7</v>
      </c>
    </row>
    <row r="1566" spans="1:18" x14ac:dyDescent="0.35">
      <c r="A1566">
        <v>0</v>
      </c>
      <c r="B1566" t="s">
        <v>363</v>
      </c>
      <c r="C1566">
        <v>0.1</v>
      </c>
      <c r="D1566" t="s">
        <v>385</v>
      </c>
      <c r="E1566" t="s">
        <v>404</v>
      </c>
      <c r="F1566" t="s">
        <v>387</v>
      </c>
      <c r="G1566" t="s">
        <v>363</v>
      </c>
      <c r="H1566">
        <v>12.343999999999999</v>
      </c>
      <c r="I1566" t="s">
        <v>871</v>
      </c>
      <c r="L1566">
        <v>106496576</v>
      </c>
      <c r="M1566" s="5">
        <v>44250</v>
      </c>
      <c r="N1566">
        <v>21</v>
      </c>
      <c r="O1566">
        <v>2</v>
      </c>
      <c r="P1566">
        <v>0</v>
      </c>
      <c r="Q1566">
        <v>1</v>
      </c>
      <c r="R1566" t="s">
        <v>7</v>
      </c>
    </row>
    <row r="1567" spans="1:18" x14ac:dyDescent="0.35">
      <c r="A1567">
        <v>0</v>
      </c>
      <c r="B1567" t="s">
        <v>363</v>
      </c>
      <c r="C1567">
        <v>0.5</v>
      </c>
      <c r="D1567" t="s">
        <v>411</v>
      </c>
      <c r="E1567" t="s">
        <v>384</v>
      </c>
      <c r="F1567" t="s">
        <v>569</v>
      </c>
      <c r="G1567" t="s">
        <v>363</v>
      </c>
      <c r="H1567">
        <v>12.349</v>
      </c>
      <c r="I1567" t="s">
        <v>871</v>
      </c>
      <c r="L1567">
        <v>106533130</v>
      </c>
      <c r="M1567" s="5">
        <v>44287</v>
      </c>
      <c r="N1567">
        <v>24</v>
      </c>
      <c r="O1567">
        <v>1</v>
      </c>
      <c r="P1567">
        <v>8</v>
      </c>
      <c r="Q1567">
        <v>2</v>
      </c>
      <c r="R1567" t="s">
        <v>7</v>
      </c>
    </row>
    <row r="1568" spans="1:18" x14ac:dyDescent="0.35">
      <c r="A1568">
        <v>0</v>
      </c>
      <c r="B1568" t="s">
        <v>363</v>
      </c>
      <c r="C1568">
        <v>0.5</v>
      </c>
      <c r="D1568" t="s">
        <v>411</v>
      </c>
      <c r="E1568" t="s">
        <v>384</v>
      </c>
      <c r="F1568" t="s">
        <v>387</v>
      </c>
      <c r="G1568" t="s">
        <v>363</v>
      </c>
      <c r="H1568">
        <v>12.349</v>
      </c>
      <c r="I1568" t="s">
        <v>871</v>
      </c>
      <c r="L1568">
        <v>106637855</v>
      </c>
      <c r="M1568" s="5">
        <v>44396</v>
      </c>
      <c r="N1568">
        <v>21</v>
      </c>
      <c r="O1568">
        <v>1</v>
      </c>
      <c r="P1568">
        <v>0</v>
      </c>
      <c r="Q1568">
        <v>1</v>
      </c>
      <c r="R1568" t="s">
        <v>7</v>
      </c>
    </row>
    <row r="1569" spans="1:18" x14ac:dyDescent="0.35">
      <c r="A1569">
        <v>107</v>
      </c>
      <c r="B1569" t="s">
        <v>363</v>
      </c>
      <c r="C1569">
        <v>0.5</v>
      </c>
      <c r="D1569" t="s">
        <v>411</v>
      </c>
      <c r="E1569" t="s">
        <v>384</v>
      </c>
      <c r="F1569" t="s">
        <v>434</v>
      </c>
      <c r="G1569" t="s">
        <v>363</v>
      </c>
      <c r="H1569">
        <v>12.349</v>
      </c>
      <c r="I1569" t="s">
        <v>871</v>
      </c>
      <c r="L1569">
        <v>107548796</v>
      </c>
      <c r="M1569" s="5">
        <v>45262</v>
      </c>
      <c r="N1569">
        <v>17</v>
      </c>
      <c r="O1569">
        <v>1</v>
      </c>
      <c r="P1569">
        <v>0</v>
      </c>
      <c r="Q1569">
        <v>5</v>
      </c>
      <c r="R1569" t="s">
        <v>7</v>
      </c>
    </row>
    <row r="1570" spans="1:18" x14ac:dyDescent="0.35">
      <c r="A1570">
        <v>0</v>
      </c>
      <c r="B1570" t="s">
        <v>363</v>
      </c>
      <c r="C1570">
        <v>0.5</v>
      </c>
      <c r="D1570" t="s">
        <v>411</v>
      </c>
      <c r="E1570" t="s">
        <v>384</v>
      </c>
      <c r="F1570" t="s">
        <v>387</v>
      </c>
      <c r="G1570" t="s">
        <v>363</v>
      </c>
      <c r="H1570">
        <v>12.349</v>
      </c>
      <c r="I1570" t="s">
        <v>871</v>
      </c>
      <c r="L1570">
        <v>104334393</v>
      </c>
      <c r="M1570" s="5">
        <v>42081</v>
      </c>
      <c r="N1570">
        <v>15</v>
      </c>
      <c r="O1570">
        <v>1</v>
      </c>
      <c r="P1570">
        <v>0</v>
      </c>
      <c r="Q1570">
        <v>5</v>
      </c>
      <c r="R1570" t="s">
        <v>3</v>
      </c>
    </row>
    <row r="1571" spans="1:18" x14ac:dyDescent="0.35">
      <c r="A1571">
        <v>0</v>
      </c>
      <c r="B1571" t="s">
        <v>363</v>
      </c>
      <c r="C1571">
        <v>0.2</v>
      </c>
      <c r="D1571" t="s">
        <v>411</v>
      </c>
      <c r="E1571" t="s">
        <v>404</v>
      </c>
      <c r="F1571" t="s">
        <v>570</v>
      </c>
      <c r="G1571" t="s">
        <v>363</v>
      </c>
      <c r="H1571">
        <v>12.444000000000001</v>
      </c>
      <c r="I1571" t="s">
        <v>871</v>
      </c>
      <c r="L1571">
        <v>104625948</v>
      </c>
      <c r="M1571" s="5">
        <v>42396</v>
      </c>
      <c r="N1571">
        <v>21</v>
      </c>
      <c r="O1571">
        <v>1</v>
      </c>
      <c r="P1571">
        <v>0</v>
      </c>
      <c r="Q1571">
        <v>1</v>
      </c>
      <c r="R1571" t="s">
        <v>7</v>
      </c>
    </row>
    <row r="1572" spans="1:18" x14ac:dyDescent="0.35">
      <c r="A1572">
        <v>0</v>
      </c>
      <c r="B1572" t="s">
        <v>363</v>
      </c>
      <c r="C1572">
        <v>0.2</v>
      </c>
      <c r="D1572" t="s">
        <v>411</v>
      </c>
      <c r="E1572" t="s">
        <v>404</v>
      </c>
      <c r="F1572" t="s">
        <v>387</v>
      </c>
      <c r="G1572" t="s">
        <v>363</v>
      </c>
      <c r="H1572">
        <v>12.444000000000001</v>
      </c>
      <c r="I1572" t="s">
        <v>871</v>
      </c>
      <c r="L1572">
        <v>107168679</v>
      </c>
      <c r="M1572" s="5">
        <v>44895</v>
      </c>
      <c r="N1572">
        <v>18</v>
      </c>
      <c r="O1572">
        <v>2</v>
      </c>
      <c r="P1572">
        <v>0</v>
      </c>
      <c r="Q1572">
        <v>1</v>
      </c>
      <c r="R1572" t="s">
        <v>7</v>
      </c>
    </row>
    <row r="1573" spans="1:18" x14ac:dyDescent="0.35">
      <c r="A1573">
        <v>0</v>
      </c>
      <c r="B1573" t="s">
        <v>363</v>
      </c>
      <c r="C1573">
        <v>1.4999999999999999E-2</v>
      </c>
      <c r="D1573" t="s">
        <v>411</v>
      </c>
      <c r="E1573" t="s">
        <v>551</v>
      </c>
      <c r="F1573" t="s">
        <v>406</v>
      </c>
      <c r="G1573" t="s">
        <v>363</v>
      </c>
      <c r="H1573">
        <v>12.455</v>
      </c>
      <c r="I1573" t="s">
        <v>871</v>
      </c>
      <c r="L1573">
        <v>108349073</v>
      </c>
      <c r="M1573" s="5">
        <v>46007</v>
      </c>
      <c r="N1573">
        <v>21</v>
      </c>
      <c r="O1573">
        <v>1</v>
      </c>
      <c r="P1573">
        <v>0</v>
      </c>
      <c r="Q1573">
        <v>1</v>
      </c>
      <c r="R1573" t="s">
        <v>7</v>
      </c>
    </row>
    <row r="1574" spans="1:18" x14ac:dyDescent="0.35">
      <c r="A1574">
        <v>0</v>
      </c>
      <c r="B1574" t="s">
        <v>363</v>
      </c>
      <c r="C1574">
        <v>0</v>
      </c>
      <c r="E1574" t="s">
        <v>571</v>
      </c>
      <c r="F1574" t="s">
        <v>384</v>
      </c>
      <c r="G1574" t="s">
        <v>363</v>
      </c>
      <c r="H1574">
        <v>12.507</v>
      </c>
      <c r="I1574" t="s">
        <v>871</v>
      </c>
      <c r="L1574">
        <v>106789733</v>
      </c>
      <c r="M1574" s="5">
        <v>44532</v>
      </c>
      <c r="N1574">
        <v>24</v>
      </c>
      <c r="O1574">
        <v>1</v>
      </c>
      <c r="P1574">
        <v>8</v>
      </c>
      <c r="Q1574">
        <v>5</v>
      </c>
      <c r="R1574" t="s">
        <v>7</v>
      </c>
    </row>
    <row r="1575" spans="1:18" x14ac:dyDescent="0.35">
      <c r="A1575">
        <v>0</v>
      </c>
      <c r="B1575" t="s">
        <v>363</v>
      </c>
      <c r="C1575">
        <v>0.66</v>
      </c>
      <c r="D1575" t="s">
        <v>411</v>
      </c>
      <c r="E1575" t="s">
        <v>384</v>
      </c>
      <c r="F1575" t="s">
        <v>387</v>
      </c>
      <c r="G1575" t="s">
        <v>363</v>
      </c>
      <c r="H1575">
        <v>12.509</v>
      </c>
      <c r="I1575" t="s">
        <v>871</v>
      </c>
      <c r="L1575">
        <v>105646895</v>
      </c>
      <c r="M1575" s="5">
        <v>43393</v>
      </c>
      <c r="N1575">
        <v>17</v>
      </c>
      <c r="O1575">
        <v>2</v>
      </c>
      <c r="P1575">
        <v>0</v>
      </c>
      <c r="Q1575">
        <v>5</v>
      </c>
      <c r="R1575" t="s">
        <v>7</v>
      </c>
    </row>
    <row r="1576" spans="1:18" x14ac:dyDescent="0.35">
      <c r="A1576">
        <v>0</v>
      </c>
      <c r="B1576" t="s">
        <v>363</v>
      </c>
      <c r="C1576">
        <v>0.3</v>
      </c>
      <c r="D1576" t="s">
        <v>411</v>
      </c>
      <c r="E1576" t="s">
        <v>404</v>
      </c>
      <c r="F1576" t="s">
        <v>387</v>
      </c>
      <c r="G1576" t="s">
        <v>363</v>
      </c>
      <c r="H1576">
        <v>12.544</v>
      </c>
      <c r="I1576" t="s">
        <v>871</v>
      </c>
      <c r="L1576">
        <v>108243359</v>
      </c>
      <c r="M1576" s="5">
        <v>45908</v>
      </c>
      <c r="N1576">
        <v>21</v>
      </c>
      <c r="O1576">
        <v>1</v>
      </c>
      <c r="P1576">
        <v>0</v>
      </c>
      <c r="Q1576">
        <v>1</v>
      </c>
      <c r="R1576" t="s">
        <v>7</v>
      </c>
    </row>
    <row r="1577" spans="1:18" x14ac:dyDescent="0.35">
      <c r="A1577">
        <v>0</v>
      </c>
      <c r="B1577" t="s">
        <v>363</v>
      </c>
      <c r="C1577">
        <v>0.3</v>
      </c>
      <c r="D1577" t="s">
        <v>411</v>
      </c>
      <c r="E1577" t="s">
        <v>404</v>
      </c>
      <c r="F1577" t="s">
        <v>387</v>
      </c>
      <c r="G1577" t="s">
        <v>363</v>
      </c>
      <c r="H1577">
        <v>12.544</v>
      </c>
      <c r="I1577" t="s">
        <v>871</v>
      </c>
      <c r="L1577">
        <v>105232369</v>
      </c>
      <c r="M1577" s="5">
        <v>43003</v>
      </c>
      <c r="N1577">
        <v>21</v>
      </c>
      <c r="O1577">
        <v>1</v>
      </c>
      <c r="P1577">
        <v>25</v>
      </c>
      <c r="Q1577">
        <v>1</v>
      </c>
      <c r="R1577" t="s">
        <v>3</v>
      </c>
    </row>
    <row r="1578" spans="1:18" x14ac:dyDescent="0.35">
      <c r="A1578">
        <v>0</v>
      </c>
      <c r="B1578" t="s">
        <v>363</v>
      </c>
      <c r="C1578">
        <v>0.3</v>
      </c>
      <c r="D1578" t="s">
        <v>411</v>
      </c>
      <c r="E1578" t="s">
        <v>404</v>
      </c>
      <c r="F1578" t="s">
        <v>434</v>
      </c>
      <c r="G1578" t="s">
        <v>363</v>
      </c>
      <c r="H1578">
        <v>12.544</v>
      </c>
      <c r="I1578" t="s">
        <v>871</v>
      </c>
      <c r="L1578">
        <v>106869303</v>
      </c>
      <c r="M1578" s="5">
        <v>44613</v>
      </c>
      <c r="N1578">
        <v>17</v>
      </c>
      <c r="O1578">
        <v>1</v>
      </c>
      <c r="P1578">
        <v>0</v>
      </c>
      <c r="Q1578">
        <v>1</v>
      </c>
      <c r="R1578" t="s">
        <v>7</v>
      </c>
    </row>
    <row r="1579" spans="1:18" x14ac:dyDescent="0.35">
      <c r="A1579">
        <v>0</v>
      </c>
      <c r="B1579" t="s">
        <v>363</v>
      </c>
      <c r="C1579">
        <v>0.8</v>
      </c>
      <c r="D1579" t="s">
        <v>411</v>
      </c>
      <c r="E1579" t="s">
        <v>384</v>
      </c>
      <c r="F1579" t="s">
        <v>387</v>
      </c>
      <c r="G1579" t="s">
        <v>363</v>
      </c>
      <c r="H1579">
        <v>12.648999999999999</v>
      </c>
      <c r="I1579" t="s">
        <v>871</v>
      </c>
      <c r="L1579">
        <v>107014285</v>
      </c>
      <c r="M1579" s="5">
        <v>44751</v>
      </c>
      <c r="N1579">
        <v>21</v>
      </c>
      <c r="O1579">
        <v>1</v>
      </c>
      <c r="P1579">
        <v>0</v>
      </c>
      <c r="Q1579">
        <v>1</v>
      </c>
      <c r="R1579" t="s">
        <v>3</v>
      </c>
    </row>
    <row r="1580" spans="1:18" x14ac:dyDescent="0.35">
      <c r="A1580">
        <v>0</v>
      </c>
      <c r="B1580" t="s">
        <v>363</v>
      </c>
      <c r="C1580">
        <v>0.8</v>
      </c>
      <c r="D1580" t="s">
        <v>411</v>
      </c>
      <c r="E1580" t="s">
        <v>384</v>
      </c>
      <c r="F1580" t="s">
        <v>387</v>
      </c>
      <c r="G1580" t="s">
        <v>363</v>
      </c>
      <c r="H1580">
        <v>12.648999999999999</v>
      </c>
      <c r="I1580" t="s">
        <v>871</v>
      </c>
      <c r="L1580">
        <v>107556013</v>
      </c>
      <c r="M1580" s="5">
        <v>45268</v>
      </c>
      <c r="N1580">
        <v>21</v>
      </c>
      <c r="O1580">
        <v>1</v>
      </c>
      <c r="P1580">
        <v>12</v>
      </c>
      <c r="Q1580">
        <v>1</v>
      </c>
      <c r="R1580" t="s">
        <v>7</v>
      </c>
    </row>
    <row r="1581" spans="1:18" x14ac:dyDescent="0.35">
      <c r="A1581">
        <v>0</v>
      </c>
      <c r="B1581" t="s">
        <v>363</v>
      </c>
      <c r="C1581">
        <v>0.4</v>
      </c>
      <c r="D1581" t="s">
        <v>6</v>
      </c>
      <c r="E1581" t="s">
        <v>406</v>
      </c>
      <c r="F1581" t="s">
        <v>572</v>
      </c>
      <c r="G1581" t="s">
        <v>363</v>
      </c>
      <c r="H1581">
        <v>12.664</v>
      </c>
      <c r="I1581" t="s">
        <v>871</v>
      </c>
      <c r="L1581">
        <v>108231812</v>
      </c>
      <c r="M1581" s="5">
        <v>45909</v>
      </c>
      <c r="N1581">
        <v>21</v>
      </c>
      <c r="O1581">
        <v>1</v>
      </c>
      <c r="P1581">
        <v>7</v>
      </c>
      <c r="Q1581">
        <v>1</v>
      </c>
      <c r="R1581" t="s">
        <v>7</v>
      </c>
    </row>
    <row r="1582" spans="1:18" x14ac:dyDescent="0.35">
      <c r="A1582">
        <v>0</v>
      </c>
      <c r="B1582" t="s">
        <v>363</v>
      </c>
      <c r="C1582">
        <v>0</v>
      </c>
      <c r="E1582" t="s">
        <v>573</v>
      </c>
      <c r="F1582" t="s">
        <v>387</v>
      </c>
      <c r="G1582" t="s">
        <v>363</v>
      </c>
      <c r="H1582">
        <v>12.739000000000001</v>
      </c>
      <c r="I1582" t="s">
        <v>871</v>
      </c>
      <c r="L1582">
        <v>106713431</v>
      </c>
      <c r="M1582" s="5">
        <v>44469</v>
      </c>
      <c r="N1582">
        <v>26</v>
      </c>
      <c r="O1582">
        <v>1</v>
      </c>
      <c r="P1582">
        <v>7</v>
      </c>
      <c r="Q1582">
        <v>1</v>
      </c>
      <c r="R1582" t="s">
        <v>7</v>
      </c>
    </row>
    <row r="1583" spans="1:18" x14ac:dyDescent="0.35">
      <c r="A1583">
        <v>0</v>
      </c>
      <c r="B1583" t="s">
        <v>363</v>
      </c>
      <c r="C1583">
        <v>0</v>
      </c>
      <c r="E1583" t="s">
        <v>573</v>
      </c>
      <c r="F1583" t="s">
        <v>387</v>
      </c>
      <c r="G1583" t="s">
        <v>363</v>
      </c>
      <c r="H1583">
        <v>12.739000000000001</v>
      </c>
      <c r="I1583" t="s">
        <v>871</v>
      </c>
      <c r="L1583">
        <v>107306619</v>
      </c>
      <c r="M1583" s="5">
        <v>45034</v>
      </c>
      <c r="N1583">
        <v>21</v>
      </c>
      <c r="O1583">
        <v>1</v>
      </c>
      <c r="P1583">
        <v>7</v>
      </c>
      <c r="Q1583">
        <v>1</v>
      </c>
      <c r="R1583" t="s">
        <v>7</v>
      </c>
    </row>
    <row r="1584" spans="1:18" x14ac:dyDescent="0.35">
      <c r="A1584">
        <v>0</v>
      </c>
      <c r="B1584" t="s">
        <v>363</v>
      </c>
      <c r="C1584">
        <v>0</v>
      </c>
      <c r="E1584" t="s">
        <v>573</v>
      </c>
      <c r="F1584" t="s">
        <v>406</v>
      </c>
      <c r="G1584" t="s">
        <v>363</v>
      </c>
      <c r="H1584">
        <v>12.739000000000001</v>
      </c>
      <c r="I1584" t="s">
        <v>871</v>
      </c>
      <c r="L1584">
        <v>106966357</v>
      </c>
      <c r="M1584" s="5">
        <v>44699</v>
      </c>
      <c r="N1584">
        <v>14</v>
      </c>
      <c r="O1584">
        <v>1</v>
      </c>
      <c r="P1584">
        <v>7</v>
      </c>
      <c r="Q1584">
        <v>1</v>
      </c>
      <c r="R1584" t="s">
        <v>8</v>
      </c>
    </row>
    <row r="1585" spans="1:18" x14ac:dyDescent="0.35">
      <c r="A1585">
        <v>0</v>
      </c>
      <c r="B1585" t="s">
        <v>363</v>
      </c>
      <c r="C1585">
        <v>0</v>
      </c>
      <c r="E1585" t="s">
        <v>574</v>
      </c>
      <c r="F1585" t="s">
        <v>406</v>
      </c>
      <c r="G1585" t="s">
        <v>363</v>
      </c>
      <c r="H1585">
        <v>12.739000000000001</v>
      </c>
      <c r="I1585" t="s">
        <v>871</v>
      </c>
      <c r="L1585">
        <v>106479037</v>
      </c>
      <c r="M1585" s="5">
        <v>44229</v>
      </c>
      <c r="N1585">
        <v>24</v>
      </c>
      <c r="O1585">
        <v>1</v>
      </c>
      <c r="P1585">
        <v>8</v>
      </c>
      <c r="Q1585">
        <v>5</v>
      </c>
      <c r="R1585" t="s">
        <v>7</v>
      </c>
    </row>
    <row r="1586" spans="1:18" x14ac:dyDescent="0.35">
      <c r="A1586">
        <v>0</v>
      </c>
      <c r="B1586" t="s">
        <v>363</v>
      </c>
      <c r="C1586">
        <v>0</v>
      </c>
      <c r="E1586" t="s">
        <v>574</v>
      </c>
      <c r="F1586" t="s">
        <v>406</v>
      </c>
      <c r="G1586" t="s">
        <v>363</v>
      </c>
      <c r="H1586">
        <v>12.739000000000001</v>
      </c>
      <c r="I1586" t="s">
        <v>871</v>
      </c>
      <c r="L1586">
        <v>105229933</v>
      </c>
      <c r="M1586" s="5">
        <v>42999</v>
      </c>
      <c r="N1586">
        <v>24</v>
      </c>
      <c r="O1586">
        <v>1</v>
      </c>
      <c r="P1586">
        <v>7</v>
      </c>
      <c r="Q1586">
        <v>1</v>
      </c>
      <c r="R1586" t="s">
        <v>7</v>
      </c>
    </row>
    <row r="1587" spans="1:18" x14ac:dyDescent="0.35">
      <c r="A1587">
        <v>0</v>
      </c>
      <c r="B1587" t="s">
        <v>363</v>
      </c>
      <c r="C1587">
        <v>0</v>
      </c>
      <c r="E1587" t="s">
        <v>574</v>
      </c>
      <c r="F1587" t="s">
        <v>404</v>
      </c>
      <c r="G1587" t="s">
        <v>363</v>
      </c>
      <c r="H1587">
        <v>12.739000000000001</v>
      </c>
      <c r="I1587" t="s">
        <v>871</v>
      </c>
      <c r="L1587">
        <v>107680543</v>
      </c>
      <c r="M1587" s="5">
        <v>45388</v>
      </c>
      <c r="N1587">
        <v>30</v>
      </c>
      <c r="O1587">
        <v>1</v>
      </c>
      <c r="P1587">
        <v>7</v>
      </c>
      <c r="Q1587">
        <v>1</v>
      </c>
      <c r="R1587" t="s">
        <v>7</v>
      </c>
    </row>
    <row r="1588" spans="1:18" x14ac:dyDescent="0.35">
      <c r="A1588">
        <v>0</v>
      </c>
      <c r="B1588" t="s">
        <v>363</v>
      </c>
      <c r="C1588">
        <v>0.5</v>
      </c>
      <c r="D1588" t="s">
        <v>411</v>
      </c>
      <c r="E1588" t="s">
        <v>404</v>
      </c>
      <c r="F1588" t="s">
        <v>387</v>
      </c>
      <c r="G1588" t="s">
        <v>363</v>
      </c>
      <c r="H1588">
        <v>12.744</v>
      </c>
      <c r="I1588" t="s">
        <v>871</v>
      </c>
      <c r="L1588">
        <v>105899754</v>
      </c>
      <c r="M1588" s="5">
        <v>43634</v>
      </c>
      <c r="N1588">
        <v>29</v>
      </c>
      <c r="O1588">
        <v>1</v>
      </c>
      <c r="P1588">
        <v>0</v>
      </c>
      <c r="Q1588">
        <v>1</v>
      </c>
      <c r="R1588" t="s">
        <v>7</v>
      </c>
    </row>
    <row r="1589" spans="1:18" x14ac:dyDescent="0.35">
      <c r="A1589">
        <v>0</v>
      </c>
      <c r="B1589" t="s">
        <v>363</v>
      </c>
      <c r="C1589">
        <v>0.5</v>
      </c>
      <c r="D1589" t="s">
        <v>411</v>
      </c>
      <c r="E1589" t="s">
        <v>404</v>
      </c>
      <c r="F1589" t="s">
        <v>387</v>
      </c>
      <c r="G1589" t="s">
        <v>363</v>
      </c>
      <c r="H1589">
        <v>12.744</v>
      </c>
      <c r="I1589" t="s">
        <v>871</v>
      </c>
      <c r="L1589">
        <v>104609897</v>
      </c>
      <c r="M1589" s="5">
        <v>42376</v>
      </c>
      <c r="N1589">
        <v>17</v>
      </c>
      <c r="O1589">
        <v>1</v>
      </c>
      <c r="P1589">
        <v>0</v>
      </c>
      <c r="Q1589">
        <v>4</v>
      </c>
      <c r="R1589" t="s">
        <v>7</v>
      </c>
    </row>
    <row r="1590" spans="1:18" x14ac:dyDescent="0.35">
      <c r="A1590">
        <v>0</v>
      </c>
      <c r="B1590" t="s">
        <v>363</v>
      </c>
      <c r="C1590">
        <v>0.5</v>
      </c>
      <c r="D1590" t="s">
        <v>411</v>
      </c>
      <c r="E1590" t="s">
        <v>404</v>
      </c>
      <c r="F1590" t="s">
        <v>515</v>
      </c>
      <c r="G1590" t="s">
        <v>363</v>
      </c>
      <c r="H1590">
        <v>12.744</v>
      </c>
      <c r="I1590" t="s">
        <v>871</v>
      </c>
      <c r="L1590">
        <v>106794395</v>
      </c>
      <c r="M1590" s="5">
        <v>44537</v>
      </c>
      <c r="N1590">
        <v>21</v>
      </c>
      <c r="O1590">
        <v>1</v>
      </c>
      <c r="P1590">
        <v>0</v>
      </c>
      <c r="Q1590">
        <v>1</v>
      </c>
      <c r="R1590" t="s">
        <v>7</v>
      </c>
    </row>
    <row r="1591" spans="1:18" x14ac:dyDescent="0.35">
      <c r="A1591">
        <v>0</v>
      </c>
      <c r="B1591" t="s">
        <v>363</v>
      </c>
      <c r="C1591">
        <v>0.5</v>
      </c>
      <c r="D1591" t="s">
        <v>411</v>
      </c>
      <c r="E1591" t="s">
        <v>404</v>
      </c>
      <c r="F1591" t="s">
        <v>387</v>
      </c>
      <c r="G1591" t="s">
        <v>363</v>
      </c>
      <c r="H1591">
        <v>12.744</v>
      </c>
      <c r="I1591" t="s">
        <v>871</v>
      </c>
      <c r="L1591">
        <v>105759773</v>
      </c>
      <c r="M1591" s="5">
        <v>43494</v>
      </c>
      <c r="N1591">
        <v>19</v>
      </c>
      <c r="O1591">
        <v>2</v>
      </c>
      <c r="P1591">
        <v>0</v>
      </c>
      <c r="Q1591">
        <v>5</v>
      </c>
      <c r="R1591" t="s">
        <v>7</v>
      </c>
    </row>
    <row r="1592" spans="1:18" x14ac:dyDescent="0.35">
      <c r="A1592">
        <v>0</v>
      </c>
      <c r="B1592" t="s">
        <v>363</v>
      </c>
      <c r="C1592">
        <v>0.9</v>
      </c>
      <c r="D1592" t="s">
        <v>411</v>
      </c>
      <c r="E1592" t="s">
        <v>384</v>
      </c>
      <c r="F1592" t="s">
        <v>387</v>
      </c>
      <c r="G1592" t="s">
        <v>363</v>
      </c>
      <c r="H1592">
        <v>12.749000000000001</v>
      </c>
      <c r="I1592" t="s">
        <v>871</v>
      </c>
      <c r="L1592">
        <v>108222357</v>
      </c>
      <c r="M1592" s="5">
        <v>45903</v>
      </c>
      <c r="N1592">
        <v>21</v>
      </c>
      <c r="O1592">
        <v>1</v>
      </c>
      <c r="P1592">
        <v>0</v>
      </c>
      <c r="Q1592">
        <v>1</v>
      </c>
      <c r="R1592" t="s">
        <v>7</v>
      </c>
    </row>
    <row r="1593" spans="1:18" x14ac:dyDescent="0.35">
      <c r="A1593">
        <v>0</v>
      </c>
      <c r="B1593" t="s">
        <v>363</v>
      </c>
      <c r="C1593">
        <v>0.9</v>
      </c>
      <c r="D1593" t="s">
        <v>411</v>
      </c>
      <c r="E1593" t="s">
        <v>384</v>
      </c>
      <c r="F1593" t="s">
        <v>387</v>
      </c>
      <c r="G1593" t="s">
        <v>363</v>
      </c>
      <c r="H1593">
        <v>12.749000000000001</v>
      </c>
      <c r="I1593" t="s">
        <v>871</v>
      </c>
      <c r="L1593">
        <v>108468878</v>
      </c>
      <c r="M1593" s="5">
        <v>46125</v>
      </c>
      <c r="N1593">
        <v>21</v>
      </c>
      <c r="O1593">
        <v>1</v>
      </c>
      <c r="P1593">
        <v>0</v>
      </c>
      <c r="Q1593">
        <v>5</v>
      </c>
      <c r="R1593" t="s">
        <v>7</v>
      </c>
    </row>
    <row r="1594" spans="1:18" x14ac:dyDescent="0.35">
      <c r="A1594">
        <v>0</v>
      </c>
      <c r="B1594" t="s">
        <v>363</v>
      </c>
      <c r="C1594">
        <v>0.3</v>
      </c>
      <c r="D1594" t="s">
        <v>6</v>
      </c>
      <c r="E1594" t="s">
        <v>406</v>
      </c>
      <c r="F1594" t="s">
        <v>384</v>
      </c>
      <c r="G1594" t="s">
        <v>363</v>
      </c>
      <c r="H1594">
        <v>12.763999999999999</v>
      </c>
      <c r="I1594" t="s">
        <v>871</v>
      </c>
      <c r="L1594">
        <v>108065771</v>
      </c>
      <c r="M1594" s="5">
        <v>45748</v>
      </c>
      <c r="N1594">
        <v>21</v>
      </c>
      <c r="O1594">
        <v>1</v>
      </c>
      <c r="P1594">
        <v>0</v>
      </c>
      <c r="Q1594">
        <v>1</v>
      </c>
      <c r="R1594" t="s">
        <v>7</v>
      </c>
    </row>
    <row r="1595" spans="1:18" x14ac:dyDescent="0.35">
      <c r="A1595">
        <v>721</v>
      </c>
      <c r="B1595" t="s">
        <v>363</v>
      </c>
      <c r="C1595">
        <v>4.7E-2</v>
      </c>
      <c r="D1595" t="s">
        <v>411</v>
      </c>
      <c r="E1595" t="s">
        <v>574</v>
      </c>
      <c r="F1595" t="s">
        <v>387</v>
      </c>
      <c r="G1595" t="s">
        <v>363</v>
      </c>
      <c r="H1595">
        <v>12.786</v>
      </c>
      <c r="I1595" t="s">
        <v>871</v>
      </c>
      <c r="L1595">
        <v>108315075</v>
      </c>
      <c r="M1595" s="5">
        <v>45981</v>
      </c>
      <c r="N1595">
        <v>21</v>
      </c>
      <c r="O1595">
        <v>1</v>
      </c>
      <c r="P1595">
        <v>0</v>
      </c>
      <c r="Q1595">
        <v>5</v>
      </c>
      <c r="R1595" t="s">
        <v>7</v>
      </c>
    </row>
    <row r="1596" spans="1:18" x14ac:dyDescent="0.35">
      <c r="A1596">
        <v>0</v>
      </c>
      <c r="B1596" t="s">
        <v>363</v>
      </c>
      <c r="C1596">
        <v>1</v>
      </c>
      <c r="D1596" t="s">
        <v>411</v>
      </c>
      <c r="E1596" t="s">
        <v>384</v>
      </c>
      <c r="F1596" t="s">
        <v>387</v>
      </c>
      <c r="G1596" t="s">
        <v>363</v>
      </c>
      <c r="H1596">
        <v>12.849</v>
      </c>
      <c r="I1596" t="s">
        <v>871</v>
      </c>
      <c r="L1596">
        <v>104436028</v>
      </c>
      <c r="M1596" s="5">
        <v>42202</v>
      </c>
      <c r="N1596">
        <v>17</v>
      </c>
      <c r="O1596">
        <v>1</v>
      </c>
      <c r="P1596">
        <v>0</v>
      </c>
      <c r="Q1596">
        <v>5</v>
      </c>
      <c r="R1596" t="s">
        <v>7</v>
      </c>
    </row>
    <row r="1597" spans="1:18" x14ac:dyDescent="0.35">
      <c r="A1597">
        <v>0</v>
      </c>
      <c r="B1597" t="s">
        <v>363</v>
      </c>
      <c r="C1597">
        <v>1</v>
      </c>
      <c r="D1597" t="s">
        <v>411</v>
      </c>
      <c r="E1597" t="s">
        <v>384</v>
      </c>
      <c r="F1597" t="s">
        <v>387</v>
      </c>
      <c r="G1597" t="s">
        <v>363</v>
      </c>
      <c r="H1597">
        <v>12.849</v>
      </c>
      <c r="I1597" t="s">
        <v>871</v>
      </c>
      <c r="L1597">
        <v>104896327</v>
      </c>
      <c r="M1597" s="5">
        <v>42671</v>
      </c>
      <c r="N1597">
        <v>17</v>
      </c>
      <c r="O1597">
        <v>1</v>
      </c>
      <c r="P1597">
        <v>0</v>
      </c>
      <c r="Q1597">
        <v>5</v>
      </c>
      <c r="R1597" t="s">
        <v>7</v>
      </c>
    </row>
    <row r="1598" spans="1:18" x14ac:dyDescent="0.35">
      <c r="A1598">
        <v>0</v>
      </c>
      <c r="B1598" t="s">
        <v>363</v>
      </c>
      <c r="C1598">
        <v>1</v>
      </c>
      <c r="D1598" t="s">
        <v>411</v>
      </c>
      <c r="E1598" t="s">
        <v>384</v>
      </c>
      <c r="F1598" t="s">
        <v>404</v>
      </c>
      <c r="G1598" t="s">
        <v>363</v>
      </c>
      <c r="H1598">
        <v>12.849</v>
      </c>
      <c r="I1598" t="s">
        <v>871</v>
      </c>
      <c r="L1598">
        <v>107094926</v>
      </c>
      <c r="M1598" s="5">
        <v>44831</v>
      </c>
      <c r="N1598">
        <v>21</v>
      </c>
      <c r="O1598">
        <v>1</v>
      </c>
      <c r="P1598">
        <v>0</v>
      </c>
      <c r="Q1598">
        <v>1</v>
      </c>
      <c r="R1598" t="s">
        <v>7</v>
      </c>
    </row>
    <row r="1599" spans="1:18" x14ac:dyDescent="0.35">
      <c r="A1599">
        <v>0</v>
      </c>
      <c r="B1599" t="s">
        <v>363</v>
      </c>
      <c r="C1599">
        <v>1</v>
      </c>
      <c r="D1599" t="s">
        <v>411</v>
      </c>
      <c r="E1599" t="s">
        <v>384</v>
      </c>
      <c r="F1599" t="s">
        <v>387</v>
      </c>
      <c r="G1599" t="s">
        <v>363</v>
      </c>
      <c r="H1599">
        <v>12.849</v>
      </c>
      <c r="I1599" t="s">
        <v>871</v>
      </c>
      <c r="L1599">
        <v>103973712</v>
      </c>
      <c r="M1599" s="5">
        <v>41680</v>
      </c>
      <c r="N1599">
        <v>17</v>
      </c>
      <c r="O1599">
        <v>2</v>
      </c>
      <c r="P1599">
        <v>0</v>
      </c>
      <c r="Q1599">
        <v>5</v>
      </c>
      <c r="R1599" t="s">
        <v>7</v>
      </c>
    </row>
    <row r="1600" spans="1:18" x14ac:dyDescent="0.35">
      <c r="A1600">
        <v>0</v>
      </c>
      <c r="B1600" t="s">
        <v>363</v>
      </c>
      <c r="C1600">
        <v>1</v>
      </c>
      <c r="D1600" t="s">
        <v>411</v>
      </c>
      <c r="E1600" t="s">
        <v>384</v>
      </c>
      <c r="F1600" t="s">
        <v>406</v>
      </c>
      <c r="G1600" t="s">
        <v>363</v>
      </c>
      <c r="H1600">
        <v>12.849</v>
      </c>
      <c r="I1600" t="s">
        <v>871</v>
      </c>
      <c r="L1600">
        <v>107703836</v>
      </c>
      <c r="M1600" s="5">
        <v>45411</v>
      </c>
      <c r="N1600">
        <v>19</v>
      </c>
      <c r="O1600">
        <v>1</v>
      </c>
      <c r="P1600">
        <v>0</v>
      </c>
      <c r="Q1600">
        <v>5</v>
      </c>
      <c r="R1600" t="s">
        <v>7</v>
      </c>
    </row>
    <row r="1601" spans="1:18" x14ac:dyDescent="0.35">
      <c r="A1601">
        <v>0</v>
      </c>
      <c r="B1601" t="s">
        <v>363</v>
      </c>
      <c r="C1601">
        <v>2</v>
      </c>
      <c r="D1601" t="s">
        <v>6</v>
      </c>
      <c r="E1601" t="s">
        <v>387</v>
      </c>
      <c r="F1601" t="s">
        <v>404</v>
      </c>
      <c r="G1601" t="s">
        <v>363</v>
      </c>
      <c r="H1601">
        <v>12.941000000000001</v>
      </c>
      <c r="I1601" t="s">
        <v>871</v>
      </c>
      <c r="L1601">
        <v>104873299</v>
      </c>
      <c r="M1601" s="5">
        <v>42650</v>
      </c>
      <c r="N1601">
        <v>21</v>
      </c>
      <c r="O1601">
        <v>2</v>
      </c>
      <c r="P1601">
        <v>0</v>
      </c>
      <c r="Q1601">
        <v>1</v>
      </c>
      <c r="R1601" t="s">
        <v>3</v>
      </c>
    </row>
    <row r="1602" spans="1:18" x14ac:dyDescent="0.35">
      <c r="A1602">
        <v>0</v>
      </c>
      <c r="B1602" t="s">
        <v>363</v>
      </c>
      <c r="C1602">
        <v>0.1</v>
      </c>
      <c r="D1602" t="s">
        <v>6</v>
      </c>
      <c r="E1602" t="s">
        <v>406</v>
      </c>
      <c r="F1602" t="s">
        <v>384</v>
      </c>
      <c r="G1602" t="s">
        <v>363</v>
      </c>
      <c r="H1602">
        <v>12.964</v>
      </c>
      <c r="I1602" t="s">
        <v>871</v>
      </c>
      <c r="L1602">
        <v>104920885</v>
      </c>
      <c r="M1602" s="5">
        <v>42692</v>
      </c>
      <c r="N1602">
        <v>17</v>
      </c>
      <c r="O1602">
        <v>1</v>
      </c>
      <c r="P1602">
        <v>0</v>
      </c>
      <c r="Q1602">
        <v>5</v>
      </c>
      <c r="R1602" t="s">
        <v>7</v>
      </c>
    </row>
    <row r="1603" spans="1:18" x14ac:dyDescent="0.35">
      <c r="A1603">
        <v>0</v>
      </c>
      <c r="B1603" t="s">
        <v>363</v>
      </c>
      <c r="C1603">
        <v>0.1</v>
      </c>
      <c r="D1603" t="s">
        <v>6</v>
      </c>
      <c r="E1603" t="s">
        <v>406</v>
      </c>
      <c r="F1603" t="s">
        <v>567</v>
      </c>
      <c r="G1603" t="s">
        <v>363</v>
      </c>
      <c r="H1603">
        <v>12.964</v>
      </c>
      <c r="I1603" t="s">
        <v>871</v>
      </c>
      <c r="L1603">
        <v>108076133</v>
      </c>
      <c r="M1603" s="5">
        <v>45758</v>
      </c>
      <c r="N1603">
        <v>21</v>
      </c>
      <c r="O1603">
        <v>2</v>
      </c>
      <c r="P1603">
        <v>0</v>
      </c>
      <c r="Q1603">
        <v>1</v>
      </c>
      <c r="R1603" t="s">
        <v>7</v>
      </c>
    </row>
    <row r="1604" spans="1:18" x14ac:dyDescent="0.35">
      <c r="A1604">
        <v>0</v>
      </c>
      <c r="B1604" t="s">
        <v>363</v>
      </c>
      <c r="C1604">
        <v>9.5000000000000001E-2</v>
      </c>
      <c r="D1604" t="s">
        <v>6</v>
      </c>
      <c r="E1604" t="s">
        <v>406</v>
      </c>
      <c r="F1604" t="s">
        <v>576</v>
      </c>
      <c r="G1604" t="s">
        <v>363</v>
      </c>
      <c r="H1604">
        <v>12.968999999999999</v>
      </c>
      <c r="I1604" t="s">
        <v>871</v>
      </c>
      <c r="L1604">
        <v>108230670</v>
      </c>
      <c r="M1604" s="5">
        <v>45909</v>
      </c>
      <c r="N1604">
        <v>21</v>
      </c>
      <c r="O1604">
        <v>1</v>
      </c>
      <c r="P1604">
        <v>0</v>
      </c>
      <c r="Q1604">
        <v>1</v>
      </c>
      <c r="R1604" t="s">
        <v>7</v>
      </c>
    </row>
    <row r="1605" spans="1:18" x14ac:dyDescent="0.35">
      <c r="A1605">
        <v>0</v>
      </c>
      <c r="B1605" t="s">
        <v>363</v>
      </c>
      <c r="C1605">
        <v>1.1299999999999999</v>
      </c>
      <c r="D1605" t="s">
        <v>411</v>
      </c>
      <c r="E1605" t="s">
        <v>384</v>
      </c>
      <c r="F1605" t="s">
        <v>387</v>
      </c>
      <c r="G1605" t="s">
        <v>363</v>
      </c>
      <c r="H1605">
        <v>12.978999999999999</v>
      </c>
      <c r="I1605" t="s">
        <v>871</v>
      </c>
      <c r="L1605">
        <v>107275875</v>
      </c>
      <c r="M1605" s="5">
        <v>45002</v>
      </c>
      <c r="N1605">
        <v>21</v>
      </c>
      <c r="O1605">
        <v>1</v>
      </c>
      <c r="P1605">
        <v>0</v>
      </c>
      <c r="Q1605">
        <v>1</v>
      </c>
      <c r="R1605" t="s">
        <v>7</v>
      </c>
    </row>
    <row r="1606" spans="1:18" x14ac:dyDescent="0.35">
      <c r="A1606">
        <v>0</v>
      </c>
      <c r="B1606" t="s">
        <v>363</v>
      </c>
      <c r="C1606">
        <v>8.5000000000000006E-2</v>
      </c>
      <c r="D1606" t="s">
        <v>6</v>
      </c>
      <c r="E1606" t="s">
        <v>406</v>
      </c>
      <c r="F1606" t="s">
        <v>384</v>
      </c>
      <c r="G1606" t="s">
        <v>363</v>
      </c>
      <c r="H1606">
        <v>12.978999999999999</v>
      </c>
      <c r="I1606" t="s">
        <v>871</v>
      </c>
      <c r="L1606">
        <v>108341805</v>
      </c>
      <c r="M1606" s="5">
        <v>45997</v>
      </c>
      <c r="N1606">
        <v>19</v>
      </c>
      <c r="O1606">
        <v>1</v>
      </c>
      <c r="P1606">
        <v>0</v>
      </c>
      <c r="Q1606">
        <v>5</v>
      </c>
    </row>
    <row r="1607" spans="1:18" x14ac:dyDescent="0.35">
      <c r="A1607">
        <v>0</v>
      </c>
      <c r="B1607" t="s">
        <v>363</v>
      </c>
      <c r="C1607">
        <v>3.7999999999999999E-2</v>
      </c>
      <c r="D1607" t="s">
        <v>6</v>
      </c>
      <c r="E1607" t="s">
        <v>406</v>
      </c>
      <c r="F1607" t="s">
        <v>404</v>
      </c>
      <c r="G1607" t="s">
        <v>363</v>
      </c>
      <c r="H1607">
        <v>13.026</v>
      </c>
      <c r="I1607" t="s">
        <v>871</v>
      </c>
      <c r="L1607">
        <v>107105159</v>
      </c>
      <c r="M1607" s="5">
        <v>44843</v>
      </c>
      <c r="N1607">
        <v>21</v>
      </c>
      <c r="O1607">
        <v>1</v>
      </c>
      <c r="P1607">
        <v>0</v>
      </c>
      <c r="Q1607">
        <v>1</v>
      </c>
      <c r="R1607" t="s">
        <v>7</v>
      </c>
    </row>
    <row r="1608" spans="1:18" x14ac:dyDescent="0.35">
      <c r="A1608">
        <v>0</v>
      </c>
      <c r="B1608" t="s">
        <v>363</v>
      </c>
      <c r="C1608">
        <v>1.9</v>
      </c>
      <c r="D1608" t="s">
        <v>6</v>
      </c>
      <c r="E1608" t="s">
        <v>387</v>
      </c>
      <c r="F1608" t="s">
        <v>384</v>
      </c>
      <c r="G1608" t="s">
        <v>363</v>
      </c>
      <c r="H1608">
        <v>13.041</v>
      </c>
      <c r="I1608" t="s">
        <v>871</v>
      </c>
      <c r="L1608">
        <v>107945584</v>
      </c>
      <c r="M1608" s="5">
        <v>45630</v>
      </c>
      <c r="N1608">
        <v>17</v>
      </c>
      <c r="O1608">
        <v>1</v>
      </c>
      <c r="P1608">
        <v>0</v>
      </c>
      <c r="Q1608">
        <v>5</v>
      </c>
      <c r="R1608" t="s">
        <v>7</v>
      </c>
    </row>
    <row r="1609" spans="1:18" x14ac:dyDescent="0.35">
      <c r="A1609">
        <v>0</v>
      </c>
      <c r="B1609" t="s">
        <v>363</v>
      </c>
      <c r="C1609">
        <v>0.8</v>
      </c>
      <c r="D1609" t="s">
        <v>411</v>
      </c>
      <c r="E1609" t="s">
        <v>404</v>
      </c>
      <c r="F1609" t="s">
        <v>387</v>
      </c>
      <c r="G1609" t="s">
        <v>363</v>
      </c>
      <c r="H1609">
        <v>13.044</v>
      </c>
      <c r="I1609" t="s">
        <v>871</v>
      </c>
      <c r="L1609">
        <v>104562211</v>
      </c>
      <c r="M1609" s="5">
        <v>42329</v>
      </c>
      <c r="N1609">
        <v>19</v>
      </c>
      <c r="O1609">
        <v>2</v>
      </c>
      <c r="P1609">
        <v>0</v>
      </c>
      <c r="Q1609">
        <v>5</v>
      </c>
    </row>
    <row r="1610" spans="1:18" x14ac:dyDescent="0.35">
      <c r="A1610">
        <v>0</v>
      </c>
      <c r="B1610" t="s">
        <v>363</v>
      </c>
      <c r="C1610">
        <v>1.9E-2</v>
      </c>
      <c r="D1610" t="s">
        <v>6</v>
      </c>
      <c r="E1610" t="s">
        <v>406</v>
      </c>
      <c r="F1610" t="s">
        <v>574</v>
      </c>
      <c r="G1610" t="s">
        <v>363</v>
      </c>
      <c r="H1610">
        <v>13.045</v>
      </c>
      <c r="I1610" t="s">
        <v>871</v>
      </c>
      <c r="L1610">
        <v>106556955</v>
      </c>
      <c r="M1610" s="5">
        <v>44304</v>
      </c>
      <c r="N1610">
        <v>21</v>
      </c>
      <c r="O1610">
        <v>1</v>
      </c>
      <c r="P1610">
        <v>0</v>
      </c>
      <c r="Q1610">
        <v>1</v>
      </c>
      <c r="R1610" t="s">
        <v>8</v>
      </c>
    </row>
    <row r="1611" spans="1:18" x14ac:dyDescent="0.35">
      <c r="A1611">
        <v>0</v>
      </c>
      <c r="B1611" t="s">
        <v>363</v>
      </c>
      <c r="C1611">
        <v>1.2</v>
      </c>
      <c r="D1611" t="s">
        <v>411</v>
      </c>
      <c r="E1611" t="s">
        <v>384</v>
      </c>
      <c r="F1611" t="s">
        <v>406</v>
      </c>
      <c r="G1611" t="s">
        <v>363</v>
      </c>
      <c r="H1611">
        <v>13.048999999999999</v>
      </c>
      <c r="I1611" t="s">
        <v>871</v>
      </c>
      <c r="L1611">
        <v>107129670</v>
      </c>
      <c r="M1611" s="5">
        <v>44863</v>
      </c>
      <c r="N1611">
        <v>19</v>
      </c>
      <c r="O1611">
        <v>2</v>
      </c>
      <c r="P1611">
        <v>5</v>
      </c>
      <c r="Q1611">
        <v>5</v>
      </c>
      <c r="R1611" t="s">
        <v>7</v>
      </c>
    </row>
    <row r="1612" spans="1:18" x14ac:dyDescent="0.35">
      <c r="A1612">
        <v>0</v>
      </c>
      <c r="B1612" t="s">
        <v>363</v>
      </c>
      <c r="C1612">
        <v>1.4999999999999999E-2</v>
      </c>
      <c r="D1612" t="s">
        <v>6</v>
      </c>
      <c r="E1612" t="s">
        <v>406</v>
      </c>
      <c r="F1612" t="s">
        <v>384</v>
      </c>
      <c r="G1612" t="s">
        <v>363</v>
      </c>
      <c r="H1612">
        <v>13.048999999999999</v>
      </c>
      <c r="I1612" t="s">
        <v>871</v>
      </c>
      <c r="L1612">
        <v>104369429</v>
      </c>
      <c r="M1612" s="5">
        <v>42128</v>
      </c>
      <c r="N1612">
        <v>19</v>
      </c>
      <c r="O1612">
        <v>1</v>
      </c>
      <c r="P1612">
        <v>8</v>
      </c>
      <c r="Q1612">
        <v>2</v>
      </c>
      <c r="R1612" t="s">
        <v>7</v>
      </c>
    </row>
    <row r="1613" spans="1:18" x14ac:dyDescent="0.35">
      <c r="A1613">
        <v>0</v>
      </c>
      <c r="B1613" t="s">
        <v>363</v>
      </c>
      <c r="C1613">
        <v>6.0000000000000001E-3</v>
      </c>
      <c r="D1613" t="s">
        <v>6</v>
      </c>
      <c r="E1613" t="s">
        <v>406</v>
      </c>
      <c r="F1613" t="s">
        <v>572</v>
      </c>
      <c r="G1613" t="s">
        <v>363</v>
      </c>
      <c r="H1613">
        <v>13.058</v>
      </c>
      <c r="I1613" t="s">
        <v>871</v>
      </c>
      <c r="L1613">
        <v>107080344</v>
      </c>
      <c r="M1613" s="5">
        <v>44817</v>
      </c>
      <c r="N1613">
        <v>17</v>
      </c>
      <c r="O1613">
        <v>1</v>
      </c>
      <c r="P1613">
        <v>0</v>
      </c>
      <c r="Q1613">
        <v>5</v>
      </c>
      <c r="R1613" t="s">
        <v>7</v>
      </c>
    </row>
    <row r="1614" spans="1:18" x14ac:dyDescent="0.35">
      <c r="A1614">
        <v>0</v>
      </c>
      <c r="B1614" t="s">
        <v>363</v>
      </c>
      <c r="C1614">
        <v>0</v>
      </c>
      <c r="E1614" t="s">
        <v>406</v>
      </c>
      <c r="F1614" t="s">
        <v>404</v>
      </c>
      <c r="G1614" t="s">
        <v>363</v>
      </c>
      <c r="H1614">
        <v>13.064</v>
      </c>
      <c r="I1614" t="s">
        <v>871</v>
      </c>
      <c r="L1614">
        <v>104312224</v>
      </c>
      <c r="M1614" s="5">
        <v>42052</v>
      </c>
      <c r="N1614">
        <v>19</v>
      </c>
      <c r="O1614">
        <v>4</v>
      </c>
      <c r="P1614">
        <v>8</v>
      </c>
      <c r="Q1614">
        <v>1</v>
      </c>
      <c r="R1614" t="s">
        <v>7</v>
      </c>
    </row>
    <row r="1615" spans="1:18" x14ac:dyDescent="0.35">
      <c r="A1615">
        <v>721</v>
      </c>
      <c r="B1615" t="s">
        <v>363</v>
      </c>
      <c r="C1615">
        <v>0</v>
      </c>
      <c r="E1615" t="s">
        <v>406</v>
      </c>
      <c r="F1615" t="s">
        <v>576</v>
      </c>
      <c r="G1615" t="s">
        <v>363</v>
      </c>
      <c r="H1615">
        <v>13.064</v>
      </c>
      <c r="I1615" t="s">
        <v>871</v>
      </c>
      <c r="L1615">
        <v>106538343</v>
      </c>
      <c r="M1615" s="5">
        <v>44290</v>
      </c>
      <c r="N1615">
        <v>19</v>
      </c>
      <c r="O1615">
        <v>1</v>
      </c>
      <c r="P1615">
        <v>0</v>
      </c>
      <c r="Q1615">
        <v>5</v>
      </c>
      <c r="R1615" t="s">
        <v>7</v>
      </c>
    </row>
    <row r="1616" spans="1:18" x14ac:dyDescent="0.35">
      <c r="A1616">
        <v>0</v>
      </c>
      <c r="B1616" t="s">
        <v>363</v>
      </c>
      <c r="C1616">
        <v>0</v>
      </c>
      <c r="E1616" t="s">
        <v>406</v>
      </c>
      <c r="F1616" t="s">
        <v>404</v>
      </c>
      <c r="G1616" t="s">
        <v>363</v>
      </c>
      <c r="H1616">
        <v>13.064</v>
      </c>
      <c r="I1616" t="s">
        <v>871</v>
      </c>
      <c r="L1616">
        <v>107141140</v>
      </c>
      <c r="M1616" s="5">
        <v>44872</v>
      </c>
      <c r="N1616">
        <v>18</v>
      </c>
      <c r="O1616">
        <v>1</v>
      </c>
      <c r="P1616">
        <v>0</v>
      </c>
      <c r="Q1616">
        <v>5</v>
      </c>
      <c r="R1616" t="s">
        <v>7</v>
      </c>
    </row>
    <row r="1617" spans="1:18" x14ac:dyDescent="0.35">
      <c r="A1617">
        <v>0</v>
      </c>
      <c r="B1617" t="s">
        <v>363</v>
      </c>
      <c r="C1617">
        <v>0</v>
      </c>
      <c r="E1617" t="s">
        <v>406</v>
      </c>
      <c r="F1617" t="s">
        <v>576</v>
      </c>
      <c r="G1617" t="s">
        <v>363</v>
      </c>
      <c r="H1617">
        <v>13.064</v>
      </c>
      <c r="I1617" t="s">
        <v>871</v>
      </c>
      <c r="L1617">
        <v>107335669</v>
      </c>
      <c r="M1617" s="5">
        <v>45060</v>
      </c>
      <c r="N1617">
        <v>21</v>
      </c>
      <c r="O1617">
        <v>1</v>
      </c>
      <c r="P1617">
        <v>8</v>
      </c>
      <c r="Q1617">
        <v>1</v>
      </c>
      <c r="R1617" t="s">
        <v>7</v>
      </c>
    </row>
    <row r="1618" spans="1:18" x14ac:dyDescent="0.35">
      <c r="A1618">
        <v>0</v>
      </c>
      <c r="B1618" t="s">
        <v>363</v>
      </c>
      <c r="C1618">
        <v>0</v>
      </c>
      <c r="E1618" t="s">
        <v>406</v>
      </c>
      <c r="F1618" t="s">
        <v>576</v>
      </c>
      <c r="G1618" t="s">
        <v>363</v>
      </c>
      <c r="H1618">
        <v>13.064</v>
      </c>
      <c r="I1618" t="s">
        <v>871</v>
      </c>
      <c r="L1618">
        <v>107700179</v>
      </c>
      <c r="M1618" s="5">
        <v>45394</v>
      </c>
      <c r="N1618">
        <v>24</v>
      </c>
      <c r="O1618">
        <v>1</v>
      </c>
      <c r="P1618">
        <v>8</v>
      </c>
      <c r="Q1618">
        <v>5</v>
      </c>
      <c r="R1618" t="s">
        <v>7</v>
      </c>
    </row>
    <row r="1619" spans="1:18" x14ac:dyDescent="0.35">
      <c r="A1619">
        <v>0</v>
      </c>
      <c r="B1619" t="s">
        <v>363</v>
      </c>
      <c r="C1619">
        <v>0</v>
      </c>
      <c r="E1619" t="s">
        <v>406</v>
      </c>
      <c r="F1619" t="s">
        <v>384</v>
      </c>
      <c r="G1619" t="s">
        <v>363</v>
      </c>
      <c r="H1619">
        <v>13.064</v>
      </c>
      <c r="I1619" t="s">
        <v>871</v>
      </c>
      <c r="L1619">
        <v>108338053</v>
      </c>
      <c r="M1619" s="5">
        <v>46001</v>
      </c>
      <c r="N1619">
        <v>24</v>
      </c>
      <c r="O1619">
        <v>1</v>
      </c>
      <c r="P1619">
        <v>8</v>
      </c>
      <c r="Q1619">
        <v>3</v>
      </c>
      <c r="R1619" t="s">
        <v>7</v>
      </c>
    </row>
    <row r="1620" spans="1:18" x14ac:dyDescent="0.35">
      <c r="A1620">
        <v>0</v>
      </c>
      <c r="B1620" t="s">
        <v>363</v>
      </c>
      <c r="C1620">
        <v>0</v>
      </c>
      <c r="E1620" t="s">
        <v>406</v>
      </c>
      <c r="F1620" t="s">
        <v>404</v>
      </c>
      <c r="G1620" t="s">
        <v>363</v>
      </c>
      <c r="H1620">
        <v>13.064</v>
      </c>
      <c r="I1620" t="s">
        <v>871</v>
      </c>
      <c r="L1620">
        <v>107622949</v>
      </c>
      <c r="M1620" s="5">
        <v>45317</v>
      </c>
      <c r="N1620">
        <v>23</v>
      </c>
      <c r="O1620">
        <v>2</v>
      </c>
      <c r="P1620">
        <v>8</v>
      </c>
      <c r="Q1620">
        <v>5</v>
      </c>
      <c r="R1620" t="s">
        <v>7</v>
      </c>
    </row>
    <row r="1621" spans="1:18" x14ac:dyDescent="0.35">
      <c r="A1621">
        <v>0</v>
      </c>
      <c r="B1621" t="s">
        <v>363</v>
      </c>
      <c r="C1621">
        <v>6.0000000000000001E-3</v>
      </c>
      <c r="D1621" t="s">
        <v>411</v>
      </c>
      <c r="E1621" t="s">
        <v>406</v>
      </c>
      <c r="F1621" t="s">
        <v>387</v>
      </c>
      <c r="G1621" t="s">
        <v>363</v>
      </c>
      <c r="H1621">
        <v>13.07</v>
      </c>
      <c r="I1621" t="s">
        <v>871</v>
      </c>
      <c r="L1621">
        <v>105312673</v>
      </c>
      <c r="M1621" s="5">
        <v>43074</v>
      </c>
      <c r="N1621">
        <v>19</v>
      </c>
      <c r="O1621">
        <v>1</v>
      </c>
      <c r="P1621">
        <v>0</v>
      </c>
      <c r="Q1621">
        <v>5</v>
      </c>
      <c r="R1621" t="s">
        <v>8</v>
      </c>
    </row>
    <row r="1622" spans="1:18" x14ac:dyDescent="0.35">
      <c r="A1622">
        <v>0</v>
      </c>
      <c r="B1622" t="s">
        <v>363</v>
      </c>
      <c r="C1622">
        <v>6.0000000000000001E-3</v>
      </c>
      <c r="D1622" t="s">
        <v>411</v>
      </c>
      <c r="E1622" t="s">
        <v>406</v>
      </c>
      <c r="F1622" t="s">
        <v>567</v>
      </c>
      <c r="G1622" t="s">
        <v>363</v>
      </c>
      <c r="H1622">
        <v>13.07</v>
      </c>
      <c r="I1622" t="s">
        <v>871</v>
      </c>
      <c r="L1622">
        <v>108122369</v>
      </c>
      <c r="M1622" s="5">
        <v>45803</v>
      </c>
      <c r="N1622">
        <v>17</v>
      </c>
      <c r="O1622">
        <v>1</v>
      </c>
      <c r="P1622">
        <v>0</v>
      </c>
      <c r="Q1622">
        <v>5</v>
      </c>
      <c r="R1622" t="s">
        <v>7</v>
      </c>
    </row>
    <row r="1623" spans="1:18" x14ac:dyDescent="0.35">
      <c r="A1623">
        <v>0</v>
      </c>
      <c r="B1623" t="s">
        <v>363</v>
      </c>
      <c r="C1623">
        <v>1.4E-2</v>
      </c>
      <c r="D1623" t="s">
        <v>411</v>
      </c>
      <c r="E1623" t="s">
        <v>406</v>
      </c>
      <c r="F1623" t="s">
        <v>387</v>
      </c>
      <c r="G1623" t="s">
        <v>363</v>
      </c>
      <c r="H1623">
        <v>13.077999999999999</v>
      </c>
      <c r="I1623" t="s">
        <v>871</v>
      </c>
      <c r="L1623">
        <v>104073480</v>
      </c>
      <c r="M1623" s="5">
        <v>41793</v>
      </c>
      <c r="N1623">
        <v>21</v>
      </c>
      <c r="O1623">
        <v>1</v>
      </c>
      <c r="P1623">
        <v>5</v>
      </c>
      <c r="Q1623">
        <v>1</v>
      </c>
      <c r="R1623" t="s">
        <v>7</v>
      </c>
    </row>
    <row r="1624" spans="1:18" x14ac:dyDescent="0.35">
      <c r="A1624">
        <v>0</v>
      </c>
      <c r="B1624" t="s">
        <v>363</v>
      </c>
      <c r="C1624">
        <v>0.5</v>
      </c>
      <c r="D1624" t="s">
        <v>6</v>
      </c>
      <c r="E1624" t="s">
        <v>568</v>
      </c>
      <c r="F1624" t="s">
        <v>578</v>
      </c>
      <c r="G1624" t="s">
        <v>363</v>
      </c>
      <c r="H1624">
        <v>13.103</v>
      </c>
      <c r="I1624" t="s">
        <v>871</v>
      </c>
      <c r="L1624">
        <v>104605408</v>
      </c>
      <c r="M1624" s="5">
        <v>42369</v>
      </c>
      <c r="N1624">
        <v>19</v>
      </c>
      <c r="O1624">
        <v>2</v>
      </c>
      <c r="P1624">
        <v>0</v>
      </c>
      <c r="Q1624">
        <v>1</v>
      </c>
      <c r="R1624" t="s">
        <v>3</v>
      </c>
    </row>
    <row r="1625" spans="1:18" x14ac:dyDescent="0.35">
      <c r="A1625">
        <v>0</v>
      </c>
      <c r="B1625" t="s">
        <v>363</v>
      </c>
      <c r="C1625">
        <v>0.3</v>
      </c>
      <c r="D1625" t="s">
        <v>399</v>
      </c>
      <c r="E1625" t="s">
        <v>579</v>
      </c>
      <c r="F1625" t="s">
        <v>384</v>
      </c>
      <c r="G1625" t="s">
        <v>363</v>
      </c>
      <c r="H1625">
        <v>13.138</v>
      </c>
      <c r="I1625" t="s">
        <v>871</v>
      </c>
      <c r="L1625">
        <v>106941392</v>
      </c>
      <c r="M1625" s="5">
        <v>44679</v>
      </c>
      <c r="N1625">
        <v>21</v>
      </c>
      <c r="O1625">
        <v>1</v>
      </c>
      <c r="P1625">
        <v>0</v>
      </c>
      <c r="Q1625">
        <v>1</v>
      </c>
      <c r="R1625" t="s">
        <v>7</v>
      </c>
    </row>
    <row r="1626" spans="1:18" x14ac:dyDescent="0.35">
      <c r="A1626">
        <v>721</v>
      </c>
      <c r="B1626" t="s">
        <v>363</v>
      </c>
      <c r="C1626">
        <v>7.5999999999999998E-2</v>
      </c>
      <c r="D1626" t="s">
        <v>411</v>
      </c>
      <c r="E1626" t="s">
        <v>406</v>
      </c>
      <c r="F1626" t="s">
        <v>576</v>
      </c>
      <c r="G1626" t="s">
        <v>363</v>
      </c>
      <c r="H1626">
        <v>13.14</v>
      </c>
      <c r="I1626" t="s">
        <v>871</v>
      </c>
      <c r="L1626">
        <v>106907724</v>
      </c>
      <c r="M1626" s="5">
        <v>44650</v>
      </c>
      <c r="N1626">
        <v>17</v>
      </c>
      <c r="O1626">
        <v>1</v>
      </c>
      <c r="P1626">
        <v>0</v>
      </c>
      <c r="Q1626">
        <v>5</v>
      </c>
      <c r="R1626" t="s">
        <v>7</v>
      </c>
    </row>
    <row r="1627" spans="1:18" x14ac:dyDescent="0.35">
      <c r="A1627">
        <v>0</v>
      </c>
      <c r="B1627" t="s">
        <v>363</v>
      </c>
      <c r="C1627">
        <v>0.9</v>
      </c>
      <c r="D1627" t="s">
        <v>411</v>
      </c>
      <c r="E1627" t="s">
        <v>404</v>
      </c>
      <c r="F1627" t="s">
        <v>387</v>
      </c>
      <c r="G1627" t="s">
        <v>363</v>
      </c>
      <c r="H1627">
        <v>13.144</v>
      </c>
      <c r="I1627" t="s">
        <v>871</v>
      </c>
      <c r="L1627">
        <v>106636816</v>
      </c>
      <c r="M1627" s="5">
        <v>44393</v>
      </c>
      <c r="N1627">
        <v>21</v>
      </c>
      <c r="O1627">
        <v>1</v>
      </c>
      <c r="P1627">
        <v>4</v>
      </c>
      <c r="Q1627">
        <v>1</v>
      </c>
      <c r="R1627" t="s">
        <v>7</v>
      </c>
    </row>
    <row r="1628" spans="1:18" x14ac:dyDescent="0.35">
      <c r="A1628">
        <v>0</v>
      </c>
      <c r="B1628" t="s">
        <v>363</v>
      </c>
      <c r="C1628">
        <v>0.92</v>
      </c>
      <c r="D1628" t="s">
        <v>411</v>
      </c>
      <c r="E1628" t="s">
        <v>404</v>
      </c>
      <c r="F1628" t="s">
        <v>387</v>
      </c>
      <c r="G1628" t="s">
        <v>363</v>
      </c>
      <c r="H1628">
        <v>13.164</v>
      </c>
      <c r="I1628" t="s">
        <v>871</v>
      </c>
      <c r="L1628">
        <v>106857316</v>
      </c>
      <c r="M1628" s="5">
        <v>44597</v>
      </c>
      <c r="N1628">
        <v>28</v>
      </c>
      <c r="O1628">
        <v>1</v>
      </c>
      <c r="P1628">
        <v>0</v>
      </c>
      <c r="Q1628">
        <v>1</v>
      </c>
      <c r="R1628" t="s">
        <v>7</v>
      </c>
    </row>
    <row r="1629" spans="1:18" x14ac:dyDescent="0.35">
      <c r="A1629">
        <v>0</v>
      </c>
      <c r="B1629" t="s">
        <v>363</v>
      </c>
      <c r="C1629">
        <v>0.1</v>
      </c>
      <c r="D1629" t="s">
        <v>411</v>
      </c>
      <c r="E1629" t="s">
        <v>406</v>
      </c>
      <c r="F1629" t="s">
        <v>568</v>
      </c>
      <c r="G1629" t="s">
        <v>363</v>
      </c>
      <c r="H1629">
        <v>13.164</v>
      </c>
      <c r="I1629" t="s">
        <v>871</v>
      </c>
      <c r="L1629">
        <v>106632983</v>
      </c>
      <c r="M1629" s="5">
        <v>44384</v>
      </c>
      <c r="N1629">
        <v>29</v>
      </c>
      <c r="O1629">
        <v>1</v>
      </c>
      <c r="P1629">
        <v>0</v>
      </c>
      <c r="Q1629">
        <v>1</v>
      </c>
      <c r="R1629" t="s">
        <v>7</v>
      </c>
    </row>
    <row r="1630" spans="1:18" x14ac:dyDescent="0.35">
      <c r="A1630">
        <v>0</v>
      </c>
      <c r="B1630" t="s">
        <v>363</v>
      </c>
      <c r="C1630">
        <v>0.6</v>
      </c>
      <c r="D1630" t="s">
        <v>6</v>
      </c>
      <c r="E1630" t="s">
        <v>580</v>
      </c>
      <c r="F1630" t="s">
        <v>404</v>
      </c>
      <c r="G1630" t="s">
        <v>363</v>
      </c>
      <c r="H1630">
        <v>13.167999999999999</v>
      </c>
      <c r="I1630" t="s">
        <v>871</v>
      </c>
      <c r="L1630">
        <v>106651032</v>
      </c>
      <c r="M1630" s="5">
        <v>44411</v>
      </c>
      <c r="N1630">
        <v>21</v>
      </c>
      <c r="O1630">
        <v>2</v>
      </c>
      <c r="P1630">
        <v>0</v>
      </c>
      <c r="Q1630">
        <v>1</v>
      </c>
      <c r="R1630" t="s">
        <v>7</v>
      </c>
    </row>
    <row r="1631" spans="1:18" x14ac:dyDescent="0.35">
      <c r="A1631">
        <v>721</v>
      </c>
      <c r="B1631" t="s">
        <v>363</v>
      </c>
      <c r="C1631">
        <v>8.9999999999999993E-3</v>
      </c>
      <c r="D1631" t="s">
        <v>503</v>
      </c>
      <c r="E1631" t="s">
        <v>576</v>
      </c>
      <c r="F1631" t="s">
        <v>404</v>
      </c>
      <c r="G1631" t="s">
        <v>363</v>
      </c>
      <c r="H1631">
        <v>13.173</v>
      </c>
      <c r="I1631" t="s">
        <v>871</v>
      </c>
      <c r="L1631">
        <v>104695203</v>
      </c>
      <c r="M1631" s="5">
        <v>42461</v>
      </c>
      <c r="N1631">
        <v>21</v>
      </c>
      <c r="O1631">
        <v>1</v>
      </c>
      <c r="P1631">
        <v>12</v>
      </c>
      <c r="Q1631">
        <v>1</v>
      </c>
      <c r="R1631" t="s">
        <v>3</v>
      </c>
    </row>
    <row r="1632" spans="1:18" x14ac:dyDescent="0.35">
      <c r="A1632">
        <v>0</v>
      </c>
      <c r="B1632" t="s">
        <v>363</v>
      </c>
      <c r="C1632">
        <v>4.0000000000000001E-3</v>
      </c>
      <c r="D1632" t="s">
        <v>6</v>
      </c>
      <c r="E1632" t="s">
        <v>576</v>
      </c>
      <c r="F1632" t="s">
        <v>434</v>
      </c>
      <c r="G1632" t="s">
        <v>363</v>
      </c>
      <c r="H1632">
        <v>13.178000000000001</v>
      </c>
      <c r="I1632" t="s">
        <v>871</v>
      </c>
      <c r="L1632">
        <v>107729018</v>
      </c>
      <c r="M1632" s="5">
        <v>45435</v>
      </c>
      <c r="N1632">
        <v>4</v>
      </c>
      <c r="O1632">
        <v>1</v>
      </c>
      <c r="P1632">
        <v>0</v>
      </c>
      <c r="Q1632">
        <v>1</v>
      </c>
      <c r="R1632" t="s">
        <v>7</v>
      </c>
    </row>
    <row r="1633" spans="1:18" x14ac:dyDescent="0.35">
      <c r="A1633">
        <v>0</v>
      </c>
      <c r="B1633" t="s">
        <v>363</v>
      </c>
      <c r="C1633">
        <v>0</v>
      </c>
      <c r="E1633" t="s">
        <v>576</v>
      </c>
      <c r="F1633" t="s">
        <v>406</v>
      </c>
      <c r="G1633" t="s">
        <v>363</v>
      </c>
      <c r="H1633">
        <v>13.182</v>
      </c>
      <c r="I1633" t="s">
        <v>871</v>
      </c>
      <c r="L1633">
        <v>107576055</v>
      </c>
      <c r="M1633" s="5">
        <v>45281</v>
      </c>
      <c r="N1633">
        <v>21</v>
      </c>
      <c r="O1633">
        <v>1</v>
      </c>
      <c r="P1633">
        <v>0</v>
      </c>
      <c r="Q1633">
        <v>1</v>
      </c>
      <c r="R1633" t="s">
        <v>7</v>
      </c>
    </row>
    <row r="1634" spans="1:18" x14ac:dyDescent="0.35">
      <c r="A1634">
        <v>0</v>
      </c>
      <c r="B1634" t="s">
        <v>363</v>
      </c>
      <c r="C1634">
        <v>8.9999999999999993E-3</v>
      </c>
      <c r="D1634" t="s">
        <v>411</v>
      </c>
      <c r="E1634" t="s">
        <v>576</v>
      </c>
      <c r="F1634" t="s">
        <v>387</v>
      </c>
      <c r="G1634" t="s">
        <v>363</v>
      </c>
      <c r="H1634">
        <v>13.191000000000001</v>
      </c>
      <c r="I1634" t="s">
        <v>871</v>
      </c>
      <c r="L1634">
        <v>106425380</v>
      </c>
      <c r="M1634" s="5">
        <v>44162</v>
      </c>
      <c r="N1634">
        <v>21</v>
      </c>
      <c r="O1634">
        <v>1</v>
      </c>
      <c r="P1634">
        <v>8</v>
      </c>
      <c r="Q1634">
        <v>5</v>
      </c>
      <c r="R1634" t="s">
        <v>7</v>
      </c>
    </row>
    <row r="1635" spans="1:18" x14ac:dyDescent="0.35">
      <c r="A1635">
        <v>0</v>
      </c>
      <c r="B1635" t="s">
        <v>363</v>
      </c>
      <c r="C1635">
        <v>1.9E-2</v>
      </c>
      <c r="D1635" t="s">
        <v>411</v>
      </c>
      <c r="E1635" t="s">
        <v>576</v>
      </c>
      <c r="F1635" t="s">
        <v>581</v>
      </c>
      <c r="G1635" t="s">
        <v>363</v>
      </c>
      <c r="H1635">
        <v>13.201000000000001</v>
      </c>
      <c r="I1635" t="s">
        <v>871</v>
      </c>
      <c r="L1635">
        <v>105804740</v>
      </c>
      <c r="M1635" s="5">
        <v>43537</v>
      </c>
      <c r="N1635">
        <v>19</v>
      </c>
      <c r="O1635">
        <v>1</v>
      </c>
      <c r="P1635">
        <v>0</v>
      </c>
      <c r="Q1635">
        <v>1</v>
      </c>
      <c r="R1635" t="s">
        <v>7</v>
      </c>
    </row>
    <row r="1636" spans="1:18" x14ac:dyDescent="0.35">
      <c r="A1636">
        <v>721</v>
      </c>
      <c r="B1636" t="s">
        <v>363</v>
      </c>
      <c r="C1636">
        <v>3.7999999999999999E-2</v>
      </c>
      <c r="D1636" t="s">
        <v>490</v>
      </c>
      <c r="E1636" t="s">
        <v>576</v>
      </c>
      <c r="F1636" t="s">
        <v>580</v>
      </c>
      <c r="G1636" t="s">
        <v>363</v>
      </c>
      <c r="H1636">
        <v>13.22</v>
      </c>
      <c r="I1636" t="s">
        <v>871</v>
      </c>
      <c r="L1636">
        <v>107118110</v>
      </c>
      <c r="M1636" s="5">
        <v>44852</v>
      </c>
      <c r="N1636">
        <v>17</v>
      </c>
      <c r="O1636">
        <v>1</v>
      </c>
      <c r="P1636">
        <v>0</v>
      </c>
      <c r="Q1636">
        <v>5</v>
      </c>
      <c r="R1636" t="s">
        <v>7</v>
      </c>
    </row>
    <row r="1637" spans="1:18" x14ac:dyDescent="0.35">
      <c r="A1637">
        <v>0</v>
      </c>
      <c r="B1637" t="s">
        <v>363</v>
      </c>
      <c r="C1637">
        <v>1</v>
      </c>
      <c r="D1637" t="s">
        <v>411</v>
      </c>
      <c r="E1637" t="s">
        <v>404</v>
      </c>
      <c r="F1637" t="s">
        <v>568</v>
      </c>
      <c r="G1637" t="s">
        <v>363</v>
      </c>
      <c r="H1637">
        <v>13.244</v>
      </c>
      <c r="I1637" t="s">
        <v>871</v>
      </c>
      <c r="L1637">
        <v>104116460</v>
      </c>
      <c r="M1637" s="5">
        <v>41849</v>
      </c>
      <c r="N1637">
        <v>17</v>
      </c>
      <c r="O1637">
        <v>1</v>
      </c>
      <c r="P1637">
        <v>0</v>
      </c>
      <c r="Q1637">
        <v>1</v>
      </c>
      <c r="R1637" t="s">
        <v>7</v>
      </c>
    </row>
    <row r="1638" spans="1:18" x14ac:dyDescent="0.35">
      <c r="A1638">
        <v>0</v>
      </c>
      <c r="B1638" t="s">
        <v>363</v>
      </c>
      <c r="C1638">
        <v>0.1</v>
      </c>
      <c r="D1638" t="s">
        <v>411</v>
      </c>
      <c r="E1638" t="s">
        <v>576</v>
      </c>
      <c r="F1638" t="s">
        <v>387</v>
      </c>
      <c r="G1638" t="s">
        <v>363</v>
      </c>
      <c r="H1638">
        <v>13.282</v>
      </c>
      <c r="I1638" t="s">
        <v>871</v>
      </c>
      <c r="L1638">
        <v>104982750</v>
      </c>
      <c r="M1638" s="5">
        <v>42756</v>
      </c>
      <c r="N1638">
        <v>21</v>
      </c>
      <c r="O1638">
        <v>1</v>
      </c>
      <c r="P1638">
        <v>5</v>
      </c>
      <c r="Q1638">
        <v>5</v>
      </c>
      <c r="R1638" t="s">
        <v>3</v>
      </c>
    </row>
    <row r="1639" spans="1:18" x14ac:dyDescent="0.35">
      <c r="A1639">
        <v>0</v>
      </c>
      <c r="B1639" t="s">
        <v>363</v>
      </c>
      <c r="C1639">
        <v>1.07</v>
      </c>
      <c r="D1639" t="s">
        <v>411</v>
      </c>
      <c r="E1639" t="s">
        <v>404</v>
      </c>
      <c r="F1639" t="s">
        <v>387</v>
      </c>
      <c r="G1639" t="s">
        <v>363</v>
      </c>
      <c r="H1639">
        <v>13.314</v>
      </c>
      <c r="I1639" t="s">
        <v>871</v>
      </c>
      <c r="L1639">
        <v>108025501</v>
      </c>
      <c r="M1639" s="5">
        <v>45707</v>
      </c>
      <c r="N1639">
        <v>19</v>
      </c>
      <c r="O1639">
        <v>4</v>
      </c>
      <c r="P1639">
        <v>0</v>
      </c>
      <c r="Q1639">
        <v>1</v>
      </c>
      <c r="R1639" t="s">
        <v>7</v>
      </c>
    </row>
    <row r="1640" spans="1:18" x14ac:dyDescent="0.35">
      <c r="A1640">
        <v>0</v>
      </c>
      <c r="B1640" t="s">
        <v>363</v>
      </c>
      <c r="C1640">
        <v>1.5</v>
      </c>
      <c r="D1640" t="s">
        <v>411</v>
      </c>
      <c r="E1640" t="s">
        <v>384</v>
      </c>
      <c r="F1640" t="s">
        <v>568</v>
      </c>
      <c r="G1640" t="s">
        <v>363</v>
      </c>
      <c r="H1640">
        <v>13.349</v>
      </c>
      <c r="I1640" t="s">
        <v>871</v>
      </c>
      <c r="L1640">
        <v>106722908</v>
      </c>
      <c r="M1640" s="5">
        <v>44479</v>
      </c>
      <c r="N1640">
        <v>19</v>
      </c>
      <c r="O1640">
        <v>1</v>
      </c>
      <c r="P1640">
        <v>0</v>
      </c>
      <c r="Q1640">
        <v>1</v>
      </c>
      <c r="R1640" t="s">
        <v>8</v>
      </c>
    </row>
    <row r="1641" spans="1:18" x14ac:dyDescent="0.35">
      <c r="A1641">
        <v>0</v>
      </c>
      <c r="B1641" t="s">
        <v>363</v>
      </c>
      <c r="C1641">
        <v>4.5999999999999999E-2</v>
      </c>
      <c r="D1641" t="s">
        <v>6</v>
      </c>
      <c r="E1641" t="s">
        <v>579</v>
      </c>
      <c r="F1641" t="s">
        <v>576</v>
      </c>
      <c r="G1641" t="s">
        <v>363</v>
      </c>
      <c r="H1641">
        <v>13.391999999999999</v>
      </c>
      <c r="I1641" t="s">
        <v>871</v>
      </c>
      <c r="L1641">
        <v>108078652</v>
      </c>
      <c r="M1641" s="5">
        <v>45756</v>
      </c>
      <c r="N1641">
        <v>27</v>
      </c>
      <c r="O1641">
        <v>1</v>
      </c>
      <c r="P1641">
        <v>0</v>
      </c>
      <c r="Q1641">
        <v>2</v>
      </c>
      <c r="R1641" t="s">
        <v>10</v>
      </c>
    </row>
    <row r="1642" spans="1:18" x14ac:dyDescent="0.35">
      <c r="A1642">
        <v>0</v>
      </c>
      <c r="B1642" t="s">
        <v>363</v>
      </c>
      <c r="C1642">
        <v>0.5</v>
      </c>
      <c r="D1642" t="s">
        <v>6</v>
      </c>
      <c r="E1642" t="s">
        <v>515</v>
      </c>
      <c r="F1642" t="s">
        <v>568</v>
      </c>
      <c r="G1642" t="s">
        <v>363</v>
      </c>
      <c r="H1642">
        <v>13.393000000000001</v>
      </c>
      <c r="I1642" t="s">
        <v>871</v>
      </c>
      <c r="L1642">
        <v>104380082</v>
      </c>
      <c r="M1642" s="5">
        <v>42140</v>
      </c>
      <c r="N1642">
        <v>21</v>
      </c>
      <c r="O1642">
        <v>1</v>
      </c>
      <c r="P1642">
        <v>0</v>
      </c>
      <c r="Q1642">
        <v>1</v>
      </c>
      <c r="R1642" t="s">
        <v>3</v>
      </c>
    </row>
    <row r="1643" spans="1:18" x14ac:dyDescent="0.35">
      <c r="A1643">
        <v>0</v>
      </c>
      <c r="B1643" t="s">
        <v>363</v>
      </c>
      <c r="C1643">
        <v>0</v>
      </c>
      <c r="E1643" t="s">
        <v>582</v>
      </c>
      <c r="F1643" t="s">
        <v>384</v>
      </c>
      <c r="G1643" t="s">
        <v>363</v>
      </c>
      <c r="H1643">
        <v>13.438000000000001</v>
      </c>
      <c r="I1643" t="s">
        <v>871</v>
      </c>
      <c r="L1643">
        <v>106976943</v>
      </c>
      <c r="M1643" s="5">
        <v>44713</v>
      </c>
      <c r="N1643">
        <v>21</v>
      </c>
      <c r="O1643">
        <v>1</v>
      </c>
      <c r="P1643">
        <v>4</v>
      </c>
      <c r="Q1643">
        <v>1</v>
      </c>
      <c r="R1643" t="s">
        <v>8</v>
      </c>
    </row>
    <row r="1644" spans="1:18" x14ac:dyDescent="0.35">
      <c r="A1644">
        <v>0</v>
      </c>
      <c r="B1644" t="s">
        <v>363</v>
      </c>
      <c r="C1644">
        <v>0</v>
      </c>
      <c r="E1644" t="s">
        <v>583</v>
      </c>
      <c r="F1644" t="s">
        <v>576</v>
      </c>
      <c r="G1644" t="s">
        <v>363</v>
      </c>
      <c r="H1644">
        <v>13.438000000000001</v>
      </c>
      <c r="I1644" t="s">
        <v>871</v>
      </c>
      <c r="L1644">
        <v>105704130</v>
      </c>
      <c r="M1644" s="5">
        <v>43444</v>
      </c>
      <c r="N1644">
        <v>21</v>
      </c>
      <c r="O1644">
        <v>2</v>
      </c>
      <c r="P1644">
        <v>8</v>
      </c>
      <c r="Q1644">
        <v>1</v>
      </c>
      <c r="R1644" t="s">
        <v>3</v>
      </c>
    </row>
    <row r="1645" spans="1:18" x14ac:dyDescent="0.35">
      <c r="A1645">
        <v>0</v>
      </c>
      <c r="B1645" t="s">
        <v>363</v>
      </c>
      <c r="C1645">
        <v>0</v>
      </c>
      <c r="E1645" t="s">
        <v>584</v>
      </c>
      <c r="F1645" t="s">
        <v>568</v>
      </c>
      <c r="G1645" t="s">
        <v>363</v>
      </c>
      <c r="H1645">
        <v>13.438000000000001</v>
      </c>
      <c r="I1645" t="s">
        <v>871</v>
      </c>
      <c r="L1645">
        <v>105624746</v>
      </c>
      <c r="M1645" s="5">
        <v>43374</v>
      </c>
      <c r="N1645">
        <v>21</v>
      </c>
      <c r="O1645">
        <v>1</v>
      </c>
      <c r="P1645">
        <v>0</v>
      </c>
      <c r="Q1645">
        <v>1</v>
      </c>
      <c r="R1645" t="s">
        <v>7</v>
      </c>
    </row>
    <row r="1646" spans="1:18" x14ac:dyDescent="0.35">
      <c r="A1646">
        <v>0</v>
      </c>
      <c r="B1646" t="s">
        <v>363</v>
      </c>
      <c r="C1646">
        <v>0</v>
      </c>
      <c r="E1646" t="s">
        <v>579</v>
      </c>
      <c r="F1646" t="s">
        <v>568</v>
      </c>
      <c r="G1646" t="s">
        <v>363</v>
      </c>
      <c r="H1646">
        <v>13.438000000000001</v>
      </c>
      <c r="I1646" t="s">
        <v>871</v>
      </c>
      <c r="L1646">
        <v>106248069</v>
      </c>
      <c r="M1646" s="5">
        <v>43993</v>
      </c>
      <c r="N1646">
        <v>26</v>
      </c>
      <c r="O1646">
        <v>1</v>
      </c>
      <c r="P1646">
        <v>5</v>
      </c>
      <c r="Q1646">
        <v>1</v>
      </c>
      <c r="R1646" t="s">
        <v>3</v>
      </c>
    </row>
    <row r="1647" spans="1:18" x14ac:dyDescent="0.35">
      <c r="A1647">
        <v>721</v>
      </c>
      <c r="B1647" t="s">
        <v>363</v>
      </c>
      <c r="C1647">
        <v>0</v>
      </c>
      <c r="E1647" t="s">
        <v>579</v>
      </c>
      <c r="F1647" t="s">
        <v>576</v>
      </c>
      <c r="G1647" t="s">
        <v>363</v>
      </c>
      <c r="H1647">
        <v>13.438000000000001</v>
      </c>
      <c r="I1647" t="s">
        <v>871</v>
      </c>
      <c r="L1647">
        <v>107645125</v>
      </c>
      <c r="M1647" s="5">
        <v>45355</v>
      </c>
      <c r="N1647">
        <v>19</v>
      </c>
      <c r="O1647">
        <v>2</v>
      </c>
      <c r="P1647">
        <v>0</v>
      </c>
      <c r="Q1647">
        <v>5</v>
      </c>
      <c r="R1647" t="s">
        <v>7</v>
      </c>
    </row>
    <row r="1648" spans="1:18" x14ac:dyDescent="0.35">
      <c r="B1648" t="s">
        <v>363</v>
      </c>
      <c r="C1648">
        <v>1.5</v>
      </c>
      <c r="D1648" t="s">
        <v>6</v>
      </c>
      <c r="E1648" t="s">
        <v>387</v>
      </c>
      <c r="F1648" t="s">
        <v>404</v>
      </c>
      <c r="G1648" t="s">
        <v>363</v>
      </c>
      <c r="H1648">
        <v>13.441000000000001</v>
      </c>
      <c r="I1648" t="s">
        <v>871</v>
      </c>
      <c r="L1648">
        <v>105386446</v>
      </c>
      <c r="M1648" s="5">
        <v>43150</v>
      </c>
      <c r="N1648">
        <v>22</v>
      </c>
      <c r="O1648">
        <v>1</v>
      </c>
      <c r="P1648">
        <v>8</v>
      </c>
      <c r="Q1648">
        <v>5</v>
      </c>
      <c r="R1648" t="s">
        <v>7</v>
      </c>
    </row>
    <row r="1649" spans="1:18" x14ac:dyDescent="0.35">
      <c r="A1649">
        <v>0</v>
      </c>
      <c r="B1649" t="s">
        <v>363</v>
      </c>
      <c r="C1649">
        <v>1.5</v>
      </c>
      <c r="D1649" t="s">
        <v>6</v>
      </c>
      <c r="E1649" t="s">
        <v>387</v>
      </c>
      <c r="F1649" t="s">
        <v>434</v>
      </c>
      <c r="G1649" t="s">
        <v>363</v>
      </c>
      <c r="H1649">
        <v>13.441000000000001</v>
      </c>
      <c r="I1649" t="s">
        <v>871</v>
      </c>
      <c r="L1649">
        <v>106759693</v>
      </c>
      <c r="M1649" s="5">
        <v>44505</v>
      </c>
      <c r="N1649">
        <v>23</v>
      </c>
      <c r="O1649">
        <v>1</v>
      </c>
      <c r="P1649">
        <v>4</v>
      </c>
      <c r="Q1649">
        <v>1</v>
      </c>
      <c r="R1649" t="s">
        <v>7</v>
      </c>
    </row>
    <row r="1650" spans="1:18" x14ac:dyDescent="0.35">
      <c r="A1650">
        <v>0</v>
      </c>
      <c r="B1650" t="s">
        <v>363</v>
      </c>
      <c r="C1650">
        <v>1.5</v>
      </c>
      <c r="D1650" t="s">
        <v>6</v>
      </c>
      <c r="E1650" t="s">
        <v>387</v>
      </c>
      <c r="F1650" t="s">
        <v>384</v>
      </c>
      <c r="G1650" t="s">
        <v>363</v>
      </c>
      <c r="H1650">
        <v>13.441000000000001</v>
      </c>
      <c r="I1650" t="s">
        <v>871</v>
      </c>
      <c r="L1650">
        <v>104388410</v>
      </c>
      <c r="M1650" s="5">
        <v>42144</v>
      </c>
      <c r="N1650">
        <v>29</v>
      </c>
      <c r="O1650">
        <v>1</v>
      </c>
      <c r="P1650">
        <v>0</v>
      </c>
      <c r="Q1650">
        <v>1</v>
      </c>
      <c r="R1650" t="s">
        <v>8</v>
      </c>
    </row>
    <row r="1651" spans="1:18" x14ac:dyDescent="0.35">
      <c r="A1651">
        <v>0</v>
      </c>
      <c r="B1651" t="s">
        <v>363</v>
      </c>
      <c r="C1651">
        <v>1.5</v>
      </c>
      <c r="D1651" t="s">
        <v>6</v>
      </c>
      <c r="E1651" t="s">
        <v>387</v>
      </c>
      <c r="F1651" t="s">
        <v>384</v>
      </c>
      <c r="G1651" t="s">
        <v>363</v>
      </c>
      <c r="H1651">
        <v>13.441000000000001</v>
      </c>
      <c r="I1651" t="s">
        <v>871</v>
      </c>
      <c r="L1651">
        <v>108379978</v>
      </c>
      <c r="M1651" s="5">
        <v>46044</v>
      </c>
      <c r="N1651">
        <v>21</v>
      </c>
      <c r="O1651">
        <v>1</v>
      </c>
      <c r="P1651">
        <v>0</v>
      </c>
      <c r="Q1651">
        <v>1</v>
      </c>
      <c r="R1651" t="s">
        <v>7</v>
      </c>
    </row>
    <row r="1652" spans="1:18" x14ac:dyDescent="0.35">
      <c r="A1652">
        <v>0</v>
      </c>
      <c r="B1652" t="s">
        <v>363</v>
      </c>
      <c r="C1652">
        <v>4.0000000000000001E-3</v>
      </c>
      <c r="D1652" t="s">
        <v>411</v>
      </c>
      <c r="E1652" t="s">
        <v>579</v>
      </c>
      <c r="F1652" t="s">
        <v>586</v>
      </c>
      <c r="G1652" t="s">
        <v>363</v>
      </c>
      <c r="H1652">
        <v>13.442</v>
      </c>
      <c r="I1652" t="s">
        <v>871</v>
      </c>
      <c r="L1652">
        <v>107258787</v>
      </c>
      <c r="M1652" s="5">
        <v>44986</v>
      </c>
      <c r="N1652">
        <v>21</v>
      </c>
      <c r="O1652">
        <v>1</v>
      </c>
      <c r="P1652">
        <v>0</v>
      </c>
      <c r="Q1652">
        <v>1</v>
      </c>
      <c r="R1652" t="s">
        <v>3</v>
      </c>
    </row>
    <row r="1653" spans="1:18" x14ac:dyDescent="0.35">
      <c r="A1653">
        <v>0</v>
      </c>
      <c r="B1653" t="s">
        <v>363</v>
      </c>
      <c r="C1653">
        <v>1.6</v>
      </c>
      <c r="D1653" t="s">
        <v>411</v>
      </c>
      <c r="E1653" t="s">
        <v>384</v>
      </c>
      <c r="F1653" t="s">
        <v>387</v>
      </c>
      <c r="G1653" t="s">
        <v>363</v>
      </c>
      <c r="H1653">
        <v>13.449</v>
      </c>
      <c r="I1653" t="s">
        <v>871</v>
      </c>
      <c r="L1653">
        <v>107895455</v>
      </c>
      <c r="M1653" s="5">
        <v>45588</v>
      </c>
      <c r="N1653">
        <v>19</v>
      </c>
      <c r="O1653">
        <v>1</v>
      </c>
      <c r="P1653">
        <v>0</v>
      </c>
      <c r="Q1653">
        <v>5</v>
      </c>
      <c r="R1653" t="s">
        <v>7</v>
      </c>
    </row>
    <row r="1654" spans="1:18" x14ac:dyDescent="0.35">
      <c r="A1654">
        <v>0</v>
      </c>
      <c r="B1654" t="s">
        <v>363</v>
      </c>
      <c r="C1654">
        <v>1.6</v>
      </c>
      <c r="D1654" t="s">
        <v>385</v>
      </c>
      <c r="E1654" t="s">
        <v>384</v>
      </c>
      <c r="F1654" t="s">
        <v>387</v>
      </c>
      <c r="G1654" t="s">
        <v>363</v>
      </c>
      <c r="H1654">
        <v>13.449</v>
      </c>
      <c r="I1654" t="s">
        <v>871</v>
      </c>
      <c r="L1654">
        <v>108497940</v>
      </c>
      <c r="M1654" s="5">
        <v>46154</v>
      </c>
      <c r="N1654">
        <v>21</v>
      </c>
      <c r="O1654">
        <v>1</v>
      </c>
      <c r="P1654">
        <v>0</v>
      </c>
      <c r="Q1654">
        <v>1</v>
      </c>
      <c r="R1654" t="s">
        <v>7</v>
      </c>
    </row>
    <row r="1655" spans="1:18" x14ac:dyDescent="0.35">
      <c r="B1655" t="s">
        <v>363</v>
      </c>
      <c r="C1655">
        <v>0.4</v>
      </c>
      <c r="D1655" t="s">
        <v>411</v>
      </c>
      <c r="E1655" t="s">
        <v>406</v>
      </c>
      <c r="F1655" t="s">
        <v>568</v>
      </c>
      <c r="G1655" t="s">
        <v>363</v>
      </c>
      <c r="H1655">
        <v>13.464</v>
      </c>
      <c r="I1655" t="s">
        <v>871</v>
      </c>
      <c r="L1655">
        <v>108135279</v>
      </c>
      <c r="M1655" s="5">
        <v>45812</v>
      </c>
      <c r="N1655">
        <v>21</v>
      </c>
      <c r="O1655">
        <v>1</v>
      </c>
      <c r="P1655">
        <v>0</v>
      </c>
      <c r="Q1655">
        <v>1</v>
      </c>
      <c r="R1655" t="s">
        <v>8</v>
      </c>
    </row>
    <row r="1656" spans="1:18" x14ac:dyDescent="0.35">
      <c r="A1656">
        <v>0</v>
      </c>
      <c r="B1656" t="s">
        <v>363</v>
      </c>
      <c r="C1656">
        <v>0.1</v>
      </c>
      <c r="D1656" t="s">
        <v>399</v>
      </c>
      <c r="E1656" t="s">
        <v>568</v>
      </c>
      <c r="F1656" t="s">
        <v>576</v>
      </c>
      <c r="G1656" t="s">
        <v>363</v>
      </c>
      <c r="H1656">
        <v>13.503</v>
      </c>
      <c r="I1656" t="s">
        <v>871</v>
      </c>
      <c r="L1656">
        <v>105382667</v>
      </c>
      <c r="M1656" s="5">
        <v>43140</v>
      </c>
      <c r="N1656">
        <v>22</v>
      </c>
      <c r="O1656">
        <v>1</v>
      </c>
      <c r="P1656">
        <v>0</v>
      </c>
      <c r="Q1656">
        <v>1</v>
      </c>
      <c r="R1656" t="s">
        <v>3</v>
      </c>
    </row>
    <row r="1657" spans="1:18" x14ac:dyDescent="0.35">
      <c r="A1657">
        <v>0</v>
      </c>
      <c r="B1657" t="s">
        <v>363</v>
      </c>
      <c r="C1657">
        <v>7.5999999999999998E-2</v>
      </c>
      <c r="D1657" t="s">
        <v>411</v>
      </c>
      <c r="E1657" t="s">
        <v>579</v>
      </c>
      <c r="F1657" t="s">
        <v>568</v>
      </c>
      <c r="G1657" t="s">
        <v>363</v>
      </c>
      <c r="H1657">
        <v>13.513999999999999</v>
      </c>
      <c r="I1657" t="s">
        <v>871</v>
      </c>
      <c r="L1657">
        <v>106136561</v>
      </c>
      <c r="M1657" s="5">
        <v>43853</v>
      </c>
      <c r="N1657">
        <v>21</v>
      </c>
      <c r="O1657">
        <v>1</v>
      </c>
      <c r="P1657">
        <v>0</v>
      </c>
      <c r="Q1657">
        <v>1</v>
      </c>
      <c r="R1657" t="s">
        <v>7</v>
      </c>
    </row>
    <row r="1658" spans="1:18" x14ac:dyDescent="0.35">
      <c r="A1658">
        <v>0</v>
      </c>
      <c r="B1658" t="s">
        <v>363</v>
      </c>
      <c r="C1658">
        <v>1.4</v>
      </c>
      <c r="D1658" t="s">
        <v>6</v>
      </c>
      <c r="E1658" t="s">
        <v>387</v>
      </c>
      <c r="F1658" t="s">
        <v>404</v>
      </c>
      <c r="G1658" t="s">
        <v>363</v>
      </c>
      <c r="H1658">
        <v>13.541</v>
      </c>
      <c r="I1658" t="s">
        <v>871</v>
      </c>
      <c r="L1658">
        <v>106693844</v>
      </c>
      <c r="M1658" s="5">
        <v>44450</v>
      </c>
      <c r="N1658">
        <v>17</v>
      </c>
      <c r="O1658">
        <v>1</v>
      </c>
      <c r="P1658">
        <v>0</v>
      </c>
      <c r="Q1658">
        <v>5</v>
      </c>
      <c r="R1658" t="s">
        <v>7</v>
      </c>
    </row>
    <row r="1659" spans="1:18" x14ac:dyDescent="0.35">
      <c r="A1659">
        <v>0</v>
      </c>
      <c r="B1659" t="s">
        <v>363</v>
      </c>
      <c r="C1659">
        <v>4.9000000000000002E-2</v>
      </c>
      <c r="D1659" t="s">
        <v>6</v>
      </c>
      <c r="E1659" t="s">
        <v>568</v>
      </c>
      <c r="F1659" t="s">
        <v>576</v>
      </c>
      <c r="G1659" t="s">
        <v>363</v>
      </c>
      <c r="H1659">
        <v>13.554</v>
      </c>
      <c r="I1659" t="s">
        <v>871</v>
      </c>
      <c r="L1659">
        <v>107762790</v>
      </c>
      <c r="M1659" s="5">
        <v>45467</v>
      </c>
      <c r="N1659">
        <v>21</v>
      </c>
      <c r="O1659">
        <v>1</v>
      </c>
      <c r="P1659">
        <v>5</v>
      </c>
      <c r="Q1659">
        <v>1</v>
      </c>
      <c r="R1659" t="s">
        <v>3</v>
      </c>
    </row>
    <row r="1660" spans="1:18" x14ac:dyDescent="0.35">
      <c r="A1660">
        <v>0</v>
      </c>
      <c r="B1660" t="s">
        <v>363</v>
      </c>
      <c r="C1660">
        <v>0.2</v>
      </c>
      <c r="D1660" t="s">
        <v>6</v>
      </c>
      <c r="E1660" t="s">
        <v>580</v>
      </c>
      <c r="F1660" t="s">
        <v>568</v>
      </c>
      <c r="G1660" t="s">
        <v>363</v>
      </c>
      <c r="H1660">
        <v>13.568</v>
      </c>
      <c r="I1660" t="s">
        <v>871</v>
      </c>
      <c r="L1660">
        <v>106494161</v>
      </c>
      <c r="M1660" s="5">
        <v>44246</v>
      </c>
      <c r="N1660">
        <v>21</v>
      </c>
      <c r="O1660">
        <v>1</v>
      </c>
      <c r="P1660">
        <v>0</v>
      </c>
      <c r="Q1660">
        <v>1</v>
      </c>
      <c r="R1660" t="s">
        <v>7</v>
      </c>
    </row>
    <row r="1661" spans="1:18" x14ac:dyDescent="0.35">
      <c r="A1661">
        <v>0</v>
      </c>
      <c r="B1661" t="s">
        <v>363</v>
      </c>
      <c r="C1661">
        <v>0.2</v>
      </c>
      <c r="D1661" t="s">
        <v>6</v>
      </c>
      <c r="E1661" t="s">
        <v>580</v>
      </c>
      <c r="F1661" t="s">
        <v>568</v>
      </c>
      <c r="G1661" t="s">
        <v>363</v>
      </c>
      <c r="H1661">
        <v>13.568</v>
      </c>
      <c r="I1661" t="s">
        <v>871</v>
      </c>
      <c r="L1661">
        <v>104116699</v>
      </c>
      <c r="M1661" s="5">
        <v>41845</v>
      </c>
      <c r="N1661">
        <v>17</v>
      </c>
      <c r="O1661">
        <v>1</v>
      </c>
      <c r="Q1661">
        <v>5</v>
      </c>
      <c r="R1661" t="s">
        <v>7</v>
      </c>
    </row>
    <row r="1662" spans="1:18" x14ac:dyDescent="0.35">
      <c r="A1662">
        <v>0</v>
      </c>
      <c r="B1662" t="s">
        <v>363</v>
      </c>
      <c r="C1662">
        <v>0</v>
      </c>
      <c r="E1662" t="s">
        <v>568</v>
      </c>
      <c r="F1662" t="s">
        <v>384</v>
      </c>
      <c r="G1662" t="s">
        <v>363</v>
      </c>
      <c r="H1662">
        <v>13.603</v>
      </c>
      <c r="I1662" t="s">
        <v>871</v>
      </c>
      <c r="L1662">
        <v>104954415</v>
      </c>
      <c r="M1662" s="5">
        <v>42723</v>
      </c>
      <c r="N1662">
        <v>21</v>
      </c>
      <c r="O1662">
        <v>2</v>
      </c>
      <c r="P1662">
        <v>8</v>
      </c>
      <c r="Q1662">
        <v>2</v>
      </c>
      <c r="R1662" t="s">
        <v>7</v>
      </c>
    </row>
    <row r="1663" spans="1:18" x14ac:dyDescent="0.35">
      <c r="A1663">
        <v>0</v>
      </c>
      <c r="B1663" t="s">
        <v>363</v>
      </c>
      <c r="C1663">
        <v>0</v>
      </c>
      <c r="E1663" t="s">
        <v>568</v>
      </c>
      <c r="F1663" t="s">
        <v>576</v>
      </c>
      <c r="G1663" t="s">
        <v>363</v>
      </c>
      <c r="H1663">
        <v>13.603</v>
      </c>
      <c r="I1663" t="s">
        <v>871</v>
      </c>
      <c r="L1663">
        <v>106876934</v>
      </c>
      <c r="M1663" s="5">
        <v>44621</v>
      </c>
      <c r="N1663">
        <v>21</v>
      </c>
      <c r="O1663">
        <v>1</v>
      </c>
      <c r="P1663">
        <v>8</v>
      </c>
      <c r="Q1663">
        <v>5</v>
      </c>
      <c r="R1663" t="s">
        <v>7</v>
      </c>
    </row>
    <row r="1664" spans="1:18" x14ac:dyDescent="0.35">
      <c r="B1664" t="s">
        <v>363</v>
      </c>
      <c r="C1664">
        <v>0</v>
      </c>
      <c r="E1664" t="s">
        <v>568</v>
      </c>
      <c r="F1664" t="s">
        <v>587</v>
      </c>
      <c r="G1664" t="s">
        <v>363</v>
      </c>
      <c r="H1664">
        <v>13.603</v>
      </c>
      <c r="I1664" t="s">
        <v>871</v>
      </c>
      <c r="L1664">
        <v>107118412</v>
      </c>
      <c r="M1664" s="5">
        <v>44854</v>
      </c>
      <c r="N1664">
        <v>21</v>
      </c>
      <c r="O1664">
        <v>1</v>
      </c>
      <c r="P1664">
        <v>7</v>
      </c>
      <c r="Q1664">
        <v>1</v>
      </c>
      <c r="R1664" t="s">
        <v>8</v>
      </c>
    </row>
    <row r="1665" spans="1:18" x14ac:dyDescent="0.35">
      <c r="A1665">
        <v>0</v>
      </c>
      <c r="B1665" t="s">
        <v>363</v>
      </c>
      <c r="C1665">
        <v>0</v>
      </c>
      <c r="E1665" t="s">
        <v>568</v>
      </c>
      <c r="F1665" t="s">
        <v>387</v>
      </c>
      <c r="G1665" t="s">
        <v>363</v>
      </c>
      <c r="H1665">
        <v>13.603</v>
      </c>
      <c r="I1665" t="s">
        <v>871</v>
      </c>
      <c r="L1665">
        <v>104213338</v>
      </c>
      <c r="M1665" s="5">
        <v>41956</v>
      </c>
      <c r="N1665">
        <v>21</v>
      </c>
      <c r="O1665">
        <v>1</v>
      </c>
      <c r="P1665">
        <v>4</v>
      </c>
      <c r="Q1665">
        <v>5</v>
      </c>
      <c r="R1665" t="s">
        <v>3</v>
      </c>
    </row>
    <row r="1666" spans="1:18" x14ac:dyDescent="0.35">
      <c r="A1666">
        <v>0</v>
      </c>
      <c r="B1666" t="s">
        <v>363</v>
      </c>
      <c r="C1666">
        <v>0</v>
      </c>
      <c r="E1666" t="s">
        <v>568</v>
      </c>
      <c r="F1666" t="s">
        <v>387</v>
      </c>
      <c r="G1666" t="s">
        <v>363</v>
      </c>
      <c r="H1666">
        <v>13.603</v>
      </c>
      <c r="I1666" t="s">
        <v>871</v>
      </c>
      <c r="L1666">
        <v>104027843</v>
      </c>
      <c r="M1666" s="5">
        <v>41734</v>
      </c>
      <c r="N1666">
        <v>23</v>
      </c>
      <c r="O1666">
        <v>1</v>
      </c>
      <c r="P1666">
        <v>8</v>
      </c>
      <c r="Q1666">
        <v>1</v>
      </c>
      <c r="R1666" t="s">
        <v>3</v>
      </c>
    </row>
    <row r="1667" spans="1:18" x14ac:dyDescent="0.35">
      <c r="A1667">
        <v>0</v>
      </c>
      <c r="B1667" t="s">
        <v>363</v>
      </c>
      <c r="C1667">
        <v>0</v>
      </c>
      <c r="E1667" t="s">
        <v>568</v>
      </c>
      <c r="F1667" t="s">
        <v>578</v>
      </c>
      <c r="G1667" t="s">
        <v>363</v>
      </c>
      <c r="H1667">
        <v>13.603</v>
      </c>
      <c r="I1667" t="s">
        <v>871</v>
      </c>
      <c r="L1667">
        <v>106420594</v>
      </c>
      <c r="M1667" s="5">
        <v>44164</v>
      </c>
      <c r="N1667">
        <v>21</v>
      </c>
      <c r="O1667">
        <v>1</v>
      </c>
      <c r="P1667">
        <v>8</v>
      </c>
      <c r="Q1667">
        <v>1</v>
      </c>
      <c r="R1667" t="s">
        <v>7</v>
      </c>
    </row>
    <row r="1668" spans="1:18" x14ac:dyDescent="0.35">
      <c r="A1668">
        <v>0</v>
      </c>
      <c r="B1668" t="s">
        <v>363</v>
      </c>
      <c r="C1668">
        <v>0</v>
      </c>
      <c r="E1668" t="s">
        <v>568</v>
      </c>
      <c r="F1668" t="s">
        <v>387</v>
      </c>
      <c r="G1668" t="s">
        <v>363</v>
      </c>
      <c r="H1668">
        <v>13.603</v>
      </c>
      <c r="I1668" t="s">
        <v>871</v>
      </c>
      <c r="L1668">
        <v>107563450</v>
      </c>
      <c r="M1668" s="5">
        <v>45273</v>
      </c>
      <c r="N1668">
        <v>24</v>
      </c>
      <c r="O1668">
        <v>1</v>
      </c>
      <c r="P1668">
        <v>8</v>
      </c>
      <c r="Q1668">
        <v>5</v>
      </c>
      <c r="R1668" t="s">
        <v>7</v>
      </c>
    </row>
    <row r="1669" spans="1:18" x14ac:dyDescent="0.35">
      <c r="A1669">
        <v>0</v>
      </c>
      <c r="B1669" t="s">
        <v>363</v>
      </c>
      <c r="C1669">
        <v>3.0000000000000001E-3</v>
      </c>
      <c r="D1669" t="s">
        <v>411</v>
      </c>
      <c r="E1669" t="s">
        <v>568</v>
      </c>
      <c r="F1669" t="s">
        <v>387</v>
      </c>
      <c r="G1669" t="s">
        <v>363</v>
      </c>
      <c r="H1669">
        <v>13.606</v>
      </c>
      <c r="I1669" t="s">
        <v>871</v>
      </c>
      <c r="L1669">
        <v>108407987</v>
      </c>
      <c r="M1669" s="5">
        <v>46073</v>
      </c>
      <c r="N1669">
        <v>22</v>
      </c>
      <c r="O1669">
        <v>1</v>
      </c>
      <c r="P1669">
        <v>0</v>
      </c>
      <c r="Q1669">
        <v>1</v>
      </c>
      <c r="R1669" t="s">
        <v>7</v>
      </c>
    </row>
    <row r="1670" spans="1:18" x14ac:dyDescent="0.35">
      <c r="A1670">
        <v>0</v>
      </c>
      <c r="B1670" t="s">
        <v>363</v>
      </c>
      <c r="C1670">
        <v>2.3E-2</v>
      </c>
      <c r="D1670" t="s">
        <v>411</v>
      </c>
      <c r="E1670" t="s">
        <v>568</v>
      </c>
      <c r="F1670" t="s">
        <v>580</v>
      </c>
      <c r="G1670" t="s">
        <v>363</v>
      </c>
      <c r="H1670">
        <v>13.625999999999999</v>
      </c>
      <c r="I1670" t="s">
        <v>871</v>
      </c>
      <c r="L1670">
        <v>107743803</v>
      </c>
      <c r="M1670" s="5">
        <v>45449</v>
      </c>
      <c r="N1670">
        <v>21</v>
      </c>
      <c r="O1670">
        <v>2</v>
      </c>
      <c r="P1670">
        <v>0</v>
      </c>
      <c r="Q1670">
        <v>1</v>
      </c>
      <c r="R1670" t="s">
        <v>7</v>
      </c>
    </row>
    <row r="1671" spans="1:18" x14ac:dyDescent="0.35">
      <c r="A1671">
        <v>0</v>
      </c>
      <c r="B1671" t="s">
        <v>363</v>
      </c>
      <c r="C1671">
        <v>1.78</v>
      </c>
      <c r="D1671" t="s">
        <v>411</v>
      </c>
      <c r="E1671" t="s">
        <v>384</v>
      </c>
      <c r="F1671" t="s">
        <v>387</v>
      </c>
      <c r="G1671" t="s">
        <v>363</v>
      </c>
      <c r="H1671">
        <v>13.629</v>
      </c>
      <c r="I1671" t="s">
        <v>871</v>
      </c>
      <c r="L1671">
        <v>107797506</v>
      </c>
      <c r="M1671" s="5">
        <v>45500</v>
      </c>
      <c r="N1671">
        <v>21</v>
      </c>
      <c r="O1671">
        <v>1</v>
      </c>
      <c r="P1671">
        <v>0</v>
      </c>
      <c r="Q1671">
        <v>1</v>
      </c>
      <c r="R1671" t="s">
        <v>7</v>
      </c>
    </row>
    <row r="1672" spans="1:18" x14ac:dyDescent="0.35">
      <c r="A1672">
        <v>721</v>
      </c>
      <c r="B1672" t="s">
        <v>363</v>
      </c>
      <c r="C1672">
        <v>1.3</v>
      </c>
      <c r="D1672" t="s">
        <v>503</v>
      </c>
      <c r="E1672" t="s">
        <v>387</v>
      </c>
      <c r="F1672" t="s">
        <v>404</v>
      </c>
      <c r="G1672" t="s">
        <v>363</v>
      </c>
      <c r="H1672">
        <v>13.641</v>
      </c>
      <c r="I1672" t="s">
        <v>871</v>
      </c>
      <c r="L1672">
        <v>107772884</v>
      </c>
      <c r="M1672" s="5">
        <v>45477</v>
      </c>
      <c r="N1672">
        <v>21</v>
      </c>
      <c r="O1672">
        <v>1</v>
      </c>
      <c r="P1672">
        <v>0</v>
      </c>
      <c r="Q1672">
        <v>1</v>
      </c>
      <c r="R1672" t="s">
        <v>3</v>
      </c>
    </row>
    <row r="1673" spans="1:18" x14ac:dyDescent="0.35">
      <c r="B1673" t="s">
        <v>363</v>
      </c>
      <c r="C1673">
        <v>3.7999999999999999E-2</v>
      </c>
      <c r="D1673" t="s">
        <v>411</v>
      </c>
      <c r="E1673" t="s">
        <v>568</v>
      </c>
      <c r="F1673" t="s">
        <v>580</v>
      </c>
      <c r="G1673" t="s">
        <v>363</v>
      </c>
      <c r="H1673">
        <v>13.641</v>
      </c>
      <c r="I1673" t="s">
        <v>871</v>
      </c>
      <c r="L1673">
        <v>106086869</v>
      </c>
      <c r="M1673" s="5">
        <v>43806</v>
      </c>
      <c r="N1673">
        <v>21</v>
      </c>
      <c r="O1673">
        <v>1</v>
      </c>
      <c r="P1673">
        <v>0</v>
      </c>
      <c r="Q1673">
        <v>1</v>
      </c>
      <c r="R1673" t="s">
        <v>7</v>
      </c>
    </row>
    <row r="1674" spans="1:18" x14ac:dyDescent="0.35">
      <c r="A1674">
        <v>0</v>
      </c>
      <c r="B1674" t="s">
        <v>363</v>
      </c>
      <c r="C1674">
        <v>5.6000000000000001E-2</v>
      </c>
      <c r="D1674" t="s">
        <v>411</v>
      </c>
      <c r="E1674" t="s">
        <v>568</v>
      </c>
      <c r="F1674" t="s">
        <v>515</v>
      </c>
      <c r="G1674" t="s">
        <v>363</v>
      </c>
      <c r="H1674">
        <v>13.659000000000001</v>
      </c>
      <c r="I1674" t="s">
        <v>871</v>
      </c>
      <c r="L1674">
        <v>108343874</v>
      </c>
      <c r="M1674" s="5">
        <v>46004</v>
      </c>
      <c r="N1674">
        <v>21</v>
      </c>
      <c r="O1674">
        <v>1</v>
      </c>
      <c r="P1674">
        <v>0</v>
      </c>
      <c r="Q1674">
        <v>1</v>
      </c>
      <c r="R1674" t="s">
        <v>7</v>
      </c>
    </row>
    <row r="1675" spans="1:18" x14ac:dyDescent="0.35">
      <c r="A1675">
        <v>0</v>
      </c>
      <c r="B1675" t="s">
        <v>363</v>
      </c>
      <c r="C1675">
        <v>0.1</v>
      </c>
      <c r="D1675" t="s">
        <v>411</v>
      </c>
      <c r="E1675" t="s">
        <v>568</v>
      </c>
      <c r="F1675" t="s">
        <v>579</v>
      </c>
      <c r="G1675" t="s">
        <v>363</v>
      </c>
      <c r="H1675">
        <v>13.702999999999999</v>
      </c>
      <c r="I1675" t="s">
        <v>871</v>
      </c>
      <c r="L1675">
        <v>107911186</v>
      </c>
      <c r="M1675" s="5">
        <v>45594</v>
      </c>
      <c r="N1675">
        <v>31</v>
      </c>
      <c r="O1675">
        <v>1</v>
      </c>
      <c r="P1675">
        <v>0</v>
      </c>
      <c r="Q1675">
        <v>5</v>
      </c>
      <c r="R1675" t="s">
        <v>8</v>
      </c>
    </row>
    <row r="1676" spans="1:18" x14ac:dyDescent="0.35">
      <c r="A1676">
        <v>0</v>
      </c>
      <c r="B1676" t="s">
        <v>363</v>
      </c>
      <c r="C1676">
        <v>0.1</v>
      </c>
      <c r="D1676" t="s">
        <v>411</v>
      </c>
      <c r="E1676" t="s">
        <v>568</v>
      </c>
      <c r="F1676" t="s">
        <v>387</v>
      </c>
      <c r="G1676" t="s">
        <v>363</v>
      </c>
      <c r="H1676">
        <v>13.702999999999999</v>
      </c>
      <c r="I1676" t="s">
        <v>871</v>
      </c>
      <c r="L1676">
        <v>108453125</v>
      </c>
      <c r="M1676" s="5">
        <v>46113</v>
      </c>
      <c r="N1676">
        <v>21</v>
      </c>
      <c r="O1676">
        <v>1</v>
      </c>
      <c r="P1676">
        <v>0</v>
      </c>
      <c r="Q1676">
        <v>1</v>
      </c>
      <c r="R1676" t="s">
        <v>7</v>
      </c>
    </row>
    <row r="1677" spans="1:18" x14ac:dyDescent="0.35">
      <c r="A1677">
        <v>721</v>
      </c>
      <c r="B1677" t="s">
        <v>363</v>
      </c>
      <c r="C1677">
        <v>3.4000000000000002E-2</v>
      </c>
      <c r="D1677" t="s">
        <v>503</v>
      </c>
      <c r="E1677" t="s">
        <v>580</v>
      </c>
      <c r="F1677" t="s">
        <v>568</v>
      </c>
      <c r="G1677" t="s">
        <v>363</v>
      </c>
      <c r="H1677">
        <v>13.734</v>
      </c>
      <c r="I1677" t="s">
        <v>871</v>
      </c>
      <c r="L1677">
        <v>107426951</v>
      </c>
      <c r="M1677" s="5">
        <v>45151</v>
      </c>
      <c r="N1677">
        <v>19</v>
      </c>
      <c r="O1677">
        <v>1</v>
      </c>
      <c r="P1677">
        <v>0</v>
      </c>
      <c r="Q1677">
        <v>1</v>
      </c>
      <c r="R1677" t="s">
        <v>3</v>
      </c>
    </row>
    <row r="1678" spans="1:18" x14ac:dyDescent="0.35">
      <c r="A1678">
        <v>0</v>
      </c>
      <c r="B1678" t="s">
        <v>363</v>
      </c>
      <c r="C1678">
        <v>1.2</v>
      </c>
      <c r="D1678" t="s">
        <v>399</v>
      </c>
      <c r="E1678" t="s">
        <v>387</v>
      </c>
      <c r="F1678" t="s">
        <v>384</v>
      </c>
      <c r="G1678" t="s">
        <v>363</v>
      </c>
      <c r="H1678">
        <v>13.741</v>
      </c>
      <c r="I1678" t="s">
        <v>871</v>
      </c>
      <c r="L1678">
        <v>106976938</v>
      </c>
      <c r="M1678" s="5">
        <v>44713</v>
      </c>
      <c r="N1678">
        <v>21</v>
      </c>
      <c r="O1678">
        <v>1</v>
      </c>
      <c r="P1678">
        <v>0</v>
      </c>
      <c r="Q1678">
        <v>1</v>
      </c>
      <c r="R1678" t="s">
        <v>3</v>
      </c>
    </row>
    <row r="1679" spans="1:18" x14ac:dyDescent="0.35">
      <c r="A1679">
        <v>0</v>
      </c>
      <c r="B1679" t="s">
        <v>363</v>
      </c>
      <c r="C1679">
        <v>1.2</v>
      </c>
      <c r="D1679" t="s">
        <v>6</v>
      </c>
      <c r="E1679" t="s">
        <v>387</v>
      </c>
      <c r="F1679" t="s">
        <v>384</v>
      </c>
      <c r="G1679" t="s">
        <v>363</v>
      </c>
      <c r="H1679">
        <v>13.741</v>
      </c>
      <c r="I1679" t="s">
        <v>871</v>
      </c>
      <c r="L1679">
        <v>105508946</v>
      </c>
      <c r="M1679" s="5">
        <v>43262</v>
      </c>
      <c r="N1679">
        <v>23</v>
      </c>
      <c r="O1679">
        <v>1</v>
      </c>
      <c r="P1679">
        <v>5</v>
      </c>
      <c r="Q1679">
        <v>1</v>
      </c>
      <c r="R1679" t="s">
        <v>7</v>
      </c>
    </row>
    <row r="1680" spans="1:18" x14ac:dyDescent="0.35">
      <c r="A1680">
        <v>0</v>
      </c>
      <c r="B1680" t="s">
        <v>363</v>
      </c>
      <c r="C1680">
        <v>1.9E-2</v>
      </c>
      <c r="D1680" t="s">
        <v>6</v>
      </c>
      <c r="E1680" t="s">
        <v>580</v>
      </c>
      <c r="F1680" t="s">
        <v>588</v>
      </c>
      <c r="G1680" t="s">
        <v>363</v>
      </c>
      <c r="H1680">
        <v>13.749000000000001</v>
      </c>
      <c r="I1680" t="s">
        <v>871</v>
      </c>
      <c r="L1680">
        <v>107148588</v>
      </c>
      <c r="M1680" s="5">
        <v>44880</v>
      </c>
      <c r="N1680">
        <v>21</v>
      </c>
      <c r="O1680">
        <v>2</v>
      </c>
      <c r="P1680">
        <v>0</v>
      </c>
      <c r="Q1680">
        <v>5</v>
      </c>
      <c r="R1680" t="s">
        <v>7</v>
      </c>
    </row>
    <row r="1681" spans="1:18" x14ac:dyDescent="0.35">
      <c r="B1681" t="s">
        <v>363</v>
      </c>
      <c r="C1681">
        <v>0</v>
      </c>
      <c r="E1681" t="s">
        <v>589</v>
      </c>
      <c r="F1681" t="s">
        <v>586</v>
      </c>
      <c r="G1681" t="s">
        <v>363</v>
      </c>
      <c r="H1681">
        <v>13.768000000000001</v>
      </c>
      <c r="I1681" t="s">
        <v>871</v>
      </c>
      <c r="L1681">
        <v>107692952</v>
      </c>
      <c r="M1681" s="5">
        <v>45398</v>
      </c>
      <c r="N1681">
        <v>21</v>
      </c>
      <c r="O1681">
        <v>1</v>
      </c>
      <c r="P1681">
        <v>4</v>
      </c>
      <c r="Q1681">
        <v>1</v>
      </c>
      <c r="R1681" t="s">
        <v>7</v>
      </c>
    </row>
    <row r="1682" spans="1:18" x14ac:dyDescent="0.35">
      <c r="A1682">
        <v>721</v>
      </c>
      <c r="B1682" t="s">
        <v>363</v>
      </c>
      <c r="C1682">
        <v>0</v>
      </c>
      <c r="E1682" t="s">
        <v>580</v>
      </c>
      <c r="F1682" t="s">
        <v>387</v>
      </c>
      <c r="G1682" t="s">
        <v>363</v>
      </c>
      <c r="H1682">
        <v>13.768000000000001</v>
      </c>
      <c r="I1682" t="s">
        <v>871</v>
      </c>
      <c r="L1682">
        <v>105137690</v>
      </c>
      <c r="M1682" s="5">
        <v>42905</v>
      </c>
      <c r="N1682">
        <v>21</v>
      </c>
      <c r="O1682">
        <v>1</v>
      </c>
      <c r="P1682">
        <v>0</v>
      </c>
      <c r="Q1682">
        <v>1</v>
      </c>
      <c r="R1682" t="s">
        <v>7</v>
      </c>
    </row>
    <row r="1683" spans="1:18" x14ac:dyDescent="0.35">
      <c r="A1683">
        <v>0</v>
      </c>
      <c r="B1683" t="s">
        <v>363</v>
      </c>
      <c r="C1683">
        <v>0</v>
      </c>
      <c r="E1683" t="s">
        <v>580</v>
      </c>
      <c r="F1683" t="s">
        <v>568</v>
      </c>
      <c r="G1683" t="s">
        <v>363</v>
      </c>
      <c r="H1683">
        <v>13.768000000000001</v>
      </c>
      <c r="I1683" t="s">
        <v>871</v>
      </c>
      <c r="L1683">
        <v>104726444</v>
      </c>
      <c r="M1683" s="5">
        <v>42494</v>
      </c>
      <c r="N1683">
        <v>21</v>
      </c>
      <c r="O1683">
        <v>1</v>
      </c>
      <c r="P1683">
        <v>0</v>
      </c>
      <c r="Q1683">
        <v>1</v>
      </c>
      <c r="R1683" t="s">
        <v>7</v>
      </c>
    </row>
    <row r="1684" spans="1:18" x14ac:dyDescent="0.35">
      <c r="A1684">
        <v>0</v>
      </c>
      <c r="B1684" t="s">
        <v>363</v>
      </c>
      <c r="C1684">
        <v>8.9999999999999993E-3</v>
      </c>
      <c r="D1684" t="s">
        <v>411</v>
      </c>
      <c r="E1684" t="s">
        <v>580</v>
      </c>
      <c r="F1684" t="s">
        <v>387</v>
      </c>
      <c r="G1684" t="s">
        <v>363</v>
      </c>
      <c r="H1684">
        <v>13.776999999999999</v>
      </c>
      <c r="I1684" t="s">
        <v>871</v>
      </c>
      <c r="L1684">
        <v>108020371</v>
      </c>
      <c r="M1684" s="5">
        <v>45698</v>
      </c>
      <c r="N1684">
        <v>21</v>
      </c>
      <c r="O1684">
        <v>2</v>
      </c>
      <c r="P1684">
        <v>0</v>
      </c>
      <c r="Q1684">
        <v>1</v>
      </c>
      <c r="R1684" t="s">
        <v>7</v>
      </c>
    </row>
    <row r="1685" spans="1:18" x14ac:dyDescent="0.35">
      <c r="A1685">
        <v>0</v>
      </c>
      <c r="B1685" t="s">
        <v>363</v>
      </c>
      <c r="C1685">
        <v>1.9E-2</v>
      </c>
      <c r="D1685" t="s">
        <v>411</v>
      </c>
      <c r="E1685" t="s">
        <v>580</v>
      </c>
      <c r="F1685" t="s">
        <v>515</v>
      </c>
      <c r="G1685" t="s">
        <v>363</v>
      </c>
      <c r="H1685">
        <v>13.787000000000001</v>
      </c>
      <c r="I1685" t="s">
        <v>871</v>
      </c>
      <c r="L1685">
        <v>106946245</v>
      </c>
      <c r="M1685" s="5">
        <v>44684</v>
      </c>
      <c r="N1685">
        <v>21</v>
      </c>
      <c r="O1685">
        <v>1</v>
      </c>
      <c r="P1685">
        <v>0</v>
      </c>
      <c r="Q1685">
        <v>1</v>
      </c>
      <c r="R1685" t="s">
        <v>7</v>
      </c>
    </row>
    <row r="1686" spans="1:18" x14ac:dyDescent="0.35">
      <c r="A1686">
        <v>0</v>
      </c>
      <c r="B1686" t="s">
        <v>363</v>
      </c>
      <c r="C1686">
        <v>0.1</v>
      </c>
      <c r="D1686" t="s">
        <v>6</v>
      </c>
      <c r="E1686" t="s">
        <v>515</v>
      </c>
      <c r="F1686" t="s">
        <v>576</v>
      </c>
      <c r="G1686" t="s">
        <v>363</v>
      </c>
      <c r="H1686">
        <v>13.792999999999999</v>
      </c>
      <c r="I1686" t="s">
        <v>871</v>
      </c>
      <c r="L1686">
        <v>106703420</v>
      </c>
      <c r="M1686" s="5">
        <v>44460</v>
      </c>
      <c r="N1686">
        <v>21</v>
      </c>
      <c r="O1686">
        <v>1</v>
      </c>
      <c r="P1686">
        <v>0</v>
      </c>
      <c r="Q1686">
        <v>3</v>
      </c>
      <c r="R1686" t="s">
        <v>7</v>
      </c>
    </row>
    <row r="1687" spans="1:18" x14ac:dyDescent="0.35">
      <c r="A1687">
        <v>0</v>
      </c>
      <c r="B1687" t="s">
        <v>363</v>
      </c>
      <c r="C1687">
        <v>0.03</v>
      </c>
      <c r="D1687" t="s">
        <v>411</v>
      </c>
      <c r="E1687" t="s">
        <v>580</v>
      </c>
      <c r="F1687" t="s">
        <v>387</v>
      </c>
      <c r="G1687" t="s">
        <v>363</v>
      </c>
      <c r="H1687">
        <v>13.798</v>
      </c>
      <c r="I1687" t="s">
        <v>871</v>
      </c>
      <c r="L1687">
        <v>107339733</v>
      </c>
      <c r="M1687" s="5">
        <v>45058</v>
      </c>
      <c r="N1687">
        <v>21</v>
      </c>
      <c r="O1687">
        <v>2</v>
      </c>
      <c r="P1687">
        <v>0</v>
      </c>
      <c r="Q1687">
        <v>1</v>
      </c>
      <c r="R1687" t="s">
        <v>7</v>
      </c>
    </row>
    <row r="1688" spans="1:18" x14ac:dyDescent="0.35">
      <c r="A1688">
        <v>0</v>
      </c>
      <c r="B1688" t="s">
        <v>363</v>
      </c>
      <c r="C1688">
        <v>0.2</v>
      </c>
      <c r="D1688" t="s">
        <v>411</v>
      </c>
      <c r="E1688" t="s">
        <v>568</v>
      </c>
      <c r="F1688" t="s">
        <v>387</v>
      </c>
      <c r="G1688" t="s">
        <v>363</v>
      </c>
      <c r="H1688">
        <v>13.803000000000001</v>
      </c>
      <c r="I1688" t="s">
        <v>871</v>
      </c>
      <c r="L1688">
        <v>105755530</v>
      </c>
      <c r="M1688" s="5">
        <v>43491</v>
      </c>
      <c r="N1688">
        <v>21</v>
      </c>
      <c r="O1688">
        <v>1</v>
      </c>
      <c r="P1688">
        <v>0</v>
      </c>
      <c r="Q1688">
        <v>1</v>
      </c>
      <c r="R1688" t="s">
        <v>7</v>
      </c>
    </row>
    <row r="1689" spans="1:18" x14ac:dyDescent="0.35">
      <c r="A1689">
        <v>0</v>
      </c>
      <c r="B1689" t="s">
        <v>363</v>
      </c>
      <c r="C1689">
        <v>3.7999999999999999E-2</v>
      </c>
      <c r="D1689" t="s">
        <v>411</v>
      </c>
      <c r="E1689" t="s">
        <v>580</v>
      </c>
      <c r="F1689" t="s">
        <v>515</v>
      </c>
      <c r="G1689" t="s">
        <v>363</v>
      </c>
      <c r="H1689">
        <v>13.805999999999999</v>
      </c>
      <c r="I1689" t="s">
        <v>871</v>
      </c>
      <c r="L1689">
        <v>105916992</v>
      </c>
      <c r="M1689" s="5">
        <v>43651</v>
      </c>
      <c r="N1689">
        <v>21</v>
      </c>
      <c r="O1689">
        <v>1</v>
      </c>
      <c r="P1689">
        <v>0</v>
      </c>
      <c r="Q1689">
        <v>1</v>
      </c>
      <c r="R1689" t="s">
        <v>3</v>
      </c>
    </row>
    <row r="1690" spans="1:18" x14ac:dyDescent="0.35">
      <c r="A1690">
        <v>721</v>
      </c>
      <c r="B1690" t="s">
        <v>363</v>
      </c>
      <c r="C1690">
        <v>5.7000000000000002E-2</v>
      </c>
      <c r="D1690" t="s">
        <v>411</v>
      </c>
      <c r="E1690" t="s">
        <v>580</v>
      </c>
      <c r="F1690" t="s">
        <v>515</v>
      </c>
      <c r="G1690" t="s">
        <v>363</v>
      </c>
      <c r="H1690">
        <v>13.824999999999999</v>
      </c>
      <c r="I1690" t="s">
        <v>871</v>
      </c>
      <c r="L1690">
        <v>107419629</v>
      </c>
      <c r="M1690" s="5">
        <v>45144</v>
      </c>
      <c r="N1690">
        <v>19</v>
      </c>
      <c r="O1690">
        <v>1</v>
      </c>
      <c r="P1690">
        <v>0</v>
      </c>
      <c r="Q1690">
        <v>1</v>
      </c>
      <c r="R1690" t="s">
        <v>7</v>
      </c>
    </row>
    <row r="1691" spans="1:18" x14ac:dyDescent="0.35">
      <c r="A1691">
        <v>0</v>
      </c>
      <c r="B1691" t="s">
        <v>363</v>
      </c>
      <c r="C1691">
        <v>1.1000000000000001</v>
      </c>
      <c r="D1691" t="s">
        <v>6</v>
      </c>
      <c r="E1691" t="s">
        <v>387</v>
      </c>
      <c r="F1691" t="s">
        <v>384</v>
      </c>
      <c r="G1691" t="s">
        <v>363</v>
      </c>
      <c r="H1691">
        <v>13.840999999999999</v>
      </c>
      <c r="I1691" t="s">
        <v>871</v>
      </c>
      <c r="L1691">
        <v>106292905</v>
      </c>
      <c r="M1691" s="5">
        <v>44030</v>
      </c>
      <c r="N1691">
        <v>21</v>
      </c>
      <c r="O1691">
        <v>1</v>
      </c>
      <c r="P1691">
        <v>0</v>
      </c>
      <c r="Q1691">
        <v>1</v>
      </c>
      <c r="R1691" t="s">
        <v>7</v>
      </c>
    </row>
    <row r="1692" spans="1:18" x14ac:dyDescent="0.35">
      <c r="A1692">
        <v>0</v>
      </c>
      <c r="B1692" t="s">
        <v>363</v>
      </c>
      <c r="C1692">
        <v>1.6</v>
      </c>
      <c r="D1692" t="s">
        <v>411</v>
      </c>
      <c r="E1692" t="s">
        <v>404</v>
      </c>
      <c r="F1692" t="s">
        <v>387</v>
      </c>
      <c r="G1692" t="s">
        <v>363</v>
      </c>
      <c r="H1692">
        <v>13.843999999999999</v>
      </c>
      <c r="I1692" t="s">
        <v>871</v>
      </c>
      <c r="L1692">
        <v>108386194</v>
      </c>
      <c r="M1692" s="5">
        <v>46050</v>
      </c>
      <c r="N1692">
        <v>21</v>
      </c>
      <c r="O1692">
        <v>1</v>
      </c>
      <c r="P1692">
        <v>0</v>
      </c>
      <c r="Q1692">
        <v>1</v>
      </c>
      <c r="R1692" t="s">
        <v>7</v>
      </c>
    </row>
    <row r="1693" spans="1:18" x14ac:dyDescent="0.35">
      <c r="A1693">
        <v>721</v>
      </c>
      <c r="B1693" t="s">
        <v>363</v>
      </c>
      <c r="C1693">
        <v>3.5999999999999997E-2</v>
      </c>
      <c r="D1693" t="s">
        <v>6</v>
      </c>
      <c r="E1693" t="s">
        <v>515</v>
      </c>
      <c r="F1693" t="s">
        <v>580</v>
      </c>
      <c r="G1693" t="s">
        <v>363</v>
      </c>
      <c r="H1693">
        <v>13.856999999999999</v>
      </c>
      <c r="I1693" t="s">
        <v>871</v>
      </c>
      <c r="L1693">
        <v>108337972</v>
      </c>
      <c r="M1693" s="5">
        <v>45995</v>
      </c>
      <c r="N1693">
        <v>19</v>
      </c>
      <c r="O1693">
        <v>1</v>
      </c>
      <c r="P1693">
        <v>0</v>
      </c>
      <c r="Q1693">
        <v>1</v>
      </c>
      <c r="R1693" t="s">
        <v>7</v>
      </c>
    </row>
    <row r="1694" spans="1:18" x14ac:dyDescent="0.35">
      <c r="A1694">
        <v>0</v>
      </c>
      <c r="B1694" t="s">
        <v>363</v>
      </c>
      <c r="C1694">
        <v>2.8000000000000001E-2</v>
      </c>
      <c r="D1694" t="s">
        <v>6</v>
      </c>
      <c r="E1694" t="s">
        <v>515</v>
      </c>
      <c r="F1694" t="s">
        <v>580</v>
      </c>
      <c r="G1694" t="s">
        <v>363</v>
      </c>
      <c r="H1694">
        <v>13.865</v>
      </c>
      <c r="I1694" t="s">
        <v>871</v>
      </c>
      <c r="L1694">
        <v>105889548</v>
      </c>
      <c r="M1694" s="5">
        <v>43618</v>
      </c>
      <c r="N1694">
        <v>5</v>
      </c>
      <c r="O1694">
        <v>1</v>
      </c>
      <c r="P1694">
        <v>4</v>
      </c>
      <c r="Q1694">
        <v>1</v>
      </c>
      <c r="R1694" t="s">
        <v>8</v>
      </c>
    </row>
    <row r="1695" spans="1:18" x14ac:dyDescent="0.35">
      <c r="B1695" t="s">
        <v>363</v>
      </c>
      <c r="C1695">
        <v>1.9E-2</v>
      </c>
      <c r="D1695" t="s">
        <v>6</v>
      </c>
      <c r="E1695" t="s">
        <v>591</v>
      </c>
      <c r="F1695" t="s">
        <v>592</v>
      </c>
      <c r="G1695" t="s">
        <v>363</v>
      </c>
      <c r="H1695">
        <v>13.874000000000001</v>
      </c>
      <c r="I1695" t="s">
        <v>871</v>
      </c>
      <c r="L1695">
        <v>107733872</v>
      </c>
      <c r="M1695" s="5">
        <v>45424</v>
      </c>
      <c r="N1695">
        <v>21</v>
      </c>
      <c r="O1695">
        <v>1</v>
      </c>
      <c r="P1695">
        <v>0</v>
      </c>
      <c r="Q1695">
        <v>2</v>
      </c>
      <c r="R1695" t="s">
        <v>3</v>
      </c>
    </row>
    <row r="1696" spans="1:18" x14ac:dyDescent="0.35">
      <c r="A1696">
        <v>0</v>
      </c>
      <c r="B1696" t="s">
        <v>363</v>
      </c>
      <c r="C1696">
        <v>0</v>
      </c>
      <c r="E1696" t="s">
        <v>515</v>
      </c>
      <c r="F1696" t="s">
        <v>387</v>
      </c>
      <c r="G1696" t="s">
        <v>363</v>
      </c>
      <c r="H1696">
        <v>13.893000000000001</v>
      </c>
      <c r="I1696" t="s">
        <v>871</v>
      </c>
      <c r="L1696">
        <v>104027847</v>
      </c>
      <c r="M1696" s="5">
        <v>41732</v>
      </c>
      <c r="N1696">
        <v>26</v>
      </c>
      <c r="O1696">
        <v>1</v>
      </c>
      <c r="P1696">
        <v>8</v>
      </c>
      <c r="Q1696">
        <v>1</v>
      </c>
      <c r="R1696" t="s">
        <v>3</v>
      </c>
    </row>
    <row r="1697" spans="1:18" x14ac:dyDescent="0.35">
      <c r="A1697">
        <v>721</v>
      </c>
      <c r="B1697" t="s">
        <v>363</v>
      </c>
      <c r="C1697">
        <v>0</v>
      </c>
      <c r="E1697" t="s">
        <v>515</v>
      </c>
      <c r="F1697" t="s">
        <v>387</v>
      </c>
      <c r="G1697" t="s">
        <v>363</v>
      </c>
      <c r="H1697">
        <v>13.893000000000001</v>
      </c>
      <c r="I1697" t="s">
        <v>871</v>
      </c>
      <c r="L1697">
        <v>106143725</v>
      </c>
      <c r="M1697" s="5">
        <v>43859</v>
      </c>
      <c r="N1697">
        <v>26</v>
      </c>
      <c r="O1697">
        <v>1</v>
      </c>
      <c r="P1697">
        <v>8</v>
      </c>
      <c r="Q1697">
        <v>1</v>
      </c>
      <c r="R1697" t="s">
        <v>7</v>
      </c>
    </row>
    <row r="1698" spans="1:18" x14ac:dyDescent="0.35">
      <c r="A1698">
        <v>0</v>
      </c>
      <c r="B1698" t="s">
        <v>363</v>
      </c>
      <c r="C1698">
        <v>0</v>
      </c>
      <c r="E1698" t="s">
        <v>515</v>
      </c>
      <c r="F1698" t="s">
        <v>384</v>
      </c>
      <c r="G1698" t="s">
        <v>363</v>
      </c>
      <c r="H1698">
        <v>13.893000000000001</v>
      </c>
      <c r="I1698" t="s">
        <v>871</v>
      </c>
      <c r="L1698">
        <v>106126835</v>
      </c>
      <c r="M1698" s="5">
        <v>43838</v>
      </c>
      <c r="N1698">
        <v>18</v>
      </c>
      <c r="O1698">
        <v>1</v>
      </c>
      <c r="P1698">
        <v>8</v>
      </c>
      <c r="Q1698">
        <v>1</v>
      </c>
      <c r="R1698" t="s">
        <v>7</v>
      </c>
    </row>
    <row r="1699" spans="1:18" x14ac:dyDescent="0.35">
      <c r="A1699">
        <v>0</v>
      </c>
      <c r="B1699" t="s">
        <v>363</v>
      </c>
      <c r="C1699">
        <v>0</v>
      </c>
      <c r="E1699" t="s">
        <v>515</v>
      </c>
      <c r="F1699" t="s">
        <v>387</v>
      </c>
      <c r="G1699" t="s">
        <v>363</v>
      </c>
      <c r="H1699">
        <v>13.893000000000001</v>
      </c>
      <c r="I1699" t="s">
        <v>871</v>
      </c>
      <c r="L1699">
        <v>106332082</v>
      </c>
      <c r="M1699" s="5">
        <v>44083</v>
      </c>
      <c r="N1699">
        <v>21</v>
      </c>
      <c r="O1699">
        <v>2</v>
      </c>
      <c r="P1699">
        <v>8</v>
      </c>
      <c r="Q1699">
        <v>1</v>
      </c>
      <c r="R1699" t="s">
        <v>7</v>
      </c>
    </row>
    <row r="1700" spans="1:18" x14ac:dyDescent="0.35">
      <c r="A1700">
        <v>0</v>
      </c>
      <c r="B1700" t="s">
        <v>363</v>
      </c>
      <c r="C1700">
        <v>0</v>
      </c>
      <c r="E1700" t="s">
        <v>515</v>
      </c>
      <c r="F1700" t="s">
        <v>593</v>
      </c>
      <c r="G1700" t="s">
        <v>363</v>
      </c>
      <c r="H1700">
        <v>13.893000000000001</v>
      </c>
      <c r="I1700" t="s">
        <v>871</v>
      </c>
      <c r="L1700">
        <v>105717371</v>
      </c>
      <c r="M1700" s="5">
        <v>43453</v>
      </c>
      <c r="N1700">
        <v>22</v>
      </c>
      <c r="O1700">
        <v>1</v>
      </c>
      <c r="P1700">
        <v>8</v>
      </c>
      <c r="Q1700">
        <v>1</v>
      </c>
      <c r="R1700" t="s">
        <v>7</v>
      </c>
    </row>
    <row r="1701" spans="1:18" x14ac:dyDescent="0.35">
      <c r="A1701">
        <v>0</v>
      </c>
      <c r="B1701" t="s">
        <v>363</v>
      </c>
      <c r="C1701">
        <v>4.0000000000000001E-3</v>
      </c>
      <c r="D1701" t="s">
        <v>411</v>
      </c>
      <c r="E1701" t="s">
        <v>515</v>
      </c>
      <c r="F1701" t="s">
        <v>387</v>
      </c>
      <c r="G1701" t="s">
        <v>363</v>
      </c>
      <c r="H1701">
        <v>13.897</v>
      </c>
      <c r="I1701" t="s">
        <v>871</v>
      </c>
      <c r="L1701">
        <v>106141915</v>
      </c>
      <c r="M1701" s="5">
        <v>43861</v>
      </c>
      <c r="N1701">
        <v>21</v>
      </c>
      <c r="O1701">
        <v>1</v>
      </c>
      <c r="P1701">
        <v>8</v>
      </c>
      <c r="Q1701">
        <v>1</v>
      </c>
      <c r="R1701" t="s">
        <v>7</v>
      </c>
    </row>
    <row r="1702" spans="1:18" x14ac:dyDescent="0.35">
      <c r="A1702">
        <v>0</v>
      </c>
      <c r="B1702" t="s">
        <v>363</v>
      </c>
      <c r="C1702">
        <v>0.01</v>
      </c>
      <c r="D1702" t="s">
        <v>411</v>
      </c>
      <c r="E1702" t="s">
        <v>515</v>
      </c>
      <c r="F1702" t="s">
        <v>387</v>
      </c>
      <c r="G1702" t="s">
        <v>363</v>
      </c>
      <c r="H1702">
        <v>13.903</v>
      </c>
      <c r="I1702" t="s">
        <v>871</v>
      </c>
      <c r="L1702">
        <v>107291703</v>
      </c>
      <c r="M1702" s="5">
        <v>45012</v>
      </c>
      <c r="N1702">
        <v>21</v>
      </c>
      <c r="O1702">
        <v>1</v>
      </c>
      <c r="P1702">
        <v>0</v>
      </c>
      <c r="Q1702">
        <v>1</v>
      </c>
      <c r="R1702" t="s">
        <v>7</v>
      </c>
    </row>
    <row r="1703" spans="1:18" x14ac:dyDescent="0.35">
      <c r="B1703" t="s">
        <v>363</v>
      </c>
      <c r="C1703">
        <v>1.9E-2</v>
      </c>
      <c r="D1703" t="s">
        <v>411</v>
      </c>
      <c r="E1703" t="s">
        <v>515</v>
      </c>
      <c r="F1703" t="s">
        <v>387</v>
      </c>
      <c r="G1703" t="s">
        <v>363</v>
      </c>
      <c r="H1703">
        <v>13.912000000000001</v>
      </c>
      <c r="I1703" t="s">
        <v>871</v>
      </c>
      <c r="L1703">
        <v>106860328</v>
      </c>
      <c r="M1703" s="5">
        <v>44599</v>
      </c>
      <c r="N1703">
        <v>19</v>
      </c>
      <c r="O1703">
        <v>2</v>
      </c>
      <c r="P1703">
        <v>0</v>
      </c>
      <c r="Q1703">
        <v>1</v>
      </c>
      <c r="R1703" t="s">
        <v>7</v>
      </c>
    </row>
    <row r="1704" spans="1:18" x14ac:dyDescent="0.35">
      <c r="A1704">
        <v>0</v>
      </c>
      <c r="B1704" t="s">
        <v>363</v>
      </c>
      <c r="C1704">
        <v>1</v>
      </c>
      <c r="D1704" t="s">
        <v>6</v>
      </c>
      <c r="E1704" t="s">
        <v>387</v>
      </c>
      <c r="F1704" t="s">
        <v>384</v>
      </c>
      <c r="G1704" t="s">
        <v>363</v>
      </c>
      <c r="H1704">
        <v>13.941000000000001</v>
      </c>
      <c r="I1704" t="s">
        <v>871</v>
      </c>
      <c r="L1704">
        <v>107047049</v>
      </c>
      <c r="M1704" s="5">
        <v>44787</v>
      </c>
      <c r="N1704">
        <v>21</v>
      </c>
      <c r="O1704">
        <v>1</v>
      </c>
      <c r="P1704">
        <v>0</v>
      </c>
      <c r="Q1704">
        <v>1</v>
      </c>
      <c r="R1704" t="s">
        <v>7</v>
      </c>
    </row>
    <row r="1705" spans="1:18" x14ac:dyDescent="0.35">
      <c r="A1705">
        <v>0</v>
      </c>
      <c r="B1705" t="s">
        <v>363</v>
      </c>
      <c r="C1705">
        <v>1</v>
      </c>
      <c r="D1705" t="s">
        <v>6</v>
      </c>
      <c r="E1705" t="s">
        <v>387</v>
      </c>
      <c r="F1705" t="s">
        <v>568</v>
      </c>
      <c r="G1705" t="s">
        <v>363</v>
      </c>
      <c r="H1705">
        <v>13.941000000000001</v>
      </c>
      <c r="I1705" t="s">
        <v>871</v>
      </c>
      <c r="L1705">
        <v>107053351</v>
      </c>
      <c r="M1705" s="5">
        <v>44790</v>
      </c>
      <c r="N1705">
        <v>21</v>
      </c>
      <c r="O1705">
        <v>1</v>
      </c>
      <c r="P1705">
        <v>0</v>
      </c>
      <c r="Q1705">
        <v>1</v>
      </c>
      <c r="R1705" t="s">
        <v>8</v>
      </c>
    </row>
    <row r="1706" spans="1:18" x14ac:dyDescent="0.35">
      <c r="A1706">
        <v>0</v>
      </c>
      <c r="B1706" t="s">
        <v>363</v>
      </c>
      <c r="C1706">
        <v>1</v>
      </c>
      <c r="D1706" t="s">
        <v>6</v>
      </c>
      <c r="E1706" t="s">
        <v>387</v>
      </c>
      <c r="F1706" t="s">
        <v>404</v>
      </c>
      <c r="G1706" t="s">
        <v>363</v>
      </c>
      <c r="H1706">
        <v>13.941000000000001</v>
      </c>
      <c r="I1706" t="s">
        <v>871</v>
      </c>
      <c r="L1706">
        <v>103955752</v>
      </c>
      <c r="M1706" s="5">
        <v>41655</v>
      </c>
      <c r="N1706">
        <v>17</v>
      </c>
      <c r="O1706">
        <v>1</v>
      </c>
      <c r="P1706">
        <v>0</v>
      </c>
      <c r="Q1706">
        <v>5</v>
      </c>
      <c r="R1706" t="s">
        <v>7</v>
      </c>
    </row>
    <row r="1707" spans="1:18" x14ac:dyDescent="0.35">
      <c r="A1707">
        <v>0</v>
      </c>
      <c r="B1707" t="s">
        <v>363</v>
      </c>
      <c r="C1707">
        <v>9.2999999999999999E-2</v>
      </c>
      <c r="D1707" t="s">
        <v>411</v>
      </c>
      <c r="E1707" t="s">
        <v>515</v>
      </c>
      <c r="F1707" t="s">
        <v>387</v>
      </c>
      <c r="G1707" t="s">
        <v>363</v>
      </c>
      <c r="H1707">
        <v>13.986000000000001</v>
      </c>
      <c r="I1707" t="s">
        <v>871</v>
      </c>
      <c r="L1707">
        <v>107519682</v>
      </c>
      <c r="M1707" s="5">
        <v>45237</v>
      </c>
      <c r="N1707">
        <v>17</v>
      </c>
      <c r="O1707">
        <v>1</v>
      </c>
      <c r="P1707">
        <v>0</v>
      </c>
      <c r="Q1707">
        <v>5</v>
      </c>
      <c r="R1707" t="s">
        <v>7</v>
      </c>
    </row>
    <row r="1708" spans="1:18" x14ac:dyDescent="0.35">
      <c r="A1708">
        <v>0</v>
      </c>
      <c r="B1708" t="s">
        <v>363</v>
      </c>
      <c r="C1708">
        <v>0.1</v>
      </c>
      <c r="D1708" t="s">
        <v>411</v>
      </c>
      <c r="E1708" t="s">
        <v>515</v>
      </c>
      <c r="F1708" t="s">
        <v>387</v>
      </c>
      <c r="G1708" t="s">
        <v>363</v>
      </c>
      <c r="H1708">
        <v>13.993</v>
      </c>
      <c r="I1708" t="s">
        <v>871</v>
      </c>
      <c r="L1708">
        <v>107913105</v>
      </c>
      <c r="M1708" s="5">
        <v>45603</v>
      </c>
      <c r="N1708">
        <v>21</v>
      </c>
      <c r="O1708">
        <v>2</v>
      </c>
      <c r="P1708">
        <v>0</v>
      </c>
      <c r="Q1708">
        <v>1</v>
      </c>
      <c r="R1708" t="s">
        <v>7</v>
      </c>
    </row>
    <row r="1709" spans="1:18" x14ac:dyDescent="0.35">
      <c r="A1709">
        <v>721</v>
      </c>
      <c r="B1709" t="s">
        <v>363</v>
      </c>
      <c r="C1709">
        <v>0.1</v>
      </c>
      <c r="D1709" t="s">
        <v>490</v>
      </c>
      <c r="E1709" t="s">
        <v>515</v>
      </c>
      <c r="F1709" t="s">
        <v>593</v>
      </c>
      <c r="G1709" t="s">
        <v>363</v>
      </c>
      <c r="H1709">
        <v>13.993</v>
      </c>
      <c r="I1709" t="s">
        <v>871</v>
      </c>
      <c r="L1709">
        <v>106249074</v>
      </c>
      <c r="M1709" s="5">
        <v>43992</v>
      </c>
      <c r="N1709">
        <v>21</v>
      </c>
      <c r="O1709">
        <v>2</v>
      </c>
      <c r="P1709">
        <v>0</v>
      </c>
      <c r="Q1709">
        <v>1</v>
      </c>
      <c r="R1709" t="s">
        <v>7</v>
      </c>
    </row>
    <row r="1710" spans="1:18" x14ac:dyDescent="0.35">
      <c r="A1710">
        <v>0</v>
      </c>
      <c r="B1710" t="s">
        <v>363</v>
      </c>
      <c r="C1710">
        <v>0.93</v>
      </c>
      <c r="D1710" t="s">
        <v>503</v>
      </c>
      <c r="E1710" t="s">
        <v>387</v>
      </c>
      <c r="F1710" t="s">
        <v>384</v>
      </c>
      <c r="G1710" t="s">
        <v>363</v>
      </c>
      <c r="H1710">
        <v>14.010999999999999</v>
      </c>
      <c r="I1710" t="s">
        <v>871</v>
      </c>
      <c r="L1710">
        <v>106062049</v>
      </c>
      <c r="M1710" s="5">
        <v>43772</v>
      </c>
      <c r="N1710">
        <v>19</v>
      </c>
      <c r="O1710">
        <v>1</v>
      </c>
      <c r="P1710">
        <v>0</v>
      </c>
      <c r="Q1710">
        <v>5</v>
      </c>
      <c r="R1710" t="s">
        <v>3</v>
      </c>
    </row>
    <row r="1711" spans="1:18" x14ac:dyDescent="0.35">
      <c r="A1711">
        <v>0</v>
      </c>
      <c r="B1711" t="s">
        <v>363</v>
      </c>
      <c r="C1711">
        <v>0.9</v>
      </c>
      <c r="D1711" t="s">
        <v>6</v>
      </c>
      <c r="E1711" t="s">
        <v>387</v>
      </c>
      <c r="F1711" t="s">
        <v>594</v>
      </c>
      <c r="G1711" t="s">
        <v>363</v>
      </c>
      <c r="H1711">
        <v>14.041</v>
      </c>
      <c r="I1711" t="s">
        <v>871</v>
      </c>
      <c r="L1711">
        <v>105838468</v>
      </c>
      <c r="M1711" s="5">
        <v>43573</v>
      </c>
      <c r="N1711">
        <v>21</v>
      </c>
      <c r="O1711">
        <v>1</v>
      </c>
      <c r="P1711">
        <v>0</v>
      </c>
      <c r="Q1711">
        <v>1</v>
      </c>
      <c r="R1711" t="s">
        <v>3</v>
      </c>
    </row>
    <row r="1712" spans="1:18" x14ac:dyDescent="0.35">
      <c r="A1712">
        <v>0</v>
      </c>
      <c r="B1712" t="s">
        <v>363</v>
      </c>
      <c r="C1712">
        <v>0.9</v>
      </c>
      <c r="D1712" t="s">
        <v>6</v>
      </c>
      <c r="E1712" t="s">
        <v>387</v>
      </c>
      <c r="F1712" t="s">
        <v>384</v>
      </c>
      <c r="G1712" t="s">
        <v>363</v>
      </c>
      <c r="H1712">
        <v>14.041</v>
      </c>
      <c r="I1712" t="s">
        <v>871</v>
      </c>
      <c r="L1712">
        <v>107990430</v>
      </c>
      <c r="M1712" s="5">
        <v>45670</v>
      </c>
      <c r="N1712">
        <v>24</v>
      </c>
      <c r="O1712">
        <v>1</v>
      </c>
      <c r="P1712">
        <v>0</v>
      </c>
      <c r="Q1712">
        <v>5</v>
      </c>
      <c r="R1712" t="s">
        <v>7</v>
      </c>
    </row>
    <row r="1713" spans="1:18" x14ac:dyDescent="0.35">
      <c r="A1713">
        <v>0</v>
      </c>
      <c r="B1713" t="s">
        <v>363</v>
      </c>
      <c r="C1713">
        <v>1.8</v>
      </c>
      <c r="D1713" t="s">
        <v>411</v>
      </c>
      <c r="E1713" t="s">
        <v>404</v>
      </c>
      <c r="F1713" t="s">
        <v>387</v>
      </c>
      <c r="G1713" t="s">
        <v>363</v>
      </c>
      <c r="H1713">
        <v>14.044</v>
      </c>
      <c r="I1713" t="s">
        <v>871</v>
      </c>
      <c r="L1713">
        <v>108239677</v>
      </c>
      <c r="M1713" s="5">
        <v>45922</v>
      </c>
      <c r="N1713">
        <v>21</v>
      </c>
      <c r="O1713">
        <v>1</v>
      </c>
      <c r="P1713">
        <v>5</v>
      </c>
      <c r="Q1713">
        <v>1</v>
      </c>
      <c r="R1713" t="s">
        <v>7</v>
      </c>
    </row>
    <row r="1714" spans="1:18" x14ac:dyDescent="0.35">
      <c r="A1714">
        <v>0</v>
      </c>
      <c r="B1714" t="s">
        <v>363</v>
      </c>
      <c r="C1714">
        <v>0.8</v>
      </c>
      <c r="D1714" t="s">
        <v>503</v>
      </c>
      <c r="E1714" t="s">
        <v>387</v>
      </c>
      <c r="F1714" t="s">
        <v>404</v>
      </c>
      <c r="G1714" t="s">
        <v>363</v>
      </c>
      <c r="H1714">
        <v>14.141</v>
      </c>
      <c r="I1714" t="s">
        <v>871</v>
      </c>
      <c r="L1714">
        <v>106123846</v>
      </c>
      <c r="M1714" s="5">
        <v>43842</v>
      </c>
      <c r="N1714">
        <v>21</v>
      </c>
      <c r="O1714">
        <v>1</v>
      </c>
      <c r="P1714">
        <v>0</v>
      </c>
      <c r="Q1714">
        <v>1</v>
      </c>
      <c r="R1714" t="s">
        <v>7</v>
      </c>
    </row>
    <row r="1715" spans="1:18" x14ac:dyDescent="0.35">
      <c r="B1715" t="s">
        <v>363</v>
      </c>
      <c r="C1715">
        <v>3.9E-2</v>
      </c>
      <c r="D1715" t="s">
        <v>6</v>
      </c>
      <c r="E1715" t="s">
        <v>593</v>
      </c>
      <c r="F1715" t="s">
        <v>515</v>
      </c>
      <c r="G1715" t="s">
        <v>363</v>
      </c>
      <c r="H1715">
        <v>14.141999999999999</v>
      </c>
      <c r="I1715" t="s">
        <v>871</v>
      </c>
      <c r="L1715">
        <v>106092348</v>
      </c>
      <c r="M1715" s="5">
        <v>43810</v>
      </c>
      <c r="N1715">
        <v>24</v>
      </c>
      <c r="O1715">
        <v>1</v>
      </c>
      <c r="P1715">
        <v>5</v>
      </c>
      <c r="Q1715">
        <v>1</v>
      </c>
      <c r="R1715" t="s">
        <v>7</v>
      </c>
    </row>
    <row r="1716" spans="1:18" x14ac:dyDescent="0.35">
      <c r="B1716" t="s">
        <v>363</v>
      </c>
      <c r="C1716">
        <v>0.25</v>
      </c>
      <c r="D1716" t="s">
        <v>411</v>
      </c>
      <c r="E1716" t="s">
        <v>515</v>
      </c>
      <c r="F1716" t="s">
        <v>387</v>
      </c>
      <c r="G1716" t="s">
        <v>363</v>
      </c>
      <c r="H1716">
        <v>14.143000000000001</v>
      </c>
      <c r="I1716" t="s">
        <v>871</v>
      </c>
      <c r="L1716">
        <v>105299856</v>
      </c>
      <c r="M1716" s="5">
        <v>43063</v>
      </c>
      <c r="N1716">
        <v>21</v>
      </c>
      <c r="O1716">
        <v>1</v>
      </c>
      <c r="P1716">
        <v>0</v>
      </c>
      <c r="Q1716">
        <v>1</v>
      </c>
      <c r="R1716" t="s">
        <v>7</v>
      </c>
    </row>
    <row r="1717" spans="1:18" x14ac:dyDescent="0.35">
      <c r="A1717">
        <v>721</v>
      </c>
      <c r="B1717" t="s">
        <v>363</v>
      </c>
      <c r="C1717">
        <v>0.79</v>
      </c>
      <c r="D1717" t="s">
        <v>6</v>
      </c>
      <c r="E1717" t="s">
        <v>387</v>
      </c>
      <c r="F1717" t="s">
        <v>591</v>
      </c>
      <c r="G1717" t="s">
        <v>363</v>
      </c>
      <c r="H1717">
        <v>14.151</v>
      </c>
      <c r="I1717" t="s">
        <v>871</v>
      </c>
      <c r="L1717">
        <v>107434553</v>
      </c>
      <c r="M1717" s="5">
        <v>45162</v>
      </c>
      <c r="N1717">
        <v>17</v>
      </c>
      <c r="O1717">
        <v>1</v>
      </c>
      <c r="P1717">
        <v>0</v>
      </c>
      <c r="Q1717">
        <v>5</v>
      </c>
      <c r="R1717" t="s">
        <v>7</v>
      </c>
    </row>
    <row r="1718" spans="1:18" x14ac:dyDescent="0.35">
      <c r="A1718">
        <v>0</v>
      </c>
      <c r="B1718" t="s">
        <v>363</v>
      </c>
      <c r="C1718">
        <v>1.9E-2</v>
      </c>
      <c r="D1718" t="s">
        <v>6</v>
      </c>
      <c r="E1718" t="s">
        <v>593</v>
      </c>
      <c r="F1718" t="s">
        <v>384</v>
      </c>
      <c r="G1718" t="s">
        <v>363</v>
      </c>
      <c r="H1718">
        <v>14.162000000000001</v>
      </c>
      <c r="I1718" t="s">
        <v>871</v>
      </c>
      <c r="L1718">
        <v>107579151</v>
      </c>
      <c r="M1718" s="5">
        <v>45289</v>
      </c>
      <c r="N1718">
        <v>17</v>
      </c>
      <c r="O1718">
        <v>1</v>
      </c>
      <c r="P1718">
        <v>8</v>
      </c>
      <c r="Q1718">
        <v>1</v>
      </c>
      <c r="R1718" t="s">
        <v>7</v>
      </c>
    </row>
    <row r="1719" spans="1:18" x14ac:dyDescent="0.35">
      <c r="A1719">
        <v>0</v>
      </c>
      <c r="B1719" t="s">
        <v>363</v>
      </c>
      <c r="C1719">
        <v>0</v>
      </c>
      <c r="E1719" t="s">
        <v>592</v>
      </c>
      <c r="F1719" t="s">
        <v>387</v>
      </c>
      <c r="G1719" t="s">
        <v>363</v>
      </c>
      <c r="H1719">
        <v>14.180999999999999</v>
      </c>
      <c r="I1719" t="s">
        <v>871</v>
      </c>
      <c r="L1719">
        <v>104054097</v>
      </c>
      <c r="M1719" s="5">
        <v>41764</v>
      </c>
      <c r="N1719">
        <v>19</v>
      </c>
      <c r="O1719">
        <v>1</v>
      </c>
      <c r="P1719">
        <v>0</v>
      </c>
      <c r="Q1719">
        <v>1</v>
      </c>
      <c r="R1719" t="s">
        <v>7</v>
      </c>
    </row>
    <row r="1720" spans="1:18" x14ac:dyDescent="0.35">
      <c r="B1720" t="s">
        <v>363</v>
      </c>
      <c r="C1720">
        <v>0</v>
      </c>
      <c r="E1720" t="s">
        <v>593</v>
      </c>
      <c r="F1720" t="s">
        <v>387</v>
      </c>
      <c r="G1720" t="s">
        <v>363</v>
      </c>
      <c r="H1720">
        <v>14.180999999999999</v>
      </c>
      <c r="I1720" t="s">
        <v>871</v>
      </c>
      <c r="L1720">
        <v>106997871</v>
      </c>
      <c r="M1720" s="5">
        <v>44731</v>
      </c>
      <c r="N1720">
        <v>26</v>
      </c>
      <c r="O1720">
        <v>1</v>
      </c>
      <c r="P1720">
        <v>8</v>
      </c>
      <c r="Q1720">
        <v>1</v>
      </c>
      <c r="R1720" t="s">
        <v>3</v>
      </c>
    </row>
    <row r="1721" spans="1:18" x14ac:dyDescent="0.35">
      <c r="A1721">
        <v>721</v>
      </c>
      <c r="B1721" t="s">
        <v>363</v>
      </c>
      <c r="C1721">
        <v>0</v>
      </c>
      <c r="E1721" t="s">
        <v>593</v>
      </c>
      <c r="F1721" t="s">
        <v>387</v>
      </c>
      <c r="G1721" t="s">
        <v>363</v>
      </c>
      <c r="H1721">
        <v>14.180999999999999</v>
      </c>
      <c r="I1721" t="s">
        <v>871</v>
      </c>
      <c r="L1721">
        <v>106271460</v>
      </c>
      <c r="M1721" s="5">
        <v>44021</v>
      </c>
      <c r="N1721">
        <v>26</v>
      </c>
      <c r="O1721">
        <v>1</v>
      </c>
      <c r="P1721">
        <v>8</v>
      </c>
      <c r="Q1721">
        <v>1</v>
      </c>
      <c r="R1721" t="s">
        <v>7</v>
      </c>
    </row>
    <row r="1722" spans="1:18" x14ac:dyDescent="0.35">
      <c r="A1722">
        <v>0</v>
      </c>
      <c r="B1722" t="s">
        <v>363</v>
      </c>
      <c r="C1722">
        <v>0</v>
      </c>
      <c r="E1722" t="s">
        <v>593</v>
      </c>
      <c r="F1722" t="s">
        <v>387</v>
      </c>
      <c r="G1722" t="s">
        <v>363</v>
      </c>
      <c r="H1722">
        <v>14.180999999999999</v>
      </c>
      <c r="I1722" t="s">
        <v>871</v>
      </c>
      <c r="L1722">
        <v>104934643</v>
      </c>
      <c r="M1722" s="5">
        <v>42704</v>
      </c>
      <c r="N1722">
        <v>21</v>
      </c>
      <c r="O1722">
        <v>2</v>
      </c>
      <c r="P1722">
        <v>8</v>
      </c>
      <c r="Q1722">
        <v>5</v>
      </c>
      <c r="R1722" t="s">
        <v>3</v>
      </c>
    </row>
    <row r="1723" spans="1:18" x14ac:dyDescent="0.35">
      <c r="A1723">
        <v>0</v>
      </c>
      <c r="B1723" t="s">
        <v>363</v>
      </c>
      <c r="C1723">
        <v>0</v>
      </c>
      <c r="E1723" t="s">
        <v>593</v>
      </c>
      <c r="F1723" t="s">
        <v>515</v>
      </c>
      <c r="G1723" t="s">
        <v>363</v>
      </c>
      <c r="H1723">
        <v>14.180999999999999</v>
      </c>
      <c r="I1723" t="s">
        <v>871</v>
      </c>
      <c r="L1723">
        <v>108351939</v>
      </c>
      <c r="M1723" s="5">
        <v>46015</v>
      </c>
      <c r="N1723">
        <v>21</v>
      </c>
      <c r="O1723">
        <v>1</v>
      </c>
      <c r="P1723">
        <v>8</v>
      </c>
      <c r="Q1723">
        <v>1</v>
      </c>
      <c r="R1723" t="s">
        <v>3</v>
      </c>
    </row>
    <row r="1724" spans="1:18" x14ac:dyDescent="0.35">
      <c r="A1724">
        <v>0</v>
      </c>
      <c r="B1724" t="s">
        <v>363</v>
      </c>
      <c r="C1724">
        <v>4.0000000000000001E-3</v>
      </c>
      <c r="D1724" t="s">
        <v>411</v>
      </c>
      <c r="E1724" t="s">
        <v>593</v>
      </c>
      <c r="F1724" t="s">
        <v>387</v>
      </c>
      <c r="G1724" t="s">
        <v>363</v>
      </c>
      <c r="H1724">
        <v>14.185</v>
      </c>
      <c r="I1724" t="s">
        <v>871</v>
      </c>
      <c r="L1724">
        <v>108494453</v>
      </c>
      <c r="M1724" s="5">
        <v>46146</v>
      </c>
      <c r="N1724">
        <v>21</v>
      </c>
      <c r="O1724">
        <v>1</v>
      </c>
      <c r="P1724">
        <v>0</v>
      </c>
      <c r="Q1724">
        <v>1</v>
      </c>
      <c r="R1724" t="s">
        <v>7</v>
      </c>
    </row>
    <row r="1725" spans="1:18" x14ac:dyDescent="0.35">
      <c r="A1725">
        <v>0</v>
      </c>
      <c r="B1725" t="s">
        <v>363</v>
      </c>
      <c r="C1725">
        <v>6.0000000000000001E-3</v>
      </c>
      <c r="D1725" t="s">
        <v>411</v>
      </c>
      <c r="E1725" t="s">
        <v>593</v>
      </c>
      <c r="F1725" t="s">
        <v>387</v>
      </c>
      <c r="G1725" t="s">
        <v>363</v>
      </c>
      <c r="H1725">
        <v>14.186999999999999</v>
      </c>
      <c r="I1725" t="s">
        <v>871</v>
      </c>
      <c r="L1725">
        <v>104071005</v>
      </c>
      <c r="M1725" s="5">
        <v>41790</v>
      </c>
      <c r="N1725">
        <v>20</v>
      </c>
      <c r="O1725">
        <v>1</v>
      </c>
      <c r="P1725">
        <v>8</v>
      </c>
      <c r="Q1725">
        <v>1</v>
      </c>
      <c r="R1725" t="s">
        <v>7</v>
      </c>
    </row>
    <row r="1726" spans="1:18" x14ac:dyDescent="0.35">
      <c r="A1726">
        <v>0</v>
      </c>
      <c r="B1726" t="s">
        <v>363</v>
      </c>
      <c r="C1726">
        <v>0.3</v>
      </c>
      <c r="D1726" t="s">
        <v>411</v>
      </c>
      <c r="E1726" t="s">
        <v>515</v>
      </c>
      <c r="F1726" t="s">
        <v>387</v>
      </c>
      <c r="G1726" t="s">
        <v>363</v>
      </c>
      <c r="H1726">
        <v>14.193</v>
      </c>
      <c r="I1726" t="s">
        <v>871</v>
      </c>
      <c r="L1726">
        <v>107661718</v>
      </c>
      <c r="M1726" s="5">
        <v>45355</v>
      </c>
      <c r="N1726">
        <v>21</v>
      </c>
      <c r="O1726">
        <v>1</v>
      </c>
      <c r="P1726">
        <v>0</v>
      </c>
      <c r="Q1726">
        <v>1</v>
      </c>
      <c r="R1726" t="s">
        <v>7</v>
      </c>
    </row>
    <row r="1727" spans="1:18" x14ac:dyDescent="0.35">
      <c r="A1727">
        <v>721</v>
      </c>
      <c r="B1727" t="s">
        <v>363</v>
      </c>
      <c r="C1727">
        <v>3.7999999999999999E-2</v>
      </c>
      <c r="D1727" t="s">
        <v>490</v>
      </c>
      <c r="E1727" t="s">
        <v>593</v>
      </c>
      <c r="F1727" t="s">
        <v>387</v>
      </c>
      <c r="G1727" t="s">
        <v>363</v>
      </c>
      <c r="H1727">
        <v>14.218999999999999</v>
      </c>
      <c r="I1727" t="s">
        <v>871</v>
      </c>
      <c r="L1727">
        <v>107244570</v>
      </c>
      <c r="M1727" s="5">
        <v>44970</v>
      </c>
      <c r="N1727">
        <v>21</v>
      </c>
      <c r="O1727">
        <v>1</v>
      </c>
      <c r="P1727">
        <v>0</v>
      </c>
      <c r="Q1727">
        <v>5</v>
      </c>
      <c r="R1727" t="s">
        <v>7</v>
      </c>
    </row>
    <row r="1728" spans="1:18" x14ac:dyDescent="0.35">
      <c r="A1728">
        <v>0</v>
      </c>
      <c r="B1728" t="s">
        <v>363</v>
      </c>
      <c r="C1728">
        <v>0.7</v>
      </c>
      <c r="D1728" t="s">
        <v>6</v>
      </c>
      <c r="E1728" t="s">
        <v>387</v>
      </c>
      <c r="F1728" t="s">
        <v>568</v>
      </c>
      <c r="G1728" t="s">
        <v>363</v>
      </c>
      <c r="H1728">
        <v>14.241</v>
      </c>
      <c r="I1728" t="s">
        <v>871</v>
      </c>
      <c r="L1728">
        <v>106492320</v>
      </c>
      <c r="M1728" s="5">
        <v>44244</v>
      </c>
      <c r="N1728">
        <v>21</v>
      </c>
      <c r="O1728">
        <v>1</v>
      </c>
      <c r="P1728">
        <v>0</v>
      </c>
      <c r="Q1728">
        <v>1</v>
      </c>
      <c r="R1728" t="s">
        <v>7</v>
      </c>
    </row>
    <row r="1729" spans="1:18" x14ac:dyDescent="0.35">
      <c r="A1729">
        <v>0</v>
      </c>
      <c r="B1729" t="s">
        <v>363</v>
      </c>
      <c r="C1729">
        <v>0.1</v>
      </c>
      <c r="D1729" t="s">
        <v>411</v>
      </c>
      <c r="E1729" t="s">
        <v>593</v>
      </c>
      <c r="F1729" t="s">
        <v>387</v>
      </c>
      <c r="G1729" t="s">
        <v>363</v>
      </c>
      <c r="H1729">
        <v>14.281000000000001</v>
      </c>
      <c r="I1729" t="s">
        <v>871</v>
      </c>
      <c r="L1729">
        <v>107030482</v>
      </c>
      <c r="M1729" s="5">
        <v>44770</v>
      </c>
      <c r="N1729">
        <v>21</v>
      </c>
      <c r="O1729">
        <v>1</v>
      </c>
      <c r="P1729">
        <v>0</v>
      </c>
      <c r="Q1729">
        <v>1</v>
      </c>
      <c r="R1729" t="s">
        <v>7</v>
      </c>
    </row>
    <row r="1730" spans="1:18" x14ac:dyDescent="0.35">
      <c r="A1730">
        <v>0</v>
      </c>
      <c r="B1730" t="s">
        <v>363</v>
      </c>
      <c r="C1730">
        <v>0.1</v>
      </c>
      <c r="D1730" t="s">
        <v>411</v>
      </c>
      <c r="E1730" t="s">
        <v>593</v>
      </c>
      <c r="F1730" t="s">
        <v>387</v>
      </c>
      <c r="G1730" t="s">
        <v>363</v>
      </c>
      <c r="H1730">
        <v>14.281000000000001</v>
      </c>
      <c r="I1730" t="s">
        <v>871</v>
      </c>
      <c r="L1730">
        <v>106508569</v>
      </c>
      <c r="M1730" s="5">
        <v>44262</v>
      </c>
      <c r="N1730">
        <v>18</v>
      </c>
      <c r="O1730">
        <v>1</v>
      </c>
      <c r="P1730">
        <v>0</v>
      </c>
      <c r="Q1730">
        <v>1</v>
      </c>
      <c r="R1730" t="s">
        <v>7</v>
      </c>
    </row>
    <row r="1731" spans="1:18" x14ac:dyDescent="0.35">
      <c r="A1731">
        <v>0</v>
      </c>
      <c r="B1731" t="s">
        <v>363</v>
      </c>
      <c r="C1731">
        <v>0.1</v>
      </c>
      <c r="D1731" t="s">
        <v>411</v>
      </c>
      <c r="E1731" t="s">
        <v>593</v>
      </c>
      <c r="F1731" t="s">
        <v>387</v>
      </c>
      <c r="G1731" t="s">
        <v>363</v>
      </c>
      <c r="H1731">
        <v>14.281000000000001</v>
      </c>
      <c r="I1731" t="s">
        <v>871</v>
      </c>
      <c r="L1731">
        <v>107249052</v>
      </c>
      <c r="M1731" s="5">
        <v>44973</v>
      </c>
      <c r="N1731">
        <v>17</v>
      </c>
      <c r="O1731">
        <v>2</v>
      </c>
      <c r="P1731">
        <v>0</v>
      </c>
      <c r="Q1731">
        <v>5</v>
      </c>
      <c r="R1731" t="s">
        <v>7</v>
      </c>
    </row>
    <row r="1732" spans="1:18" x14ac:dyDescent="0.35">
      <c r="A1732">
        <v>0</v>
      </c>
      <c r="B1732" t="s">
        <v>363</v>
      </c>
      <c r="C1732">
        <v>0.6</v>
      </c>
      <c r="D1732" t="s">
        <v>6</v>
      </c>
      <c r="E1732" t="s">
        <v>387</v>
      </c>
      <c r="F1732" t="s">
        <v>404</v>
      </c>
      <c r="G1732" t="s">
        <v>363</v>
      </c>
      <c r="H1732">
        <v>14.340999999999999</v>
      </c>
      <c r="I1732" t="s">
        <v>871</v>
      </c>
      <c r="L1732">
        <v>104783344</v>
      </c>
      <c r="M1732" s="5">
        <v>42556</v>
      </c>
      <c r="N1732">
        <v>21</v>
      </c>
      <c r="O1732">
        <v>2</v>
      </c>
      <c r="P1732">
        <v>0</v>
      </c>
      <c r="Q1732">
        <v>1</v>
      </c>
      <c r="R1732" t="s">
        <v>7</v>
      </c>
    </row>
    <row r="1733" spans="1:18" x14ac:dyDescent="0.35">
      <c r="A1733">
        <v>0</v>
      </c>
      <c r="B1733" t="s">
        <v>363</v>
      </c>
      <c r="C1733">
        <v>2.11</v>
      </c>
      <c r="D1733" t="s">
        <v>411</v>
      </c>
      <c r="E1733" t="s">
        <v>404</v>
      </c>
      <c r="F1733" t="s">
        <v>387</v>
      </c>
      <c r="G1733" t="s">
        <v>363</v>
      </c>
      <c r="H1733">
        <v>14.353999999999999</v>
      </c>
      <c r="I1733" t="s">
        <v>871</v>
      </c>
      <c r="L1733">
        <v>106894242</v>
      </c>
      <c r="M1733" s="5">
        <v>44638</v>
      </c>
      <c r="N1733">
        <v>24</v>
      </c>
      <c r="O1733">
        <v>1</v>
      </c>
      <c r="P1733">
        <v>8</v>
      </c>
      <c r="Q1733">
        <v>1</v>
      </c>
      <c r="R1733" t="s">
        <v>7</v>
      </c>
    </row>
    <row r="1734" spans="1:18" x14ac:dyDescent="0.35">
      <c r="A1734">
        <v>721</v>
      </c>
      <c r="B1734" t="s">
        <v>363</v>
      </c>
      <c r="C1734">
        <v>0</v>
      </c>
      <c r="E1734" t="s">
        <v>597</v>
      </c>
      <c r="F1734" t="s">
        <v>387</v>
      </c>
      <c r="G1734" t="s">
        <v>363</v>
      </c>
      <c r="H1734">
        <v>14.377000000000001</v>
      </c>
      <c r="I1734" t="s">
        <v>871</v>
      </c>
      <c r="L1734">
        <v>107269500</v>
      </c>
      <c r="M1734" s="5">
        <v>44994</v>
      </c>
      <c r="N1734">
        <v>21</v>
      </c>
      <c r="O1734">
        <v>1</v>
      </c>
      <c r="P1734">
        <v>8</v>
      </c>
      <c r="Q1734">
        <v>1</v>
      </c>
      <c r="R1734" t="s">
        <v>7</v>
      </c>
    </row>
    <row r="1735" spans="1:18" x14ac:dyDescent="0.35">
      <c r="A1735">
        <v>0</v>
      </c>
      <c r="B1735" t="s">
        <v>363</v>
      </c>
      <c r="C1735">
        <v>0.5</v>
      </c>
      <c r="D1735" t="s">
        <v>6</v>
      </c>
      <c r="E1735" t="s">
        <v>387</v>
      </c>
      <c r="F1735" t="s">
        <v>384</v>
      </c>
      <c r="G1735" t="s">
        <v>363</v>
      </c>
      <c r="H1735">
        <v>14.441000000000001</v>
      </c>
      <c r="I1735" t="s">
        <v>871</v>
      </c>
      <c r="L1735">
        <v>105694450</v>
      </c>
      <c r="M1735" s="5">
        <v>43433</v>
      </c>
      <c r="N1735">
        <v>19</v>
      </c>
      <c r="O1735">
        <v>1</v>
      </c>
      <c r="P1735">
        <v>0</v>
      </c>
      <c r="Q1735">
        <v>1</v>
      </c>
      <c r="R1735" t="s">
        <v>7</v>
      </c>
    </row>
    <row r="1736" spans="1:18" x14ac:dyDescent="0.35">
      <c r="A1736">
        <v>721</v>
      </c>
      <c r="B1736" t="s">
        <v>363</v>
      </c>
      <c r="C1736">
        <v>0.5</v>
      </c>
      <c r="D1736" t="s">
        <v>6</v>
      </c>
      <c r="E1736" t="s">
        <v>387</v>
      </c>
      <c r="F1736" t="s">
        <v>515</v>
      </c>
      <c r="G1736" t="s">
        <v>363</v>
      </c>
      <c r="H1736">
        <v>14.441000000000001</v>
      </c>
      <c r="I1736" t="s">
        <v>871</v>
      </c>
      <c r="L1736">
        <v>108435811</v>
      </c>
      <c r="M1736" s="5">
        <v>46098</v>
      </c>
      <c r="N1736">
        <v>21</v>
      </c>
      <c r="O1736">
        <v>1</v>
      </c>
      <c r="P1736">
        <v>0</v>
      </c>
      <c r="Q1736">
        <v>1</v>
      </c>
      <c r="R1736" t="s">
        <v>7</v>
      </c>
    </row>
    <row r="1737" spans="1:18" x14ac:dyDescent="0.35">
      <c r="A1737">
        <v>0</v>
      </c>
      <c r="B1737" t="s">
        <v>363</v>
      </c>
      <c r="C1737">
        <v>0.5</v>
      </c>
      <c r="D1737" t="s">
        <v>6</v>
      </c>
      <c r="E1737" t="s">
        <v>387</v>
      </c>
      <c r="F1737" t="s">
        <v>384</v>
      </c>
      <c r="G1737" t="s">
        <v>363</v>
      </c>
      <c r="H1737">
        <v>14.441000000000001</v>
      </c>
      <c r="I1737" t="s">
        <v>871</v>
      </c>
      <c r="L1737">
        <v>108410314</v>
      </c>
      <c r="M1737" s="5">
        <v>46076</v>
      </c>
      <c r="N1737">
        <v>21</v>
      </c>
      <c r="O1737">
        <v>1</v>
      </c>
      <c r="P1737">
        <v>0</v>
      </c>
      <c r="Q1737">
        <v>1</v>
      </c>
      <c r="R1737" t="s">
        <v>7</v>
      </c>
    </row>
    <row r="1738" spans="1:18" x14ac:dyDescent="0.35">
      <c r="A1738">
        <v>0</v>
      </c>
      <c r="B1738" t="s">
        <v>363</v>
      </c>
      <c r="C1738">
        <v>0.5</v>
      </c>
      <c r="D1738" t="s">
        <v>6</v>
      </c>
      <c r="E1738" t="s">
        <v>387</v>
      </c>
      <c r="F1738" t="s">
        <v>384</v>
      </c>
      <c r="G1738" t="s">
        <v>363</v>
      </c>
      <c r="H1738">
        <v>14.441000000000001</v>
      </c>
      <c r="I1738" t="s">
        <v>871</v>
      </c>
      <c r="L1738">
        <v>108237293</v>
      </c>
      <c r="M1738" s="5">
        <v>45919</v>
      </c>
      <c r="N1738">
        <v>21</v>
      </c>
      <c r="O1738">
        <v>1</v>
      </c>
      <c r="P1738">
        <v>0</v>
      </c>
      <c r="Q1738">
        <v>1</v>
      </c>
      <c r="R1738" t="s">
        <v>8</v>
      </c>
    </row>
    <row r="1739" spans="1:18" x14ac:dyDescent="0.35">
      <c r="A1739">
        <v>0</v>
      </c>
      <c r="B1739" t="s">
        <v>363</v>
      </c>
      <c r="C1739">
        <v>0.5</v>
      </c>
      <c r="D1739" t="s">
        <v>6</v>
      </c>
      <c r="E1739" t="s">
        <v>387</v>
      </c>
      <c r="F1739" t="s">
        <v>515</v>
      </c>
      <c r="G1739" t="s">
        <v>363</v>
      </c>
      <c r="H1739">
        <v>14.441000000000001</v>
      </c>
      <c r="I1739" t="s">
        <v>871</v>
      </c>
      <c r="L1739">
        <v>107534639</v>
      </c>
      <c r="M1739" s="5">
        <v>45247</v>
      </c>
      <c r="N1739">
        <v>17</v>
      </c>
      <c r="O1739">
        <v>1</v>
      </c>
      <c r="P1739">
        <v>0</v>
      </c>
      <c r="Q1739">
        <v>5</v>
      </c>
      <c r="R1739" t="s">
        <v>7</v>
      </c>
    </row>
    <row r="1740" spans="1:18" x14ac:dyDescent="0.35">
      <c r="A1740">
        <v>0</v>
      </c>
      <c r="B1740" t="s">
        <v>363</v>
      </c>
      <c r="C1740">
        <v>0.5</v>
      </c>
      <c r="D1740" t="s">
        <v>6</v>
      </c>
      <c r="E1740" t="s">
        <v>387</v>
      </c>
      <c r="F1740" t="s">
        <v>591</v>
      </c>
      <c r="G1740" t="s">
        <v>363</v>
      </c>
      <c r="H1740">
        <v>14.441000000000001</v>
      </c>
      <c r="I1740" t="s">
        <v>871</v>
      </c>
      <c r="L1740">
        <v>107357039</v>
      </c>
      <c r="M1740" s="5">
        <v>45063</v>
      </c>
      <c r="N1740">
        <v>29</v>
      </c>
      <c r="O1740">
        <v>1</v>
      </c>
      <c r="P1740">
        <v>0</v>
      </c>
      <c r="Q1740">
        <v>5</v>
      </c>
      <c r="R1740" t="s">
        <v>7</v>
      </c>
    </row>
    <row r="1741" spans="1:18" x14ac:dyDescent="0.35">
      <c r="A1741">
        <v>0</v>
      </c>
      <c r="B1741" t="s">
        <v>363</v>
      </c>
      <c r="C1741">
        <v>0.47</v>
      </c>
      <c r="D1741" t="s">
        <v>6</v>
      </c>
      <c r="E1741" t="s">
        <v>387</v>
      </c>
      <c r="F1741" t="s">
        <v>598</v>
      </c>
      <c r="G1741" t="s">
        <v>363</v>
      </c>
      <c r="H1741">
        <v>14.471</v>
      </c>
      <c r="I1741" t="s">
        <v>871</v>
      </c>
      <c r="L1741">
        <v>104955765</v>
      </c>
      <c r="M1741" s="5">
        <v>42723</v>
      </c>
      <c r="N1741">
        <v>19</v>
      </c>
      <c r="O1741">
        <v>2</v>
      </c>
      <c r="P1741">
        <v>0</v>
      </c>
      <c r="Q1741">
        <v>1</v>
      </c>
      <c r="R1741" t="s">
        <v>8</v>
      </c>
    </row>
    <row r="1742" spans="1:18" x14ac:dyDescent="0.35">
      <c r="A1742">
        <v>0</v>
      </c>
      <c r="B1742" t="s">
        <v>363</v>
      </c>
      <c r="C1742">
        <v>0.45</v>
      </c>
      <c r="D1742" t="s">
        <v>6</v>
      </c>
      <c r="E1742" t="s">
        <v>387</v>
      </c>
      <c r="F1742" t="s">
        <v>384</v>
      </c>
      <c r="G1742" t="s">
        <v>363</v>
      </c>
      <c r="H1742">
        <v>14.491</v>
      </c>
      <c r="I1742" t="s">
        <v>871</v>
      </c>
      <c r="L1742">
        <v>106900827</v>
      </c>
      <c r="M1742" s="5">
        <v>44645</v>
      </c>
      <c r="N1742">
        <v>19</v>
      </c>
      <c r="O1742">
        <v>1</v>
      </c>
      <c r="P1742">
        <v>0</v>
      </c>
      <c r="Q1742">
        <v>1</v>
      </c>
      <c r="R1742" t="s">
        <v>7</v>
      </c>
    </row>
    <row r="1743" spans="1:18" x14ac:dyDescent="0.35">
      <c r="A1743">
        <v>721</v>
      </c>
      <c r="B1743" t="s">
        <v>363</v>
      </c>
      <c r="C1743">
        <v>0.4</v>
      </c>
      <c r="D1743" t="s">
        <v>6</v>
      </c>
      <c r="E1743" t="s">
        <v>387</v>
      </c>
      <c r="F1743" t="s">
        <v>384</v>
      </c>
      <c r="G1743" t="s">
        <v>363</v>
      </c>
      <c r="H1743">
        <v>14.541</v>
      </c>
      <c r="I1743" t="s">
        <v>871</v>
      </c>
      <c r="L1743">
        <v>104201972</v>
      </c>
      <c r="M1743" s="5">
        <v>41946</v>
      </c>
      <c r="N1743">
        <v>21</v>
      </c>
      <c r="O1743">
        <v>1</v>
      </c>
      <c r="P1743">
        <v>0</v>
      </c>
      <c r="Q1743">
        <v>1</v>
      </c>
      <c r="R1743" t="s">
        <v>7</v>
      </c>
    </row>
    <row r="1744" spans="1:18" x14ac:dyDescent="0.35">
      <c r="B1744" t="s">
        <v>363</v>
      </c>
      <c r="C1744">
        <v>0.4</v>
      </c>
      <c r="D1744" t="s">
        <v>6</v>
      </c>
      <c r="E1744" t="s">
        <v>387</v>
      </c>
      <c r="F1744" t="s">
        <v>384</v>
      </c>
      <c r="G1744" t="s">
        <v>363</v>
      </c>
      <c r="H1744">
        <v>14.541</v>
      </c>
      <c r="I1744" t="s">
        <v>871</v>
      </c>
      <c r="L1744">
        <v>105978017</v>
      </c>
      <c r="M1744" s="5">
        <v>43707</v>
      </c>
      <c r="N1744">
        <v>24</v>
      </c>
      <c r="O1744">
        <v>1</v>
      </c>
      <c r="P1744">
        <v>5</v>
      </c>
      <c r="Q1744">
        <v>1</v>
      </c>
      <c r="R1744" t="s">
        <v>7</v>
      </c>
    </row>
    <row r="1745" spans="1:18" x14ac:dyDescent="0.35">
      <c r="A1745">
        <v>0</v>
      </c>
      <c r="B1745" t="s">
        <v>363</v>
      </c>
      <c r="C1745">
        <v>0.4</v>
      </c>
      <c r="D1745" t="s">
        <v>6</v>
      </c>
      <c r="E1745" t="s">
        <v>387</v>
      </c>
      <c r="F1745" t="s">
        <v>404</v>
      </c>
      <c r="G1745" t="s">
        <v>363</v>
      </c>
      <c r="H1745">
        <v>14.541</v>
      </c>
      <c r="I1745" t="s">
        <v>871</v>
      </c>
      <c r="L1745">
        <v>107759600</v>
      </c>
      <c r="M1745" s="5">
        <v>45464</v>
      </c>
      <c r="N1745">
        <v>21</v>
      </c>
      <c r="O1745">
        <v>1</v>
      </c>
      <c r="P1745">
        <v>0</v>
      </c>
      <c r="Q1745">
        <v>1</v>
      </c>
      <c r="R1745" t="s">
        <v>8</v>
      </c>
    </row>
    <row r="1746" spans="1:18" x14ac:dyDescent="0.35">
      <c r="A1746">
        <v>0</v>
      </c>
      <c r="B1746" t="s">
        <v>363</v>
      </c>
      <c r="C1746">
        <v>2.7</v>
      </c>
      <c r="D1746" t="s">
        <v>411</v>
      </c>
      <c r="E1746" t="s">
        <v>384</v>
      </c>
      <c r="F1746" t="s">
        <v>387</v>
      </c>
      <c r="G1746" t="s">
        <v>363</v>
      </c>
      <c r="H1746">
        <v>14.548999999999999</v>
      </c>
      <c r="I1746" t="s">
        <v>871</v>
      </c>
      <c r="L1746">
        <v>108386136</v>
      </c>
      <c r="M1746" s="5">
        <v>46050</v>
      </c>
      <c r="N1746">
        <v>21</v>
      </c>
      <c r="O1746">
        <v>1</v>
      </c>
      <c r="P1746">
        <v>0</v>
      </c>
      <c r="Q1746">
        <v>1</v>
      </c>
      <c r="R1746" t="s">
        <v>7</v>
      </c>
    </row>
    <row r="1747" spans="1:18" x14ac:dyDescent="0.35">
      <c r="A1747">
        <v>0</v>
      </c>
      <c r="B1747" t="s">
        <v>363</v>
      </c>
      <c r="C1747">
        <v>0.3</v>
      </c>
      <c r="D1747" t="s">
        <v>6</v>
      </c>
      <c r="E1747" t="s">
        <v>387</v>
      </c>
      <c r="F1747" t="s">
        <v>384</v>
      </c>
      <c r="G1747" t="s">
        <v>363</v>
      </c>
      <c r="H1747">
        <v>14.641</v>
      </c>
      <c r="I1747" t="s">
        <v>871</v>
      </c>
      <c r="L1747">
        <v>104972522</v>
      </c>
      <c r="M1747" s="5">
        <v>42743</v>
      </c>
      <c r="N1747">
        <v>19</v>
      </c>
      <c r="O1747">
        <v>4</v>
      </c>
      <c r="P1747">
        <v>0</v>
      </c>
      <c r="Q1747">
        <v>5</v>
      </c>
      <c r="R1747" t="s">
        <v>3</v>
      </c>
    </row>
    <row r="1748" spans="1:18" x14ac:dyDescent="0.35">
      <c r="A1748">
        <v>0</v>
      </c>
      <c r="B1748" t="s">
        <v>363</v>
      </c>
      <c r="C1748">
        <v>0.3</v>
      </c>
      <c r="D1748" t="s">
        <v>6</v>
      </c>
      <c r="E1748" t="s">
        <v>387</v>
      </c>
      <c r="F1748" t="s">
        <v>576</v>
      </c>
      <c r="G1748" t="s">
        <v>363</v>
      </c>
      <c r="H1748">
        <v>14.641</v>
      </c>
      <c r="I1748" t="s">
        <v>871</v>
      </c>
      <c r="L1748">
        <v>108300623</v>
      </c>
      <c r="M1748" s="5">
        <v>45967</v>
      </c>
      <c r="N1748">
        <v>21</v>
      </c>
      <c r="O1748">
        <v>1</v>
      </c>
      <c r="P1748">
        <v>0</v>
      </c>
      <c r="Q1748">
        <v>1</v>
      </c>
      <c r="R1748" t="s">
        <v>7</v>
      </c>
    </row>
    <row r="1749" spans="1:18" x14ac:dyDescent="0.35">
      <c r="A1749">
        <v>0</v>
      </c>
      <c r="B1749" t="s">
        <v>363</v>
      </c>
      <c r="C1749">
        <v>0.3</v>
      </c>
      <c r="D1749" t="s">
        <v>6</v>
      </c>
      <c r="E1749" t="s">
        <v>387</v>
      </c>
      <c r="F1749" t="s">
        <v>554</v>
      </c>
      <c r="G1749" t="s">
        <v>363</v>
      </c>
      <c r="H1749">
        <v>14.641</v>
      </c>
      <c r="I1749" t="s">
        <v>871</v>
      </c>
      <c r="L1749">
        <v>107246981</v>
      </c>
      <c r="M1749" s="5">
        <v>44967</v>
      </c>
      <c r="N1749">
        <v>21</v>
      </c>
      <c r="O1749">
        <v>1</v>
      </c>
      <c r="P1749">
        <v>0</v>
      </c>
      <c r="Q1749">
        <v>1</v>
      </c>
      <c r="R1749" t="s">
        <v>8</v>
      </c>
    </row>
    <row r="1750" spans="1:18" x14ac:dyDescent="0.35">
      <c r="A1750">
        <v>0</v>
      </c>
      <c r="B1750" t="s">
        <v>363</v>
      </c>
      <c r="C1750">
        <v>0.2</v>
      </c>
      <c r="D1750" t="s">
        <v>6</v>
      </c>
      <c r="E1750" t="s">
        <v>387</v>
      </c>
      <c r="F1750" t="s">
        <v>404</v>
      </c>
      <c r="G1750" t="s">
        <v>363</v>
      </c>
      <c r="H1750">
        <v>14.741</v>
      </c>
      <c r="I1750" t="s">
        <v>871</v>
      </c>
      <c r="L1750">
        <v>104919504</v>
      </c>
      <c r="M1750" s="5">
        <v>42690</v>
      </c>
      <c r="N1750">
        <v>21</v>
      </c>
      <c r="O1750">
        <v>1</v>
      </c>
      <c r="P1750">
        <v>0</v>
      </c>
      <c r="Q1750">
        <v>2</v>
      </c>
      <c r="R1750" t="s">
        <v>7</v>
      </c>
    </row>
    <row r="1751" spans="1:18" x14ac:dyDescent="0.35">
      <c r="A1751">
        <v>0</v>
      </c>
      <c r="B1751" t="s">
        <v>363</v>
      </c>
      <c r="C1751">
        <v>0.2</v>
      </c>
      <c r="D1751" t="s">
        <v>6</v>
      </c>
      <c r="E1751" t="s">
        <v>387</v>
      </c>
      <c r="F1751" t="s">
        <v>404</v>
      </c>
      <c r="G1751" t="s">
        <v>363</v>
      </c>
      <c r="H1751">
        <v>14.741</v>
      </c>
      <c r="I1751" t="s">
        <v>871</v>
      </c>
      <c r="L1751">
        <v>104863653</v>
      </c>
      <c r="M1751" s="5">
        <v>42642</v>
      </c>
      <c r="N1751">
        <v>28</v>
      </c>
      <c r="O1751">
        <v>2</v>
      </c>
      <c r="P1751">
        <v>0</v>
      </c>
      <c r="Q1751">
        <v>1</v>
      </c>
      <c r="R1751" t="s">
        <v>7</v>
      </c>
    </row>
    <row r="1752" spans="1:18" x14ac:dyDescent="0.35">
      <c r="A1752">
        <v>0</v>
      </c>
      <c r="B1752" t="s">
        <v>363</v>
      </c>
      <c r="C1752">
        <v>0.2</v>
      </c>
      <c r="D1752" t="s">
        <v>6</v>
      </c>
      <c r="E1752" t="s">
        <v>387</v>
      </c>
      <c r="F1752" t="s">
        <v>404</v>
      </c>
      <c r="G1752" t="s">
        <v>363</v>
      </c>
      <c r="H1752">
        <v>14.741</v>
      </c>
      <c r="I1752" t="s">
        <v>871</v>
      </c>
      <c r="L1752">
        <v>105860380</v>
      </c>
      <c r="M1752" s="5">
        <v>43596</v>
      </c>
      <c r="N1752">
        <v>17</v>
      </c>
      <c r="O1752">
        <v>1</v>
      </c>
      <c r="P1752">
        <v>0</v>
      </c>
      <c r="Q1752">
        <v>1</v>
      </c>
      <c r="R1752" t="s">
        <v>7</v>
      </c>
    </row>
    <row r="1753" spans="1:18" x14ac:dyDescent="0.35">
      <c r="A1753">
        <v>0</v>
      </c>
      <c r="B1753" t="s">
        <v>363</v>
      </c>
      <c r="C1753">
        <v>0.2</v>
      </c>
      <c r="D1753" t="s">
        <v>6</v>
      </c>
      <c r="E1753" t="s">
        <v>387</v>
      </c>
      <c r="F1753" t="s">
        <v>384</v>
      </c>
      <c r="G1753" t="s">
        <v>363</v>
      </c>
      <c r="H1753">
        <v>14.741</v>
      </c>
      <c r="I1753" t="s">
        <v>871</v>
      </c>
      <c r="L1753">
        <v>108276140</v>
      </c>
      <c r="M1753" s="5">
        <v>45951</v>
      </c>
      <c r="N1753">
        <v>17</v>
      </c>
      <c r="O1753">
        <v>1</v>
      </c>
      <c r="P1753">
        <v>0</v>
      </c>
      <c r="Q1753">
        <v>5</v>
      </c>
      <c r="R1753" t="s">
        <v>7</v>
      </c>
    </row>
    <row r="1754" spans="1:18" x14ac:dyDescent="0.35">
      <c r="A1754">
        <v>0</v>
      </c>
      <c r="B1754" t="s">
        <v>363</v>
      </c>
      <c r="C1754">
        <v>0.2</v>
      </c>
      <c r="D1754" t="s">
        <v>6</v>
      </c>
      <c r="E1754" t="s">
        <v>387</v>
      </c>
      <c r="F1754" t="s">
        <v>384</v>
      </c>
      <c r="G1754" t="s">
        <v>363</v>
      </c>
      <c r="H1754">
        <v>14.741</v>
      </c>
      <c r="I1754" t="s">
        <v>871</v>
      </c>
      <c r="L1754">
        <v>108217384</v>
      </c>
      <c r="M1754" s="5">
        <v>45900</v>
      </c>
      <c r="N1754">
        <v>17</v>
      </c>
      <c r="O1754">
        <v>1</v>
      </c>
      <c r="P1754">
        <v>0</v>
      </c>
      <c r="Q1754">
        <v>1</v>
      </c>
      <c r="R1754" t="s">
        <v>7</v>
      </c>
    </row>
    <row r="1755" spans="1:18" x14ac:dyDescent="0.35">
      <c r="A1755">
        <v>721</v>
      </c>
      <c r="B1755" t="s">
        <v>363</v>
      </c>
      <c r="C1755">
        <v>0.1</v>
      </c>
      <c r="D1755" t="s">
        <v>6</v>
      </c>
      <c r="E1755" t="s">
        <v>387</v>
      </c>
      <c r="F1755" t="s">
        <v>404</v>
      </c>
      <c r="G1755" t="s">
        <v>363</v>
      </c>
      <c r="H1755">
        <v>14.840999999999999</v>
      </c>
      <c r="I1755" t="s">
        <v>871</v>
      </c>
      <c r="L1755">
        <v>108175686</v>
      </c>
      <c r="M1755" s="5">
        <v>45854</v>
      </c>
      <c r="N1755">
        <v>29</v>
      </c>
      <c r="O1755">
        <v>1</v>
      </c>
      <c r="P1755">
        <v>0</v>
      </c>
      <c r="Q1755">
        <v>3</v>
      </c>
      <c r="R1755" t="s">
        <v>7</v>
      </c>
    </row>
    <row r="1756" spans="1:18" x14ac:dyDescent="0.35">
      <c r="A1756">
        <v>0</v>
      </c>
      <c r="B1756" t="s">
        <v>363</v>
      </c>
      <c r="C1756">
        <v>0.1</v>
      </c>
      <c r="D1756" t="s">
        <v>6</v>
      </c>
      <c r="E1756" t="s">
        <v>387</v>
      </c>
      <c r="F1756" t="s">
        <v>598</v>
      </c>
      <c r="G1756" t="s">
        <v>363</v>
      </c>
      <c r="H1756">
        <v>14.840999999999999</v>
      </c>
      <c r="I1756" t="s">
        <v>871</v>
      </c>
      <c r="L1756">
        <v>104994408</v>
      </c>
      <c r="M1756" s="5">
        <v>42766</v>
      </c>
      <c r="N1756">
        <v>21</v>
      </c>
      <c r="O1756">
        <v>1</v>
      </c>
      <c r="P1756">
        <v>0</v>
      </c>
      <c r="Q1756">
        <v>1</v>
      </c>
      <c r="R1756" t="s">
        <v>7</v>
      </c>
    </row>
    <row r="1757" spans="1:18" x14ac:dyDescent="0.35">
      <c r="A1757">
        <v>0</v>
      </c>
      <c r="B1757" t="s">
        <v>363</v>
      </c>
      <c r="C1757">
        <v>0.1</v>
      </c>
      <c r="D1757" t="s">
        <v>6</v>
      </c>
      <c r="E1757" t="s">
        <v>387</v>
      </c>
      <c r="F1757" t="s">
        <v>593</v>
      </c>
      <c r="G1757" t="s">
        <v>363</v>
      </c>
      <c r="H1757">
        <v>14.840999999999999</v>
      </c>
      <c r="I1757" t="s">
        <v>871</v>
      </c>
      <c r="L1757">
        <v>105766103</v>
      </c>
      <c r="M1757" s="5">
        <v>43502</v>
      </c>
      <c r="N1757">
        <v>21</v>
      </c>
      <c r="O1757">
        <v>1</v>
      </c>
      <c r="P1757">
        <v>0</v>
      </c>
      <c r="Q1757">
        <v>1</v>
      </c>
      <c r="R1757" t="s">
        <v>7</v>
      </c>
    </row>
    <row r="1758" spans="1:18" x14ac:dyDescent="0.35">
      <c r="A1758">
        <v>0</v>
      </c>
      <c r="B1758" t="s">
        <v>363</v>
      </c>
      <c r="C1758">
        <v>0.1</v>
      </c>
      <c r="D1758" t="s">
        <v>6</v>
      </c>
      <c r="E1758" t="s">
        <v>387</v>
      </c>
      <c r="F1758" t="s">
        <v>593</v>
      </c>
      <c r="G1758" t="s">
        <v>363</v>
      </c>
      <c r="H1758">
        <v>14.840999999999999</v>
      </c>
      <c r="I1758" t="s">
        <v>871</v>
      </c>
      <c r="L1758">
        <v>106154402</v>
      </c>
      <c r="M1758" s="5">
        <v>43873</v>
      </c>
      <c r="N1758">
        <v>21</v>
      </c>
      <c r="O1758">
        <v>1</v>
      </c>
      <c r="P1758">
        <v>0</v>
      </c>
      <c r="Q1758">
        <v>1</v>
      </c>
      <c r="R1758" t="s">
        <v>7</v>
      </c>
    </row>
    <row r="1759" spans="1:18" x14ac:dyDescent="0.35">
      <c r="A1759">
        <v>0</v>
      </c>
      <c r="B1759" t="s">
        <v>363</v>
      </c>
      <c r="C1759">
        <v>0.1</v>
      </c>
      <c r="D1759" t="s">
        <v>6</v>
      </c>
      <c r="E1759" t="s">
        <v>387</v>
      </c>
      <c r="F1759" t="s">
        <v>384</v>
      </c>
      <c r="G1759" t="s">
        <v>363</v>
      </c>
      <c r="H1759">
        <v>14.840999999999999</v>
      </c>
      <c r="I1759" t="s">
        <v>871</v>
      </c>
      <c r="L1759">
        <v>105479691</v>
      </c>
      <c r="M1759" s="5">
        <v>43229</v>
      </c>
      <c r="N1759">
        <v>17</v>
      </c>
      <c r="O1759">
        <v>1</v>
      </c>
      <c r="P1759">
        <v>0</v>
      </c>
      <c r="Q1759">
        <v>5</v>
      </c>
      <c r="R1759" t="s">
        <v>7</v>
      </c>
    </row>
    <row r="1760" spans="1:18" x14ac:dyDescent="0.35">
      <c r="A1760">
        <v>0</v>
      </c>
      <c r="B1760" t="s">
        <v>363</v>
      </c>
      <c r="C1760">
        <v>0.1</v>
      </c>
      <c r="D1760" t="s">
        <v>6</v>
      </c>
      <c r="E1760" t="s">
        <v>387</v>
      </c>
      <c r="F1760" t="s">
        <v>593</v>
      </c>
      <c r="G1760" t="s">
        <v>363</v>
      </c>
      <c r="H1760">
        <v>14.840999999999999</v>
      </c>
      <c r="I1760" t="s">
        <v>871</v>
      </c>
      <c r="L1760">
        <v>108198924</v>
      </c>
      <c r="M1760" s="5">
        <v>45879</v>
      </c>
      <c r="N1760">
        <v>21</v>
      </c>
      <c r="O1760">
        <v>1</v>
      </c>
      <c r="P1760">
        <v>0</v>
      </c>
      <c r="Q1760">
        <v>1</v>
      </c>
      <c r="R1760" t="s">
        <v>7</v>
      </c>
    </row>
    <row r="1761" spans="1:18" x14ac:dyDescent="0.35">
      <c r="A1761">
        <v>0</v>
      </c>
      <c r="B1761" t="s">
        <v>363</v>
      </c>
      <c r="C1761">
        <v>0.1</v>
      </c>
      <c r="D1761" t="s">
        <v>6</v>
      </c>
      <c r="E1761" t="s">
        <v>387</v>
      </c>
      <c r="F1761" t="s">
        <v>593</v>
      </c>
      <c r="G1761" t="s">
        <v>363</v>
      </c>
      <c r="H1761">
        <v>14.840999999999999</v>
      </c>
      <c r="I1761" t="s">
        <v>871</v>
      </c>
      <c r="L1761">
        <v>107566357</v>
      </c>
      <c r="M1761" s="5">
        <v>45262</v>
      </c>
      <c r="N1761">
        <v>21</v>
      </c>
      <c r="O1761">
        <v>2</v>
      </c>
      <c r="P1761">
        <v>0</v>
      </c>
      <c r="Q1761">
        <v>1</v>
      </c>
      <c r="R1761" t="s">
        <v>7</v>
      </c>
    </row>
    <row r="1762" spans="1:18" x14ac:dyDescent="0.35">
      <c r="A1762">
        <v>0</v>
      </c>
      <c r="B1762" t="s">
        <v>363</v>
      </c>
      <c r="C1762">
        <v>3.03</v>
      </c>
      <c r="D1762" t="s">
        <v>411</v>
      </c>
      <c r="E1762" t="s">
        <v>384</v>
      </c>
      <c r="F1762" t="s">
        <v>387</v>
      </c>
      <c r="G1762" t="s">
        <v>363</v>
      </c>
      <c r="H1762">
        <v>14.879</v>
      </c>
      <c r="I1762" t="s">
        <v>871</v>
      </c>
      <c r="L1762">
        <v>107045756</v>
      </c>
      <c r="M1762" s="5">
        <v>44785</v>
      </c>
      <c r="N1762">
        <v>21</v>
      </c>
      <c r="O1762">
        <v>2</v>
      </c>
      <c r="P1762">
        <v>0</v>
      </c>
      <c r="Q1762">
        <v>1</v>
      </c>
      <c r="R1762" t="s">
        <v>3</v>
      </c>
    </row>
    <row r="1763" spans="1:18" x14ac:dyDescent="0.35">
      <c r="A1763">
        <v>0</v>
      </c>
      <c r="B1763" t="s">
        <v>363</v>
      </c>
      <c r="C1763">
        <v>0.7</v>
      </c>
      <c r="D1763" t="s">
        <v>411</v>
      </c>
      <c r="E1763" t="s">
        <v>593</v>
      </c>
      <c r="F1763" t="s">
        <v>387</v>
      </c>
      <c r="G1763" t="s">
        <v>363</v>
      </c>
      <c r="H1763">
        <v>14.881</v>
      </c>
      <c r="I1763" t="s">
        <v>871</v>
      </c>
      <c r="L1763">
        <v>107711859</v>
      </c>
      <c r="M1763" s="5">
        <v>45417</v>
      </c>
      <c r="N1763">
        <v>21</v>
      </c>
      <c r="O1763">
        <v>2</v>
      </c>
      <c r="P1763">
        <v>0</v>
      </c>
      <c r="Q1763">
        <v>1</v>
      </c>
      <c r="R1763" t="s">
        <v>8</v>
      </c>
    </row>
    <row r="1764" spans="1:18" x14ac:dyDescent="0.35">
      <c r="A1764">
        <v>0</v>
      </c>
      <c r="B1764" t="s">
        <v>363</v>
      </c>
      <c r="C1764">
        <v>3.05</v>
      </c>
      <c r="D1764" t="s">
        <v>411</v>
      </c>
      <c r="E1764" t="s">
        <v>384</v>
      </c>
      <c r="F1764" t="s">
        <v>387</v>
      </c>
      <c r="G1764" t="s">
        <v>363</v>
      </c>
      <c r="H1764">
        <v>14.898999999999999</v>
      </c>
      <c r="I1764" t="s">
        <v>871</v>
      </c>
      <c r="L1764">
        <v>107918484</v>
      </c>
      <c r="M1764" s="5">
        <v>45608</v>
      </c>
      <c r="N1764">
        <v>21</v>
      </c>
      <c r="O1764">
        <v>1</v>
      </c>
      <c r="P1764">
        <v>0</v>
      </c>
      <c r="Q1764">
        <v>1</v>
      </c>
      <c r="R1764" t="s">
        <v>7</v>
      </c>
    </row>
    <row r="1765" spans="1:18" x14ac:dyDescent="0.35">
      <c r="A1765">
        <v>0</v>
      </c>
      <c r="B1765" t="s">
        <v>363</v>
      </c>
      <c r="C1765">
        <v>2.66</v>
      </c>
      <c r="D1765" t="s">
        <v>411</v>
      </c>
      <c r="E1765" t="s">
        <v>404</v>
      </c>
      <c r="F1765" t="s">
        <v>387</v>
      </c>
      <c r="G1765" t="s">
        <v>363</v>
      </c>
      <c r="H1765">
        <v>14.904</v>
      </c>
      <c r="I1765" t="s">
        <v>871</v>
      </c>
      <c r="L1765">
        <v>107080683</v>
      </c>
      <c r="M1765" s="5">
        <v>44817</v>
      </c>
      <c r="N1765">
        <v>21</v>
      </c>
      <c r="O1765">
        <v>1</v>
      </c>
      <c r="P1765">
        <v>0</v>
      </c>
      <c r="Q1765">
        <v>1</v>
      </c>
      <c r="R1765" t="s">
        <v>7</v>
      </c>
    </row>
    <row r="1766" spans="1:18" x14ac:dyDescent="0.35">
      <c r="B1766" t="s">
        <v>363</v>
      </c>
      <c r="C1766">
        <v>2.5000000000000001E-2</v>
      </c>
      <c r="D1766" t="s">
        <v>6</v>
      </c>
      <c r="E1766" t="s">
        <v>387</v>
      </c>
      <c r="F1766" t="s">
        <v>593</v>
      </c>
      <c r="G1766" t="s">
        <v>363</v>
      </c>
      <c r="H1766">
        <v>14.916</v>
      </c>
      <c r="I1766" t="s">
        <v>871</v>
      </c>
      <c r="L1766">
        <v>108125752</v>
      </c>
      <c r="M1766" s="5">
        <v>45806</v>
      </c>
      <c r="N1766">
        <v>21</v>
      </c>
      <c r="O1766">
        <v>1</v>
      </c>
      <c r="P1766">
        <v>0</v>
      </c>
      <c r="Q1766">
        <v>1</v>
      </c>
      <c r="R1766" t="s">
        <v>7</v>
      </c>
    </row>
    <row r="1767" spans="1:18" x14ac:dyDescent="0.35">
      <c r="A1767">
        <v>0</v>
      </c>
      <c r="B1767" t="s">
        <v>363</v>
      </c>
      <c r="C1767">
        <v>1.9E-2</v>
      </c>
      <c r="D1767" t="s">
        <v>6</v>
      </c>
      <c r="E1767" t="s">
        <v>387</v>
      </c>
      <c r="F1767" t="s">
        <v>384</v>
      </c>
      <c r="G1767" t="s">
        <v>363</v>
      </c>
      <c r="H1767">
        <v>14.922000000000001</v>
      </c>
      <c r="I1767" t="s">
        <v>871</v>
      </c>
      <c r="L1767">
        <v>107178353</v>
      </c>
      <c r="M1767" s="5">
        <v>44906</v>
      </c>
      <c r="N1767">
        <v>23</v>
      </c>
      <c r="O1767">
        <v>1</v>
      </c>
      <c r="P1767">
        <v>7</v>
      </c>
      <c r="Q1767">
        <v>1</v>
      </c>
      <c r="R1767" t="s">
        <v>7</v>
      </c>
    </row>
    <row r="1768" spans="1:18" x14ac:dyDescent="0.35">
      <c r="A1768">
        <v>0</v>
      </c>
      <c r="B1768" t="s">
        <v>363</v>
      </c>
      <c r="C1768">
        <v>9.5000000000000001E-2</v>
      </c>
      <c r="D1768" t="s">
        <v>6</v>
      </c>
      <c r="E1768" t="s">
        <v>367</v>
      </c>
      <c r="F1768" t="s">
        <v>387</v>
      </c>
      <c r="G1768" t="s">
        <v>363</v>
      </c>
      <c r="H1768">
        <v>14.930999999999999</v>
      </c>
      <c r="I1768" t="s">
        <v>871</v>
      </c>
      <c r="L1768">
        <v>106776434</v>
      </c>
      <c r="M1768" s="5">
        <v>44519</v>
      </c>
      <c r="N1768">
        <v>17</v>
      </c>
      <c r="O1768">
        <v>1</v>
      </c>
      <c r="P1768">
        <v>0</v>
      </c>
      <c r="Q1768">
        <v>5</v>
      </c>
      <c r="R1768" t="s">
        <v>7</v>
      </c>
    </row>
    <row r="1769" spans="1:18" x14ac:dyDescent="0.35">
      <c r="B1769" t="s">
        <v>363</v>
      </c>
      <c r="C1769">
        <v>8.9999999999999993E-3</v>
      </c>
      <c r="D1769" t="s">
        <v>6</v>
      </c>
      <c r="E1769" t="s">
        <v>387</v>
      </c>
      <c r="F1769" t="s">
        <v>384</v>
      </c>
      <c r="G1769" t="s">
        <v>363</v>
      </c>
      <c r="H1769">
        <v>14.932</v>
      </c>
      <c r="I1769" t="s">
        <v>871</v>
      </c>
      <c r="L1769">
        <v>107174310</v>
      </c>
      <c r="M1769" s="5">
        <v>44898</v>
      </c>
      <c r="N1769">
        <v>21</v>
      </c>
      <c r="O1769">
        <v>2</v>
      </c>
      <c r="P1769">
        <v>0</v>
      </c>
      <c r="Q1769">
        <v>1</v>
      </c>
      <c r="R1769" t="s">
        <v>7</v>
      </c>
    </row>
    <row r="1770" spans="1:18" x14ac:dyDescent="0.35">
      <c r="A1770">
        <v>721</v>
      </c>
      <c r="B1770" t="s">
        <v>363</v>
      </c>
      <c r="C1770">
        <v>6.0000000000000001E-3</v>
      </c>
      <c r="D1770" t="s">
        <v>503</v>
      </c>
      <c r="E1770" t="s">
        <v>387</v>
      </c>
      <c r="F1770" t="s">
        <v>593</v>
      </c>
      <c r="G1770" t="s">
        <v>363</v>
      </c>
      <c r="H1770">
        <v>14.935</v>
      </c>
      <c r="I1770" t="s">
        <v>871</v>
      </c>
      <c r="L1770">
        <v>106558945</v>
      </c>
      <c r="M1770" s="5">
        <v>44312</v>
      </c>
      <c r="N1770">
        <v>31</v>
      </c>
      <c r="O1770">
        <v>1</v>
      </c>
      <c r="P1770">
        <v>7</v>
      </c>
      <c r="Q1770">
        <v>1</v>
      </c>
      <c r="R1770" t="s">
        <v>7</v>
      </c>
    </row>
    <row r="1771" spans="1:18" x14ac:dyDescent="0.35">
      <c r="A1771">
        <v>0</v>
      </c>
      <c r="B1771" t="s">
        <v>363</v>
      </c>
      <c r="C1771">
        <v>0</v>
      </c>
      <c r="E1771" t="s">
        <v>387</v>
      </c>
      <c r="F1771" t="s">
        <v>593</v>
      </c>
      <c r="G1771" t="s">
        <v>363</v>
      </c>
      <c r="H1771">
        <v>14.941000000000001</v>
      </c>
      <c r="I1771" t="s">
        <v>871</v>
      </c>
      <c r="L1771">
        <v>104492334</v>
      </c>
      <c r="M1771" s="5">
        <v>42262</v>
      </c>
      <c r="N1771">
        <v>30</v>
      </c>
      <c r="O1771">
        <v>1</v>
      </c>
      <c r="P1771">
        <v>7</v>
      </c>
      <c r="Q1771">
        <v>1</v>
      </c>
      <c r="R1771" t="s">
        <v>7</v>
      </c>
    </row>
    <row r="1772" spans="1:18" x14ac:dyDescent="0.35">
      <c r="A1772">
        <v>0</v>
      </c>
      <c r="B1772" t="s">
        <v>363</v>
      </c>
      <c r="C1772">
        <v>0</v>
      </c>
      <c r="E1772" t="s">
        <v>387</v>
      </c>
      <c r="F1772" t="s">
        <v>367</v>
      </c>
      <c r="G1772" t="s">
        <v>363</v>
      </c>
      <c r="H1772">
        <v>14.941000000000001</v>
      </c>
      <c r="I1772" t="s">
        <v>871</v>
      </c>
      <c r="L1772">
        <v>105700555</v>
      </c>
      <c r="M1772" s="5">
        <v>43435</v>
      </c>
      <c r="N1772">
        <v>23</v>
      </c>
      <c r="O1772">
        <v>2</v>
      </c>
      <c r="P1772">
        <v>7</v>
      </c>
      <c r="Q1772">
        <v>2</v>
      </c>
      <c r="R1772" t="s">
        <v>7</v>
      </c>
    </row>
    <row r="1773" spans="1:18" x14ac:dyDescent="0.35">
      <c r="A1773">
        <v>0</v>
      </c>
      <c r="B1773" t="s">
        <v>363</v>
      </c>
      <c r="C1773">
        <v>0</v>
      </c>
      <c r="E1773" t="s">
        <v>387</v>
      </c>
      <c r="F1773" t="s">
        <v>367</v>
      </c>
      <c r="G1773" t="s">
        <v>363</v>
      </c>
      <c r="H1773">
        <v>14.941000000000001</v>
      </c>
      <c r="I1773" t="s">
        <v>871</v>
      </c>
      <c r="L1773">
        <v>106636572</v>
      </c>
      <c r="M1773" s="5">
        <v>44392</v>
      </c>
      <c r="N1773">
        <v>23</v>
      </c>
      <c r="O1773">
        <v>1</v>
      </c>
      <c r="P1773">
        <v>7</v>
      </c>
      <c r="Q1773">
        <v>1</v>
      </c>
      <c r="R1773" t="s">
        <v>7</v>
      </c>
    </row>
    <row r="1774" spans="1:18" x14ac:dyDescent="0.35">
      <c r="B1774" t="s">
        <v>363</v>
      </c>
      <c r="C1774">
        <v>0</v>
      </c>
      <c r="E1774" t="s">
        <v>387</v>
      </c>
      <c r="F1774" s="640" t="s">
        <v>596</v>
      </c>
      <c r="G1774" t="s">
        <v>363</v>
      </c>
      <c r="H1774">
        <v>14.941000000000001</v>
      </c>
      <c r="I1774" t="s">
        <v>871</v>
      </c>
      <c r="L1774">
        <v>106727229</v>
      </c>
      <c r="M1774" s="5">
        <v>44477</v>
      </c>
      <c r="N1774">
        <v>24</v>
      </c>
      <c r="O1774">
        <v>1</v>
      </c>
      <c r="P1774">
        <v>7</v>
      </c>
      <c r="Q1774">
        <v>1</v>
      </c>
      <c r="R1774" t="s">
        <v>7</v>
      </c>
    </row>
    <row r="1775" spans="1:18" x14ac:dyDescent="0.35">
      <c r="A1775">
        <v>0</v>
      </c>
      <c r="B1775" t="s">
        <v>363</v>
      </c>
      <c r="C1775">
        <v>0</v>
      </c>
      <c r="E1775" t="s">
        <v>387</v>
      </c>
      <c r="F1775" s="640" t="s">
        <v>596</v>
      </c>
      <c r="G1775" t="s">
        <v>363</v>
      </c>
      <c r="H1775">
        <v>14.941000000000001</v>
      </c>
      <c r="I1775" t="s">
        <v>871</v>
      </c>
      <c r="L1775">
        <v>106093849</v>
      </c>
      <c r="M1775" s="5">
        <v>43811</v>
      </c>
      <c r="N1775">
        <v>21</v>
      </c>
      <c r="O1775">
        <v>1</v>
      </c>
      <c r="P1775">
        <v>7</v>
      </c>
      <c r="Q1775">
        <v>1</v>
      </c>
      <c r="R1775" t="s">
        <v>7</v>
      </c>
    </row>
    <row r="1776" spans="1:18" x14ac:dyDescent="0.35">
      <c r="B1776" t="s">
        <v>363</v>
      </c>
      <c r="C1776">
        <v>0</v>
      </c>
      <c r="E1776" t="s">
        <v>387</v>
      </c>
      <c r="F1776" t="s">
        <v>367</v>
      </c>
      <c r="G1776" t="s">
        <v>363</v>
      </c>
      <c r="H1776">
        <v>14.941000000000001</v>
      </c>
      <c r="I1776" t="s">
        <v>871</v>
      </c>
      <c r="L1776">
        <v>106853432</v>
      </c>
      <c r="M1776" s="5">
        <v>44594</v>
      </c>
      <c r="N1776">
        <v>21</v>
      </c>
      <c r="O1776">
        <v>1</v>
      </c>
      <c r="P1776">
        <v>9</v>
      </c>
      <c r="Q1776">
        <v>1</v>
      </c>
      <c r="R1776" t="s">
        <v>3</v>
      </c>
    </row>
    <row r="1777" spans="1:18" x14ac:dyDescent="0.35">
      <c r="A1777">
        <v>721</v>
      </c>
      <c r="B1777" t="s">
        <v>363</v>
      </c>
      <c r="C1777">
        <v>0</v>
      </c>
      <c r="E1777" t="s">
        <v>387</v>
      </c>
      <c r="F1777" t="s">
        <v>601</v>
      </c>
      <c r="G1777" t="s">
        <v>363</v>
      </c>
      <c r="H1777">
        <v>14.941000000000001</v>
      </c>
      <c r="I1777" t="s">
        <v>871</v>
      </c>
      <c r="L1777">
        <v>104419851</v>
      </c>
      <c r="M1777" s="5">
        <v>42184</v>
      </c>
      <c r="N1777">
        <v>23</v>
      </c>
      <c r="O1777">
        <v>1</v>
      </c>
      <c r="P1777">
        <v>7</v>
      </c>
      <c r="Q1777">
        <v>1</v>
      </c>
      <c r="R1777" t="s">
        <v>3</v>
      </c>
    </row>
    <row r="1778" spans="1:18" x14ac:dyDescent="0.35">
      <c r="A1778">
        <v>0</v>
      </c>
      <c r="B1778" t="s">
        <v>363</v>
      </c>
      <c r="C1778">
        <v>0</v>
      </c>
      <c r="E1778" t="s">
        <v>387</v>
      </c>
      <c r="F1778" s="640" t="s">
        <v>596</v>
      </c>
      <c r="G1778" t="s">
        <v>363</v>
      </c>
      <c r="H1778">
        <v>14.941000000000001</v>
      </c>
      <c r="I1778" t="s">
        <v>871</v>
      </c>
      <c r="L1778">
        <v>106842814</v>
      </c>
      <c r="M1778" s="5">
        <v>44580</v>
      </c>
      <c r="N1778">
        <v>26</v>
      </c>
      <c r="O1778">
        <v>1</v>
      </c>
      <c r="P1778">
        <v>7</v>
      </c>
      <c r="Q1778">
        <v>1</v>
      </c>
      <c r="R1778" t="s">
        <v>8</v>
      </c>
    </row>
    <row r="1779" spans="1:18" x14ac:dyDescent="0.35">
      <c r="A1779">
        <v>0</v>
      </c>
      <c r="B1779" t="s">
        <v>363</v>
      </c>
      <c r="C1779">
        <v>0</v>
      </c>
      <c r="E1779" t="s">
        <v>387</v>
      </c>
      <c r="F1779" s="640" t="s">
        <v>596</v>
      </c>
      <c r="G1779" t="s">
        <v>363</v>
      </c>
      <c r="H1779">
        <v>14.941000000000001</v>
      </c>
      <c r="I1779" t="s">
        <v>871</v>
      </c>
      <c r="L1779">
        <v>105242558</v>
      </c>
      <c r="M1779" s="5">
        <v>43007</v>
      </c>
      <c r="N1779">
        <v>24</v>
      </c>
      <c r="O1779">
        <v>1</v>
      </c>
      <c r="P1779">
        <v>7</v>
      </c>
      <c r="Q1779">
        <v>1</v>
      </c>
      <c r="R1779" t="s">
        <v>7</v>
      </c>
    </row>
    <row r="1780" spans="1:18" x14ac:dyDescent="0.35">
      <c r="A1780">
        <v>0</v>
      </c>
      <c r="B1780" t="s">
        <v>363</v>
      </c>
      <c r="C1780">
        <v>0</v>
      </c>
      <c r="E1780" t="s">
        <v>387</v>
      </c>
      <c r="F1780" t="s">
        <v>593</v>
      </c>
      <c r="G1780" t="s">
        <v>363</v>
      </c>
      <c r="H1780">
        <v>14.941000000000001</v>
      </c>
      <c r="I1780" t="s">
        <v>871</v>
      </c>
      <c r="L1780">
        <v>106302377</v>
      </c>
      <c r="M1780" s="5">
        <v>44049</v>
      </c>
      <c r="N1780">
        <v>23</v>
      </c>
      <c r="O1780">
        <v>3</v>
      </c>
      <c r="P1780">
        <v>7</v>
      </c>
      <c r="Q1780">
        <v>1</v>
      </c>
      <c r="R1780" t="s">
        <v>7</v>
      </c>
    </row>
    <row r="1781" spans="1:18" x14ac:dyDescent="0.35">
      <c r="A1781">
        <v>0</v>
      </c>
      <c r="B1781" t="s">
        <v>363</v>
      </c>
      <c r="C1781">
        <v>0</v>
      </c>
      <c r="E1781" t="s">
        <v>387</v>
      </c>
      <c r="F1781" s="640" t="s">
        <v>390</v>
      </c>
      <c r="G1781" t="s">
        <v>363</v>
      </c>
      <c r="H1781">
        <v>14.941000000000001</v>
      </c>
      <c r="I1781" t="s">
        <v>871</v>
      </c>
      <c r="L1781">
        <v>106410966</v>
      </c>
      <c r="M1781" s="5">
        <v>44154</v>
      </c>
      <c r="N1781">
        <v>23</v>
      </c>
      <c r="O1781">
        <v>1</v>
      </c>
      <c r="P1781">
        <v>7</v>
      </c>
      <c r="Q1781">
        <v>5</v>
      </c>
      <c r="R1781" t="s">
        <v>7</v>
      </c>
    </row>
    <row r="1782" spans="1:18" x14ac:dyDescent="0.35">
      <c r="B1782" t="s">
        <v>363</v>
      </c>
      <c r="C1782">
        <v>0</v>
      </c>
      <c r="E1782" t="s">
        <v>387</v>
      </c>
      <c r="F1782" t="s">
        <v>384</v>
      </c>
      <c r="G1782" t="s">
        <v>363</v>
      </c>
      <c r="H1782">
        <v>14.941000000000001</v>
      </c>
      <c r="I1782" t="s">
        <v>871</v>
      </c>
      <c r="L1782">
        <v>106677879</v>
      </c>
      <c r="M1782" s="5">
        <v>44434</v>
      </c>
      <c r="N1782">
        <v>21</v>
      </c>
      <c r="O1782">
        <v>1</v>
      </c>
      <c r="P1782">
        <v>7</v>
      </c>
      <c r="Q1782">
        <v>1</v>
      </c>
      <c r="R1782" t="s">
        <v>7</v>
      </c>
    </row>
    <row r="1783" spans="1:18" x14ac:dyDescent="0.35">
      <c r="A1783">
        <v>0</v>
      </c>
      <c r="B1783" t="s">
        <v>363</v>
      </c>
      <c r="C1783">
        <v>0</v>
      </c>
      <c r="E1783" t="s">
        <v>387</v>
      </c>
      <c r="F1783" t="s">
        <v>384</v>
      </c>
      <c r="G1783" t="s">
        <v>363</v>
      </c>
      <c r="H1783">
        <v>14.941000000000001</v>
      </c>
      <c r="I1783" t="s">
        <v>871</v>
      </c>
      <c r="L1783">
        <v>107126057</v>
      </c>
      <c r="M1783" s="5">
        <v>44859</v>
      </c>
      <c r="N1783">
        <v>32</v>
      </c>
      <c r="O1783">
        <v>1</v>
      </c>
      <c r="P1783">
        <v>0</v>
      </c>
      <c r="Q1783">
        <v>1</v>
      </c>
      <c r="R1783" t="s">
        <v>7</v>
      </c>
    </row>
    <row r="1784" spans="1:18" x14ac:dyDescent="0.35">
      <c r="A1784">
        <v>721</v>
      </c>
      <c r="B1784" t="s">
        <v>363</v>
      </c>
      <c r="C1784">
        <v>0</v>
      </c>
      <c r="E1784" t="s">
        <v>387</v>
      </c>
      <c r="F1784" t="s">
        <v>367</v>
      </c>
      <c r="G1784" t="s">
        <v>363</v>
      </c>
      <c r="H1784">
        <v>14.941000000000001</v>
      </c>
      <c r="I1784" t="s">
        <v>871</v>
      </c>
      <c r="L1784">
        <v>104727911</v>
      </c>
      <c r="M1784" s="5">
        <v>42499</v>
      </c>
      <c r="N1784">
        <v>30</v>
      </c>
      <c r="O1784">
        <v>1</v>
      </c>
      <c r="P1784">
        <v>7</v>
      </c>
      <c r="Q1784">
        <v>1</v>
      </c>
      <c r="R1784" t="s">
        <v>3</v>
      </c>
    </row>
    <row r="1785" spans="1:18" x14ac:dyDescent="0.35">
      <c r="A1785">
        <v>0</v>
      </c>
      <c r="B1785" t="s">
        <v>363</v>
      </c>
      <c r="C1785">
        <v>0</v>
      </c>
      <c r="E1785" t="s">
        <v>387</v>
      </c>
      <c r="F1785" s="640" t="s">
        <v>596</v>
      </c>
      <c r="G1785" t="s">
        <v>363</v>
      </c>
      <c r="H1785">
        <v>14.941000000000001</v>
      </c>
      <c r="I1785" t="s">
        <v>871</v>
      </c>
      <c r="L1785">
        <v>104230672</v>
      </c>
      <c r="M1785" s="5">
        <v>41975</v>
      </c>
      <c r="N1785">
        <v>25</v>
      </c>
      <c r="O1785">
        <v>1</v>
      </c>
      <c r="P1785">
        <v>7</v>
      </c>
      <c r="Q1785">
        <v>4</v>
      </c>
      <c r="R1785" t="s">
        <v>7</v>
      </c>
    </row>
    <row r="1786" spans="1:18" x14ac:dyDescent="0.35">
      <c r="A1786">
        <v>721</v>
      </c>
      <c r="B1786" t="s">
        <v>363</v>
      </c>
      <c r="C1786">
        <v>0</v>
      </c>
      <c r="E1786" t="s">
        <v>387</v>
      </c>
      <c r="F1786" t="s">
        <v>602</v>
      </c>
      <c r="G1786" t="s">
        <v>363</v>
      </c>
      <c r="H1786">
        <v>14.941000000000001</v>
      </c>
      <c r="I1786" t="s">
        <v>871</v>
      </c>
      <c r="L1786">
        <v>107140882</v>
      </c>
      <c r="M1786" s="5">
        <v>44865</v>
      </c>
      <c r="N1786">
        <v>30</v>
      </c>
      <c r="O1786">
        <v>2</v>
      </c>
      <c r="P1786">
        <v>7</v>
      </c>
      <c r="Q1786">
        <v>5</v>
      </c>
      <c r="R1786" t="s">
        <v>7</v>
      </c>
    </row>
    <row r="1787" spans="1:18" x14ac:dyDescent="0.35">
      <c r="A1787">
        <v>0</v>
      </c>
      <c r="B1787" t="s">
        <v>363</v>
      </c>
      <c r="C1787">
        <v>0</v>
      </c>
      <c r="E1787" t="s">
        <v>387</v>
      </c>
      <c r="F1787" s="640" t="s">
        <v>344</v>
      </c>
      <c r="G1787" t="s">
        <v>363</v>
      </c>
      <c r="H1787">
        <v>14.941000000000001</v>
      </c>
      <c r="I1787" t="s">
        <v>871</v>
      </c>
      <c r="L1787">
        <v>105756772</v>
      </c>
      <c r="M1787" s="5">
        <v>43493</v>
      </c>
      <c r="N1787">
        <v>30</v>
      </c>
      <c r="O1787">
        <v>1</v>
      </c>
      <c r="P1787">
        <v>7</v>
      </c>
      <c r="Q1787">
        <v>1</v>
      </c>
      <c r="R1787" t="s">
        <v>7</v>
      </c>
    </row>
    <row r="1788" spans="1:18" x14ac:dyDescent="0.35">
      <c r="A1788">
        <v>721</v>
      </c>
      <c r="B1788" t="s">
        <v>363</v>
      </c>
      <c r="C1788">
        <v>0</v>
      </c>
      <c r="E1788" t="s">
        <v>387</v>
      </c>
      <c r="F1788" t="s">
        <v>367</v>
      </c>
      <c r="G1788" t="s">
        <v>363</v>
      </c>
      <c r="H1788">
        <v>14.941000000000001</v>
      </c>
      <c r="I1788" t="s">
        <v>871</v>
      </c>
      <c r="L1788">
        <v>104978058</v>
      </c>
      <c r="M1788" s="5">
        <v>42748</v>
      </c>
      <c r="N1788">
        <v>24</v>
      </c>
      <c r="O1788">
        <v>1</v>
      </c>
      <c r="P1788">
        <v>7</v>
      </c>
      <c r="Q1788">
        <v>3</v>
      </c>
      <c r="R1788" t="s">
        <v>7</v>
      </c>
    </row>
    <row r="1789" spans="1:18" x14ac:dyDescent="0.35">
      <c r="A1789">
        <v>721</v>
      </c>
      <c r="B1789" t="s">
        <v>363</v>
      </c>
      <c r="C1789">
        <v>0</v>
      </c>
      <c r="E1789" t="s">
        <v>387</v>
      </c>
      <c r="F1789" t="s">
        <v>367</v>
      </c>
      <c r="G1789" t="s">
        <v>363</v>
      </c>
      <c r="H1789">
        <v>14.941000000000001</v>
      </c>
      <c r="I1789" t="s">
        <v>871</v>
      </c>
      <c r="L1789">
        <v>106272362</v>
      </c>
      <c r="M1789" s="5">
        <v>44020</v>
      </c>
      <c r="N1789">
        <v>23</v>
      </c>
      <c r="O1789">
        <v>1</v>
      </c>
      <c r="P1789">
        <v>7</v>
      </c>
      <c r="Q1789">
        <v>1</v>
      </c>
      <c r="R1789" t="s">
        <v>10</v>
      </c>
    </row>
    <row r="1790" spans="1:18" x14ac:dyDescent="0.35">
      <c r="A1790">
        <v>0</v>
      </c>
      <c r="B1790" t="s">
        <v>363</v>
      </c>
      <c r="C1790">
        <v>0</v>
      </c>
      <c r="E1790" t="s">
        <v>387</v>
      </c>
      <c r="F1790" t="s">
        <v>367</v>
      </c>
      <c r="G1790" t="s">
        <v>363</v>
      </c>
      <c r="H1790">
        <v>14.941000000000001</v>
      </c>
      <c r="I1790" t="s">
        <v>871</v>
      </c>
      <c r="L1790">
        <v>106504772</v>
      </c>
      <c r="M1790" s="5">
        <v>44257</v>
      </c>
      <c r="N1790">
        <v>30</v>
      </c>
      <c r="O1790">
        <v>1</v>
      </c>
      <c r="P1790">
        <v>7</v>
      </c>
      <c r="Q1790">
        <v>1</v>
      </c>
      <c r="R1790" t="s">
        <v>7</v>
      </c>
    </row>
    <row r="1791" spans="1:18" x14ac:dyDescent="0.35">
      <c r="A1791">
        <v>0</v>
      </c>
      <c r="B1791" t="s">
        <v>363</v>
      </c>
      <c r="C1791">
        <v>0</v>
      </c>
      <c r="E1791" t="s">
        <v>387</v>
      </c>
      <c r="F1791" t="s">
        <v>367</v>
      </c>
      <c r="G1791" t="s">
        <v>363</v>
      </c>
      <c r="H1791">
        <v>14.941000000000001</v>
      </c>
      <c r="I1791" t="s">
        <v>871</v>
      </c>
      <c r="L1791">
        <v>104370423</v>
      </c>
      <c r="M1791" s="5">
        <v>42130</v>
      </c>
      <c r="N1791">
        <v>30</v>
      </c>
      <c r="O1791">
        <v>1</v>
      </c>
      <c r="P1791">
        <v>7</v>
      </c>
      <c r="Q1791">
        <v>1</v>
      </c>
      <c r="R1791" t="s">
        <v>3</v>
      </c>
    </row>
    <row r="1792" spans="1:18" x14ac:dyDescent="0.35">
      <c r="A1792">
        <v>721</v>
      </c>
      <c r="B1792" t="s">
        <v>363</v>
      </c>
      <c r="C1792">
        <v>0</v>
      </c>
      <c r="E1792" t="s">
        <v>387</v>
      </c>
      <c r="F1792" t="s">
        <v>367</v>
      </c>
      <c r="G1792" t="s">
        <v>363</v>
      </c>
      <c r="H1792">
        <v>14.941000000000001</v>
      </c>
      <c r="I1792" t="s">
        <v>871</v>
      </c>
      <c r="L1792">
        <v>105479766</v>
      </c>
      <c r="M1792" s="5">
        <v>43231</v>
      </c>
      <c r="N1792">
        <v>5</v>
      </c>
      <c r="O1792">
        <v>1</v>
      </c>
      <c r="P1792">
        <v>7</v>
      </c>
      <c r="Q1792">
        <v>1</v>
      </c>
      <c r="R1792" t="s">
        <v>10</v>
      </c>
    </row>
    <row r="1793" spans="1:18" x14ac:dyDescent="0.35">
      <c r="A1793">
        <v>0</v>
      </c>
      <c r="B1793" t="s">
        <v>363</v>
      </c>
      <c r="C1793">
        <v>0</v>
      </c>
      <c r="E1793" t="s">
        <v>387</v>
      </c>
      <c r="F1793" t="s">
        <v>367</v>
      </c>
      <c r="G1793" t="s">
        <v>363</v>
      </c>
      <c r="H1793">
        <v>14.941000000000001</v>
      </c>
      <c r="I1793" t="s">
        <v>871</v>
      </c>
      <c r="L1793">
        <v>106045356</v>
      </c>
      <c r="M1793" s="5">
        <v>43767</v>
      </c>
      <c r="N1793">
        <v>24</v>
      </c>
      <c r="O1793">
        <v>1</v>
      </c>
      <c r="P1793">
        <v>7</v>
      </c>
      <c r="Q1793">
        <v>5</v>
      </c>
      <c r="R1793" t="s">
        <v>7</v>
      </c>
    </row>
    <row r="1794" spans="1:18" x14ac:dyDescent="0.35">
      <c r="A1794">
        <v>721</v>
      </c>
      <c r="B1794" t="s">
        <v>363</v>
      </c>
      <c r="C1794">
        <v>0</v>
      </c>
      <c r="E1794" t="s">
        <v>387</v>
      </c>
      <c r="F1794" s="640" t="s">
        <v>344</v>
      </c>
      <c r="G1794" t="s">
        <v>363</v>
      </c>
      <c r="H1794">
        <v>14.941000000000001</v>
      </c>
      <c r="I1794" t="s">
        <v>871</v>
      </c>
      <c r="L1794">
        <v>108384060</v>
      </c>
      <c r="M1794" s="5">
        <v>46045</v>
      </c>
      <c r="N1794">
        <v>24</v>
      </c>
      <c r="O1794">
        <v>1</v>
      </c>
      <c r="P1794">
        <v>7</v>
      </c>
      <c r="Q1794">
        <v>1</v>
      </c>
      <c r="R1794" t="s">
        <v>7</v>
      </c>
    </row>
    <row r="1795" spans="1:18" x14ac:dyDescent="0.35">
      <c r="A1795">
        <v>0</v>
      </c>
      <c r="B1795" t="s">
        <v>363</v>
      </c>
      <c r="C1795">
        <v>0</v>
      </c>
      <c r="E1795" t="s">
        <v>387</v>
      </c>
      <c r="F1795" t="s">
        <v>367</v>
      </c>
      <c r="G1795" t="s">
        <v>363</v>
      </c>
      <c r="H1795">
        <v>14.941000000000001</v>
      </c>
      <c r="I1795" t="s">
        <v>871</v>
      </c>
      <c r="L1795">
        <v>108338080</v>
      </c>
      <c r="M1795" s="5">
        <v>46001</v>
      </c>
      <c r="N1795">
        <v>21</v>
      </c>
      <c r="O1795">
        <v>1</v>
      </c>
      <c r="P1795">
        <v>7</v>
      </c>
      <c r="Q1795">
        <v>1</v>
      </c>
      <c r="R1795" t="s">
        <v>7</v>
      </c>
    </row>
    <row r="1796" spans="1:18" x14ac:dyDescent="0.35">
      <c r="A1796">
        <v>0</v>
      </c>
      <c r="B1796" t="s">
        <v>363</v>
      </c>
      <c r="C1796">
        <v>0</v>
      </c>
      <c r="E1796" t="s">
        <v>387</v>
      </c>
      <c r="F1796" t="s">
        <v>593</v>
      </c>
      <c r="G1796" t="s">
        <v>363</v>
      </c>
      <c r="H1796">
        <v>14.941000000000001</v>
      </c>
      <c r="I1796" t="s">
        <v>871</v>
      </c>
      <c r="L1796">
        <v>108034174</v>
      </c>
      <c r="M1796" s="5">
        <v>45716</v>
      </c>
      <c r="N1796">
        <v>23</v>
      </c>
      <c r="O1796">
        <v>1</v>
      </c>
      <c r="P1796">
        <v>7</v>
      </c>
      <c r="Q1796">
        <v>1</v>
      </c>
      <c r="R1796" t="s">
        <v>7</v>
      </c>
    </row>
    <row r="1797" spans="1:18" x14ac:dyDescent="0.35">
      <c r="A1797">
        <v>0</v>
      </c>
      <c r="B1797" t="s">
        <v>363</v>
      </c>
      <c r="C1797">
        <v>0</v>
      </c>
      <c r="E1797" t="s">
        <v>387</v>
      </c>
      <c r="F1797" t="s">
        <v>367</v>
      </c>
      <c r="G1797" t="s">
        <v>363</v>
      </c>
      <c r="H1797">
        <v>14.941000000000001</v>
      </c>
      <c r="I1797" t="s">
        <v>871</v>
      </c>
      <c r="L1797">
        <v>108161549</v>
      </c>
      <c r="M1797" s="5">
        <v>45840</v>
      </c>
      <c r="N1797">
        <v>30</v>
      </c>
      <c r="O1797">
        <v>2</v>
      </c>
      <c r="P1797">
        <v>7</v>
      </c>
      <c r="Q1797">
        <v>1</v>
      </c>
      <c r="R1797" t="s">
        <v>7</v>
      </c>
    </row>
    <row r="1798" spans="1:18" x14ac:dyDescent="0.35">
      <c r="B1798" t="s">
        <v>363</v>
      </c>
      <c r="C1798">
        <v>0</v>
      </c>
      <c r="E1798" t="s">
        <v>387</v>
      </c>
      <c r="F1798" t="s">
        <v>367</v>
      </c>
      <c r="G1798" t="s">
        <v>363</v>
      </c>
      <c r="H1798">
        <v>14.941000000000001</v>
      </c>
      <c r="I1798" t="s">
        <v>871</v>
      </c>
      <c r="L1798">
        <v>108077873</v>
      </c>
      <c r="M1798" s="5">
        <v>45760</v>
      </c>
      <c r="N1798">
        <v>30</v>
      </c>
      <c r="O1798">
        <v>1</v>
      </c>
      <c r="P1798">
        <v>7</v>
      </c>
      <c r="Q1798">
        <v>1</v>
      </c>
      <c r="R1798" t="s">
        <v>7</v>
      </c>
    </row>
    <row r="1799" spans="1:18" x14ac:dyDescent="0.35">
      <c r="A1799">
        <v>0</v>
      </c>
      <c r="B1799" t="s">
        <v>363</v>
      </c>
      <c r="C1799">
        <v>0</v>
      </c>
      <c r="E1799" t="s">
        <v>387</v>
      </c>
      <c r="F1799" s="640" t="s">
        <v>596</v>
      </c>
      <c r="G1799" t="s">
        <v>363</v>
      </c>
      <c r="H1799">
        <v>14.941000000000001</v>
      </c>
      <c r="I1799" t="s">
        <v>871</v>
      </c>
      <c r="L1799">
        <v>107947871</v>
      </c>
      <c r="M1799" s="5">
        <v>45632</v>
      </c>
      <c r="N1799">
        <v>23</v>
      </c>
      <c r="O1799">
        <v>1</v>
      </c>
      <c r="P1799">
        <v>7</v>
      </c>
      <c r="Q1799">
        <v>5</v>
      </c>
      <c r="R1799" t="s">
        <v>8</v>
      </c>
    </row>
    <row r="1800" spans="1:18" x14ac:dyDescent="0.35">
      <c r="A1800">
        <v>721</v>
      </c>
      <c r="B1800" t="s">
        <v>363</v>
      </c>
      <c r="C1800">
        <v>0</v>
      </c>
      <c r="E1800" t="s">
        <v>387</v>
      </c>
      <c r="F1800" t="s">
        <v>603</v>
      </c>
      <c r="G1800" t="s">
        <v>363</v>
      </c>
      <c r="H1800">
        <v>14.941000000000001</v>
      </c>
      <c r="I1800" t="s">
        <v>871</v>
      </c>
      <c r="L1800">
        <v>107527713</v>
      </c>
      <c r="M1800" s="5">
        <v>45243</v>
      </c>
      <c r="N1800">
        <v>26</v>
      </c>
      <c r="O1800">
        <v>1</v>
      </c>
      <c r="P1800">
        <v>7</v>
      </c>
      <c r="Q1800">
        <v>2</v>
      </c>
      <c r="R1800" t="s">
        <v>8</v>
      </c>
    </row>
    <row r="1801" spans="1:18" x14ac:dyDescent="0.35">
      <c r="A1801">
        <v>0</v>
      </c>
      <c r="B1801" t="s">
        <v>363</v>
      </c>
      <c r="C1801">
        <v>0</v>
      </c>
      <c r="E1801" t="s">
        <v>387</v>
      </c>
      <c r="F1801" s="640" t="s">
        <v>596</v>
      </c>
      <c r="G1801" t="s">
        <v>363</v>
      </c>
      <c r="H1801">
        <v>14.941000000000001</v>
      </c>
      <c r="I1801" t="s">
        <v>871</v>
      </c>
      <c r="L1801">
        <v>107485681</v>
      </c>
      <c r="M1801" s="5">
        <v>45208</v>
      </c>
      <c r="N1801">
        <v>30</v>
      </c>
      <c r="O1801">
        <v>1</v>
      </c>
      <c r="P1801">
        <v>7</v>
      </c>
      <c r="Q1801">
        <v>1</v>
      </c>
      <c r="R1801" t="s">
        <v>8</v>
      </c>
    </row>
    <row r="1802" spans="1:18" x14ac:dyDescent="0.35">
      <c r="A1802">
        <v>721</v>
      </c>
      <c r="B1802" t="s">
        <v>363</v>
      </c>
      <c r="C1802">
        <v>0</v>
      </c>
      <c r="E1802" t="s">
        <v>387</v>
      </c>
      <c r="F1802" t="s">
        <v>363</v>
      </c>
      <c r="G1802" t="s">
        <v>363</v>
      </c>
      <c r="H1802">
        <v>14.941000000000001</v>
      </c>
      <c r="I1802" t="s">
        <v>871</v>
      </c>
      <c r="L1802">
        <v>108105965</v>
      </c>
      <c r="M1802" s="5">
        <v>45787</v>
      </c>
      <c r="N1802">
        <v>23</v>
      </c>
      <c r="O1802">
        <v>1</v>
      </c>
      <c r="P1802">
        <v>7</v>
      </c>
      <c r="Q1802">
        <v>5</v>
      </c>
      <c r="R1802" t="s">
        <v>7</v>
      </c>
    </row>
    <row r="1803" spans="1:18" x14ac:dyDescent="0.35">
      <c r="A1803">
        <v>0</v>
      </c>
      <c r="B1803" t="s">
        <v>363</v>
      </c>
      <c r="C1803">
        <v>0</v>
      </c>
      <c r="E1803" t="s">
        <v>387</v>
      </c>
      <c r="F1803" s="640" t="s">
        <v>596</v>
      </c>
      <c r="G1803" t="s">
        <v>363</v>
      </c>
      <c r="H1803">
        <v>14.941000000000001</v>
      </c>
      <c r="I1803" t="s">
        <v>871</v>
      </c>
      <c r="L1803">
        <v>107900915</v>
      </c>
      <c r="M1803" s="5">
        <v>45590</v>
      </c>
      <c r="N1803">
        <v>28</v>
      </c>
      <c r="O1803">
        <v>1</v>
      </c>
      <c r="P1803">
        <v>7</v>
      </c>
      <c r="Q1803">
        <v>1</v>
      </c>
      <c r="R1803" t="s">
        <v>7</v>
      </c>
    </row>
    <row r="1804" spans="1:18" x14ac:dyDescent="0.35">
      <c r="A1804">
        <v>0</v>
      </c>
      <c r="B1804" t="s">
        <v>363</v>
      </c>
      <c r="C1804">
        <v>0</v>
      </c>
      <c r="E1804" t="s">
        <v>387</v>
      </c>
      <c r="F1804" s="640" t="s">
        <v>596</v>
      </c>
      <c r="G1804" t="s">
        <v>363</v>
      </c>
      <c r="H1804">
        <v>14.941000000000001</v>
      </c>
      <c r="I1804" t="s">
        <v>871</v>
      </c>
      <c r="L1804">
        <v>107485651</v>
      </c>
      <c r="M1804" s="5">
        <v>45208</v>
      </c>
      <c r="N1804">
        <v>30</v>
      </c>
      <c r="O1804">
        <v>1</v>
      </c>
      <c r="P1804">
        <v>7</v>
      </c>
      <c r="Q1804">
        <v>2</v>
      </c>
      <c r="R1804" t="s">
        <v>7</v>
      </c>
    </row>
    <row r="1805" spans="1:18" x14ac:dyDescent="0.35">
      <c r="A1805">
        <v>0</v>
      </c>
      <c r="B1805" t="s">
        <v>363</v>
      </c>
      <c r="C1805">
        <v>0</v>
      </c>
      <c r="E1805" t="s">
        <v>387</v>
      </c>
      <c r="F1805" t="s">
        <v>367</v>
      </c>
      <c r="G1805" t="s">
        <v>363</v>
      </c>
      <c r="H1805">
        <v>14.941000000000001</v>
      </c>
      <c r="I1805" t="s">
        <v>871</v>
      </c>
      <c r="L1805">
        <v>107253792</v>
      </c>
      <c r="M1805" s="5">
        <v>44973</v>
      </c>
      <c r="N1805">
        <v>30</v>
      </c>
      <c r="O1805">
        <v>1</v>
      </c>
      <c r="P1805">
        <v>7</v>
      </c>
      <c r="Q1805">
        <v>4</v>
      </c>
      <c r="R1805" t="s">
        <v>3</v>
      </c>
    </row>
    <row r="1806" spans="1:18" x14ac:dyDescent="0.35">
      <c r="A1806">
        <v>0</v>
      </c>
      <c r="B1806" t="s">
        <v>363</v>
      </c>
      <c r="C1806">
        <v>0</v>
      </c>
      <c r="E1806" t="s">
        <v>387</v>
      </c>
      <c r="F1806" t="s">
        <v>604</v>
      </c>
      <c r="G1806" t="s">
        <v>363</v>
      </c>
      <c r="H1806">
        <v>14.941000000000001</v>
      </c>
      <c r="I1806" t="s">
        <v>871</v>
      </c>
      <c r="L1806">
        <v>107426934</v>
      </c>
      <c r="M1806" s="5">
        <v>45152</v>
      </c>
      <c r="N1806">
        <v>30</v>
      </c>
      <c r="O1806">
        <v>1</v>
      </c>
      <c r="P1806">
        <v>7</v>
      </c>
      <c r="Q1806">
        <v>1</v>
      </c>
      <c r="R1806" t="s">
        <v>7</v>
      </c>
    </row>
    <row r="1807" spans="1:18" x14ac:dyDescent="0.35">
      <c r="B1807" t="s">
        <v>363</v>
      </c>
      <c r="C1807">
        <v>0</v>
      </c>
      <c r="E1807" t="s">
        <v>387</v>
      </c>
      <c r="F1807" s="640" t="s">
        <v>596</v>
      </c>
      <c r="G1807" t="s">
        <v>363</v>
      </c>
      <c r="H1807">
        <v>14.941000000000001</v>
      </c>
      <c r="I1807" t="s">
        <v>871</v>
      </c>
      <c r="L1807">
        <v>107194750</v>
      </c>
      <c r="M1807" s="5">
        <v>44917</v>
      </c>
      <c r="N1807">
        <v>23</v>
      </c>
      <c r="O1807">
        <v>2</v>
      </c>
      <c r="P1807">
        <v>7</v>
      </c>
      <c r="Q1807">
        <v>1</v>
      </c>
      <c r="R1807" t="s">
        <v>7</v>
      </c>
    </row>
    <row r="1808" spans="1:18" x14ac:dyDescent="0.35">
      <c r="B1808" t="s">
        <v>363</v>
      </c>
      <c r="C1808">
        <v>0</v>
      </c>
      <c r="E1808" t="s">
        <v>387</v>
      </c>
      <c r="F1808" t="s">
        <v>367</v>
      </c>
      <c r="G1808" t="s">
        <v>363</v>
      </c>
      <c r="H1808">
        <v>14.941000000000001</v>
      </c>
      <c r="I1808" t="s">
        <v>871</v>
      </c>
      <c r="L1808">
        <v>108516001</v>
      </c>
      <c r="M1808" s="5">
        <v>46166</v>
      </c>
      <c r="N1808">
        <v>30</v>
      </c>
      <c r="O1808">
        <v>1</v>
      </c>
      <c r="P1808">
        <v>7</v>
      </c>
      <c r="Q1808">
        <v>2</v>
      </c>
      <c r="R1808" t="s">
        <v>3</v>
      </c>
    </row>
    <row r="1809" spans="1:18" x14ac:dyDescent="0.35">
      <c r="B1809" t="s">
        <v>363</v>
      </c>
      <c r="C1809">
        <v>0</v>
      </c>
      <c r="E1809" t="s">
        <v>387</v>
      </c>
      <c r="F1809" t="s">
        <v>593</v>
      </c>
      <c r="G1809" t="s">
        <v>363</v>
      </c>
      <c r="H1809">
        <v>14.941000000000001</v>
      </c>
      <c r="I1809" t="s">
        <v>871</v>
      </c>
      <c r="L1809">
        <v>108486223</v>
      </c>
      <c r="M1809" s="5">
        <v>46123</v>
      </c>
      <c r="N1809">
        <v>23</v>
      </c>
      <c r="O1809">
        <v>1</v>
      </c>
      <c r="P1809">
        <v>7</v>
      </c>
      <c r="Q1809">
        <v>1</v>
      </c>
      <c r="R1809" t="s">
        <v>7</v>
      </c>
    </row>
    <row r="1810" spans="1:18" x14ac:dyDescent="0.35">
      <c r="A1810">
        <v>721</v>
      </c>
      <c r="B1810" t="s">
        <v>363</v>
      </c>
      <c r="C1810">
        <v>5.0000000000000001E-3</v>
      </c>
      <c r="D1810" t="s">
        <v>411</v>
      </c>
      <c r="E1810" t="s">
        <v>387</v>
      </c>
      <c r="F1810" t="s">
        <v>363</v>
      </c>
      <c r="G1810" t="s">
        <v>363</v>
      </c>
      <c r="H1810">
        <v>14.946</v>
      </c>
      <c r="I1810" t="s">
        <v>871</v>
      </c>
      <c r="L1810">
        <v>108486198</v>
      </c>
      <c r="M1810" s="5">
        <v>46136</v>
      </c>
      <c r="N1810">
        <v>21</v>
      </c>
      <c r="O1810">
        <v>1</v>
      </c>
      <c r="P1810">
        <v>7</v>
      </c>
      <c r="Q1810">
        <v>1</v>
      </c>
      <c r="R1810" t="s">
        <v>7</v>
      </c>
    </row>
    <row r="1811" spans="1:18" x14ac:dyDescent="0.35">
      <c r="A1811">
        <v>0</v>
      </c>
      <c r="B1811" t="s">
        <v>363</v>
      </c>
      <c r="C1811">
        <v>8.9999999999999993E-3</v>
      </c>
      <c r="D1811" t="s">
        <v>411</v>
      </c>
      <c r="E1811" t="s">
        <v>387</v>
      </c>
      <c r="F1811" t="s">
        <v>367</v>
      </c>
      <c r="G1811" t="s">
        <v>363</v>
      </c>
      <c r="H1811">
        <v>14.95</v>
      </c>
      <c r="I1811" t="s">
        <v>871</v>
      </c>
      <c r="L1811">
        <v>107952971</v>
      </c>
      <c r="M1811" s="5">
        <v>45636</v>
      </c>
      <c r="N1811">
        <v>21</v>
      </c>
      <c r="O1811">
        <v>2</v>
      </c>
      <c r="P1811">
        <v>0</v>
      </c>
      <c r="Q1811">
        <v>4</v>
      </c>
      <c r="R1811" t="s">
        <v>7</v>
      </c>
    </row>
    <row r="1812" spans="1:18" x14ac:dyDescent="0.35">
      <c r="A1812">
        <v>721</v>
      </c>
      <c r="B1812" t="s">
        <v>363</v>
      </c>
      <c r="C1812">
        <v>1.2E-2</v>
      </c>
      <c r="D1812" t="s">
        <v>490</v>
      </c>
      <c r="E1812" t="s">
        <v>387</v>
      </c>
      <c r="F1812" t="s">
        <v>367</v>
      </c>
      <c r="G1812" t="s">
        <v>363</v>
      </c>
      <c r="H1812">
        <v>14.952999999999999</v>
      </c>
      <c r="I1812" t="s">
        <v>871</v>
      </c>
      <c r="L1812">
        <v>105499944</v>
      </c>
      <c r="M1812" s="5">
        <v>43252</v>
      </c>
      <c r="N1812">
        <v>28</v>
      </c>
      <c r="O1812">
        <v>1</v>
      </c>
      <c r="P1812">
        <v>7</v>
      </c>
      <c r="Q1812">
        <v>1</v>
      </c>
      <c r="R1812" t="s">
        <v>7</v>
      </c>
    </row>
    <row r="1813" spans="1:18" x14ac:dyDescent="0.35">
      <c r="A1813">
        <v>0</v>
      </c>
      <c r="B1813" t="s">
        <v>363</v>
      </c>
      <c r="C1813">
        <v>1.9E-2</v>
      </c>
      <c r="D1813" t="s">
        <v>411</v>
      </c>
      <c r="E1813" t="s">
        <v>387</v>
      </c>
      <c r="F1813" t="s">
        <v>367</v>
      </c>
      <c r="G1813" t="s">
        <v>363</v>
      </c>
      <c r="H1813">
        <v>14.96</v>
      </c>
      <c r="I1813" t="s">
        <v>871</v>
      </c>
      <c r="L1813">
        <v>105453680</v>
      </c>
      <c r="M1813" s="5">
        <v>43187</v>
      </c>
      <c r="N1813">
        <v>24</v>
      </c>
      <c r="O1813">
        <v>1</v>
      </c>
      <c r="P1813">
        <v>0</v>
      </c>
      <c r="Q1813">
        <v>1</v>
      </c>
      <c r="R1813" t="s">
        <v>7</v>
      </c>
    </row>
    <row r="1814" spans="1:18" x14ac:dyDescent="0.35">
      <c r="A1814">
        <v>0</v>
      </c>
      <c r="B1814" t="s">
        <v>363</v>
      </c>
      <c r="C1814">
        <v>1.9E-2</v>
      </c>
      <c r="D1814" t="s">
        <v>411</v>
      </c>
      <c r="E1814" t="s">
        <v>387</v>
      </c>
      <c r="F1814" t="s">
        <v>367</v>
      </c>
      <c r="G1814" t="s">
        <v>363</v>
      </c>
      <c r="H1814">
        <v>14.96</v>
      </c>
      <c r="I1814" t="s">
        <v>871</v>
      </c>
      <c r="L1814">
        <v>107333264</v>
      </c>
      <c r="M1814" s="5">
        <v>45057</v>
      </c>
      <c r="N1814">
        <v>21</v>
      </c>
      <c r="O1814">
        <v>1</v>
      </c>
      <c r="P1814">
        <v>7</v>
      </c>
      <c r="Q1814">
        <v>1</v>
      </c>
      <c r="R1814" t="s">
        <v>7</v>
      </c>
    </row>
    <row r="1815" spans="1:18" x14ac:dyDescent="0.35">
      <c r="A1815">
        <v>721</v>
      </c>
      <c r="B1815" t="s">
        <v>363</v>
      </c>
      <c r="C1815">
        <v>1.9E-2</v>
      </c>
      <c r="D1815" t="s">
        <v>490</v>
      </c>
      <c r="E1815" t="s">
        <v>387</v>
      </c>
      <c r="F1815" t="s">
        <v>367</v>
      </c>
      <c r="G1815" t="s">
        <v>363</v>
      </c>
      <c r="H1815">
        <v>14.96</v>
      </c>
      <c r="I1815" t="s">
        <v>871</v>
      </c>
      <c r="L1815">
        <v>105493846</v>
      </c>
      <c r="M1815" s="5">
        <v>43245</v>
      </c>
      <c r="N1815">
        <v>28</v>
      </c>
      <c r="O1815">
        <v>1</v>
      </c>
      <c r="P1815">
        <v>12</v>
      </c>
      <c r="Q1815">
        <v>1</v>
      </c>
      <c r="R1815" t="s">
        <v>7</v>
      </c>
    </row>
    <row r="1816" spans="1:18" x14ac:dyDescent="0.35">
      <c r="A1816">
        <v>0</v>
      </c>
      <c r="B1816" t="s">
        <v>363</v>
      </c>
      <c r="C1816">
        <v>2.8000000000000001E-2</v>
      </c>
      <c r="D1816" t="s">
        <v>411</v>
      </c>
      <c r="E1816" t="s">
        <v>387</v>
      </c>
      <c r="F1816" t="s">
        <v>367</v>
      </c>
      <c r="G1816" t="s">
        <v>363</v>
      </c>
      <c r="H1816">
        <v>14.968999999999999</v>
      </c>
      <c r="I1816" t="s">
        <v>871</v>
      </c>
      <c r="L1816">
        <v>105967815</v>
      </c>
      <c r="M1816" s="5">
        <v>43699</v>
      </c>
      <c r="N1816">
        <v>24</v>
      </c>
      <c r="O1816">
        <v>1</v>
      </c>
      <c r="P1816">
        <v>4</v>
      </c>
      <c r="Q1816">
        <v>1</v>
      </c>
      <c r="R1816" t="s">
        <v>7</v>
      </c>
    </row>
    <row r="1817" spans="1:18" x14ac:dyDescent="0.35">
      <c r="A1817">
        <v>721</v>
      </c>
      <c r="B1817" t="s">
        <v>363</v>
      </c>
      <c r="C1817">
        <v>2.8000000000000001E-2</v>
      </c>
      <c r="D1817" t="s">
        <v>411</v>
      </c>
      <c r="E1817" t="s">
        <v>387</v>
      </c>
      <c r="F1817" t="s">
        <v>363</v>
      </c>
      <c r="G1817" t="s">
        <v>363</v>
      </c>
      <c r="H1817">
        <v>14.968999999999999</v>
      </c>
      <c r="I1817" t="s">
        <v>871</v>
      </c>
      <c r="L1817">
        <v>107624115</v>
      </c>
      <c r="M1817" s="5">
        <v>45335</v>
      </c>
      <c r="N1817">
        <v>21</v>
      </c>
      <c r="O1817">
        <v>1</v>
      </c>
      <c r="P1817">
        <v>0</v>
      </c>
      <c r="Q1817">
        <v>1</v>
      </c>
      <c r="R1817" t="s">
        <v>7</v>
      </c>
    </row>
    <row r="1818" spans="1:18" x14ac:dyDescent="0.35">
      <c r="A1818">
        <v>0</v>
      </c>
      <c r="B1818" t="s">
        <v>363</v>
      </c>
      <c r="C1818">
        <v>0.6</v>
      </c>
      <c r="D1818" t="s">
        <v>411</v>
      </c>
      <c r="E1818" t="s">
        <v>598</v>
      </c>
      <c r="F1818" t="s">
        <v>387</v>
      </c>
      <c r="G1818" t="s">
        <v>363</v>
      </c>
      <c r="H1818">
        <v>14.977</v>
      </c>
      <c r="I1818" t="s">
        <v>871</v>
      </c>
      <c r="L1818">
        <v>107064592</v>
      </c>
      <c r="M1818" s="5">
        <v>44802</v>
      </c>
      <c r="N1818">
        <v>21</v>
      </c>
      <c r="O1818">
        <v>1</v>
      </c>
      <c r="P1818">
        <v>0</v>
      </c>
      <c r="Q1818">
        <v>1</v>
      </c>
      <c r="R1818" t="s">
        <v>7</v>
      </c>
    </row>
    <row r="1819" spans="1:18" x14ac:dyDescent="0.35">
      <c r="A1819">
        <v>721</v>
      </c>
      <c r="B1819" t="s">
        <v>363</v>
      </c>
      <c r="C1819">
        <v>3.7999999999999999E-2</v>
      </c>
      <c r="D1819" t="s">
        <v>411</v>
      </c>
      <c r="E1819" t="s">
        <v>387</v>
      </c>
      <c r="F1819" t="s">
        <v>363</v>
      </c>
      <c r="G1819" t="s">
        <v>363</v>
      </c>
      <c r="H1819">
        <v>14.978999999999999</v>
      </c>
      <c r="I1819" t="s">
        <v>871</v>
      </c>
      <c r="L1819">
        <v>107918227</v>
      </c>
      <c r="M1819" s="5">
        <v>45603</v>
      </c>
      <c r="N1819">
        <v>24</v>
      </c>
      <c r="O1819">
        <v>1</v>
      </c>
      <c r="P1819">
        <v>4</v>
      </c>
      <c r="Q1819">
        <v>2</v>
      </c>
      <c r="R1819" t="s">
        <v>7</v>
      </c>
    </row>
    <row r="1820" spans="1:18" x14ac:dyDescent="0.35">
      <c r="A1820">
        <v>0</v>
      </c>
      <c r="B1820" t="s">
        <v>363</v>
      </c>
      <c r="C1820">
        <v>4.7E-2</v>
      </c>
      <c r="D1820" t="s">
        <v>411</v>
      </c>
      <c r="E1820" t="s">
        <v>387</v>
      </c>
      <c r="F1820" t="s">
        <v>367</v>
      </c>
      <c r="G1820" t="s">
        <v>363</v>
      </c>
      <c r="H1820">
        <v>14.988</v>
      </c>
      <c r="I1820" t="s">
        <v>871</v>
      </c>
      <c r="L1820">
        <v>107936859</v>
      </c>
      <c r="M1820" s="5">
        <v>45622</v>
      </c>
      <c r="N1820">
        <v>24</v>
      </c>
      <c r="O1820">
        <v>1</v>
      </c>
      <c r="P1820">
        <v>0</v>
      </c>
      <c r="Q1820">
        <v>2</v>
      </c>
      <c r="R1820" t="s">
        <v>7</v>
      </c>
    </row>
    <row r="1821" spans="1:18" x14ac:dyDescent="0.35">
      <c r="A1821">
        <v>0</v>
      </c>
      <c r="B1821" t="s">
        <v>363</v>
      </c>
      <c r="C1821">
        <v>0</v>
      </c>
      <c r="E1821" t="s">
        <v>633</v>
      </c>
      <c r="F1821" t="s">
        <v>384</v>
      </c>
      <c r="G1821" t="s">
        <v>363</v>
      </c>
      <c r="H1821">
        <v>999.99900000000002</v>
      </c>
      <c r="I1821" t="s">
        <v>871</v>
      </c>
      <c r="L1821">
        <v>108289004</v>
      </c>
      <c r="M1821" s="5">
        <v>45958</v>
      </c>
      <c r="N1821">
        <v>26</v>
      </c>
      <c r="O1821">
        <v>2</v>
      </c>
      <c r="P1821">
        <v>8</v>
      </c>
      <c r="Q1821">
        <v>5</v>
      </c>
      <c r="R1821" t="s">
        <v>7</v>
      </c>
    </row>
    <row r="1822" spans="1:18" x14ac:dyDescent="0.35">
      <c r="A1822">
        <v>0</v>
      </c>
      <c r="B1822" t="s">
        <v>363</v>
      </c>
      <c r="C1822">
        <v>3.7999999999999999E-2</v>
      </c>
      <c r="D1822" t="s">
        <v>6</v>
      </c>
      <c r="E1822" t="s">
        <v>633</v>
      </c>
      <c r="F1822" t="s">
        <v>384</v>
      </c>
      <c r="G1822" t="s">
        <v>363</v>
      </c>
      <c r="H1822">
        <v>999.99900000000002</v>
      </c>
      <c r="I1822" t="s">
        <v>871</v>
      </c>
      <c r="L1822">
        <v>107183696</v>
      </c>
      <c r="M1822" s="5">
        <v>44911</v>
      </c>
      <c r="N1822">
        <v>26</v>
      </c>
      <c r="O1822">
        <v>1</v>
      </c>
      <c r="P1822">
        <v>0</v>
      </c>
      <c r="Q1822">
        <v>1</v>
      </c>
      <c r="R1822" t="s">
        <v>7</v>
      </c>
    </row>
    <row r="1823" spans="1:18" x14ac:dyDescent="0.35">
      <c r="A1823">
        <v>0</v>
      </c>
      <c r="B1823" t="s">
        <v>633</v>
      </c>
      <c r="C1823">
        <v>0</v>
      </c>
      <c r="E1823" t="s">
        <v>363</v>
      </c>
      <c r="F1823" t="s">
        <v>384</v>
      </c>
      <c r="G1823" t="s">
        <v>363</v>
      </c>
      <c r="H1823">
        <v>999.99900000000002</v>
      </c>
      <c r="I1823" t="s">
        <v>871</v>
      </c>
      <c r="L1823">
        <v>107700594</v>
      </c>
      <c r="M1823" s="5">
        <v>45407</v>
      </c>
      <c r="N1823">
        <v>24</v>
      </c>
      <c r="O1823">
        <v>1</v>
      </c>
      <c r="P1823">
        <v>8</v>
      </c>
      <c r="Q1823">
        <v>1</v>
      </c>
      <c r="R1823" t="s">
        <v>7</v>
      </c>
    </row>
    <row r="1824" spans="1:18" x14ac:dyDescent="0.35">
      <c r="A1824">
        <v>0</v>
      </c>
      <c r="B1824" t="s">
        <v>387</v>
      </c>
      <c r="C1824">
        <v>0</v>
      </c>
      <c r="E1824" t="s">
        <v>363</v>
      </c>
      <c r="F1824" t="s">
        <v>384</v>
      </c>
      <c r="G1824" t="s">
        <v>387</v>
      </c>
      <c r="H1824">
        <v>6.7610000000000001</v>
      </c>
      <c r="I1824" t="s">
        <v>871</v>
      </c>
      <c r="L1824">
        <v>107328816</v>
      </c>
      <c r="M1824" s="5">
        <v>44820</v>
      </c>
      <c r="N1824">
        <v>23</v>
      </c>
      <c r="O1824">
        <v>1</v>
      </c>
      <c r="P1824">
        <v>7</v>
      </c>
      <c r="Q1824">
        <v>1</v>
      </c>
      <c r="R1824" t="s">
        <v>7</v>
      </c>
    </row>
    <row r="1825" spans="1:18" x14ac:dyDescent="0.35">
      <c r="A1825">
        <v>0</v>
      </c>
      <c r="B1825" t="s">
        <v>387</v>
      </c>
      <c r="C1825">
        <v>0</v>
      </c>
      <c r="E1825" t="s">
        <v>363</v>
      </c>
      <c r="F1825" t="s">
        <v>384</v>
      </c>
      <c r="G1825" t="s">
        <v>387</v>
      </c>
      <c r="H1825">
        <v>6.7610000000000001</v>
      </c>
      <c r="I1825" t="s">
        <v>871</v>
      </c>
      <c r="L1825">
        <v>107081301</v>
      </c>
      <c r="M1825" s="5">
        <v>44820</v>
      </c>
      <c r="N1825">
        <v>23</v>
      </c>
      <c r="O1825">
        <v>1</v>
      </c>
      <c r="P1825">
        <v>7</v>
      </c>
      <c r="Q1825">
        <v>1</v>
      </c>
      <c r="R1825" t="s">
        <v>7</v>
      </c>
    </row>
    <row r="1826" spans="1:18" x14ac:dyDescent="0.35">
      <c r="A1826">
        <v>0</v>
      </c>
      <c r="B1826" t="s">
        <v>387</v>
      </c>
      <c r="C1826">
        <v>0</v>
      </c>
      <c r="E1826" t="s">
        <v>363</v>
      </c>
      <c r="F1826" t="s">
        <v>554</v>
      </c>
      <c r="G1826" t="s">
        <v>387</v>
      </c>
      <c r="H1826">
        <v>6.7610000000000001</v>
      </c>
      <c r="I1826" t="s">
        <v>871</v>
      </c>
      <c r="L1826">
        <v>106976273</v>
      </c>
      <c r="M1826" s="5">
        <v>44714</v>
      </c>
      <c r="N1826">
        <v>24</v>
      </c>
      <c r="O1826">
        <v>1</v>
      </c>
      <c r="P1826">
        <v>7</v>
      </c>
      <c r="Q1826">
        <v>1</v>
      </c>
      <c r="R1826" t="s">
        <v>7</v>
      </c>
    </row>
    <row r="1827" spans="1:18" x14ac:dyDescent="0.35">
      <c r="A1827">
        <v>0</v>
      </c>
      <c r="B1827" t="s">
        <v>387</v>
      </c>
      <c r="C1827">
        <v>0</v>
      </c>
      <c r="E1827" t="s">
        <v>363</v>
      </c>
      <c r="F1827" t="s">
        <v>367</v>
      </c>
      <c r="G1827" t="s">
        <v>387</v>
      </c>
      <c r="H1827">
        <v>6.7610000000000001</v>
      </c>
      <c r="I1827" t="s">
        <v>871</v>
      </c>
      <c r="L1827">
        <v>106843927</v>
      </c>
      <c r="M1827" s="5">
        <v>44587</v>
      </c>
      <c r="N1827">
        <v>23</v>
      </c>
      <c r="O1827">
        <v>1</v>
      </c>
      <c r="P1827">
        <v>7</v>
      </c>
      <c r="Q1827">
        <v>1</v>
      </c>
      <c r="R1827" t="s">
        <v>7</v>
      </c>
    </row>
    <row r="1828" spans="1:18" x14ac:dyDescent="0.35">
      <c r="B1828" t="s">
        <v>387</v>
      </c>
      <c r="C1828">
        <v>0</v>
      </c>
      <c r="E1828" t="s">
        <v>363</v>
      </c>
      <c r="F1828" s="640" t="s">
        <v>596</v>
      </c>
      <c r="G1828" t="s">
        <v>387</v>
      </c>
      <c r="H1828">
        <v>6.7610000000000001</v>
      </c>
      <c r="I1828" t="s">
        <v>871</v>
      </c>
      <c r="L1828">
        <v>106753927</v>
      </c>
      <c r="M1828" s="5">
        <v>44504</v>
      </c>
      <c r="N1828">
        <v>23</v>
      </c>
      <c r="O1828">
        <v>1</v>
      </c>
      <c r="P1828">
        <v>7</v>
      </c>
      <c r="Q1828">
        <v>1</v>
      </c>
      <c r="R1828" t="s">
        <v>7</v>
      </c>
    </row>
    <row r="1829" spans="1:18" x14ac:dyDescent="0.35">
      <c r="A1829">
        <v>0</v>
      </c>
      <c r="B1829" t="s">
        <v>387</v>
      </c>
      <c r="C1829">
        <v>0</v>
      </c>
      <c r="E1829" t="s">
        <v>363</v>
      </c>
      <c r="F1829" t="s">
        <v>593</v>
      </c>
      <c r="G1829" t="s">
        <v>387</v>
      </c>
      <c r="H1829">
        <v>6.7610000000000001</v>
      </c>
      <c r="I1829" t="s">
        <v>871</v>
      </c>
      <c r="L1829">
        <v>106720670</v>
      </c>
      <c r="M1829" s="5">
        <v>44470</v>
      </c>
      <c r="N1829">
        <v>26</v>
      </c>
      <c r="O1829">
        <v>1</v>
      </c>
      <c r="P1829">
        <v>7</v>
      </c>
      <c r="Q1829">
        <v>1</v>
      </c>
      <c r="R1829" t="s">
        <v>7</v>
      </c>
    </row>
    <row r="1830" spans="1:18" x14ac:dyDescent="0.35">
      <c r="A1830">
        <v>0</v>
      </c>
      <c r="B1830" t="s">
        <v>387</v>
      </c>
      <c r="C1830">
        <v>0</v>
      </c>
      <c r="E1830" t="s">
        <v>363</v>
      </c>
      <c r="F1830" t="s">
        <v>367</v>
      </c>
      <c r="G1830" t="s">
        <v>387</v>
      </c>
      <c r="H1830">
        <v>6.7610000000000001</v>
      </c>
      <c r="I1830" t="s">
        <v>871</v>
      </c>
      <c r="L1830">
        <v>106637671</v>
      </c>
      <c r="M1830" s="5">
        <v>44395</v>
      </c>
      <c r="N1830">
        <v>23</v>
      </c>
      <c r="O1830">
        <v>2</v>
      </c>
      <c r="P1830">
        <v>7</v>
      </c>
      <c r="Q1830">
        <v>4</v>
      </c>
      <c r="R1830" t="s">
        <v>7</v>
      </c>
    </row>
    <row r="1831" spans="1:18" x14ac:dyDescent="0.35">
      <c r="A1831">
        <v>721</v>
      </c>
      <c r="B1831" t="s">
        <v>387</v>
      </c>
      <c r="C1831">
        <v>0</v>
      </c>
      <c r="E1831" t="s">
        <v>363</v>
      </c>
      <c r="F1831" t="s">
        <v>603</v>
      </c>
      <c r="G1831" t="s">
        <v>387</v>
      </c>
      <c r="H1831">
        <v>6.7610000000000001</v>
      </c>
      <c r="I1831" t="s">
        <v>871</v>
      </c>
      <c r="L1831">
        <v>106569702</v>
      </c>
      <c r="M1831" s="5">
        <v>44325</v>
      </c>
      <c r="N1831">
        <v>30</v>
      </c>
      <c r="O1831">
        <v>1</v>
      </c>
      <c r="P1831">
        <v>7</v>
      </c>
      <c r="Q1831">
        <v>5</v>
      </c>
      <c r="R1831" t="s">
        <v>8</v>
      </c>
    </row>
    <row r="1832" spans="1:18" x14ac:dyDescent="0.35">
      <c r="A1832">
        <v>0</v>
      </c>
      <c r="B1832" t="s">
        <v>387</v>
      </c>
      <c r="C1832">
        <v>0</v>
      </c>
      <c r="E1832" t="s">
        <v>363</v>
      </c>
      <c r="F1832" t="s">
        <v>384</v>
      </c>
      <c r="G1832" t="s">
        <v>387</v>
      </c>
      <c r="H1832">
        <v>6.7610000000000001</v>
      </c>
      <c r="I1832" t="s">
        <v>871</v>
      </c>
      <c r="L1832">
        <v>106404635</v>
      </c>
      <c r="M1832" s="5">
        <v>44148</v>
      </c>
      <c r="N1832">
        <v>26</v>
      </c>
      <c r="O1832">
        <v>1</v>
      </c>
      <c r="P1832">
        <v>7</v>
      </c>
      <c r="Q1832">
        <v>1</v>
      </c>
      <c r="R1832" t="s">
        <v>3</v>
      </c>
    </row>
    <row r="1833" spans="1:18" x14ac:dyDescent="0.35">
      <c r="A1833">
        <v>0</v>
      </c>
      <c r="B1833" t="s">
        <v>387</v>
      </c>
      <c r="C1833">
        <v>0</v>
      </c>
      <c r="E1833" t="s">
        <v>363</v>
      </c>
      <c r="F1833" t="s">
        <v>554</v>
      </c>
      <c r="G1833" t="s">
        <v>387</v>
      </c>
      <c r="H1833">
        <v>6.7610000000000001</v>
      </c>
      <c r="I1833" t="s">
        <v>871</v>
      </c>
      <c r="L1833">
        <v>106084592</v>
      </c>
      <c r="M1833" s="5">
        <v>43803</v>
      </c>
      <c r="N1833">
        <v>23</v>
      </c>
      <c r="O1833">
        <v>1</v>
      </c>
      <c r="P1833">
        <v>7</v>
      </c>
      <c r="Q1833">
        <v>1</v>
      </c>
      <c r="R1833" t="s">
        <v>7</v>
      </c>
    </row>
    <row r="1834" spans="1:18" x14ac:dyDescent="0.35">
      <c r="A1834">
        <v>721</v>
      </c>
      <c r="B1834" t="s">
        <v>387</v>
      </c>
      <c r="C1834">
        <v>0</v>
      </c>
      <c r="E1834" t="s">
        <v>363</v>
      </c>
      <c r="F1834" t="s">
        <v>367</v>
      </c>
      <c r="G1834" t="s">
        <v>387</v>
      </c>
      <c r="H1834">
        <v>6.7610000000000001</v>
      </c>
      <c r="I1834" t="s">
        <v>871</v>
      </c>
      <c r="L1834">
        <v>106166287</v>
      </c>
      <c r="M1834" s="5">
        <v>43885</v>
      </c>
      <c r="N1834">
        <v>23</v>
      </c>
      <c r="O1834">
        <v>2</v>
      </c>
      <c r="P1834">
        <v>7</v>
      </c>
      <c r="Q1834">
        <v>5</v>
      </c>
      <c r="R1834" t="s">
        <v>7</v>
      </c>
    </row>
    <row r="1835" spans="1:18" x14ac:dyDescent="0.35">
      <c r="A1835">
        <v>0</v>
      </c>
      <c r="B1835" t="s">
        <v>387</v>
      </c>
      <c r="C1835">
        <v>0</v>
      </c>
      <c r="E1835" t="s">
        <v>363</v>
      </c>
      <c r="F1835" t="s">
        <v>554</v>
      </c>
      <c r="G1835" t="s">
        <v>387</v>
      </c>
      <c r="H1835">
        <v>6.7610000000000001</v>
      </c>
      <c r="I1835" t="s">
        <v>871</v>
      </c>
      <c r="L1835">
        <v>105976856</v>
      </c>
      <c r="M1835" s="5">
        <v>43707</v>
      </c>
      <c r="N1835">
        <v>21</v>
      </c>
      <c r="O1835">
        <v>1</v>
      </c>
      <c r="P1835">
        <v>7</v>
      </c>
      <c r="Q1835">
        <v>5</v>
      </c>
      <c r="R1835" t="s">
        <v>7</v>
      </c>
    </row>
    <row r="1836" spans="1:18" x14ac:dyDescent="0.35">
      <c r="A1836">
        <v>721</v>
      </c>
      <c r="B1836" t="s">
        <v>387</v>
      </c>
      <c r="C1836">
        <v>0</v>
      </c>
      <c r="E1836" t="s">
        <v>363</v>
      </c>
      <c r="F1836" t="s">
        <v>367</v>
      </c>
      <c r="G1836" t="s">
        <v>387</v>
      </c>
      <c r="H1836">
        <v>6.7610000000000001</v>
      </c>
      <c r="I1836" t="s">
        <v>871</v>
      </c>
      <c r="L1836">
        <v>105780917</v>
      </c>
      <c r="M1836" s="5">
        <v>43516</v>
      </c>
      <c r="N1836">
        <v>23</v>
      </c>
      <c r="O1836">
        <v>1</v>
      </c>
      <c r="P1836">
        <v>7</v>
      </c>
      <c r="Q1836">
        <v>1</v>
      </c>
      <c r="R1836" t="s">
        <v>3</v>
      </c>
    </row>
    <row r="1837" spans="1:18" x14ac:dyDescent="0.35">
      <c r="A1837">
        <v>721</v>
      </c>
      <c r="B1837" t="s">
        <v>387</v>
      </c>
      <c r="C1837">
        <v>0</v>
      </c>
      <c r="E1837" t="s">
        <v>363</v>
      </c>
      <c r="F1837" t="s">
        <v>367</v>
      </c>
      <c r="G1837" t="s">
        <v>387</v>
      </c>
      <c r="H1837">
        <v>6.7610000000000001</v>
      </c>
      <c r="I1837" t="s">
        <v>871</v>
      </c>
      <c r="L1837">
        <v>105974678</v>
      </c>
      <c r="M1837" s="5">
        <v>43703</v>
      </c>
      <c r="N1837">
        <v>21</v>
      </c>
      <c r="O1837">
        <v>1</v>
      </c>
      <c r="P1837">
        <v>7</v>
      </c>
      <c r="Q1837">
        <v>1</v>
      </c>
      <c r="R1837" t="s">
        <v>7</v>
      </c>
    </row>
    <row r="1838" spans="1:18" x14ac:dyDescent="0.35">
      <c r="A1838">
        <v>0</v>
      </c>
      <c r="B1838" t="s">
        <v>387</v>
      </c>
      <c r="C1838">
        <v>0</v>
      </c>
      <c r="E1838" t="s">
        <v>363</v>
      </c>
      <c r="F1838" t="s">
        <v>367</v>
      </c>
      <c r="G1838" t="s">
        <v>387</v>
      </c>
      <c r="H1838">
        <v>6.7610000000000001</v>
      </c>
      <c r="I1838" t="s">
        <v>871</v>
      </c>
      <c r="L1838">
        <v>105623788</v>
      </c>
      <c r="M1838" s="5">
        <v>43369</v>
      </c>
      <c r="N1838">
        <v>23</v>
      </c>
      <c r="O1838">
        <v>1</v>
      </c>
      <c r="P1838">
        <v>7</v>
      </c>
      <c r="Q1838">
        <v>1</v>
      </c>
      <c r="R1838" t="s">
        <v>7</v>
      </c>
    </row>
    <row r="1839" spans="1:18" x14ac:dyDescent="0.35">
      <c r="A1839">
        <v>0</v>
      </c>
      <c r="B1839" t="s">
        <v>387</v>
      </c>
      <c r="C1839">
        <v>0</v>
      </c>
      <c r="E1839" t="s">
        <v>363</v>
      </c>
      <c r="F1839" s="640" t="s">
        <v>596</v>
      </c>
      <c r="G1839" t="s">
        <v>387</v>
      </c>
      <c r="H1839">
        <v>6.7610000000000001</v>
      </c>
      <c r="I1839" t="s">
        <v>871</v>
      </c>
      <c r="L1839">
        <v>105489203</v>
      </c>
      <c r="M1839" s="5">
        <v>43244</v>
      </c>
      <c r="N1839">
        <v>23</v>
      </c>
      <c r="O1839">
        <v>1</v>
      </c>
      <c r="P1839">
        <v>7</v>
      </c>
      <c r="Q1839">
        <v>1</v>
      </c>
      <c r="R1839" t="s">
        <v>7</v>
      </c>
    </row>
    <row r="1840" spans="1:18" x14ac:dyDescent="0.35">
      <c r="A1840">
        <v>0</v>
      </c>
      <c r="B1840" t="s">
        <v>387</v>
      </c>
      <c r="C1840">
        <v>0</v>
      </c>
      <c r="E1840" t="s">
        <v>363</v>
      </c>
      <c r="F1840" t="s">
        <v>515</v>
      </c>
      <c r="G1840" t="s">
        <v>387</v>
      </c>
      <c r="H1840">
        <v>6.7610000000000001</v>
      </c>
      <c r="I1840" t="s">
        <v>871</v>
      </c>
      <c r="L1840">
        <v>105368947</v>
      </c>
      <c r="M1840" s="5">
        <v>43131</v>
      </c>
      <c r="N1840">
        <v>24</v>
      </c>
      <c r="O1840">
        <v>1</v>
      </c>
      <c r="P1840">
        <v>7</v>
      </c>
      <c r="Q1840">
        <v>1</v>
      </c>
      <c r="R1840" t="s">
        <v>7</v>
      </c>
    </row>
    <row r="1841" spans="1:18" x14ac:dyDescent="0.35">
      <c r="B1841" t="s">
        <v>387</v>
      </c>
      <c r="C1841">
        <v>0</v>
      </c>
      <c r="E1841" t="s">
        <v>363</v>
      </c>
      <c r="F1841" t="s">
        <v>367</v>
      </c>
      <c r="G1841" t="s">
        <v>387</v>
      </c>
      <c r="H1841">
        <v>6.7610000000000001</v>
      </c>
      <c r="I1841" t="s">
        <v>871</v>
      </c>
      <c r="L1841">
        <v>105284041</v>
      </c>
      <c r="M1841" s="5">
        <v>43047</v>
      </c>
      <c r="N1841">
        <v>23</v>
      </c>
      <c r="O1841">
        <v>2</v>
      </c>
      <c r="P1841">
        <v>7</v>
      </c>
      <c r="Q1841">
        <v>1</v>
      </c>
      <c r="R1841" t="s">
        <v>7</v>
      </c>
    </row>
    <row r="1842" spans="1:18" x14ac:dyDescent="0.35">
      <c r="A1842">
        <v>721</v>
      </c>
      <c r="B1842" t="s">
        <v>387</v>
      </c>
      <c r="C1842">
        <v>0</v>
      </c>
      <c r="E1842" t="s">
        <v>363</v>
      </c>
      <c r="F1842" s="640" t="s">
        <v>344</v>
      </c>
      <c r="G1842" t="s">
        <v>387</v>
      </c>
      <c r="H1842">
        <v>6.7610000000000001</v>
      </c>
      <c r="I1842" t="s">
        <v>871</v>
      </c>
      <c r="L1842">
        <v>105312600</v>
      </c>
      <c r="M1842" s="5">
        <v>43075</v>
      </c>
      <c r="N1842">
        <v>23</v>
      </c>
      <c r="O1842">
        <v>2</v>
      </c>
      <c r="P1842">
        <v>7</v>
      </c>
      <c r="Q1842">
        <v>5</v>
      </c>
      <c r="R1842" t="s">
        <v>3</v>
      </c>
    </row>
    <row r="1843" spans="1:18" x14ac:dyDescent="0.35">
      <c r="A1843">
        <v>721</v>
      </c>
      <c r="B1843" t="s">
        <v>387</v>
      </c>
      <c r="C1843">
        <v>0</v>
      </c>
      <c r="E1843" t="s">
        <v>363</v>
      </c>
      <c r="F1843" s="640" t="s">
        <v>344</v>
      </c>
      <c r="G1843" t="s">
        <v>387</v>
      </c>
      <c r="H1843">
        <v>6.7610000000000001</v>
      </c>
      <c r="I1843" t="s">
        <v>871</v>
      </c>
      <c r="L1843">
        <v>105418260</v>
      </c>
      <c r="M1843" s="5">
        <v>43177</v>
      </c>
      <c r="N1843">
        <v>30</v>
      </c>
      <c r="O1843">
        <v>1</v>
      </c>
      <c r="P1843">
        <v>7</v>
      </c>
      <c r="Q1843">
        <v>1</v>
      </c>
      <c r="R1843" t="s">
        <v>3</v>
      </c>
    </row>
    <row r="1844" spans="1:18" x14ac:dyDescent="0.35">
      <c r="A1844">
        <v>721</v>
      </c>
      <c r="B1844" t="s">
        <v>387</v>
      </c>
      <c r="C1844">
        <v>0</v>
      </c>
      <c r="E1844" t="s">
        <v>363</v>
      </c>
      <c r="F1844" s="640" t="s">
        <v>596</v>
      </c>
      <c r="G1844" t="s">
        <v>387</v>
      </c>
      <c r="H1844">
        <v>6.7610000000000001</v>
      </c>
      <c r="I1844" t="s">
        <v>871</v>
      </c>
      <c r="L1844">
        <v>105270525</v>
      </c>
      <c r="M1844" s="5">
        <v>43034</v>
      </c>
      <c r="N1844">
        <v>30</v>
      </c>
      <c r="O1844">
        <v>1</v>
      </c>
      <c r="P1844">
        <v>7</v>
      </c>
      <c r="Q1844">
        <v>5</v>
      </c>
      <c r="R1844" t="s">
        <v>3</v>
      </c>
    </row>
    <row r="1845" spans="1:18" x14ac:dyDescent="0.35">
      <c r="A1845">
        <v>0</v>
      </c>
      <c r="B1845" t="s">
        <v>387</v>
      </c>
      <c r="C1845">
        <v>0</v>
      </c>
      <c r="E1845" t="s">
        <v>363</v>
      </c>
      <c r="F1845" t="s">
        <v>593</v>
      </c>
      <c r="G1845" t="s">
        <v>387</v>
      </c>
      <c r="H1845">
        <v>6.7610000000000001</v>
      </c>
      <c r="I1845" t="s">
        <v>871</v>
      </c>
      <c r="L1845">
        <v>104908060</v>
      </c>
      <c r="M1845" s="5">
        <v>42682</v>
      </c>
      <c r="N1845">
        <v>21</v>
      </c>
      <c r="O1845">
        <v>1</v>
      </c>
      <c r="P1845">
        <v>7</v>
      </c>
      <c r="Q1845">
        <v>1</v>
      </c>
      <c r="R1845" t="s">
        <v>7</v>
      </c>
    </row>
    <row r="1846" spans="1:18" x14ac:dyDescent="0.35">
      <c r="A1846">
        <v>721</v>
      </c>
      <c r="B1846" t="s">
        <v>387</v>
      </c>
      <c r="C1846">
        <v>0</v>
      </c>
      <c r="E1846" t="s">
        <v>363</v>
      </c>
      <c r="F1846" s="640" t="s">
        <v>596</v>
      </c>
      <c r="G1846" t="s">
        <v>387</v>
      </c>
      <c r="H1846">
        <v>6.7610000000000001</v>
      </c>
      <c r="I1846" t="s">
        <v>871</v>
      </c>
      <c r="L1846">
        <v>104847557</v>
      </c>
      <c r="M1846" s="5">
        <v>42622</v>
      </c>
      <c r="N1846">
        <v>23</v>
      </c>
      <c r="O1846">
        <v>1</v>
      </c>
      <c r="P1846">
        <v>7</v>
      </c>
      <c r="Q1846">
        <v>5</v>
      </c>
      <c r="R1846" t="s">
        <v>3</v>
      </c>
    </row>
    <row r="1847" spans="1:18" x14ac:dyDescent="0.35">
      <c r="A1847">
        <v>0</v>
      </c>
      <c r="B1847" t="s">
        <v>387</v>
      </c>
      <c r="C1847">
        <v>0</v>
      </c>
      <c r="E1847" t="s">
        <v>363</v>
      </c>
      <c r="F1847" t="s">
        <v>554</v>
      </c>
      <c r="G1847" t="s">
        <v>387</v>
      </c>
      <c r="H1847">
        <v>6.7610000000000001</v>
      </c>
      <c r="I1847" t="s">
        <v>871</v>
      </c>
      <c r="L1847">
        <v>104509835</v>
      </c>
      <c r="M1847" s="5">
        <v>42276</v>
      </c>
      <c r="N1847">
        <v>21</v>
      </c>
      <c r="O1847">
        <v>1</v>
      </c>
      <c r="P1847">
        <v>0</v>
      </c>
      <c r="Q1847">
        <v>1</v>
      </c>
      <c r="R1847" t="s">
        <v>7</v>
      </c>
    </row>
    <row r="1848" spans="1:18" x14ac:dyDescent="0.35">
      <c r="A1848">
        <v>0</v>
      </c>
      <c r="B1848" t="s">
        <v>387</v>
      </c>
      <c r="C1848">
        <v>0</v>
      </c>
      <c r="E1848" t="s">
        <v>363</v>
      </c>
      <c r="F1848" s="640" t="s">
        <v>596</v>
      </c>
      <c r="G1848" t="s">
        <v>387</v>
      </c>
      <c r="H1848">
        <v>6.7610000000000001</v>
      </c>
      <c r="I1848" t="s">
        <v>871</v>
      </c>
      <c r="L1848">
        <v>104354026</v>
      </c>
      <c r="M1848" s="5">
        <v>42111</v>
      </c>
      <c r="N1848">
        <v>30</v>
      </c>
      <c r="O1848">
        <v>1</v>
      </c>
      <c r="P1848">
        <v>7</v>
      </c>
      <c r="Q1848">
        <v>1</v>
      </c>
      <c r="R1848" t="s">
        <v>3</v>
      </c>
    </row>
    <row r="1849" spans="1:18" x14ac:dyDescent="0.35">
      <c r="B1849" t="s">
        <v>387</v>
      </c>
      <c r="C1849">
        <v>0</v>
      </c>
      <c r="E1849" t="s">
        <v>363</v>
      </c>
      <c r="F1849" s="640" t="s">
        <v>596</v>
      </c>
      <c r="G1849" t="s">
        <v>387</v>
      </c>
      <c r="H1849">
        <v>6.7610000000000001</v>
      </c>
      <c r="I1849" t="s">
        <v>871</v>
      </c>
      <c r="L1849">
        <v>107656438</v>
      </c>
      <c r="M1849" s="5">
        <v>45367</v>
      </c>
      <c r="N1849">
        <v>26</v>
      </c>
      <c r="O1849">
        <v>1</v>
      </c>
      <c r="P1849">
        <v>7</v>
      </c>
      <c r="Q1849">
        <v>1</v>
      </c>
      <c r="R1849" t="s">
        <v>7</v>
      </c>
    </row>
    <row r="1850" spans="1:18" x14ac:dyDescent="0.35">
      <c r="A1850">
        <v>0</v>
      </c>
      <c r="B1850" t="s">
        <v>387</v>
      </c>
      <c r="C1850">
        <v>0</v>
      </c>
      <c r="E1850" t="s">
        <v>363</v>
      </c>
      <c r="F1850" s="640" t="s">
        <v>596</v>
      </c>
      <c r="G1850" t="s">
        <v>387</v>
      </c>
      <c r="H1850">
        <v>6.7610000000000001</v>
      </c>
      <c r="I1850" t="s">
        <v>871</v>
      </c>
      <c r="L1850">
        <v>107826619</v>
      </c>
      <c r="M1850" s="5">
        <v>45527</v>
      </c>
      <c r="N1850">
        <v>21</v>
      </c>
      <c r="O1850">
        <v>1</v>
      </c>
      <c r="P1850">
        <v>0</v>
      </c>
      <c r="Q1850">
        <v>1</v>
      </c>
      <c r="R1850" t="s">
        <v>7</v>
      </c>
    </row>
    <row r="1851" spans="1:18" x14ac:dyDescent="0.35">
      <c r="A1851">
        <v>0</v>
      </c>
      <c r="B1851" t="s">
        <v>387</v>
      </c>
      <c r="C1851">
        <v>0</v>
      </c>
      <c r="E1851" t="s">
        <v>363</v>
      </c>
      <c r="F1851" t="s">
        <v>367</v>
      </c>
      <c r="G1851" t="s">
        <v>387</v>
      </c>
      <c r="H1851">
        <v>6.7610000000000001</v>
      </c>
      <c r="I1851" t="s">
        <v>871</v>
      </c>
      <c r="L1851">
        <v>107519561</v>
      </c>
      <c r="M1851" s="5">
        <v>45236</v>
      </c>
      <c r="N1851">
        <v>24</v>
      </c>
      <c r="O1851">
        <v>1</v>
      </c>
      <c r="P1851">
        <v>7</v>
      </c>
      <c r="Q1851">
        <v>5</v>
      </c>
      <c r="R1851" t="s">
        <v>3</v>
      </c>
    </row>
    <row r="1852" spans="1:18" x14ac:dyDescent="0.35">
      <c r="A1852">
        <v>0</v>
      </c>
      <c r="B1852" t="s">
        <v>387</v>
      </c>
      <c r="C1852">
        <v>0</v>
      </c>
      <c r="E1852" t="s">
        <v>363</v>
      </c>
      <c r="F1852" t="s">
        <v>603</v>
      </c>
      <c r="G1852" t="s">
        <v>387</v>
      </c>
      <c r="H1852">
        <v>6.7610000000000001</v>
      </c>
      <c r="I1852" t="s">
        <v>871</v>
      </c>
      <c r="L1852">
        <v>107493384</v>
      </c>
      <c r="M1852" s="5">
        <v>45216</v>
      </c>
      <c r="N1852">
        <v>23</v>
      </c>
      <c r="O1852">
        <v>1</v>
      </c>
      <c r="P1852">
        <v>7</v>
      </c>
      <c r="Q1852">
        <v>1</v>
      </c>
      <c r="R1852" t="s">
        <v>3</v>
      </c>
    </row>
    <row r="1853" spans="1:18" x14ac:dyDescent="0.35">
      <c r="A1853">
        <v>0</v>
      </c>
      <c r="B1853" t="s">
        <v>387</v>
      </c>
      <c r="C1853">
        <v>0</v>
      </c>
      <c r="E1853" t="s">
        <v>363</v>
      </c>
      <c r="F1853" t="s">
        <v>554</v>
      </c>
      <c r="G1853" t="s">
        <v>387</v>
      </c>
      <c r="H1853">
        <v>6.7610000000000001</v>
      </c>
      <c r="I1853" t="s">
        <v>871</v>
      </c>
      <c r="L1853">
        <v>107374130</v>
      </c>
      <c r="M1853" s="5">
        <v>45096</v>
      </c>
      <c r="N1853">
        <v>23</v>
      </c>
      <c r="O1853">
        <v>1</v>
      </c>
      <c r="P1853">
        <v>7</v>
      </c>
      <c r="Q1853">
        <v>1</v>
      </c>
      <c r="R1853" t="s">
        <v>7</v>
      </c>
    </row>
    <row r="1854" spans="1:18" x14ac:dyDescent="0.35">
      <c r="A1854">
        <v>0</v>
      </c>
      <c r="B1854" t="s">
        <v>387</v>
      </c>
      <c r="C1854">
        <v>0</v>
      </c>
      <c r="E1854" t="s">
        <v>363</v>
      </c>
      <c r="F1854" t="s">
        <v>404</v>
      </c>
      <c r="G1854" t="s">
        <v>387</v>
      </c>
      <c r="H1854">
        <v>6.7610000000000001</v>
      </c>
      <c r="I1854" t="s">
        <v>871</v>
      </c>
      <c r="L1854">
        <v>107193398</v>
      </c>
      <c r="M1854" s="5">
        <v>44910</v>
      </c>
      <c r="N1854">
        <v>23</v>
      </c>
      <c r="O1854">
        <v>1</v>
      </c>
      <c r="P1854">
        <v>7</v>
      </c>
      <c r="Q1854">
        <v>5</v>
      </c>
      <c r="R1854" t="s">
        <v>7</v>
      </c>
    </row>
    <row r="1855" spans="1:18" x14ac:dyDescent="0.35">
      <c r="A1855">
        <v>0</v>
      </c>
      <c r="B1855" t="s">
        <v>387</v>
      </c>
      <c r="C1855">
        <v>0</v>
      </c>
      <c r="E1855" t="s">
        <v>363</v>
      </c>
      <c r="F1855" t="s">
        <v>667</v>
      </c>
      <c r="G1855" t="s">
        <v>387</v>
      </c>
      <c r="H1855">
        <v>6.7610000000000001</v>
      </c>
      <c r="I1855" t="s">
        <v>871</v>
      </c>
      <c r="L1855">
        <v>107180867</v>
      </c>
      <c r="M1855" s="5">
        <v>44906</v>
      </c>
      <c r="N1855">
        <v>21</v>
      </c>
      <c r="O1855">
        <v>1</v>
      </c>
      <c r="P1855">
        <v>7</v>
      </c>
      <c r="Q1855">
        <v>5</v>
      </c>
      <c r="R1855" t="s">
        <v>7</v>
      </c>
    </row>
    <row r="1856" spans="1:18" x14ac:dyDescent="0.35">
      <c r="B1856" t="s">
        <v>387</v>
      </c>
      <c r="C1856">
        <v>0</v>
      </c>
      <c r="E1856" t="s">
        <v>363</v>
      </c>
      <c r="F1856" t="s">
        <v>554</v>
      </c>
      <c r="G1856" t="s">
        <v>387</v>
      </c>
      <c r="H1856">
        <v>6.7610000000000001</v>
      </c>
      <c r="I1856" t="s">
        <v>871</v>
      </c>
      <c r="L1856">
        <v>107702400</v>
      </c>
      <c r="M1856" s="5">
        <v>45398</v>
      </c>
      <c r="N1856">
        <v>21</v>
      </c>
      <c r="O1856">
        <v>1</v>
      </c>
      <c r="P1856">
        <v>7</v>
      </c>
      <c r="Q1856">
        <v>1</v>
      </c>
      <c r="R1856" t="s">
        <v>7</v>
      </c>
    </row>
    <row r="1857" spans="1:18" x14ac:dyDescent="0.35">
      <c r="A1857">
        <v>0</v>
      </c>
      <c r="B1857" t="s">
        <v>387</v>
      </c>
      <c r="C1857">
        <v>0</v>
      </c>
      <c r="E1857" t="s">
        <v>363</v>
      </c>
      <c r="F1857" s="640" t="s">
        <v>596</v>
      </c>
      <c r="G1857" t="s">
        <v>387</v>
      </c>
      <c r="H1857">
        <v>6.7610000000000001</v>
      </c>
      <c r="I1857" t="s">
        <v>871</v>
      </c>
      <c r="L1857">
        <v>107442103</v>
      </c>
      <c r="M1857" s="5">
        <v>45165</v>
      </c>
      <c r="N1857">
        <v>24</v>
      </c>
      <c r="O1857">
        <v>1</v>
      </c>
      <c r="P1857">
        <v>7</v>
      </c>
      <c r="Q1857">
        <v>1</v>
      </c>
      <c r="R1857" t="s">
        <v>7</v>
      </c>
    </row>
    <row r="1858" spans="1:18" x14ac:dyDescent="0.35">
      <c r="A1858">
        <v>0</v>
      </c>
      <c r="B1858" t="s">
        <v>387</v>
      </c>
      <c r="C1858">
        <v>0</v>
      </c>
      <c r="E1858" t="s">
        <v>363</v>
      </c>
      <c r="F1858" t="s">
        <v>603</v>
      </c>
      <c r="G1858" t="s">
        <v>387</v>
      </c>
      <c r="H1858">
        <v>6.7610000000000001</v>
      </c>
      <c r="I1858" t="s">
        <v>871</v>
      </c>
      <c r="L1858">
        <v>108396300</v>
      </c>
      <c r="M1858" s="5">
        <v>46060</v>
      </c>
      <c r="N1858">
        <v>23</v>
      </c>
      <c r="O1858">
        <v>1</v>
      </c>
      <c r="P1858">
        <v>7</v>
      </c>
      <c r="Q1858">
        <v>5</v>
      </c>
      <c r="R1858" t="s">
        <v>7</v>
      </c>
    </row>
    <row r="1859" spans="1:18" x14ac:dyDescent="0.35">
      <c r="B1859" t="s">
        <v>387</v>
      </c>
      <c r="C1859">
        <v>0</v>
      </c>
      <c r="E1859" t="s">
        <v>363</v>
      </c>
      <c r="F1859" s="640" t="s">
        <v>596</v>
      </c>
      <c r="G1859" t="s">
        <v>387</v>
      </c>
      <c r="H1859">
        <v>6.7610000000000001</v>
      </c>
      <c r="I1859" t="s">
        <v>871</v>
      </c>
      <c r="L1859">
        <v>108470898</v>
      </c>
      <c r="M1859" s="5">
        <v>46126</v>
      </c>
      <c r="N1859">
        <v>26</v>
      </c>
      <c r="O1859">
        <v>1</v>
      </c>
      <c r="P1859">
        <v>7</v>
      </c>
      <c r="Q1859">
        <v>1</v>
      </c>
      <c r="R1859" t="s">
        <v>7</v>
      </c>
    </row>
    <row r="1860" spans="1:18" x14ac:dyDescent="0.35">
      <c r="A1860">
        <v>0</v>
      </c>
      <c r="B1860" t="s">
        <v>387</v>
      </c>
      <c r="C1860">
        <v>0</v>
      </c>
      <c r="E1860" t="s">
        <v>367</v>
      </c>
      <c r="F1860" t="s">
        <v>554</v>
      </c>
      <c r="G1860" t="s">
        <v>387</v>
      </c>
      <c r="H1860">
        <v>6.7610000000000001</v>
      </c>
      <c r="I1860" t="s">
        <v>871</v>
      </c>
      <c r="L1860">
        <v>104362681</v>
      </c>
      <c r="M1860" s="5">
        <v>42123</v>
      </c>
      <c r="N1860">
        <v>23</v>
      </c>
      <c r="O1860">
        <v>1</v>
      </c>
      <c r="P1860">
        <v>8</v>
      </c>
      <c r="Q1860">
        <v>1</v>
      </c>
      <c r="R1860" t="s">
        <v>3</v>
      </c>
    </row>
    <row r="1861" spans="1:18" x14ac:dyDescent="0.35">
      <c r="A1861">
        <v>0</v>
      </c>
      <c r="B1861" t="s">
        <v>367</v>
      </c>
      <c r="C1861">
        <v>0</v>
      </c>
      <c r="E1861" t="s">
        <v>363</v>
      </c>
      <c r="F1861" t="s">
        <v>387</v>
      </c>
      <c r="G1861" t="s">
        <v>367</v>
      </c>
      <c r="H1861">
        <v>0</v>
      </c>
      <c r="I1861" t="s">
        <v>871</v>
      </c>
      <c r="L1861">
        <v>106293363</v>
      </c>
      <c r="M1861" s="5">
        <v>44043</v>
      </c>
      <c r="N1861">
        <v>19</v>
      </c>
      <c r="O1861">
        <v>1</v>
      </c>
      <c r="P1861">
        <v>8</v>
      </c>
      <c r="Q1861">
        <v>5</v>
      </c>
      <c r="R1861" t="s">
        <v>7</v>
      </c>
    </row>
    <row r="1862" spans="1:18" x14ac:dyDescent="0.35">
      <c r="B1862" t="s">
        <v>367</v>
      </c>
      <c r="C1862">
        <v>0</v>
      </c>
      <c r="E1862" t="s">
        <v>363</v>
      </c>
      <c r="F1862" t="s">
        <v>387</v>
      </c>
      <c r="G1862" t="s">
        <v>367</v>
      </c>
      <c r="H1862">
        <v>0</v>
      </c>
      <c r="I1862" t="s">
        <v>871</v>
      </c>
      <c r="L1862">
        <v>108467093</v>
      </c>
      <c r="M1862" s="5">
        <v>46099</v>
      </c>
      <c r="N1862">
        <v>30</v>
      </c>
      <c r="O1862">
        <v>1</v>
      </c>
      <c r="P1862">
        <v>8</v>
      </c>
      <c r="Q1862">
        <v>1</v>
      </c>
      <c r="R1862" t="s">
        <v>8</v>
      </c>
    </row>
    <row r="1863" spans="1:18" x14ac:dyDescent="0.35">
      <c r="A1863">
        <v>0</v>
      </c>
      <c r="B1863" t="s">
        <v>367</v>
      </c>
      <c r="C1863">
        <v>6.3</v>
      </c>
      <c r="D1863" t="s">
        <v>6</v>
      </c>
      <c r="E1863" s="640" t="s">
        <v>398</v>
      </c>
      <c r="F1863" t="s">
        <v>422</v>
      </c>
      <c r="G1863" t="s">
        <v>367</v>
      </c>
      <c r="H1863">
        <v>0</v>
      </c>
      <c r="I1863" t="s">
        <v>871</v>
      </c>
      <c r="L1863">
        <v>105104235</v>
      </c>
      <c r="M1863" s="5">
        <v>42843</v>
      </c>
      <c r="N1863">
        <v>28</v>
      </c>
      <c r="O1863">
        <v>1</v>
      </c>
      <c r="P1863">
        <v>0</v>
      </c>
      <c r="Q1863">
        <v>5</v>
      </c>
      <c r="R1863" t="s">
        <v>8</v>
      </c>
    </row>
    <row r="1864" spans="1:18" x14ac:dyDescent="0.35">
      <c r="A1864">
        <v>721</v>
      </c>
      <c r="B1864" t="s">
        <v>367</v>
      </c>
      <c r="C1864">
        <v>0.1</v>
      </c>
      <c r="D1864" t="s">
        <v>411</v>
      </c>
      <c r="E1864" t="s">
        <v>363</v>
      </c>
      <c r="F1864" s="640" t="s">
        <v>596</v>
      </c>
      <c r="G1864" t="s">
        <v>367</v>
      </c>
      <c r="H1864">
        <v>0.1</v>
      </c>
      <c r="I1864" t="s">
        <v>871</v>
      </c>
      <c r="L1864">
        <v>108391732</v>
      </c>
      <c r="M1864" s="5">
        <v>46055</v>
      </c>
      <c r="N1864">
        <v>32</v>
      </c>
      <c r="O1864">
        <v>4</v>
      </c>
      <c r="P1864">
        <v>0</v>
      </c>
      <c r="Q1864">
        <v>1</v>
      </c>
      <c r="R1864" t="s">
        <v>7</v>
      </c>
    </row>
    <row r="1865" spans="1:18" x14ac:dyDescent="0.35">
      <c r="A1865">
        <v>0</v>
      </c>
      <c r="B1865" t="s">
        <v>367</v>
      </c>
      <c r="C1865">
        <v>0.1</v>
      </c>
      <c r="D1865" t="s">
        <v>6</v>
      </c>
      <c r="E1865" s="640" t="s">
        <v>596</v>
      </c>
      <c r="F1865" t="s">
        <v>363</v>
      </c>
      <c r="G1865" t="s">
        <v>367</v>
      </c>
      <c r="H1865">
        <v>0.114</v>
      </c>
      <c r="I1865" t="s">
        <v>871</v>
      </c>
      <c r="L1865">
        <v>104969781</v>
      </c>
      <c r="M1865" s="5">
        <v>42743</v>
      </c>
      <c r="N1865">
        <v>20</v>
      </c>
      <c r="O1865">
        <v>2</v>
      </c>
      <c r="P1865">
        <v>0</v>
      </c>
      <c r="Q1865">
        <v>1</v>
      </c>
      <c r="R1865" t="s">
        <v>7</v>
      </c>
    </row>
    <row r="1866" spans="1:18" x14ac:dyDescent="0.35">
      <c r="A1866">
        <v>0</v>
      </c>
      <c r="B1866" t="s">
        <v>367</v>
      </c>
      <c r="C1866">
        <v>0.1</v>
      </c>
      <c r="D1866" t="s">
        <v>6</v>
      </c>
      <c r="E1866" s="640" t="s">
        <v>596</v>
      </c>
      <c r="F1866" t="s">
        <v>363</v>
      </c>
      <c r="G1866" t="s">
        <v>367</v>
      </c>
      <c r="H1866">
        <v>0.114</v>
      </c>
      <c r="I1866" t="s">
        <v>871</v>
      </c>
      <c r="L1866">
        <v>104969778</v>
      </c>
      <c r="M1866" s="5">
        <v>42743</v>
      </c>
      <c r="N1866">
        <v>20</v>
      </c>
      <c r="O1866">
        <v>4</v>
      </c>
      <c r="P1866">
        <v>0</v>
      </c>
      <c r="Q1866">
        <v>1</v>
      </c>
      <c r="R1866" t="s">
        <v>7</v>
      </c>
    </row>
    <row r="1867" spans="1:18" x14ac:dyDescent="0.35">
      <c r="A1867">
        <v>0</v>
      </c>
      <c r="B1867" t="s">
        <v>367</v>
      </c>
      <c r="C1867">
        <v>0.1</v>
      </c>
      <c r="D1867" t="s">
        <v>6</v>
      </c>
      <c r="E1867" s="640" t="s">
        <v>596</v>
      </c>
      <c r="F1867" t="s">
        <v>363</v>
      </c>
      <c r="G1867" t="s">
        <v>367</v>
      </c>
      <c r="H1867">
        <v>0.114</v>
      </c>
      <c r="I1867" t="s">
        <v>871</v>
      </c>
      <c r="L1867">
        <v>103966611</v>
      </c>
      <c r="M1867" s="5">
        <v>41667</v>
      </c>
      <c r="N1867">
        <v>19</v>
      </c>
      <c r="O1867">
        <v>5</v>
      </c>
      <c r="P1867">
        <v>0</v>
      </c>
      <c r="Q1867">
        <v>5</v>
      </c>
    </row>
    <row r="1868" spans="1:18" x14ac:dyDescent="0.35">
      <c r="A1868">
        <v>721</v>
      </c>
      <c r="B1868" t="s">
        <v>367</v>
      </c>
      <c r="C1868">
        <v>1.9E-2</v>
      </c>
      <c r="D1868" t="s">
        <v>6</v>
      </c>
      <c r="E1868" s="640" t="s">
        <v>596</v>
      </c>
      <c r="F1868" t="s">
        <v>363</v>
      </c>
      <c r="G1868" t="s">
        <v>367</v>
      </c>
      <c r="H1868">
        <v>0.19500000000000001</v>
      </c>
      <c r="I1868" t="s">
        <v>871</v>
      </c>
      <c r="L1868">
        <v>104826173</v>
      </c>
      <c r="M1868" s="5">
        <v>42604</v>
      </c>
      <c r="N1868">
        <v>21</v>
      </c>
      <c r="O1868">
        <v>1</v>
      </c>
      <c r="P1868">
        <v>0</v>
      </c>
      <c r="Q1868">
        <v>1</v>
      </c>
      <c r="R1868" t="s">
        <v>7</v>
      </c>
    </row>
    <row r="1869" spans="1:18" x14ac:dyDescent="0.35">
      <c r="A1869">
        <v>0</v>
      </c>
      <c r="B1869" t="s">
        <v>367</v>
      </c>
      <c r="C1869">
        <v>0.2</v>
      </c>
      <c r="D1869" t="s">
        <v>411</v>
      </c>
      <c r="E1869" t="s">
        <v>363</v>
      </c>
      <c r="F1869" s="640" t="s">
        <v>344</v>
      </c>
      <c r="G1869" t="s">
        <v>367</v>
      </c>
      <c r="H1869">
        <v>0.2</v>
      </c>
      <c r="I1869" t="s">
        <v>871</v>
      </c>
      <c r="L1869">
        <v>106255814</v>
      </c>
      <c r="M1869" s="5">
        <v>44000</v>
      </c>
      <c r="N1869">
        <v>32</v>
      </c>
      <c r="O1869">
        <v>1</v>
      </c>
      <c r="P1869">
        <v>0</v>
      </c>
      <c r="Q1869">
        <v>1</v>
      </c>
      <c r="R1869" t="s">
        <v>7</v>
      </c>
    </row>
    <row r="1870" spans="1:18" x14ac:dyDescent="0.35">
      <c r="A1870">
        <v>721</v>
      </c>
      <c r="B1870" t="s">
        <v>367</v>
      </c>
      <c r="C1870">
        <v>0</v>
      </c>
      <c r="E1870" s="640" t="s">
        <v>596</v>
      </c>
      <c r="F1870" t="s">
        <v>363</v>
      </c>
      <c r="G1870" t="s">
        <v>367</v>
      </c>
      <c r="H1870">
        <v>0.214</v>
      </c>
      <c r="I1870" t="s">
        <v>871</v>
      </c>
      <c r="L1870">
        <v>107333305</v>
      </c>
      <c r="M1870" s="5">
        <v>45054</v>
      </c>
      <c r="N1870">
        <v>24</v>
      </c>
      <c r="O1870">
        <v>1</v>
      </c>
      <c r="P1870">
        <v>9</v>
      </c>
      <c r="Q1870">
        <v>1</v>
      </c>
      <c r="R1870" t="s">
        <v>7</v>
      </c>
    </row>
    <row r="1871" spans="1:18" x14ac:dyDescent="0.35">
      <c r="A1871">
        <v>721</v>
      </c>
      <c r="B1871" t="s">
        <v>367</v>
      </c>
      <c r="C1871">
        <v>0</v>
      </c>
      <c r="E1871" s="640" t="s">
        <v>596</v>
      </c>
      <c r="F1871" t="s">
        <v>382</v>
      </c>
      <c r="G1871" t="s">
        <v>367</v>
      </c>
      <c r="H1871">
        <v>0.214</v>
      </c>
      <c r="I1871" t="s">
        <v>871</v>
      </c>
      <c r="L1871">
        <v>106736742</v>
      </c>
      <c r="M1871" s="5">
        <v>44490</v>
      </c>
      <c r="N1871">
        <v>24</v>
      </c>
      <c r="O1871">
        <v>1</v>
      </c>
      <c r="P1871">
        <v>9</v>
      </c>
      <c r="Q1871">
        <v>1</v>
      </c>
      <c r="R1871" t="s">
        <v>3</v>
      </c>
    </row>
    <row r="1872" spans="1:18" x14ac:dyDescent="0.35">
      <c r="A1872">
        <v>721</v>
      </c>
      <c r="B1872" t="s">
        <v>367</v>
      </c>
      <c r="C1872">
        <v>0</v>
      </c>
      <c r="E1872" s="640" t="s">
        <v>596</v>
      </c>
      <c r="F1872" t="s">
        <v>363</v>
      </c>
      <c r="G1872" t="s">
        <v>367</v>
      </c>
      <c r="H1872">
        <v>0.214</v>
      </c>
      <c r="I1872" t="s">
        <v>871</v>
      </c>
      <c r="L1872">
        <v>105999025</v>
      </c>
      <c r="M1872" s="5">
        <v>43727</v>
      </c>
      <c r="N1872">
        <v>24</v>
      </c>
      <c r="O1872">
        <v>1</v>
      </c>
      <c r="P1872">
        <v>8</v>
      </c>
      <c r="Q1872">
        <v>1</v>
      </c>
      <c r="R1872" t="s">
        <v>3</v>
      </c>
    </row>
    <row r="1873" spans="1:18" x14ac:dyDescent="0.35">
      <c r="A1873">
        <v>721</v>
      </c>
      <c r="B1873" t="s">
        <v>367</v>
      </c>
      <c r="C1873">
        <v>0</v>
      </c>
      <c r="E1873" s="640" t="s">
        <v>596</v>
      </c>
      <c r="F1873" t="s">
        <v>387</v>
      </c>
      <c r="G1873" t="s">
        <v>367</v>
      </c>
      <c r="H1873">
        <v>0.214</v>
      </c>
      <c r="I1873" t="s">
        <v>871</v>
      </c>
      <c r="L1873">
        <v>105044878</v>
      </c>
      <c r="M1873" s="5">
        <v>42814</v>
      </c>
      <c r="N1873">
        <v>24</v>
      </c>
      <c r="O1873">
        <v>1</v>
      </c>
      <c r="P1873">
        <v>9</v>
      </c>
      <c r="Q1873">
        <v>1</v>
      </c>
      <c r="R1873" t="s">
        <v>3</v>
      </c>
    </row>
    <row r="1874" spans="1:18" x14ac:dyDescent="0.35">
      <c r="A1874">
        <v>0</v>
      </c>
      <c r="B1874" t="s">
        <v>367</v>
      </c>
      <c r="C1874">
        <v>0</v>
      </c>
      <c r="E1874" s="640" t="s">
        <v>596</v>
      </c>
      <c r="F1874" t="s">
        <v>363</v>
      </c>
      <c r="G1874" t="s">
        <v>367</v>
      </c>
      <c r="H1874">
        <v>0.214</v>
      </c>
      <c r="I1874" t="s">
        <v>871</v>
      </c>
      <c r="L1874">
        <v>104589921</v>
      </c>
      <c r="M1874" s="5">
        <v>42356</v>
      </c>
      <c r="N1874">
        <v>27</v>
      </c>
      <c r="O1874">
        <v>2</v>
      </c>
      <c r="P1874">
        <v>8</v>
      </c>
      <c r="Q1874">
        <v>3</v>
      </c>
      <c r="R1874" t="s">
        <v>3</v>
      </c>
    </row>
    <row r="1875" spans="1:18" x14ac:dyDescent="0.35">
      <c r="A1875">
        <v>0</v>
      </c>
      <c r="B1875" t="s">
        <v>367</v>
      </c>
      <c r="C1875">
        <v>0</v>
      </c>
      <c r="E1875" s="640" t="s">
        <v>596</v>
      </c>
      <c r="F1875" t="s">
        <v>387</v>
      </c>
      <c r="G1875" t="s">
        <v>367</v>
      </c>
      <c r="H1875">
        <v>0.214</v>
      </c>
      <c r="I1875" t="s">
        <v>871</v>
      </c>
      <c r="L1875">
        <v>104267204</v>
      </c>
      <c r="M1875" s="5">
        <v>42017</v>
      </c>
      <c r="N1875">
        <v>24</v>
      </c>
      <c r="O1875">
        <v>2</v>
      </c>
      <c r="P1875">
        <v>8</v>
      </c>
      <c r="Q1875">
        <v>1</v>
      </c>
      <c r="R1875" t="s">
        <v>3</v>
      </c>
    </row>
    <row r="1876" spans="1:18" x14ac:dyDescent="0.35">
      <c r="A1876">
        <v>721</v>
      </c>
      <c r="B1876" t="s">
        <v>367</v>
      </c>
      <c r="C1876">
        <v>0</v>
      </c>
      <c r="E1876" s="640" t="s">
        <v>596</v>
      </c>
      <c r="F1876" t="s">
        <v>363</v>
      </c>
      <c r="G1876" t="s">
        <v>367</v>
      </c>
      <c r="H1876">
        <v>0.214</v>
      </c>
      <c r="I1876" t="s">
        <v>871</v>
      </c>
      <c r="L1876">
        <v>107520865</v>
      </c>
      <c r="M1876" s="5">
        <v>45238</v>
      </c>
      <c r="N1876">
        <v>22</v>
      </c>
      <c r="O1876">
        <v>1</v>
      </c>
      <c r="P1876">
        <v>9</v>
      </c>
      <c r="Q1876">
        <v>1</v>
      </c>
      <c r="R1876" t="s">
        <v>7</v>
      </c>
    </row>
    <row r="1877" spans="1:18" x14ac:dyDescent="0.35">
      <c r="A1877">
        <v>0</v>
      </c>
      <c r="B1877" t="s">
        <v>367</v>
      </c>
      <c r="C1877">
        <v>0.1</v>
      </c>
      <c r="D1877" t="s">
        <v>411</v>
      </c>
      <c r="E1877" s="640" t="s">
        <v>596</v>
      </c>
      <c r="F1877" t="s">
        <v>382</v>
      </c>
      <c r="G1877" t="s">
        <v>367</v>
      </c>
      <c r="H1877">
        <v>0.314</v>
      </c>
      <c r="I1877" t="s">
        <v>871</v>
      </c>
      <c r="L1877">
        <v>105538607</v>
      </c>
      <c r="M1877" s="5">
        <v>43291</v>
      </c>
      <c r="N1877">
        <v>29</v>
      </c>
      <c r="O1877">
        <v>1</v>
      </c>
      <c r="P1877">
        <v>0</v>
      </c>
      <c r="Q1877">
        <v>1</v>
      </c>
      <c r="R1877" t="s">
        <v>7</v>
      </c>
    </row>
    <row r="1878" spans="1:18" x14ac:dyDescent="0.35">
      <c r="B1878" t="s">
        <v>367</v>
      </c>
      <c r="C1878">
        <v>0.5</v>
      </c>
      <c r="D1878" t="s">
        <v>476</v>
      </c>
      <c r="E1878" t="s">
        <v>382</v>
      </c>
      <c r="F1878" t="s">
        <v>363</v>
      </c>
      <c r="G1878" t="s">
        <v>367</v>
      </c>
      <c r="H1878">
        <v>0.34399999999999997</v>
      </c>
      <c r="I1878" t="s">
        <v>871</v>
      </c>
      <c r="L1878">
        <v>104890654</v>
      </c>
      <c r="M1878" s="5">
        <v>42664</v>
      </c>
      <c r="N1878">
        <v>21</v>
      </c>
      <c r="O1878">
        <v>1</v>
      </c>
      <c r="P1878">
        <v>0</v>
      </c>
      <c r="Q1878">
        <v>1</v>
      </c>
      <c r="R1878" t="s">
        <v>7</v>
      </c>
    </row>
    <row r="1879" spans="1:18" x14ac:dyDescent="0.35">
      <c r="A1879">
        <v>721</v>
      </c>
      <c r="B1879" t="s">
        <v>367</v>
      </c>
      <c r="C1879">
        <v>0.3</v>
      </c>
      <c r="D1879" t="s">
        <v>468</v>
      </c>
      <c r="E1879" s="640" t="s">
        <v>596</v>
      </c>
      <c r="F1879" t="s">
        <v>382</v>
      </c>
      <c r="G1879" t="s">
        <v>367</v>
      </c>
      <c r="H1879">
        <v>0.51400000000000001</v>
      </c>
      <c r="I1879" t="s">
        <v>871</v>
      </c>
      <c r="L1879">
        <v>106060377</v>
      </c>
      <c r="M1879" s="5">
        <v>43775</v>
      </c>
      <c r="N1879">
        <v>19</v>
      </c>
      <c r="O1879">
        <v>1</v>
      </c>
      <c r="P1879">
        <v>0</v>
      </c>
      <c r="Q1879">
        <v>2</v>
      </c>
      <c r="R1879" t="s">
        <v>7</v>
      </c>
    </row>
    <row r="1880" spans="1:18" x14ac:dyDescent="0.35">
      <c r="A1880">
        <v>0</v>
      </c>
      <c r="B1880" t="s">
        <v>367</v>
      </c>
      <c r="C1880">
        <v>0.1</v>
      </c>
      <c r="D1880" t="s">
        <v>6</v>
      </c>
      <c r="E1880" t="s">
        <v>382</v>
      </c>
      <c r="F1880" t="s">
        <v>363</v>
      </c>
      <c r="G1880" t="s">
        <v>367</v>
      </c>
      <c r="H1880">
        <v>0.74399999999999999</v>
      </c>
      <c r="I1880" t="s">
        <v>871</v>
      </c>
      <c r="L1880">
        <v>107075227</v>
      </c>
      <c r="M1880" s="5">
        <v>44813</v>
      </c>
      <c r="N1880">
        <v>24</v>
      </c>
      <c r="O1880">
        <v>1</v>
      </c>
      <c r="P1880">
        <v>0</v>
      </c>
      <c r="Q1880">
        <v>1</v>
      </c>
      <c r="R1880" t="s">
        <v>7</v>
      </c>
    </row>
    <row r="1881" spans="1:18" x14ac:dyDescent="0.35">
      <c r="A1881">
        <v>0</v>
      </c>
      <c r="B1881" t="s">
        <v>367</v>
      </c>
      <c r="C1881">
        <v>0.1</v>
      </c>
      <c r="D1881" t="s">
        <v>6</v>
      </c>
      <c r="E1881" t="s">
        <v>382</v>
      </c>
      <c r="F1881" t="s">
        <v>387</v>
      </c>
      <c r="G1881" t="s">
        <v>367</v>
      </c>
      <c r="H1881">
        <v>0.74399999999999999</v>
      </c>
      <c r="I1881" t="s">
        <v>871</v>
      </c>
      <c r="L1881">
        <v>106595304</v>
      </c>
      <c r="M1881" s="5">
        <v>44352</v>
      </c>
      <c r="N1881">
        <v>21</v>
      </c>
      <c r="O1881">
        <v>1</v>
      </c>
      <c r="P1881">
        <v>0</v>
      </c>
      <c r="Q1881">
        <v>5</v>
      </c>
      <c r="R1881" t="s">
        <v>7</v>
      </c>
    </row>
    <row r="1882" spans="1:18" x14ac:dyDescent="0.35">
      <c r="A1882">
        <v>0</v>
      </c>
      <c r="B1882" t="s">
        <v>367</v>
      </c>
      <c r="C1882">
        <v>0.1</v>
      </c>
      <c r="D1882" t="s">
        <v>6</v>
      </c>
      <c r="E1882" t="s">
        <v>382</v>
      </c>
      <c r="F1882" s="640" t="s">
        <v>596</v>
      </c>
      <c r="G1882" t="s">
        <v>367</v>
      </c>
      <c r="H1882">
        <v>0.74399999999999999</v>
      </c>
      <c r="I1882" t="s">
        <v>871</v>
      </c>
      <c r="L1882">
        <v>107989970</v>
      </c>
      <c r="M1882" s="5">
        <v>45668</v>
      </c>
      <c r="N1882">
        <v>19</v>
      </c>
      <c r="O1882">
        <v>4</v>
      </c>
      <c r="P1882">
        <v>0</v>
      </c>
      <c r="Q1882">
        <v>1</v>
      </c>
      <c r="R1882" t="s">
        <v>7</v>
      </c>
    </row>
    <row r="1883" spans="1:18" x14ac:dyDescent="0.35">
      <c r="A1883">
        <v>0</v>
      </c>
      <c r="B1883" t="s">
        <v>367</v>
      </c>
      <c r="C1883">
        <v>0.1</v>
      </c>
      <c r="D1883" t="s">
        <v>6</v>
      </c>
      <c r="E1883" t="s">
        <v>382</v>
      </c>
      <c r="F1883" s="640" t="s">
        <v>596</v>
      </c>
      <c r="G1883" t="s">
        <v>367</v>
      </c>
      <c r="H1883">
        <v>0.74399999999999999</v>
      </c>
      <c r="I1883" t="s">
        <v>871</v>
      </c>
      <c r="L1883">
        <v>107557802</v>
      </c>
      <c r="M1883" s="5">
        <v>45258</v>
      </c>
      <c r="N1883">
        <v>29</v>
      </c>
      <c r="O1883">
        <v>1</v>
      </c>
      <c r="P1883">
        <v>0</v>
      </c>
      <c r="Q1883">
        <v>1</v>
      </c>
      <c r="R1883" t="s">
        <v>7</v>
      </c>
    </row>
    <row r="1884" spans="1:18" x14ac:dyDescent="0.35">
      <c r="A1884">
        <v>721</v>
      </c>
      <c r="B1884" t="s">
        <v>367</v>
      </c>
      <c r="C1884">
        <v>7.3999999999999996E-2</v>
      </c>
      <c r="D1884" t="s">
        <v>6</v>
      </c>
      <c r="E1884" t="s">
        <v>382</v>
      </c>
      <c r="F1884" t="s">
        <v>363</v>
      </c>
      <c r="G1884" t="s">
        <v>367</v>
      </c>
      <c r="H1884">
        <v>0.77</v>
      </c>
      <c r="I1884" t="s">
        <v>871</v>
      </c>
      <c r="L1884">
        <v>107553737</v>
      </c>
      <c r="M1884" s="5">
        <v>45265</v>
      </c>
      <c r="N1884">
        <v>28</v>
      </c>
      <c r="O1884">
        <v>1</v>
      </c>
      <c r="P1884">
        <v>0</v>
      </c>
      <c r="Q1884">
        <v>1</v>
      </c>
      <c r="R1884" t="s">
        <v>7</v>
      </c>
    </row>
    <row r="1885" spans="1:18" x14ac:dyDescent="0.35">
      <c r="A1885">
        <v>0</v>
      </c>
      <c r="B1885" t="s">
        <v>367</v>
      </c>
      <c r="C1885">
        <v>5.7000000000000002E-2</v>
      </c>
      <c r="D1885" t="s">
        <v>6</v>
      </c>
      <c r="E1885" t="s">
        <v>382</v>
      </c>
      <c r="F1885" t="s">
        <v>363</v>
      </c>
      <c r="G1885" t="s">
        <v>367</v>
      </c>
      <c r="H1885">
        <v>0.78700000000000003</v>
      </c>
      <c r="I1885" t="s">
        <v>871</v>
      </c>
      <c r="L1885">
        <v>106305934</v>
      </c>
      <c r="M1885" s="5">
        <v>44055</v>
      </c>
      <c r="N1885">
        <v>21</v>
      </c>
      <c r="O1885">
        <v>1</v>
      </c>
      <c r="P1885">
        <v>0</v>
      </c>
      <c r="Q1885">
        <v>1</v>
      </c>
      <c r="R1885" t="s">
        <v>7</v>
      </c>
    </row>
    <row r="1886" spans="1:18" x14ac:dyDescent="0.35">
      <c r="A1886">
        <v>0</v>
      </c>
      <c r="B1886" t="s">
        <v>367</v>
      </c>
      <c r="C1886">
        <v>1.2</v>
      </c>
      <c r="D1886" t="s">
        <v>6</v>
      </c>
      <c r="E1886" t="s">
        <v>644</v>
      </c>
      <c r="F1886" t="s">
        <v>660</v>
      </c>
      <c r="G1886" t="s">
        <v>367</v>
      </c>
      <c r="H1886">
        <v>0.82099999999999995</v>
      </c>
      <c r="I1886" t="s">
        <v>871</v>
      </c>
      <c r="L1886">
        <v>104049295</v>
      </c>
      <c r="M1886" s="5">
        <v>41765</v>
      </c>
      <c r="N1886">
        <v>31</v>
      </c>
      <c r="O1886">
        <v>1</v>
      </c>
      <c r="P1886">
        <v>0</v>
      </c>
      <c r="Q1886">
        <v>1</v>
      </c>
      <c r="R1886" t="s">
        <v>7</v>
      </c>
    </row>
    <row r="1887" spans="1:18" x14ac:dyDescent="0.35">
      <c r="A1887">
        <v>0</v>
      </c>
      <c r="B1887" t="s">
        <v>367</v>
      </c>
      <c r="C1887">
        <v>1.9E-2</v>
      </c>
      <c r="D1887" t="s">
        <v>6</v>
      </c>
      <c r="E1887" t="s">
        <v>382</v>
      </c>
      <c r="F1887" t="s">
        <v>363</v>
      </c>
      <c r="G1887" t="s">
        <v>367</v>
      </c>
      <c r="H1887">
        <v>0.82499999999999996</v>
      </c>
      <c r="I1887" t="s">
        <v>871</v>
      </c>
      <c r="L1887">
        <v>108299321</v>
      </c>
      <c r="M1887" s="5">
        <v>45965</v>
      </c>
      <c r="N1887">
        <v>21</v>
      </c>
      <c r="O1887">
        <v>1</v>
      </c>
      <c r="P1887">
        <v>0</v>
      </c>
      <c r="Q1887">
        <v>1</v>
      </c>
      <c r="R1887" t="s">
        <v>7</v>
      </c>
    </row>
    <row r="1888" spans="1:18" x14ac:dyDescent="0.35">
      <c r="A1888">
        <v>721</v>
      </c>
      <c r="B1888" t="s">
        <v>367</v>
      </c>
      <c r="C1888">
        <v>3.6999999999999998E-2</v>
      </c>
      <c r="D1888" t="s">
        <v>411</v>
      </c>
      <c r="E1888" t="s">
        <v>382</v>
      </c>
      <c r="F1888" s="640" t="s">
        <v>596</v>
      </c>
      <c r="G1888" t="s">
        <v>367</v>
      </c>
      <c r="H1888">
        <v>0.88100000000000001</v>
      </c>
      <c r="I1888" t="s">
        <v>871</v>
      </c>
      <c r="L1888">
        <v>107423043</v>
      </c>
      <c r="M1888" s="5">
        <v>45149</v>
      </c>
      <c r="N1888">
        <v>21</v>
      </c>
      <c r="O1888">
        <v>2</v>
      </c>
      <c r="P1888">
        <v>7</v>
      </c>
      <c r="Q1888">
        <v>1</v>
      </c>
      <c r="R1888" t="s">
        <v>8</v>
      </c>
    </row>
    <row r="1889" spans="1:18" x14ac:dyDescent="0.35">
      <c r="A1889">
        <v>721</v>
      </c>
      <c r="B1889" t="s">
        <v>367</v>
      </c>
      <c r="C1889">
        <v>0.1</v>
      </c>
      <c r="D1889" t="s">
        <v>411</v>
      </c>
      <c r="E1889" t="s">
        <v>382</v>
      </c>
      <c r="F1889" t="s">
        <v>644</v>
      </c>
      <c r="G1889" t="s">
        <v>367</v>
      </c>
      <c r="H1889">
        <v>0.94399999999999995</v>
      </c>
      <c r="I1889" t="s">
        <v>871</v>
      </c>
      <c r="L1889">
        <v>105270542</v>
      </c>
      <c r="M1889" s="5">
        <v>43034</v>
      </c>
      <c r="N1889">
        <v>17</v>
      </c>
      <c r="O1889">
        <v>1</v>
      </c>
      <c r="P1889">
        <v>0</v>
      </c>
      <c r="Q1889">
        <v>5</v>
      </c>
      <c r="R1889" t="s">
        <v>7</v>
      </c>
    </row>
    <row r="1890" spans="1:18" x14ac:dyDescent="0.35">
      <c r="A1890">
        <v>0</v>
      </c>
      <c r="B1890" t="s">
        <v>367</v>
      </c>
      <c r="C1890">
        <v>0.1</v>
      </c>
      <c r="D1890" t="s">
        <v>411</v>
      </c>
      <c r="E1890" t="s">
        <v>382</v>
      </c>
      <c r="F1890" t="s">
        <v>644</v>
      </c>
      <c r="G1890" t="s">
        <v>367</v>
      </c>
      <c r="H1890">
        <v>0.94399999999999995</v>
      </c>
      <c r="I1890" t="s">
        <v>871</v>
      </c>
      <c r="L1890">
        <v>104004084</v>
      </c>
      <c r="M1890" s="5">
        <v>41714</v>
      </c>
      <c r="N1890">
        <v>17</v>
      </c>
      <c r="O1890">
        <v>1</v>
      </c>
      <c r="P1890">
        <v>0</v>
      </c>
      <c r="Q1890">
        <v>1</v>
      </c>
      <c r="R1890" t="s">
        <v>7</v>
      </c>
    </row>
    <row r="1891" spans="1:18" x14ac:dyDescent="0.35">
      <c r="A1891">
        <v>0</v>
      </c>
      <c r="B1891" t="s">
        <v>367</v>
      </c>
      <c r="C1891">
        <v>0.2</v>
      </c>
      <c r="D1891" t="s">
        <v>411</v>
      </c>
      <c r="E1891" t="s">
        <v>382</v>
      </c>
      <c r="F1891" t="s">
        <v>662</v>
      </c>
      <c r="G1891" t="s">
        <v>367</v>
      </c>
      <c r="H1891">
        <v>1.044</v>
      </c>
      <c r="I1891" t="s">
        <v>871</v>
      </c>
      <c r="L1891">
        <v>105354624</v>
      </c>
      <c r="M1891" s="5">
        <v>43117</v>
      </c>
      <c r="N1891">
        <v>19</v>
      </c>
      <c r="O1891">
        <v>5</v>
      </c>
      <c r="P1891">
        <v>0</v>
      </c>
      <c r="Q1891">
        <v>1</v>
      </c>
      <c r="R1891" t="s">
        <v>7</v>
      </c>
    </row>
    <row r="1892" spans="1:18" x14ac:dyDescent="0.35">
      <c r="A1892">
        <v>0</v>
      </c>
      <c r="B1892" t="s">
        <v>367</v>
      </c>
      <c r="C1892">
        <v>0.2</v>
      </c>
      <c r="D1892" t="s">
        <v>411</v>
      </c>
      <c r="E1892" t="s">
        <v>382</v>
      </c>
      <c r="F1892" s="640" t="s">
        <v>344</v>
      </c>
      <c r="G1892" t="s">
        <v>367</v>
      </c>
      <c r="H1892">
        <v>1.044</v>
      </c>
      <c r="I1892" t="s">
        <v>871</v>
      </c>
      <c r="L1892">
        <v>108032652</v>
      </c>
      <c r="M1892" s="5">
        <v>45709</v>
      </c>
      <c r="N1892">
        <v>21</v>
      </c>
      <c r="O1892">
        <v>4</v>
      </c>
      <c r="P1892">
        <v>0</v>
      </c>
      <c r="Q1892">
        <v>1</v>
      </c>
      <c r="R1892" t="s">
        <v>7</v>
      </c>
    </row>
    <row r="1893" spans="1:18" x14ac:dyDescent="0.35">
      <c r="A1893">
        <v>0</v>
      </c>
      <c r="B1893" t="s">
        <v>367</v>
      </c>
      <c r="C1893">
        <v>0.3</v>
      </c>
      <c r="D1893" t="s">
        <v>411</v>
      </c>
      <c r="E1893" t="s">
        <v>382</v>
      </c>
      <c r="F1893" s="640" t="s">
        <v>344</v>
      </c>
      <c r="G1893" t="s">
        <v>367</v>
      </c>
      <c r="H1893">
        <v>1.1439999999999999</v>
      </c>
      <c r="I1893" t="s">
        <v>871</v>
      </c>
      <c r="L1893">
        <v>107811262</v>
      </c>
      <c r="M1893" s="5">
        <v>45512</v>
      </c>
      <c r="N1893">
        <v>18</v>
      </c>
      <c r="O1893">
        <v>2</v>
      </c>
      <c r="P1893">
        <v>1</v>
      </c>
      <c r="Q1893">
        <v>1</v>
      </c>
      <c r="R1893" t="s">
        <v>7</v>
      </c>
    </row>
    <row r="1894" spans="1:18" x14ac:dyDescent="0.35">
      <c r="A1894">
        <v>0</v>
      </c>
      <c r="B1894" t="s">
        <v>367</v>
      </c>
      <c r="C1894">
        <v>0.1</v>
      </c>
      <c r="D1894" t="s">
        <v>6</v>
      </c>
      <c r="E1894" t="s">
        <v>660</v>
      </c>
      <c r="F1894" t="s">
        <v>382</v>
      </c>
      <c r="G1894" t="s">
        <v>367</v>
      </c>
      <c r="H1894">
        <v>1.274</v>
      </c>
      <c r="I1894" t="s">
        <v>871</v>
      </c>
      <c r="L1894">
        <v>107693028</v>
      </c>
      <c r="M1894" s="5">
        <v>45377</v>
      </c>
      <c r="N1894">
        <v>21</v>
      </c>
      <c r="O1894">
        <v>1</v>
      </c>
      <c r="P1894">
        <v>0</v>
      </c>
      <c r="Q1894">
        <v>1</v>
      </c>
      <c r="R1894" t="s">
        <v>8</v>
      </c>
    </row>
    <row r="1895" spans="1:18" x14ac:dyDescent="0.35">
      <c r="B1895" t="s">
        <v>367</v>
      </c>
      <c r="C1895">
        <v>0.5</v>
      </c>
      <c r="D1895" t="s">
        <v>411</v>
      </c>
      <c r="E1895" t="s">
        <v>382</v>
      </c>
      <c r="F1895" t="s">
        <v>644</v>
      </c>
      <c r="G1895" t="s">
        <v>367</v>
      </c>
      <c r="H1895">
        <v>1.3440000000000001</v>
      </c>
      <c r="I1895" t="s">
        <v>871</v>
      </c>
      <c r="L1895">
        <v>104929405</v>
      </c>
      <c r="M1895" s="5">
        <v>42703</v>
      </c>
      <c r="N1895">
        <v>29</v>
      </c>
      <c r="O1895">
        <v>1</v>
      </c>
      <c r="P1895">
        <v>0</v>
      </c>
      <c r="Q1895">
        <v>1</v>
      </c>
      <c r="R1895" t="s">
        <v>7</v>
      </c>
    </row>
    <row r="1896" spans="1:18" x14ac:dyDescent="0.35">
      <c r="A1896">
        <v>0</v>
      </c>
      <c r="B1896" t="s">
        <v>367</v>
      </c>
      <c r="C1896">
        <v>0.5</v>
      </c>
      <c r="D1896" t="s">
        <v>411</v>
      </c>
      <c r="E1896" t="s">
        <v>382</v>
      </c>
      <c r="F1896" t="s">
        <v>644</v>
      </c>
      <c r="G1896" t="s">
        <v>367</v>
      </c>
      <c r="H1896">
        <v>1.3440000000000001</v>
      </c>
      <c r="I1896" t="s">
        <v>871</v>
      </c>
      <c r="L1896">
        <v>103918827</v>
      </c>
      <c r="M1896" s="5">
        <v>41611</v>
      </c>
      <c r="N1896">
        <v>17</v>
      </c>
      <c r="O1896">
        <v>1</v>
      </c>
      <c r="P1896">
        <v>0</v>
      </c>
      <c r="Q1896">
        <v>5</v>
      </c>
      <c r="R1896" t="s">
        <v>3</v>
      </c>
    </row>
    <row r="1897" spans="1:18" x14ac:dyDescent="0.35">
      <c r="A1897">
        <v>0</v>
      </c>
      <c r="B1897" t="s">
        <v>367</v>
      </c>
      <c r="C1897">
        <v>4.0000000000000001E-3</v>
      </c>
      <c r="D1897" t="s">
        <v>6</v>
      </c>
      <c r="E1897" t="s">
        <v>660</v>
      </c>
      <c r="F1897" t="s">
        <v>382</v>
      </c>
      <c r="G1897" t="s">
        <v>367</v>
      </c>
      <c r="H1897">
        <v>1.37</v>
      </c>
      <c r="I1897" t="s">
        <v>871</v>
      </c>
      <c r="L1897">
        <v>107253881</v>
      </c>
      <c r="M1897" s="5">
        <v>44978</v>
      </c>
      <c r="N1897">
        <v>21</v>
      </c>
      <c r="O1897">
        <v>1</v>
      </c>
      <c r="P1897">
        <v>0</v>
      </c>
      <c r="Q1897">
        <v>5</v>
      </c>
      <c r="R1897" t="s">
        <v>7</v>
      </c>
    </row>
    <row r="1898" spans="1:18" x14ac:dyDescent="0.35">
      <c r="A1898">
        <v>721</v>
      </c>
      <c r="B1898" t="s">
        <v>367</v>
      </c>
      <c r="C1898">
        <v>0.6</v>
      </c>
      <c r="D1898" t="s">
        <v>468</v>
      </c>
      <c r="E1898" t="s">
        <v>382</v>
      </c>
      <c r="F1898" s="640" t="s">
        <v>344</v>
      </c>
      <c r="G1898" t="s">
        <v>367</v>
      </c>
      <c r="H1898">
        <v>1.444</v>
      </c>
      <c r="I1898" t="s">
        <v>871</v>
      </c>
      <c r="L1898">
        <v>106197605</v>
      </c>
      <c r="M1898" s="5">
        <v>43924</v>
      </c>
      <c r="N1898">
        <v>17</v>
      </c>
      <c r="O1898">
        <v>1</v>
      </c>
      <c r="P1898">
        <v>0</v>
      </c>
      <c r="Q1898">
        <v>5</v>
      </c>
      <c r="R1898" t="s">
        <v>7</v>
      </c>
    </row>
    <row r="1899" spans="1:18" x14ac:dyDescent="0.35">
      <c r="A1899">
        <v>0</v>
      </c>
      <c r="B1899" t="s">
        <v>367</v>
      </c>
      <c r="C1899">
        <v>0.1</v>
      </c>
      <c r="D1899" t="s">
        <v>411</v>
      </c>
      <c r="E1899" t="s">
        <v>660</v>
      </c>
      <c r="F1899" t="s">
        <v>644</v>
      </c>
      <c r="G1899" t="s">
        <v>367</v>
      </c>
      <c r="H1899">
        <v>1.474</v>
      </c>
      <c r="I1899" t="s">
        <v>871</v>
      </c>
      <c r="L1899">
        <v>107146207</v>
      </c>
      <c r="M1899" s="5">
        <v>44878</v>
      </c>
      <c r="N1899">
        <v>17</v>
      </c>
      <c r="O1899">
        <v>1</v>
      </c>
      <c r="P1899">
        <v>0</v>
      </c>
      <c r="Q1899">
        <v>5</v>
      </c>
      <c r="R1899" t="s">
        <v>3</v>
      </c>
    </row>
    <row r="1900" spans="1:18" x14ac:dyDescent="0.35">
      <c r="A1900">
        <v>0</v>
      </c>
      <c r="B1900" t="s">
        <v>367</v>
      </c>
      <c r="C1900">
        <v>0.1</v>
      </c>
      <c r="D1900" t="s">
        <v>411</v>
      </c>
      <c r="E1900" t="s">
        <v>660</v>
      </c>
      <c r="F1900" t="s">
        <v>644</v>
      </c>
      <c r="G1900" t="s">
        <v>367</v>
      </c>
      <c r="H1900">
        <v>1.474</v>
      </c>
      <c r="I1900" t="s">
        <v>871</v>
      </c>
      <c r="L1900">
        <v>105740909</v>
      </c>
      <c r="M1900" s="5">
        <v>43477</v>
      </c>
      <c r="N1900">
        <v>21</v>
      </c>
      <c r="O1900">
        <v>1</v>
      </c>
      <c r="P1900">
        <v>0</v>
      </c>
      <c r="Q1900">
        <v>2</v>
      </c>
      <c r="R1900" t="s">
        <v>7</v>
      </c>
    </row>
    <row r="1901" spans="1:18" x14ac:dyDescent="0.35">
      <c r="B1901" t="s">
        <v>367</v>
      </c>
      <c r="C1901">
        <v>0.1</v>
      </c>
      <c r="D1901" t="s">
        <v>411</v>
      </c>
      <c r="E1901" t="s">
        <v>660</v>
      </c>
      <c r="F1901" t="s">
        <v>644</v>
      </c>
      <c r="G1901" t="s">
        <v>367</v>
      </c>
      <c r="H1901">
        <v>1.474</v>
      </c>
      <c r="I1901" t="s">
        <v>871</v>
      </c>
      <c r="L1901">
        <v>105232103</v>
      </c>
      <c r="M1901" s="5">
        <v>43001</v>
      </c>
      <c r="N1901">
        <v>17</v>
      </c>
      <c r="O1901">
        <v>1</v>
      </c>
      <c r="P1901">
        <v>0</v>
      </c>
      <c r="Q1901">
        <v>5</v>
      </c>
      <c r="R1901" t="s">
        <v>7</v>
      </c>
    </row>
    <row r="1902" spans="1:18" x14ac:dyDescent="0.35">
      <c r="A1902">
        <v>0</v>
      </c>
      <c r="B1902" t="s">
        <v>367</v>
      </c>
      <c r="C1902">
        <v>0.1</v>
      </c>
      <c r="D1902" t="s">
        <v>411</v>
      </c>
      <c r="E1902" t="s">
        <v>660</v>
      </c>
      <c r="F1902" t="s">
        <v>669</v>
      </c>
      <c r="G1902" t="s">
        <v>367</v>
      </c>
      <c r="H1902">
        <v>1.474</v>
      </c>
      <c r="I1902" t="s">
        <v>871</v>
      </c>
      <c r="L1902">
        <v>104450076</v>
      </c>
      <c r="M1902" s="5">
        <v>42219</v>
      </c>
      <c r="N1902">
        <v>18</v>
      </c>
      <c r="O1902">
        <v>1</v>
      </c>
      <c r="P1902">
        <v>0</v>
      </c>
      <c r="Q1902">
        <v>5</v>
      </c>
      <c r="R1902" t="s">
        <v>7</v>
      </c>
    </row>
    <row r="1903" spans="1:18" x14ac:dyDescent="0.35">
      <c r="A1903">
        <v>0</v>
      </c>
      <c r="B1903" t="s">
        <v>367</v>
      </c>
      <c r="C1903">
        <v>1.5</v>
      </c>
      <c r="D1903" t="s">
        <v>411</v>
      </c>
      <c r="E1903" t="s">
        <v>363</v>
      </c>
      <c r="F1903" t="s">
        <v>382</v>
      </c>
      <c r="G1903" t="s">
        <v>367</v>
      </c>
      <c r="H1903">
        <v>1.5</v>
      </c>
      <c r="I1903" t="s">
        <v>871</v>
      </c>
      <c r="L1903">
        <v>103982391</v>
      </c>
      <c r="M1903" s="5">
        <v>41691</v>
      </c>
      <c r="N1903">
        <v>29</v>
      </c>
      <c r="O1903">
        <v>1</v>
      </c>
      <c r="P1903">
        <v>0</v>
      </c>
      <c r="Q1903">
        <v>1</v>
      </c>
      <c r="R1903" t="s">
        <v>7</v>
      </c>
    </row>
    <row r="1904" spans="1:18" x14ac:dyDescent="0.35">
      <c r="A1904">
        <v>721</v>
      </c>
      <c r="B1904" t="s">
        <v>367</v>
      </c>
      <c r="C1904">
        <v>0.2</v>
      </c>
      <c r="D1904" t="s">
        <v>411</v>
      </c>
      <c r="E1904" t="s">
        <v>660</v>
      </c>
      <c r="F1904" t="s">
        <v>644</v>
      </c>
      <c r="G1904" t="s">
        <v>367</v>
      </c>
      <c r="H1904">
        <v>1.5740000000000001</v>
      </c>
      <c r="I1904" t="s">
        <v>871</v>
      </c>
      <c r="L1904">
        <v>105593740</v>
      </c>
      <c r="M1904" s="5">
        <v>43347</v>
      </c>
      <c r="N1904">
        <v>21</v>
      </c>
      <c r="O1904">
        <v>1</v>
      </c>
      <c r="P1904">
        <v>0</v>
      </c>
      <c r="Q1904">
        <v>1</v>
      </c>
      <c r="R1904" t="s">
        <v>8</v>
      </c>
    </row>
    <row r="1905" spans="1:18" x14ac:dyDescent="0.35">
      <c r="A1905">
        <v>0</v>
      </c>
      <c r="B1905" t="s">
        <v>367</v>
      </c>
      <c r="C1905">
        <v>0.3</v>
      </c>
      <c r="D1905" t="s">
        <v>6</v>
      </c>
      <c r="E1905" t="s">
        <v>644</v>
      </c>
      <c r="F1905" t="s">
        <v>662</v>
      </c>
      <c r="G1905" t="s">
        <v>367</v>
      </c>
      <c r="H1905">
        <v>1.7210000000000001</v>
      </c>
      <c r="I1905" t="s">
        <v>871</v>
      </c>
      <c r="L1905">
        <v>104540995</v>
      </c>
      <c r="M1905" s="5">
        <v>42310</v>
      </c>
      <c r="N1905">
        <v>19</v>
      </c>
      <c r="O1905">
        <v>2</v>
      </c>
      <c r="P1905">
        <v>0</v>
      </c>
      <c r="Q1905">
        <v>5</v>
      </c>
      <c r="R1905" t="s">
        <v>7</v>
      </c>
    </row>
    <row r="1906" spans="1:18" x14ac:dyDescent="0.35">
      <c r="A1906">
        <v>0</v>
      </c>
      <c r="B1906" t="s">
        <v>367</v>
      </c>
      <c r="C1906">
        <v>0.35</v>
      </c>
      <c r="D1906" t="s">
        <v>411</v>
      </c>
      <c r="E1906" t="s">
        <v>660</v>
      </c>
      <c r="F1906" t="s">
        <v>644</v>
      </c>
      <c r="G1906" t="s">
        <v>367</v>
      </c>
      <c r="H1906">
        <v>1.724</v>
      </c>
      <c r="I1906" t="s">
        <v>871</v>
      </c>
      <c r="L1906">
        <v>107896615</v>
      </c>
      <c r="M1906" s="5">
        <v>45587</v>
      </c>
      <c r="N1906">
        <v>29</v>
      </c>
      <c r="O1906">
        <v>1</v>
      </c>
      <c r="P1906">
        <v>0</v>
      </c>
      <c r="Q1906">
        <v>1</v>
      </c>
      <c r="R1906" t="s">
        <v>7</v>
      </c>
    </row>
    <row r="1907" spans="1:18" x14ac:dyDescent="0.35">
      <c r="A1907">
        <v>0</v>
      </c>
      <c r="B1907" t="s">
        <v>367</v>
      </c>
      <c r="C1907">
        <v>0.2</v>
      </c>
      <c r="D1907" t="s">
        <v>6</v>
      </c>
      <c r="E1907" t="s">
        <v>644</v>
      </c>
      <c r="F1907" t="s">
        <v>382</v>
      </c>
      <c r="G1907" t="s">
        <v>367</v>
      </c>
      <c r="H1907">
        <v>1.821</v>
      </c>
      <c r="I1907" t="s">
        <v>871</v>
      </c>
      <c r="L1907">
        <v>106127022</v>
      </c>
      <c r="M1907" s="5">
        <v>43839</v>
      </c>
      <c r="N1907">
        <v>23</v>
      </c>
      <c r="O1907">
        <v>1</v>
      </c>
      <c r="P1907">
        <v>5</v>
      </c>
      <c r="Q1907">
        <v>5</v>
      </c>
      <c r="R1907" t="s">
        <v>3</v>
      </c>
    </row>
    <row r="1908" spans="1:18" x14ac:dyDescent="0.35">
      <c r="A1908">
        <v>0</v>
      </c>
      <c r="B1908" t="s">
        <v>367</v>
      </c>
      <c r="C1908">
        <v>0.2</v>
      </c>
      <c r="D1908" t="s">
        <v>6</v>
      </c>
      <c r="E1908" t="s">
        <v>644</v>
      </c>
      <c r="F1908" t="s">
        <v>382</v>
      </c>
      <c r="G1908" t="s">
        <v>367</v>
      </c>
      <c r="H1908">
        <v>1.821</v>
      </c>
      <c r="I1908" t="s">
        <v>871</v>
      </c>
      <c r="L1908">
        <v>104567115</v>
      </c>
      <c r="M1908" s="5">
        <v>42336</v>
      </c>
      <c r="N1908">
        <v>19</v>
      </c>
      <c r="O1908">
        <v>1</v>
      </c>
      <c r="P1908">
        <v>2</v>
      </c>
      <c r="Q1908">
        <v>1</v>
      </c>
      <c r="R1908" t="s">
        <v>8</v>
      </c>
    </row>
    <row r="1909" spans="1:18" x14ac:dyDescent="0.35">
      <c r="A1909">
        <v>0</v>
      </c>
      <c r="B1909" t="s">
        <v>367</v>
      </c>
      <c r="C1909">
        <v>1</v>
      </c>
      <c r="D1909" t="s">
        <v>411</v>
      </c>
      <c r="E1909" t="s">
        <v>382</v>
      </c>
      <c r="F1909" t="s">
        <v>644</v>
      </c>
      <c r="G1909" t="s">
        <v>367</v>
      </c>
      <c r="H1909">
        <v>1.8440000000000001</v>
      </c>
      <c r="I1909" t="s">
        <v>871</v>
      </c>
      <c r="L1909">
        <v>103989666</v>
      </c>
      <c r="M1909" s="5">
        <v>41699</v>
      </c>
      <c r="N1909">
        <v>17</v>
      </c>
      <c r="O1909">
        <v>1</v>
      </c>
      <c r="P1909">
        <v>0</v>
      </c>
      <c r="Q1909">
        <v>5</v>
      </c>
      <c r="R1909" t="s">
        <v>7</v>
      </c>
    </row>
    <row r="1910" spans="1:18" x14ac:dyDescent="0.35">
      <c r="A1910">
        <v>0</v>
      </c>
      <c r="B1910" t="s">
        <v>367</v>
      </c>
      <c r="C1910">
        <v>0.17</v>
      </c>
      <c r="D1910" t="s">
        <v>476</v>
      </c>
      <c r="E1910" t="s">
        <v>644</v>
      </c>
      <c r="F1910" t="s">
        <v>363</v>
      </c>
      <c r="G1910" t="s">
        <v>367</v>
      </c>
      <c r="H1910">
        <v>1.851</v>
      </c>
      <c r="I1910" t="s">
        <v>871</v>
      </c>
      <c r="L1910">
        <v>106813366</v>
      </c>
      <c r="M1910" s="5">
        <v>44551</v>
      </c>
      <c r="N1910">
        <v>19</v>
      </c>
      <c r="O1910">
        <v>2</v>
      </c>
      <c r="P1910">
        <v>0</v>
      </c>
      <c r="Q1910">
        <v>2</v>
      </c>
      <c r="R1910" t="s">
        <v>7</v>
      </c>
    </row>
    <row r="1911" spans="1:18" x14ac:dyDescent="0.35">
      <c r="A1911">
        <v>0</v>
      </c>
      <c r="B1911" t="s">
        <v>367</v>
      </c>
      <c r="C1911">
        <v>9.5000000000000001E-2</v>
      </c>
      <c r="D1911" t="s">
        <v>6</v>
      </c>
      <c r="E1911" t="s">
        <v>644</v>
      </c>
      <c r="F1911" t="s">
        <v>662</v>
      </c>
      <c r="G1911" t="s">
        <v>367</v>
      </c>
      <c r="H1911">
        <v>1.9259999999999999</v>
      </c>
      <c r="I1911" t="s">
        <v>871</v>
      </c>
      <c r="L1911">
        <v>106066188</v>
      </c>
      <c r="M1911" s="5">
        <v>43786</v>
      </c>
      <c r="N1911">
        <v>17</v>
      </c>
      <c r="O1911">
        <v>2</v>
      </c>
      <c r="P1911">
        <v>0</v>
      </c>
      <c r="Q1911">
        <v>5</v>
      </c>
      <c r="R1911" t="s">
        <v>7</v>
      </c>
    </row>
    <row r="1912" spans="1:18" x14ac:dyDescent="0.35">
      <c r="A1912">
        <v>0</v>
      </c>
      <c r="B1912" t="s">
        <v>367</v>
      </c>
      <c r="C1912">
        <v>1.9E-2</v>
      </c>
      <c r="D1912" t="s">
        <v>6</v>
      </c>
      <c r="E1912" t="s">
        <v>644</v>
      </c>
      <c r="F1912" t="s">
        <v>363</v>
      </c>
      <c r="G1912" t="s">
        <v>367</v>
      </c>
      <c r="H1912">
        <v>2.0019999999999998</v>
      </c>
      <c r="I1912" t="s">
        <v>871</v>
      </c>
      <c r="L1912">
        <v>106029964</v>
      </c>
      <c r="M1912" s="5">
        <v>43756</v>
      </c>
      <c r="N1912">
        <v>19</v>
      </c>
      <c r="O1912">
        <v>1</v>
      </c>
      <c r="P1912">
        <v>8</v>
      </c>
      <c r="Q1912">
        <v>1</v>
      </c>
      <c r="R1912" t="s">
        <v>7</v>
      </c>
    </row>
    <row r="1913" spans="1:18" x14ac:dyDescent="0.35">
      <c r="A1913">
        <v>0</v>
      </c>
      <c r="B1913" t="s">
        <v>367</v>
      </c>
      <c r="C1913">
        <v>0</v>
      </c>
      <c r="E1913" t="s">
        <v>644</v>
      </c>
      <c r="F1913" s="640" t="s">
        <v>344</v>
      </c>
      <c r="G1913" t="s">
        <v>367</v>
      </c>
      <c r="H1913">
        <v>2.0209999999999999</v>
      </c>
      <c r="I1913" t="s">
        <v>871</v>
      </c>
      <c r="L1913">
        <v>107834011</v>
      </c>
      <c r="M1913" s="5">
        <v>45532</v>
      </c>
      <c r="N1913">
        <v>24</v>
      </c>
      <c r="O1913">
        <v>1</v>
      </c>
      <c r="P1913">
        <v>8</v>
      </c>
      <c r="Q1913">
        <v>1</v>
      </c>
      <c r="R1913" t="s">
        <v>7</v>
      </c>
    </row>
    <row r="1914" spans="1:18" x14ac:dyDescent="0.35">
      <c r="A1914">
        <v>0</v>
      </c>
      <c r="B1914" t="s">
        <v>367</v>
      </c>
      <c r="C1914">
        <v>0.01</v>
      </c>
      <c r="D1914" t="s">
        <v>399</v>
      </c>
      <c r="E1914" t="s">
        <v>644</v>
      </c>
      <c r="F1914" s="640" t="s">
        <v>344</v>
      </c>
      <c r="G1914" t="s">
        <v>367</v>
      </c>
      <c r="H1914">
        <v>2.0310000000000001</v>
      </c>
      <c r="I1914" t="s">
        <v>871</v>
      </c>
      <c r="L1914">
        <v>106510740</v>
      </c>
      <c r="M1914" s="5">
        <v>44264</v>
      </c>
      <c r="N1914">
        <v>18</v>
      </c>
      <c r="O1914">
        <v>1</v>
      </c>
      <c r="P1914">
        <v>0</v>
      </c>
      <c r="Q1914">
        <v>5</v>
      </c>
      <c r="R1914" t="s">
        <v>7</v>
      </c>
    </row>
    <row r="1915" spans="1:18" x14ac:dyDescent="0.35">
      <c r="A1915">
        <v>0</v>
      </c>
      <c r="B1915" t="s">
        <v>367</v>
      </c>
      <c r="C1915">
        <v>0.1</v>
      </c>
      <c r="D1915" t="s">
        <v>399</v>
      </c>
      <c r="E1915" t="s">
        <v>644</v>
      </c>
      <c r="F1915" s="640" t="s">
        <v>345</v>
      </c>
      <c r="G1915" t="s">
        <v>367</v>
      </c>
      <c r="H1915">
        <v>2.121</v>
      </c>
      <c r="I1915" t="s">
        <v>871</v>
      </c>
      <c r="L1915">
        <v>107030395</v>
      </c>
      <c r="M1915" s="5">
        <v>44769</v>
      </c>
      <c r="N1915">
        <v>17</v>
      </c>
      <c r="O1915">
        <v>1</v>
      </c>
      <c r="P1915">
        <v>0</v>
      </c>
      <c r="Q1915">
        <v>5</v>
      </c>
      <c r="R1915" t="s">
        <v>7</v>
      </c>
    </row>
    <row r="1916" spans="1:18" x14ac:dyDescent="0.35">
      <c r="A1916">
        <v>0</v>
      </c>
      <c r="B1916" t="s">
        <v>367</v>
      </c>
      <c r="C1916">
        <v>0.1</v>
      </c>
      <c r="D1916" t="s">
        <v>411</v>
      </c>
      <c r="E1916" t="s">
        <v>644</v>
      </c>
      <c r="F1916" s="640" t="s">
        <v>344</v>
      </c>
      <c r="G1916" t="s">
        <v>367</v>
      </c>
      <c r="H1916">
        <v>2.121</v>
      </c>
      <c r="I1916" t="s">
        <v>871</v>
      </c>
      <c r="L1916">
        <v>104563637</v>
      </c>
      <c r="M1916" s="5">
        <v>42332</v>
      </c>
      <c r="N1916">
        <v>29</v>
      </c>
      <c r="O1916">
        <v>1</v>
      </c>
      <c r="P1916">
        <v>0</v>
      </c>
      <c r="Q1916">
        <v>1</v>
      </c>
      <c r="R1916" t="s">
        <v>7</v>
      </c>
    </row>
    <row r="1917" spans="1:18" x14ac:dyDescent="0.35">
      <c r="A1917">
        <v>0</v>
      </c>
      <c r="B1917" t="s">
        <v>367</v>
      </c>
      <c r="C1917">
        <v>0.2</v>
      </c>
      <c r="D1917" t="s">
        <v>411</v>
      </c>
      <c r="E1917" t="s">
        <v>644</v>
      </c>
      <c r="F1917" s="640" t="s">
        <v>344</v>
      </c>
      <c r="G1917" t="s">
        <v>367</v>
      </c>
      <c r="H1917">
        <v>2.2210000000000001</v>
      </c>
      <c r="I1917" t="s">
        <v>871</v>
      </c>
      <c r="L1917">
        <v>104441194</v>
      </c>
      <c r="M1917" s="5">
        <v>42209</v>
      </c>
      <c r="N1917">
        <v>19</v>
      </c>
      <c r="O1917">
        <v>1</v>
      </c>
      <c r="P1917">
        <v>0</v>
      </c>
      <c r="Q1917">
        <v>1</v>
      </c>
      <c r="R1917" t="s">
        <v>7</v>
      </c>
    </row>
    <row r="1918" spans="1:18" x14ac:dyDescent="0.35">
      <c r="A1918">
        <v>0</v>
      </c>
      <c r="B1918" t="s">
        <v>367</v>
      </c>
      <c r="C1918">
        <v>0.25</v>
      </c>
      <c r="D1918" t="s">
        <v>468</v>
      </c>
      <c r="E1918" t="s">
        <v>644</v>
      </c>
      <c r="F1918" s="640" t="s">
        <v>344</v>
      </c>
      <c r="G1918" t="s">
        <v>367</v>
      </c>
      <c r="H1918">
        <v>2.2709999999999999</v>
      </c>
      <c r="I1918" t="s">
        <v>871</v>
      </c>
      <c r="L1918">
        <v>104202367</v>
      </c>
      <c r="M1918" s="5">
        <v>41946</v>
      </c>
      <c r="N1918">
        <v>17</v>
      </c>
      <c r="O1918">
        <v>1</v>
      </c>
      <c r="P1918">
        <v>0</v>
      </c>
      <c r="Q1918">
        <v>5</v>
      </c>
      <c r="R1918" t="s">
        <v>7</v>
      </c>
    </row>
    <row r="1919" spans="1:18" x14ac:dyDescent="0.35">
      <c r="A1919">
        <v>0</v>
      </c>
      <c r="B1919" t="s">
        <v>367</v>
      </c>
      <c r="C1919">
        <v>0.3</v>
      </c>
      <c r="D1919" t="s">
        <v>411</v>
      </c>
      <c r="E1919" t="s">
        <v>644</v>
      </c>
      <c r="F1919" s="640" t="s">
        <v>344</v>
      </c>
      <c r="G1919" t="s">
        <v>367</v>
      </c>
      <c r="H1919">
        <v>2.3210000000000002</v>
      </c>
      <c r="I1919" t="s">
        <v>871</v>
      </c>
      <c r="L1919">
        <v>107887486</v>
      </c>
      <c r="M1919" s="5">
        <v>45581</v>
      </c>
      <c r="N1919">
        <v>19</v>
      </c>
      <c r="O1919">
        <v>1</v>
      </c>
      <c r="P1919">
        <v>0</v>
      </c>
      <c r="Q1919">
        <v>5</v>
      </c>
      <c r="R1919" t="s">
        <v>8</v>
      </c>
    </row>
    <row r="1920" spans="1:18" x14ac:dyDescent="0.35">
      <c r="A1920">
        <v>0</v>
      </c>
      <c r="B1920" t="s">
        <v>367</v>
      </c>
      <c r="C1920">
        <v>0.5</v>
      </c>
      <c r="D1920" t="s">
        <v>6</v>
      </c>
      <c r="E1920" s="640" t="s">
        <v>344</v>
      </c>
      <c r="F1920" t="s">
        <v>644</v>
      </c>
      <c r="G1920" t="s">
        <v>367</v>
      </c>
      <c r="H1920">
        <v>2.3610000000000002</v>
      </c>
      <c r="I1920" t="s">
        <v>871</v>
      </c>
      <c r="L1920">
        <v>107295276</v>
      </c>
      <c r="M1920" s="5">
        <v>45020</v>
      </c>
      <c r="N1920">
        <v>29</v>
      </c>
      <c r="O1920">
        <v>2</v>
      </c>
      <c r="P1920">
        <v>0</v>
      </c>
      <c r="Q1920">
        <v>1</v>
      </c>
      <c r="R1920" t="s">
        <v>7</v>
      </c>
    </row>
    <row r="1921" spans="1:18" x14ac:dyDescent="0.35">
      <c r="A1921">
        <v>0</v>
      </c>
      <c r="B1921" t="s">
        <v>367</v>
      </c>
      <c r="C1921">
        <v>0.3</v>
      </c>
      <c r="D1921" t="s">
        <v>6</v>
      </c>
      <c r="E1921" s="640" t="s">
        <v>344</v>
      </c>
      <c r="F1921" t="s">
        <v>644</v>
      </c>
      <c r="G1921" t="s">
        <v>367</v>
      </c>
      <c r="H1921">
        <v>2.5609999999999999</v>
      </c>
      <c r="I1921" t="s">
        <v>871</v>
      </c>
      <c r="L1921">
        <v>105491919</v>
      </c>
      <c r="M1921" s="5">
        <v>43244</v>
      </c>
      <c r="N1921">
        <v>29</v>
      </c>
      <c r="O1921">
        <v>1</v>
      </c>
      <c r="P1921">
        <v>0</v>
      </c>
      <c r="Q1921">
        <v>1</v>
      </c>
      <c r="R1921" t="s">
        <v>7</v>
      </c>
    </row>
    <row r="1922" spans="1:18" x14ac:dyDescent="0.35">
      <c r="A1922">
        <v>0</v>
      </c>
      <c r="B1922" t="s">
        <v>367</v>
      </c>
      <c r="C1922">
        <v>0.3</v>
      </c>
      <c r="D1922" t="s">
        <v>6</v>
      </c>
      <c r="E1922" s="640" t="s">
        <v>344</v>
      </c>
      <c r="F1922" t="s">
        <v>660</v>
      </c>
      <c r="G1922" t="s">
        <v>367</v>
      </c>
      <c r="H1922">
        <v>2.5609999999999999</v>
      </c>
      <c r="I1922" t="s">
        <v>871</v>
      </c>
      <c r="L1922">
        <v>107589173</v>
      </c>
      <c r="M1922" s="5">
        <v>45300</v>
      </c>
      <c r="N1922">
        <v>17</v>
      </c>
      <c r="O1922">
        <v>2</v>
      </c>
      <c r="P1922">
        <v>0</v>
      </c>
      <c r="Q1922">
        <v>1</v>
      </c>
      <c r="R1922" t="s">
        <v>7</v>
      </c>
    </row>
    <row r="1923" spans="1:18" x14ac:dyDescent="0.35">
      <c r="A1923">
        <v>0</v>
      </c>
      <c r="B1923" t="s">
        <v>367</v>
      </c>
      <c r="C1923">
        <v>0.3</v>
      </c>
      <c r="D1923" t="s">
        <v>6</v>
      </c>
      <c r="E1923" s="640" t="s">
        <v>344</v>
      </c>
      <c r="F1923" t="s">
        <v>644</v>
      </c>
      <c r="G1923" t="s">
        <v>367</v>
      </c>
      <c r="H1923">
        <v>2.5609999999999999</v>
      </c>
      <c r="I1923" t="s">
        <v>871</v>
      </c>
      <c r="L1923">
        <v>107615386</v>
      </c>
      <c r="M1923" s="5">
        <v>45326</v>
      </c>
      <c r="N1923">
        <v>14</v>
      </c>
      <c r="O1923">
        <v>1</v>
      </c>
      <c r="P1923">
        <v>0</v>
      </c>
      <c r="Q1923">
        <v>5</v>
      </c>
      <c r="R1923" t="s">
        <v>3</v>
      </c>
    </row>
    <row r="1924" spans="1:18" x14ac:dyDescent="0.35">
      <c r="A1924">
        <v>0</v>
      </c>
      <c r="B1924" t="s">
        <v>367</v>
      </c>
      <c r="C1924">
        <v>0.25</v>
      </c>
      <c r="D1924" t="s">
        <v>6</v>
      </c>
      <c r="E1924" s="640" t="s">
        <v>344</v>
      </c>
      <c r="F1924" t="s">
        <v>644</v>
      </c>
      <c r="G1924" t="s">
        <v>367</v>
      </c>
      <c r="H1924">
        <v>2.6110000000000002</v>
      </c>
      <c r="I1924" t="s">
        <v>871</v>
      </c>
      <c r="L1924">
        <v>106752686</v>
      </c>
      <c r="M1924" s="5">
        <v>44502</v>
      </c>
      <c r="N1924">
        <v>17</v>
      </c>
      <c r="O1924">
        <v>1</v>
      </c>
      <c r="P1924">
        <v>0</v>
      </c>
      <c r="Q1924">
        <v>5</v>
      </c>
      <c r="R1924" t="s">
        <v>7</v>
      </c>
    </row>
    <row r="1925" spans="1:18" x14ac:dyDescent="0.35">
      <c r="A1925">
        <v>0</v>
      </c>
      <c r="B1925" t="s">
        <v>367</v>
      </c>
      <c r="C1925">
        <v>0.6</v>
      </c>
      <c r="D1925" t="s">
        <v>411</v>
      </c>
      <c r="E1925" t="s">
        <v>644</v>
      </c>
      <c r="F1925" s="640" t="s">
        <v>344</v>
      </c>
      <c r="G1925" t="s">
        <v>367</v>
      </c>
      <c r="H1925">
        <v>2.621</v>
      </c>
      <c r="I1925" t="s">
        <v>871</v>
      </c>
      <c r="L1925">
        <v>106759358</v>
      </c>
      <c r="M1925" s="5">
        <v>44505</v>
      </c>
      <c r="N1925">
        <v>17</v>
      </c>
      <c r="O1925">
        <v>1</v>
      </c>
      <c r="P1925">
        <v>0</v>
      </c>
      <c r="Q1925">
        <v>1</v>
      </c>
      <c r="R1925" t="s">
        <v>7</v>
      </c>
    </row>
    <row r="1926" spans="1:18" x14ac:dyDescent="0.35">
      <c r="A1926">
        <v>0</v>
      </c>
      <c r="B1926" t="s">
        <v>367</v>
      </c>
      <c r="C1926">
        <v>0.6</v>
      </c>
      <c r="D1926" t="s">
        <v>411</v>
      </c>
      <c r="E1926" t="s">
        <v>644</v>
      </c>
      <c r="F1926" s="640" t="s">
        <v>344</v>
      </c>
      <c r="G1926" t="s">
        <v>367</v>
      </c>
      <c r="H1926">
        <v>2.621</v>
      </c>
      <c r="I1926" t="s">
        <v>871</v>
      </c>
      <c r="L1926">
        <v>107743829</v>
      </c>
      <c r="M1926" s="5">
        <v>45449</v>
      </c>
      <c r="N1926">
        <v>19</v>
      </c>
      <c r="O1926">
        <v>3</v>
      </c>
      <c r="P1926">
        <v>0</v>
      </c>
      <c r="Q1926">
        <v>5</v>
      </c>
      <c r="R1926" t="s">
        <v>7</v>
      </c>
    </row>
    <row r="1927" spans="1:18" x14ac:dyDescent="0.35">
      <c r="A1927">
        <v>0</v>
      </c>
      <c r="B1927" t="s">
        <v>367</v>
      </c>
      <c r="C1927">
        <v>0.63</v>
      </c>
      <c r="D1927" t="s">
        <v>411</v>
      </c>
      <c r="E1927" t="s">
        <v>644</v>
      </c>
      <c r="F1927" s="640" t="s">
        <v>344</v>
      </c>
      <c r="G1927" t="s">
        <v>367</v>
      </c>
      <c r="H1927">
        <v>2.6509999999999998</v>
      </c>
      <c r="I1927" t="s">
        <v>871</v>
      </c>
      <c r="L1927">
        <v>106054830</v>
      </c>
      <c r="M1927" s="5">
        <v>43776</v>
      </c>
      <c r="N1927">
        <v>28</v>
      </c>
      <c r="O1927">
        <v>1</v>
      </c>
      <c r="P1927">
        <v>0</v>
      </c>
      <c r="Q1927">
        <v>1</v>
      </c>
      <c r="R1927" t="s">
        <v>7</v>
      </c>
    </row>
    <row r="1928" spans="1:18" x14ac:dyDescent="0.35">
      <c r="A1928">
        <v>0</v>
      </c>
      <c r="B1928" t="s">
        <v>367</v>
      </c>
      <c r="C1928">
        <v>0.81</v>
      </c>
      <c r="D1928" t="s">
        <v>411</v>
      </c>
      <c r="E1928" t="s">
        <v>644</v>
      </c>
      <c r="F1928" s="640" t="s">
        <v>344</v>
      </c>
      <c r="G1928" t="s">
        <v>367</v>
      </c>
      <c r="H1928">
        <v>2.831</v>
      </c>
      <c r="I1928" t="s">
        <v>871</v>
      </c>
      <c r="L1928">
        <v>107321544</v>
      </c>
      <c r="M1928" s="5">
        <v>45047</v>
      </c>
      <c r="N1928">
        <v>21</v>
      </c>
      <c r="O1928">
        <v>1</v>
      </c>
      <c r="P1928">
        <v>0</v>
      </c>
      <c r="Q1928">
        <v>1</v>
      </c>
      <c r="R1928" t="s">
        <v>8</v>
      </c>
    </row>
    <row r="1929" spans="1:18" x14ac:dyDescent="0.35">
      <c r="A1929">
        <v>0</v>
      </c>
      <c r="B1929" t="s">
        <v>367</v>
      </c>
      <c r="C1929">
        <v>1.9E-2</v>
      </c>
      <c r="D1929" t="s">
        <v>6</v>
      </c>
      <c r="E1929" s="640" t="s">
        <v>344</v>
      </c>
      <c r="F1929" t="s">
        <v>644</v>
      </c>
      <c r="G1929" t="s">
        <v>367</v>
      </c>
      <c r="H1929">
        <v>2.8420000000000001</v>
      </c>
      <c r="I1929" t="s">
        <v>871</v>
      </c>
      <c r="L1929">
        <v>106592978</v>
      </c>
      <c r="M1929" s="5">
        <v>44349</v>
      </c>
      <c r="N1929">
        <v>20</v>
      </c>
      <c r="O1929">
        <v>2</v>
      </c>
      <c r="P1929">
        <v>7</v>
      </c>
      <c r="Q1929">
        <v>5</v>
      </c>
      <c r="R1929" t="s">
        <v>7</v>
      </c>
    </row>
    <row r="1930" spans="1:18" x14ac:dyDescent="0.35">
      <c r="A1930">
        <v>0</v>
      </c>
      <c r="B1930" t="s">
        <v>367</v>
      </c>
      <c r="C1930">
        <v>0</v>
      </c>
      <c r="E1930" s="640" t="s">
        <v>344</v>
      </c>
      <c r="F1930" t="s">
        <v>671</v>
      </c>
      <c r="G1930" t="s">
        <v>367</v>
      </c>
      <c r="H1930">
        <v>2.8610000000000002</v>
      </c>
      <c r="I1930" t="s">
        <v>871</v>
      </c>
      <c r="L1930">
        <v>107059625</v>
      </c>
      <c r="M1930" s="5">
        <v>44800</v>
      </c>
      <c r="N1930">
        <v>24</v>
      </c>
      <c r="O1930">
        <v>1</v>
      </c>
      <c r="P1930">
        <v>7</v>
      </c>
      <c r="Q1930">
        <v>1</v>
      </c>
      <c r="R1930" t="s">
        <v>7</v>
      </c>
    </row>
    <row r="1931" spans="1:18" x14ac:dyDescent="0.35">
      <c r="A1931">
        <v>0</v>
      </c>
      <c r="B1931" t="s">
        <v>367</v>
      </c>
      <c r="C1931">
        <v>0</v>
      </c>
      <c r="E1931" s="640" t="s">
        <v>344</v>
      </c>
      <c r="F1931" t="s">
        <v>672</v>
      </c>
      <c r="G1931" t="s">
        <v>367</v>
      </c>
      <c r="H1931">
        <v>2.8610000000000002</v>
      </c>
      <c r="I1931" t="s">
        <v>871</v>
      </c>
      <c r="L1931">
        <v>106465445</v>
      </c>
      <c r="M1931" s="5">
        <v>44210</v>
      </c>
      <c r="N1931">
        <v>30</v>
      </c>
      <c r="O1931">
        <v>1</v>
      </c>
      <c r="P1931">
        <v>7</v>
      </c>
      <c r="Q1931">
        <v>5</v>
      </c>
      <c r="R1931" t="s">
        <v>7</v>
      </c>
    </row>
    <row r="1932" spans="1:18" x14ac:dyDescent="0.35">
      <c r="A1932">
        <v>0</v>
      </c>
      <c r="B1932" t="s">
        <v>367</v>
      </c>
      <c r="C1932">
        <v>0</v>
      </c>
      <c r="E1932" s="640" t="s">
        <v>344</v>
      </c>
      <c r="F1932" t="s">
        <v>671</v>
      </c>
      <c r="G1932" t="s">
        <v>367</v>
      </c>
      <c r="H1932">
        <v>2.8610000000000002</v>
      </c>
      <c r="I1932" t="s">
        <v>871</v>
      </c>
      <c r="L1932">
        <v>105127383</v>
      </c>
      <c r="M1932" s="5">
        <v>42894</v>
      </c>
      <c r="N1932">
        <v>30</v>
      </c>
      <c r="O1932">
        <v>1</v>
      </c>
      <c r="P1932">
        <v>7</v>
      </c>
      <c r="Q1932">
        <v>5</v>
      </c>
      <c r="R1932" t="s">
        <v>3</v>
      </c>
    </row>
    <row r="1933" spans="1:18" x14ac:dyDescent="0.35">
      <c r="A1933">
        <v>0</v>
      </c>
      <c r="B1933" t="s">
        <v>367</v>
      </c>
      <c r="C1933">
        <v>0</v>
      </c>
      <c r="E1933" s="640" t="s">
        <v>344</v>
      </c>
      <c r="F1933" t="s">
        <v>426</v>
      </c>
      <c r="G1933" t="s">
        <v>367</v>
      </c>
      <c r="H1933">
        <v>2.8610000000000002</v>
      </c>
      <c r="I1933" t="s">
        <v>871</v>
      </c>
      <c r="L1933">
        <v>104701166</v>
      </c>
      <c r="M1933" s="5">
        <v>42472</v>
      </c>
      <c r="N1933">
        <v>30</v>
      </c>
      <c r="O1933">
        <v>2</v>
      </c>
      <c r="P1933">
        <v>7</v>
      </c>
      <c r="Q1933">
        <v>1</v>
      </c>
      <c r="R1933" t="s">
        <v>7</v>
      </c>
    </row>
    <row r="1934" spans="1:18" x14ac:dyDescent="0.35">
      <c r="A1934">
        <v>0</v>
      </c>
      <c r="B1934" t="s">
        <v>367</v>
      </c>
      <c r="C1934">
        <v>0</v>
      </c>
      <c r="E1934" s="640" t="s">
        <v>344</v>
      </c>
      <c r="F1934" t="s">
        <v>644</v>
      </c>
      <c r="G1934" t="s">
        <v>367</v>
      </c>
      <c r="H1934">
        <v>2.8610000000000002</v>
      </c>
      <c r="I1934" t="s">
        <v>871</v>
      </c>
      <c r="L1934">
        <v>104695750</v>
      </c>
      <c r="M1934" s="5">
        <v>42465</v>
      </c>
      <c r="N1934">
        <v>30</v>
      </c>
      <c r="O1934">
        <v>1</v>
      </c>
      <c r="P1934">
        <v>7</v>
      </c>
      <c r="Q1934">
        <v>5</v>
      </c>
      <c r="R1934" t="s">
        <v>3</v>
      </c>
    </row>
    <row r="1935" spans="1:18" x14ac:dyDescent="0.35">
      <c r="A1935">
        <v>0</v>
      </c>
      <c r="B1935" t="s">
        <v>367</v>
      </c>
      <c r="C1935">
        <v>0</v>
      </c>
      <c r="E1935" s="640" t="s">
        <v>344</v>
      </c>
      <c r="F1935" t="s">
        <v>671</v>
      </c>
      <c r="G1935" t="s">
        <v>367</v>
      </c>
      <c r="H1935">
        <v>2.8610000000000002</v>
      </c>
      <c r="I1935" t="s">
        <v>871</v>
      </c>
      <c r="L1935">
        <v>104504764</v>
      </c>
      <c r="M1935" s="5">
        <v>42277</v>
      </c>
      <c r="N1935">
        <v>30</v>
      </c>
      <c r="O1935">
        <v>1</v>
      </c>
      <c r="P1935">
        <v>7</v>
      </c>
      <c r="Q1935">
        <v>1</v>
      </c>
      <c r="R1935" t="s">
        <v>7</v>
      </c>
    </row>
    <row r="1936" spans="1:18" x14ac:dyDescent="0.35">
      <c r="A1936">
        <v>0</v>
      </c>
      <c r="B1936" t="s">
        <v>367</v>
      </c>
      <c r="C1936">
        <v>0</v>
      </c>
      <c r="E1936" s="640" t="s">
        <v>344</v>
      </c>
      <c r="F1936" t="s">
        <v>426</v>
      </c>
      <c r="G1936" t="s">
        <v>367</v>
      </c>
      <c r="H1936">
        <v>2.8610000000000002</v>
      </c>
      <c r="I1936" t="s">
        <v>871</v>
      </c>
      <c r="L1936">
        <v>104520764</v>
      </c>
      <c r="M1936" s="5">
        <v>42289</v>
      </c>
      <c r="N1936">
        <v>29</v>
      </c>
      <c r="O1936">
        <v>1</v>
      </c>
      <c r="P1936">
        <v>7</v>
      </c>
      <c r="Q1936">
        <v>1</v>
      </c>
      <c r="R1936" t="s">
        <v>3</v>
      </c>
    </row>
    <row r="1937" spans="1:18" x14ac:dyDescent="0.35">
      <c r="A1937">
        <v>0</v>
      </c>
      <c r="B1937" t="s">
        <v>367</v>
      </c>
      <c r="C1937">
        <v>0</v>
      </c>
      <c r="E1937" s="640" t="s">
        <v>344</v>
      </c>
      <c r="F1937" t="s">
        <v>644</v>
      </c>
      <c r="G1937" t="s">
        <v>367</v>
      </c>
      <c r="H1937">
        <v>2.8610000000000002</v>
      </c>
      <c r="I1937" t="s">
        <v>871</v>
      </c>
      <c r="L1937">
        <v>104538898</v>
      </c>
      <c r="M1937" s="5">
        <v>42308</v>
      </c>
      <c r="N1937">
        <v>23</v>
      </c>
      <c r="O1937">
        <v>1</v>
      </c>
      <c r="P1937">
        <v>7</v>
      </c>
      <c r="Q1937">
        <v>1</v>
      </c>
      <c r="R1937" t="s">
        <v>3</v>
      </c>
    </row>
    <row r="1938" spans="1:18" x14ac:dyDescent="0.35">
      <c r="A1938">
        <v>0</v>
      </c>
      <c r="B1938" t="s">
        <v>367</v>
      </c>
      <c r="C1938">
        <v>0</v>
      </c>
      <c r="E1938" s="640" t="s">
        <v>344</v>
      </c>
      <c r="F1938" t="s">
        <v>644</v>
      </c>
      <c r="G1938" t="s">
        <v>367</v>
      </c>
      <c r="H1938">
        <v>2.8610000000000002</v>
      </c>
      <c r="I1938" t="s">
        <v>871</v>
      </c>
      <c r="L1938">
        <v>104202138</v>
      </c>
      <c r="M1938" s="5">
        <v>41927</v>
      </c>
      <c r="N1938">
        <v>30</v>
      </c>
      <c r="O1938">
        <v>1</v>
      </c>
      <c r="P1938">
        <v>7</v>
      </c>
      <c r="Q1938">
        <v>1</v>
      </c>
      <c r="R1938" t="s">
        <v>7</v>
      </c>
    </row>
    <row r="1939" spans="1:18" x14ac:dyDescent="0.35">
      <c r="A1939">
        <v>0</v>
      </c>
      <c r="B1939" t="s">
        <v>367</v>
      </c>
      <c r="C1939">
        <v>0</v>
      </c>
      <c r="E1939" s="640" t="s">
        <v>344</v>
      </c>
      <c r="F1939" t="s">
        <v>644</v>
      </c>
      <c r="G1939" t="s">
        <v>367</v>
      </c>
      <c r="H1939">
        <v>2.8610000000000002</v>
      </c>
      <c r="I1939" t="s">
        <v>871</v>
      </c>
      <c r="L1939">
        <v>104227968</v>
      </c>
      <c r="M1939" s="5">
        <v>41967</v>
      </c>
      <c r="N1939">
        <v>30</v>
      </c>
      <c r="O1939">
        <v>1</v>
      </c>
      <c r="P1939">
        <v>7</v>
      </c>
      <c r="Q1939">
        <v>1</v>
      </c>
      <c r="R1939" t="s">
        <v>7</v>
      </c>
    </row>
    <row r="1940" spans="1:18" x14ac:dyDescent="0.35">
      <c r="A1940">
        <v>0</v>
      </c>
      <c r="B1940" t="s">
        <v>367</v>
      </c>
      <c r="C1940">
        <v>0</v>
      </c>
      <c r="E1940" s="640" t="s">
        <v>344</v>
      </c>
      <c r="F1940" t="s">
        <v>671</v>
      </c>
      <c r="G1940" t="s">
        <v>367</v>
      </c>
      <c r="H1940">
        <v>2.8610000000000002</v>
      </c>
      <c r="I1940" t="s">
        <v>871</v>
      </c>
      <c r="L1940">
        <v>104237792</v>
      </c>
      <c r="M1940" s="5">
        <v>41981</v>
      </c>
      <c r="N1940">
        <v>30</v>
      </c>
      <c r="O1940">
        <v>1</v>
      </c>
      <c r="P1940">
        <v>7</v>
      </c>
      <c r="Q1940">
        <v>1</v>
      </c>
      <c r="R1940" t="s">
        <v>7</v>
      </c>
    </row>
    <row r="1941" spans="1:18" x14ac:dyDescent="0.35">
      <c r="A1941">
        <v>0</v>
      </c>
      <c r="B1941" t="s">
        <v>367</v>
      </c>
      <c r="C1941">
        <v>0</v>
      </c>
      <c r="E1941" s="640" t="s">
        <v>344</v>
      </c>
      <c r="F1941" t="s">
        <v>671</v>
      </c>
      <c r="G1941" t="s">
        <v>367</v>
      </c>
      <c r="H1941">
        <v>2.8610000000000002</v>
      </c>
      <c r="I1941" t="s">
        <v>871</v>
      </c>
      <c r="L1941">
        <v>107295773</v>
      </c>
      <c r="M1941" s="5">
        <v>45020</v>
      </c>
      <c r="N1941">
        <v>30</v>
      </c>
      <c r="O1941">
        <v>2</v>
      </c>
      <c r="P1941">
        <v>7</v>
      </c>
      <c r="Q1941">
        <v>3</v>
      </c>
      <c r="R1941" t="s">
        <v>8</v>
      </c>
    </row>
    <row r="1942" spans="1:18" x14ac:dyDescent="0.35">
      <c r="A1942">
        <v>0</v>
      </c>
      <c r="B1942" t="s">
        <v>367</v>
      </c>
      <c r="C1942">
        <v>0.65</v>
      </c>
      <c r="D1942" t="s">
        <v>411</v>
      </c>
      <c r="E1942" s="640" t="s">
        <v>344</v>
      </c>
      <c r="F1942" t="s">
        <v>426</v>
      </c>
      <c r="G1942" t="s">
        <v>367</v>
      </c>
      <c r="H1942">
        <v>3.5110000000000001</v>
      </c>
      <c r="I1942" t="s">
        <v>871</v>
      </c>
      <c r="L1942">
        <v>108051761</v>
      </c>
      <c r="M1942" s="5">
        <v>45734</v>
      </c>
      <c r="N1942">
        <v>24</v>
      </c>
      <c r="O1942">
        <v>1</v>
      </c>
      <c r="P1942">
        <v>0</v>
      </c>
      <c r="Q1942">
        <v>1</v>
      </c>
      <c r="R1942" t="s">
        <v>7</v>
      </c>
    </row>
    <row r="1943" spans="1:18" x14ac:dyDescent="0.35">
      <c r="A1943">
        <v>0</v>
      </c>
      <c r="B1943" t="s">
        <v>367</v>
      </c>
      <c r="C1943">
        <v>0.7</v>
      </c>
      <c r="D1943" t="s">
        <v>411</v>
      </c>
      <c r="E1943" s="640" t="s">
        <v>344</v>
      </c>
      <c r="F1943" t="s">
        <v>426</v>
      </c>
      <c r="G1943" t="s">
        <v>367</v>
      </c>
      <c r="H1943">
        <v>3.5609999999999999</v>
      </c>
      <c r="I1943" t="s">
        <v>871</v>
      </c>
      <c r="L1943">
        <v>105381931</v>
      </c>
      <c r="M1943" s="5">
        <v>42700</v>
      </c>
      <c r="N1943">
        <v>17</v>
      </c>
      <c r="O1943">
        <v>1</v>
      </c>
      <c r="P1943">
        <v>0</v>
      </c>
      <c r="Q1943">
        <v>5</v>
      </c>
      <c r="R1943" t="s">
        <v>7</v>
      </c>
    </row>
    <row r="1944" spans="1:18" x14ac:dyDescent="0.35">
      <c r="A1944">
        <v>0</v>
      </c>
      <c r="B1944" t="s">
        <v>367</v>
      </c>
      <c r="C1944">
        <v>0.7</v>
      </c>
      <c r="D1944" t="s">
        <v>411</v>
      </c>
      <c r="E1944" s="640" t="s">
        <v>344</v>
      </c>
      <c r="F1944" t="s">
        <v>426</v>
      </c>
      <c r="G1944" t="s">
        <v>367</v>
      </c>
      <c r="H1944">
        <v>3.5609999999999999</v>
      </c>
      <c r="I1944" t="s">
        <v>871</v>
      </c>
      <c r="L1944">
        <v>107367283</v>
      </c>
      <c r="M1944" s="5">
        <v>45085</v>
      </c>
      <c r="N1944">
        <v>30</v>
      </c>
      <c r="O1944">
        <v>1</v>
      </c>
      <c r="P1944">
        <v>0</v>
      </c>
      <c r="Q1944">
        <v>1</v>
      </c>
      <c r="R1944" t="s">
        <v>3</v>
      </c>
    </row>
    <row r="1945" spans="1:18" x14ac:dyDescent="0.35">
      <c r="A1945">
        <v>0</v>
      </c>
      <c r="B1945" t="s">
        <v>367</v>
      </c>
      <c r="C1945">
        <v>2.1000000000000001E-2</v>
      </c>
      <c r="D1945" t="s">
        <v>6</v>
      </c>
      <c r="E1945" t="s">
        <v>426</v>
      </c>
      <c r="F1945" s="640" t="s">
        <v>344</v>
      </c>
      <c r="G1945" t="s">
        <v>367</v>
      </c>
      <c r="H1945">
        <v>3.8</v>
      </c>
      <c r="I1945" t="s">
        <v>871</v>
      </c>
      <c r="L1945">
        <v>108054165</v>
      </c>
      <c r="M1945" s="5">
        <v>45736</v>
      </c>
      <c r="N1945">
        <v>29</v>
      </c>
      <c r="O1945">
        <v>1</v>
      </c>
      <c r="P1945">
        <v>0</v>
      </c>
      <c r="Q1945">
        <v>5</v>
      </c>
      <c r="R1945" t="s">
        <v>7</v>
      </c>
    </row>
    <row r="1946" spans="1:18" x14ac:dyDescent="0.35">
      <c r="A1946">
        <v>0</v>
      </c>
      <c r="B1946" t="s">
        <v>367</v>
      </c>
      <c r="C1946">
        <v>2.5000000000000001E-2</v>
      </c>
      <c r="D1946" t="s">
        <v>411</v>
      </c>
      <c r="E1946" t="s">
        <v>426</v>
      </c>
      <c r="F1946" s="640" t="s">
        <v>398</v>
      </c>
      <c r="G1946" t="s">
        <v>367</v>
      </c>
      <c r="H1946">
        <v>3.8460000000000001</v>
      </c>
      <c r="I1946" t="s">
        <v>871</v>
      </c>
      <c r="L1946">
        <v>105345687</v>
      </c>
      <c r="M1946" s="5">
        <v>43108</v>
      </c>
      <c r="N1946">
        <v>17</v>
      </c>
      <c r="O1946">
        <v>1</v>
      </c>
      <c r="P1946">
        <v>0</v>
      </c>
      <c r="Q1946">
        <v>1</v>
      </c>
      <c r="R1946" t="s">
        <v>7</v>
      </c>
    </row>
    <row r="1947" spans="1:18" x14ac:dyDescent="0.35">
      <c r="A1947">
        <v>0</v>
      </c>
      <c r="B1947" t="s">
        <v>367</v>
      </c>
      <c r="C1947">
        <v>0.2</v>
      </c>
      <c r="D1947" t="s">
        <v>411</v>
      </c>
      <c r="E1947" t="s">
        <v>426</v>
      </c>
      <c r="F1947" s="640" t="s">
        <v>398</v>
      </c>
      <c r="G1947" t="s">
        <v>367</v>
      </c>
      <c r="H1947">
        <v>4.0209999999999999</v>
      </c>
      <c r="I1947" t="s">
        <v>871</v>
      </c>
      <c r="L1947">
        <v>106786530</v>
      </c>
      <c r="M1947" s="5">
        <v>44529</v>
      </c>
      <c r="N1947">
        <v>21</v>
      </c>
      <c r="O1947">
        <v>1</v>
      </c>
      <c r="P1947">
        <v>0</v>
      </c>
      <c r="Q1947">
        <v>1</v>
      </c>
      <c r="R1947" t="s">
        <v>7</v>
      </c>
    </row>
    <row r="1948" spans="1:18" x14ac:dyDescent="0.35">
      <c r="A1948">
        <v>0</v>
      </c>
      <c r="B1948" t="s">
        <v>367</v>
      </c>
      <c r="C1948">
        <v>1.3</v>
      </c>
      <c r="D1948" t="s">
        <v>411</v>
      </c>
      <c r="E1948" s="640" t="s">
        <v>344</v>
      </c>
      <c r="F1948" t="s">
        <v>422</v>
      </c>
      <c r="G1948" t="s">
        <v>367</v>
      </c>
      <c r="H1948">
        <v>4.1609999999999996</v>
      </c>
      <c r="I1948" t="s">
        <v>871</v>
      </c>
      <c r="L1948">
        <v>105591399</v>
      </c>
      <c r="M1948" s="5">
        <v>43342</v>
      </c>
      <c r="N1948">
        <v>19</v>
      </c>
      <c r="O1948">
        <v>1</v>
      </c>
      <c r="P1948">
        <v>5</v>
      </c>
      <c r="Q1948">
        <v>5</v>
      </c>
    </row>
    <row r="1949" spans="1:18" x14ac:dyDescent="0.35">
      <c r="A1949">
        <v>0</v>
      </c>
      <c r="B1949" t="s">
        <v>367</v>
      </c>
      <c r="C1949">
        <v>8.0000000000000002E-3</v>
      </c>
      <c r="D1949" t="s">
        <v>6</v>
      </c>
      <c r="E1949" s="640" t="s">
        <v>398</v>
      </c>
      <c r="F1949" t="s">
        <v>422</v>
      </c>
      <c r="G1949" t="s">
        <v>367</v>
      </c>
      <c r="H1949">
        <v>4.4969999999999999</v>
      </c>
      <c r="I1949" t="s">
        <v>871</v>
      </c>
      <c r="L1949">
        <v>108431982</v>
      </c>
      <c r="M1949" s="5">
        <v>46094</v>
      </c>
      <c r="N1949">
        <v>19</v>
      </c>
      <c r="O1949">
        <v>1</v>
      </c>
      <c r="P1949">
        <v>0</v>
      </c>
      <c r="Q1949">
        <v>5</v>
      </c>
      <c r="R1949" t="s">
        <v>7</v>
      </c>
    </row>
    <row r="1950" spans="1:18" x14ac:dyDescent="0.35">
      <c r="A1950">
        <v>0</v>
      </c>
      <c r="B1950" t="s">
        <v>367</v>
      </c>
      <c r="C1950">
        <v>0</v>
      </c>
      <c r="E1950" s="640" t="s">
        <v>398</v>
      </c>
      <c r="F1950" t="s">
        <v>422</v>
      </c>
      <c r="G1950" t="s">
        <v>367</v>
      </c>
      <c r="H1950">
        <v>4.5049999999999999</v>
      </c>
      <c r="I1950" t="s">
        <v>871</v>
      </c>
      <c r="L1950">
        <v>105337346</v>
      </c>
      <c r="M1950" s="5">
        <v>43098</v>
      </c>
      <c r="N1950">
        <v>24</v>
      </c>
      <c r="O1950">
        <v>1</v>
      </c>
      <c r="P1950">
        <v>0</v>
      </c>
      <c r="Q1950">
        <v>1</v>
      </c>
      <c r="R1950" t="s">
        <v>7</v>
      </c>
    </row>
    <row r="1951" spans="1:18" x14ac:dyDescent="0.35">
      <c r="A1951">
        <v>0</v>
      </c>
      <c r="B1951" t="s">
        <v>367</v>
      </c>
      <c r="C1951">
        <v>0</v>
      </c>
      <c r="E1951" s="640" t="s">
        <v>398</v>
      </c>
      <c r="F1951" t="s">
        <v>422</v>
      </c>
      <c r="G1951" t="s">
        <v>367</v>
      </c>
      <c r="H1951">
        <v>4.5049999999999999</v>
      </c>
      <c r="I1951" t="s">
        <v>871</v>
      </c>
      <c r="L1951">
        <v>105244090</v>
      </c>
      <c r="M1951" s="5">
        <v>43008</v>
      </c>
      <c r="N1951">
        <v>30</v>
      </c>
      <c r="O1951">
        <v>1</v>
      </c>
      <c r="P1951">
        <v>8</v>
      </c>
      <c r="Q1951">
        <v>1</v>
      </c>
      <c r="R1951" t="s">
        <v>7</v>
      </c>
    </row>
    <row r="1952" spans="1:18" x14ac:dyDescent="0.35">
      <c r="A1952">
        <v>0</v>
      </c>
      <c r="B1952" t="s">
        <v>367</v>
      </c>
      <c r="C1952">
        <v>0</v>
      </c>
      <c r="E1952" s="640" t="s">
        <v>398</v>
      </c>
      <c r="F1952" t="s">
        <v>426</v>
      </c>
      <c r="G1952" t="s">
        <v>367</v>
      </c>
      <c r="H1952">
        <v>4.5049999999999999</v>
      </c>
      <c r="I1952" t="s">
        <v>871</v>
      </c>
      <c r="L1952">
        <v>104618763</v>
      </c>
      <c r="M1952" s="5">
        <v>42387</v>
      </c>
      <c r="N1952">
        <v>21</v>
      </c>
      <c r="O1952">
        <v>1</v>
      </c>
      <c r="P1952">
        <v>8</v>
      </c>
      <c r="Q1952">
        <v>2</v>
      </c>
      <c r="R1952" t="s">
        <v>7</v>
      </c>
    </row>
    <row r="1953" spans="1:18" x14ac:dyDescent="0.35">
      <c r="A1953">
        <v>0</v>
      </c>
      <c r="B1953" t="s">
        <v>367</v>
      </c>
      <c r="C1953">
        <v>0</v>
      </c>
      <c r="E1953" s="640" t="s">
        <v>398</v>
      </c>
      <c r="F1953" t="s">
        <v>422</v>
      </c>
      <c r="G1953" t="s">
        <v>367</v>
      </c>
      <c r="H1953">
        <v>4.5049999999999999</v>
      </c>
      <c r="I1953" t="s">
        <v>871</v>
      </c>
      <c r="L1953">
        <v>104794145</v>
      </c>
      <c r="M1953" s="5">
        <v>42568</v>
      </c>
      <c r="N1953">
        <v>19</v>
      </c>
      <c r="O1953">
        <v>1</v>
      </c>
      <c r="P1953">
        <v>8</v>
      </c>
      <c r="Q1953">
        <v>1</v>
      </c>
      <c r="R1953" t="s">
        <v>7</v>
      </c>
    </row>
    <row r="1954" spans="1:18" x14ac:dyDescent="0.35">
      <c r="A1954">
        <v>0</v>
      </c>
      <c r="B1954" t="s">
        <v>367</v>
      </c>
      <c r="C1954">
        <v>0</v>
      </c>
      <c r="E1954" s="640" t="s">
        <v>398</v>
      </c>
      <c r="F1954" t="s">
        <v>611</v>
      </c>
      <c r="G1954" t="s">
        <v>367</v>
      </c>
      <c r="H1954">
        <v>4.5049999999999999</v>
      </c>
      <c r="I1954" t="s">
        <v>871</v>
      </c>
      <c r="L1954">
        <v>104343167</v>
      </c>
      <c r="M1954" s="5">
        <v>42099</v>
      </c>
      <c r="N1954">
        <v>21</v>
      </c>
      <c r="O1954">
        <v>1</v>
      </c>
      <c r="P1954">
        <v>8</v>
      </c>
      <c r="Q1954">
        <v>1</v>
      </c>
      <c r="R1954" t="s">
        <v>3</v>
      </c>
    </row>
    <row r="1955" spans="1:18" x14ac:dyDescent="0.35">
      <c r="A1955">
        <v>0</v>
      </c>
      <c r="B1955" t="s">
        <v>367</v>
      </c>
      <c r="C1955">
        <v>0</v>
      </c>
      <c r="E1955" s="640" t="s">
        <v>398</v>
      </c>
      <c r="F1955" t="s">
        <v>674</v>
      </c>
      <c r="G1955" t="s">
        <v>367</v>
      </c>
      <c r="H1955">
        <v>4.5049999999999999</v>
      </c>
      <c r="I1955" t="s">
        <v>871</v>
      </c>
      <c r="L1955">
        <v>108493444</v>
      </c>
      <c r="M1955" s="5">
        <v>46151</v>
      </c>
      <c r="N1955">
        <v>24</v>
      </c>
      <c r="O1955">
        <v>1</v>
      </c>
      <c r="P1955">
        <v>0</v>
      </c>
      <c r="Q1955">
        <v>1</v>
      </c>
      <c r="R1955" t="s">
        <v>7</v>
      </c>
    </row>
    <row r="1956" spans="1:18" x14ac:dyDescent="0.35">
      <c r="A1956">
        <v>0</v>
      </c>
      <c r="B1956" t="s">
        <v>367</v>
      </c>
      <c r="C1956">
        <v>0.6</v>
      </c>
      <c r="D1956" t="s">
        <v>6</v>
      </c>
      <c r="E1956" t="s">
        <v>422</v>
      </c>
      <c r="F1956" s="640" t="s">
        <v>344</v>
      </c>
      <c r="G1956" t="s">
        <v>367</v>
      </c>
      <c r="H1956">
        <v>4.53</v>
      </c>
      <c r="I1956" t="s">
        <v>871</v>
      </c>
      <c r="L1956">
        <v>105864140</v>
      </c>
      <c r="M1956" s="5">
        <v>43599</v>
      </c>
      <c r="N1956">
        <v>19</v>
      </c>
      <c r="O1956">
        <v>1</v>
      </c>
      <c r="P1956">
        <v>0</v>
      </c>
      <c r="Q1956">
        <v>5</v>
      </c>
      <c r="R1956" t="s">
        <v>7</v>
      </c>
    </row>
    <row r="1957" spans="1:18" x14ac:dyDescent="0.35">
      <c r="A1957">
        <v>0</v>
      </c>
      <c r="B1957" t="s">
        <v>367</v>
      </c>
      <c r="C1957">
        <v>0.6</v>
      </c>
      <c r="D1957" t="s">
        <v>6</v>
      </c>
      <c r="E1957" t="s">
        <v>422</v>
      </c>
      <c r="F1957" s="640" t="s">
        <v>398</v>
      </c>
      <c r="G1957" t="s">
        <v>367</v>
      </c>
      <c r="H1957">
        <v>4.53</v>
      </c>
      <c r="I1957" t="s">
        <v>871</v>
      </c>
      <c r="L1957">
        <v>107141027</v>
      </c>
      <c r="M1957" s="5">
        <v>44872</v>
      </c>
      <c r="N1957">
        <v>28</v>
      </c>
      <c r="O1957">
        <v>1</v>
      </c>
      <c r="P1957">
        <v>0</v>
      </c>
      <c r="Q1957">
        <v>1</v>
      </c>
      <c r="R1957" t="s">
        <v>3</v>
      </c>
    </row>
    <row r="1958" spans="1:18" x14ac:dyDescent="0.35">
      <c r="A1958">
        <v>0</v>
      </c>
      <c r="B1958" t="s">
        <v>367</v>
      </c>
      <c r="C1958">
        <v>0.5</v>
      </c>
      <c r="D1958" t="s">
        <v>6</v>
      </c>
      <c r="E1958" t="s">
        <v>422</v>
      </c>
      <c r="F1958" s="640" t="s">
        <v>398</v>
      </c>
      <c r="G1958" t="s">
        <v>367</v>
      </c>
      <c r="H1958">
        <v>4.63</v>
      </c>
      <c r="I1958" t="s">
        <v>871</v>
      </c>
      <c r="L1958">
        <v>105411364</v>
      </c>
      <c r="M1958" s="5">
        <v>43171</v>
      </c>
      <c r="N1958">
        <v>19</v>
      </c>
      <c r="O1958">
        <v>6</v>
      </c>
      <c r="P1958">
        <v>0</v>
      </c>
      <c r="Q1958">
        <v>5</v>
      </c>
      <c r="R1958" t="s">
        <v>7</v>
      </c>
    </row>
    <row r="1959" spans="1:18" x14ac:dyDescent="0.35">
      <c r="A1959">
        <v>0</v>
      </c>
      <c r="B1959" t="s">
        <v>367</v>
      </c>
      <c r="C1959">
        <v>0.3</v>
      </c>
      <c r="D1959" t="s">
        <v>6</v>
      </c>
      <c r="E1959" t="s">
        <v>422</v>
      </c>
      <c r="F1959" t="s">
        <v>426</v>
      </c>
      <c r="G1959" t="s">
        <v>367</v>
      </c>
      <c r="H1959">
        <v>4.83</v>
      </c>
      <c r="I1959" t="s">
        <v>871</v>
      </c>
      <c r="L1959">
        <v>105695268</v>
      </c>
      <c r="M1959" s="5">
        <v>43435</v>
      </c>
      <c r="N1959">
        <v>23</v>
      </c>
      <c r="O1959">
        <v>2</v>
      </c>
      <c r="P1959">
        <v>0</v>
      </c>
      <c r="Q1959">
        <v>5</v>
      </c>
      <c r="R1959" t="s">
        <v>7</v>
      </c>
    </row>
    <row r="1960" spans="1:18" x14ac:dyDescent="0.35">
      <c r="A1960">
        <v>0</v>
      </c>
      <c r="B1960" t="s">
        <v>367</v>
      </c>
      <c r="C1960">
        <v>0.28000000000000003</v>
      </c>
      <c r="D1960" t="s">
        <v>6</v>
      </c>
      <c r="E1960" t="s">
        <v>422</v>
      </c>
      <c r="F1960" s="640" t="s">
        <v>398</v>
      </c>
      <c r="G1960" t="s">
        <v>367</v>
      </c>
      <c r="H1960">
        <v>4.8499999999999996</v>
      </c>
      <c r="I1960" t="s">
        <v>871</v>
      </c>
      <c r="L1960">
        <v>107932427</v>
      </c>
      <c r="M1960" s="5">
        <v>45617</v>
      </c>
      <c r="N1960">
        <v>17</v>
      </c>
      <c r="O1960">
        <v>1</v>
      </c>
      <c r="P1960">
        <v>0</v>
      </c>
      <c r="Q1960">
        <v>5</v>
      </c>
      <c r="R1960" t="s">
        <v>7</v>
      </c>
    </row>
    <row r="1961" spans="1:18" x14ac:dyDescent="0.35">
      <c r="A1961">
        <v>0</v>
      </c>
      <c r="B1961" t="s">
        <v>367</v>
      </c>
      <c r="C1961">
        <v>0.25</v>
      </c>
      <c r="D1961" t="s">
        <v>6</v>
      </c>
      <c r="E1961" t="s">
        <v>422</v>
      </c>
      <c r="F1961" s="640" t="s">
        <v>398</v>
      </c>
      <c r="G1961" t="s">
        <v>367</v>
      </c>
      <c r="H1961">
        <v>4.88</v>
      </c>
      <c r="I1961" t="s">
        <v>871</v>
      </c>
      <c r="L1961">
        <v>108009140</v>
      </c>
      <c r="M1961" s="5">
        <v>45690</v>
      </c>
      <c r="N1961">
        <v>19</v>
      </c>
      <c r="O1961">
        <v>1</v>
      </c>
      <c r="P1961">
        <v>0</v>
      </c>
      <c r="Q1961">
        <v>5</v>
      </c>
      <c r="R1961" t="s">
        <v>8</v>
      </c>
    </row>
    <row r="1962" spans="1:18" x14ac:dyDescent="0.35">
      <c r="A1962">
        <v>0</v>
      </c>
      <c r="B1962" t="s">
        <v>367</v>
      </c>
      <c r="C1962">
        <v>0.4</v>
      </c>
      <c r="D1962" t="s">
        <v>411</v>
      </c>
      <c r="E1962" s="640" t="s">
        <v>398</v>
      </c>
      <c r="F1962" t="s">
        <v>422</v>
      </c>
      <c r="G1962" t="s">
        <v>367</v>
      </c>
      <c r="H1962">
        <v>4.9050000000000002</v>
      </c>
      <c r="I1962" t="s">
        <v>871</v>
      </c>
      <c r="L1962">
        <v>107732189</v>
      </c>
      <c r="M1962" s="5">
        <v>45438</v>
      </c>
      <c r="N1962">
        <v>19</v>
      </c>
      <c r="O1962">
        <v>1</v>
      </c>
      <c r="P1962">
        <v>0</v>
      </c>
      <c r="Q1962">
        <v>3</v>
      </c>
    </row>
    <row r="1963" spans="1:18" x14ac:dyDescent="0.35">
      <c r="A1963">
        <v>0</v>
      </c>
      <c r="B1963" t="s">
        <v>367</v>
      </c>
      <c r="C1963">
        <v>0.1</v>
      </c>
      <c r="D1963" t="s">
        <v>6</v>
      </c>
      <c r="E1963" t="s">
        <v>422</v>
      </c>
      <c r="F1963" s="640" t="s">
        <v>344</v>
      </c>
      <c r="G1963" t="s">
        <v>367</v>
      </c>
      <c r="H1963">
        <v>5.03</v>
      </c>
      <c r="I1963" t="s">
        <v>871</v>
      </c>
      <c r="L1963">
        <v>104954749</v>
      </c>
      <c r="M1963" s="5">
        <v>42717</v>
      </c>
      <c r="N1963">
        <v>17</v>
      </c>
      <c r="O1963">
        <v>1</v>
      </c>
      <c r="P1963">
        <v>0</v>
      </c>
      <c r="Q1963">
        <v>2</v>
      </c>
      <c r="R1963" t="s">
        <v>7</v>
      </c>
    </row>
    <row r="1964" spans="1:18" x14ac:dyDescent="0.35">
      <c r="A1964">
        <v>0</v>
      </c>
      <c r="B1964" t="s">
        <v>367</v>
      </c>
      <c r="C1964">
        <v>0.1</v>
      </c>
      <c r="D1964" t="s">
        <v>6</v>
      </c>
      <c r="E1964" t="s">
        <v>422</v>
      </c>
      <c r="F1964" s="640" t="s">
        <v>398</v>
      </c>
      <c r="G1964" t="s">
        <v>367</v>
      </c>
      <c r="H1964">
        <v>5.03</v>
      </c>
      <c r="I1964" t="s">
        <v>871</v>
      </c>
      <c r="L1964">
        <v>107465614</v>
      </c>
      <c r="M1964" s="5">
        <v>45184</v>
      </c>
      <c r="N1964">
        <v>29</v>
      </c>
      <c r="O1964">
        <v>1</v>
      </c>
      <c r="P1964">
        <v>0</v>
      </c>
      <c r="Q1964">
        <v>1</v>
      </c>
      <c r="R1964" t="s">
        <v>7</v>
      </c>
    </row>
    <row r="1965" spans="1:18" x14ac:dyDescent="0.35">
      <c r="A1965">
        <v>0</v>
      </c>
      <c r="B1965" t="s">
        <v>367</v>
      </c>
      <c r="C1965">
        <v>1.2E-2</v>
      </c>
      <c r="D1965" t="s">
        <v>6</v>
      </c>
      <c r="E1965" t="s">
        <v>422</v>
      </c>
      <c r="F1965" s="640" t="s">
        <v>398</v>
      </c>
      <c r="G1965" t="s">
        <v>367</v>
      </c>
      <c r="H1965">
        <v>5.1180000000000003</v>
      </c>
      <c r="I1965" t="s">
        <v>871</v>
      </c>
      <c r="L1965">
        <v>105783399</v>
      </c>
      <c r="M1965" s="5">
        <v>43518</v>
      </c>
      <c r="N1965">
        <v>23</v>
      </c>
      <c r="O1965">
        <v>2</v>
      </c>
      <c r="P1965">
        <v>0</v>
      </c>
      <c r="Q1965">
        <v>5</v>
      </c>
      <c r="R1965" t="s">
        <v>7</v>
      </c>
    </row>
    <row r="1966" spans="1:18" x14ac:dyDescent="0.35">
      <c r="A1966">
        <v>0</v>
      </c>
      <c r="B1966" t="s">
        <v>367</v>
      </c>
      <c r="C1966">
        <v>0</v>
      </c>
      <c r="E1966" t="s">
        <v>422</v>
      </c>
      <c r="F1966" s="640" t="s">
        <v>425</v>
      </c>
      <c r="G1966" t="s">
        <v>367</v>
      </c>
      <c r="H1966">
        <v>5.13</v>
      </c>
      <c r="I1966" t="s">
        <v>871</v>
      </c>
      <c r="L1966">
        <v>104619468</v>
      </c>
      <c r="M1966" s="5">
        <v>42383</v>
      </c>
      <c r="N1966">
        <v>26</v>
      </c>
      <c r="O1966">
        <v>1</v>
      </c>
      <c r="P1966">
        <v>8</v>
      </c>
      <c r="Q1966">
        <v>1</v>
      </c>
      <c r="R1966" t="s">
        <v>7</v>
      </c>
    </row>
    <row r="1967" spans="1:18" x14ac:dyDescent="0.35">
      <c r="A1967">
        <v>0</v>
      </c>
      <c r="B1967" t="s">
        <v>367</v>
      </c>
      <c r="C1967">
        <v>0</v>
      </c>
      <c r="E1967" t="s">
        <v>422</v>
      </c>
      <c r="F1967" s="640" t="s">
        <v>425</v>
      </c>
      <c r="G1967" t="s">
        <v>367</v>
      </c>
      <c r="H1967">
        <v>5.13</v>
      </c>
      <c r="I1967" t="s">
        <v>871</v>
      </c>
      <c r="L1967">
        <v>104062912</v>
      </c>
      <c r="M1967" s="5">
        <v>41780</v>
      </c>
      <c r="N1967">
        <v>30</v>
      </c>
      <c r="O1967">
        <v>1</v>
      </c>
      <c r="P1967">
        <v>0</v>
      </c>
      <c r="Q1967">
        <v>5</v>
      </c>
      <c r="R1967" t="s">
        <v>7</v>
      </c>
    </row>
    <row r="1968" spans="1:18" x14ac:dyDescent="0.35">
      <c r="A1968">
        <v>0</v>
      </c>
      <c r="B1968" t="s">
        <v>367</v>
      </c>
      <c r="C1968">
        <v>0</v>
      </c>
      <c r="E1968" t="s">
        <v>422</v>
      </c>
      <c r="F1968" t="s">
        <v>427</v>
      </c>
      <c r="G1968" t="s">
        <v>367</v>
      </c>
      <c r="H1968">
        <v>5.13</v>
      </c>
      <c r="I1968" t="s">
        <v>871</v>
      </c>
      <c r="L1968">
        <v>103945456</v>
      </c>
      <c r="M1968" s="5">
        <v>41646</v>
      </c>
      <c r="N1968">
        <v>23</v>
      </c>
      <c r="O1968">
        <v>1</v>
      </c>
      <c r="P1968">
        <v>8</v>
      </c>
      <c r="Q1968">
        <v>1</v>
      </c>
      <c r="R1968" t="s">
        <v>3</v>
      </c>
    </row>
    <row r="1969" spans="1:18" x14ac:dyDescent="0.35">
      <c r="A1969">
        <v>0</v>
      </c>
      <c r="B1969" t="s">
        <v>367</v>
      </c>
      <c r="C1969">
        <v>0</v>
      </c>
      <c r="E1969" t="s">
        <v>422</v>
      </c>
      <c r="F1969" s="640" t="s">
        <v>398</v>
      </c>
      <c r="G1969" t="s">
        <v>367</v>
      </c>
      <c r="H1969">
        <v>5.13</v>
      </c>
      <c r="I1969" t="s">
        <v>871</v>
      </c>
      <c r="L1969">
        <v>108110640</v>
      </c>
      <c r="M1969" s="5">
        <v>45788</v>
      </c>
      <c r="N1969">
        <v>24</v>
      </c>
      <c r="O1969">
        <v>1</v>
      </c>
      <c r="P1969">
        <v>8</v>
      </c>
      <c r="Q1969">
        <v>5</v>
      </c>
      <c r="R1969" t="s">
        <v>3</v>
      </c>
    </row>
    <row r="1970" spans="1:18" x14ac:dyDescent="0.35">
      <c r="A1970">
        <v>0</v>
      </c>
      <c r="B1970" t="s">
        <v>367</v>
      </c>
      <c r="C1970">
        <v>0.1</v>
      </c>
      <c r="D1970" t="s">
        <v>399</v>
      </c>
      <c r="E1970" t="s">
        <v>422</v>
      </c>
      <c r="F1970" t="s">
        <v>676</v>
      </c>
      <c r="G1970" t="s">
        <v>367</v>
      </c>
      <c r="H1970">
        <v>5.13</v>
      </c>
      <c r="I1970" t="s">
        <v>871</v>
      </c>
      <c r="L1970">
        <v>103937208</v>
      </c>
      <c r="M1970" s="5">
        <v>41629</v>
      </c>
      <c r="N1970">
        <v>19</v>
      </c>
      <c r="O1970">
        <v>1</v>
      </c>
      <c r="P1970">
        <v>9</v>
      </c>
      <c r="Q1970">
        <v>1</v>
      </c>
    </row>
    <row r="1971" spans="1:18" x14ac:dyDescent="0.35">
      <c r="A1971">
        <v>0</v>
      </c>
      <c r="B1971" t="s">
        <v>367</v>
      </c>
      <c r="C1971">
        <v>0.1</v>
      </c>
      <c r="D1971" t="s">
        <v>6</v>
      </c>
      <c r="E1971" t="s">
        <v>674</v>
      </c>
      <c r="F1971" t="s">
        <v>677</v>
      </c>
      <c r="G1971" t="s">
        <v>367</v>
      </c>
      <c r="H1971">
        <v>999.99900000000002</v>
      </c>
      <c r="I1971" t="s">
        <v>871</v>
      </c>
      <c r="L1971">
        <v>103992704</v>
      </c>
      <c r="M1971" s="5">
        <v>41702</v>
      </c>
      <c r="N1971">
        <v>5</v>
      </c>
      <c r="O1971">
        <v>4</v>
      </c>
      <c r="P1971">
        <v>0</v>
      </c>
      <c r="Q1971">
        <v>1</v>
      </c>
      <c r="R1971" t="s">
        <v>7</v>
      </c>
    </row>
    <row r="1972" spans="1:18" x14ac:dyDescent="0.35">
      <c r="A1972">
        <v>0</v>
      </c>
      <c r="B1972" t="s">
        <v>367</v>
      </c>
      <c r="C1972">
        <v>0.1</v>
      </c>
      <c r="D1972" t="s">
        <v>6</v>
      </c>
      <c r="E1972" t="s">
        <v>678</v>
      </c>
      <c r="F1972" t="s">
        <v>422</v>
      </c>
      <c r="G1972" t="s">
        <v>367</v>
      </c>
      <c r="H1972">
        <v>999.99900000000002</v>
      </c>
      <c r="I1972" t="s">
        <v>871</v>
      </c>
      <c r="L1972">
        <v>108154726</v>
      </c>
      <c r="M1972" s="5">
        <v>45817</v>
      </c>
      <c r="N1972">
        <v>21</v>
      </c>
      <c r="O1972">
        <v>1</v>
      </c>
      <c r="P1972">
        <v>12</v>
      </c>
      <c r="Q1972">
        <v>1</v>
      </c>
      <c r="R1972" t="s">
        <v>7</v>
      </c>
    </row>
    <row r="1973" spans="1:18" x14ac:dyDescent="0.35">
      <c r="A1973">
        <v>0</v>
      </c>
      <c r="B1973" t="s">
        <v>367</v>
      </c>
      <c r="C1973">
        <v>0</v>
      </c>
      <c r="E1973" t="s">
        <v>677</v>
      </c>
      <c r="F1973" s="640" t="s">
        <v>398</v>
      </c>
      <c r="G1973" t="s">
        <v>367</v>
      </c>
      <c r="H1973">
        <v>999.99900000000002</v>
      </c>
      <c r="I1973" t="s">
        <v>871</v>
      </c>
      <c r="L1973">
        <v>107514758</v>
      </c>
      <c r="M1973" s="5">
        <v>45230</v>
      </c>
      <c r="N1973">
        <v>21</v>
      </c>
      <c r="O1973">
        <v>2</v>
      </c>
      <c r="P1973">
        <v>0</v>
      </c>
      <c r="Q1973">
        <v>5</v>
      </c>
      <c r="R1973" t="s">
        <v>8</v>
      </c>
    </row>
    <row r="1974" spans="1:18" x14ac:dyDescent="0.35">
      <c r="A1974">
        <v>0</v>
      </c>
      <c r="B1974" t="s">
        <v>367</v>
      </c>
      <c r="C1974">
        <v>0.05</v>
      </c>
      <c r="D1974" t="s">
        <v>6</v>
      </c>
      <c r="E1974" t="s">
        <v>677</v>
      </c>
      <c r="F1974" t="s">
        <v>672</v>
      </c>
      <c r="G1974" t="s">
        <v>367</v>
      </c>
      <c r="H1974">
        <v>999.99900000000002</v>
      </c>
      <c r="I1974" t="s">
        <v>871</v>
      </c>
      <c r="L1974">
        <v>104613257</v>
      </c>
      <c r="M1974" s="5">
        <v>42381</v>
      </c>
      <c r="N1974">
        <v>17</v>
      </c>
      <c r="O1974">
        <v>1</v>
      </c>
      <c r="P1974">
        <v>0</v>
      </c>
      <c r="Q1974">
        <v>5</v>
      </c>
      <c r="R1974" t="s">
        <v>7</v>
      </c>
    </row>
    <row r="1975" spans="1:18" x14ac:dyDescent="0.35">
      <c r="A1975">
        <v>0</v>
      </c>
      <c r="B1975" t="s">
        <v>367</v>
      </c>
      <c r="C1975">
        <v>0</v>
      </c>
      <c r="E1975" t="s">
        <v>679</v>
      </c>
      <c r="F1975" t="s">
        <v>644</v>
      </c>
      <c r="G1975" t="s">
        <v>367</v>
      </c>
      <c r="H1975">
        <v>999.99900000000002</v>
      </c>
      <c r="I1975" t="s">
        <v>871</v>
      </c>
      <c r="L1975">
        <v>108021595</v>
      </c>
      <c r="M1975" s="5">
        <v>45684</v>
      </c>
      <c r="N1975">
        <v>21</v>
      </c>
      <c r="O1975">
        <v>2</v>
      </c>
      <c r="P1975">
        <v>5</v>
      </c>
      <c r="Q1975">
        <v>2</v>
      </c>
      <c r="R1975" t="s">
        <v>9</v>
      </c>
    </row>
    <row r="1976" spans="1:18" x14ac:dyDescent="0.35">
      <c r="A1976">
        <v>0</v>
      </c>
      <c r="B1976" t="s">
        <v>367</v>
      </c>
      <c r="C1976">
        <v>0</v>
      </c>
      <c r="E1976" t="s">
        <v>680</v>
      </c>
      <c r="F1976" s="640" t="s">
        <v>398</v>
      </c>
      <c r="G1976" t="s">
        <v>367</v>
      </c>
      <c r="H1976">
        <v>999.99900000000002</v>
      </c>
      <c r="I1976" t="s">
        <v>871</v>
      </c>
      <c r="L1976">
        <v>106574890</v>
      </c>
      <c r="M1976" s="5">
        <v>44330</v>
      </c>
      <c r="N1976">
        <v>26</v>
      </c>
      <c r="O1976">
        <v>1</v>
      </c>
      <c r="P1976">
        <v>8</v>
      </c>
      <c r="Q1976">
        <v>1</v>
      </c>
      <c r="R1976" t="s">
        <v>7</v>
      </c>
    </row>
    <row r="1977" spans="1:18" x14ac:dyDescent="0.35">
      <c r="A1977">
        <v>0</v>
      </c>
      <c r="B1977" t="s">
        <v>367</v>
      </c>
      <c r="C1977">
        <v>0</v>
      </c>
      <c r="E1977" t="s">
        <v>680</v>
      </c>
      <c r="F1977" t="s">
        <v>624</v>
      </c>
      <c r="G1977" t="s">
        <v>367</v>
      </c>
      <c r="H1977">
        <v>999.99900000000002</v>
      </c>
      <c r="I1977" t="s">
        <v>871</v>
      </c>
      <c r="L1977">
        <v>104818834</v>
      </c>
      <c r="M1977" s="5">
        <v>42594</v>
      </c>
      <c r="N1977">
        <v>26</v>
      </c>
      <c r="O1977">
        <v>1</v>
      </c>
      <c r="P1977">
        <v>4</v>
      </c>
      <c r="Q1977">
        <v>1</v>
      </c>
      <c r="R1977" t="s">
        <v>7</v>
      </c>
    </row>
    <row r="1978" spans="1:18" x14ac:dyDescent="0.35">
      <c r="A1978">
        <v>0</v>
      </c>
      <c r="B1978" t="s">
        <v>367</v>
      </c>
      <c r="C1978">
        <v>0.1</v>
      </c>
      <c r="D1978" t="s">
        <v>6</v>
      </c>
      <c r="E1978" t="s">
        <v>680</v>
      </c>
      <c r="F1978" t="s">
        <v>426</v>
      </c>
      <c r="G1978" t="s">
        <v>367</v>
      </c>
      <c r="H1978">
        <v>999.99900000000002</v>
      </c>
      <c r="I1978" t="s">
        <v>871</v>
      </c>
      <c r="L1978">
        <v>106592007</v>
      </c>
      <c r="M1978" s="5">
        <v>44350</v>
      </c>
      <c r="N1978">
        <v>19</v>
      </c>
      <c r="O1978">
        <v>2</v>
      </c>
      <c r="P1978">
        <v>0</v>
      </c>
      <c r="Q1978">
        <v>5</v>
      </c>
      <c r="R1978" t="s">
        <v>7</v>
      </c>
    </row>
    <row r="1979" spans="1:18" x14ac:dyDescent="0.35">
      <c r="A1979">
        <v>0</v>
      </c>
      <c r="B1979" t="s">
        <v>367</v>
      </c>
      <c r="C1979">
        <v>0</v>
      </c>
      <c r="E1979" t="s">
        <v>681</v>
      </c>
      <c r="F1979" s="640" t="s">
        <v>398</v>
      </c>
      <c r="G1979" t="s">
        <v>367</v>
      </c>
      <c r="H1979">
        <v>999.99900000000002</v>
      </c>
      <c r="I1979" t="s">
        <v>871</v>
      </c>
      <c r="L1979">
        <v>104162891</v>
      </c>
      <c r="M1979" s="5">
        <v>41906</v>
      </c>
      <c r="N1979">
        <v>5</v>
      </c>
      <c r="O1979">
        <v>2</v>
      </c>
      <c r="P1979">
        <v>8</v>
      </c>
      <c r="Q1979">
        <v>1</v>
      </c>
      <c r="R1979" t="s">
        <v>7</v>
      </c>
    </row>
    <row r="1980" spans="1:18" x14ac:dyDescent="0.35">
      <c r="A1980">
        <v>0</v>
      </c>
      <c r="B1980" t="s">
        <v>367</v>
      </c>
      <c r="C1980">
        <v>0.1</v>
      </c>
      <c r="D1980" t="s">
        <v>6</v>
      </c>
      <c r="E1980" t="s">
        <v>438</v>
      </c>
      <c r="F1980" t="s">
        <v>682</v>
      </c>
      <c r="G1980" t="s">
        <v>367</v>
      </c>
      <c r="H1980">
        <v>999.99900000000002</v>
      </c>
      <c r="I1980" t="s">
        <v>871</v>
      </c>
      <c r="L1980">
        <v>107000323</v>
      </c>
      <c r="M1980" s="5">
        <v>44733</v>
      </c>
      <c r="N1980">
        <v>19</v>
      </c>
      <c r="O1980">
        <v>1</v>
      </c>
      <c r="P1980">
        <v>0</v>
      </c>
      <c r="Q1980">
        <v>5</v>
      </c>
      <c r="R1980" t="s">
        <v>7</v>
      </c>
    </row>
    <row r="1981" spans="1:18" x14ac:dyDescent="0.35">
      <c r="A1981">
        <v>0</v>
      </c>
      <c r="B1981" t="s">
        <v>344</v>
      </c>
      <c r="C1981">
        <v>0.1</v>
      </c>
      <c r="D1981" t="s">
        <v>385</v>
      </c>
      <c r="E1981" t="s">
        <v>416</v>
      </c>
      <c r="F1981" t="s">
        <v>427</v>
      </c>
      <c r="G1981" t="s">
        <v>344</v>
      </c>
      <c r="H1981">
        <v>0.1</v>
      </c>
      <c r="I1981" t="s">
        <v>871</v>
      </c>
      <c r="L1981">
        <v>107831434</v>
      </c>
      <c r="M1981" s="5">
        <v>45530</v>
      </c>
      <c r="N1981">
        <v>29</v>
      </c>
      <c r="O1981">
        <v>1</v>
      </c>
      <c r="P1981">
        <v>0</v>
      </c>
      <c r="Q1981">
        <v>5</v>
      </c>
      <c r="R1981" t="s">
        <v>7</v>
      </c>
    </row>
    <row r="1982" spans="1:18" x14ac:dyDescent="0.35">
      <c r="A1982">
        <v>0</v>
      </c>
      <c r="B1982" t="s">
        <v>344</v>
      </c>
      <c r="C1982">
        <v>0.18</v>
      </c>
      <c r="D1982" t="s">
        <v>385</v>
      </c>
      <c r="E1982" t="s">
        <v>416</v>
      </c>
      <c r="F1982" t="s">
        <v>685</v>
      </c>
      <c r="G1982" t="s">
        <v>344</v>
      </c>
      <c r="H1982">
        <v>0.18</v>
      </c>
      <c r="I1982" t="s">
        <v>871</v>
      </c>
      <c r="L1982">
        <v>107732282</v>
      </c>
      <c r="M1982" s="5">
        <v>45432</v>
      </c>
      <c r="N1982">
        <v>20</v>
      </c>
      <c r="O1982">
        <v>1</v>
      </c>
      <c r="P1982">
        <v>0</v>
      </c>
      <c r="Q1982">
        <v>1</v>
      </c>
      <c r="R1982" t="s">
        <v>7</v>
      </c>
    </row>
    <row r="1983" spans="1:18" x14ac:dyDescent="0.35">
      <c r="A1983">
        <v>0</v>
      </c>
      <c r="B1983" t="s">
        <v>344</v>
      </c>
      <c r="C1983">
        <v>0.4</v>
      </c>
      <c r="D1983" t="s">
        <v>385</v>
      </c>
      <c r="E1983" t="s">
        <v>416</v>
      </c>
      <c r="F1983" t="s">
        <v>685</v>
      </c>
      <c r="G1983" t="s">
        <v>344</v>
      </c>
      <c r="H1983">
        <v>0.4</v>
      </c>
      <c r="I1983" t="s">
        <v>871</v>
      </c>
      <c r="L1983">
        <v>106533782</v>
      </c>
      <c r="M1983" s="5">
        <v>44288</v>
      </c>
      <c r="N1983">
        <v>17</v>
      </c>
      <c r="O1983">
        <v>1</v>
      </c>
      <c r="P1983">
        <v>0</v>
      </c>
      <c r="Q1983">
        <v>5</v>
      </c>
      <c r="R1983" t="s">
        <v>7</v>
      </c>
    </row>
    <row r="1984" spans="1:18" x14ac:dyDescent="0.35">
      <c r="A1984">
        <v>0</v>
      </c>
      <c r="B1984" t="s">
        <v>344</v>
      </c>
      <c r="C1984">
        <v>0.5</v>
      </c>
      <c r="D1984" t="s">
        <v>385</v>
      </c>
      <c r="E1984" t="s">
        <v>416</v>
      </c>
      <c r="F1984" t="s">
        <v>686</v>
      </c>
      <c r="G1984" t="s">
        <v>344</v>
      </c>
      <c r="H1984">
        <v>0.5</v>
      </c>
      <c r="I1984" t="s">
        <v>871</v>
      </c>
      <c r="L1984">
        <v>108430340</v>
      </c>
      <c r="M1984" s="5">
        <v>46094</v>
      </c>
      <c r="N1984">
        <v>21</v>
      </c>
      <c r="O1984">
        <v>1</v>
      </c>
      <c r="P1984">
        <v>0</v>
      </c>
      <c r="Q1984">
        <v>1</v>
      </c>
      <c r="R1984" t="s">
        <v>7</v>
      </c>
    </row>
    <row r="1985" spans="1:18" x14ac:dyDescent="0.35">
      <c r="A1985">
        <v>0</v>
      </c>
      <c r="B1985" t="s">
        <v>344</v>
      </c>
      <c r="C1985">
        <v>0.51</v>
      </c>
      <c r="D1985" t="s">
        <v>385</v>
      </c>
      <c r="E1985" t="s">
        <v>416</v>
      </c>
      <c r="F1985" t="s">
        <v>427</v>
      </c>
      <c r="G1985" t="s">
        <v>344</v>
      </c>
      <c r="H1985">
        <v>0.51</v>
      </c>
      <c r="I1985" t="s">
        <v>871</v>
      </c>
      <c r="L1985">
        <v>106696753</v>
      </c>
      <c r="M1985" s="5">
        <v>44453</v>
      </c>
      <c r="N1985">
        <v>29</v>
      </c>
      <c r="O1985">
        <v>1</v>
      </c>
      <c r="P1985">
        <v>0</v>
      </c>
      <c r="Q1985">
        <v>1</v>
      </c>
      <c r="R1985" t="s">
        <v>7</v>
      </c>
    </row>
    <row r="1986" spans="1:18" x14ac:dyDescent="0.35">
      <c r="A1986">
        <v>0</v>
      </c>
      <c r="B1986" t="s">
        <v>344</v>
      </c>
      <c r="C1986">
        <v>0.55000000000000004</v>
      </c>
      <c r="D1986" t="s">
        <v>385</v>
      </c>
      <c r="E1986" t="s">
        <v>416</v>
      </c>
      <c r="F1986" t="s">
        <v>687</v>
      </c>
      <c r="G1986" t="s">
        <v>344</v>
      </c>
      <c r="H1986">
        <v>0.55000000000000004</v>
      </c>
      <c r="I1986" t="s">
        <v>871</v>
      </c>
      <c r="L1986">
        <v>107900871</v>
      </c>
      <c r="M1986" s="5">
        <v>45593</v>
      </c>
      <c r="N1986">
        <v>17</v>
      </c>
      <c r="O1986">
        <v>1</v>
      </c>
      <c r="P1986">
        <v>0</v>
      </c>
      <c r="Q1986">
        <v>1</v>
      </c>
      <c r="R1986" t="s">
        <v>7</v>
      </c>
    </row>
    <row r="1987" spans="1:18" x14ac:dyDescent="0.35">
      <c r="A1987">
        <v>0</v>
      </c>
      <c r="B1987" t="s">
        <v>344</v>
      </c>
      <c r="C1987">
        <v>0.64</v>
      </c>
      <c r="D1987" t="s">
        <v>385</v>
      </c>
      <c r="E1987" t="s">
        <v>416</v>
      </c>
      <c r="F1987" t="s">
        <v>687</v>
      </c>
      <c r="G1987" t="s">
        <v>344</v>
      </c>
      <c r="H1987">
        <v>0.64</v>
      </c>
      <c r="I1987" t="s">
        <v>871</v>
      </c>
      <c r="L1987">
        <v>104795783</v>
      </c>
      <c r="M1987" s="5">
        <v>42561</v>
      </c>
      <c r="N1987">
        <v>19</v>
      </c>
      <c r="O1987">
        <v>1</v>
      </c>
      <c r="P1987">
        <v>0</v>
      </c>
      <c r="Q1987">
        <v>5</v>
      </c>
      <c r="R1987" t="s">
        <v>8</v>
      </c>
    </row>
    <row r="1988" spans="1:18" x14ac:dyDescent="0.35">
      <c r="A1988">
        <v>0</v>
      </c>
      <c r="B1988" t="s">
        <v>344</v>
      </c>
      <c r="C1988">
        <v>0.5</v>
      </c>
      <c r="D1988" t="s">
        <v>399</v>
      </c>
      <c r="E1988" t="s">
        <v>685</v>
      </c>
      <c r="F1988" t="s">
        <v>416</v>
      </c>
      <c r="G1988" t="s">
        <v>344</v>
      </c>
      <c r="H1988">
        <v>0.64</v>
      </c>
      <c r="I1988" t="s">
        <v>871</v>
      </c>
      <c r="L1988">
        <v>103959081</v>
      </c>
      <c r="M1988" s="5">
        <v>41658</v>
      </c>
      <c r="N1988">
        <v>17</v>
      </c>
      <c r="O1988">
        <v>1</v>
      </c>
      <c r="P1988">
        <v>0</v>
      </c>
      <c r="Q1988">
        <v>5</v>
      </c>
      <c r="R1988" t="s">
        <v>7</v>
      </c>
    </row>
    <row r="1989" spans="1:18" x14ac:dyDescent="0.35">
      <c r="A1989">
        <v>0</v>
      </c>
      <c r="B1989" t="s">
        <v>344</v>
      </c>
      <c r="C1989">
        <v>0.7</v>
      </c>
      <c r="D1989" t="s">
        <v>385</v>
      </c>
      <c r="E1989" t="s">
        <v>416</v>
      </c>
      <c r="F1989" t="s">
        <v>685</v>
      </c>
      <c r="G1989" t="s">
        <v>344</v>
      </c>
      <c r="H1989">
        <v>0.7</v>
      </c>
      <c r="I1989" t="s">
        <v>871</v>
      </c>
      <c r="L1989">
        <v>108128553</v>
      </c>
      <c r="M1989" s="5">
        <v>45807</v>
      </c>
      <c r="N1989">
        <v>29</v>
      </c>
      <c r="O1989">
        <v>2</v>
      </c>
      <c r="P1989">
        <v>0</v>
      </c>
      <c r="Q1989">
        <v>1</v>
      </c>
      <c r="R1989" t="s">
        <v>8</v>
      </c>
    </row>
    <row r="1990" spans="1:18" x14ac:dyDescent="0.35">
      <c r="A1990">
        <v>0</v>
      </c>
      <c r="B1990" t="s">
        <v>344</v>
      </c>
      <c r="C1990">
        <v>0.5</v>
      </c>
      <c r="D1990" t="s">
        <v>399</v>
      </c>
      <c r="E1990" t="s">
        <v>687</v>
      </c>
      <c r="F1990" t="s">
        <v>685</v>
      </c>
      <c r="G1990" t="s">
        <v>344</v>
      </c>
      <c r="H1990">
        <v>1.1000000000000001</v>
      </c>
      <c r="I1990" t="s">
        <v>871</v>
      </c>
      <c r="L1990">
        <v>107052275</v>
      </c>
      <c r="M1990" s="5">
        <v>44792</v>
      </c>
      <c r="N1990">
        <v>24</v>
      </c>
      <c r="O1990">
        <v>1</v>
      </c>
      <c r="P1990">
        <v>5</v>
      </c>
      <c r="Q1990">
        <v>1</v>
      </c>
      <c r="R1990" t="s">
        <v>7</v>
      </c>
    </row>
    <row r="1991" spans="1:18" x14ac:dyDescent="0.35">
      <c r="A1991">
        <v>0</v>
      </c>
      <c r="B1991" t="s">
        <v>344</v>
      </c>
      <c r="C1991">
        <v>0.5</v>
      </c>
      <c r="D1991" t="s">
        <v>399</v>
      </c>
      <c r="E1991" t="s">
        <v>687</v>
      </c>
      <c r="F1991" t="s">
        <v>685</v>
      </c>
      <c r="G1991" t="s">
        <v>344</v>
      </c>
      <c r="H1991">
        <v>1.1000000000000001</v>
      </c>
      <c r="I1991" t="s">
        <v>871</v>
      </c>
      <c r="L1991">
        <v>106189601</v>
      </c>
      <c r="M1991" s="5">
        <v>43909</v>
      </c>
      <c r="N1991">
        <v>17</v>
      </c>
      <c r="O1991">
        <v>1</v>
      </c>
      <c r="P1991">
        <v>0</v>
      </c>
      <c r="Q1991">
        <v>5</v>
      </c>
      <c r="R1991" t="s">
        <v>7</v>
      </c>
    </row>
    <row r="1992" spans="1:18" x14ac:dyDescent="0.35">
      <c r="A1992">
        <v>0</v>
      </c>
      <c r="B1992" t="s">
        <v>344</v>
      </c>
      <c r="C1992">
        <v>0.5</v>
      </c>
      <c r="D1992" t="s">
        <v>399</v>
      </c>
      <c r="E1992" t="s">
        <v>687</v>
      </c>
      <c r="F1992" t="s">
        <v>685</v>
      </c>
      <c r="G1992" t="s">
        <v>344</v>
      </c>
      <c r="H1992">
        <v>1.1000000000000001</v>
      </c>
      <c r="I1992" t="s">
        <v>871</v>
      </c>
      <c r="L1992">
        <v>108128454</v>
      </c>
      <c r="M1992" s="5">
        <v>45808</v>
      </c>
      <c r="N1992">
        <v>19</v>
      </c>
      <c r="O1992">
        <v>2</v>
      </c>
      <c r="P1992">
        <v>0</v>
      </c>
      <c r="Q1992">
        <v>1</v>
      </c>
      <c r="R1992" t="s">
        <v>8</v>
      </c>
    </row>
    <row r="1993" spans="1:18" x14ac:dyDescent="0.35">
      <c r="A1993">
        <v>0</v>
      </c>
      <c r="B1993" t="s">
        <v>344</v>
      </c>
      <c r="C1993">
        <v>0</v>
      </c>
      <c r="E1993" t="s">
        <v>685</v>
      </c>
      <c r="F1993" t="s">
        <v>687</v>
      </c>
      <c r="G1993" t="s">
        <v>344</v>
      </c>
      <c r="H1993">
        <v>1.1399999999999999</v>
      </c>
      <c r="I1993" t="s">
        <v>871</v>
      </c>
      <c r="L1993">
        <v>106508237</v>
      </c>
      <c r="M1993" s="5">
        <v>44260</v>
      </c>
      <c r="N1993">
        <v>23</v>
      </c>
      <c r="O1993">
        <v>1</v>
      </c>
      <c r="P1993">
        <v>7</v>
      </c>
      <c r="Q1993">
        <v>1</v>
      </c>
      <c r="R1993" t="s">
        <v>7</v>
      </c>
    </row>
    <row r="1994" spans="1:18" x14ac:dyDescent="0.35">
      <c r="A1994">
        <v>0</v>
      </c>
      <c r="B1994" t="s">
        <v>344</v>
      </c>
      <c r="C1994">
        <v>0.1</v>
      </c>
      <c r="D1994" t="s">
        <v>385</v>
      </c>
      <c r="E1994" t="s">
        <v>685</v>
      </c>
      <c r="F1994" t="s">
        <v>687</v>
      </c>
      <c r="G1994" t="s">
        <v>344</v>
      </c>
      <c r="H1994">
        <v>1.24</v>
      </c>
      <c r="I1994" t="s">
        <v>871</v>
      </c>
      <c r="L1994">
        <v>104497168</v>
      </c>
      <c r="M1994" s="5">
        <v>42270</v>
      </c>
      <c r="N1994">
        <v>19</v>
      </c>
      <c r="O1994">
        <v>1</v>
      </c>
      <c r="P1994">
        <v>0</v>
      </c>
      <c r="Q1994">
        <v>5</v>
      </c>
      <c r="R1994" t="s">
        <v>7</v>
      </c>
    </row>
    <row r="1995" spans="1:18" x14ac:dyDescent="0.35">
      <c r="A1995">
        <v>0</v>
      </c>
      <c r="B1995" t="s">
        <v>344</v>
      </c>
      <c r="C1995">
        <v>0.3</v>
      </c>
      <c r="D1995" t="s">
        <v>399</v>
      </c>
      <c r="E1995" t="s">
        <v>687</v>
      </c>
      <c r="F1995" t="s">
        <v>685</v>
      </c>
      <c r="G1995" t="s">
        <v>344</v>
      </c>
      <c r="H1995">
        <v>1.3</v>
      </c>
      <c r="I1995" t="s">
        <v>871</v>
      </c>
      <c r="L1995">
        <v>108299374</v>
      </c>
      <c r="M1995" s="5">
        <v>45969</v>
      </c>
      <c r="N1995">
        <v>19</v>
      </c>
      <c r="O1995">
        <v>1</v>
      </c>
      <c r="P1995">
        <v>0</v>
      </c>
      <c r="Q1995">
        <v>5</v>
      </c>
      <c r="R1995" t="s">
        <v>10</v>
      </c>
    </row>
    <row r="1996" spans="1:18" x14ac:dyDescent="0.35">
      <c r="A1996">
        <v>0</v>
      </c>
      <c r="B1996" t="s">
        <v>344</v>
      </c>
      <c r="C1996">
        <v>0.2</v>
      </c>
      <c r="D1996" t="s">
        <v>6</v>
      </c>
      <c r="E1996" t="s">
        <v>685</v>
      </c>
      <c r="F1996" t="s">
        <v>687</v>
      </c>
      <c r="G1996" t="s">
        <v>344</v>
      </c>
      <c r="H1996">
        <v>1.34</v>
      </c>
      <c r="I1996" t="s">
        <v>871</v>
      </c>
      <c r="L1996">
        <v>105356393</v>
      </c>
      <c r="M1996" s="5">
        <v>43117</v>
      </c>
      <c r="N1996">
        <v>1</v>
      </c>
      <c r="O1996">
        <v>5</v>
      </c>
      <c r="P1996">
        <v>0</v>
      </c>
      <c r="Q1996">
        <v>1</v>
      </c>
      <c r="R1996" t="s">
        <v>7</v>
      </c>
    </row>
    <row r="1997" spans="1:18" x14ac:dyDescent="0.35">
      <c r="A1997">
        <v>0</v>
      </c>
      <c r="B1997" t="s">
        <v>344</v>
      </c>
      <c r="C1997">
        <v>0.2</v>
      </c>
      <c r="D1997" t="s">
        <v>385</v>
      </c>
      <c r="E1997" t="s">
        <v>685</v>
      </c>
      <c r="F1997" t="s">
        <v>687</v>
      </c>
      <c r="G1997" t="s">
        <v>344</v>
      </c>
      <c r="H1997">
        <v>1.34</v>
      </c>
      <c r="I1997" t="s">
        <v>871</v>
      </c>
      <c r="L1997">
        <v>105244197</v>
      </c>
      <c r="M1997" s="5">
        <v>43012</v>
      </c>
      <c r="N1997">
        <v>5</v>
      </c>
      <c r="O1997">
        <v>1</v>
      </c>
      <c r="P1997">
        <v>0</v>
      </c>
      <c r="Q1997">
        <v>1</v>
      </c>
      <c r="R1997" t="s">
        <v>3</v>
      </c>
    </row>
    <row r="1998" spans="1:18" x14ac:dyDescent="0.35">
      <c r="A1998">
        <v>0</v>
      </c>
      <c r="B1998" t="s">
        <v>344</v>
      </c>
      <c r="C1998">
        <v>0.2</v>
      </c>
      <c r="D1998" t="s">
        <v>399</v>
      </c>
      <c r="E1998" t="s">
        <v>687</v>
      </c>
      <c r="F1998" t="s">
        <v>427</v>
      </c>
      <c r="G1998" t="s">
        <v>344</v>
      </c>
      <c r="H1998">
        <v>1.4</v>
      </c>
      <c r="I1998" t="s">
        <v>871</v>
      </c>
      <c r="L1998">
        <v>106536022</v>
      </c>
      <c r="M1998" s="5">
        <v>44291</v>
      </c>
      <c r="N1998">
        <v>19</v>
      </c>
      <c r="O1998">
        <v>1</v>
      </c>
      <c r="P1998">
        <v>0</v>
      </c>
      <c r="Q1998">
        <v>1</v>
      </c>
      <c r="R1998" t="s">
        <v>3</v>
      </c>
    </row>
    <row r="1999" spans="1:18" x14ac:dyDescent="0.35">
      <c r="A1999">
        <v>0</v>
      </c>
      <c r="B1999" t="s">
        <v>344</v>
      </c>
      <c r="C1999">
        <v>0.2</v>
      </c>
      <c r="D1999" t="s">
        <v>399</v>
      </c>
      <c r="E1999" t="s">
        <v>687</v>
      </c>
      <c r="F1999" t="s">
        <v>685</v>
      </c>
      <c r="G1999" t="s">
        <v>344</v>
      </c>
      <c r="H1999">
        <v>1.4</v>
      </c>
      <c r="I1999" t="s">
        <v>871</v>
      </c>
      <c r="L1999">
        <v>104962598</v>
      </c>
      <c r="M1999" s="5">
        <v>42730</v>
      </c>
      <c r="N1999">
        <v>19</v>
      </c>
      <c r="O1999">
        <v>2</v>
      </c>
      <c r="P1999">
        <v>0</v>
      </c>
      <c r="Q1999">
        <v>5</v>
      </c>
      <c r="R1999" t="s">
        <v>7</v>
      </c>
    </row>
    <row r="2000" spans="1:18" x14ac:dyDescent="0.35">
      <c r="A2000">
        <v>0</v>
      </c>
      <c r="B2000" t="s">
        <v>344</v>
      </c>
      <c r="C2000">
        <v>0.7</v>
      </c>
      <c r="D2000" t="s">
        <v>399</v>
      </c>
      <c r="E2000" t="s">
        <v>427</v>
      </c>
      <c r="F2000" t="s">
        <v>685</v>
      </c>
      <c r="G2000" t="s">
        <v>344</v>
      </c>
      <c r="H2000">
        <v>1.41</v>
      </c>
      <c r="I2000" t="s">
        <v>871</v>
      </c>
      <c r="L2000">
        <v>106106810</v>
      </c>
      <c r="M2000" s="5">
        <v>43823</v>
      </c>
      <c r="N2000">
        <v>29</v>
      </c>
      <c r="O2000">
        <v>1</v>
      </c>
      <c r="P2000">
        <v>0</v>
      </c>
      <c r="Q2000">
        <v>5</v>
      </c>
      <c r="R2000" t="s">
        <v>8</v>
      </c>
    </row>
    <row r="2001" spans="1:18" x14ac:dyDescent="0.35">
      <c r="A2001">
        <v>0</v>
      </c>
      <c r="B2001" t="s">
        <v>344</v>
      </c>
      <c r="C2001">
        <v>0.3</v>
      </c>
      <c r="D2001" t="s">
        <v>385</v>
      </c>
      <c r="E2001" t="s">
        <v>685</v>
      </c>
      <c r="F2001" t="s">
        <v>427</v>
      </c>
      <c r="G2001" t="s">
        <v>344</v>
      </c>
      <c r="H2001">
        <v>1.44</v>
      </c>
      <c r="I2001" t="s">
        <v>871</v>
      </c>
      <c r="L2001">
        <v>107427219</v>
      </c>
      <c r="M2001" s="5">
        <v>45153</v>
      </c>
      <c r="N2001">
        <v>29</v>
      </c>
      <c r="O2001">
        <v>1</v>
      </c>
      <c r="P2001">
        <v>0</v>
      </c>
      <c r="Q2001">
        <v>1</v>
      </c>
      <c r="R2001" t="s">
        <v>7</v>
      </c>
    </row>
    <row r="2002" spans="1:18" x14ac:dyDescent="0.35">
      <c r="A2002">
        <v>0</v>
      </c>
      <c r="B2002" t="s">
        <v>344</v>
      </c>
      <c r="C2002">
        <v>0.3</v>
      </c>
      <c r="D2002" t="s">
        <v>385</v>
      </c>
      <c r="E2002" t="s">
        <v>685</v>
      </c>
      <c r="F2002" t="s">
        <v>687</v>
      </c>
      <c r="G2002" t="s">
        <v>344</v>
      </c>
      <c r="H2002">
        <v>1.44</v>
      </c>
      <c r="I2002" t="s">
        <v>871</v>
      </c>
      <c r="L2002">
        <v>105694525</v>
      </c>
      <c r="M2002" s="5">
        <v>43433</v>
      </c>
      <c r="N2002">
        <v>29</v>
      </c>
      <c r="O2002">
        <v>1</v>
      </c>
      <c r="P2002">
        <v>0</v>
      </c>
      <c r="Q2002">
        <v>1</v>
      </c>
      <c r="R2002" t="s">
        <v>7</v>
      </c>
    </row>
    <row r="2003" spans="1:18" x14ac:dyDescent="0.35">
      <c r="A2003">
        <v>0</v>
      </c>
      <c r="B2003" t="s">
        <v>344</v>
      </c>
      <c r="C2003">
        <v>0.14000000000000001</v>
      </c>
      <c r="D2003" t="s">
        <v>399</v>
      </c>
      <c r="E2003" t="s">
        <v>687</v>
      </c>
      <c r="F2003" t="s">
        <v>685</v>
      </c>
      <c r="G2003" t="s">
        <v>344</v>
      </c>
      <c r="H2003">
        <v>1.46</v>
      </c>
      <c r="I2003" t="s">
        <v>871</v>
      </c>
      <c r="L2003">
        <v>107867061</v>
      </c>
      <c r="M2003" s="5">
        <v>45563</v>
      </c>
      <c r="N2003">
        <v>19</v>
      </c>
      <c r="O2003">
        <v>1</v>
      </c>
      <c r="P2003">
        <v>0</v>
      </c>
      <c r="Q2003">
        <v>1</v>
      </c>
      <c r="R2003" t="s">
        <v>7</v>
      </c>
    </row>
    <row r="2004" spans="1:18" x14ac:dyDescent="0.35">
      <c r="A2004">
        <v>0</v>
      </c>
      <c r="B2004" t="s">
        <v>344</v>
      </c>
      <c r="C2004">
        <v>0.11</v>
      </c>
      <c r="D2004" t="s">
        <v>399</v>
      </c>
      <c r="E2004" t="s">
        <v>687</v>
      </c>
      <c r="F2004" t="s">
        <v>685</v>
      </c>
      <c r="G2004" t="s">
        <v>344</v>
      </c>
      <c r="H2004">
        <v>1.49</v>
      </c>
      <c r="I2004" t="s">
        <v>871</v>
      </c>
      <c r="L2004">
        <v>104873244</v>
      </c>
      <c r="M2004" s="5">
        <v>42641</v>
      </c>
      <c r="N2004">
        <v>19</v>
      </c>
      <c r="O2004">
        <v>2</v>
      </c>
      <c r="P2004">
        <v>5</v>
      </c>
      <c r="Q2004">
        <v>5</v>
      </c>
      <c r="R2004" t="s">
        <v>8</v>
      </c>
    </row>
    <row r="2005" spans="1:18" x14ac:dyDescent="0.35">
      <c r="A2005">
        <v>0</v>
      </c>
      <c r="B2005" t="s">
        <v>344</v>
      </c>
      <c r="C2005">
        <v>0.1</v>
      </c>
      <c r="D2005" t="s">
        <v>399</v>
      </c>
      <c r="E2005" t="s">
        <v>687</v>
      </c>
      <c r="F2005" t="s">
        <v>685</v>
      </c>
      <c r="G2005" t="s">
        <v>344</v>
      </c>
      <c r="H2005">
        <v>1.5</v>
      </c>
      <c r="I2005" t="s">
        <v>871</v>
      </c>
      <c r="L2005">
        <v>106797665</v>
      </c>
      <c r="M2005" s="5">
        <v>44537</v>
      </c>
      <c r="N2005">
        <v>29</v>
      </c>
      <c r="O2005">
        <v>1</v>
      </c>
      <c r="P2005">
        <v>0</v>
      </c>
      <c r="Q2005">
        <v>1</v>
      </c>
      <c r="R2005" t="s">
        <v>7</v>
      </c>
    </row>
    <row r="2006" spans="1:18" x14ac:dyDescent="0.35">
      <c r="A2006">
        <v>0</v>
      </c>
      <c r="B2006" t="s">
        <v>344</v>
      </c>
      <c r="C2006">
        <v>0.1</v>
      </c>
      <c r="D2006" t="s">
        <v>399</v>
      </c>
      <c r="E2006" t="s">
        <v>687</v>
      </c>
      <c r="F2006" t="s">
        <v>685</v>
      </c>
      <c r="G2006" t="s">
        <v>344</v>
      </c>
      <c r="H2006">
        <v>1.5</v>
      </c>
      <c r="I2006" t="s">
        <v>871</v>
      </c>
      <c r="L2006">
        <v>106534876</v>
      </c>
      <c r="M2006" s="5">
        <v>44290</v>
      </c>
      <c r="N2006">
        <v>29</v>
      </c>
      <c r="O2006">
        <v>1</v>
      </c>
      <c r="P2006">
        <v>0</v>
      </c>
      <c r="Q2006">
        <v>5</v>
      </c>
      <c r="R2006" t="s">
        <v>7</v>
      </c>
    </row>
    <row r="2007" spans="1:18" x14ac:dyDescent="0.35">
      <c r="A2007">
        <v>0</v>
      </c>
      <c r="B2007" t="s">
        <v>344</v>
      </c>
      <c r="C2007">
        <v>0.1</v>
      </c>
      <c r="D2007" t="s">
        <v>399</v>
      </c>
      <c r="E2007" t="s">
        <v>687</v>
      </c>
      <c r="F2007" t="s">
        <v>685</v>
      </c>
      <c r="G2007" t="s">
        <v>344</v>
      </c>
      <c r="H2007">
        <v>1.5</v>
      </c>
      <c r="I2007" t="s">
        <v>871</v>
      </c>
      <c r="L2007">
        <v>104942419</v>
      </c>
      <c r="M2007" s="5">
        <v>42712</v>
      </c>
      <c r="N2007">
        <v>19</v>
      </c>
      <c r="O2007">
        <v>1</v>
      </c>
      <c r="P2007">
        <v>0</v>
      </c>
      <c r="Q2007">
        <v>5</v>
      </c>
      <c r="R2007" t="s">
        <v>7</v>
      </c>
    </row>
    <row r="2008" spans="1:18" x14ac:dyDescent="0.35">
      <c r="A2008">
        <v>0</v>
      </c>
      <c r="B2008" t="s">
        <v>344</v>
      </c>
      <c r="C2008">
        <v>0.1</v>
      </c>
      <c r="D2008" t="s">
        <v>399</v>
      </c>
      <c r="E2008" t="s">
        <v>687</v>
      </c>
      <c r="F2008" t="s">
        <v>685</v>
      </c>
      <c r="G2008" t="s">
        <v>344</v>
      </c>
      <c r="H2008">
        <v>1.5</v>
      </c>
      <c r="I2008" t="s">
        <v>871</v>
      </c>
      <c r="L2008">
        <v>104251044</v>
      </c>
      <c r="M2008" s="5">
        <v>41996</v>
      </c>
      <c r="N2008">
        <v>19</v>
      </c>
      <c r="O2008">
        <v>2</v>
      </c>
      <c r="P2008">
        <v>5</v>
      </c>
      <c r="Q2008">
        <v>3</v>
      </c>
      <c r="R2008" t="s">
        <v>7</v>
      </c>
    </row>
    <row r="2009" spans="1:18" x14ac:dyDescent="0.35">
      <c r="A2009">
        <v>0</v>
      </c>
      <c r="B2009" t="s">
        <v>344</v>
      </c>
      <c r="C2009">
        <v>0.1</v>
      </c>
      <c r="D2009" t="s">
        <v>399</v>
      </c>
      <c r="E2009" t="s">
        <v>687</v>
      </c>
      <c r="F2009" t="s">
        <v>685</v>
      </c>
      <c r="G2009" t="s">
        <v>344</v>
      </c>
      <c r="H2009">
        <v>1.5</v>
      </c>
      <c r="I2009" t="s">
        <v>871</v>
      </c>
      <c r="L2009">
        <v>107350399</v>
      </c>
      <c r="M2009" s="5">
        <v>45072</v>
      </c>
      <c r="N2009">
        <v>29</v>
      </c>
      <c r="O2009">
        <v>1</v>
      </c>
      <c r="P2009">
        <v>0</v>
      </c>
      <c r="Q2009">
        <v>1</v>
      </c>
      <c r="R2009" t="s">
        <v>8</v>
      </c>
    </row>
    <row r="2010" spans="1:18" x14ac:dyDescent="0.35">
      <c r="A2010">
        <v>0</v>
      </c>
      <c r="B2010" t="s">
        <v>344</v>
      </c>
      <c r="C2010">
        <v>0.4</v>
      </c>
      <c r="D2010" t="s">
        <v>385</v>
      </c>
      <c r="E2010" t="s">
        <v>685</v>
      </c>
      <c r="F2010" t="s">
        <v>687</v>
      </c>
      <c r="G2010" t="s">
        <v>344</v>
      </c>
      <c r="H2010">
        <v>1.54</v>
      </c>
      <c r="I2010" t="s">
        <v>871</v>
      </c>
      <c r="L2010">
        <v>106989319</v>
      </c>
      <c r="M2010" s="5">
        <v>44727</v>
      </c>
      <c r="N2010">
        <v>19</v>
      </c>
      <c r="O2010">
        <v>1</v>
      </c>
      <c r="P2010">
        <v>0</v>
      </c>
      <c r="Q2010">
        <v>1</v>
      </c>
      <c r="R2010" t="s">
        <v>8</v>
      </c>
    </row>
    <row r="2011" spans="1:18" x14ac:dyDescent="0.35">
      <c r="A2011">
        <v>0</v>
      </c>
      <c r="B2011" t="s">
        <v>344</v>
      </c>
      <c r="C2011">
        <v>5.0999999999999997E-2</v>
      </c>
      <c r="D2011" t="s">
        <v>399</v>
      </c>
      <c r="E2011" t="s">
        <v>687</v>
      </c>
      <c r="F2011" t="s">
        <v>416</v>
      </c>
      <c r="G2011" t="s">
        <v>344</v>
      </c>
      <c r="H2011">
        <v>1.5489999999999999</v>
      </c>
      <c r="I2011" t="s">
        <v>871</v>
      </c>
      <c r="L2011">
        <v>106362792</v>
      </c>
      <c r="M2011" s="5">
        <v>44114</v>
      </c>
      <c r="N2011">
        <v>19</v>
      </c>
      <c r="O2011">
        <v>2</v>
      </c>
      <c r="P2011">
        <v>0</v>
      </c>
      <c r="Q2011">
        <v>5</v>
      </c>
    </row>
    <row r="2012" spans="1:18" x14ac:dyDescent="0.35">
      <c r="A2012">
        <v>0</v>
      </c>
      <c r="B2012" t="s">
        <v>344</v>
      </c>
      <c r="C2012">
        <v>4.7E-2</v>
      </c>
      <c r="D2012" t="s">
        <v>399</v>
      </c>
      <c r="E2012" t="s">
        <v>687</v>
      </c>
      <c r="F2012" t="s">
        <v>685</v>
      </c>
      <c r="G2012" t="s">
        <v>344</v>
      </c>
      <c r="H2012">
        <v>1.5529999999999999</v>
      </c>
      <c r="I2012" t="s">
        <v>871</v>
      </c>
      <c r="L2012">
        <v>108487351</v>
      </c>
      <c r="M2012" s="5">
        <v>46120</v>
      </c>
      <c r="N2012">
        <v>28</v>
      </c>
      <c r="O2012">
        <v>1</v>
      </c>
      <c r="P2012">
        <v>0</v>
      </c>
      <c r="Q2012">
        <v>1</v>
      </c>
      <c r="R2012" t="s">
        <v>3</v>
      </c>
    </row>
    <row r="2013" spans="1:18" x14ac:dyDescent="0.35">
      <c r="A2013">
        <v>0</v>
      </c>
      <c r="B2013" t="s">
        <v>344</v>
      </c>
      <c r="C2013">
        <v>3.7999999999999999E-2</v>
      </c>
      <c r="D2013" t="s">
        <v>399</v>
      </c>
      <c r="E2013" t="s">
        <v>687</v>
      </c>
      <c r="F2013" t="s">
        <v>685</v>
      </c>
      <c r="G2013" t="s">
        <v>344</v>
      </c>
      <c r="H2013">
        <v>1.5620000000000001</v>
      </c>
      <c r="I2013" t="s">
        <v>871</v>
      </c>
      <c r="L2013">
        <v>105707178</v>
      </c>
      <c r="M2013" s="5">
        <v>43437</v>
      </c>
      <c r="N2013">
        <v>19</v>
      </c>
      <c r="O2013">
        <v>1</v>
      </c>
      <c r="P2013">
        <v>5</v>
      </c>
      <c r="Q2013">
        <v>5</v>
      </c>
    </row>
    <row r="2014" spans="1:18" x14ac:dyDescent="0.35">
      <c r="A2014">
        <v>0</v>
      </c>
      <c r="B2014" t="s">
        <v>344</v>
      </c>
      <c r="C2014">
        <v>2.4E-2</v>
      </c>
      <c r="D2014" t="s">
        <v>399</v>
      </c>
      <c r="E2014" t="s">
        <v>687</v>
      </c>
      <c r="F2014" t="s">
        <v>687</v>
      </c>
      <c r="G2014" t="s">
        <v>344</v>
      </c>
      <c r="H2014">
        <v>1.5760000000000001</v>
      </c>
      <c r="I2014" t="s">
        <v>871</v>
      </c>
      <c r="L2014">
        <v>105048042</v>
      </c>
      <c r="M2014" s="5">
        <v>42817</v>
      </c>
      <c r="N2014">
        <v>19</v>
      </c>
      <c r="O2014">
        <v>1</v>
      </c>
      <c r="P2014">
        <v>5</v>
      </c>
      <c r="Q2014">
        <v>2</v>
      </c>
      <c r="R2014" t="s">
        <v>8</v>
      </c>
    </row>
    <row r="2015" spans="1:18" x14ac:dyDescent="0.35">
      <c r="A2015">
        <v>0</v>
      </c>
      <c r="B2015" t="s">
        <v>344</v>
      </c>
      <c r="C2015">
        <v>1.6E-2</v>
      </c>
      <c r="D2015" t="s">
        <v>399</v>
      </c>
      <c r="E2015" t="s">
        <v>687</v>
      </c>
      <c r="F2015" t="s">
        <v>685</v>
      </c>
      <c r="G2015" t="s">
        <v>344</v>
      </c>
      <c r="H2015">
        <v>1.5840000000000001</v>
      </c>
      <c r="I2015" t="s">
        <v>871</v>
      </c>
      <c r="L2015">
        <v>106596372</v>
      </c>
      <c r="M2015" s="5">
        <v>44354</v>
      </c>
      <c r="N2015">
        <v>19</v>
      </c>
      <c r="O2015">
        <v>1</v>
      </c>
      <c r="P2015">
        <v>0</v>
      </c>
      <c r="Q2015">
        <v>1</v>
      </c>
      <c r="R2015" t="s">
        <v>7</v>
      </c>
    </row>
    <row r="2016" spans="1:18" x14ac:dyDescent="0.35">
      <c r="A2016">
        <v>0</v>
      </c>
      <c r="B2016" t="s">
        <v>344</v>
      </c>
      <c r="C2016">
        <v>6.0000000000000001E-3</v>
      </c>
      <c r="D2016" t="s">
        <v>399</v>
      </c>
      <c r="E2016" t="s">
        <v>687</v>
      </c>
      <c r="F2016" t="s">
        <v>685</v>
      </c>
      <c r="G2016" t="s">
        <v>344</v>
      </c>
      <c r="H2016">
        <v>1.5940000000000001</v>
      </c>
      <c r="I2016" t="s">
        <v>871</v>
      </c>
      <c r="L2016">
        <v>107071223</v>
      </c>
      <c r="M2016" s="5">
        <v>44807</v>
      </c>
      <c r="N2016">
        <v>19</v>
      </c>
      <c r="O2016">
        <v>1</v>
      </c>
      <c r="P2016">
        <v>0</v>
      </c>
      <c r="Q2016">
        <v>5</v>
      </c>
      <c r="R2016" t="s">
        <v>7</v>
      </c>
    </row>
    <row r="2017" spans="1:18" x14ac:dyDescent="0.35">
      <c r="A2017">
        <v>0</v>
      </c>
      <c r="B2017" t="s">
        <v>344</v>
      </c>
      <c r="C2017">
        <v>3.7999999999999999E-2</v>
      </c>
      <c r="D2017" t="s">
        <v>385</v>
      </c>
      <c r="E2017" t="s">
        <v>687</v>
      </c>
      <c r="F2017" t="s">
        <v>427</v>
      </c>
      <c r="G2017" t="s">
        <v>344</v>
      </c>
      <c r="H2017">
        <v>1.6379999999999999</v>
      </c>
      <c r="I2017" t="s">
        <v>871</v>
      </c>
      <c r="L2017">
        <v>105541501</v>
      </c>
      <c r="M2017" s="5">
        <v>43295</v>
      </c>
      <c r="N2017">
        <v>19</v>
      </c>
      <c r="O2017">
        <v>1</v>
      </c>
      <c r="P2017">
        <v>0</v>
      </c>
      <c r="Q2017">
        <v>5</v>
      </c>
    </row>
    <row r="2018" spans="1:18" x14ac:dyDescent="0.35">
      <c r="A2018">
        <v>0</v>
      </c>
      <c r="B2018" t="s">
        <v>344</v>
      </c>
      <c r="C2018">
        <v>3.7999999999999999E-2</v>
      </c>
      <c r="D2018" t="s">
        <v>385</v>
      </c>
      <c r="E2018" t="s">
        <v>687</v>
      </c>
      <c r="F2018" t="s">
        <v>427</v>
      </c>
      <c r="G2018" t="s">
        <v>344</v>
      </c>
      <c r="H2018">
        <v>1.6379999999999999</v>
      </c>
      <c r="I2018" t="s">
        <v>871</v>
      </c>
      <c r="L2018">
        <v>104767594</v>
      </c>
      <c r="M2018" s="5">
        <v>42538</v>
      </c>
      <c r="N2018">
        <v>19</v>
      </c>
      <c r="O2018">
        <v>1</v>
      </c>
      <c r="P2018">
        <v>0</v>
      </c>
      <c r="Q2018">
        <v>1</v>
      </c>
      <c r="R2018" t="s">
        <v>7</v>
      </c>
    </row>
    <row r="2019" spans="1:18" x14ac:dyDescent="0.35">
      <c r="A2019">
        <v>0</v>
      </c>
      <c r="B2019" t="s">
        <v>344</v>
      </c>
      <c r="C2019">
        <v>0.1</v>
      </c>
      <c r="D2019" t="s">
        <v>385</v>
      </c>
      <c r="E2019" t="s">
        <v>687</v>
      </c>
      <c r="F2019" t="s">
        <v>427</v>
      </c>
      <c r="G2019" t="s">
        <v>344</v>
      </c>
      <c r="H2019">
        <v>1.7</v>
      </c>
      <c r="I2019" t="s">
        <v>871</v>
      </c>
      <c r="L2019">
        <v>104979561</v>
      </c>
      <c r="M2019" s="5">
        <v>42752</v>
      </c>
      <c r="N2019">
        <v>27</v>
      </c>
      <c r="O2019">
        <v>2</v>
      </c>
      <c r="P2019">
        <v>0</v>
      </c>
      <c r="Q2019">
        <v>5</v>
      </c>
      <c r="R2019" t="s">
        <v>8</v>
      </c>
    </row>
    <row r="2020" spans="1:18" x14ac:dyDescent="0.35">
      <c r="A2020">
        <v>0</v>
      </c>
      <c r="B2020" t="s">
        <v>344</v>
      </c>
      <c r="C2020">
        <v>0.6</v>
      </c>
      <c r="D2020" t="s">
        <v>385</v>
      </c>
      <c r="E2020" t="s">
        <v>685</v>
      </c>
      <c r="F2020" t="s">
        <v>416</v>
      </c>
      <c r="G2020" t="s">
        <v>344</v>
      </c>
      <c r="H2020">
        <v>1.74</v>
      </c>
      <c r="I2020" t="s">
        <v>871</v>
      </c>
      <c r="L2020">
        <v>106965572</v>
      </c>
      <c r="M2020" s="5">
        <v>44684</v>
      </c>
      <c r="N2020">
        <v>29</v>
      </c>
      <c r="O2020">
        <v>1</v>
      </c>
      <c r="P2020">
        <v>0</v>
      </c>
      <c r="Q2020">
        <v>1</v>
      </c>
      <c r="R2020" t="s">
        <v>7</v>
      </c>
    </row>
    <row r="2021" spans="1:18" x14ac:dyDescent="0.35">
      <c r="A2021">
        <v>0</v>
      </c>
      <c r="B2021" t="s">
        <v>344</v>
      </c>
      <c r="C2021">
        <v>0.18</v>
      </c>
      <c r="D2021" t="s">
        <v>385</v>
      </c>
      <c r="E2021" t="s">
        <v>687</v>
      </c>
      <c r="F2021" t="s">
        <v>685</v>
      </c>
      <c r="G2021" t="s">
        <v>344</v>
      </c>
      <c r="H2021">
        <v>1.78</v>
      </c>
      <c r="I2021" t="s">
        <v>871</v>
      </c>
      <c r="L2021">
        <v>107829376</v>
      </c>
      <c r="M2021" s="5">
        <v>45530</v>
      </c>
      <c r="N2021">
        <v>19</v>
      </c>
      <c r="O2021">
        <v>1</v>
      </c>
      <c r="P2021">
        <v>0</v>
      </c>
      <c r="Q2021">
        <v>5</v>
      </c>
    </row>
    <row r="2022" spans="1:18" x14ac:dyDescent="0.35">
      <c r="A2022">
        <v>0</v>
      </c>
      <c r="B2022" t="s">
        <v>344</v>
      </c>
      <c r="C2022">
        <v>0.25</v>
      </c>
      <c r="D2022" t="s">
        <v>399</v>
      </c>
      <c r="E2022" t="s">
        <v>427</v>
      </c>
      <c r="F2022" t="s">
        <v>687</v>
      </c>
      <c r="G2022" t="s">
        <v>344</v>
      </c>
      <c r="H2022">
        <v>1.86</v>
      </c>
      <c r="I2022" t="s">
        <v>871</v>
      </c>
      <c r="L2022">
        <v>106748406</v>
      </c>
      <c r="M2022" s="5">
        <v>44499</v>
      </c>
      <c r="N2022">
        <v>19</v>
      </c>
      <c r="O2022">
        <v>1</v>
      </c>
      <c r="P2022">
        <v>0</v>
      </c>
      <c r="Q2022">
        <v>5</v>
      </c>
      <c r="R2022" t="s">
        <v>7</v>
      </c>
    </row>
    <row r="2023" spans="1:18" x14ac:dyDescent="0.35">
      <c r="A2023">
        <v>0</v>
      </c>
      <c r="B2023" t="s">
        <v>344</v>
      </c>
      <c r="C2023">
        <v>0.2</v>
      </c>
      <c r="D2023" t="s">
        <v>399</v>
      </c>
      <c r="E2023" t="s">
        <v>427</v>
      </c>
      <c r="F2023" t="s">
        <v>687</v>
      </c>
      <c r="G2023" t="s">
        <v>344</v>
      </c>
      <c r="H2023">
        <v>1.91</v>
      </c>
      <c r="I2023" t="s">
        <v>871</v>
      </c>
      <c r="L2023">
        <v>107064494</v>
      </c>
      <c r="M2023" s="5">
        <v>44802</v>
      </c>
      <c r="N2023">
        <v>29</v>
      </c>
      <c r="O2023">
        <v>1</v>
      </c>
      <c r="P2023">
        <v>0</v>
      </c>
      <c r="Q2023">
        <v>1</v>
      </c>
      <c r="R2023" t="s">
        <v>7</v>
      </c>
    </row>
    <row r="2024" spans="1:18" x14ac:dyDescent="0.35">
      <c r="A2024">
        <v>0</v>
      </c>
      <c r="B2024" t="s">
        <v>344</v>
      </c>
      <c r="C2024">
        <v>0.1</v>
      </c>
      <c r="D2024" t="s">
        <v>399</v>
      </c>
      <c r="E2024" t="s">
        <v>427</v>
      </c>
      <c r="F2024" t="s">
        <v>687</v>
      </c>
      <c r="G2024" t="s">
        <v>344</v>
      </c>
      <c r="H2024">
        <v>2.0099999999999998</v>
      </c>
      <c r="I2024" t="s">
        <v>871</v>
      </c>
      <c r="L2024">
        <v>107178688</v>
      </c>
      <c r="M2024" s="5">
        <v>44901</v>
      </c>
      <c r="N2024">
        <v>29</v>
      </c>
      <c r="O2024">
        <v>1</v>
      </c>
      <c r="P2024">
        <v>0</v>
      </c>
      <c r="Q2024">
        <v>1</v>
      </c>
      <c r="R2024" t="s">
        <v>7</v>
      </c>
    </row>
    <row r="2025" spans="1:18" x14ac:dyDescent="0.35">
      <c r="A2025">
        <v>0</v>
      </c>
      <c r="B2025" t="s">
        <v>344</v>
      </c>
      <c r="C2025">
        <v>0.1</v>
      </c>
      <c r="D2025" t="s">
        <v>399</v>
      </c>
      <c r="E2025" t="s">
        <v>427</v>
      </c>
      <c r="F2025" t="s">
        <v>690</v>
      </c>
      <c r="G2025" t="s">
        <v>344</v>
      </c>
      <c r="H2025">
        <v>2.0099999999999998</v>
      </c>
      <c r="I2025" t="s">
        <v>871</v>
      </c>
      <c r="L2025">
        <v>106878855</v>
      </c>
      <c r="M2025" s="5">
        <v>44622</v>
      </c>
      <c r="N2025">
        <v>23</v>
      </c>
      <c r="O2025">
        <v>1</v>
      </c>
      <c r="P2025">
        <v>0</v>
      </c>
      <c r="Q2025">
        <v>1</v>
      </c>
      <c r="R2025" t="s">
        <v>7</v>
      </c>
    </row>
    <row r="2026" spans="1:18" x14ac:dyDescent="0.35">
      <c r="A2026">
        <v>0</v>
      </c>
      <c r="B2026" t="s">
        <v>344</v>
      </c>
      <c r="C2026">
        <v>0.1</v>
      </c>
      <c r="D2026" t="s">
        <v>399</v>
      </c>
      <c r="E2026" t="s">
        <v>427</v>
      </c>
      <c r="F2026" t="s">
        <v>687</v>
      </c>
      <c r="G2026" t="s">
        <v>344</v>
      </c>
      <c r="H2026">
        <v>2.0099999999999998</v>
      </c>
      <c r="I2026" t="s">
        <v>871</v>
      </c>
      <c r="L2026">
        <v>104407637</v>
      </c>
      <c r="M2026" s="5">
        <v>42168</v>
      </c>
      <c r="N2026">
        <v>21</v>
      </c>
      <c r="O2026">
        <v>1</v>
      </c>
      <c r="P2026">
        <v>0</v>
      </c>
      <c r="Q2026">
        <v>1</v>
      </c>
      <c r="R2026" t="s">
        <v>7</v>
      </c>
    </row>
    <row r="2027" spans="1:18" x14ac:dyDescent="0.35">
      <c r="A2027">
        <v>0</v>
      </c>
      <c r="B2027" t="s">
        <v>344</v>
      </c>
      <c r="C2027">
        <v>0.1</v>
      </c>
      <c r="D2027" t="s">
        <v>399</v>
      </c>
      <c r="E2027" t="s">
        <v>427</v>
      </c>
      <c r="F2027" t="s">
        <v>687</v>
      </c>
      <c r="G2027" t="s">
        <v>344</v>
      </c>
      <c r="H2027">
        <v>2.0099999999999998</v>
      </c>
      <c r="I2027" t="s">
        <v>871</v>
      </c>
      <c r="L2027">
        <v>104360305</v>
      </c>
      <c r="M2027" s="5">
        <v>42115</v>
      </c>
      <c r="N2027">
        <v>17</v>
      </c>
      <c r="O2027">
        <v>1</v>
      </c>
      <c r="P2027">
        <v>0</v>
      </c>
      <c r="Q2027">
        <v>1</v>
      </c>
      <c r="R2027" t="s">
        <v>7</v>
      </c>
    </row>
    <row r="2028" spans="1:18" x14ac:dyDescent="0.35">
      <c r="A2028">
        <v>0</v>
      </c>
      <c r="B2028" t="s">
        <v>344</v>
      </c>
      <c r="C2028">
        <v>0.1</v>
      </c>
      <c r="D2028" t="s">
        <v>399</v>
      </c>
      <c r="E2028" t="s">
        <v>427</v>
      </c>
      <c r="F2028" t="s">
        <v>687</v>
      </c>
      <c r="G2028" t="s">
        <v>344</v>
      </c>
      <c r="H2028">
        <v>2.0099999999999998</v>
      </c>
      <c r="I2028" t="s">
        <v>871</v>
      </c>
      <c r="L2028">
        <v>105946896</v>
      </c>
      <c r="M2028" s="5">
        <v>43666</v>
      </c>
      <c r="N2028">
        <v>21</v>
      </c>
      <c r="O2028">
        <v>1</v>
      </c>
      <c r="P2028">
        <v>0</v>
      </c>
      <c r="Q2028">
        <v>1</v>
      </c>
      <c r="R2028" t="s">
        <v>10</v>
      </c>
    </row>
    <row r="2029" spans="1:18" x14ac:dyDescent="0.35">
      <c r="A2029">
        <v>0</v>
      </c>
      <c r="B2029" t="s">
        <v>344</v>
      </c>
      <c r="C2029">
        <v>5.0000000000000001E-3</v>
      </c>
      <c r="D2029" t="s">
        <v>399</v>
      </c>
      <c r="E2029" t="s">
        <v>427</v>
      </c>
      <c r="F2029" t="s">
        <v>687</v>
      </c>
      <c r="G2029" t="s">
        <v>344</v>
      </c>
      <c r="H2029">
        <v>2.105</v>
      </c>
      <c r="I2029" t="s">
        <v>871</v>
      </c>
      <c r="L2029">
        <v>106469761</v>
      </c>
      <c r="M2029" s="5">
        <v>44216</v>
      </c>
      <c r="N2029">
        <v>31</v>
      </c>
      <c r="O2029">
        <v>1</v>
      </c>
      <c r="P2029">
        <v>7</v>
      </c>
      <c r="Q2029">
        <v>1</v>
      </c>
      <c r="R2029" t="s">
        <v>7</v>
      </c>
    </row>
    <row r="2030" spans="1:18" x14ac:dyDescent="0.35">
      <c r="A2030">
        <v>0</v>
      </c>
      <c r="B2030" t="s">
        <v>344</v>
      </c>
      <c r="C2030">
        <v>3.0000000000000001E-3</v>
      </c>
      <c r="D2030" t="s">
        <v>468</v>
      </c>
      <c r="E2030" t="s">
        <v>427</v>
      </c>
      <c r="F2030" t="s">
        <v>687</v>
      </c>
      <c r="G2030" t="s">
        <v>344</v>
      </c>
      <c r="H2030">
        <v>2.1070000000000002</v>
      </c>
      <c r="I2030" t="s">
        <v>871</v>
      </c>
      <c r="L2030">
        <v>105497811</v>
      </c>
      <c r="M2030" s="5">
        <v>43251</v>
      </c>
      <c r="N2030">
        <v>19</v>
      </c>
      <c r="O2030">
        <v>1</v>
      </c>
      <c r="P2030">
        <v>7</v>
      </c>
      <c r="Q2030">
        <v>5</v>
      </c>
    </row>
    <row r="2031" spans="1:18" x14ac:dyDescent="0.35">
      <c r="A2031">
        <v>0</v>
      </c>
      <c r="B2031" t="s">
        <v>344</v>
      </c>
      <c r="C2031">
        <v>0</v>
      </c>
      <c r="E2031" t="s">
        <v>427</v>
      </c>
      <c r="F2031" t="s">
        <v>671</v>
      </c>
      <c r="G2031" t="s">
        <v>344</v>
      </c>
      <c r="H2031">
        <v>2.11</v>
      </c>
      <c r="I2031" t="s">
        <v>871</v>
      </c>
      <c r="L2031">
        <v>106950851</v>
      </c>
      <c r="M2031" s="5">
        <v>44690</v>
      </c>
      <c r="N2031">
        <v>30</v>
      </c>
      <c r="O2031">
        <v>1</v>
      </c>
      <c r="P2031">
        <v>7</v>
      </c>
      <c r="Q2031">
        <v>1</v>
      </c>
      <c r="R2031" t="s">
        <v>7</v>
      </c>
    </row>
    <row r="2032" spans="1:18" x14ac:dyDescent="0.35">
      <c r="A2032">
        <v>0</v>
      </c>
      <c r="B2032" t="s">
        <v>344</v>
      </c>
      <c r="C2032">
        <v>0</v>
      </c>
      <c r="E2032" t="s">
        <v>427</v>
      </c>
      <c r="F2032" t="s">
        <v>690</v>
      </c>
      <c r="G2032" t="s">
        <v>344</v>
      </c>
      <c r="H2032">
        <v>2.11</v>
      </c>
      <c r="I2032" t="s">
        <v>871</v>
      </c>
      <c r="L2032">
        <v>106915443</v>
      </c>
      <c r="M2032" s="5">
        <v>44659</v>
      </c>
      <c r="N2032">
        <v>30</v>
      </c>
      <c r="O2032">
        <v>2</v>
      </c>
      <c r="P2032">
        <v>7</v>
      </c>
      <c r="Q2032">
        <v>1</v>
      </c>
      <c r="R2032" t="s">
        <v>3</v>
      </c>
    </row>
    <row r="2033" spans="1:18" x14ac:dyDescent="0.35">
      <c r="A2033">
        <v>0</v>
      </c>
      <c r="B2033" t="s">
        <v>344</v>
      </c>
      <c r="C2033">
        <v>0</v>
      </c>
      <c r="E2033" t="s">
        <v>427</v>
      </c>
      <c r="F2033" t="s">
        <v>671</v>
      </c>
      <c r="G2033" t="s">
        <v>344</v>
      </c>
      <c r="H2033">
        <v>2.11</v>
      </c>
      <c r="I2033" t="s">
        <v>871</v>
      </c>
      <c r="L2033">
        <v>106901271</v>
      </c>
      <c r="M2033" s="5">
        <v>44641</v>
      </c>
      <c r="N2033">
        <v>30</v>
      </c>
      <c r="O2033">
        <v>1</v>
      </c>
      <c r="P2033">
        <v>0</v>
      </c>
      <c r="Q2033">
        <v>1</v>
      </c>
      <c r="R2033" t="s">
        <v>7</v>
      </c>
    </row>
    <row r="2034" spans="1:18" x14ac:dyDescent="0.35">
      <c r="A2034">
        <v>0</v>
      </c>
      <c r="B2034" t="s">
        <v>344</v>
      </c>
      <c r="C2034">
        <v>0</v>
      </c>
      <c r="E2034" t="s">
        <v>427</v>
      </c>
      <c r="F2034" t="s">
        <v>687</v>
      </c>
      <c r="G2034" t="s">
        <v>344</v>
      </c>
      <c r="H2034">
        <v>2.11</v>
      </c>
      <c r="I2034" t="s">
        <v>871</v>
      </c>
      <c r="L2034">
        <v>106712356</v>
      </c>
      <c r="M2034" s="5">
        <v>44466</v>
      </c>
      <c r="N2034">
        <v>21</v>
      </c>
      <c r="O2034">
        <v>1</v>
      </c>
      <c r="P2034">
        <v>0</v>
      </c>
      <c r="Q2034">
        <v>1</v>
      </c>
      <c r="R2034" t="s">
        <v>7</v>
      </c>
    </row>
    <row r="2035" spans="1:18" x14ac:dyDescent="0.35">
      <c r="A2035">
        <v>0</v>
      </c>
      <c r="B2035" t="s">
        <v>344</v>
      </c>
      <c r="C2035">
        <v>0</v>
      </c>
      <c r="E2035" t="s">
        <v>427</v>
      </c>
      <c r="F2035" t="s">
        <v>644</v>
      </c>
      <c r="G2035" t="s">
        <v>344</v>
      </c>
      <c r="H2035">
        <v>2.11</v>
      </c>
      <c r="I2035" t="s">
        <v>871</v>
      </c>
      <c r="L2035">
        <v>106294690</v>
      </c>
      <c r="M2035" s="5">
        <v>44045</v>
      </c>
      <c r="N2035">
        <v>30</v>
      </c>
      <c r="O2035">
        <v>1</v>
      </c>
      <c r="P2035">
        <v>7</v>
      </c>
      <c r="Q2035">
        <v>1</v>
      </c>
      <c r="R2035" t="s">
        <v>7</v>
      </c>
    </row>
    <row r="2036" spans="1:18" x14ac:dyDescent="0.35">
      <c r="A2036">
        <v>0</v>
      </c>
      <c r="B2036" t="s">
        <v>344</v>
      </c>
      <c r="C2036">
        <v>0</v>
      </c>
      <c r="E2036" t="s">
        <v>427</v>
      </c>
      <c r="G2036" t="s">
        <v>344</v>
      </c>
      <c r="H2036">
        <v>2.11</v>
      </c>
      <c r="I2036" t="s">
        <v>871</v>
      </c>
      <c r="L2036">
        <v>105835073</v>
      </c>
      <c r="M2036" s="5">
        <v>43571</v>
      </c>
      <c r="N2036">
        <v>24</v>
      </c>
      <c r="O2036">
        <v>1</v>
      </c>
      <c r="P2036">
        <v>7</v>
      </c>
      <c r="Q2036">
        <v>1</v>
      </c>
      <c r="R2036" t="s">
        <v>7</v>
      </c>
    </row>
    <row r="2037" spans="1:18" x14ac:dyDescent="0.35">
      <c r="A2037">
        <v>0</v>
      </c>
      <c r="B2037" t="s">
        <v>344</v>
      </c>
      <c r="C2037">
        <v>0</v>
      </c>
      <c r="E2037" t="s">
        <v>427</v>
      </c>
      <c r="F2037" t="s">
        <v>644</v>
      </c>
      <c r="G2037" t="s">
        <v>344</v>
      </c>
      <c r="H2037">
        <v>2.11</v>
      </c>
      <c r="I2037" t="s">
        <v>871</v>
      </c>
      <c r="L2037">
        <v>105723249</v>
      </c>
      <c r="M2037" s="5">
        <v>43460</v>
      </c>
      <c r="N2037">
        <v>19</v>
      </c>
      <c r="O2037">
        <v>1</v>
      </c>
      <c r="P2037">
        <v>7</v>
      </c>
      <c r="Q2037">
        <v>1</v>
      </c>
      <c r="R2037" t="s">
        <v>7</v>
      </c>
    </row>
    <row r="2038" spans="1:18" x14ac:dyDescent="0.35">
      <c r="A2038">
        <v>0</v>
      </c>
      <c r="B2038" t="s">
        <v>344</v>
      </c>
      <c r="C2038">
        <v>0</v>
      </c>
      <c r="E2038" t="s">
        <v>427</v>
      </c>
      <c r="F2038" t="s">
        <v>387</v>
      </c>
      <c r="G2038" t="s">
        <v>344</v>
      </c>
      <c r="H2038">
        <v>2.11</v>
      </c>
      <c r="I2038" t="s">
        <v>871</v>
      </c>
      <c r="L2038">
        <v>105781636</v>
      </c>
      <c r="M2038" s="5">
        <v>43518</v>
      </c>
      <c r="N2038">
        <v>23</v>
      </c>
      <c r="O2038">
        <v>2</v>
      </c>
      <c r="P2038">
        <v>7</v>
      </c>
      <c r="Q2038">
        <v>1</v>
      </c>
      <c r="R2038" t="s">
        <v>7</v>
      </c>
    </row>
    <row r="2039" spans="1:18" x14ac:dyDescent="0.35">
      <c r="A2039">
        <v>0</v>
      </c>
      <c r="B2039" t="s">
        <v>344</v>
      </c>
      <c r="C2039">
        <v>0</v>
      </c>
      <c r="E2039" t="s">
        <v>427</v>
      </c>
      <c r="F2039" t="s">
        <v>367</v>
      </c>
      <c r="G2039" t="s">
        <v>344</v>
      </c>
      <c r="H2039">
        <v>2.11</v>
      </c>
      <c r="I2039" t="s">
        <v>871</v>
      </c>
      <c r="L2039">
        <v>105736642</v>
      </c>
      <c r="M2039" s="5">
        <v>43473</v>
      </c>
      <c r="N2039">
        <v>23</v>
      </c>
      <c r="O2039">
        <v>1</v>
      </c>
      <c r="P2039">
        <v>7</v>
      </c>
      <c r="Q2039">
        <v>1</v>
      </c>
      <c r="R2039" t="s">
        <v>7</v>
      </c>
    </row>
    <row r="2040" spans="1:18" x14ac:dyDescent="0.35">
      <c r="A2040">
        <v>0</v>
      </c>
      <c r="B2040" t="s">
        <v>344</v>
      </c>
      <c r="C2040">
        <v>0</v>
      </c>
      <c r="E2040" t="s">
        <v>427</v>
      </c>
      <c r="F2040" t="s">
        <v>690</v>
      </c>
      <c r="G2040" t="s">
        <v>344</v>
      </c>
      <c r="H2040">
        <v>2.11</v>
      </c>
      <c r="I2040" t="s">
        <v>871</v>
      </c>
      <c r="L2040">
        <v>105745260</v>
      </c>
      <c r="M2040" s="5">
        <v>43481</v>
      </c>
      <c r="N2040">
        <v>24</v>
      </c>
      <c r="O2040">
        <v>1</v>
      </c>
      <c r="P2040">
        <v>7</v>
      </c>
      <c r="Q2040">
        <v>1</v>
      </c>
      <c r="R2040" t="s">
        <v>7</v>
      </c>
    </row>
    <row r="2041" spans="1:18" x14ac:dyDescent="0.35">
      <c r="A2041">
        <v>0</v>
      </c>
      <c r="B2041" t="s">
        <v>344</v>
      </c>
      <c r="C2041">
        <v>0</v>
      </c>
      <c r="E2041" t="s">
        <v>427</v>
      </c>
      <c r="F2041" t="s">
        <v>690</v>
      </c>
      <c r="G2041" t="s">
        <v>344</v>
      </c>
      <c r="H2041">
        <v>2.11</v>
      </c>
      <c r="I2041" t="s">
        <v>871</v>
      </c>
      <c r="L2041">
        <v>105664982</v>
      </c>
      <c r="M2041" s="5">
        <v>43409</v>
      </c>
      <c r="N2041">
        <v>30</v>
      </c>
      <c r="O2041">
        <v>1</v>
      </c>
      <c r="P2041">
        <v>7</v>
      </c>
      <c r="Q2041">
        <v>1</v>
      </c>
      <c r="R2041" t="s">
        <v>3</v>
      </c>
    </row>
    <row r="2042" spans="1:18" x14ac:dyDescent="0.35">
      <c r="A2042">
        <v>0</v>
      </c>
      <c r="B2042" t="s">
        <v>344</v>
      </c>
      <c r="C2042">
        <v>0</v>
      </c>
      <c r="E2042" t="s">
        <v>427</v>
      </c>
      <c r="F2042" t="s">
        <v>367</v>
      </c>
      <c r="G2042" t="s">
        <v>344</v>
      </c>
      <c r="H2042">
        <v>2.11</v>
      </c>
      <c r="I2042" t="s">
        <v>871</v>
      </c>
      <c r="L2042">
        <v>105498245</v>
      </c>
      <c r="M2042" s="5">
        <v>43253</v>
      </c>
      <c r="N2042">
        <v>29</v>
      </c>
      <c r="O2042">
        <v>1</v>
      </c>
      <c r="P2042">
        <v>7</v>
      </c>
      <c r="Q2042">
        <v>1</v>
      </c>
      <c r="R2042" t="s">
        <v>3</v>
      </c>
    </row>
    <row r="2043" spans="1:18" x14ac:dyDescent="0.35">
      <c r="A2043">
        <v>0</v>
      </c>
      <c r="B2043" t="s">
        <v>344</v>
      </c>
      <c r="C2043">
        <v>0</v>
      </c>
      <c r="E2043" t="s">
        <v>427</v>
      </c>
      <c r="F2043" t="s">
        <v>367</v>
      </c>
      <c r="G2043" t="s">
        <v>344</v>
      </c>
      <c r="H2043">
        <v>2.11</v>
      </c>
      <c r="I2043" t="s">
        <v>871</v>
      </c>
      <c r="L2043">
        <v>105247438</v>
      </c>
      <c r="M2043" s="5">
        <v>43008</v>
      </c>
      <c r="N2043">
        <v>5</v>
      </c>
      <c r="O2043">
        <v>1</v>
      </c>
      <c r="P2043">
        <v>7</v>
      </c>
      <c r="Q2043">
        <v>1</v>
      </c>
      <c r="R2043" t="s">
        <v>10</v>
      </c>
    </row>
    <row r="2044" spans="1:18" x14ac:dyDescent="0.35">
      <c r="A2044">
        <v>0</v>
      </c>
      <c r="B2044" t="s">
        <v>344</v>
      </c>
      <c r="C2044">
        <v>0</v>
      </c>
      <c r="E2044" t="s">
        <v>427</v>
      </c>
      <c r="F2044" t="s">
        <v>423</v>
      </c>
      <c r="G2044" t="s">
        <v>344</v>
      </c>
      <c r="H2044">
        <v>2.11</v>
      </c>
      <c r="I2044" t="s">
        <v>871</v>
      </c>
      <c r="L2044">
        <v>104988199</v>
      </c>
      <c r="M2044" s="5">
        <v>42761</v>
      </c>
      <c r="N2044">
        <v>19</v>
      </c>
      <c r="O2044">
        <v>1</v>
      </c>
      <c r="P2044">
        <v>0</v>
      </c>
      <c r="Q2044">
        <v>5</v>
      </c>
      <c r="R2044" t="s">
        <v>7</v>
      </c>
    </row>
    <row r="2045" spans="1:18" x14ac:dyDescent="0.35">
      <c r="A2045">
        <v>0</v>
      </c>
      <c r="B2045" t="s">
        <v>344</v>
      </c>
      <c r="C2045">
        <v>0</v>
      </c>
      <c r="E2045" t="s">
        <v>427</v>
      </c>
      <c r="F2045" t="s">
        <v>690</v>
      </c>
      <c r="G2045" t="s">
        <v>344</v>
      </c>
      <c r="H2045">
        <v>2.11</v>
      </c>
      <c r="I2045" t="s">
        <v>871</v>
      </c>
      <c r="L2045">
        <v>104736526</v>
      </c>
      <c r="M2045" s="5">
        <v>42508</v>
      </c>
      <c r="N2045">
        <v>30</v>
      </c>
      <c r="O2045">
        <v>2</v>
      </c>
      <c r="P2045">
        <v>7</v>
      </c>
      <c r="Q2045">
        <v>1</v>
      </c>
      <c r="R2045" t="s">
        <v>3</v>
      </c>
    </row>
    <row r="2046" spans="1:18" x14ac:dyDescent="0.35">
      <c r="A2046">
        <v>0</v>
      </c>
      <c r="B2046" t="s">
        <v>344</v>
      </c>
      <c r="C2046">
        <v>0</v>
      </c>
      <c r="E2046" t="s">
        <v>427</v>
      </c>
      <c r="F2046" t="s">
        <v>687</v>
      </c>
      <c r="G2046" t="s">
        <v>344</v>
      </c>
      <c r="H2046">
        <v>2.11</v>
      </c>
      <c r="I2046" t="s">
        <v>871</v>
      </c>
      <c r="L2046">
        <v>104357382</v>
      </c>
      <c r="M2046" s="5">
        <v>42111</v>
      </c>
      <c r="N2046">
        <v>21</v>
      </c>
      <c r="O2046">
        <v>2</v>
      </c>
      <c r="P2046">
        <v>0</v>
      </c>
      <c r="Q2046">
        <v>1</v>
      </c>
      <c r="R2046" t="s">
        <v>7</v>
      </c>
    </row>
    <row r="2047" spans="1:18" x14ac:dyDescent="0.35">
      <c r="A2047">
        <v>0</v>
      </c>
      <c r="B2047" t="s">
        <v>344</v>
      </c>
      <c r="C2047">
        <v>0</v>
      </c>
      <c r="E2047" t="s">
        <v>427</v>
      </c>
      <c r="F2047" t="s">
        <v>422</v>
      </c>
      <c r="G2047" t="s">
        <v>344</v>
      </c>
      <c r="H2047">
        <v>2.11</v>
      </c>
      <c r="I2047" t="s">
        <v>871</v>
      </c>
      <c r="L2047">
        <v>103991414</v>
      </c>
      <c r="M2047" s="5">
        <v>41697</v>
      </c>
      <c r="N2047">
        <v>19</v>
      </c>
      <c r="O2047">
        <v>1</v>
      </c>
      <c r="P2047">
        <v>7</v>
      </c>
      <c r="Q2047">
        <v>1</v>
      </c>
      <c r="R2047" t="s">
        <v>7</v>
      </c>
    </row>
    <row r="2048" spans="1:18" x14ac:dyDescent="0.35">
      <c r="A2048">
        <v>0</v>
      </c>
      <c r="B2048" t="s">
        <v>344</v>
      </c>
      <c r="C2048">
        <v>0</v>
      </c>
      <c r="E2048" t="s">
        <v>427</v>
      </c>
      <c r="F2048" t="s">
        <v>671</v>
      </c>
      <c r="G2048" t="s">
        <v>344</v>
      </c>
      <c r="H2048">
        <v>2.11</v>
      </c>
      <c r="I2048" t="s">
        <v>871</v>
      </c>
      <c r="L2048">
        <v>108369623</v>
      </c>
      <c r="M2048" s="5">
        <v>46032</v>
      </c>
      <c r="N2048">
        <v>30</v>
      </c>
      <c r="O2048">
        <v>1</v>
      </c>
      <c r="P2048">
        <v>7</v>
      </c>
      <c r="Q2048">
        <v>1</v>
      </c>
      <c r="R2048" t="s">
        <v>7</v>
      </c>
    </row>
    <row r="2049" spans="1:18" x14ac:dyDescent="0.35">
      <c r="A2049">
        <v>0</v>
      </c>
      <c r="B2049" t="s">
        <v>344</v>
      </c>
      <c r="C2049">
        <v>0</v>
      </c>
      <c r="E2049" t="s">
        <v>427</v>
      </c>
      <c r="F2049" t="s">
        <v>644</v>
      </c>
      <c r="G2049" t="s">
        <v>344</v>
      </c>
      <c r="H2049">
        <v>2.11</v>
      </c>
      <c r="I2049" t="s">
        <v>871</v>
      </c>
      <c r="L2049">
        <v>107685069</v>
      </c>
      <c r="M2049" s="5">
        <v>45392</v>
      </c>
      <c r="N2049">
        <v>30</v>
      </c>
      <c r="O2049">
        <v>1</v>
      </c>
      <c r="P2049">
        <v>7</v>
      </c>
      <c r="Q2049">
        <v>1</v>
      </c>
      <c r="R2049" t="s">
        <v>7</v>
      </c>
    </row>
    <row r="2050" spans="1:18" x14ac:dyDescent="0.35">
      <c r="A2050">
        <v>0</v>
      </c>
      <c r="B2050" t="s">
        <v>344</v>
      </c>
      <c r="C2050">
        <v>0</v>
      </c>
      <c r="E2050" t="s">
        <v>427</v>
      </c>
      <c r="F2050" t="s">
        <v>690</v>
      </c>
      <c r="G2050" t="s">
        <v>344</v>
      </c>
      <c r="H2050">
        <v>2.11</v>
      </c>
      <c r="I2050" t="s">
        <v>871</v>
      </c>
      <c r="L2050">
        <v>107580462</v>
      </c>
      <c r="M2050" s="5">
        <v>45289</v>
      </c>
      <c r="N2050">
        <v>30</v>
      </c>
      <c r="O2050">
        <v>1</v>
      </c>
      <c r="P2050">
        <v>7</v>
      </c>
      <c r="Q2050">
        <v>5</v>
      </c>
      <c r="R2050" t="s">
        <v>8</v>
      </c>
    </row>
    <row r="2051" spans="1:18" x14ac:dyDescent="0.35">
      <c r="A2051">
        <v>0</v>
      </c>
      <c r="B2051" t="s">
        <v>344</v>
      </c>
      <c r="C2051">
        <v>0</v>
      </c>
      <c r="E2051" t="s">
        <v>427</v>
      </c>
      <c r="F2051" t="s">
        <v>687</v>
      </c>
      <c r="G2051" t="s">
        <v>344</v>
      </c>
      <c r="H2051">
        <v>2.11</v>
      </c>
      <c r="I2051" t="s">
        <v>871</v>
      </c>
      <c r="L2051">
        <v>107490292</v>
      </c>
      <c r="M2051" s="5">
        <v>45211</v>
      </c>
      <c r="N2051">
        <v>24</v>
      </c>
      <c r="O2051">
        <v>1</v>
      </c>
      <c r="P2051">
        <v>7</v>
      </c>
      <c r="Q2051">
        <v>1</v>
      </c>
      <c r="R2051" t="s">
        <v>8</v>
      </c>
    </row>
    <row r="2052" spans="1:18" x14ac:dyDescent="0.35">
      <c r="A2052">
        <v>0</v>
      </c>
      <c r="B2052" t="s">
        <v>344</v>
      </c>
      <c r="C2052">
        <v>0</v>
      </c>
      <c r="E2052" t="s">
        <v>427</v>
      </c>
      <c r="F2052" t="s">
        <v>690</v>
      </c>
      <c r="G2052" t="s">
        <v>344</v>
      </c>
      <c r="H2052">
        <v>2.11</v>
      </c>
      <c r="I2052" t="s">
        <v>871</v>
      </c>
      <c r="L2052">
        <v>107435259</v>
      </c>
      <c r="M2052" s="5">
        <v>45161</v>
      </c>
      <c r="N2052">
        <v>30</v>
      </c>
      <c r="O2052">
        <v>1</v>
      </c>
      <c r="P2052">
        <v>7</v>
      </c>
      <c r="Q2052">
        <v>1</v>
      </c>
      <c r="R2052" t="s">
        <v>7</v>
      </c>
    </row>
    <row r="2053" spans="1:18" x14ac:dyDescent="0.35">
      <c r="A2053">
        <v>0</v>
      </c>
      <c r="B2053" t="s">
        <v>344</v>
      </c>
      <c r="C2053">
        <v>0</v>
      </c>
      <c r="E2053" t="s">
        <v>427</v>
      </c>
      <c r="F2053" t="s">
        <v>687</v>
      </c>
      <c r="G2053" t="s">
        <v>344</v>
      </c>
      <c r="H2053">
        <v>2.11</v>
      </c>
      <c r="I2053" t="s">
        <v>871</v>
      </c>
      <c r="L2053">
        <v>107727536</v>
      </c>
      <c r="M2053" s="5">
        <v>45433</v>
      </c>
      <c r="N2053">
        <v>30</v>
      </c>
      <c r="O2053">
        <v>1</v>
      </c>
      <c r="P2053">
        <v>7</v>
      </c>
      <c r="Q2053">
        <v>1</v>
      </c>
      <c r="R2053" t="s">
        <v>7</v>
      </c>
    </row>
    <row r="2054" spans="1:18" x14ac:dyDescent="0.35">
      <c r="A2054">
        <v>0</v>
      </c>
      <c r="B2054" t="s">
        <v>344</v>
      </c>
      <c r="C2054">
        <v>0</v>
      </c>
      <c r="E2054" t="s">
        <v>427</v>
      </c>
      <c r="F2054" t="s">
        <v>690</v>
      </c>
      <c r="G2054" t="s">
        <v>344</v>
      </c>
      <c r="H2054">
        <v>2.11</v>
      </c>
      <c r="I2054" t="s">
        <v>871</v>
      </c>
      <c r="L2054">
        <v>107928987</v>
      </c>
      <c r="M2054" s="5">
        <v>45615</v>
      </c>
      <c r="N2054">
        <v>26</v>
      </c>
      <c r="O2054">
        <v>1</v>
      </c>
      <c r="P2054">
        <v>0</v>
      </c>
      <c r="Q2054">
        <v>1</v>
      </c>
      <c r="R2054" t="s">
        <v>10</v>
      </c>
    </row>
    <row r="2055" spans="1:18" x14ac:dyDescent="0.35">
      <c r="A2055">
        <v>0</v>
      </c>
      <c r="B2055" t="s">
        <v>344</v>
      </c>
      <c r="C2055">
        <v>0</v>
      </c>
      <c r="E2055" t="s">
        <v>427</v>
      </c>
      <c r="F2055" t="s">
        <v>671</v>
      </c>
      <c r="G2055" t="s">
        <v>344</v>
      </c>
      <c r="H2055">
        <v>2.11</v>
      </c>
      <c r="I2055" t="s">
        <v>871</v>
      </c>
      <c r="L2055">
        <v>108323620</v>
      </c>
      <c r="M2055" s="5">
        <v>45989</v>
      </c>
      <c r="N2055">
        <v>19</v>
      </c>
      <c r="O2055">
        <v>1</v>
      </c>
      <c r="P2055">
        <v>7</v>
      </c>
      <c r="Q2055">
        <v>5</v>
      </c>
      <c r="R2055" t="s">
        <v>8</v>
      </c>
    </row>
    <row r="2056" spans="1:18" x14ac:dyDescent="0.35">
      <c r="A2056">
        <v>0</v>
      </c>
      <c r="B2056" t="s">
        <v>344</v>
      </c>
      <c r="C2056">
        <v>0</v>
      </c>
      <c r="E2056" t="s">
        <v>427</v>
      </c>
      <c r="F2056" t="s">
        <v>671</v>
      </c>
      <c r="G2056" t="s">
        <v>344</v>
      </c>
      <c r="H2056">
        <v>2.11</v>
      </c>
      <c r="I2056" t="s">
        <v>871</v>
      </c>
      <c r="L2056">
        <v>108483774</v>
      </c>
      <c r="M2056" s="5">
        <v>46143</v>
      </c>
      <c r="N2056">
        <v>24</v>
      </c>
      <c r="O2056">
        <v>1</v>
      </c>
      <c r="P2056">
        <v>7</v>
      </c>
      <c r="Q2056">
        <v>1</v>
      </c>
      <c r="R2056" t="s">
        <v>8</v>
      </c>
    </row>
    <row r="2057" spans="1:18" x14ac:dyDescent="0.35">
      <c r="A2057">
        <v>0</v>
      </c>
      <c r="B2057" t="s">
        <v>344</v>
      </c>
      <c r="C2057">
        <v>0.01</v>
      </c>
      <c r="D2057" t="s">
        <v>385</v>
      </c>
      <c r="E2057" t="s">
        <v>427</v>
      </c>
      <c r="F2057" t="s">
        <v>644</v>
      </c>
      <c r="G2057" t="s">
        <v>344</v>
      </c>
      <c r="H2057">
        <v>2.12</v>
      </c>
      <c r="I2057" t="s">
        <v>871</v>
      </c>
      <c r="L2057">
        <v>107928985</v>
      </c>
      <c r="M2057" s="5">
        <v>45615</v>
      </c>
      <c r="N2057">
        <v>21</v>
      </c>
      <c r="O2057">
        <v>1</v>
      </c>
      <c r="P2057">
        <v>0</v>
      </c>
      <c r="Q2057">
        <v>1</v>
      </c>
      <c r="R2057" t="s">
        <v>7</v>
      </c>
    </row>
    <row r="2058" spans="1:18" x14ac:dyDescent="0.35">
      <c r="A2058">
        <v>0</v>
      </c>
      <c r="B2058" t="s">
        <v>344</v>
      </c>
      <c r="C2058">
        <v>0.52</v>
      </c>
      <c r="D2058" t="s">
        <v>411</v>
      </c>
      <c r="E2058" t="s">
        <v>644</v>
      </c>
      <c r="F2058" t="s">
        <v>427</v>
      </c>
      <c r="G2058" t="s">
        <v>344</v>
      </c>
      <c r="H2058">
        <v>2.2200000000000002</v>
      </c>
      <c r="I2058" t="s">
        <v>871</v>
      </c>
      <c r="L2058">
        <v>108365570</v>
      </c>
      <c r="M2058" s="5">
        <v>46029</v>
      </c>
      <c r="N2058">
        <v>29</v>
      </c>
      <c r="O2058">
        <v>1</v>
      </c>
      <c r="P2058">
        <v>0</v>
      </c>
      <c r="Q2058">
        <v>5</v>
      </c>
      <c r="R2058" t="s">
        <v>7</v>
      </c>
    </row>
    <row r="2059" spans="1:18" x14ac:dyDescent="0.35">
      <c r="A2059">
        <v>0</v>
      </c>
      <c r="B2059" t="s">
        <v>344</v>
      </c>
      <c r="C2059">
        <v>0.19</v>
      </c>
      <c r="D2059" t="s">
        <v>385</v>
      </c>
      <c r="E2059" t="s">
        <v>427</v>
      </c>
      <c r="F2059" t="s">
        <v>644</v>
      </c>
      <c r="G2059" t="s">
        <v>344</v>
      </c>
      <c r="H2059">
        <v>2.2999999999999998</v>
      </c>
      <c r="I2059" t="s">
        <v>871</v>
      </c>
      <c r="L2059">
        <v>107689762</v>
      </c>
      <c r="M2059" s="5">
        <v>45390</v>
      </c>
      <c r="N2059">
        <v>21</v>
      </c>
      <c r="O2059">
        <v>1</v>
      </c>
      <c r="P2059">
        <v>0</v>
      </c>
      <c r="Q2059">
        <v>1</v>
      </c>
      <c r="R2059" t="s">
        <v>3</v>
      </c>
    </row>
    <row r="2060" spans="1:18" x14ac:dyDescent="0.35">
      <c r="A2060">
        <v>0</v>
      </c>
      <c r="B2060" t="s">
        <v>344</v>
      </c>
      <c r="C2060">
        <v>0.2</v>
      </c>
      <c r="D2060" t="s">
        <v>385</v>
      </c>
      <c r="E2060" t="s">
        <v>427</v>
      </c>
      <c r="F2060" t="s">
        <v>644</v>
      </c>
      <c r="G2060" t="s">
        <v>344</v>
      </c>
      <c r="H2060">
        <v>2.31</v>
      </c>
      <c r="I2060" t="s">
        <v>871</v>
      </c>
      <c r="L2060">
        <v>106770414</v>
      </c>
      <c r="M2060" s="5">
        <v>44516</v>
      </c>
      <c r="N2060">
        <v>21</v>
      </c>
      <c r="O2060">
        <v>1</v>
      </c>
      <c r="P2060">
        <v>4</v>
      </c>
      <c r="Q2060">
        <v>1</v>
      </c>
      <c r="R2060" t="s">
        <v>7</v>
      </c>
    </row>
    <row r="2061" spans="1:18" x14ac:dyDescent="0.35">
      <c r="A2061">
        <v>0</v>
      </c>
      <c r="B2061" t="s">
        <v>344</v>
      </c>
      <c r="C2061">
        <v>0.2</v>
      </c>
      <c r="D2061" t="s">
        <v>385</v>
      </c>
      <c r="E2061" t="s">
        <v>427</v>
      </c>
      <c r="F2061" t="s">
        <v>644</v>
      </c>
      <c r="G2061" t="s">
        <v>344</v>
      </c>
      <c r="H2061">
        <v>2.31</v>
      </c>
      <c r="I2061" t="s">
        <v>871</v>
      </c>
      <c r="L2061">
        <v>104701860</v>
      </c>
      <c r="M2061" s="5">
        <v>42473</v>
      </c>
      <c r="N2061">
        <v>21</v>
      </c>
      <c r="O2061">
        <v>1</v>
      </c>
      <c r="P2061">
        <v>0</v>
      </c>
      <c r="Q2061">
        <v>1</v>
      </c>
      <c r="R2061" t="s">
        <v>3</v>
      </c>
    </row>
    <row r="2062" spans="1:18" x14ac:dyDescent="0.35">
      <c r="A2062">
        <v>0</v>
      </c>
      <c r="B2062" t="s">
        <v>344</v>
      </c>
      <c r="C2062">
        <v>0.2</v>
      </c>
      <c r="D2062" t="s">
        <v>385</v>
      </c>
      <c r="E2062" t="s">
        <v>427</v>
      </c>
      <c r="F2062" t="s">
        <v>644</v>
      </c>
      <c r="G2062" t="s">
        <v>344</v>
      </c>
      <c r="H2062">
        <v>2.31</v>
      </c>
      <c r="I2062" t="s">
        <v>871</v>
      </c>
      <c r="L2062">
        <v>104318929</v>
      </c>
      <c r="M2062" s="5">
        <v>42058</v>
      </c>
      <c r="N2062">
        <v>24</v>
      </c>
      <c r="O2062">
        <v>2</v>
      </c>
      <c r="P2062">
        <v>5</v>
      </c>
      <c r="Q2062">
        <v>1</v>
      </c>
      <c r="R2062" t="s">
        <v>3</v>
      </c>
    </row>
    <row r="2063" spans="1:18" x14ac:dyDescent="0.35">
      <c r="A2063">
        <v>0</v>
      </c>
      <c r="B2063" t="s">
        <v>344</v>
      </c>
      <c r="C2063">
        <v>0.3</v>
      </c>
      <c r="D2063" t="s">
        <v>399</v>
      </c>
      <c r="E2063" t="s">
        <v>644</v>
      </c>
      <c r="F2063" t="s">
        <v>427</v>
      </c>
      <c r="G2063" t="s">
        <v>344</v>
      </c>
      <c r="H2063">
        <v>2.44</v>
      </c>
      <c r="I2063" t="s">
        <v>871</v>
      </c>
      <c r="L2063">
        <v>104500228</v>
      </c>
      <c r="M2063" s="5">
        <v>42272</v>
      </c>
      <c r="N2063">
        <v>19</v>
      </c>
      <c r="O2063">
        <v>2</v>
      </c>
      <c r="P2063">
        <v>0</v>
      </c>
      <c r="Q2063">
        <v>1</v>
      </c>
      <c r="R2063" t="s">
        <v>7</v>
      </c>
    </row>
    <row r="2064" spans="1:18" x14ac:dyDescent="0.35">
      <c r="A2064">
        <v>0</v>
      </c>
      <c r="B2064" t="s">
        <v>344</v>
      </c>
      <c r="C2064">
        <v>0.4</v>
      </c>
      <c r="D2064" t="s">
        <v>385</v>
      </c>
      <c r="E2064" t="s">
        <v>427</v>
      </c>
      <c r="F2064" t="s">
        <v>644</v>
      </c>
      <c r="G2064" t="s">
        <v>344</v>
      </c>
      <c r="H2064">
        <v>2.5099999999999998</v>
      </c>
      <c r="I2064" t="s">
        <v>871</v>
      </c>
      <c r="L2064">
        <v>104232327</v>
      </c>
      <c r="M2064" s="5">
        <v>41975</v>
      </c>
      <c r="N2064">
        <v>29</v>
      </c>
      <c r="O2064">
        <v>1</v>
      </c>
      <c r="P2064">
        <v>0</v>
      </c>
      <c r="Q2064">
        <v>1</v>
      </c>
      <c r="R2064" t="s">
        <v>7</v>
      </c>
    </row>
    <row r="2065" spans="1:18" x14ac:dyDescent="0.35">
      <c r="A2065">
        <v>0</v>
      </c>
      <c r="B2065" t="s">
        <v>344</v>
      </c>
      <c r="C2065">
        <v>0.4</v>
      </c>
      <c r="D2065" t="s">
        <v>385</v>
      </c>
      <c r="E2065" t="s">
        <v>427</v>
      </c>
      <c r="F2065" t="s">
        <v>644</v>
      </c>
      <c r="G2065" t="s">
        <v>344</v>
      </c>
      <c r="H2065">
        <v>2.5099999999999998</v>
      </c>
      <c r="I2065" t="s">
        <v>871</v>
      </c>
      <c r="L2065">
        <v>107815303</v>
      </c>
      <c r="M2065" s="5">
        <v>45515</v>
      </c>
      <c r="N2065">
        <v>19</v>
      </c>
      <c r="O2065">
        <v>2</v>
      </c>
      <c r="P2065">
        <v>0</v>
      </c>
      <c r="Q2065">
        <v>5</v>
      </c>
      <c r="R2065" t="s">
        <v>7</v>
      </c>
    </row>
    <row r="2066" spans="1:18" x14ac:dyDescent="0.35">
      <c r="A2066">
        <v>0</v>
      </c>
      <c r="B2066" t="s">
        <v>344</v>
      </c>
      <c r="C2066">
        <v>0.2</v>
      </c>
      <c r="D2066" t="s">
        <v>399</v>
      </c>
      <c r="E2066" t="s">
        <v>644</v>
      </c>
      <c r="F2066" t="s">
        <v>427</v>
      </c>
      <c r="G2066" t="s">
        <v>344</v>
      </c>
      <c r="H2066">
        <v>2.54</v>
      </c>
      <c r="I2066" t="s">
        <v>871</v>
      </c>
      <c r="L2066">
        <v>108427009</v>
      </c>
      <c r="M2066" s="5">
        <v>46090</v>
      </c>
      <c r="N2066">
        <v>19</v>
      </c>
      <c r="O2066">
        <v>1</v>
      </c>
      <c r="P2066">
        <v>0</v>
      </c>
      <c r="Q2066">
        <v>1</v>
      </c>
      <c r="R2066" t="s">
        <v>3</v>
      </c>
    </row>
    <row r="2067" spans="1:18" x14ac:dyDescent="0.35">
      <c r="A2067">
        <v>0</v>
      </c>
      <c r="B2067" t="s">
        <v>344</v>
      </c>
      <c r="C2067">
        <v>0.5</v>
      </c>
      <c r="D2067" t="s">
        <v>385</v>
      </c>
      <c r="E2067" t="s">
        <v>427</v>
      </c>
      <c r="F2067" t="s">
        <v>644</v>
      </c>
      <c r="G2067" t="s">
        <v>344</v>
      </c>
      <c r="H2067">
        <v>2.61</v>
      </c>
      <c r="I2067" t="s">
        <v>871</v>
      </c>
      <c r="L2067">
        <v>107918421</v>
      </c>
      <c r="M2067" s="5">
        <v>45608</v>
      </c>
      <c r="N2067">
        <v>17</v>
      </c>
      <c r="O2067">
        <v>1</v>
      </c>
      <c r="P2067">
        <v>0</v>
      </c>
      <c r="Q2067">
        <v>5</v>
      </c>
      <c r="R2067" t="s">
        <v>7</v>
      </c>
    </row>
    <row r="2068" spans="1:18" x14ac:dyDescent="0.35">
      <c r="A2068">
        <v>0</v>
      </c>
      <c r="B2068" t="s">
        <v>344</v>
      </c>
      <c r="C2068">
        <v>0.1</v>
      </c>
      <c r="D2068" t="s">
        <v>399</v>
      </c>
      <c r="E2068" t="s">
        <v>644</v>
      </c>
      <c r="F2068" t="s">
        <v>427</v>
      </c>
      <c r="G2068" t="s">
        <v>344</v>
      </c>
      <c r="H2068">
        <v>2.64</v>
      </c>
      <c r="I2068" t="s">
        <v>871</v>
      </c>
      <c r="L2068">
        <v>105242746</v>
      </c>
      <c r="M2068" s="5">
        <v>43007</v>
      </c>
      <c r="N2068">
        <v>19</v>
      </c>
      <c r="O2068">
        <v>1</v>
      </c>
      <c r="P2068">
        <v>0</v>
      </c>
      <c r="Q2068">
        <v>1</v>
      </c>
      <c r="R2068" t="s">
        <v>3</v>
      </c>
    </row>
    <row r="2069" spans="1:18" x14ac:dyDescent="0.35">
      <c r="A2069">
        <v>0</v>
      </c>
      <c r="B2069" t="s">
        <v>344</v>
      </c>
      <c r="C2069">
        <v>0.4</v>
      </c>
      <c r="D2069" t="s">
        <v>399</v>
      </c>
      <c r="E2069" t="s">
        <v>671</v>
      </c>
      <c r="F2069" t="s">
        <v>644</v>
      </c>
      <c r="G2069" t="s">
        <v>344</v>
      </c>
      <c r="H2069">
        <v>2.74</v>
      </c>
      <c r="I2069" t="s">
        <v>871</v>
      </c>
      <c r="L2069">
        <v>104287399</v>
      </c>
      <c r="M2069" s="5">
        <v>42038</v>
      </c>
      <c r="N2069">
        <v>17</v>
      </c>
      <c r="O2069">
        <v>1</v>
      </c>
      <c r="P2069">
        <v>0</v>
      </c>
      <c r="Q2069">
        <v>5</v>
      </c>
      <c r="R2069" t="s">
        <v>7</v>
      </c>
    </row>
    <row r="2070" spans="1:18" x14ac:dyDescent="0.35">
      <c r="A2070">
        <v>0</v>
      </c>
      <c r="B2070" t="s">
        <v>344</v>
      </c>
      <c r="C2070">
        <v>0.4</v>
      </c>
      <c r="D2070" t="s">
        <v>399</v>
      </c>
      <c r="E2070" t="s">
        <v>671</v>
      </c>
      <c r="F2070" t="s">
        <v>644</v>
      </c>
      <c r="G2070" t="s">
        <v>344</v>
      </c>
      <c r="H2070">
        <v>2.74</v>
      </c>
      <c r="I2070" t="s">
        <v>871</v>
      </c>
      <c r="L2070">
        <v>107895576</v>
      </c>
      <c r="M2070" s="5">
        <v>45588</v>
      </c>
      <c r="N2070">
        <v>29</v>
      </c>
      <c r="O2070">
        <v>1</v>
      </c>
      <c r="P2070">
        <v>0</v>
      </c>
      <c r="Q2070">
        <v>1</v>
      </c>
      <c r="R2070" t="s">
        <v>7</v>
      </c>
    </row>
    <row r="2071" spans="1:18" x14ac:dyDescent="0.35">
      <c r="A2071">
        <v>0</v>
      </c>
      <c r="B2071" t="s">
        <v>344</v>
      </c>
      <c r="C2071">
        <v>0</v>
      </c>
      <c r="E2071" t="s">
        <v>644</v>
      </c>
      <c r="F2071" t="s">
        <v>427</v>
      </c>
      <c r="G2071" t="s">
        <v>344</v>
      </c>
      <c r="H2071">
        <v>2.74</v>
      </c>
      <c r="I2071" t="s">
        <v>871</v>
      </c>
      <c r="L2071">
        <v>104556206</v>
      </c>
      <c r="M2071" s="5">
        <v>42323</v>
      </c>
      <c r="N2071">
        <v>19</v>
      </c>
      <c r="O2071">
        <v>1</v>
      </c>
      <c r="P2071">
        <v>0</v>
      </c>
      <c r="Q2071">
        <v>1</v>
      </c>
      <c r="R2071" t="s">
        <v>9</v>
      </c>
    </row>
    <row r="2072" spans="1:18" x14ac:dyDescent="0.35">
      <c r="A2072">
        <v>0</v>
      </c>
      <c r="B2072" t="s">
        <v>344</v>
      </c>
      <c r="C2072">
        <v>0</v>
      </c>
      <c r="E2072" t="s">
        <v>644</v>
      </c>
      <c r="F2072" t="s">
        <v>427</v>
      </c>
      <c r="G2072" t="s">
        <v>344</v>
      </c>
      <c r="H2072">
        <v>2.74</v>
      </c>
      <c r="I2072" t="s">
        <v>871</v>
      </c>
      <c r="L2072">
        <v>107640192</v>
      </c>
      <c r="M2072" s="5">
        <v>45344</v>
      </c>
      <c r="N2072">
        <v>23</v>
      </c>
      <c r="O2072">
        <v>1</v>
      </c>
      <c r="P2072">
        <v>9</v>
      </c>
      <c r="Q2072">
        <v>1</v>
      </c>
      <c r="R2072" t="s">
        <v>3</v>
      </c>
    </row>
    <row r="2073" spans="1:18" x14ac:dyDescent="0.35">
      <c r="A2073">
        <v>0</v>
      </c>
      <c r="B2073" t="s">
        <v>344</v>
      </c>
      <c r="C2073">
        <v>0.1</v>
      </c>
      <c r="E2073" t="s">
        <v>644</v>
      </c>
      <c r="F2073" t="s">
        <v>367</v>
      </c>
      <c r="G2073" t="s">
        <v>344</v>
      </c>
      <c r="H2073">
        <v>2.84</v>
      </c>
      <c r="I2073" t="s">
        <v>871</v>
      </c>
      <c r="K2073" t="s">
        <v>68</v>
      </c>
      <c r="L2073">
        <v>104001051</v>
      </c>
      <c r="M2073" s="5">
        <v>41702</v>
      </c>
      <c r="N2073">
        <v>2</v>
      </c>
      <c r="O2073">
        <v>4</v>
      </c>
      <c r="P2073">
        <v>0</v>
      </c>
      <c r="Q2073">
        <v>1</v>
      </c>
      <c r="R2073" t="s">
        <v>7</v>
      </c>
    </row>
    <row r="2074" spans="1:18" x14ac:dyDescent="0.35">
      <c r="A2074">
        <v>0</v>
      </c>
      <c r="B2074" t="s">
        <v>344</v>
      </c>
      <c r="C2074">
        <v>0.1</v>
      </c>
      <c r="D2074" t="s">
        <v>385</v>
      </c>
      <c r="E2074" t="s">
        <v>644</v>
      </c>
      <c r="F2074" t="s">
        <v>367</v>
      </c>
      <c r="G2074" t="s">
        <v>344</v>
      </c>
      <c r="H2074">
        <v>2.84</v>
      </c>
      <c r="I2074" t="s">
        <v>871</v>
      </c>
      <c r="L2074">
        <v>106136935</v>
      </c>
      <c r="M2074" s="5">
        <v>43854</v>
      </c>
      <c r="N2074">
        <v>29</v>
      </c>
      <c r="O2074">
        <v>1</v>
      </c>
      <c r="P2074">
        <v>0</v>
      </c>
      <c r="Q2074">
        <v>1</v>
      </c>
      <c r="R2074" t="s">
        <v>7</v>
      </c>
    </row>
    <row r="2075" spans="1:18" x14ac:dyDescent="0.35">
      <c r="A2075">
        <v>0</v>
      </c>
      <c r="B2075" t="s">
        <v>344</v>
      </c>
      <c r="C2075">
        <v>0.1</v>
      </c>
      <c r="D2075" t="s">
        <v>385</v>
      </c>
      <c r="E2075" t="s">
        <v>644</v>
      </c>
      <c r="F2075" t="s">
        <v>367</v>
      </c>
      <c r="G2075" t="s">
        <v>344</v>
      </c>
      <c r="H2075">
        <v>2.84</v>
      </c>
      <c r="I2075" t="s">
        <v>871</v>
      </c>
      <c r="L2075">
        <v>104492449</v>
      </c>
      <c r="M2075" s="5">
        <v>42265</v>
      </c>
      <c r="N2075">
        <v>19</v>
      </c>
      <c r="O2075">
        <v>1</v>
      </c>
      <c r="P2075">
        <v>0</v>
      </c>
      <c r="Q2075">
        <v>5</v>
      </c>
      <c r="R2075" t="s">
        <v>7</v>
      </c>
    </row>
    <row r="2076" spans="1:18" x14ac:dyDescent="0.35">
      <c r="A2076">
        <v>0</v>
      </c>
      <c r="B2076" t="s">
        <v>344</v>
      </c>
      <c r="C2076">
        <v>0.28000000000000003</v>
      </c>
      <c r="D2076" t="s">
        <v>503</v>
      </c>
      <c r="E2076" t="s">
        <v>367</v>
      </c>
      <c r="F2076" t="s">
        <v>363</v>
      </c>
      <c r="G2076" t="s">
        <v>344</v>
      </c>
      <c r="H2076">
        <v>2.94</v>
      </c>
      <c r="I2076" t="s">
        <v>871</v>
      </c>
      <c r="L2076">
        <v>107099147</v>
      </c>
      <c r="M2076" s="5">
        <v>44833</v>
      </c>
      <c r="N2076">
        <v>17</v>
      </c>
      <c r="O2076">
        <v>1</v>
      </c>
      <c r="P2076">
        <v>0</v>
      </c>
      <c r="Q2076">
        <v>1</v>
      </c>
      <c r="R2076" t="s">
        <v>7</v>
      </c>
    </row>
    <row r="2077" spans="1:18" x14ac:dyDescent="0.35">
      <c r="A2077">
        <v>0</v>
      </c>
      <c r="B2077" t="s">
        <v>344</v>
      </c>
      <c r="C2077">
        <v>0.2</v>
      </c>
      <c r="D2077" t="s">
        <v>399</v>
      </c>
      <c r="E2077" t="s">
        <v>367</v>
      </c>
      <c r="F2077" t="s">
        <v>644</v>
      </c>
      <c r="G2077" t="s">
        <v>344</v>
      </c>
      <c r="H2077">
        <v>3.02</v>
      </c>
      <c r="I2077" t="s">
        <v>871</v>
      </c>
      <c r="L2077">
        <v>104182052</v>
      </c>
      <c r="M2077" s="5">
        <v>41927</v>
      </c>
      <c r="N2077">
        <v>19</v>
      </c>
      <c r="O2077">
        <v>3</v>
      </c>
      <c r="P2077">
        <v>0</v>
      </c>
      <c r="Q2077">
        <v>5</v>
      </c>
      <c r="R2077" t="s">
        <v>3</v>
      </c>
    </row>
    <row r="2078" spans="1:18" x14ac:dyDescent="0.35">
      <c r="A2078">
        <v>0</v>
      </c>
      <c r="B2078" t="s">
        <v>344</v>
      </c>
      <c r="C2078">
        <v>9.5000000000000001E-2</v>
      </c>
      <c r="D2078" t="s">
        <v>399</v>
      </c>
      <c r="E2078" t="s">
        <v>671</v>
      </c>
      <c r="F2078" t="s">
        <v>644</v>
      </c>
      <c r="G2078" t="s">
        <v>344</v>
      </c>
      <c r="H2078">
        <v>3.0449999999999999</v>
      </c>
      <c r="I2078" t="s">
        <v>871</v>
      </c>
      <c r="L2078">
        <v>107797470</v>
      </c>
      <c r="M2078" s="5">
        <v>45499</v>
      </c>
      <c r="N2078">
        <v>19</v>
      </c>
      <c r="O2078">
        <v>1</v>
      </c>
      <c r="P2078">
        <v>0</v>
      </c>
      <c r="Q2078">
        <v>1</v>
      </c>
      <c r="R2078" t="s">
        <v>7</v>
      </c>
    </row>
    <row r="2079" spans="1:18" x14ac:dyDescent="0.35">
      <c r="A2079">
        <v>0</v>
      </c>
      <c r="B2079" t="s">
        <v>344</v>
      </c>
      <c r="C2079">
        <v>0</v>
      </c>
      <c r="E2079" t="s">
        <v>671</v>
      </c>
      <c r="F2079" t="s">
        <v>367</v>
      </c>
      <c r="G2079" t="s">
        <v>344</v>
      </c>
      <c r="H2079">
        <v>3.14</v>
      </c>
      <c r="I2079" t="s">
        <v>871</v>
      </c>
      <c r="L2079">
        <v>105083971</v>
      </c>
      <c r="M2079" s="5">
        <v>42857</v>
      </c>
      <c r="N2079">
        <v>24</v>
      </c>
      <c r="O2079">
        <v>1</v>
      </c>
      <c r="P2079">
        <v>8</v>
      </c>
      <c r="Q2079">
        <v>1</v>
      </c>
      <c r="R2079" t="s">
        <v>7</v>
      </c>
    </row>
    <row r="2080" spans="1:18" x14ac:dyDescent="0.35">
      <c r="A2080">
        <v>0</v>
      </c>
      <c r="B2080" t="s">
        <v>344</v>
      </c>
      <c r="C2080">
        <v>2E-3</v>
      </c>
      <c r="D2080" t="s">
        <v>385</v>
      </c>
      <c r="E2080" t="s">
        <v>671</v>
      </c>
      <c r="F2080" t="s">
        <v>367</v>
      </c>
      <c r="G2080" t="s">
        <v>344</v>
      </c>
      <c r="H2080">
        <v>3.1419999999999999</v>
      </c>
      <c r="I2080" t="s">
        <v>871</v>
      </c>
      <c r="L2080">
        <v>107735256</v>
      </c>
      <c r="M2080" s="5">
        <v>45441</v>
      </c>
      <c r="N2080">
        <v>21</v>
      </c>
      <c r="O2080">
        <v>1</v>
      </c>
      <c r="P2080">
        <v>0</v>
      </c>
      <c r="Q2080">
        <v>1</v>
      </c>
      <c r="R2080" t="s">
        <v>7</v>
      </c>
    </row>
    <row r="2081" spans="1:18" x14ac:dyDescent="0.35">
      <c r="A2081">
        <v>0</v>
      </c>
      <c r="B2081" t="s">
        <v>344</v>
      </c>
      <c r="C2081">
        <v>7.0000000000000001E-3</v>
      </c>
      <c r="D2081" t="s">
        <v>385</v>
      </c>
      <c r="E2081" t="s">
        <v>671</v>
      </c>
      <c r="F2081" t="s">
        <v>367</v>
      </c>
      <c r="G2081" t="s">
        <v>344</v>
      </c>
      <c r="H2081">
        <v>3.1469999999999998</v>
      </c>
      <c r="I2081" t="s">
        <v>871</v>
      </c>
      <c r="L2081">
        <v>105772912</v>
      </c>
      <c r="M2081" s="5">
        <v>43509</v>
      </c>
      <c r="N2081">
        <v>24</v>
      </c>
      <c r="O2081">
        <v>1</v>
      </c>
      <c r="P2081">
        <v>8</v>
      </c>
      <c r="Q2081">
        <v>3</v>
      </c>
      <c r="R2081" t="s">
        <v>7</v>
      </c>
    </row>
    <row r="2082" spans="1:18" x14ac:dyDescent="0.35">
      <c r="A2082">
        <v>0</v>
      </c>
      <c r="B2082" t="s">
        <v>344</v>
      </c>
      <c r="C2082">
        <v>1.4999999999999999E-2</v>
      </c>
      <c r="D2082" t="s">
        <v>385</v>
      </c>
      <c r="E2082" t="s">
        <v>671</v>
      </c>
      <c r="F2082" t="s">
        <v>367</v>
      </c>
      <c r="G2082" t="s">
        <v>344</v>
      </c>
      <c r="H2082">
        <v>3.1549999999999998</v>
      </c>
      <c r="I2082" t="s">
        <v>871</v>
      </c>
      <c r="L2082">
        <v>105202963</v>
      </c>
      <c r="M2082" s="5">
        <v>42973</v>
      </c>
      <c r="N2082">
        <v>19</v>
      </c>
      <c r="O2082">
        <v>1</v>
      </c>
      <c r="P2082">
        <v>0</v>
      </c>
      <c r="Q2082">
        <v>5</v>
      </c>
      <c r="R2082" t="s">
        <v>8</v>
      </c>
    </row>
    <row r="2083" spans="1:18" x14ac:dyDescent="0.35">
      <c r="A2083">
        <v>0</v>
      </c>
      <c r="B2083" t="s">
        <v>344</v>
      </c>
      <c r="C2083">
        <v>1.7000000000000001E-2</v>
      </c>
      <c r="D2083" t="s">
        <v>399</v>
      </c>
      <c r="E2083" t="s">
        <v>367</v>
      </c>
      <c r="F2083" t="s">
        <v>671</v>
      </c>
      <c r="G2083" t="s">
        <v>344</v>
      </c>
      <c r="H2083">
        <v>3.2029999999999998</v>
      </c>
      <c r="I2083" t="s">
        <v>871</v>
      </c>
      <c r="L2083">
        <v>105596759</v>
      </c>
      <c r="M2083" s="5">
        <v>43349</v>
      </c>
      <c r="N2083">
        <v>19</v>
      </c>
      <c r="O2083">
        <v>1</v>
      </c>
      <c r="P2083">
        <v>0</v>
      </c>
      <c r="Q2083">
        <v>5</v>
      </c>
      <c r="R2083" t="s">
        <v>7</v>
      </c>
    </row>
    <row r="2084" spans="1:18" x14ac:dyDescent="0.35">
      <c r="A2084">
        <v>0</v>
      </c>
      <c r="B2084" t="s">
        <v>344</v>
      </c>
      <c r="C2084">
        <v>3.0000000000000001E-3</v>
      </c>
      <c r="D2084" t="s">
        <v>399</v>
      </c>
      <c r="E2084" t="s">
        <v>367</v>
      </c>
      <c r="F2084" t="s">
        <v>671</v>
      </c>
      <c r="G2084" t="s">
        <v>344</v>
      </c>
      <c r="H2084">
        <v>3.2170000000000001</v>
      </c>
      <c r="I2084" t="s">
        <v>871</v>
      </c>
      <c r="L2084">
        <v>104158687</v>
      </c>
      <c r="M2084" s="5">
        <v>41900</v>
      </c>
      <c r="N2084">
        <v>23</v>
      </c>
      <c r="O2084">
        <v>1</v>
      </c>
      <c r="P2084">
        <v>7</v>
      </c>
      <c r="Q2084">
        <v>1</v>
      </c>
      <c r="R2084" t="s">
        <v>7</v>
      </c>
    </row>
    <row r="2085" spans="1:18" x14ac:dyDescent="0.35">
      <c r="A2085">
        <v>0</v>
      </c>
      <c r="B2085" t="s">
        <v>344</v>
      </c>
      <c r="C2085">
        <v>0</v>
      </c>
      <c r="E2085" t="s">
        <v>367</v>
      </c>
      <c r="F2085" t="s">
        <v>671</v>
      </c>
      <c r="G2085" t="s">
        <v>344</v>
      </c>
      <c r="H2085">
        <v>3.22</v>
      </c>
      <c r="I2085" t="s">
        <v>871</v>
      </c>
      <c r="L2085">
        <v>107134257</v>
      </c>
      <c r="M2085" s="5">
        <v>44866</v>
      </c>
      <c r="N2085">
        <v>30</v>
      </c>
      <c r="O2085">
        <v>1</v>
      </c>
      <c r="P2085">
        <v>7</v>
      </c>
      <c r="Q2085">
        <v>5</v>
      </c>
      <c r="R2085" t="s">
        <v>7</v>
      </c>
    </row>
    <row r="2086" spans="1:18" x14ac:dyDescent="0.35">
      <c r="A2086">
        <v>0</v>
      </c>
      <c r="B2086" t="s">
        <v>344</v>
      </c>
      <c r="C2086">
        <v>0</v>
      </c>
      <c r="E2086" t="s">
        <v>367</v>
      </c>
      <c r="F2086" t="s">
        <v>644</v>
      </c>
      <c r="G2086" t="s">
        <v>344</v>
      </c>
      <c r="H2086">
        <v>3.22</v>
      </c>
      <c r="I2086" t="s">
        <v>871</v>
      </c>
      <c r="L2086">
        <v>107126204</v>
      </c>
      <c r="M2086" s="5">
        <v>44859</v>
      </c>
      <c r="N2086">
        <v>30</v>
      </c>
      <c r="O2086">
        <v>2</v>
      </c>
      <c r="P2086">
        <v>7</v>
      </c>
      <c r="Q2086">
        <v>1</v>
      </c>
      <c r="R2086" t="s">
        <v>7</v>
      </c>
    </row>
    <row r="2087" spans="1:18" x14ac:dyDescent="0.35">
      <c r="A2087">
        <v>0</v>
      </c>
      <c r="B2087" t="s">
        <v>344</v>
      </c>
      <c r="C2087">
        <v>0</v>
      </c>
      <c r="E2087" t="s">
        <v>367</v>
      </c>
      <c r="F2087" t="s">
        <v>644</v>
      </c>
      <c r="G2087" t="s">
        <v>344</v>
      </c>
      <c r="H2087">
        <v>3.22</v>
      </c>
      <c r="I2087" t="s">
        <v>871</v>
      </c>
      <c r="L2087">
        <v>106792874</v>
      </c>
      <c r="M2087" s="5">
        <v>44536</v>
      </c>
      <c r="N2087">
        <v>24</v>
      </c>
      <c r="O2087">
        <v>1</v>
      </c>
      <c r="P2087">
        <v>7</v>
      </c>
      <c r="Q2087">
        <v>3</v>
      </c>
      <c r="R2087" t="s">
        <v>7</v>
      </c>
    </row>
    <row r="2088" spans="1:18" x14ac:dyDescent="0.35">
      <c r="A2088">
        <v>0</v>
      </c>
      <c r="B2088" t="s">
        <v>344</v>
      </c>
      <c r="C2088">
        <v>0</v>
      </c>
      <c r="E2088" t="s">
        <v>367</v>
      </c>
      <c r="F2088" t="s">
        <v>671</v>
      </c>
      <c r="G2088" t="s">
        <v>344</v>
      </c>
      <c r="H2088">
        <v>3.22</v>
      </c>
      <c r="I2088" t="s">
        <v>871</v>
      </c>
      <c r="L2088">
        <v>106475093</v>
      </c>
      <c r="M2088" s="5">
        <v>44223</v>
      </c>
      <c r="N2088">
        <v>30</v>
      </c>
      <c r="O2088">
        <v>2</v>
      </c>
      <c r="P2088">
        <v>7</v>
      </c>
      <c r="Q2088">
        <v>3</v>
      </c>
      <c r="R2088" t="s">
        <v>7</v>
      </c>
    </row>
    <row r="2089" spans="1:18" x14ac:dyDescent="0.35">
      <c r="A2089">
        <v>0</v>
      </c>
      <c r="B2089" t="s">
        <v>344</v>
      </c>
      <c r="C2089">
        <v>0</v>
      </c>
      <c r="E2089" t="s">
        <v>367</v>
      </c>
      <c r="F2089" t="s">
        <v>422</v>
      </c>
      <c r="G2089" t="s">
        <v>344</v>
      </c>
      <c r="H2089">
        <v>3.22</v>
      </c>
      <c r="I2089" t="s">
        <v>871</v>
      </c>
      <c r="L2089">
        <v>104502637</v>
      </c>
      <c r="M2089" s="5">
        <v>42265</v>
      </c>
      <c r="N2089">
        <v>28</v>
      </c>
      <c r="O2089">
        <v>1</v>
      </c>
      <c r="P2089">
        <v>7</v>
      </c>
      <c r="Q2089">
        <v>5</v>
      </c>
      <c r="R2089" t="s">
        <v>3</v>
      </c>
    </row>
    <row r="2090" spans="1:18" x14ac:dyDescent="0.35">
      <c r="A2090">
        <v>0</v>
      </c>
      <c r="B2090" t="s">
        <v>344</v>
      </c>
      <c r="C2090">
        <v>0</v>
      </c>
      <c r="E2090" t="s">
        <v>367</v>
      </c>
      <c r="F2090" t="s">
        <v>644</v>
      </c>
      <c r="G2090" t="s">
        <v>344</v>
      </c>
      <c r="H2090">
        <v>3.22</v>
      </c>
      <c r="I2090" t="s">
        <v>871</v>
      </c>
      <c r="L2090">
        <v>103962709</v>
      </c>
      <c r="M2090" s="5">
        <v>41667</v>
      </c>
      <c r="N2090">
        <v>30</v>
      </c>
      <c r="O2090">
        <v>1</v>
      </c>
      <c r="P2090">
        <v>7</v>
      </c>
      <c r="Q2090">
        <v>1</v>
      </c>
      <c r="R2090" t="s">
        <v>7</v>
      </c>
    </row>
    <row r="2091" spans="1:18" x14ac:dyDescent="0.35">
      <c r="A2091">
        <v>0</v>
      </c>
      <c r="B2091" t="s">
        <v>344</v>
      </c>
      <c r="C2091">
        <v>0</v>
      </c>
      <c r="E2091" t="s">
        <v>367</v>
      </c>
      <c r="F2091" t="s">
        <v>382</v>
      </c>
      <c r="G2091" t="s">
        <v>344</v>
      </c>
      <c r="H2091">
        <v>3.22</v>
      </c>
      <c r="I2091" t="s">
        <v>871</v>
      </c>
      <c r="L2091">
        <v>107921025</v>
      </c>
      <c r="M2091" s="5">
        <v>45609</v>
      </c>
      <c r="N2091">
        <v>30</v>
      </c>
      <c r="O2091">
        <v>1</v>
      </c>
      <c r="P2091">
        <v>7</v>
      </c>
      <c r="Q2091">
        <v>1</v>
      </c>
      <c r="R2091" t="s">
        <v>3</v>
      </c>
    </row>
    <row r="2092" spans="1:18" x14ac:dyDescent="0.35">
      <c r="A2092">
        <v>0</v>
      </c>
      <c r="B2092" t="s">
        <v>344</v>
      </c>
      <c r="C2092">
        <v>0</v>
      </c>
      <c r="E2092" t="s">
        <v>367</v>
      </c>
      <c r="F2092" t="s">
        <v>644</v>
      </c>
      <c r="G2092" t="s">
        <v>344</v>
      </c>
      <c r="H2092">
        <v>3.22</v>
      </c>
      <c r="I2092" t="s">
        <v>871</v>
      </c>
      <c r="L2092">
        <v>107401196</v>
      </c>
      <c r="M2092" s="5">
        <v>45118</v>
      </c>
      <c r="N2092">
        <v>30</v>
      </c>
      <c r="O2092">
        <v>1</v>
      </c>
      <c r="P2092">
        <v>7</v>
      </c>
      <c r="Q2092">
        <v>1</v>
      </c>
      <c r="R2092" t="s">
        <v>8</v>
      </c>
    </row>
    <row r="2093" spans="1:18" x14ac:dyDescent="0.35">
      <c r="A2093">
        <v>0</v>
      </c>
      <c r="B2093" t="s">
        <v>344</v>
      </c>
      <c r="C2093">
        <v>0</v>
      </c>
      <c r="E2093" t="s">
        <v>367</v>
      </c>
      <c r="F2093" t="s">
        <v>363</v>
      </c>
      <c r="G2093" t="s">
        <v>344</v>
      </c>
      <c r="H2093">
        <v>3.22</v>
      </c>
      <c r="I2093" t="s">
        <v>871</v>
      </c>
      <c r="L2093">
        <v>107531082</v>
      </c>
      <c r="M2093" s="5">
        <v>45243</v>
      </c>
      <c r="N2093">
        <v>24</v>
      </c>
      <c r="O2093">
        <v>1</v>
      </c>
      <c r="P2093">
        <v>7</v>
      </c>
      <c r="Q2093">
        <v>1</v>
      </c>
      <c r="R2093" t="s">
        <v>7</v>
      </c>
    </row>
    <row r="2094" spans="1:18" x14ac:dyDescent="0.35">
      <c r="A2094">
        <v>0</v>
      </c>
      <c r="B2094" t="s">
        <v>344</v>
      </c>
      <c r="C2094">
        <v>0.1</v>
      </c>
      <c r="D2094" t="s">
        <v>385</v>
      </c>
      <c r="E2094" t="s">
        <v>671</v>
      </c>
      <c r="F2094" t="s">
        <v>363</v>
      </c>
      <c r="G2094" t="s">
        <v>344</v>
      </c>
      <c r="H2094">
        <v>3.24</v>
      </c>
      <c r="I2094" t="s">
        <v>871</v>
      </c>
      <c r="L2094">
        <v>107466922</v>
      </c>
      <c r="M2094" s="5">
        <v>45190</v>
      </c>
      <c r="N2094">
        <v>19</v>
      </c>
      <c r="O2094">
        <v>1</v>
      </c>
      <c r="P2094">
        <v>0</v>
      </c>
      <c r="Q2094">
        <v>1</v>
      </c>
      <c r="R2094" t="s">
        <v>7</v>
      </c>
    </row>
    <row r="2095" spans="1:18" x14ac:dyDescent="0.35">
      <c r="A2095">
        <v>0</v>
      </c>
      <c r="B2095" t="s">
        <v>344</v>
      </c>
      <c r="C2095">
        <v>0.1</v>
      </c>
      <c r="D2095" t="s">
        <v>385</v>
      </c>
      <c r="E2095" t="s">
        <v>367</v>
      </c>
      <c r="F2095" s="640" t="s">
        <v>596</v>
      </c>
      <c r="G2095" t="s">
        <v>344</v>
      </c>
      <c r="H2095">
        <v>3.32</v>
      </c>
      <c r="I2095" t="s">
        <v>871</v>
      </c>
      <c r="L2095">
        <v>106545627</v>
      </c>
      <c r="M2095" s="5">
        <v>44299</v>
      </c>
      <c r="N2095">
        <v>19</v>
      </c>
      <c r="O2095">
        <v>1</v>
      </c>
      <c r="P2095">
        <v>0</v>
      </c>
      <c r="Q2095">
        <v>1</v>
      </c>
      <c r="R2095" t="s">
        <v>7</v>
      </c>
    </row>
    <row r="2096" spans="1:18" x14ac:dyDescent="0.35">
      <c r="A2096">
        <v>0</v>
      </c>
      <c r="B2096" t="s">
        <v>344</v>
      </c>
      <c r="C2096">
        <v>0.1</v>
      </c>
      <c r="D2096" t="s">
        <v>385</v>
      </c>
      <c r="E2096" t="s">
        <v>367</v>
      </c>
      <c r="F2096" t="s">
        <v>382</v>
      </c>
      <c r="G2096" t="s">
        <v>344</v>
      </c>
      <c r="H2096">
        <v>3.32</v>
      </c>
      <c r="I2096" t="s">
        <v>871</v>
      </c>
      <c r="L2096">
        <v>106456758</v>
      </c>
      <c r="M2096" s="5">
        <v>44202</v>
      </c>
      <c r="N2096">
        <v>19</v>
      </c>
      <c r="O2096">
        <v>1</v>
      </c>
      <c r="P2096">
        <v>0</v>
      </c>
      <c r="Q2096">
        <v>1</v>
      </c>
      <c r="R2096" t="s">
        <v>8</v>
      </c>
    </row>
    <row r="2097" spans="1:18" x14ac:dyDescent="0.35">
      <c r="A2097">
        <v>0</v>
      </c>
      <c r="B2097" t="s">
        <v>344</v>
      </c>
      <c r="C2097">
        <v>0.1</v>
      </c>
      <c r="D2097" t="s">
        <v>385</v>
      </c>
      <c r="E2097" t="s">
        <v>367</v>
      </c>
      <c r="F2097" t="s">
        <v>382</v>
      </c>
      <c r="G2097" t="s">
        <v>344</v>
      </c>
      <c r="H2097">
        <v>3.32</v>
      </c>
      <c r="I2097" t="s">
        <v>871</v>
      </c>
      <c r="L2097">
        <v>108393433</v>
      </c>
      <c r="M2097" s="5">
        <v>46058</v>
      </c>
      <c r="N2097">
        <v>21</v>
      </c>
      <c r="O2097">
        <v>4</v>
      </c>
      <c r="P2097">
        <v>0</v>
      </c>
      <c r="Q2097">
        <v>3</v>
      </c>
      <c r="R2097" t="s">
        <v>7</v>
      </c>
    </row>
    <row r="2098" spans="1:18" x14ac:dyDescent="0.35">
      <c r="A2098">
        <v>0</v>
      </c>
      <c r="B2098" t="s">
        <v>344</v>
      </c>
      <c r="C2098">
        <v>0.1</v>
      </c>
      <c r="D2098" t="s">
        <v>385</v>
      </c>
      <c r="E2098" t="s">
        <v>367</v>
      </c>
      <c r="F2098" t="s">
        <v>382</v>
      </c>
      <c r="G2098" t="s">
        <v>344</v>
      </c>
      <c r="H2098">
        <v>3.32</v>
      </c>
      <c r="I2098" t="s">
        <v>871</v>
      </c>
      <c r="L2098">
        <v>108393528</v>
      </c>
      <c r="M2098" s="5">
        <v>46058</v>
      </c>
      <c r="N2098">
        <v>19</v>
      </c>
      <c r="O2098">
        <v>4</v>
      </c>
      <c r="P2098">
        <v>0</v>
      </c>
      <c r="Q2098">
        <v>3</v>
      </c>
      <c r="R2098" t="s">
        <v>7</v>
      </c>
    </row>
    <row r="2099" spans="1:18" x14ac:dyDescent="0.35">
      <c r="A2099">
        <v>0</v>
      </c>
      <c r="B2099" t="s">
        <v>344</v>
      </c>
      <c r="C2099">
        <v>0.2</v>
      </c>
      <c r="D2099" t="s">
        <v>385</v>
      </c>
      <c r="E2099" t="s">
        <v>367</v>
      </c>
      <c r="F2099" t="s">
        <v>363</v>
      </c>
      <c r="G2099" t="s">
        <v>344</v>
      </c>
      <c r="H2099">
        <v>3.42</v>
      </c>
      <c r="I2099" t="s">
        <v>871</v>
      </c>
      <c r="L2099">
        <v>107367252</v>
      </c>
      <c r="M2099" s="5">
        <v>45092</v>
      </c>
      <c r="N2099">
        <v>19</v>
      </c>
      <c r="O2099">
        <v>1</v>
      </c>
      <c r="P2099">
        <v>0</v>
      </c>
      <c r="Q2099">
        <v>5</v>
      </c>
      <c r="R2099" t="s">
        <v>7</v>
      </c>
    </row>
    <row r="2100" spans="1:18" x14ac:dyDescent="0.35">
      <c r="A2100">
        <v>0</v>
      </c>
      <c r="B2100" t="s">
        <v>344</v>
      </c>
      <c r="C2100">
        <v>0.23</v>
      </c>
      <c r="D2100" t="s">
        <v>385</v>
      </c>
      <c r="E2100" t="s">
        <v>367</v>
      </c>
      <c r="F2100" t="s">
        <v>382</v>
      </c>
      <c r="G2100" t="s">
        <v>344</v>
      </c>
      <c r="H2100">
        <v>3.45</v>
      </c>
      <c r="I2100" t="s">
        <v>871</v>
      </c>
      <c r="L2100">
        <v>107847981</v>
      </c>
      <c r="M2100" s="5">
        <v>45547</v>
      </c>
      <c r="N2100">
        <v>17</v>
      </c>
      <c r="O2100">
        <v>1</v>
      </c>
      <c r="P2100">
        <v>0</v>
      </c>
      <c r="Q2100">
        <v>3</v>
      </c>
      <c r="R2100" t="s">
        <v>7</v>
      </c>
    </row>
    <row r="2101" spans="1:18" x14ac:dyDescent="0.35">
      <c r="A2101">
        <v>0</v>
      </c>
      <c r="B2101" t="s">
        <v>344</v>
      </c>
      <c r="C2101">
        <v>0.8</v>
      </c>
      <c r="D2101" t="s">
        <v>399</v>
      </c>
      <c r="E2101" t="s">
        <v>382</v>
      </c>
      <c r="F2101" t="s">
        <v>367</v>
      </c>
      <c r="G2101" t="s">
        <v>344</v>
      </c>
      <c r="H2101">
        <v>3.4780000000000002</v>
      </c>
      <c r="I2101" t="s">
        <v>871</v>
      </c>
      <c r="L2101">
        <v>104366365</v>
      </c>
      <c r="M2101" s="5">
        <v>42125</v>
      </c>
      <c r="N2101">
        <v>19</v>
      </c>
      <c r="O2101">
        <v>2</v>
      </c>
      <c r="P2101">
        <v>0</v>
      </c>
      <c r="Q2101">
        <v>4</v>
      </c>
    </row>
    <row r="2102" spans="1:18" x14ac:dyDescent="0.35">
      <c r="A2102">
        <v>0</v>
      </c>
      <c r="B2102" t="s">
        <v>344</v>
      </c>
      <c r="C2102">
        <v>0.3</v>
      </c>
      <c r="D2102" t="s">
        <v>385</v>
      </c>
      <c r="E2102" t="s">
        <v>367</v>
      </c>
      <c r="F2102" t="s">
        <v>382</v>
      </c>
      <c r="G2102" t="s">
        <v>344</v>
      </c>
      <c r="H2102">
        <v>3.52</v>
      </c>
      <c r="I2102" t="s">
        <v>871</v>
      </c>
      <c r="L2102">
        <v>106162679</v>
      </c>
      <c r="M2102" s="5">
        <v>43881</v>
      </c>
      <c r="N2102">
        <v>19</v>
      </c>
      <c r="O2102">
        <v>6</v>
      </c>
      <c r="P2102">
        <v>0</v>
      </c>
      <c r="Q2102">
        <v>2</v>
      </c>
      <c r="R2102" t="s">
        <v>3</v>
      </c>
    </row>
    <row r="2103" spans="1:18" x14ac:dyDescent="0.35">
      <c r="A2103">
        <v>0</v>
      </c>
      <c r="B2103" t="s">
        <v>344</v>
      </c>
      <c r="C2103">
        <v>0.3</v>
      </c>
      <c r="D2103" t="s">
        <v>385</v>
      </c>
      <c r="E2103" t="s">
        <v>367</v>
      </c>
      <c r="F2103" t="s">
        <v>382</v>
      </c>
      <c r="G2103" t="s">
        <v>344</v>
      </c>
      <c r="H2103">
        <v>3.52</v>
      </c>
      <c r="I2103" t="s">
        <v>871</v>
      </c>
      <c r="L2103">
        <v>105780947</v>
      </c>
      <c r="M2103" s="5">
        <v>43515</v>
      </c>
      <c r="N2103">
        <v>19</v>
      </c>
      <c r="O2103">
        <v>2</v>
      </c>
      <c r="P2103">
        <v>0</v>
      </c>
      <c r="Q2103">
        <v>5</v>
      </c>
      <c r="R2103" t="s">
        <v>8</v>
      </c>
    </row>
    <row r="2104" spans="1:18" x14ac:dyDescent="0.35">
      <c r="A2104">
        <v>0</v>
      </c>
      <c r="B2104" t="s">
        <v>344</v>
      </c>
      <c r="C2104">
        <v>0.6</v>
      </c>
      <c r="D2104" t="s">
        <v>399</v>
      </c>
      <c r="E2104" t="s">
        <v>382</v>
      </c>
      <c r="F2104" t="s">
        <v>367</v>
      </c>
      <c r="G2104" t="s">
        <v>344</v>
      </c>
      <c r="H2104">
        <v>3.6779999999999999</v>
      </c>
      <c r="I2104" t="s">
        <v>871</v>
      </c>
      <c r="L2104">
        <v>107982475</v>
      </c>
      <c r="M2104" s="5">
        <v>45663</v>
      </c>
      <c r="N2104">
        <v>19</v>
      </c>
      <c r="O2104">
        <v>1</v>
      </c>
      <c r="P2104">
        <v>0</v>
      </c>
      <c r="Q2104">
        <v>5</v>
      </c>
      <c r="R2104" t="s">
        <v>7</v>
      </c>
    </row>
    <row r="2105" spans="1:18" x14ac:dyDescent="0.35">
      <c r="A2105">
        <v>0</v>
      </c>
      <c r="B2105" t="s">
        <v>344</v>
      </c>
      <c r="C2105">
        <v>0.5</v>
      </c>
      <c r="D2105" t="s">
        <v>385</v>
      </c>
      <c r="E2105" t="s">
        <v>367</v>
      </c>
      <c r="F2105" t="s">
        <v>363</v>
      </c>
      <c r="G2105" t="s">
        <v>344</v>
      </c>
      <c r="H2105">
        <v>3.72</v>
      </c>
      <c r="I2105" t="s">
        <v>871</v>
      </c>
      <c r="L2105">
        <v>106865826</v>
      </c>
      <c r="M2105" s="5">
        <v>44609</v>
      </c>
      <c r="N2105">
        <v>17</v>
      </c>
      <c r="O2105">
        <v>1</v>
      </c>
      <c r="P2105">
        <v>0</v>
      </c>
      <c r="Q2105">
        <v>1</v>
      </c>
      <c r="R2105" t="s">
        <v>7</v>
      </c>
    </row>
    <row r="2106" spans="1:18" x14ac:dyDescent="0.35">
      <c r="A2106">
        <v>0</v>
      </c>
      <c r="B2106" t="s">
        <v>344</v>
      </c>
      <c r="C2106">
        <v>0.5</v>
      </c>
      <c r="D2106" t="s">
        <v>385</v>
      </c>
      <c r="E2106" t="s">
        <v>367</v>
      </c>
      <c r="F2106" t="s">
        <v>382</v>
      </c>
      <c r="G2106" t="s">
        <v>344</v>
      </c>
      <c r="H2106">
        <v>3.72</v>
      </c>
      <c r="I2106" t="s">
        <v>871</v>
      </c>
      <c r="L2106">
        <v>105245187</v>
      </c>
      <c r="M2106" s="5">
        <v>43012</v>
      </c>
      <c r="N2106">
        <v>18</v>
      </c>
      <c r="O2106">
        <v>1</v>
      </c>
      <c r="P2106">
        <v>0</v>
      </c>
      <c r="Q2106">
        <v>5</v>
      </c>
      <c r="R2106" t="s">
        <v>7</v>
      </c>
    </row>
    <row r="2107" spans="1:18" x14ac:dyDescent="0.35">
      <c r="A2107">
        <v>0</v>
      </c>
      <c r="B2107" t="s">
        <v>344</v>
      </c>
      <c r="C2107">
        <v>0.5</v>
      </c>
      <c r="D2107" t="s">
        <v>385</v>
      </c>
      <c r="E2107" t="s">
        <v>367</v>
      </c>
      <c r="F2107" t="s">
        <v>382</v>
      </c>
      <c r="G2107" t="s">
        <v>344</v>
      </c>
      <c r="H2107">
        <v>3.72</v>
      </c>
      <c r="I2107" t="s">
        <v>871</v>
      </c>
      <c r="L2107">
        <v>105098709</v>
      </c>
      <c r="M2107" s="5">
        <v>42868</v>
      </c>
      <c r="N2107">
        <v>19</v>
      </c>
      <c r="O2107">
        <v>1</v>
      </c>
      <c r="P2107">
        <v>0</v>
      </c>
      <c r="Q2107">
        <v>1</v>
      </c>
      <c r="R2107" t="s">
        <v>7</v>
      </c>
    </row>
    <row r="2108" spans="1:18" x14ac:dyDescent="0.35">
      <c r="A2108">
        <v>0</v>
      </c>
      <c r="B2108" t="s">
        <v>344</v>
      </c>
      <c r="C2108">
        <v>0.5</v>
      </c>
      <c r="D2108" t="s">
        <v>385</v>
      </c>
      <c r="E2108" t="s">
        <v>367</v>
      </c>
      <c r="F2108" t="s">
        <v>382</v>
      </c>
      <c r="G2108" t="s">
        <v>344</v>
      </c>
      <c r="H2108">
        <v>3.72</v>
      </c>
      <c r="I2108" t="s">
        <v>871</v>
      </c>
      <c r="L2108">
        <v>104623601</v>
      </c>
      <c r="M2108" s="5">
        <v>42392</v>
      </c>
      <c r="N2108">
        <v>19</v>
      </c>
      <c r="O2108">
        <v>2</v>
      </c>
      <c r="P2108">
        <v>1</v>
      </c>
      <c r="Q2108">
        <v>1</v>
      </c>
      <c r="R2108" t="s">
        <v>3</v>
      </c>
    </row>
    <row r="2109" spans="1:18" x14ac:dyDescent="0.35">
      <c r="A2109">
        <v>0</v>
      </c>
      <c r="B2109" t="s">
        <v>344</v>
      </c>
      <c r="C2109">
        <v>0.5</v>
      </c>
      <c r="D2109" t="s">
        <v>385</v>
      </c>
      <c r="E2109" t="s">
        <v>367</v>
      </c>
      <c r="F2109" t="s">
        <v>363</v>
      </c>
      <c r="G2109" t="s">
        <v>344</v>
      </c>
      <c r="H2109">
        <v>3.72</v>
      </c>
      <c r="I2109" t="s">
        <v>871</v>
      </c>
      <c r="L2109">
        <v>107876371</v>
      </c>
      <c r="M2109" s="5">
        <v>45572</v>
      </c>
      <c r="N2109">
        <v>19</v>
      </c>
      <c r="O2109">
        <v>1</v>
      </c>
      <c r="P2109">
        <v>0</v>
      </c>
      <c r="Q2109">
        <v>1</v>
      </c>
      <c r="R2109" t="s">
        <v>8</v>
      </c>
    </row>
    <row r="2110" spans="1:18" x14ac:dyDescent="0.35">
      <c r="A2110">
        <v>0</v>
      </c>
      <c r="B2110" t="s">
        <v>344</v>
      </c>
      <c r="C2110">
        <v>0.5</v>
      </c>
      <c r="D2110" t="s">
        <v>399</v>
      </c>
      <c r="E2110" t="s">
        <v>382</v>
      </c>
      <c r="F2110" t="s">
        <v>363</v>
      </c>
      <c r="G2110" t="s">
        <v>344</v>
      </c>
      <c r="H2110">
        <v>3.778</v>
      </c>
      <c r="I2110" t="s">
        <v>871</v>
      </c>
      <c r="L2110">
        <v>106741090</v>
      </c>
      <c r="M2110" s="5">
        <v>44493</v>
      </c>
      <c r="N2110">
        <v>19</v>
      </c>
      <c r="O2110">
        <v>1</v>
      </c>
      <c r="P2110">
        <v>2</v>
      </c>
      <c r="Q2110">
        <v>5</v>
      </c>
      <c r="R2110" t="s">
        <v>7</v>
      </c>
    </row>
    <row r="2111" spans="1:18" x14ac:dyDescent="0.35">
      <c r="A2111">
        <v>0</v>
      </c>
      <c r="B2111" t="s">
        <v>344</v>
      </c>
      <c r="C2111">
        <v>0.5</v>
      </c>
      <c r="D2111" t="s">
        <v>399</v>
      </c>
      <c r="E2111" t="s">
        <v>382</v>
      </c>
      <c r="F2111" t="s">
        <v>367</v>
      </c>
      <c r="G2111" t="s">
        <v>344</v>
      </c>
      <c r="H2111">
        <v>3.778</v>
      </c>
      <c r="I2111" t="s">
        <v>871</v>
      </c>
      <c r="L2111">
        <v>106847791</v>
      </c>
      <c r="M2111" s="5">
        <v>44585</v>
      </c>
      <c r="N2111">
        <v>29</v>
      </c>
      <c r="O2111">
        <v>4</v>
      </c>
      <c r="P2111">
        <v>0</v>
      </c>
      <c r="Q2111">
        <v>1</v>
      </c>
      <c r="R2111" t="s">
        <v>8</v>
      </c>
    </row>
    <row r="2112" spans="1:18" x14ac:dyDescent="0.35">
      <c r="A2112">
        <v>0</v>
      </c>
      <c r="B2112" t="s">
        <v>344</v>
      </c>
      <c r="C2112">
        <v>0.5</v>
      </c>
      <c r="D2112" t="s">
        <v>399</v>
      </c>
      <c r="E2112" t="s">
        <v>382</v>
      </c>
      <c r="F2112" t="s">
        <v>367</v>
      </c>
      <c r="G2112" t="s">
        <v>344</v>
      </c>
      <c r="H2112">
        <v>3.778</v>
      </c>
      <c r="I2112" t="s">
        <v>871</v>
      </c>
      <c r="L2112">
        <v>108230607</v>
      </c>
      <c r="M2112" s="5">
        <v>45910</v>
      </c>
      <c r="N2112">
        <v>29</v>
      </c>
      <c r="O2112">
        <v>1</v>
      </c>
      <c r="P2112">
        <v>0</v>
      </c>
      <c r="Q2112">
        <v>1</v>
      </c>
      <c r="R2112" t="s">
        <v>7</v>
      </c>
    </row>
    <row r="2113" spans="1:18" x14ac:dyDescent="0.35">
      <c r="A2113">
        <v>0</v>
      </c>
      <c r="B2113" t="s">
        <v>344</v>
      </c>
      <c r="C2113">
        <v>0.6</v>
      </c>
      <c r="D2113" t="s">
        <v>385</v>
      </c>
      <c r="E2113" t="s">
        <v>367</v>
      </c>
      <c r="F2113" t="s">
        <v>382</v>
      </c>
      <c r="G2113" t="s">
        <v>344</v>
      </c>
      <c r="H2113">
        <v>3.82</v>
      </c>
      <c r="I2113" t="s">
        <v>871</v>
      </c>
      <c r="L2113">
        <v>106402464</v>
      </c>
      <c r="M2113" s="5">
        <v>44146</v>
      </c>
      <c r="N2113">
        <v>19</v>
      </c>
      <c r="O2113">
        <v>2</v>
      </c>
      <c r="P2113">
        <v>0</v>
      </c>
      <c r="Q2113">
        <v>5</v>
      </c>
      <c r="R2113" t="s">
        <v>8</v>
      </c>
    </row>
    <row r="2114" spans="1:18" x14ac:dyDescent="0.35">
      <c r="A2114">
        <v>0</v>
      </c>
      <c r="B2114" t="s">
        <v>344</v>
      </c>
      <c r="C2114">
        <v>0.66</v>
      </c>
      <c r="D2114" t="s">
        <v>385</v>
      </c>
      <c r="E2114" t="s">
        <v>367</v>
      </c>
      <c r="F2114" t="s">
        <v>363</v>
      </c>
      <c r="G2114" t="s">
        <v>344</v>
      </c>
      <c r="H2114">
        <v>3.88</v>
      </c>
      <c r="I2114" t="s">
        <v>871</v>
      </c>
      <c r="L2114">
        <v>107473693</v>
      </c>
      <c r="M2114" s="5">
        <v>45199</v>
      </c>
      <c r="N2114">
        <v>19</v>
      </c>
      <c r="O2114">
        <v>1</v>
      </c>
      <c r="P2114">
        <v>0</v>
      </c>
      <c r="Q2114">
        <v>1</v>
      </c>
      <c r="R2114" t="s">
        <v>7</v>
      </c>
    </row>
    <row r="2115" spans="1:18" x14ac:dyDescent="0.35">
      <c r="A2115">
        <v>0</v>
      </c>
      <c r="B2115" t="s">
        <v>344</v>
      </c>
      <c r="C2115">
        <v>0.3</v>
      </c>
      <c r="D2115" t="s">
        <v>399</v>
      </c>
      <c r="E2115" t="s">
        <v>382</v>
      </c>
      <c r="F2115" t="s">
        <v>367</v>
      </c>
      <c r="G2115" t="s">
        <v>344</v>
      </c>
      <c r="H2115">
        <v>3.9780000000000002</v>
      </c>
      <c r="I2115" t="s">
        <v>871</v>
      </c>
      <c r="L2115">
        <v>105561474</v>
      </c>
      <c r="M2115" s="5">
        <v>43314</v>
      </c>
      <c r="N2115">
        <v>19</v>
      </c>
      <c r="O2115">
        <v>2</v>
      </c>
      <c r="P2115">
        <v>0</v>
      </c>
      <c r="Q2115">
        <v>1</v>
      </c>
      <c r="R2115" t="s">
        <v>7</v>
      </c>
    </row>
    <row r="2116" spans="1:18" x14ac:dyDescent="0.35">
      <c r="A2116">
        <v>0</v>
      </c>
      <c r="B2116" t="s">
        <v>344</v>
      </c>
      <c r="C2116">
        <v>0.3</v>
      </c>
      <c r="D2116" t="s">
        <v>399</v>
      </c>
      <c r="E2116" t="s">
        <v>382</v>
      </c>
      <c r="F2116" t="s">
        <v>367</v>
      </c>
      <c r="G2116" t="s">
        <v>344</v>
      </c>
      <c r="H2116">
        <v>3.9780000000000002</v>
      </c>
      <c r="I2116" t="s">
        <v>871</v>
      </c>
      <c r="L2116">
        <v>104682341</v>
      </c>
      <c r="M2116" s="5">
        <v>42452</v>
      </c>
      <c r="N2116">
        <v>29</v>
      </c>
      <c r="O2116">
        <v>1</v>
      </c>
      <c r="P2116">
        <v>0</v>
      </c>
      <c r="Q2116">
        <v>3</v>
      </c>
      <c r="R2116" t="s">
        <v>3</v>
      </c>
    </row>
    <row r="2117" spans="1:18" x14ac:dyDescent="0.35">
      <c r="A2117">
        <v>0</v>
      </c>
      <c r="B2117" t="s">
        <v>344</v>
      </c>
      <c r="C2117">
        <v>0.3</v>
      </c>
      <c r="D2117" t="s">
        <v>399</v>
      </c>
      <c r="E2117" t="s">
        <v>382</v>
      </c>
      <c r="F2117" t="s">
        <v>367</v>
      </c>
      <c r="G2117" t="s">
        <v>344</v>
      </c>
      <c r="H2117">
        <v>3.9780000000000002</v>
      </c>
      <c r="I2117" t="s">
        <v>871</v>
      </c>
      <c r="L2117">
        <v>108267978</v>
      </c>
      <c r="M2117" s="5">
        <v>45945</v>
      </c>
      <c r="N2117">
        <v>19</v>
      </c>
      <c r="O2117">
        <v>1</v>
      </c>
      <c r="P2117">
        <v>0</v>
      </c>
      <c r="Q2117">
        <v>5</v>
      </c>
      <c r="R2117" t="s">
        <v>8</v>
      </c>
    </row>
    <row r="2118" spans="1:18" x14ac:dyDescent="0.35">
      <c r="A2118">
        <v>0</v>
      </c>
      <c r="B2118" t="s">
        <v>344</v>
      </c>
      <c r="C2118">
        <v>0.2</v>
      </c>
      <c r="D2118" t="s">
        <v>399</v>
      </c>
      <c r="E2118" t="s">
        <v>382</v>
      </c>
      <c r="F2118" t="s">
        <v>367</v>
      </c>
      <c r="G2118" t="s">
        <v>344</v>
      </c>
      <c r="H2118">
        <v>4.0780000000000003</v>
      </c>
      <c r="I2118" t="s">
        <v>871</v>
      </c>
      <c r="L2118">
        <v>106071840</v>
      </c>
      <c r="M2118" s="5">
        <v>43791</v>
      </c>
      <c r="N2118">
        <v>19</v>
      </c>
      <c r="O2118">
        <v>1</v>
      </c>
      <c r="P2118">
        <v>0</v>
      </c>
      <c r="Q2118">
        <v>1</v>
      </c>
      <c r="R2118" t="s">
        <v>7</v>
      </c>
    </row>
    <row r="2119" spans="1:18" x14ac:dyDescent="0.35">
      <c r="A2119">
        <v>0</v>
      </c>
      <c r="B2119" t="s">
        <v>344</v>
      </c>
      <c r="C2119">
        <v>0.2</v>
      </c>
      <c r="D2119" t="s">
        <v>399</v>
      </c>
      <c r="E2119" t="s">
        <v>382</v>
      </c>
      <c r="F2119" t="s">
        <v>367</v>
      </c>
      <c r="G2119" t="s">
        <v>344</v>
      </c>
      <c r="H2119">
        <v>4.0780000000000003</v>
      </c>
      <c r="I2119" t="s">
        <v>871</v>
      </c>
      <c r="L2119">
        <v>105667289</v>
      </c>
      <c r="M2119" s="5">
        <v>43411</v>
      </c>
      <c r="N2119">
        <v>21</v>
      </c>
      <c r="O2119">
        <v>1</v>
      </c>
      <c r="P2119">
        <v>5</v>
      </c>
      <c r="Q2119">
        <v>1</v>
      </c>
      <c r="R2119" t="s">
        <v>8</v>
      </c>
    </row>
    <row r="2120" spans="1:18" x14ac:dyDescent="0.35">
      <c r="A2120">
        <v>0</v>
      </c>
      <c r="B2120" t="s">
        <v>344</v>
      </c>
      <c r="C2120">
        <v>0.2</v>
      </c>
      <c r="D2120" t="s">
        <v>399</v>
      </c>
      <c r="E2120" t="s">
        <v>382</v>
      </c>
      <c r="F2120" t="s">
        <v>367</v>
      </c>
      <c r="G2120" t="s">
        <v>344</v>
      </c>
      <c r="H2120">
        <v>4.0780000000000003</v>
      </c>
      <c r="I2120" t="s">
        <v>871</v>
      </c>
      <c r="L2120">
        <v>104616708</v>
      </c>
      <c r="M2120" s="5">
        <v>42384</v>
      </c>
      <c r="N2120">
        <v>17</v>
      </c>
      <c r="O2120">
        <v>1</v>
      </c>
      <c r="P2120">
        <v>0</v>
      </c>
      <c r="Q2120">
        <v>1</v>
      </c>
      <c r="R2120" t="s">
        <v>7</v>
      </c>
    </row>
    <row r="2121" spans="1:18" x14ac:dyDescent="0.35">
      <c r="A2121">
        <v>0</v>
      </c>
      <c r="B2121" t="s">
        <v>344</v>
      </c>
      <c r="C2121">
        <v>0.2</v>
      </c>
      <c r="D2121" t="s">
        <v>399</v>
      </c>
      <c r="E2121" t="s">
        <v>382</v>
      </c>
      <c r="F2121" t="s">
        <v>367</v>
      </c>
      <c r="G2121" t="s">
        <v>344</v>
      </c>
      <c r="H2121">
        <v>4.0780000000000003</v>
      </c>
      <c r="I2121" t="s">
        <v>871</v>
      </c>
      <c r="L2121">
        <v>104001048</v>
      </c>
      <c r="M2121" s="5">
        <v>41702</v>
      </c>
      <c r="N2121">
        <v>2</v>
      </c>
      <c r="O2121">
        <v>4</v>
      </c>
      <c r="Q2121">
        <v>1</v>
      </c>
      <c r="R2121" t="s">
        <v>7</v>
      </c>
    </row>
    <row r="2122" spans="1:18" x14ac:dyDescent="0.35">
      <c r="A2122">
        <v>0</v>
      </c>
      <c r="B2122" t="s">
        <v>344</v>
      </c>
      <c r="C2122">
        <v>0.9</v>
      </c>
      <c r="D2122" t="s">
        <v>385</v>
      </c>
      <c r="E2122" t="s">
        <v>367</v>
      </c>
      <c r="F2122" t="s">
        <v>382</v>
      </c>
      <c r="G2122" t="s">
        <v>344</v>
      </c>
      <c r="H2122">
        <v>4.12</v>
      </c>
      <c r="I2122" t="s">
        <v>871</v>
      </c>
      <c r="L2122">
        <v>108261296</v>
      </c>
      <c r="M2122" s="5">
        <v>45939</v>
      </c>
      <c r="N2122">
        <v>17</v>
      </c>
      <c r="O2122">
        <v>1</v>
      </c>
      <c r="P2122">
        <v>0</v>
      </c>
      <c r="Q2122">
        <v>1</v>
      </c>
      <c r="R2122" t="s">
        <v>7</v>
      </c>
    </row>
    <row r="2123" spans="1:18" x14ac:dyDescent="0.35">
      <c r="A2123">
        <v>0</v>
      </c>
      <c r="B2123" t="s">
        <v>344</v>
      </c>
      <c r="C2123">
        <v>0.15</v>
      </c>
      <c r="D2123" t="s">
        <v>399</v>
      </c>
      <c r="E2123" t="s">
        <v>382</v>
      </c>
      <c r="F2123" t="s">
        <v>694</v>
      </c>
      <c r="G2123" t="s">
        <v>344</v>
      </c>
      <c r="H2123">
        <v>4.1280000000000001</v>
      </c>
      <c r="I2123" t="s">
        <v>871</v>
      </c>
      <c r="L2123">
        <v>108049404</v>
      </c>
      <c r="M2123" s="5">
        <v>45731</v>
      </c>
      <c r="N2123">
        <v>19</v>
      </c>
      <c r="O2123">
        <v>1</v>
      </c>
      <c r="P2123">
        <v>0</v>
      </c>
      <c r="Q2123">
        <v>1</v>
      </c>
      <c r="R2123" t="s">
        <v>7</v>
      </c>
    </row>
    <row r="2124" spans="1:18" x14ac:dyDescent="0.35">
      <c r="A2124">
        <v>0</v>
      </c>
      <c r="B2124" t="s">
        <v>344</v>
      </c>
      <c r="C2124">
        <v>0.1</v>
      </c>
      <c r="D2124" t="s">
        <v>399</v>
      </c>
      <c r="E2124" t="s">
        <v>382</v>
      </c>
      <c r="F2124" t="s">
        <v>367</v>
      </c>
      <c r="G2124" t="s">
        <v>344</v>
      </c>
      <c r="H2124">
        <v>4.1779999999999999</v>
      </c>
      <c r="I2124" t="s">
        <v>871</v>
      </c>
      <c r="L2124">
        <v>106866593</v>
      </c>
      <c r="M2124" s="5">
        <v>44610</v>
      </c>
      <c r="N2124">
        <v>19</v>
      </c>
      <c r="O2124">
        <v>2</v>
      </c>
      <c r="P2124">
        <v>0</v>
      </c>
      <c r="Q2124">
        <v>1</v>
      </c>
      <c r="R2124" t="s">
        <v>7</v>
      </c>
    </row>
    <row r="2125" spans="1:18" x14ac:dyDescent="0.35">
      <c r="A2125">
        <v>0</v>
      </c>
      <c r="B2125" t="s">
        <v>344</v>
      </c>
      <c r="C2125">
        <v>0.1</v>
      </c>
      <c r="D2125" t="s">
        <v>399</v>
      </c>
      <c r="E2125" t="s">
        <v>382</v>
      </c>
      <c r="F2125" t="s">
        <v>367</v>
      </c>
      <c r="G2125" t="s">
        <v>344</v>
      </c>
      <c r="H2125">
        <v>4.1779999999999999</v>
      </c>
      <c r="I2125" t="s">
        <v>871</v>
      </c>
      <c r="L2125">
        <v>106094293</v>
      </c>
      <c r="M2125" s="5">
        <v>43812</v>
      </c>
      <c r="N2125">
        <v>21</v>
      </c>
      <c r="O2125">
        <v>2</v>
      </c>
      <c r="P2125">
        <v>0</v>
      </c>
      <c r="Q2125">
        <v>5</v>
      </c>
      <c r="R2125" t="s">
        <v>7</v>
      </c>
    </row>
    <row r="2126" spans="1:18" x14ac:dyDescent="0.35">
      <c r="A2126">
        <v>0</v>
      </c>
      <c r="B2126" t="s">
        <v>344</v>
      </c>
      <c r="C2126">
        <v>0.1</v>
      </c>
      <c r="D2126" t="s">
        <v>399</v>
      </c>
      <c r="E2126" t="s">
        <v>382</v>
      </c>
      <c r="F2126" t="s">
        <v>367</v>
      </c>
      <c r="G2126" t="s">
        <v>344</v>
      </c>
      <c r="H2126">
        <v>4.1779999999999999</v>
      </c>
      <c r="I2126" t="s">
        <v>871</v>
      </c>
      <c r="L2126">
        <v>108393432</v>
      </c>
      <c r="M2126" s="5">
        <v>46058</v>
      </c>
      <c r="N2126">
        <v>29</v>
      </c>
      <c r="O2126">
        <v>4</v>
      </c>
      <c r="P2126">
        <v>0</v>
      </c>
      <c r="Q2126">
        <v>3</v>
      </c>
      <c r="R2126" t="s">
        <v>7</v>
      </c>
    </row>
    <row r="2127" spans="1:18" x14ac:dyDescent="0.35">
      <c r="A2127">
        <v>0</v>
      </c>
      <c r="B2127" t="s">
        <v>344</v>
      </c>
      <c r="C2127">
        <v>1.0999999999999999E-2</v>
      </c>
      <c r="D2127" t="s">
        <v>399</v>
      </c>
      <c r="E2127" t="s">
        <v>382</v>
      </c>
      <c r="F2127" t="s">
        <v>367</v>
      </c>
      <c r="G2127" t="s">
        <v>344</v>
      </c>
      <c r="H2127">
        <v>4.2670000000000003</v>
      </c>
      <c r="I2127" t="s">
        <v>871</v>
      </c>
      <c r="L2127">
        <v>105867347</v>
      </c>
      <c r="M2127" s="5">
        <v>43602</v>
      </c>
      <c r="N2127">
        <v>23</v>
      </c>
      <c r="O2127">
        <v>1</v>
      </c>
      <c r="P2127">
        <v>5</v>
      </c>
      <c r="Q2127">
        <v>1</v>
      </c>
      <c r="R2127" t="s">
        <v>7</v>
      </c>
    </row>
    <row r="2128" spans="1:18" x14ac:dyDescent="0.35">
      <c r="A2128">
        <v>0</v>
      </c>
      <c r="B2128" t="s">
        <v>344</v>
      </c>
      <c r="C2128">
        <v>2E-3</v>
      </c>
      <c r="D2128" t="s">
        <v>399</v>
      </c>
      <c r="E2128" t="s">
        <v>382</v>
      </c>
      <c r="F2128" t="s">
        <v>363</v>
      </c>
      <c r="G2128" t="s">
        <v>344</v>
      </c>
      <c r="H2128">
        <v>4.2759999999999998</v>
      </c>
      <c r="I2128" t="s">
        <v>871</v>
      </c>
      <c r="L2128">
        <v>107684938</v>
      </c>
      <c r="M2128" s="5">
        <v>45393</v>
      </c>
      <c r="N2128">
        <v>21</v>
      </c>
      <c r="O2128">
        <v>1</v>
      </c>
      <c r="P2128">
        <v>8</v>
      </c>
      <c r="Q2128">
        <v>1</v>
      </c>
      <c r="R2128" t="s">
        <v>7</v>
      </c>
    </row>
    <row r="2129" spans="1:18" x14ac:dyDescent="0.35">
      <c r="A2129">
        <v>0</v>
      </c>
      <c r="B2129" t="s">
        <v>344</v>
      </c>
      <c r="C2129">
        <v>0</v>
      </c>
      <c r="E2129" t="s">
        <v>382</v>
      </c>
      <c r="F2129" t="s">
        <v>367</v>
      </c>
      <c r="G2129" t="s">
        <v>344</v>
      </c>
      <c r="H2129">
        <v>4.2779999999999996</v>
      </c>
      <c r="I2129" t="s">
        <v>871</v>
      </c>
      <c r="L2129">
        <v>106131475</v>
      </c>
      <c r="M2129" s="5">
        <v>43844</v>
      </c>
      <c r="N2129">
        <v>27</v>
      </c>
      <c r="O2129">
        <v>1</v>
      </c>
      <c r="P2129">
        <v>8</v>
      </c>
      <c r="Q2129">
        <v>1</v>
      </c>
      <c r="R2129" t="s">
        <v>3</v>
      </c>
    </row>
    <row r="2130" spans="1:18" x14ac:dyDescent="0.35">
      <c r="A2130">
        <v>0</v>
      </c>
      <c r="B2130" t="s">
        <v>344</v>
      </c>
      <c r="C2130">
        <v>0</v>
      </c>
      <c r="E2130" t="s">
        <v>382</v>
      </c>
      <c r="F2130" t="s">
        <v>363</v>
      </c>
      <c r="G2130" t="s">
        <v>344</v>
      </c>
      <c r="H2130">
        <v>4.2779999999999996</v>
      </c>
      <c r="I2130" t="s">
        <v>871</v>
      </c>
      <c r="L2130">
        <v>107531138</v>
      </c>
      <c r="M2130" s="5">
        <v>45246</v>
      </c>
      <c r="N2130">
        <v>22</v>
      </c>
      <c r="O2130">
        <v>1</v>
      </c>
      <c r="P2130">
        <v>0</v>
      </c>
      <c r="Q2130">
        <v>1</v>
      </c>
      <c r="R2130" t="s">
        <v>3</v>
      </c>
    </row>
    <row r="2131" spans="1:18" x14ac:dyDescent="0.35">
      <c r="A2131">
        <v>0</v>
      </c>
      <c r="B2131" t="s">
        <v>344</v>
      </c>
      <c r="C2131">
        <v>0</v>
      </c>
      <c r="D2131" t="s">
        <v>385</v>
      </c>
      <c r="E2131" t="s">
        <v>382</v>
      </c>
      <c r="F2131" t="s">
        <v>363</v>
      </c>
      <c r="G2131" t="s">
        <v>344</v>
      </c>
      <c r="H2131">
        <v>4.2779999999999996</v>
      </c>
      <c r="I2131" t="s">
        <v>871</v>
      </c>
      <c r="L2131">
        <v>108267289</v>
      </c>
      <c r="M2131" s="5">
        <v>45943</v>
      </c>
      <c r="N2131">
        <v>24</v>
      </c>
      <c r="O2131">
        <v>1</v>
      </c>
      <c r="P2131">
        <v>8</v>
      </c>
      <c r="Q2131">
        <v>1</v>
      </c>
      <c r="R2131" t="s">
        <v>7</v>
      </c>
    </row>
    <row r="2132" spans="1:18" x14ac:dyDescent="0.35">
      <c r="A2132">
        <v>0</v>
      </c>
      <c r="B2132" t="s">
        <v>344</v>
      </c>
      <c r="C2132">
        <v>2.8000000000000001E-2</v>
      </c>
      <c r="D2132" t="s">
        <v>385</v>
      </c>
      <c r="E2132" t="s">
        <v>382</v>
      </c>
      <c r="F2132" t="s">
        <v>363</v>
      </c>
      <c r="G2132" t="s">
        <v>344</v>
      </c>
      <c r="H2132">
        <v>4.306</v>
      </c>
      <c r="I2132" t="s">
        <v>871</v>
      </c>
      <c r="L2132">
        <v>107538923</v>
      </c>
      <c r="M2132" s="5">
        <v>45253</v>
      </c>
      <c r="N2132">
        <v>19</v>
      </c>
      <c r="O2132">
        <v>1</v>
      </c>
      <c r="P2132">
        <v>8</v>
      </c>
      <c r="Q2132">
        <v>1</v>
      </c>
      <c r="R2132" t="s">
        <v>7</v>
      </c>
    </row>
    <row r="2133" spans="1:18" x14ac:dyDescent="0.35">
      <c r="A2133">
        <v>0</v>
      </c>
      <c r="B2133" t="s">
        <v>344</v>
      </c>
      <c r="C2133">
        <v>1</v>
      </c>
      <c r="D2133" t="s">
        <v>399</v>
      </c>
      <c r="E2133" t="s">
        <v>363</v>
      </c>
      <c r="F2133" t="s">
        <v>367</v>
      </c>
      <c r="G2133" t="s">
        <v>344</v>
      </c>
      <c r="H2133">
        <v>4.3579999999999997</v>
      </c>
      <c r="I2133" t="s">
        <v>871</v>
      </c>
      <c r="K2133" t="s">
        <v>68</v>
      </c>
      <c r="L2133">
        <v>106653473</v>
      </c>
      <c r="M2133" s="5">
        <v>44410</v>
      </c>
      <c r="N2133">
        <v>24</v>
      </c>
      <c r="O2133">
        <v>1</v>
      </c>
      <c r="P2133">
        <v>8</v>
      </c>
      <c r="Q2133">
        <v>1</v>
      </c>
      <c r="R2133" t="s">
        <v>7</v>
      </c>
    </row>
    <row r="2134" spans="1:18" x14ac:dyDescent="0.35">
      <c r="A2134">
        <v>0</v>
      </c>
      <c r="B2134" t="s">
        <v>344</v>
      </c>
      <c r="C2134">
        <v>0.1</v>
      </c>
      <c r="D2134" t="s">
        <v>385</v>
      </c>
      <c r="E2134" t="s">
        <v>382</v>
      </c>
      <c r="F2134" t="s">
        <v>363</v>
      </c>
      <c r="G2134" t="s">
        <v>344</v>
      </c>
      <c r="H2134">
        <v>4.3780000000000001</v>
      </c>
      <c r="I2134" t="s">
        <v>871</v>
      </c>
      <c r="L2134">
        <v>106314480</v>
      </c>
      <c r="M2134" s="5">
        <v>44066</v>
      </c>
      <c r="N2134">
        <v>23</v>
      </c>
      <c r="O2134">
        <v>1</v>
      </c>
      <c r="P2134">
        <v>0</v>
      </c>
      <c r="Q2134">
        <v>1</v>
      </c>
      <c r="R2134" t="s">
        <v>3</v>
      </c>
    </row>
    <row r="2135" spans="1:18" x14ac:dyDescent="0.35">
      <c r="A2135">
        <v>0</v>
      </c>
      <c r="B2135" t="s">
        <v>344</v>
      </c>
      <c r="C2135">
        <v>0.13</v>
      </c>
      <c r="D2135" t="s">
        <v>385</v>
      </c>
      <c r="E2135" t="s">
        <v>382</v>
      </c>
      <c r="F2135" t="s">
        <v>363</v>
      </c>
      <c r="G2135" t="s">
        <v>344</v>
      </c>
      <c r="H2135">
        <v>4.4080000000000004</v>
      </c>
      <c r="I2135" t="s">
        <v>871</v>
      </c>
      <c r="L2135">
        <v>105464296</v>
      </c>
      <c r="M2135" s="5">
        <v>43213</v>
      </c>
      <c r="N2135">
        <v>17</v>
      </c>
      <c r="O2135">
        <v>1</v>
      </c>
      <c r="Q2135">
        <v>5</v>
      </c>
      <c r="R2135" t="s">
        <v>7</v>
      </c>
    </row>
    <row r="2136" spans="1:18" x14ac:dyDescent="0.35">
      <c r="A2136">
        <v>0</v>
      </c>
      <c r="B2136" t="s">
        <v>344</v>
      </c>
      <c r="C2136">
        <v>0.2</v>
      </c>
      <c r="D2136" t="s">
        <v>385</v>
      </c>
      <c r="E2136" t="s">
        <v>382</v>
      </c>
      <c r="F2136" t="s">
        <v>363</v>
      </c>
      <c r="G2136" t="s">
        <v>344</v>
      </c>
      <c r="H2136">
        <v>4.4779999999999998</v>
      </c>
      <c r="I2136" t="s">
        <v>871</v>
      </c>
      <c r="L2136">
        <v>107141382</v>
      </c>
      <c r="M2136" s="5">
        <v>44874</v>
      </c>
      <c r="N2136">
        <v>17</v>
      </c>
      <c r="O2136">
        <v>1</v>
      </c>
      <c r="P2136">
        <v>0</v>
      </c>
      <c r="Q2136">
        <v>5</v>
      </c>
      <c r="R2136" t="s">
        <v>7</v>
      </c>
    </row>
    <row r="2137" spans="1:18" x14ac:dyDescent="0.35">
      <c r="A2137">
        <v>0</v>
      </c>
      <c r="B2137" t="s">
        <v>344</v>
      </c>
      <c r="C2137">
        <v>0.2</v>
      </c>
      <c r="D2137" t="s">
        <v>385</v>
      </c>
      <c r="E2137" t="s">
        <v>382</v>
      </c>
      <c r="F2137" t="s">
        <v>363</v>
      </c>
      <c r="G2137" t="s">
        <v>344</v>
      </c>
      <c r="H2137">
        <v>4.4779999999999998</v>
      </c>
      <c r="I2137" t="s">
        <v>871</v>
      </c>
      <c r="L2137">
        <v>106442148</v>
      </c>
      <c r="M2137" s="5">
        <v>44184</v>
      </c>
      <c r="N2137">
        <v>19</v>
      </c>
      <c r="O2137">
        <v>1</v>
      </c>
      <c r="P2137">
        <v>0</v>
      </c>
      <c r="Q2137">
        <v>1</v>
      </c>
      <c r="R2137" t="s">
        <v>7</v>
      </c>
    </row>
    <row r="2138" spans="1:18" x14ac:dyDescent="0.35">
      <c r="A2138">
        <v>0</v>
      </c>
      <c r="B2138" t="s">
        <v>344</v>
      </c>
      <c r="C2138">
        <v>0.2</v>
      </c>
      <c r="D2138" t="s">
        <v>385</v>
      </c>
      <c r="E2138" t="s">
        <v>382</v>
      </c>
      <c r="F2138" t="s">
        <v>363</v>
      </c>
      <c r="G2138" t="s">
        <v>344</v>
      </c>
      <c r="H2138">
        <v>4.4779999999999998</v>
      </c>
      <c r="I2138" t="s">
        <v>871</v>
      </c>
      <c r="L2138">
        <v>106162496</v>
      </c>
      <c r="M2138" s="5">
        <v>43881</v>
      </c>
      <c r="N2138">
        <v>17</v>
      </c>
      <c r="O2138">
        <v>1</v>
      </c>
      <c r="P2138">
        <v>0</v>
      </c>
      <c r="Q2138">
        <v>1</v>
      </c>
      <c r="R2138" t="s">
        <v>7</v>
      </c>
    </row>
    <row r="2139" spans="1:18" x14ac:dyDescent="0.35">
      <c r="A2139">
        <v>0</v>
      </c>
      <c r="B2139" t="s">
        <v>344</v>
      </c>
      <c r="C2139">
        <v>0.2</v>
      </c>
      <c r="D2139" t="s">
        <v>385</v>
      </c>
      <c r="E2139" t="s">
        <v>382</v>
      </c>
      <c r="F2139" t="s">
        <v>363</v>
      </c>
      <c r="G2139" t="s">
        <v>344</v>
      </c>
      <c r="H2139">
        <v>4.4779999999999998</v>
      </c>
      <c r="I2139" t="s">
        <v>871</v>
      </c>
      <c r="L2139">
        <v>108219309</v>
      </c>
      <c r="M2139" s="5">
        <v>45898</v>
      </c>
      <c r="N2139">
        <v>21</v>
      </c>
      <c r="O2139">
        <v>1</v>
      </c>
      <c r="P2139">
        <v>0</v>
      </c>
      <c r="Q2139">
        <v>1</v>
      </c>
      <c r="R2139" t="s">
        <v>7</v>
      </c>
    </row>
    <row r="2140" spans="1:18" x14ac:dyDescent="0.35">
      <c r="A2140">
        <v>0</v>
      </c>
      <c r="B2140" t="s">
        <v>344</v>
      </c>
      <c r="C2140">
        <v>0.8</v>
      </c>
      <c r="D2140" t="s">
        <v>399</v>
      </c>
      <c r="E2140" t="s">
        <v>363</v>
      </c>
      <c r="F2140" t="s">
        <v>382</v>
      </c>
      <c r="G2140" t="s">
        <v>344</v>
      </c>
      <c r="H2140">
        <v>4.5579999999999998</v>
      </c>
      <c r="I2140" t="s">
        <v>871</v>
      </c>
      <c r="K2140" t="s">
        <v>68</v>
      </c>
      <c r="L2140">
        <v>107653974</v>
      </c>
      <c r="M2140" s="5">
        <v>45362</v>
      </c>
      <c r="N2140">
        <v>17</v>
      </c>
      <c r="O2140">
        <v>1</v>
      </c>
      <c r="P2140">
        <v>0</v>
      </c>
      <c r="Q2140">
        <v>1</v>
      </c>
      <c r="R2140" t="s">
        <v>7</v>
      </c>
    </row>
    <row r="2141" spans="1:18" x14ac:dyDescent="0.35">
      <c r="A2141">
        <v>0</v>
      </c>
      <c r="B2141" t="s">
        <v>344</v>
      </c>
      <c r="C2141">
        <v>0.3</v>
      </c>
      <c r="D2141" t="s">
        <v>385</v>
      </c>
      <c r="E2141" t="s">
        <v>382</v>
      </c>
      <c r="F2141" t="s">
        <v>363</v>
      </c>
      <c r="G2141" t="s">
        <v>344</v>
      </c>
      <c r="H2141">
        <v>4.5780000000000003</v>
      </c>
      <c r="I2141" t="s">
        <v>871</v>
      </c>
      <c r="L2141">
        <v>107684101</v>
      </c>
      <c r="M2141" s="5">
        <v>45393</v>
      </c>
      <c r="N2141">
        <v>24</v>
      </c>
      <c r="O2141">
        <v>1</v>
      </c>
      <c r="P2141">
        <v>5</v>
      </c>
      <c r="Q2141">
        <v>1</v>
      </c>
      <c r="R2141" t="s">
        <v>7</v>
      </c>
    </row>
    <row r="2142" spans="1:18" x14ac:dyDescent="0.35">
      <c r="A2142">
        <v>0</v>
      </c>
      <c r="B2142" t="s">
        <v>344</v>
      </c>
      <c r="C2142">
        <v>0.4</v>
      </c>
      <c r="D2142" t="s">
        <v>411</v>
      </c>
      <c r="E2142" t="s">
        <v>382</v>
      </c>
      <c r="F2142" t="s">
        <v>367</v>
      </c>
      <c r="G2142" t="s">
        <v>344</v>
      </c>
      <c r="H2142">
        <v>4.6779999999999999</v>
      </c>
      <c r="I2142" t="s">
        <v>871</v>
      </c>
      <c r="L2142">
        <v>105471288</v>
      </c>
      <c r="M2142" s="5">
        <v>43225</v>
      </c>
      <c r="N2142">
        <v>19</v>
      </c>
      <c r="O2142">
        <v>1</v>
      </c>
      <c r="P2142">
        <v>0</v>
      </c>
      <c r="Q2142">
        <v>1</v>
      </c>
      <c r="R2142" t="s">
        <v>7</v>
      </c>
    </row>
    <row r="2143" spans="1:18" x14ac:dyDescent="0.35">
      <c r="A2143">
        <v>0</v>
      </c>
      <c r="B2143" t="s">
        <v>344</v>
      </c>
      <c r="C2143">
        <v>0.4</v>
      </c>
      <c r="D2143" t="s">
        <v>385</v>
      </c>
      <c r="E2143" t="s">
        <v>382</v>
      </c>
      <c r="F2143" t="s">
        <v>363</v>
      </c>
      <c r="G2143" t="s">
        <v>344</v>
      </c>
      <c r="H2143">
        <v>4.6779999999999999</v>
      </c>
      <c r="I2143" t="s">
        <v>871</v>
      </c>
      <c r="L2143">
        <v>106512455</v>
      </c>
      <c r="M2143" s="5">
        <v>44262</v>
      </c>
      <c r="N2143">
        <v>19</v>
      </c>
      <c r="O2143">
        <v>1</v>
      </c>
      <c r="P2143">
        <v>5</v>
      </c>
      <c r="Q2143">
        <v>5</v>
      </c>
      <c r="R2143" t="s">
        <v>3</v>
      </c>
    </row>
    <row r="2144" spans="1:18" x14ac:dyDescent="0.35">
      <c r="A2144">
        <v>0</v>
      </c>
      <c r="B2144" t="s">
        <v>344</v>
      </c>
      <c r="C2144">
        <v>0.4</v>
      </c>
      <c r="D2144" t="s">
        <v>385</v>
      </c>
      <c r="E2144" t="s">
        <v>382</v>
      </c>
      <c r="F2144" t="s">
        <v>363</v>
      </c>
      <c r="G2144" t="s">
        <v>344</v>
      </c>
      <c r="H2144">
        <v>4.6779999999999999</v>
      </c>
      <c r="I2144" t="s">
        <v>871</v>
      </c>
      <c r="L2144">
        <v>107654889</v>
      </c>
      <c r="M2144" s="5">
        <v>45362</v>
      </c>
      <c r="N2144">
        <v>17</v>
      </c>
      <c r="O2144">
        <v>1</v>
      </c>
      <c r="P2144">
        <v>0</v>
      </c>
      <c r="Q2144">
        <v>1</v>
      </c>
      <c r="R2144" t="s">
        <v>7</v>
      </c>
    </row>
    <row r="2145" spans="1:18" x14ac:dyDescent="0.35">
      <c r="A2145">
        <v>0</v>
      </c>
      <c r="B2145" t="s">
        <v>344</v>
      </c>
      <c r="C2145">
        <v>0.45</v>
      </c>
      <c r="D2145" t="s">
        <v>385</v>
      </c>
      <c r="E2145" t="s">
        <v>382</v>
      </c>
      <c r="F2145" t="s">
        <v>363</v>
      </c>
      <c r="G2145" t="s">
        <v>344</v>
      </c>
      <c r="H2145">
        <v>4.7279999999999998</v>
      </c>
      <c r="I2145" t="s">
        <v>871</v>
      </c>
      <c r="L2145">
        <v>105503479</v>
      </c>
      <c r="M2145" s="5">
        <v>43238</v>
      </c>
      <c r="N2145">
        <v>19</v>
      </c>
      <c r="O2145">
        <v>2</v>
      </c>
      <c r="P2145">
        <v>0</v>
      </c>
      <c r="Q2145">
        <v>5</v>
      </c>
    </row>
    <row r="2146" spans="1:18" x14ac:dyDescent="0.35">
      <c r="A2146">
        <v>0</v>
      </c>
      <c r="B2146" t="s">
        <v>344</v>
      </c>
      <c r="C2146">
        <v>0.48</v>
      </c>
      <c r="D2146" t="s">
        <v>385</v>
      </c>
      <c r="E2146" t="s">
        <v>382</v>
      </c>
      <c r="F2146" t="s">
        <v>363</v>
      </c>
      <c r="G2146" t="s">
        <v>344</v>
      </c>
      <c r="H2146">
        <v>4.758</v>
      </c>
      <c r="I2146" t="s">
        <v>871</v>
      </c>
      <c r="L2146">
        <v>107152079</v>
      </c>
      <c r="M2146" s="5">
        <v>44884</v>
      </c>
      <c r="N2146">
        <v>19</v>
      </c>
      <c r="O2146">
        <v>1</v>
      </c>
      <c r="P2146">
        <v>0</v>
      </c>
      <c r="Q2146">
        <v>1</v>
      </c>
      <c r="R2146" t="s">
        <v>8</v>
      </c>
    </row>
    <row r="2147" spans="1:18" x14ac:dyDescent="0.35">
      <c r="A2147">
        <v>0</v>
      </c>
      <c r="B2147" t="s">
        <v>344</v>
      </c>
      <c r="C2147">
        <v>0.5</v>
      </c>
      <c r="D2147" t="s">
        <v>411</v>
      </c>
      <c r="E2147" t="s">
        <v>382</v>
      </c>
      <c r="F2147" t="s">
        <v>367</v>
      </c>
      <c r="G2147" t="s">
        <v>344</v>
      </c>
      <c r="H2147">
        <v>4.7779999999999996</v>
      </c>
      <c r="I2147" t="s">
        <v>871</v>
      </c>
      <c r="L2147">
        <v>104905885</v>
      </c>
      <c r="M2147" s="5">
        <v>42681</v>
      </c>
      <c r="N2147">
        <v>5</v>
      </c>
      <c r="O2147">
        <v>1</v>
      </c>
      <c r="P2147">
        <v>0</v>
      </c>
      <c r="Q2147">
        <v>1</v>
      </c>
      <c r="R2147" t="s">
        <v>3</v>
      </c>
    </row>
    <row r="2148" spans="1:18" x14ac:dyDescent="0.35">
      <c r="A2148">
        <v>721</v>
      </c>
      <c r="B2148" t="s">
        <v>344</v>
      </c>
      <c r="C2148">
        <v>4.0000000000000001E-3</v>
      </c>
      <c r="D2148" t="s">
        <v>385</v>
      </c>
      <c r="E2148" t="s">
        <v>700</v>
      </c>
      <c r="F2148" t="s">
        <v>701</v>
      </c>
      <c r="G2148" t="s">
        <v>344</v>
      </c>
      <c r="H2148">
        <v>999.99900000000002</v>
      </c>
      <c r="I2148" t="s">
        <v>871</v>
      </c>
      <c r="L2148">
        <v>107428145</v>
      </c>
      <c r="M2148" s="5">
        <v>45155</v>
      </c>
      <c r="N2148">
        <v>29</v>
      </c>
      <c r="O2148">
        <v>1</v>
      </c>
      <c r="P2148">
        <v>0</v>
      </c>
      <c r="Q2148">
        <v>1</v>
      </c>
      <c r="R2148" t="s">
        <v>3</v>
      </c>
    </row>
    <row r="2149" spans="1:18" x14ac:dyDescent="0.35">
      <c r="A2149">
        <v>0</v>
      </c>
      <c r="B2149" t="s">
        <v>344</v>
      </c>
      <c r="C2149">
        <v>0.1</v>
      </c>
      <c r="D2149" t="s">
        <v>399</v>
      </c>
      <c r="E2149" t="s">
        <v>702</v>
      </c>
      <c r="F2149" t="s">
        <v>427</v>
      </c>
      <c r="G2149" t="s">
        <v>344</v>
      </c>
      <c r="H2149">
        <v>999.99900000000002</v>
      </c>
      <c r="I2149" t="s">
        <v>871</v>
      </c>
      <c r="L2149">
        <v>105724789</v>
      </c>
      <c r="M2149" s="5">
        <v>43456</v>
      </c>
      <c r="N2149">
        <v>23</v>
      </c>
      <c r="O2149">
        <v>1</v>
      </c>
      <c r="P2149">
        <v>5</v>
      </c>
      <c r="Q2149">
        <v>1</v>
      </c>
      <c r="R2149" t="s">
        <v>3</v>
      </c>
    </row>
    <row r="2150" spans="1:18" x14ac:dyDescent="0.35">
      <c r="A2150">
        <v>0</v>
      </c>
      <c r="B2150" t="s">
        <v>344</v>
      </c>
      <c r="C2150">
        <v>0</v>
      </c>
      <c r="E2150" t="s">
        <v>703</v>
      </c>
      <c r="F2150" t="s">
        <v>427</v>
      </c>
      <c r="G2150" t="s">
        <v>344</v>
      </c>
      <c r="H2150">
        <v>999.99900000000002</v>
      </c>
      <c r="I2150" t="s">
        <v>871</v>
      </c>
      <c r="L2150">
        <v>107183535</v>
      </c>
      <c r="M2150" s="5">
        <v>44909</v>
      </c>
      <c r="N2150">
        <v>24</v>
      </c>
      <c r="O2150">
        <v>1</v>
      </c>
      <c r="P2150">
        <v>8</v>
      </c>
      <c r="Q2150">
        <v>1</v>
      </c>
      <c r="R2150" t="s">
        <v>7</v>
      </c>
    </row>
    <row r="2151" spans="1:18" x14ac:dyDescent="0.35">
      <c r="A2151">
        <v>0</v>
      </c>
      <c r="B2151" t="s">
        <v>344</v>
      </c>
      <c r="C2151">
        <v>0.8</v>
      </c>
      <c r="D2151" t="s">
        <v>385</v>
      </c>
      <c r="E2151" t="s">
        <v>704</v>
      </c>
      <c r="F2151" t="s">
        <v>685</v>
      </c>
      <c r="G2151" t="s">
        <v>344</v>
      </c>
      <c r="H2151">
        <v>999.99900000000002</v>
      </c>
      <c r="I2151" t="s">
        <v>871</v>
      </c>
      <c r="L2151">
        <v>105520496</v>
      </c>
      <c r="M2151" s="5">
        <v>43274</v>
      </c>
      <c r="N2151">
        <v>17</v>
      </c>
      <c r="O2151">
        <v>1</v>
      </c>
      <c r="P2151">
        <v>0</v>
      </c>
      <c r="Q2151">
        <v>3</v>
      </c>
      <c r="R2151" t="s">
        <v>7</v>
      </c>
    </row>
    <row r="2152" spans="1:18" x14ac:dyDescent="0.35">
      <c r="A2152">
        <v>0</v>
      </c>
      <c r="B2152" t="s">
        <v>427</v>
      </c>
      <c r="C2152">
        <v>0</v>
      </c>
      <c r="E2152" s="640" t="s">
        <v>344</v>
      </c>
      <c r="F2152" t="s">
        <v>690</v>
      </c>
      <c r="G2152" t="s">
        <v>427</v>
      </c>
      <c r="H2152">
        <v>2.992</v>
      </c>
      <c r="I2152" t="s">
        <v>871</v>
      </c>
      <c r="L2152">
        <v>106961100</v>
      </c>
      <c r="M2152" s="5">
        <v>44699</v>
      </c>
      <c r="N2152">
        <v>30</v>
      </c>
      <c r="O2152">
        <v>1</v>
      </c>
      <c r="P2152">
        <v>7</v>
      </c>
      <c r="Q2152">
        <v>1</v>
      </c>
      <c r="R2152" t="s">
        <v>7</v>
      </c>
    </row>
    <row r="2153" spans="1:18" x14ac:dyDescent="0.35">
      <c r="A2153">
        <v>0</v>
      </c>
      <c r="B2153" t="s">
        <v>427</v>
      </c>
      <c r="C2153">
        <v>0</v>
      </c>
      <c r="E2153" s="640" t="s">
        <v>344</v>
      </c>
      <c r="F2153" t="s">
        <v>422</v>
      </c>
      <c r="G2153" t="s">
        <v>427</v>
      </c>
      <c r="H2153">
        <v>2.992</v>
      </c>
      <c r="I2153" t="s">
        <v>871</v>
      </c>
      <c r="L2153">
        <v>106313605</v>
      </c>
      <c r="M2153" s="5">
        <v>44060</v>
      </c>
      <c r="N2153">
        <v>19</v>
      </c>
      <c r="O2153">
        <v>1</v>
      </c>
      <c r="P2153">
        <v>7</v>
      </c>
      <c r="Q2153">
        <v>1</v>
      </c>
      <c r="R2153" t="s">
        <v>7</v>
      </c>
    </row>
    <row r="2154" spans="1:18" x14ac:dyDescent="0.35">
      <c r="A2154">
        <v>0</v>
      </c>
      <c r="B2154" t="s">
        <v>427</v>
      </c>
      <c r="C2154">
        <v>0</v>
      </c>
      <c r="E2154" s="640" t="s">
        <v>344</v>
      </c>
      <c r="F2154" t="s">
        <v>671</v>
      </c>
      <c r="G2154" t="s">
        <v>427</v>
      </c>
      <c r="H2154">
        <v>2.992</v>
      </c>
      <c r="I2154" t="s">
        <v>871</v>
      </c>
      <c r="L2154">
        <v>105045896</v>
      </c>
      <c r="M2154" s="5">
        <v>42815</v>
      </c>
      <c r="N2154">
        <v>30</v>
      </c>
      <c r="O2154">
        <v>1</v>
      </c>
      <c r="P2154">
        <v>7</v>
      </c>
      <c r="Q2154">
        <v>1</v>
      </c>
      <c r="R2154" t="s">
        <v>7</v>
      </c>
    </row>
    <row r="2155" spans="1:18" x14ac:dyDescent="0.35">
      <c r="A2155">
        <v>0</v>
      </c>
      <c r="B2155" t="s">
        <v>427</v>
      </c>
      <c r="C2155">
        <v>0</v>
      </c>
      <c r="E2155" s="640" t="s">
        <v>344</v>
      </c>
      <c r="F2155" t="s">
        <v>367</v>
      </c>
      <c r="G2155" t="s">
        <v>427</v>
      </c>
      <c r="H2155">
        <v>2.992</v>
      </c>
      <c r="I2155" t="s">
        <v>871</v>
      </c>
      <c r="L2155">
        <v>104989477</v>
      </c>
      <c r="M2155" s="5">
        <v>42761</v>
      </c>
      <c r="N2155">
        <v>17</v>
      </c>
      <c r="O2155">
        <v>1</v>
      </c>
      <c r="P2155">
        <v>0</v>
      </c>
      <c r="Q2155">
        <v>5</v>
      </c>
      <c r="R2155" t="s">
        <v>7</v>
      </c>
    </row>
    <row r="2156" spans="1:18" x14ac:dyDescent="0.35">
      <c r="A2156">
        <v>0</v>
      </c>
      <c r="B2156" t="s">
        <v>427</v>
      </c>
      <c r="C2156">
        <v>0</v>
      </c>
      <c r="E2156" s="640" t="s">
        <v>344</v>
      </c>
      <c r="F2156" t="s">
        <v>671</v>
      </c>
      <c r="G2156" t="s">
        <v>427</v>
      </c>
      <c r="H2156">
        <v>2.992</v>
      </c>
      <c r="I2156" t="s">
        <v>871</v>
      </c>
      <c r="L2156">
        <v>104553052</v>
      </c>
      <c r="M2156" s="5">
        <v>42317</v>
      </c>
      <c r="N2156">
        <v>30</v>
      </c>
      <c r="O2156">
        <v>2</v>
      </c>
      <c r="P2156">
        <v>7</v>
      </c>
      <c r="Q2156">
        <v>1</v>
      </c>
      <c r="R2156" t="s">
        <v>3</v>
      </c>
    </row>
    <row r="2157" spans="1:18" x14ac:dyDescent="0.35">
      <c r="A2157">
        <v>0</v>
      </c>
      <c r="B2157" t="s">
        <v>427</v>
      </c>
      <c r="C2157">
        <v>0</v>
      </c>
      <c r="E2157" s="640" t="s">
        <v>344</v>
      </c>
      <c r="F2157" t="s">
        <v>671</v>
      </c>
      <c r="G2157" t="s">
        <v>427</v>
      </c>
      <c r="H2157">
        <v>2.992</v>
      </c>
      <c r="I2157" t="s">
        <v>871</v>
      </c>
      <c r="L2157">
        <v>108444932</v>
      </c>
      <c r="M2157" s="5">
        <v>46104</v>
      </c>
      <c r="N2157">
        <v>30</v>
      </c>
      <c r="O2157">
        <v>1</v>
      </c>
      <c r="P2157">
        <v>7</v>
      </c>
      <c r="Q2157">
        <v>1</v>
      </c>
      <c r="R2157" t="s">
        <v>7</v>
      </c>
    </row>
    <row r="2158" spans="1:18" x14ac:dyDescent="0.35">
      <c r="A2158">
        <v>0</v>
      </c>
      <c r="B2158" t="s">
        <v>427</v>
      </c>
      <c r="C2158">
        <v>0</v>
      </c>
      <c r="E2158" s="640" t="s">
        <v>344</v>
      </c>
      <c r="F2158" t="s">
        <v>690</v>
      </c>
      <c r="G2158" t="s">
        <v>427</v>
      </c>
      <c r="H2158">
        <v>2.992</v>
      </c>
      <c r="I2158" t="s">
        <v>871</v>
      </c>
      <c r="L2158">
        <v>108424850</v>
      </c>
      <c r="M2158" s="5">
        <v>46088</v>
      </c>
      <c r="N2158">
        <v>30</v>
      </c>
      <c r="O2158">
        <v>1</v>
      </c>
      <c r="P2158">
        <v>7</v>
      </c>
      <c r="Q2158">
        <v>5</v>
      </c>
      <c r="R2158" t="s">
        <v>8</v>
      </c>
    </row>
    <row r="2159" spans="1:18" x14ac:dyDescent="0.35">
      <c r="A2159">
        <v>0</v>
      </c>
      <c r="B2159" t="s">
        <v>427</v>
      </c>
      <c r="C2159">
        <v>0</v>
      </c>
      <c r="E2159" s="640" t="s">
        <v>344</v>
      </c>
      <c r="F2159" t="s">
        <v>687</v>
      </c>
      <c r="G2159" t="s">
        <v>427</v>
      </c>
      <c r="H2159">
        <v>2.992</v>
      </c>
      <c r="I2159" t="s">
        <v>871</v>
      </c>
      <c r="L2159">
        <v>108237729</v>
      </c>
      <c r="M2159" s="5">
        <v>45920</v>
      </c>
      <c r="N2159">
        <v>23</v>
      </c>
      <c r="O2159">
        <v>1</v>
      </c>
      <c r="P2159">
        <v>7</v>
      </c>
      <c r="Q2159">
        <v>1</v>
      </c>
      <c r="R2159" t="s">
        <v>7</v>
      </c>
    </row>
    <row r="2160" spans="1:18" x14ac:dyDescent="0.35">
      <c r="A2160">
        <v>0</v>
      </c>
      <c r="B2160" t="s">
        <v>427</v>
      </c>
      <c r="C2160">
        <v>0</v>
      </c>
      <c r="E2160" s="640" t="s">
        <v>344</v>
      </c>
      <c r="F2160" t="s">
        <v>671</v>
      </c>
      <c r="G2160" t="s">
        <v>427</v>
      </c>
      <c r="H2160">
        <v>2.992</v>
      </c>
      <c r="I2160" t="s">
        <v>871</v>
      </c>
      <c r="L2160">
        <v>108360348</v>
      </c>
      <c r="M2160" s="5">
        <v>46025</v>
      </c>
      <c r="N2160">
        <v>30</v>
      </c>
      <c r="O2160">
        <v>2</v>
      </c>
      <c r="P2160">
        <v>7</v>
      </c>
      <c r="Q2160">
        <v>1</v>
      </c>
      <c r="R2160" t="s">
        <v>7</v>
      </c>
    </row>
    <row r="2161" spans="1:18" x14ac:dyDescent="0.35">
      <c r="A2161">
        <v>0</v>
      </c>
      <c r="B2161" t="s">
        <v>427</v>
      </c>
      <c r="C2161">
        <v>0</v>
      </c>
      <c r="E2161" s="640" t="s">
        <v>344</v>
      </c>
      <c r="F2161" t="s">
        <v>690</v>
      </c>
      <c r="G2161" t="s">
        <v>427</v>
      </c>
      <c r="H2161">
        <v>2.992</v>
      </c>
      <c r="I2161" t="s">
        <v>871</v>
      </c>
      <c r="L2161">
        <v>108248202</v>
      </c>
      <c r="M2161" s="5">
        <v>45924</v>
      </c>
      <c r="N2161">
        <v>28</v>
      </c>
      <c r="O2161">
        <v>1</v>
      </c>
      <c r="P2161">
        <v>7</v>
      </c>
      <c r="Q2161">
        <v>1</v>
      </c>
      <c r="R2161" t="s">
        <v>7</v>
      </c>
    </row>
    <row r="2162" spans="1:18" x14ac:dyDescent="0.35">
      <c r="A2162">
        <v>0</v>
      </c>
      <c r="B2162" t="s">
        <v>427</v>
      </c>
      <c r="C2162">
        <v>0</v>
      </c>
      <c r="E2162" s="640" t="s">
        <v>344</v>
      </c>
      <c r="F2162" t="s">
        <v>647</v>
      </c>
      <c r="G2162" t="s">
        <v>427</v>
      </c>
      <c r="H2162">
        <v>2.992</v>
      </c>
      <c r="I2162" t="s">
        <v>871</v>
      </c>
      <c r="L2162">
        <v>108063949</v>
      </c>
      <c r="M2162" s="5">
        <v>45743</v>
      </c>
      <c r="N2162">
        <v>24</v>
      </c>
      <c r="O2162">
        <v>1</v>
      </c>
      <c r="P2162">
        <v>7</v>
      </c>
      <c r="Q2162">
        <v>1</v>
      </c>
      <c r="R2162" t="s">
        <v>7</v>
      </c>
    </row>
    <row r="2163" spans="1:18" x14ac:dyDescent="0.35">
      <c r="A2163">
        <v>0</v>
      </c>
      <c r="B2163" t="s">
        <v>427</v>
      </c>
      <c r="C2163">
        <v>0</v>
      </c>
      <c r="E2163" s="640" t="s">
        <v>344</v>
      </c>
      <c r="F2163" t="s">
        <v>690</v>
      </c>
      <c r="G2163" t="s">
        <v>427</v>
      </c>
      <c r="H2163">
        <v>2.992</v>
      </c>
      <c r="I2163" t="s">
        <v>871</v>
      </c>
      <c r="L2163">
        <v>108161774</v>
      </c>
      <c r="M2163" s="5">
        <v>45842</v>
      </c>
      <c r="N2163">
        <v>30</v>
      </c>
      <c r="O2163">
        <v>1</v>
      </c>
      <c r="P2163">
        <v>7</v>
      </c>
      <c r="Q2163">
        <v>1</v>
      </c>
      <c r="R2163" t="s">
        <v>7</v>
      </c>
    </row>
    <row r="2164" spans="1:18" x14ac:dyDescent="0.35">
      <c r="A2164">
        <v>0</v>
      </c>
      <c r="B2164" t="s">
        <v>427</v>
      </c>
      <c r="C2164">
        <v>0</v>
      </c>
      <c r="E2164" s="640" t="s">
        <v>344</v>
      </c>
      <c r="F2164" t="s">
        <v>690</v>
      </c>
      <c r="G2164" t="s">
        <v>427</v>
      </c>
      <c r="H2164">
        <v>2.992</v>
      </c>
      <c r="I2164" t="s">
        <v>871</v>
      </c>
      <c r="L2164">
        <v>108066642</v>
      </c>
      <c r="M2164" s="5">
        <v>45748</v>
      </c>
      <c r="N2164">
        <v>30</v>
      </c>
      <c r="O2164">
        <v>1</v>
      </c>
      <c r="P2164">
        <v>7</v>
      </c>
      <c r="Q2164">
        <v>1</v>
      </c>
      <c r="R2164" t="s">
        <v>7</v>
      </c>
    </row>
    <row r="2165" spans="1:18" x14ac:dyDescent="0.35">
      <c r="A2165">
        <v>0</v>
      </c>
      <c r="B2165" t="s">
        <v>427</v>
      </c>
      <c r="C2165">
        <v>0</v>
      </c>
      <c r="E2165" s="640" t="s">
        <v>344</v>
      </c>
      <c r="F2165" t="s">
        <v>363</v>
      </c>
      <c r="G2165" t="s">
        <v>427</v>
      </c>
      <c r="H2165">
        <v>2.992</v>
      </c>
      <c r="I2165" t="s">
        <v>871</v>
      </c>
      <c r="L2165">
        <v>108172728</v>
      </c>
      <c r="M2165" s="5">
        <v>45851</v>
      </c>
      <c r="N2165">
        <v>30</v>
      </c>
      <c r="O2165">
        <v>1</v>
      </c>
      <c r="P2165">
        <v>7</v>
      </c>
      <c r="Q2165">
        <v>1</v>
      </c>
      <c r="R2165" t="s">
        <v>8</v>
      </c>
    </row>
    <row r="2166" spans="1:18" x14ac:dyDescent="0.35">
      <c r="A2166">
        <v>0</v>
      </c>
      <c r="B2166" t="s">
        <v>427</v>
      </c>
      <c r="C2166">
        <v>0</v>
      </c>
      <c r="E2166" s="640" t="s">
        <v>344</v>
      </c>
      <c r="F2166" t="s">
        <v>422</v>
      </c>
      <c r="G2166" t="s">
        <v>427</v>
      </c>
      <c r="H2166">
        <v>2.992</v>
      </c>
      <c r="I2166" t="s">
        <v>871</v>
      </c>
      <c r="L2166">
        <v>107996416</v>
      </c>
      <c r="M2166" s="5">
        <v>45677</v>
      </c>
      <c r="N2166">
        <v>30</v>
      </c>
      <c r="O2166">
        <v>1</v>
      </c>
      <c r="P2166">
        <v>9</v>
      </c>
      <c r="Q2166">
        <v>1</v>
      </c>
      <c r="R2166" t="s">
        <v>8</v>
      </c>
    </row>
    <row r="2167" spans="1:18" x14ac:dyDescent="0.35">
      <c r="A2167">
        <v>0</v>
      </c>
      <c r="B2167" t="s">
        <v>427</v>
      </c>
      <c r="C2167">
        <v>0</v>
      </c>
      <c r="E2167" s="640" t="s">
        <v>344</v>
      </c>
      <c r="F2167" t="s">
        <v>671</v>
      </c>
      <c r="G2167" t="s">
        <v>427</v>
      </c>
      <c r="H2167">
        <v>2.992</v>
      </c>
      <c r="I2167" t="s">
        <v>871</v>
      </c>
      <c r="L2167">
        <v>107990344</v>
      </c>
      <c r="M2167" s="5">
        <v>45670</v>
      </c>
      <c r="N2167">
        <v>23</v>
      </c>
      <c r="O2167">
        <v>1</v>
      </c>
      <c r="P2167">
        <v>7</v>
      </c>
      <c r="Q2167">
        <v>1</v>
      </c>
      <c r="R2167" t="s">
        <v>7</v>
      </c>
    </row>
    <row r="2168" spans="1:18" x14ac:dyDescent="0.35">
      <c r="A2168">
        <v>0</v>
      </c>
      <c r="B2168" t="s">
        <v>427</v>
      </c>
      <c r="C2168">
        <v>0</v>
      </c>
      <c r="E2168" s="640" t="s">
        <v>344</v>
      </c>
      <c r="F2168" t="s">
        <v>690</v>
      </c>
      <c r="G2168" t="s">
        <v>427</v>
      </c>
      <c r="H2168">
        <v>2.992</v>
      </c>
      <c r="I2168" t="s">
        <v>871</v>
      </c>
      <c r="L2168">
        <v>107654068</v>
      </c>
      <c r="M2168" s="5">
        <v>45361</v>
      </c>
      <c r="N2168">
        <v>19</v>
      </c>
      <c r="O2168">
        <v>2</v>
      </c>
      <c r="P2168">
        <v>7</v>
      </c>
      <c r="Q2168">
        <v>5</v>
      </c>
    </row>
    <row r="2169" spans="1:18" x14ac:dyDescent="0.35">
      <c r="A2169">
        <v>0</v>
      </c>
      <c r="B2169" t="s">
        <v>427</v>
      </c>
      <c r="C2169">
        <v>0</v>
      </c>
      <c r="E2169" s="640" t="s">
        <v>344</v>
      </c>
      <c r="F2169" t="s">
        <v>671</v>
      </c>
      <c r="G2169" t="s">
        <v>427</v>
      </c>
      <c r="H2169">
        <v>2.992</v>
      </c>
      <c r="I2169" t="s">
        <v>871</v>
      </c>
      <c r="L2169">
        <v>107206531</v>
      </c>
      <c r="M2169" s="5">
        <v>44932</v>
      </c>
      <c r="N2169">
        <v>24</v>
      </c>
      <c r="O2169">
        <v>1</v>
      </c>
      <c r="P2169">
        <v>7</v>
      </c>
      <c r="Q2169">
        <v>1</v>
      </c>
      <c r="R2169" t="s">
        <v>7</v>
      </c>
    </row>
    <row r="2170" spans="1:18" x14ac:dyDescent="0.35">
      <c r="A2170">
        <v>0</v>
      </c>
      <c r="B2170" t="s">
        <v>427</v>
      </c>
      <c r="C2170">
        <v>0</v>
      </c>
      <c r="E2170" s="640" t="s">
        <v>344</v>
      </c>
      <c r="F2170" t="s">
        <v>690</v>
      </c>
      <c r="G2170" t="s">
        <v>427</v>
      </c>
      <c r="H2170">
        <v>2.992</v>
      </c>
      <c r="I2170" t="s">
        <v>871</v>
      </c>
      <c r="L2170">
        <v>107666490</v>
      </c>
      <c r="M2170" s="5">
        <v>45359</v>
      </c>
      <c r="N2170">
        <v>30</v>
      </c>
      <c r="O2170">
        <v>1</v>
      </c>
      <c r="P2170">
        <v>7</v>
      </c>
      <c r="Q2170">
        <v>2</v>
      </c>
      <c r="R2170" t="s">
        <v>3</v>
      </c>
    </row>
    <row r="2171" spans="1:18" x14ac:dyDescent="0.35">
      <c r="A2171">
        <v>0</v>
      </c>
      <c r="B2171" t="s">
        <v>427</v>
      </c>
      <c r="C2171">
        <v>0</v>
      </c>
      <c r="E2171" s="640" t="s">
        <v>344</v>
      </c>
      <c r="F2171" t="s">
        <v>690</v>
      </c>
      <c r="G2171" t="s">
        <v>427</v>
      </c>
      <c r="H2171">
        <v>2.992</v>
      </c>
      <c r="I2171" t="s">
        <v>871</v>
      </c>
      <c r="L2171">
        <v>107714074</v>
      </c>
      <c r="M2171" s="5">
        <v>45421</v>
      </c>
      <c r="N2171">
        <v>30</v>
      </c>
      <c r="O2171">
        <v>1</v>
      </c>
      <c r="P2171">
        <v>7</v>
      </c>
      <c r="Q2171">
        <v>1</v>
      </c>
      <c r="R2171" t="s">
        <v>7</v>
      </c>
    </row>
    <row r="2172" spans="1:18" x14ac:dyDescent="0.35">
      <c r="A2172">
        <v>0</v>
      </c>
      <c r="B2172" t="s">
        <v>427</v>
      </c>
      <c r="C2172">
        <v>0</v>
      </c>
      <c r="E2172" s="640" t="s">
        <v>344</v>
      </c>
      <c r="F2172" t="s">
        <v>690</v>
      </c>
      <c r="G2172" t="s">
        <v>427</v>
      </c>
      <c r="H2172">
        <v>2.992</v>
      </c>
      <c r="I2172" t="s">
        <v>871</v>
      </c>
      <c r="L2172">
        <v>107423944</v>
      </c>
      <c r="M2172" s="5">
        <v>45149</v>
      </c>
      <c r="N2172">
        <v>30</v>
      </c>
      <c r="O2172">
        <v>1</v>
      </c>
      <c r="P2172">
        <v>7</v>
      </c>
      <c r="Q2172">
        <v>1</v>
      </c>
      <c r="R2172" t="s">
        <v>3</v>
      </c>
    </row>
    <row r="2173" spans="1:18" x14ac:dyDescent="0.35">
      <c r="A2173">
        <v>0</v>
      </c>
      <c r="B2173" t="s">
        <v>428</v>
      </c>
      <c r="C2173">
        <v>0</v>
      </c>
      <c r="E2173" s="640" t="s">
        <v>344</v>
      </c>
      <c r="F2173" t="s">
        <v>690</v>
      </c>
      <c r="G2173" t="s">
        <v>428</v>
      </c>
      <c r="H2173">
        <v>999.99900000000002</v>
      </c>
      <c r="I2173" t="s">
        <v>871</v>
      </c>
      <c r="L2173">
        <v>107475211</v>
      </c>
      <c r="M2173" s="5">
        <v>45192</v>
      </c>
      <c r="N2173">
        <v>30</v>
      </c>
      <c r="O2173">
        <v>2</v>
      </c>
      <c r="P2173">
        <v>7</v>
      </c>
      <c r="Q2173">
        <v>1</v>
      </c>
      <c r="R2173" t="s">
        <v>7</v>
      </c>
    </row>
    <row r="2174" spans="1:18" x14ac:dyDescent="0.35">
      <c r="A2174">
        <v>0</v>
      </c>
      <c r="B2174" t="s">
        <v>404</v>
      </c>
      <c r="C2174">
        <v>0</v>
      </c>
      <c r="E2174" t="s">
        <v>363</v>
      </c>
      <c r="F2174" t="s">
        <v>384</v>
      </c>
      <c r="G2174" t="s">
        <v>404</v>
      </c>
      <c r="H2174">
        <v>0</v>
      </c>
      <c r="I2174" t="s">
        <v>871</v>
      </c>
      <c r="L2174">
        <v>106824299</v>
      </c>
      <c r="M2174" s="5">
        <v>44564</v>
      </c>
      <c r="N2174">
        <v>21</v>
      </c>
      <c r="O2174">
        <v>1</v>
      </c>
      <c r="P2174">
        <v>7</v>
      </c>
      <c r="Q2174">
        <v>2</v>
      </c>
      <c r="R2174" t="s">
        <v>7</v>
      </c>
    </row>
    <row r="2175" spans="1:18" x14ac:dyDescent="0.35">
      <c r="A2175">
        <v>0</v>
      </c>
      <c r="B2175" t="s">
        <v>404</v>
      </c>
      <c r="C2175">
        <v>0</v>
      </c>
      <c r="E2175" t="s">
        <v>363</v>
      </c>
      <c r="F2175" t="s">
        <v>384</v>
      </c>
      <c r="G2175" t="s">
        <v>404</v>
      </c>
      <c r="H2175">
        <v>0</v>
      </c>
      <c r="I2175" t="s">
        <v>871</v>
      </c>
      <c r="L2175">
        <v>105911537</v>
      </c>
      <c r="M2175" s="5">
        <v>43645</v>
      </c>
      <c r="N2175">
        <v>24</v>
      </c>
      <c r="O2175">
        <v>1</v>
      </c>
      <c r="P2175">
        <v>7</v>
      </c>
      <c r="Q2175">
        <v>1</v>
      </c>
      <c r="R2175" t="s">
        <v>7</v>
      </c>
    </row>
    <row r="2176" spans="1:18" x14ac:dyDescent="0.35">
      <c r="A2176">
        <v>0</v>
      </c>
      <c r="B2176" t="s">
        <v>671</v>
      </c>
      <c r="C2176">
        <v>0</v>
      </c>
      <c r="E2176" s="640" t="s">
        <v>344</v>
      </c>
      <c r="F2176" t="s">
        <v>644</v>
      </c>
      <c r="G2176" t="s">
        <v>671</v>
      </c>
      <c r="H2176">
        <v>0</v>
      </c>
      <c r="I2176" t="s">
        <v>871</v>
      </c>
      <c r="L2176">
        <v>108257641</v>
      </c>
      <c r="M2176" s="5">
        <v>45936</v>
      </c>
      <c r="N2176">
        <v>30</v>
      </c>
      <c r="O2176">
        <v>1</v>
      </c>
      <c r="P2176">
        <v>8</v>
      </c>
      <c r="Q2176">
        <v>1</v>
      </c>
      <c r="R2176" t="s">
        <v>7</v>
      </c>
    </row>
    <row r="2177" spans="1:18" x14ac:dyDescent="0.35">
      <c r="A2177">
        <v>0</v>
      </c>
      <c r="B2177" t="s">
        <v>671</v>
      </c>
      <c r="C2177">
        <v>0</v>
      </c>
      <c r="E2177" s="640" t="s">
        <v>344</v>
      </c>
      <c r="F2177" t="s">
        <v>644</v>
      </c>
      <c r="G2177" t="s">
        <v>671</v>
      </c>
      <c r="H2177">
        <v>0</v>
      </c>
      <c r="I2177" t="s">
        <v>871</v>
      </c>
      <c r="L2177">
        <v>108412305</v>
      </c>
      <c r="M2177" s="5">
        <v>46078</v>
      </c>
      <c r="N2177">
        <v>24</v>
      </c>
      <c r="O2177">
        <v>1</v>
      </c>
      <c r="P2177">
        <v>8</v>
      </c>
      <c r="Q2177">
        <v>1</v>
      </c>
      <c r="R2177" t="s">
        <v>7</v>
      </c>
    </row>
    <row r="2178" spans="1:18" x14ac:dyDescent="0.35">
      <c r="A2178">
        <v>721</v>
      </c>
      <c r="B2178" t="s">
        <v>603</v>
      </c>
      <c r="C2178">
        <v>0</v>
      </c>
      <c r="E2178" t="s">
        <v>363</v>
      </c>
      <c r="F2178" t="s">
        <v>603</v>
      </c>
      <c r="G2178" t="s">
        <v>603</v>
      </c>
      <c r="H2178">
        <v>999.99900000000002</v>
      </c>
      <c r="I2178" t="s">
        <v>871</v>
      </c>
      <c r="L2178">
        <v>105514027</v>
      </c>
      <c r="M2178" s="5">
        <v>43265</v>
      </c>
      <c r="N2178">
        <v>24</v>
      </c>
      <c r="O2178">
        <v>1</v>
      </c>
      <c r="P2178">
        <v>8</v>
      </c>
      <c r="Q2178">
        <v>1</v>
      </c>
      <c r="R2178" t="s">
        <v>7</v>
      </c>
    </row>
    <row r="2179" spans="1:18" x14ac:dyDescent="0.35">
      <c r="A2179">
        <v>0</v>
      </c>
      <c r="B2179" t="s">
        <v>382</v>
      </c>
      <c r="C2179">
        <v>0</v>
      </c>
      <c r="E2179" s="640" t="s">
        <v>344</v>
      </c>
      <c r="F2179" t="s">
        <v>363</v>
      </c>
      <c r="G2179" t="s">
        <v>382</v>
      </c>
      <c r="H2179">
        <v>0</v>
      </c>
      <c r="I2179" t="s">
        <v>871</v>
      </c>
      <c r="L2179">
        <v>105488570</v>
      </c>
      <c r="M2179" s="5">
        <v>43240</v>
      </c>
      <c r="N2179">
        <v>19</v>
      </c>
      <c r="O2179">
        <v>1</v>
      </c>
      <c r="P2179">
        <v>8</v>
      </c>
      <c r="Q2179">
        <v>5</v>
      </c>
      <c r="R2179" t="s">
        <v>3</v>
      </c>
    </row>
    <row r="2180" spans="1:18" x14ac:dyDescent="0.35">
      <c r="A2180">
        <v>0</v>
      </c>
      <c r="B2180" t="s">
        <v>382</v>
      </c>
      <c r="C2180">
        <v>0</v>
      </c>
      <c r="E2180" s="640" t="s">
        <v>344</v>
      </c>
      <c r="F2180" t="s">
        <v>367</v>
      </c>
      <c r="G2180" t="s">
        <v>382</v>
      </c>
      <c r="H2180">
        <v>0</v>
      </c>
      <c r="I2180" t="s">
        <v>871</v>
      </c>
      <c r="L2180">
        <v>104098364</v>
      </c>
      <c r="M2180" s="5">
        <v>41820</v>
      </c>
      <c r="N2180">
        <v>19</v>
      </c>
      <c r="O2180">
        <v>1</v>
      </c>
      <c r="P2180">
        <v>8</v>
      </c>
      <c r="Q2180">
        <v>5</v>
      </c>
      <c r="R2180" t="s">
        <v>7</v>
      </c>
    </row>
    <row r="2181" spans="1:18" x14ac:dyDescent="0.35">
      <c r="A2181">
        <v>0</v>
      </c>
      <c r="B2181" t="s">
        <v>382</v>
      </c>
      <c r="C2181">
        <v>0</v>
      </c>
      <c r="E2181" s="640" t="s">
        <v>344</v>
      </c>
      <c r="F2181" t="s">
        <v>660</v>
      </c>
      <c r="G2181" t="s">
        <v>382</v>
      </c>
      <c r="H2181">
        <v>0</v>
      </c>
      <c r="I2181" t="s">
        <v>871</v>
      </c>
      <c r="L2181">
        <v>108398767</v>
      </c>
      <c r="M2181" s="5">
        <v>46062</v>
      </c>
      <c r="N2181">
        <v>24</v>
      </c>
      <c r="O2181">
        <v>1</v>
      </c>
      <c r="P2181">
        <v>8</v>
      </c>
      <c r="Q2181">
        <v>5</v>
      </c>
      <c r="R2181" t="s">
        <v>8</v>
      </c>
    </row>
    <row r="2182" spans="1:18" x14ac:dyDescent="0.35">
      <c r="A2182">
        <v>0</v>
      </c>
      <c r="B2182" t="s">
        <v>382</v>
      </c>
      <c r="C2182">
        <v>0</v>
      </c>
      <c r="E2182" s="640" t="s">
        <v>344</v>
      </c>
      <c r="F2182" t="s">
        <v>707</v>
      </c>
      <c r="G2182" t="s">
        <v>382</v>
      </c>
      <c r="H2182">
        <v>0</v>
      </c>
      <c r="I2182" t="s">
        <v>871</v>
      </c>
      <c r="L2182">
        <v>108110851</v>
      </c>
      <c r="M2182" s="5">
        <v>45790</v>
      </c>
      <c r="N2182">
        <v>19</v>
      </c>
      <c r="O2182">
        <v>1</v>
      </c>
      <c r="P2182">
        <v>8</v>
      </c>
      <c r="Q2182">
        <v>5</v>
      </c>
      <c r="R2182" t="s">
        <v>7</v>
      </c>
    </row>
    <row r="2183" spans="1:18" x14ac:dyDescent="0.35">
      <c r="A2183">
        <v>0</v>
      </c>
      <c r="B2183" t="s">
        <v>382</v>
      </c>
      <c r="C2183">
        <v>0</v>
      </c>
      <c r="E2183" t="s">
        <v>367</v>
      </c>
      <c r="F2183" t="s">
        <v>660</v>
      </c>
      <c r="G2183" t="s">
        <v>382</v>
      </c>
      <c r="H2183">
        <v>1.5</v>
      </c>
      <c r="I2183" t="s">
        <v>871</v>
      </c>
      <c r="L2183">
        <v>108437013</v>
      </c>
      <c r="M2183" s="5">
        <v>46100</v>
      </c>
      <c r="N2183">
        <v>26</v>
      </c>
      <c r="O2183">
        <v>1</v>
      </c>
      <c r="P2183">
        <v>7</v>
      </c>
      <c r="Q2183">
        <v>1</v>
      </c>
      <c r="R2183" t="s">
        <v>3</v>
      </c>
    </row>
    <row r="2184" spans="1:18" x14ac:dyDescent="0.35">
      <c r="A2184">
        <v>0</v>
      </c>
      <c r="B2184" t="s">
        <v>394</v>
      </c>
      <c r="C2184">
        <v>0</v>
      </c>
      <c r="E2184" t="s">
        <v>363</v>
      </c>
      <c r="F2184" t="s">
        <v>523</v>
      </c>
      <c r="G2184" t="s">
        <v>394</v>
      </c>
      <c r="H2184">
        <v>0</v>
      </c>
      <c r="I2184" t="s">
        <v>871</v>
      </c>
      <c r="L2184">
        <v>107378608</v>
      </c>
      <c r="M2184" s="5">
        <v>45102</v>
      </c>
      <c r="N2184">
        <v>24</v>
      </c>
      <c r="O2184">
        <v>1</v>
      </c>
      <c r="P2184">
        <v>8</v>
      </c>
      <c r="Q2184">
        <v>1</v>
      </c>
      <c r="R2184" t="s">
        <v>7</v>
      </c>
    </row>
    <row r="2185" spans="1:18" x14ac:dyDescent="0.35">
      <c r="A2185">
        <v>0</v>
      </c>
      <c r="B2185" t="s">
        <v>394</v>
      </c>
      <c r="C2185">
        <v>0</v>
      </c>
      <c r="E2185" t="s">
        <v>363</v>
      </c>
      <c r="F2185" t="s">
        <v>384</v>
      </c>
      <c r="G2185" t="s">
        <v>394</v>
      </c>
      <c r="H2185">
        <v>0</v>
      </c>
      <c r="I2185" t="s">
        <v>871</v>
      </c>
      <c r="L2185">
        <v>106437344</v>
      </c>
      <c r="M2185" s="5">
        <v>44180</v>
      </c>
      <c r="N2185">
        <v>26</v>
      </c>
      <c r="O2185">
        <v>1</v>
      </c>
      <c r="P2185">
        <v>8</v>
      </c>
      <c r="Q2185">
        <v>1</v>
      </c>
      <c r="R2185" t="s">
        <v>8</v>
      </c>
    </row>
    <row r="2186" spans="1:18" x14ac:dyDescent="0.35">
      <c r="A2186">
        <v>0</v>
      </c>
      <c r="B2186" t="s">
        <v>394</v>
      </c>
      <c r="C2186">
        <v>0</v>
      </c>
      <c r="E2186" t="s">
        <v>363</v>
      </c>
      <c r="F2186" t="s">
        <v>436</v>
      </c>
      <c r="G2186" t="s">
        <v>394</v>
      </c>
      <c r="H2186">
        <v>0</v>
      </c>
      <c r="I2186" t="s">
        <v>871</v>
      </c>
      <c r="L2186">
        <v>106360401</v>
      </c>
      <c r="M2186" s="5">
        <v>44111</v>
      </c>
      <c r="N2186">
        <v>30</v>
      </c>
      <c r="O2186">
        <v>1</v>
      </c>
      <c r="P2186">
        <v>8</v>
      </c>
      <c r="Q2186">
        <v>5</v>
      </c>
      <c r="R2186" t="s">
        <v>7</v>
      </c>
    </row>
    <row r="2187" spans="1:18" x14ac:dyDescent="0.35">
      <c r="A2187">
        <v>0</v>
      </c>
      <c r="B2187" t="s">
        <v>394</v>
      </c>
      <c r="C2187">
        <v>0</v>
      </c>
      <c r="E2187" t="s">
        <v>363</v>
      </c>
      <c r="F2187" t="s">
        <v>436</v>
      </c>
      <c r="G2187" t="s">
        <v>394</v>
      </c>
      <c r="H2187">
        <v>0</v>
      </c>
      <c r="I2187" t="s">
        <v>871</v>
      </c>
      <c r="L2187">
        <v>106191387</v>
      </c>
      <c r="M2187" s="5">
        <v>43912</v>
      </c>
      <c r="N2187">
        <v>19</v>
      </c>
      <c r="O2187">
        <v>1</v>
      </c>
      <c r="P2187">
        <v>8</v>
      </c>
      <c r="Q2187">
        <v>1</v>
      </c>
      <c r="R2187" t="s">
        <v>7</v>
      </c>
    </row>
    <row r="2188" spans="1:18" x14ac:dyDescent="0.35">
      <c r="A2188">
        <v>0</v>
      </c>
      <c r="B2188" t="s">
        <v>394</v>
      </c>
      <c r="C2188">
        <v>0</v>
      </c>
      <c r="E2188" t="s">
        <v>363</v>
      </c>
      <c r="F2188" t="s">
        <v>384</v>
      </c>
      <c r="G2188" t="s">
        <v>394</v>
      </c>
      <c r="H2188">
        <v>0</v>
      </c>
      <c r="I2188" t="s">
        <v>871</v>
      </c>
      <c r="L2188">
        <v>106105392</v>
      </c>
      <c r="M2188" s="5">
        <v>43820</v>
      </c>
      <c r="N2188">
        <v>24</v>
      </c>
      <c r="O2188">
        <v>1</v>
      </c>
      <c r="P2188">
        <v>8</v>
      </c>
      <c r="Q2188">
        <v>1</v>
      </c>
      <c r="R2188" t="s">
        <v>3</v>
      </c>
    </row>
    <row r="2189" spans="1:18" x14ac:dyDescent="0.35">
      <c r="A2189">
        <v>0</v>
      </c>
      <c r="B2189" t="s">
        <v>394</v>
      </c>
      <c r="C2189">
        <v>0</v>
      </c>
      <c r="E2189" t="s">
        <v>363</v>
      </c>
      <c r="F2189" t="s">
        <v>384</v>
      </c>
      <c r="G2189" t="s">
        <v>394</v>
      </c>
      <c r="H2189">
        <v>0</v>
      </c>
      <c r="I2189" t="s">
        <v>871</v>
      </c>
      <c r="L2189">
        <v>105676492</v>
      </c>
      <c r="M2189" s="5">
        <v>43414</v>
      </c>
      <c r="N2189">
        <v>24</v>
      </c>
      <c r="O2189">
        <v>1</v>
      </c>
      <c r="P2189">
        <v>8</v>
      </c>
      <c r="Q2189">
        <v>1</v>
      </c>
      <c r="R2189" t="s">
        <v>7</v>
      </c>
    </row>
    <row r="2190" spans="1:18" x14ac:dyDescent="0.35">
      <c r="A2190">
        <v>0</v>
      </c>
      <c r="B2190" t="s">
        <v>394</v>
      </c>
      <c r="C2190">
        <v>0</v>
      </c>
      <c r="E2190" t="s">
        <v>363</v>
      </c>
      <c r="F2190" t="s">
        <v>708</v>
      </c>
      <c r="G2190" t="s">
        <v>394</v>
      </c>
      <c r="H2190">
        <v>0</v>
      </c>
      <c r="I2190" t="s">
        <v>871</v>
      </c>
      <c r="L2190">
        <v>105541519</v>
      </c>
      <c r="M2190" s="5">
        <v>43294</v>
      </c>
      <c r="N2190">
        <v>24</v>
      </c>
      <c r="O2190">
        <v>1</v>
      </c>
      <c r="P2190">
        <v>8</v>
      </c>
      <c r="Q2190">
        <v>1</v>
      </c>
      <c r="R2190" t="s">
        <v>8</v>
      </c>
    </row>
    <row r="2191" spans="1:18" x14ac:dyDescent="0.35">
      <c r="A2191">
        <v>0</v>
      </c>
      <c r="B2191" t="s">
        <v>394</v>
      </c>
      <c r="C2191">
        <v>0</v>
      </c>
      <c r="E2191" t="s">
        <v>363</v>
      </c>
      <c r="F2191" t="s">
        <v>437</v>
      </c>
      <c r="G2191" t="s">
        <v>394</v>
      </c>
      <c r="H2191">
        <v>0</v>
      </c>
      <c r="I2191" t="s">
        <v>871</v>
      </c>
      <c r="L2191">
        <v>104913473</v>
      </c>
      <c r="M2191" s="5">
        <v>42685</v>
      </c>
      <c r="N2191">
        <v>24</v>
      </c>
      <c r="O2191">
        <v>1</v>
      </c>
      <c r="P2191">
        <v>8</v>
      </c>
      <c r="Q2191">
        <v>1</v>
      </c>
      <c r="R2191" t="s">
        <v>7</v>
      </c>
    </row>
    <row r="2192" spans="1:18" x14ac:dyDescent="0.35">
      <c r="A2192">
        <v>0</v>
      </c>
      <c r="B2192" t="s">
        <v>394</v>
      </c>
      <c r="C2192">
        <v>0</v>
      </c>
      <c r="E2192" t="s">
        <v>363</v>
      </c>
      <c r="F2192" t="s">
        <v>436</v>
      </c>
      <c r="G2192" t="s">
        <v>394</v>
      </c>
      <c r="H2192">
        <v>0</v>
      </c>
      <c r="I2192" t="s">
        <v>871</v>
      </c>
      <c r="L2192">
        <v>104198832</v>
      </c>
      <c r="M2192" s="5">
        <v>41942</v>
      </c>
      <c r="N2192">
        <v>24</v>
      </c>
      <c r="O2192">
        <v>1</v>
      </c>
      <c r="P2192">
        <v>0</v>
      </c>
      <c r="Q2192">
        <v>1</v>
      </c>
      <c r="R2192" t="s">
        <v>7</v>
      </c>
    </row>
    <row r="2193" spans="1:18" x14ac:dyDescent="0.35">
      <c r="A2193">
        <v>0</v>
      </c>
      <c r="B2193" t="s">
        <v>394</v>
      </c>
      <c r="C2193">
        <v>0</v>
      </c>
      <c r="E2193" t="s">
        <v>363</v>
      </c>
      <c r="F2193" t="s">
        <v>384</v>
      </c>
      <c r="G2193" t="s">
        <v>394</v>
      </c>
      <c r="H2193">
        <v>0</v>
      </c>
      <c r="I2193" t="s">
        <v>871</v>
      </c>
      <c r="L2193">
        <v>107705170</v>
      </c>
      <c r="M2193" s="5">
        <v>45412</v>
      </c>
      <c r="N2193">
        <v>23</v>
      </c>
      <c r="O2193">
        <v>1</v>
      </c>
      <c r="P2193">
        <v>8</v>
      </c>
      <c r="Q2193">
        <v>1</v>
      </c>
      <c r="R2193" t="s">
        <v>8</v>
      </c>
    </row>
    <row r="2194" spans="1:18" x14ac:dyDescent="0.35">
      <c r="A2194">
        <v>502</v>
      </c>
      <c r="B2194" t="s">
        <v>447</v>
      </c>
      <c r="C2194">
        <v>0</v>
      </c>
      <c r="E2194" s="640" t="s">
        <v>364</v>
      </c>
      <c r="G2194" t="s">
        <v>454</v>
      </c>
      <c r="H2194">
        <v>0.65400000000000003</v>
      </c>
      <c r="I2194" t="s">
        <v>871</v>
      </c>
      <c r="L2194">
        <v>105734365</v>
      </c>
      <c r="M2194" s="5">
        <v>43452</v>
      </c>
      <c r="N2194">
        <v>30</v>
      </c>
      <c r="O2194">
        <v>1</v>
      </c>
      <c r="P2194">
        <v>7</v>
      </c>
      <c r="Q2194">
        <v>4</v>
      </c>
      <c r="R2194" t="s">
        <v>7</v>
      </c>
    </row>
    <row r="2195" spans="1:18" x14ac:dyDescent="0.35">
      <c r="A2195">
        <v>502</v>
      </c>
      <c r="B2195" t="s">
        <v>447</v>
      </c>
      <c r="C2195">
        <v>0</v>
      </c>
      <c r="E2195" s="640" t="s">
        <v>364</v>
      </c>
      <c r="F2195" t="s">
        <v>449</v>
      </c>
      <c r="G2195" t="s">
        <v>454</v>
      </c>
      <c r="H2195">
        <v>0.65400000000000003</v>
      </c>
      <c r="I2195" t="s">
        <v>871</v>
      </c>
      <c r="L2195">
        <v>104330104</v>
      </c>
      <c r="M2195" s="5">
        <v>42082</v>
      </c>
      <c r="N2195">
        <v>21</v>
      </c>
      <c r="O2195">
        <v>1</v>
      </c>
      <c r="Q2195">
        <v>1</v>
      </c>
      <c r="R2195" t="s">
        <v>7</v>
      </c>
    </row>
    <row r="2196" spans="1:18" x14ac:dyDescent="0.35">
      <c r="A2196">
        <v>502</v>
      </c>
      <c r="B2196" t="s">
        <v>447</v>
      </c>
      <c r="C2196">
        <v>0</v>
      </c>
      <c r="E2196" t="s">
        <v>363</v>
      </c>
      <c r="G2196" t="s">
        <v>454</v>
      </c>
      <c r="H2196">
        <v>0.65400000000000003</v>
      </c>
      <c r="I2196" t="s">
        <v>871</v>
      </c>
      <c r="L2196">
        <v>108498807</v>
      </c>
      <c r="M2196" s="5">
        <v>46157</v>
      </c>
      <c r="N2196">
        <v>24</v>
      </c>
      <c r="O2196">
        <v>1</v>
      </c>
      <c r="P2196">
        <v>0</v>
      </c>
      <c r="Q2196">
        <v>1</v>
      </c>
      <c r="R2196" t="s">
        <v>7</v>
      </c>
    </row>
    <row r="2197" spans="1:18" x14ac:dyDescent="0.35">
      <c r="A2197">
        <v>502</v>
      </c>
      <c r="B2197" t="s">
        <v>421</v>
      </c>
      <c r="C2197">
        <v>0</v>
      </c>
      <c r="E2197" t="s">
        <v>363</v>
      </c>
      <c r="G2197" t="s">
        <v>446</v>
      </c>
      <c r="H2197">
        <v>2.169</v>
      </c>
      <c r="I2197" t="s">
        <v>871</v>
      </c>
      <c r="L2197">
        <v>107502095</v>
      </c>
      <c r="M2197" s="5">
        <v>45201</v>
      </c>
      <c r="N2197">
        <v>30</v>
      </c>
      <c r="O2197">
        <v>1</v>
      </c>
      <c r="P2197">
        <v>7</v>
      </c>
      <c r="Q2197">
        <v>1</v>
      </c>
      <c r="R2197" t="s">
        <v>8</v>
      </c>
    </row>
    <row r="2198" spans="1:18" x14ac:dyDescent="0.35">
      <c r="A2198">
        <v>502</v>
      </c>
      <c r="B2198" t="s">
        <v>446</v>
      </c>
      <c r="C2198">
        <v>0</v>
      </c>
      <c r="E2198" t="s">
        <v>363</v>
      </c>
      <c r="G2198" t="s">
        <v>446</v>
      </c>
      <c r="H2198">
        <v>2.169</v>
      </c>
      <c r="I2198" t="s">
        <v>871</v>
      </c>
      <c r="L2198">
        <v>108413942</v>
      </c>
      <c r="M2198" s="5">
        <v>46073</v>
      </c>
      <c r="N2198">
        <v>30</v>
      </c>
      <c r="O2198">
        <v>1</v>
      </c>
      <c r="P2198">
        <v>7</v>
      </c>
      <c r="Q2198">
        <v>4</v>
      </c>
      <c r="R2198" t="s">
        <v>10</v>
      </c>
    </row>
    <row r="2199" spans="1:18" x14ac:dyDescent="0.35">
      <c r="A2199">
        <v>502</v>
      </c>
      <c r="B2199" t="s">
        <v>446</v>
      </c>
      <c r="C2199">
        <v>0</v>
      </c>
      <c r="E2199" t="s">
        <v>363</v>
      </c>
      <c r="F2199" t="s">
        <v>461</v>
      </c>
      <c r="G2199" t="s">
        <v>446</v>
      </c>
      <c r="H2199">
        <v>2.169</v>
      </c>
      <c r="I2199" t="s">
        <v>871</v>
      </c>
      <c r="L2199">
        <v>108303888</v>
      </c>
      <c r="M2199" s="5">
        <v>45958</v>
      </c>
      <c r="N2199">
        <v>25</v>
      </c>
      <c r="O2199">
        <v>2</v>
      </c>
      <c r="P2199">
        <v>7</v>
      </c>
      <c r="Q2199">
        <v>3</v>
      </c>
      <c r="R2199" t="s">
        <v>7</v>
      </c>
    </row>
    <row r="2200" spans="1:18" x14ac:dyDescent="0.35">
      <c r="A2200">
        <v>502</v>
      </c>
      <c r="B2200" t="s">
        <v>446</v>
      </c>
      <c r="C2200">
        <v>0</v>
      </c>
      <c r="E2200" t="s">
        <v>363</v>
      </c>
      <c r="F2200" t="s">
        <v>460</v>
      </c>
      <c r="G2200" t="s">
        <v>446</v>
      </c>
      <c r="H2200">
        <v>2.169</v>
      </c>
      <c r="I2200" t="s">
        <v>871</v>
      </c>
      <c r="L2200">
        <v>107831776</v>
      </c>
      <c r="M2200" s="5">
        <v>45516</v>
      </c>
      <c r="N2200">
        <v>21</v>
      </c>
      <c r="O2200">
        <v>2</v>
      </c>
      <c r="Q2200">
        <v>1</v>
      </c>
      <c r="R2200" t="s">
        <v>7</v>
      </c>
    </row>
    <row r="2201" spans="1:18" x14ac:dyDescent="0.35">
      <c r="A2201">
        <v>502</v>
      </c>
      <c r="B2201" t="s">
        <v>446</v>
      </c>
      <c r="C2201">
        <v>0</v>
      </c>
      <c r="E2201" t="s">
        <v>363</v>
      </c>
      <c r="F2201" t="s">
        <v>460</v>
      </c>
      <c r="G2201" t="s">
        <v>446</v>
      </c>
      <c r="H2201">
        <v>2.169</v>
      </c>
      <c r="I2201" t="s">
        <v>871</v>
      </c>
      <c r="L2201">
        <v>108360767</v>
      </c>
      <c r="M2201" s="5">
        <v>45993</v>
      </c>
      <c r="N2201">
        <v>30</v>
      </c>
      <c r="O2201">
        <v>1</v>
      </c>
      <c r="Q2201">
        <v>5</v>
      </c>
      <c r="R2201" t="s">
        <v>3</v>
      </c>
    </row>
    <row r="2202" spans="1:18" x14ac:dyDescent="0.35">
      <c r="A2202">
        <v>502</v>
      </c>
      <c r="B2202" t="s">
        <v>446</v>
      </c>
      <c r="C2202">
        <v>0</v>
      </c>
      <c r="E2202" t="s">
        <v>363</v>
      </c>
      <c r="G2202" t="s">
        <v>446</v>
      </c>
      <c r="H2202">
        <v>2.169</v>
      </c>
      <c r="I2202" t="s">
        <v>871</v>
      </c>
      <c r="L2202">
        <v>107413319</v>
      </c>
      <c r="M2202" s="5">
        <v>45121</v>
      </c>
      <c r="N2202">
        <v>28</v>
      </c>
      <c r="O2202">
        <v>1</v>
      </c>
      <c r="P2202">
        <v>7</v>
      </c>
      <c r="Q2202">
        <v>3</v>
      </c>
      <c r="R2202" t="s">
        <v>7</v>
      </c>
    </row>
    <row r="2203" spans="1:18" x14ac:dyDescent="0.35">
      <c r="A2203">
        <v>502</v>
      </c>
      <c r="B2203" t="s">
        <v>446</v>
      </c>
      <c r="C2203">
        <v>0</v>
      </c>
      <c r="E2203" t="s">
        <v>363</v>
      </c>
      <c r="F2203" t="s">
        <v>460</v>
      </c>
      <c r="G2203" t="s">
        <v>446</v>
      </c>
      <c r="H2203">
        <v>2.169</v>
      </c>
      <c r="I2203" t="s">
        <v>871</v>
      </c>
      <c r="L2203">
        <v>107447815</v>
      </c>
      <c r="M2203" s="5">
        <v>45152</v>
      </c>
      <c r="N2203">
        <v>23</v>
      </c>
      <c r="O2203">
        <v>1</v>
      </c>
      <c r="P2203">
        <v>7</v>
      </c>
      <c r="Q2203">
        <v>1</v>
      </c>
      <c r="R2203" t="s">
        <v>3</v>
      </c>
    </row>
    <row r="2204" spans="1:18" x14ac:dyDescent="0.35">
      <c r="A2204">
        <v>502</v>
      </c>
      <c r="B2204" t="s">
        <v>446</v>
      </c>
      <c r="C2204">
        <v>0</v>
      </c>
      <c r="E2204" t="s">
        <v>363</v>
      </c>
      <c r="F2204" t="s">
        <v>531</v>
      </c>
      <c r="G2204" t="s">
        <v>446</v>
      </c>
      <c r="H2204">
        <v>2.169</v>
      </c>
      <c r="I2204" t="s">
        <v>871</v>
      </c>
      <c r="L2204">
        <v>107213795</v>
      </c>
      <c r="M2204" s="5">
        <v>44926</v>
      </c>
      <c r="N2204">
        <v>29</v>
      </c>
      <c r="O2204">
        <v>2</v>
      </c>
      <c r="P2204">
        <v>7</v>
      </c>
      <c r="Q2204">
        <v>1</v>
      </c>
      <c r="R2204" t="s">
        <v>7</v>
      </c>
    </row>
    <row r="2205" spans="1:18" x14ac:dyDescent="0.35">
      <c r="A2205">
        <v>502</v>
      </c>
      <c r="B2205" t="s">
        <v>446</v>
      </c>
      <c r="C2205">
        <v>0</v>
      </c>
      <c r="E2205" t="s">
        <v>363</v>
      </c>
      <c r="F2205" t="s">
        <v>460</v>
      </c>
      <c r="G2205" t="s">
        <v>446</v>
      </c>
      <c r="H2205">
        <v>2.169</v>
      </c>
      <c r="I2205" t="s">
        <v>871</v>
      </c>
      <c r="L2205">
        <v>107241930</v>
      </c>
      <c r="M2205" s="5">
        <v>44959</v>
      </c>
      <c r="N2205">
        <v>21</v>
      </c>
      <c r="O2205">
        <v>2</v>
      </c>
      <c r="P2205">
        <v>7</v>
      </c>
      <c r="Q2205">
        <v>1</v>
      </c>
      <c r="R2205" t="s">
        <v>7</v>
      </c>
    </row>
    <row r="2206" spans="1:18" x14ac:dyDescent="0.35">
      <c r="A2206">
        <v>502</v>
      </c>
      <c r="B2206" t="s">
        <v>446</v>
      </c>
      <c r="C2206">
        <v>0</v>
      </c>
      <c r="E2206" t="s">
        <v>363</v>
      </c>
      <c r="G2206" t="s">
        <v>446</v>
      </c>
      <c r="H2206">
        <v>2.169</v>
      </c>
      <c r="I2206" t="s">
        <v>871</v>
      </c>
      <c r="L2206">
        <v>106629607</v>
      </c>
      <c r="M2206" s="5">
        <v>44330</v>
      </c>
      <c r="N2206">
        <v>30</v>
      </c>
      <c r="O2206">
        <v>1</v>
      </c>
      <c r="Q2206">
        <v>1</v>
      </c>
      <c r="R2206" t="s">
        <v>8</v>
      </c>
    </row>
    <row r="2207" spans="1:18" x14ac:dyDescent="0.35">
      <c r="A2207">
        <v>502</v>
      </c>
      <c r="B2207" t="s">
        <v>446</v>
      </c>
      <c r="C2207">
        <v>0</v>
      </c>
      <c r="E2207" t="s">
        <v>363</v>
      </c>
      <c r="F2207" t="s">
        <v>461</v>
      </c>
      <c r="G2207" t="s">
        <v>446</v>
      </c>
      <c r="H2207">
        <v>2.169</v>
      </c>
      <c r="I2207" t="s">
        <v>871</v>
      </c>
      <c r="L2207">
        <v>106545789</v>
      </c>
      <c r="M2207" s="5">
        <v>44270</v>
      </c>
      <c r="N2207">
        <v>30</v>
      </c>
      <c r="O2207">
        <v>1</v>
      </c>
      <c r="P2207">
        <v>7</v>
      </c>
      <c r="Q2207">
        <v>1</v>
      </c>
      <c r="R2207" t="s">
        <v>3</v>
      </c>
    </row>
    <row r="2208" spans="1:18" x14ac:dyDescent="0.35">
      <c r="A2208">
        <v>502</v>
      </c>
      <c r="B2208" t="s">
        <v>446</v>
      </c>
      <c r="C2208">
        <v>0</v>
      </c>
      <c r="E2208" t="s">
        <v>363</v>
      </c>
      <c r="G2208" t="s">
        <v>446</v>
      </c>
      <c r="H2208">
        <v>2.169</v>
      </c>
      <c r="I2208" t="s">
        <v>871</v>
      </c>
      <c r="L2208">
        <v>106503419</v>
      </c>
      <c r="M2208" s="5">
        <v>44212</v>
      </c>
      <c r="N2208">
        <v>28</v>
      </c>
      <c r="O2208">
        <v>1</v>
      </c>
      <c r="P2208">
        <v>7</v>
      </c>
      <c r="Q2208">
        <v>1</v>
      </c>
      <c r="R2208" t="s">
        <v>7</v>
      </c>
    </row>
    <row r="2209" spans="1:18" x14ac:dyDescent="0.35">
      <c r="A2209">
        <v>502</v>
      </c>
      <c r="B2209" t="s">
        <v>446</v>
      </c>
      <c r="C2209">
        <v>0</v>
      </c>
      <c r="E2209" t="s">
        <v>363</v>
      </c>
      <c r="G2209" t="s">
        <v>446</v>
      </c>
      <c r="H2209">
        <v>2.169</v>
      </c>
      <c r="I2209" t="s">
        <v>871</v>
      </c>
      <c r="L2209">
        <v>105812186</v>
      </c>
      <c r="M2209" s="5">
        <v>43543</v>
      </c>
      <c r="N2209">
        <v>21</v>
      </c>
      <c r="O2209">
        <v>1</v>
      </c>
      <c r="P2209">
        <v>7</v>
      </c>
      <c r="Q2209">
        <v>1</v>
      </c>
      <c r="R2209" t="s">
        <v>7</v>
      </c>
    </row>
    <row r="2210" spans="1:18" x14ac:dyDescent="0.35">
      <c r="A2210">
        <v>502</v>
      </c>
      <c r="B2210" t="s">
        <v>446</v>
      </c>
      <c r="C2210">
        <v>0</v>
      </c>
      <c r="E2210" t="s">
        <v>363</v>
      </c>
      <c r="F2210" t="s">
        <v>460</v>
      </c>
      <c r="G2210" t="s">
        <v>446</v>
      </c>
      <c r="H2210">
        <v>2.169</v>
      </c>
      <c r="I2210" t="s">
        <v>871</v>
      </c>
      <c r="L2210">
        <v>105673438</v>
      </c>
      <c r="M2210" s="5">
        <v>43406</v>
      </c>
      <c r="N2210">
        <v>24</v>
      </c>
      <c r="O2210">
        <v>1</v>
      </c>
      <c r="P2210">
        <v>7</v>
      </c>
      <c r="Q2210">
        <v>1</v>
      </c>
      <c r="R2210" t="s">
        <v>7</v>
      </c>
    </row>
    <row r="2211" spans="1:18" x14ac:dyDescent="0.35">
      <c r="A2211">
        <v>502</v>
      </c>
      <c r="B2211" t="s">
        <v>446</v>
      </c>
      <c r="C2211">
        <v>0</v>
      </c>
      <c r="E2211" t="s">
        <v>363</v>
      </c>
      <c r="F2211" t="s">
        <v>460</v>
      </c>
      <c r="G2211" t="s">
        <v>446</v>
      </c>
      <c r="H2211">
        <v>2.169</v>
      </c>
      <c r="I2211" t="s">
        <v>871</v>
      </c>
      <c r="L2211">
        <v>105372305</v>
      </c>
      <c r="M2211" s="5">
        <v>43119</v>
      </c>
      <c r="N2211">
        <v>21</v>
      </c>
      <c r="O2211">
        <v>1</v>
      </c>
      <c r="P2211">
        <v>7</v>
      </c>
      <c r="Q2211">
        <v>4</v>
      </c>
      <c r="R2211" t="s">
        <v>7</v>
      </c>
    </row>
    <row r="2212" spans="1:18" x14ac:dyDescent="0.35">
      <c r="A2212">
        <v>502</v>
      </c>
      <c r="B2212" t="s">
        <v>446</v>
      </c>
      <c r="C2212">
        <v>0</v>
      </c>
      <c r="E2212" t="s">
        <v>363</v>
      </c>
      <c r="G2212" t="s">
        <v>446</v>
      </c>
      <c r="H2212">
        <v>2.169</v>
      </c>
      <c r="I2212" t="s">
        <v>871</v>
      </c>
      <c r="L2212">
        <v>105302147</v>
      </c>
      <c r="M2212" s="5">
        <v>43056</v>
      </c>
      <c r="N2212">
        <v>21</v>
      </c>
      <c r="O2212">
        <v>1</v>
      </c>
      <c r="P2212">
        <v>7</v>
      </c>
      <c r="Q2212">
        <v>1</v>
      </c>
      <c r="R2212" t="s">
        <v>7</v>
      </c>
    </row>
    <row r="2213" spans="1:18" x14ac:dyDescent="0.35">
      <c r="A2213">
        <v>502</v>
      </c>
      <c r="B2213" t="s">
        <v>446</v>
      </c>
      <c r="C2213">
        <v>0</v>
      </c>
      <c r="E2213" t="s">
        <v>363</v>
      </c>
      <c r="F2213" t="s">
        <v>460</v>
      </c>
      <c r="G2213" t="s">
        <v>446</v>
      </c>
      <c r="H2213">
        <v>2.169</v>
      </c>
      <c r="I2213" t="s">
        <v>871</v>
      </c>
      <c r="L2213">
        <v>108138631</v>
      </c>
      <c r="M2213" s="5">
        <v>45798</v>
      </c>
      <c r="N2213">
        <v>24</v>
      </c>
      <c r="O2213">
        <v>1</v>
      </c>
      <c r="P2213">
        <v>7</v>
      </c>
      <c r="Q2213">
        <v>1</v>
      </c>
      <c r="R2213" t="s">
        <v>8</v>
      </c>
    </row>
    <row r="2214" spans="1:18" x14ac:dyDescent="0.35">
      <c r="A2214">
        <v>0</v>
      </c>
      <c r="B2214" t="s">
        <v>446</v>
      </c>
      <c r="C2214">
        <v>0</v>
      </c>
      <c r="E2214" t="s">
        <v>363</v>
      </c>
      <c r="G2214" t="s">
        <v>446</v>
      </c>
      <c r="H2214">
        <v>2.169</v>
      </c>
      <c r="I2214" t="s">
        <v>871</v>
      </c>
      <c r="L2214">
        <v>104776651</v>
      </c>
      <c r="M2214" s="5">
        <v>42534</v>
      </c>
      <c r="N2214">
        <v>21</v>
      </c>
      <c r="O2214">
        <v>1</v>
      </c>
      <c r="P2214">
        <v>7</v>
      </c>
      <c r="Q2214">
        <v>1</v>
      </c>
      <c r="R2214" t="s">
        <v>3</v>
      </c>
    </row>
    <row r="2215" spans="1:18" x14ac:dyDescent="0.35">
      <c r="A2215">
        <v>502</v>
      </c>
      <c r="B2215" t="s">
        <v>446</v>
      </c>
      <c r="C2215">
        <v>0</v>
      </c>
      <c r="E2215" t="s">
        <v>363</v>
      </c>
      <c r="F2215" t="s">
        <v>421</v>
      </c>
      <c r="G2215" t="s">
        <v>446</v>
      </c>
      <c r="H2215">
        <v>2.169</v>
      </c>
      <c r="I2215" t="s">
        <v>871</v>
      </c>
      <c r="L2215">
        <v>104193193</v>
      </c>
      <c r="M2215" s="5">
        <v>41926</v>
      </c>
      <c r="N2215">
        <v>30</v>
      </c>
      <c r="O2215">
        <v>2</v>
      </c>
      <c r="P2215">
        <v>7</v>
      </c>
      <c r="Q2215">
        <v>1</v>
      </c>
      <c r="R2215" t="s">
        <v>8</v>
      </c>
    </row>
    <row r="2216" spans="1:18" x14ac:dyDescent="0.35">
      <c r="A2216">
        <v>502</v>
      </c>
      <c r="B2216" t="s">
        <v>446</v>
      </c>
      <c r="C2216">
        <v>0</v>
      </c>
      <c r="E2216" t="s">
        <v>363</v>
      </c>
      <c r="G2216" t="s">
        <v>446</v>
      </c>
      <c r="H2216">
        <v>2.169</v>
      </c>
      <c r="I2216" t="s">
        <v>871</v>
      </c>
      <c r="L2216">
        <v>104120184</v>
      </c>
      <c r="M2216" s="5">
        <v>41819</v>
      </c>
      <c r="N2216">
        <v>30</v>
      </c>
      <c r="O2216">
        <v>1</v>
      </c>
      <c r="P2216">
        <v>0</v>
      </c>
      <c r="Q2216">
        <v>1</v>
      </c>
      <c r="R2216" t="s">
        <v>7</v>
      </c>
    </row>
    <row r="2217" spans="1:18" x14ac:dyDescent="0.35">
      <c r="A2217">
        <v>502</v>
      </c>
      <c r="B2217" t="s">
        <v>446</v>
      </c>
      <c r="C2217">
        <v>0</v>
      </c>
      <c r="E2217" t="s">
        <v>363</v>
      </c>
      <c r="F2217" t="s">
        <v>531</v>
      </c>
      <c r="G2217" t="s">
        <v>446</v>
      </c>
      <c r="H2217">
        <v>2.169</v>
      </c>
      <c r="I2217" t="s">
        <v>871</v>
      </c>
      <c r="L2217">
        <v>107791683</v>
      </c>
      <c r="M2217" s="5">
        <v>45483</v>
      </c>
      <c r="N2217">
        <v>30</v>
      </c>
      <c r="O2217">
        <v>1</v>
      </c>
      <c r="P2217">
        <v>7</v>
      </c>
      <c r="Q2217">
        <v>1</v>
      </c>
      <c r="R2217" t="s">
        <v>8</v>
      </c>
    </row>
    <row r="2218" spans="1:18" x14ac:dyDescent="0.35">
      <c r="A2218">
        <v>502</v>
      </c>
      <c r="B2218" t="s">
        <v>446</v>
      </c>
      <c r="C2218">
        <v>0</v>
      </c>
      <c r="E2218" t="s">
        <v>363</v>
      </c>
      <c r="G2218" t="s">
        <v>446</v>
      </c>
      <c r="H2218">
        <v>2.169</v>
      </c>
      <c r="I2218" t="s">
        <v>871</v>
      </c>
      <c r="L2218">
        <v>108487128</v>
      </c>
      <c r="M2218" s="5">
        <v>46147</v>
      </c>
      <c r="N2218">
        <v>23</v>
      </c>
      <c r="O2218">
        <v>1</v>
      </c>
      <c r="P2218">
        <v>7</v>
      </c>
      <c r="Q2218">
        <v>1</v>
      </c>
      <c r="R2218" t="s">
        <v>3</v>
      </c>
    </row>
    <row r="2219" spans="1:18" x14ac:dyDescent="0.35">
      <c r="A2219">
        <v>502</v>
      </c>
      <c r="B2219" t="s">
        <v>446</v>
      </c>
      <c r="C2219">
        <v>0</v>
      </c>
      <c r="D2219" t="s">
        <v>385</v>
      </c>
      <c r="E2219" t="s">
        <v>363</v>
      </c>
      <c r="F2219" t="s">
        <v>531</v>
      </c>
      <c r="G2219" t="s">
        <v>446</v>
      </c>
      <c r="H2219">
        <v>2.169</v>
      </c>
      <c r="I2219" t="s">
        <v>871</v>
      </c>
      <c r="L2219">
        <v>106895637</v>
      </c>
      <c r="M2219" s="5">
        <v>44583</v>
      </c>
      <c r="N2219">
        <v>32</v>
      </c>
      <c r="O2219">
        <v>4</v>
      </c>
      <c r="P2219">
        <v>0</v>
      </c>
      <c r="Q2219">
        <v>5</v>
      </c>
      <c r="R2219" t="s">
        <v>7</v>
      </c>
    </row>
    <row r="2220" spans="1:18" x14ac:dyDescent="0.35">
      <c r="A2220">
        <v>491</v>
      </c>
      <c r="B2220" t="s">
        <v>494</v>
      </c>
      <c r="C2220">
        <v>0</v>
      </c>
      <c r="E2220" s="640" t="s">
        <v>364</v>
      </c>
      <c r="F2220" t="s">
        <v>380</v>
      </c>
      <c r="G2220" t="s">
        <v>484</v>
      </c>
      <c r="H2220">
        <v>1.125</v>
      </c>
      <c r="I2220" t="s">
        <v>871</v>
      </c>
      <c r="L2220">
        <v>106563528</v>
      </c>
      <c r="M2220" s="5">
        <v>44318</v>
      </c>
      <c r="N2220">
        <v>24</v>
      </c>
      <c r="O2220">
        <v>1</v>
      </c>
      <c r="P2220">
        <v>9</v>
      </c>
      <c r="Q2220">
        <v>5</v>
      </c>
      <c r="R2220" t="s">
        <v>7</v>
      </c>
    </row>
    <row r="2221" spans="1:18" x14ac:dyDescent="0.35">
      <c r="A2221">
        <v>491</v>
      </c>
      <c r="B2221" t="s">
        <v>494</v>
      </c>
      <c r="C2221">
        <v>0</v>
      </c>
      <c r="E2221" s="640" t="s">
        <v>364</v>
      </c>
      <c r="G2221" t="s">
        <v>484</v>
      </c>
      <c r="H2221">
        <v>1.125</v>
      </c>
      <c r="I2221" t="s">
        <v>871</v>
      </c>
      <c r="L2221">
        <v>108437453</v>
      </c>
      <c r="M2221" s="5">
        <v>46100</v>
      </c>
      <c r="N2221">
        <v>21</v>
      </c>
      <c r="O2221">
        <v>1</v>
      </c>
      <c r="P2221">
        <v>0</v>
      </c>
      <c r="Q2221">
        <v>2</v>
      </c>
      <c r="R2221" t="s">
        <v>7</v>
      </c>
    </row>
    <row r="2222" spans="1:18" x14ac:dyDescent="0.35">
      <c r="A2222">
        <v>491</v>
      </c>
      <c r="B2222" t="s">
        <v>494</v>
      </c>
      <c r="C2222">
        <v>0</v>
      </c>
      <c r="E2222" s="640" t="s">
        <v>364</v>
      </c>
      <c r="F2222" t="s">
        <v>442</v>
      </c>
      <c r="G2222" t="s">
        <v>484</v>
      </c>
      <c r="H2222">
        <v>1.125</v>
      </c>
      <c r="I2222" t="s">
        <v>871</v>
      </c>
      <c r="L2222">
        <v>108472450</v>
      </c>
      <c r="M2222" s="5">
        <v>46132</v>
      </c>
      <c r="N2222">
        <v>29</v>
      </c>
      <c r="O2222">
        <v>1</v>
      </c>
      <c r="P2222">
        <v>8</v>
      </c>
      <c r="Q2222">
        <v>1</v>
      </c>
      <c r="R2222" t="s">
        <v>7</v>
      </c>
    </row>
    <row r="2223" spans="1:18" x14ac:dyDescent="0.35">
      <c r="A2223">
        <v>0</v>
      </c>
      <c r="B2223" t="s">
        <v>475</v>
      </c>
      <c r="C2223">
        <v>0</v>
      </c>
      <c r="E2223" t="s">
        <v>363</v>
      </c>
      <c r="F2223" t="s">
        <v>488</v>
      </c>
      <c r="G2223" t="s">
        <v>475</v>
      </c>
      <c r="H2223">
        <v>13.83</v>
      </c>
      <c r="I2223" t="s">
        <v>871</v>
      </c>
      <c r="L2223">
        <v>105447820</v>
      </c>
      <c r="M2223" s="5">
        <v>43203</v>
      </c>
      <c r="N2223">
        <v>19</v>
      </c>
      <c r="O2223">
        <v>1</v>
      </c>
      <c r="P2223">
        <v>8</v>
      </c>
      <c r="Q2223">
        <v>1</v>
      </c>
      <c r="R2223" t="s">
        <v>7</v>
      </c>
    </row>
    <row r="2224" spans="1:18" x14ac:dyDescent="0.35">
      <c r="A2224">
        <v>0</v>
      </c>
      <c r="B2224" t="s">
        <v>475</v>
      </c>
      <c r="C2224">
        <v>0</v>
      </c>
      <c r="E2224" t="s">
        <v>363</v>
      </c>
      <c r="F2224" t="s">
        <v>438</v>
      </c>
      <c r="G2224" t="s">
        <v>475</v>
      </c>
      <c r="H2224">
        <v>13.83</v>
      </c>
      <c r="I2224" t="s">
        <v>871</v>
      </c>
      <c r="L2224">
        <v>105354723</v>
      </c>
      <c r="M2224" s="5">
        <v>43115</v>
      </c>
      <c r="N2224">
        <v>19</v>
      </c>
      <c r="O2224">
        <v>1</v>
      </c>
      <c r="P2224">
        <v>8</v>
      </c>
      <c r="Q2224">
        <v>5</v>
      </c>
      <c r="R2224" t="s">
        <v>7</v>
      </c>
    </row>
    <row r="2225" spans="1:18" x14ac:dyDescent="0.35">
      <c r="A2225">
        <v>0</v>
      </c>
      <c r="B2225" t="s">
        <v>475</v>
      </c>
      <c r="C2225">
        <v>0</v>
      </c>
      <c r="E2225" t="s">
        <v>363</v>
      </c>
      <c r="F2225" t="s">
        <v>438</v>
      </c>
      <c r="G2225" t="s">
        <v>475</v>
      </c>
      <c r="H2225">
        <v>13.83</v>
      </c>
      <c r="I2225" t="s">
        <v>871</v>
      </c>
      <c r="L2225">
        <v>107641546</v>
      </c>
      <c r="M2225" s="5">
        <v>45353</v>
      </c>
      <c r="N2225">
        <v>19</v>
      </c>
      <c r="O2225">
        <v>2</v>
      </c>
      <c r="P2225">
        <v>8</v>
      </c>
      <c r="Q2225">
        <v>5</v>
      </c>
    </row>
    <row r="2226" spans="1:18" x14ac:dyDescent="0.35">
      <c r="A2226">
        <v>0</v>
      </c>
      <c r="B2226" t="s">
        <v>475</v>
      </c>
      <c r="C2226">
        <v>0</v>
      </c>
      <c r="E2226" t="s">
        <v>363</v>
      </c>
      <c r="F2226" t="s">
        <v>489</v>
      </c>
      <c r="G2226" t="s">
        <v>475</v>
      </c>
      <c r="H2226">
        <v>13.83</v>
      </c>
      <c r="I2226" t="s">
        <v>871</v>
      </c>
      <c r="L2226">
        <v>107922212</v>
      </c>
      <c r="M2226" s="5">
        <v>45611</v>
      </c>
      <c r="N2226">
        <v>21</v>
      </c>
      <c r="O2226">
        <v>1</v>
      </c>
      <c r="P2226">
        <v>8</v>
      </c>
      <c r="Q2226">
        <v>5</v>
      </c>
      <c r="R2226" t="s">
        <v>7</v>
      </c>
    </row>
    <row r="2227" spans="1:18" x14ac:dyDescent="0.35">
      <c r="A2227">
        <v>0</v>
      </c>
      <c r="B2227" t="s">
        <v>475</v>
      </c>
      <c r="C2227">
        <v>0</v>
      </c>
      <c r="E2227" t="s">
        <v>363</v>
      </c>
      <c r="F2227" t="s">
        <v>488</v>
      </c>
      <c r="G2227" t="s">
        <v>475</v>
      </c>
      <c r="H2227">
        <v>13.83</v>
      </c>
      <c r="I2227" t="s">
        <v>871</v>
      </c>
      <c r="L2227">
        <v>108073765</v>
      </c>
      <c r="M2227" s="5">
        <v>45754</v>
      </c>
      <c r="N2227">
        <v>19</v>
      </c>
      <c r="O2227">
        <v>2</v>
      </c>
      <c r="P2227">
        <v>8</v>
      </c>
      <c r="Q2227">
        <v>5</v>
      </c>
      <c r="R2227" t="s">
        <v>7</v>
      </c>
    </row>
    <row r="2228" spans="1:18" x14ac:dyDescent="0.35">
      <c r="A2228">
        <v>0</v>
      </c>
      <c r="B2228" t="s">
        <v>475</v>
      </c>
      <c r="C2228">
        <v>0</v>
      </c>
      <c r="E2228" t="s">
        <v>363</v>
      </c>
      <c r="F2228" t="s">
        <v>486</v>
      </c>
      <c r="G2228" t="s">
        <v>475</v>
      </c>
      <c r="H2228">
        <v>13.83</v>
      </c>
      <c r="I2228" t="s">
        <v>871</v>
      </c>
      <c r="L2228">
        <v>108087123</v>
      </c>
      <c r="M2228" s="5">
        <v>45769</v>
      </c>
      <c r="N2228">
        <v>24</v>
      </c>
      <c r="O2228">
        <v>1</v>
      </c>
      <c r="P2228">
        <v>8</v>
      </c>
      <c r="Q2228">
        <v>5</v>
      </c>
      <c r="R2228" t="s">
        <v>7</v>
      </c>
    </row>
    <row r="2229" spans="1:18" x14ac:dyDescent="0.35">
      <c r="A2229">
        <v>0</v>
      </c>
      <c r="B2229" t="s">
        <v>507</v>
      </c>
      <c r="C2229">
        <v>0</v>
      </c>
      <c r="E2229" t="s">
        <v>363</v>
      </c>
      <c r="F2229" t="s">
        <v>394</v>
      </c>
      <c r="G2229" t="s">
        <v>507</v>
      </c>
      <c r="H2229">
        <v>0</v>
      </c>
      <c r="I2229" t="s">
        <v>871</v>
      </c>
      <c r="L2229">
        <v>107448376</v>
      </c>
      <c r="M2229" s="5">
        <v>45172</v>
      </c>
      <c r="N2229">
        <v>21</v>
      </c>
      <c r="O2229">
        <v>1</v>
      </c>
      <c r="P2229">
        <v>8</v>
      </c>
      <c r="Q2229">
        <v>1</v>
      </c>
      <c r="R2229" t="s">
        <v>7</v>
      </c>
    </row>
    <row r="2230" spans="1:18" x14ac:dyDescent="0.35">
      <c r="A2230">
        <v>0</v>
      </c>
      <c r="B2230" t="s">
        <v>488</v>
      </c>
      <c r="C2230">
        <v>0</v>
      </c>
      <c r="E2230" t="s">
        <v>363</v>
      </c>
      <c r="F2230" t="s">
        <v>475</v>
      </c>
      <c r="G2230" t="s">
        <v>488</v>
      </c>
      <c r="H2230">
        <v>0</v>
      </c>
      <c r="I2230" t="s">
        <v>871</v>
      </c>
      <c r="L2230">
        <v>105459205</v>
      </c>
      <c r="M2230" s="5">
        <v>43204</v>
      </c>
      <c r="N2230">
        <v>24</v>
      </c>
      <c r="O2230">
        <v>1</v>
      </c>
      <c r="P2230">
        <v>8</v>
      </c>
      <c r="Q2230">
        <v>1</v>
      </c>
      <c r="R2230" t="s">
        <v>7</v>
      </c>
    </row>
    <row r="2231" spans="1:18" x14ac:dyDescent="0.35">
      <c r="A2231">
        <v>0</v>
      </c>
      <c r="B2231" t="s">
        <v>488</v>
      </c>
      <c r="C2231">
        <v>0</v>
      </c>
      <c r="E2231" t="s">
        <v>363</v>
      </c>
      <c r="F2231" t="s">
        <v>475</v>
      </c>
      <c r="G2231" t="s">
        <v>488</v>
      </c>
      <c r="H2231">
        <v>0</v>
      </c>
      <c r="I2231" t="s">
        <v>871</v>
      </c>
      <c r="L2231">
        <v>104596227</v>
      </c>
      <c r="M2231" s="5">
        <v>42361</v>
      </c>
      <c r="N2231">
        <v>19</v>
      </c>
      <c r="O2231">
        <v>2</v>
      </c>
      <c r="P2231">
        <v>8</v>
      </c>
      <c r="Q2231">
        <v>5</v>
      </c>
      <c r="R2231" t="s">
        <v>7</v>
      </c>
    </row>
    <row r="2232" spans="1:18" x14ac:dyDescent="0.35">
      <c r="A2232">
        <v>0</v>
      </c>
      <c r="B2232" t="s">
        <v>488</v>
      </c>
      <c r="C2232">
        <v>0</v>
      </c>
      <c r="E2232" t="s">
        <v>363</v>
      </c>
      <c r="F2232" t="s">
        <v>475</v>
      </c>
      <c r="G2232" t="s">
        <v>488</v>
      </c>
      <c r="H2232">
        <v>0</v>
      </c>
      <c r="I2232" t="s">
        <v>871</v>
      </c>
      <c r="L2232">
        <v>104780579</v>
      </c>
      <c r="M2232" s="5">
        <v>42546</v>
      </c>
      <c r="N2232">
        <v>19</v>
      </c>
      <c r="O2232">
        <v>1</v>
      </c>
      <c r="P2232">
        <v>8</v>
      </c>
      <c r="Q2232">
        <v>5</v>
      </c>
    </row>
    <row r="2233" spans="1:18" x14ac:dyDescent="0.35">
      <c r="A2233">
        <v>0</v>
      </c>
      <c r="B2233" t="s">
        <v>488</v>
      </c>
      <c r="C2233">
        <v>0</v>
      </c>
      <c r="E2233" t="s">
        <v>363</v>
      </c>
      <c r="F2233" t="s">
        <v>711</v>
      </c>
      <c r="G2233" t="s">
        <v>488</v>
      </c>
      <c r="H2233">
        <v>0</v>
      </c>
      <c r="I2233" t="s">
        <v>871</v>
      </c>
      <c r="L2233">
        <v>107522239</v>
      </c>
      <c r="M2233" s="5">
        <v>45239</v>
      </c>
      <c r="N2233">
        <v>24</v>
      </c>
      <c r="O2233">
        <v>1</v>
      </c>
      <c r="P2233">
        <v>8</v>
      </c>
      <c r="Q2233">
        <v>1</v>
      </c>
      <c r="R2233" t="s">
        <v>3</v>
      </c>
    </row>
    <row r="2234" spans="1:18" x14ac:dyDescent="0.35">
      <c r="A2234">
        <v>0</v>
      </c>
      <c r="B2234" t="s">
        <v>502</v>
      </c>
      <c r="C2234">
        <v>0</v>
      </c>
      <c r="E2234" t="s">
        <v>363</v>
      </c>
      <c r="F2234" t="s">
        <v>488</v>
      </c>
      <c r="G2234" t="s">
        <v>502</v>
      </c>
      <c r="H2234">
        <v>0</v>
      </c>
      <c r="I2234" t="s">
        <v>871</v>
      </c>
      <c r="L2234">
        <v>106469693</v>
      </c>
      <c r="M2234" s="5">
        <v>44216</v>
      </c>
      <c r="N2234">
        <v>19</v>
      </c>
      <c r="O2234">
        <v>1</v>
      </c>
      <c r="P2234">
        <v>8</v>
      </c>
      <c r="Q2234">
        <v>5</v>
      </c>
      <c r="R2234" t="s">
        <v>3</v>
      </c>
    </row>
    <row r="2235" spans="1:18" x14ac:dyDescent="0.35">
      <c r="A2235">
        <v>0</v>
      </c>
      <c r="B2235" t="s">
        <v>502</v>
      </c>
      <c r="C2235">
        <v>0</v>
      </c>
      <c r="E2235" t="s">
        <v>363</v>
      </c>
      <c r="F2235" t="s">
        <v>507</v>
      </c>
      <c r="G2235" t="s">
        <v>502</v>
      </c>
      <c r="H2235">
        <v>0</v>
      </c>
      <c r="I2235" t="s">
        <v>871</v>
      </c>
      <c r="L2235">
        <v>104125185</v>
      </c>
      <c r="M2235" s="5">
        <v>41860</v>
      </c>
      <c r="N2235">
        <v>19</v>
      </c>
      <c r="O2235">
        <v>2</v>
      </c>
      <c r="P2235">
        <v>8</v>
      </c>
      <c r="Q2235">
        <v>5</v>
      </c>
      <c r="R2235" t="s">
        <v>3</v>
      </c>
    </row>
    <row r="2236" spans="1:18" x14ac:dyDescent="0.35">
      <c r="A2236">
        <v>0</v>
      </c>
      <c r="B2236" t="s">
        <v>436</v>
      </c>
      <c r="C2236">
        <v>0</v>
      </c>
      <c r="E2236" t="s">
        <v>363</v>
      </c>
      <c r="F2236" t="s">
        <v>394</v>
      </c>
      <c r="G2236" t="s">
        <v>436</v>
      </c>
      <c r="H2236">
        <v>0</v>
      </c>
      <c r="I2236" t="s">
        <v>871</v>
      </c>
      <c r="L2236">
        <v>107868697</v>
      </c>
      <c r="M2236" s="5">
        <v>45565</v>
      </c>
      <c r="N2236">
        <v>24</v>
      </c>
      <c r="O2236">
        <v>1</v>
      </c>
      <c r="P2236">
        <v>8</v>
      </c>
      <c r="Q2236">
        <v>1</v>
      </c>
      <c r="R2236" t="s">
        <v>7</v>
      </c>
    </row>
    <row r="2237" spans="1:18" x14ac:dyDescent="0.35">
      <c r="A2237">
        <v>0</v>
      </c>
      <c r="B2237" t="s">
        <v>515</v>
      </c>
      <c r="C2237">
        <v>0</v>
      </c>
      <c r="E2237" t="s">
        <v>363</v>
      </c>
      <c r="F2237" t="s">
        <v>387</v>
      </c>
      <c r="G2237" t="s">
        <v>515</v>
      </c>
      <c r="H2237">
        <v>0</v>
      </c>
      <c r="I2237" t="s">
        <v>871</v>
      </c>
      <c r="L2237">
        <v>107628552</v>
      </c>
      <c r="M2237" s="5">
        <v>45339</v>
      </c>
      <c r="N2237">
        <v>24</v>
      </c>
      <c r="O2237">
        <v>1</v>
      </c>
      <c r="P2237">
        <v>8</v>
      </c>
      <c r="Q2237">
        <v>5</v>
      </c>
      <c r="R2237" t="s">
        <v>8</v>
      </c>
    </row>
    <row r="2238" spans="1:18" x14ac:dyDescent="0.35">
      <c r="A2238">
        <v>0</v>
      </c>
      <c r="B2238" t="s">
        <v>344</v>
      </c>
      <c r="C2238">
        <v>8.9999999999999993E-3</v>
      </c>
      <c r="D2238" t="s">
        <v>399</v>
      </c>
      <c r="E2238" s="640" t="s">
        <v>425</v>
      </c>
      <c r="F2238" t="s">
        <v>367</v>
      </c>
      <c r="G2238" t="s">
        <v>345</v>
      </c>
      <c r="H2238">
        <v>8.9999999999999993E-3</v>
      </c>
      <c r="I2238" t="s">
        <v>871</v>
      </c>
      <c r="L2238">
        <v>105792509</v>
      </c>
      <c r="M2238" s="5">
        <v>43528</v>
      </c>
      <c r="N2238">
        <v>17</v>
      </c>
      <c r="O2238">
        <v>2</v>
      </c>
      <c r="P2238">
        <v>0</v>
      </c>
      <c r="Q2238">
        <v>5</v>
      </c>
      <c r="R2238" t="s">
        <v>7</v>
      </c>
    </row>
    <row r="2239" spans="1:18" x14ac:dyDescent="0.35">
      <c r="A2239">
        <v>0</v>
      </c>
      <c r="B2239" t="s">
        <v>344</v>
      </c>
      <c r="C2239">
        <v>1.3</v>
      </c>
      <c r="D2239" t="s">
        <v>385</v>
      </c>
      <c r="E2239" t="s">
        <v>624</v>
      </c>
      <c r="F2239" s="640" t="s">
        <v>425</v>
      </c>
      <c r="G2239" t="s">
        <v>345</v>
      </c>
      <c r="H2239">
        <v>0.04</v>
      </c>
      <c r="I2239" t="s">
        <v>871</v>
      </c>
      <c r="L2239">
        <v>107848929</v>
      </c>
      <c r="M2239" s="5">
        <v>45546</v>
      </c>
      <c r="N2239">
        <v>19</v>
      </c>
      <c r="O2239">
        <v>1</v>
      </c>
      <c r="P2239">
        <v>0</v>
      </c>
      <c r="Q2239">
        <v>1</v>
      </c>
      <c r="R2239" t="s">
        <v>7</v>
      </c>
    </row>
    <row r="2240" spans="1:18" x14ac:dyDescent="0.35">
      <c r="A2240">
        <v>0</v>
      </c>
      <c r="B2240" t="s">
        <v>344</v>
      </c>
      <c r="C2240">
        <v>5.0999999999999997E-2</v>
      </c>
      <c r="D2240" t="s">
        <v>399</v>
      </c>
      <c r="E2240" s="640" t="s">
        <v>425</v>
      </c>
      <c r="F2240" t="s">
        <v>624</v>
      </c>
      <c r="G2240" t="s">
        <v>345</v>
      </c>
      <c r="H2240">
        <v>5.0999999999999997E-2</v>
      </c>
      <c r="I2240" t="s">
        <v>871</v>
      </c>
      <c r="L2240">
        <v>106219103</v>
      </c>
      <c r="M2240" s="5">
        <v>43953</v>
      </c>
      <c r="N2240">
        <v>27</v>
      </c>
      <c r="O2240">
        <v>1</v>
      </c>
      <c r="P2240">
        <v>0</v>
      </c>
      <c r="Q2240">
        <v>1</v>
      </c>
      <c r="R2240" t="s">
        <v>9</v>
      </c>
    </row>
    <row r="2241" spans="1:18" x14ac:dyDescent="0.35">
      <c r="A2241">
        <v>0</v>
      </c>
      <c r="B2241" t="s">
        <v>344</v>
      </c>
      <c r="C2241">
        <v>0.1</v>
      </c>
      <c r="D2241" t="s">
        <v>399</v>
      </c>
      <c r="E2241" s="640" t="s">
        <v>425</v>
      </c>
      <c r="F2241" t="s">
        <v>624</v>
      </c>
      <c r="G2241" t="s">
        <v>345</v>
      </c>
      <c r="H2241">
        <v>0.1</v>
      </c>
      <c r="I2241" t="s">
        <v>871</v>
      </c>
      <c r="L2241">
        <v>106866596</v>
      </c>
      <c r="M2241" s="5">
        <v>44610</v>
      </c>
      <c r="N2241">
        <v>21</v>
      </c>
      <c r="O2241">
        <v>1</v>
      </c>
      <c r="P2241">
        <v>0</v>
      </c>
      <c r="Q2241">
        <v>1</v>
      </c>
      <c r="R2241" t="s">
        <v>3</v>
      </c>
    </row>
    <row r="2242" spans="1:18" x14ac:dyDescent="0.35">
      <c r="A2242">
        <v>0</v>
      </c>
      <c r="B2242" t="s">
        <v>344</v>
      </c>
      <c r="C2242">
        <v>0.1</v>
      </c>
      <c r="D2242" t="s">
        <v>399</v>
      </c>
      <c r="E2242" s="640" t="s">
        <v>425</v>
      </c>
      <c r="F2242" t="s">
        <v>624</v>
      </c>
      <c r="G2242" t="s">
        <v>345</v>
      </c>
      <c r="H2242">
        <v>0.1</v>
      </c>
      <c r="I2242" t="s">
        <v>871</v>
      </c>
      <c r="L2242">
        <v>105868932</v>
      </c>
      <c r="M2242" s="5">
        <v>43604</v>
      </c>
      <c r="N2242">
        <v>17</v>
      </c>
      <c r="O2242">
        <v>1</v>
      </c>
      <c r="P2242">
        <v>0</v>
      </c>
      <c r="Q2242">
        <v>5</v>
      </c>
      <c r="R2242" t="s">
        <v>7</v>
      </c>
    </row>
    <row r="2243" spans="1:18" x14ac:dyDescent="0.35">
      <c r="A2243">
        <v>0</v>
      </c>
      <c r="B2243" t="s">
        <v>345</v>
      </c>
      <c r="C2243">
        <v>0.1</v>
      </c>
      <c r="D2243" t="s">
        <v>399</v>
      </c>
      <c r="E2243" s="640" t="s">
        <v>425</v>
      </c>
      <c r="F2243" s="640" t="s">
        <v>344</v>
      </c>
      <c r="G2243" t="s">
        <v>345</v>
      </c>
      <c r="H2243">
        <v>0.1</v>
      </c>
      <c r="I2243" t="s">
        <v>871</v>
      </c>
      <c r="L2243">
        <v>107485749</v>
      </c>
      <c r="M2243" s="5">
        <v>45204</v>
      </c>
      <c r="N2243">
        <v>29</v>
      </c>
      <c r="O2243">
        <v>1</v>
      </c>
      <c r="P2243">
        <v>0</v>
      </c>
      <c r="Q2243">
        <v>1</v>
      </c>
      <c r="R2243" t="s">
        <v>7</v>
      </c>
    </row>
    <row r="2244" spans="1:18" x14ac:dyDescent="0.35">
      <c r="A2244">
        <v>0</v>
      </c>
      <c r="B2244" t="s">
        <v>344</v>
      </c>
      <c r="C2244">
        <v>0.2</v>
      </c>
      <c r="D2244" t="s">
        <v>399</v>
      </c>
      <c r="E2244" s="640" t="s">
        <v>425</v>
      </c>
      <c r="F2244" t="s">
        <v>363</v>
      </c>
      <c r="G2244" t="s">
        <v>345</v>
      </c>
      <c r="H2244">
        <v>0.2</v>
      </c>
      <c r="I2244" t="s">
        <v>871</v>
      </c>
      <c r="L2244">
        <v>104215021</v>
      </c>
      <c r="M2244" s="5">
        <v>41959</v>
      </c>
      <c r="N2244">
        <v>19</v>
      </c>
      <c r="O2244">
        <v>2</v>
      </c>
      <c r="P2244">
        <v>0</v>
      </c>
      <c r="Q2244">
        <v>5</v>
      </c>
      <c r="R2244" t="s">
        <v>3</v>
      </c>
    </row>
    <row r="2245" spans="1:18" x14ac:dyDescent="0.35">
      <c r="A2245">
        <v>0</v>
      </c>
      <c r="B2245" t="s">
        <v>344</v>
      </c>
      <c r="C2245">
        <v>0.3</v>
      </c>
      <c r="D2245" t="s">
        <v>399</v>
      </c>
      <c r="E2245" s="640" t="s">
        <v>425</v>
      </c>
      <c r="F2245" t="s">
        <v>624</v>
      </c>
      <c r="G2245" t="s">
        <v>345</v>
      </c>
      <c r="H2245">
        <v>0.3</v>
      </c>
      <c r="I2245" t="s">
        <v>871</v>
      </c>
      <c r="L2245">
        <v>104315980</v>
      </c>
      <c r="M2245" s="5">
        <v>42072</v>
      </c>
      <c r="N2245">
        <v>22</v>
      </c>
      <c r="O2245">
        <v>1</v>
      </c>
      <c r="P2245">
        <v>5</v>
      </c>
      <c r="Q2245">
        <v>1</v>
      </c>
      <c r="R2245" t="s">
        <v>3</v>
      </c>
    </row>
    <row r="2246" spans="1:18" x14ac:dyDescent="0.35">
      <c r="A2246">
        <v>0</v>
      </c>
      <c r="B2246" t="s">
        <v>345</v>
      </c>
      <c r="C2246">
        <v>1.04</v>
      </c>
      <c r="D2246" t="s">
        <v>385</v>
      </c>
      <c r="E2246" t="s">
        <v>624</v>
      </c>
      <c r="F2246" t="s">
        <v>604</v>
      </c>
      <c r="G2246" t="s">
        <v>345</v>
      </c>
      <c r="H2246">
        <v>0.3</v>
      </c>
      <c r="I2246" t="s">
        <v>871</v>
      </c>
      <c r="L2246">
        <v>106929520</v>
      </c>
      <c r="M2246" s="5">
        <v>44667</v>
      </c>
      <c r="N2246">
        <v>23</v>
      </c>
      <c r="O2246">
        <v>1</v>
      </c>
      <c r="P2246">
        <v>5</v>
      </c>
      <c r="Q2246">
        <v>1</v>
      </c>
      <c r="R2246" t="s">
        <v>3</v>
      </c>
    </row>
    <row r="2247" spans="1:18" x14ac:dyDescent="0.35">
      <c r="A2247">
        <v>0</v>
      </c>
      <c r="B2247" t="s">
        <v>344</v>
      </c>
      <c r="C2247">
        <v>1</v>
      </c>
      <c r="D2247" t="s">
        <v>385</v>
      </c>
      <c r="E2247" t="s">
        <v>624</v>
      </c>
      <c r="F2247" s="640" t="s">
        <v>425</v>
      </c>
      <c r="G2247" t="s">
        <v>345</v>
      </c>
      <c r="H2247">
        <v>0.34</v>
      </c>
      <c r="I2247" t="s">
        <v>871</v>
      </c>
      <c r="L2247">
        <v>106425694</v>
      </c>
      <c r="M2247" s="5">
        <v>44168</v>
      </c>
      <c r="N2247">
        <v>31</v>
      </c>
      <c r="O2247">
        <v>1</v>
      </c>
      <c r="P2247">
        <v>0</v>
      </c>
      <c r="Q2247">
        <v>1</v>
      </c>
      <c r="R2247" t="s">
        <v>7</v>
      </c>
    </row>
    <row r="2248" spans="1:18" x14ac:dyDescent="0.35">
      <c r="A2248">
        <v>0</v>
      </c>
      <c r="B2248" t="s">
        <v>344</v>
      </c>
      <c r="C2248">
        <v>0.36</v>
      </c>
      <c r="D2248" t="s">
        <v>399</v>
      </c>
      <c r="E2248" s="640" t="s">
        <v>425</v>
      </c>
      <c r="F2248" t="s">
        <v>363</v>
      </c>
      <c r="G2248" t="s">
        <v>345</v>
      </c>
      <c r="H2248">
        <v>0.36</v>
      </c>
      <c r="I2248" t="s">
        <v>871</v>
      </c>
      <c r="L2248">
        <v>108301760</v>
      </c>
      <c r="M2248" s="5">
        <v>45972</v>
      </c>
      <c r="N2248">
        <v>17</v>
      </c>
      <c r="O2248">
        <v>1</v>
      </c>
      <c r="P2248">
        <v>0</v>
      </c>
      <c r="Q2248">
        <v>5</v>
      </c>
      <c r="R2248" t="s">
        <v>7</v>
      </c>
    </row>
    <row r="2249" spans="1:18" x14ac:dyDescent="0.35">
      <c r="A2249">
        <v>0</v>
      </c>
      <c r="B2249" t="s">
        <v>344</v>
      </c>
      <c r="C2249">
        <v>0.9</v>
      </c>
      <c r="D2249" t="s">
        <v>385</v>
      </c>
      <c r="E2249" t="s">
        <v>624</v>
      </c>
      <c r="F2249" s="640" t="s">
        <v>425</v>
      </c>
      <c r="G2249" t="s">
        <v>345</v>
      </c>
      <c r="H2249">
        <v>0.44</v>
      </c>
      <c r="I2249" t="s">
        <v>871</v>
      </c>
      <c r="L2249">
        <v>106150482</v>
      </c>
      <c r="M2249" s="5">
        <v>43864</v>
      </c>
      <c r="N2249">
        <v>29</v>
      </c>
      <c r="O2249">
        <v>1</v>
      </c>
      <c r="P2249">
        <v>0</v>
      </c>
      <c r="Q2249">
        <v>5</v>
      </c>
      <c r="R2249" t="s">
        <v>7</v>
      </c>
    </row>
    <row r="2250" spans="1:18" x14ac:dyDescent="0.35">
      <c r="A2250">
        <v>0</v>
      </c>
      <c r="B2250" t="s">
        <v>344</v>
      </c>
      <c r="C2250">
        <v>0.45</v>
      </c>
      <c r="D2250" t="s">
        <v>399</v>
      </c>
      <c r="E2250" s="640" t="s">
        <v>425</v>
      </c>
      <c r="F2250" t="s">
        <v>624</v>
      </c>
      <c r="G2250" t="s">
        <v>345</v>
      </c>
      <c r="H2250">
        <v>0.45</v>
      </c>
      <c r="I2250" t="s">
        <v>871</v>
      </c>
      <c r="L2250">
        <v>106261287</v>
      </c>
      <c r="M2250" s="5">
        <v>43999</v>
      </c>
      <c r="N2250">
        <v>29</v>
      </c>
      <c r="O2250">
        <v>1</v>
      </c>
      <c r="P2250">
        <v>0</v>
      </c>
      <c r="Q2250">
        <v>1</v>
      </c>
      <c r="R2250" t="s">
        <v>7</v>
      </c>
    </row>
    <row r="2251" spans="1:18" x14ac:dyDescent="0.35">
      <c r="A2251">
        <v>0</v>
      </c>
      <c r="B2251" t="s">
        <v>344</v>
      </c>
      <c r="C2251">
        <v>0.8</v>
      </c>
      <c r="D2251" t="s">
        <v>385</v>
      </c>
      <c r="E2251" t="s">
        <v>624</v>
      </c>
      <c r="F2251" t="s">
        <v>712</v>
      </c>
      <c r="G2251" t="s">
        <v>345</v>
      </c>
      <c r="H2251">
        <v>0.54</v>
      </c>
      <c r="I2251" t="s">
        <v>871</v>
      </c>
      <c r="L2251">
        <v>105288031</v>
      </c>
      <c r="M2251" s="5">
        <v>43052</v>
      </c>
      <c r="N2251">
        <v>19</v>
      </c>
      <c r="O2251">
        <v>2</v>
      </c>
      <c r="P2251">
        <v>5</v>
      </c>
      <c r="Q2251">
        <v>5</v>
      </c>
      <c r="R2251" t="s">
        <v>7</v>
      </c>
    </row>
    <row r="2252" spans="1:18" x14ac:dyDescent="0.35">
      <c r="A2252">
        <v>0</v>
      </c>
      <c r="B2252" t="s">
        <v>344</v>
      </c>
      <c r="C2252">
        <v>0.7</v>
      </c>
      <c r="D2252" t="s">
        <v>385</v>
      </c>
      <c r="E2252" t="s">
        <v>624</v>
      </c>
      <c r="F2252" s="640" t="s">
        <v>425</v>
      </c>
      <c r="G2252" t="s">
        <v>345</v>
      </c>
      <c r="H2252">
        <v>0.64</v>
      </c>
      <c r="I2252" t="s">
        <v>871</v>
      </c>
      <c r="L2252">
        <v>107940212</v>
      </c>
      <c r="M2252" s="5">
        <v>45626</v>
      </c>
      <c r="N2252">
        <v>19</v>
      </c>
      <c r="O2252">
        <v>1</v>
      </c>
      <c r="P2252">
        <v>0</v>
      </c>
      <c r="Q2252">
        <v>5</v>
      </c>
    </row>
    <row r="2253" spans="1:18" x14ac:dyDescent="0.35">
      <c r="A2253">
        <v>0</v>
      </c>
      <c r="B2253" t="s">
        <v>344</v>
      </c>
      <c r="C2253">
        <v>0.68</v>
      </c>
      <c r="D2253" t="s">
        <v>385</v>
      </c>
      <c r="E2253" t="s">
        <v>624</v>
      </c>
      <c r="F2253" t="s">
        <v>713</v>
      </c>
      <c r="G2253" t="s">
        <v>345</v>
      </c>
      <c r="H2253">
        <v>0.66</v>
      </c>
      <c r="I2253" t="s">
        <v>871</v>
      </c>
      <c r="L2253">
        <v>106473372</v>
      </c>
      <c r="M2253" s="5">
        <v>44222</v>
      </c>
      <c r="N2253">
        <v>19</v>
      </c>
      <c r="O2253">
        <v>2</v>
      </c>
      <c r="P2253">
        <v>0</v>
      </c>
      <c r="Q2253">
        <v>1</v>
      </c>
      <c r="R2253" t="s">
        <v>8</v>
      </c>
    </row>
    <row r="2254" spans="1:18" x14ac:dyDescent="0.35">
      <c r="A2254">
        <v>0</v>
      </c>
      <c r="B2254" t="s">
        <v>345</v>
      </c>
      <c r="C2254">
        <v>0.6</v>
      </c>
      <c r="D2254" t="s">
        <v>385</v>
      </c>
      <c r="E2254" t="s">
        <v>624</v>
      </c>
      <c r="F2254" s="640" t="s">
        <v>425</v>
      </c>
      <c r="G2254" t="s">
        <v>345</v>
      </c>
      <c r="H2254">
        <v>0.74</v>
      </c>
      <c r="I2254" t="s">
        <v>871</v>
      </c>
      <c r="L2254">
        <v>107273223</v>
      </c>
      <c r="M2254" s="5">
        <v>44990</v>
      </c>
      <c r="N2254">
        <v>29</v>
      </c>
      <c r="O2254">
        <v>1</v>
      </c>
      <c r="P2254">
        <v>0</v>
      </c>
      <c r="Q2254">
        <v>1</v>
      </c>
      <c r="R2254" t="s">
        <v>9</v>
      </c>
    </row>
    <row r="2255" spans="1:18" x14ac:dyDescent="0.35">
      <c r="A2255">
        <v>0</v>
      </c>
      <c r="B2255" t="s">
        <v>344</v>
      </c>
      <c r="C2255">
        <v>0.5</v>
      </c>
      <c r="D2255" t="s">
        <v>385</v>
      </c>
      <c r="E2255" t="s">
        <v>624</v>
      </c>
      <c r="F2255" s="640" t="s">
        <v>425</v>
      </c>
      <c r="G2255" t="s">
        <v>345</v>
      </c>
      <c r="H2255">
        <v>0.84</v>
      </c>
      <c r="I2255" t="s">
        <v>871</v>
      </c>
      <c r="L2255">
        <v>107451472</v>
      </c>
      <c r="M2255" s="5">
        <v>45176</v>
      </c>
      <c r="N2255">
        <v>29</v>
      </c>
      <c r="O2255">
        <v>1</v>
      </c>
      <c r="P2255">
        <v>0</v>
      </c>
      <c r="Q2255">
        <v>3</v>
      </c>
      <c r="R2255" t="s">
        <v>7</v>
      </c>
    </row>
    <row r="2256" spans="1:18" x14ac:dyDescent="0.35">
      <c r="A2256">
        <v>0</v>
      </c>
      <c r="B2256" t="s">
        <v>344</v>
      </c>
      <c r="C2256">
        <v>0.5</v>
      </c>
      <c r="D2256" t="s">
        <v>385</v>
      </c>
      <c r="E2256" t="s">
        <v>624</v>
      </c>
      <c r="F2256" s="640" t="s">
        <v>425</v>
      </c>
      <c r="G2256" t="s">
        <v>345</v>
      </c>
      <c r="H2256">
        <v>0.84</v>
      </c>
      <c r="I2256" t="s">
        <v>871</v>
      </c>
      <c r="L2256">
        <v>104636343</v>
      </c>
      <c r="M2256" s="5">
        <v>42406</v>
      </c>
      <c r="N2256">
        <v>13</v>
      </c>
      <c r="O2256">
        <v>1</v>
      </c>
      <c r="P2256">
        <v>0</v>
      </c>
      <c r="Q2256">
        <v>1</v>
      </c>
      <c r="R2256" t="s">
        <v>7</v>
      </c>
    </row>
    <row r="2257" spans="1:18" x14ac:dyDescent="0.35">
      <c r="A2257">
        <v>0</v>
      </c>
      <c r="B2257" t="s">
        <v>345</v>
      </c>
      <c r="C2257">
        <v>0.5</v>
      </c>
      <c r="D2257" t="s">
        <v>385</v>
      </c>
      <c r="E2257" t="s">
        <v>624</v>
      </c>
      <c r="F2257" s="640" t="s">
        <v>425</v>
      </c>
      <c r="G2257" t="s">
        <v>345</v>
      </c>
      <c r="H2257">
        <v>0.84</v>
      </c>
      <c r="I2257" t="s">
        <v>871</v>
      </c>
      <c r="L2257">
        <v>108434849</v>
      </c>
      <c r="M2257" s="5">
        <v>46097</v>
      </c>
      <c r="N2257">
        <v>19</v>
      </c>
      <c r="O2257">
        <v>2</v>
      </c>
      <c r="P2257">
        <v>0</v>
      </c>
      <c r="Q2257">
        <v>5</v>
      </c>
      <c r="R2257" t="s">
        <v>3</v>
      </c>
    </row>
    <row r="2258" spans="1:18" x14ac:dyDescent="0.35">
      <c r="A2258">
        <v>0</v>
      </c>
      <c r="B2258" t="s">
        <v>344</v>
      </c>
      <c r="C2258">
        <v>0.5</v>
      </c>
      <c r="D2258" t="s">
        <v>385</v>
      </c>
      <c r="E2258" t="s">
        <v>363</v>
      </c>
      <c r="F2258" s="640" t="s">
        <v>425</v>
      </c>
      <c r="G2258" t="s">
        <v>345</v>
      </c>
      <c r="H2258">
        <v>0.94</v>
      </c>
      <c r="I2258" t="s">
        <v>871</v>
      </c>
      <c r="K2258" t="s">
        <v>68</v>
      </c>
      <c r="L2258">
        <v>106003206</v>
      </c>
      <c r="M2258" s="5">
        <v>43732</v>
      </c>
      <c r="N2258">
        <v>17</v>
      </c>
      <c r="O2258">
        <v>1</v>
      </c>
      <c r="P2258">
        <v>0</v>
      </c>
      <c r="Q2258">
        <v>1</v>
      </c>
      <c r="R2258" t="s">
        <v>7</v>
      </c>
    </row>
    <row r="2259" spans="1:18" x14ac:dyDescent="0.35">
      <c r="A2259">
        <v>0</v>
      </c>
      <c r="B2259" t="s">
        <v>344</v>
      </c>
      <c r="C2259">
        <v>0.35</v>
      </c>
      <c r="D2259" t="s">
        <v>385</v>
      </c>
      <c r="E2259" t="s">
        <v>624</v>
      </c>
      <c r="F2259" s="640" t="s">
        <v>425</v>
      </c>
      <c r="G2259" t="s">
        <v>345</v>
      </c>
      <c r="H2259">
        <v>0.99</v>
      </c>
      <c r="I2259" t="s">
        <v>871</v>
      </c>
      <c r="L2259">
        <v>105524593</v>
      </c>
      <c r="M2259" s="5">
        <v>43274</v>
      </c>
      <c r="N2259">
        <v>5</v>
      </c>
      <c r="O2259">
        <v>1</v>
      </c>
      <c r="P2259">
        <v>0</v>
      </c>
      <c r="Q2259">
        <v>1</v>
      </c>
      <c r="R2259" t="s">
        <v>3</v>
      </c>
    </row>
    <row r="2260" spans="1:18" x14ac:dyDescent="0.35">
      <c r="A2260">
        <v>0</v>
      </c>
      <c r="B2260" t="s">
        <v>344</v>
      </c>
      <c r="C2260">
        <v>1</v>
      </c>
      <c r="D2260" t="s">
        <v>399</v>
      </c>
      <c r="E2260" s="640" t="s">
        <v>425</v>
      </c>
      <c r="F2260" t="s">
        <v>624</v>
      </c>
      <c r="G2260" t="s">
        <v>345</v>
      </c>
      <c r="H2260">
        <v>1</v>
      </c>
      <c r="I2260" t="s">
        <v>871</v>
      </c>
      <c r="L2260">
        <v>106852069</v>
      </c>
      <c r="M2260" s="5">
        <v>44596</v>
      </c>
      <c r="N2260">
        <v>19</v>
      </c>
      <c r="O2260">
        <v>1</v>
      </c>
      <c r="P2260">
        <v>0</v>
      </c>
      <c r="Q2260">
        <v>1</v>
      </c>
      <c r="R2260" t="s">
        <v>10</v>
      </c>
    </row>
    <row r="2261" spans="1:18" x14ac:dyDescent="0.35">
      <c r="A2261">
        <v>0</v>
      </c>
      <c r="B2261" t="s">
        <v>344</v>
      </c>
      <c r="C2261">
        <v>1</v>
      </c>
      <c r="D2261" t="s">
        <v>411</v>
      </c>
      <c r="E2261" s="640" t="s">
        <v>425</v>
      </c>
      <c r="F2261" t="s">
        <v>624</v>
      </c>
      <c r="G2261" t="s">
        <v>345</v>
      </c>
      <c r="H2261">
        <v>1</v>
      </c>
      <c r="I2261" t="s">
        <v>871</v>
      </c>
      <c r="L2261">
        <v>107335407</v>
      </c>
      <c r="M2261" s="5">
        <v>45060</v>
      </c>
      <c r="N2261">
        <v>19</v>
      </c>
      <c r="O2261">
        <v>1</v>
      </c>
      <c r="P2261">
        <v>0</v>
      </c>
      <c r="Q2261">
        <v>1</v>
      </c>
      <c r="R2261" t="s">
        <v>7</v>
      </c>
    </row>
    <row r="2262" spans="1:18" x14ac:dyDescent="0.35">
      <c r="A2262">
        <v>0</v>
      </c>
      <c r="B2262" t="s">
        <v>344</v>
      </c>
      <c r="C2262">
        <v>0.3</v>
      </c>
      <c r="D2262" t="s">
        <v>385</v>
      </c>
      <c r="E2262" t="s">
        <v>624</v>
      </c>
      <c r="F2262" s="640" t="s">
        <v>425</v>
      </c>
      <c r="G2262" t="s">
        <v>345</v>
      </c>
      <c r="H2262">
        <v>1.04</v>
      </c>
      <c r="I2262" t="s">
        <v>871</v>
      </c>
      <c r="L2262">
        <v>105979314</v>
      </c>
      <c r="M2262" s="5">
        <v>43709</v>
      </c>
      <c r="N2262">
        <v>19</v>
      </c>
      <c r="O2262">
        <v>1</v>
      </c>
      <c r="P2262">
        <v>0</v>
      </c>
      <c r="Q2262">
        <v>5</v>
      </c>
      <c r="R2262" t="s">
        <v>8</v>
      </c>
    </row>
    <row r="2263" spans="1:18" x14ac:dyDescent="0.35">
      <c r="A2263">
        <v>0</v>
      </c>
      <c r="B2263" t="s">
        <v>344</v>
      </c>
      <c r="C2263">
        <v>0.3</v>
      </c>
      <c r="D2263" t="s">
        <v>385</v>
      </c>
      <c r="E2263" t="s">
        <v>624</v>
      </c>
      <c r="F2263" s="640" t="s">
        <v>425</v>
      </c>
      <c r="G2263" t="s">
        <v>345</v>
      </c>
      <c r="H2263">
        <v>1.04</v>
      </c>
      <c r="I2263" t="s">
        <v>871</v>
      </c>
      <c r="L2263">
        <v>105244017</v>
      </c>
      <c r="M2263" s="5">
        <v>43010</v>
      </c>
      <c r="N2263">
        <v>19</v>
      </c>
      <c r="O2263">
        <v>1</v>
      </c>
      <c r="P2263">
        <v>0</v>
      </c>
      <c r="Q2263">
        <v>5</v>
      </c>
      <c r="R2263" t="s">
        <v>7</v>
      </c>
    </row>
    <row r="2264" spans="1:18" x14ac:dyDescent="0.35">
      <c r="A2264">
        <v>0</v>
      </c>
      <c r="B2264" t="s">
        <v>344</v>
      </c>
      <c r="C2264">
        <v>0.2</v>
      </c>
      <c r="D2264" t="s">
        <v>385</v>
      </c>
      <c r="E2264" t="s">
        <v>624</v>
      </c>
      <c r="F2264" s="640" t="s">
        <v>425</v>
      </c>
      <c r="G2264" t="s">
        <v>345</v>
      </c>
      <c r="H2264">
        <v>1.1399999999999999</v>
      </c>
      <c r="I2264" t="s">
        <v>871</v>
      </c>
      <c r="L2264">
        <v>107123820</v>
      </c>
      <c r="M2264" s="5">
        <v>44858</v>
      </c>
      <c r="N2264">
        <v>19</v>
      </c>
      <c r="O2264">
        <v>1</v>
      </c>
      <c r="P2264">
        <v>0</v>
      </c>
      <c r="Q2264">
        <v>1</v>
      </c>
      <c r="R2264" t="s">
        <v>7</v>
      </c>
    </row>
    <row r="2265" spans="1:18" x14ac:dyDescent="0.35">
      <c r="A2265">
        <v>0</v>
      </c>
      <c r="B2265" t="s">
        <v>344</v>
      </c>
      <c r="C2265">
        <v>0.2</v>
      </c>
      <c r="D2265" t="s">
        <v>385</v>
      </c>
      <c r="E2265" t="s">
        <v>624</v>
      </c>
      <c r="F2265" s="640" t="s">
        <v>425</v>
      </c>
      <c r="G2265" t="s">
        <v>345</v>
      </c>
      <c r="H2265">
        <v>1.1399999999999999</v>
      </c>
      <c r="I2265" t="s">
        <v>871</v>
      </c>
      <c r="L2265">
        <v>105798994</v>
      </c>
      <c r="M2265" s="5">
        <v>43533</v>
      </c>
      <c r="N2265">
        <v>19</v>
      </c>
      <c r="O2265">
        <v>2</v>
      </c>
      <c r="P2265">
        <v>0</v>
      </c>
      <c r="Q2265">
        <v>1</v>
      </c>
      <c r="R2265" t="s">
        <v>7</v>
      </c>
    </row>
    <row r="2266" spans="1:18" x14ac:dyDescent="0.35">
      <c r="A2266">
        <v>0</v>
      </c>
      <c r="B2266" t="s">
        <v>344</v>
      </c>
      <c r="C2266">
        <v>0.2</v>
      </c>
      <c r="D2266" t="s">
        <v>385</v>
      </c>
      <c r="E2266" t="s">
        <v>624</v>
      </c>
      <c r="F2266" s="640" t="s">
        <v>425</v>
      </c>
      <c r="G2266" t="s">
        <v>345</v>
      </c>
      <c r="H2266">
        <v>1.1399999999999999</v>
      </c>
      <c r="I2266" t="s">
        <v>871</v>
      </c>
      <c r="L2266">
        <v>105411361</v>
      </c>
      <c r="M2266" s="5">
        <v>43171</v>
      </c>
      <c r="N2266">
        <v>19</v>
      </c>
      <c r="O2266">
        <v>6</v>
      </c>
      <c r="P2266">
        <v>0</v>
      </c>
      <c r="Q2266">
        <v>1</v>
      </c>
    </row>
    <row r="2267" spans="1:18" x14ac:dyDescent="0.35">
      <c r="A2267">
        <v>0</v>
      </c>
      <c r="B2267" t="s">
        <v>344</v>
      </c>
      <c r="C2267">
        <v>0.1</v>
      </c>
      <c r="D2267" t="s">
        <v>385</v>
      </c>
      <c r="E2267" t="s">
        <v>624</v>
      </c>
      <c r="F2267" s="640" t="s">
        <v>425</v>
      </c>
      <c r="G2267" t="s">
        <v>345</v>
      </c>
      <c r="H2267">
        <v>1.24</v>
      </c>
      <c r="I2267" t="s">
        <v>871</v>
      </c>
      <c r="L2267">
        <v>106501064</v>
      </c>
      <c r="M2267" s="5">
        <v>44252</v>
      </c>
      <c r="N2267">
        <v>19</v>
      </c>
      <c r="O2267">
        <v>1</v>
      </c>
      <c r="P2267">
        <v>0</v>
      </c>
      <c r="Q2267">
        <v>1</v>
      </c>
      <c r="R2267" t="s">
        <v>7</v>
      </c>
    </row>
    <row r="2268" spans="1:18" x14ac:dyDescent="0.35">
      <c r="A2268">
        <v>0</v>
      </c>
      <c r="B2268" t="s">
        <v>344</v>
      </c>
      <c r="C2268">
        <v>0.1</v>
      </c>
      <c r="D2268" t="s">
        <v>385</v>
      </c>
      <c r="E2268" t="s">
        <v>624</v>
      </c>
      <c r="F2268" s="640" t="s">
        <v>425</v>
      </c>
      <c r="G2268" t="s">
        <v>345</v>
      </c>
      <c r="H2268">
        <v>1.24</v>
      </c>
      <c r="I2268" t="s">
        <v>871</v>
      </c>
      <c r="L2268">
        <v>106092507</v>
      </c>
      <c r="M2268" s="5">
        <v>43811</v>
      </c>
      <c r="N2268">
        <v>17</v>
      </c>
      <c r="O2268">
        <v>1</v>
      </c>
      <c r="P2268">
        <v>0</v>
      </c>
      <c r="Q2268">
        <v>5</v>
      </c>
      <c r="R2268" t="s">
        <v>7</v>
      </c>
    </row>
    <row r="2269" spans="1:18" x14ac:dyDescent="0.35">
      <c r="A2269">
        <v>0</v>
      </c>
      <c r="B2269" t="s">
        <v>344</v>
      </c>
      <c r="C2269">
        <v>0.1</v>
      </c>
      <c r="D2269" t="s">
        <v>385</v>
      </c>
      <c r="E2269" t="s">
        <v>624</v>
      </c>
      <c r="F2269" s="640" t="s">
        <v>425</v>
      </c>
      <c r="G2269" t="s">
        <v>345</v>
      </c>
      <c r="H2269">
        <v>1.24</v>
      </c>
      <c r="I2269" t="s">
        <v>871</v>
      </c>
      <c r="L2269">
        <v>106146951</v>
      </c>
      <c r="M2269" s="5">
        <v>43865</v>
      </c>
      <c r="N2269">
        <v>17</v>
      </c>
      <c r="O2269">
        <v>1</v>
      </c>
      <c r="P2269">
        <v>0</v>
      </c>
      <c r="Q2269">
        <v>5</v>
      </c>
      <c r="R2269" t="s">
        <v>7</v>
      </c>
    </row>
    <row r="2270" spans="1:18" x14ac:dyDescent="0.35">
      <c r="A2270">
        <v>0</v>
      </c>
      <c r="B2270" t="s">
        <v>344</v>
      </c>
      <c r="C2270">
        <v>0.1</v>
      </c>
      <c r="D2270" t="s">
        <v>385</v>
      </c>
      <c r="E2270" t="s">
        <v>624</v>
      </c>
      <c r="F2270" s="640" t="s">
        <v>425</v>
      </c>
      <c r="G2270" t="s">
        <v>345</v>
      </c>
      <c r="H2270">
        <v>1.24</v>
      </c>
      <c r="I2270" t="s">
        <v>871</v>
      </c>
      <c r="L2270">
        <v>106821016</v>
      </c>
      <c r="M2270" s="5">
        <v>44564</v>
      </c>
      <c r="N2270">
        <v>19</v>
      </c>
      <c r="O2270">
        <v>2</v>
      </c>
      <c r="P2270">
        <v>0</v>
      </c>
      <c r="Q2270">
        <v>1</v>
      </c>
      <c r="R2270" t="s">
        <v>7</v>
      </c>
    </row>
    <row r="2271" spans="1:18" x14ac:dyDescent="0.35">
      <c r="A2271">
        <v>0</v>
      </c>
      <c r="B2271" t="s">
        <v>344</v>
      </c>
      <c r="C2271">
        <v>0.1</v>
      </c>
      <c r="D2271" t="s">
        <v>385</v>
      </c>
      <c r="E2271" t="s">
        <v>624</v>
      </c>
      <c r="F2271" s="640" t="s">
        <v>425</v>
      </c>
      <c r="G2271" t="s">
        <v>345</v>
      </c>
      <c r="H2271">
        <v>1.24</v>
      </c>
      <c r="I2271" t="s">
        <v>871</v>
      </c>
      <c r="L2271">
        <v>107235372</v>
      </c>
      <c r="M2271" s="5">
        <v>44957</v>
      </c>
      <c r="N2271">
        <v>19</v>
      </c>
      <c r="O2271">
        <v>1</v>
      </c>
      <c r="P2271">
        <v>0</v>
      </c>
      <c r="Q2271">
        <v>5</v>
      </c>
      <c r="R2271" t="s">
        <v>7</v>
      </c>
    </row>
    <row r="2272" spans="1:18" x14ac:dyDescent="0.35">
      <c r="A2272">
        <v>0</v>
      </c>
      <c r="B2272" t="s">
        <v>344</v>
      </c>
      <c r="C2272">
        <v>3.7999999999999999E-2</v>
      </c>
      <c r="D2272" t="s">
        <v>385</v>
      </c>
      <c r="E2272" t="s">
        <v>624</v>
      </c>
      <c r="F2272" s="640" t="s">
        <v>425</v>
      </c>
      <c r="G2272" t="s">
        <v>345</v>
      </c>
      <c r="H2272">
        <v>1.302</v>
      </c>
      <c r="I2272" t="s">
        <v>871</v>
      </c>
      <c r="L2272">
        <v>107095281</v>
      </c>
      <c r="M2272" s="5">
        <v>44833</v>
      </c>
      <c r="N2272">
        <v>29</v>
      </c>
      <c r="O2272">
        <v>1</v>
      </c>
      <c r="P2272">
        <v>0</v>
      </c>
      <c r="Q2272">
        <v>1</v>
      </c>
      <c r="R2272" t="s">
        <v>7</v>
      </c>
    </row>
    <row r="2273" spans="1:18" x14ac:dyDescent="0.35">
      <c r="A2273">
        <v>0</v>
      </c>
      <c r="B2273" t="s">
        <v>344</v>
      </c>
      <c r="C2273">
        <v>5.0000000000000001E-3</v>
      </c>
      <c r="D2273" t="s">
        <v>490</v>
      </c>
      <c r="E2273" t="s">
        <v>624</v>
      </c>
      <c r="F2273" s="640" t="s">
        <v>425</v>
      </c>
      <c r="G2273" t="s">
        <v>345</v>
      </c>
      <c r="H2273">
        <v>1.335</v>
      </c>
      <c r="I2273" t="s">
        <v>871</v>
      </c>
      <c r="L2273">
        <v>106473113</v>
      </c>
      <c r="M2273" s="5">
        <v>44216</v>
      </c>
      <c r="N2273">
        <v>19</v>
      </c>
      <c r="O2273">
        <v>1</v>
      </c>
      <c r="P2273">
        <v>8</v>
      </c>
      <c r="Q2273">
        <v>1</v>
      </c>
      <c r="R2273" t="s">
        <v>8</v>
      </c>
    </row>
    <row r="2274" spans="1:18" x14ac:dyDescent="0.35">
      <c r="A2274">
        <v>0</v>
      </c>
      <c r="B2274" t="s">
        <v>344</v>
      </c>
      <c r="C2274">
        <v>0</v>
      </c>
      <c r="E2274" t="s">
        <v>624</v>
      </c>
      <c r="F2274" t="s">
        <v>387</v>
      </c>
      <c r="G2274" t="s">
        <v>345</v>
      </c>
      <c r="H2274">
        <v>1.34</v>
      </c>
      <c r="I2274" t="s">
        <v>871</v>
      </c>
      <c r="L2274">
        <v>105577035</v>
      </c>
      <c r="M2274" s="5">
        <v>43332</v>
      </c>
      <c r="N2274">
        <v>26</v>
      </c>
      <c r="O2274">
        <v>1</v>
      </c>
      <c r="P2274">
        <v>8</v>
      </c>
      <c r="Q2274">
        <v>1</v>
      </c>
      <c r="R2274" t="s">
        <v>7</v>
      </c>
    </row>
    <row r="2275" spans="1:18" x14ac:dyDescent="0.35">
      <c r="A2275">
        <v>0</v>
      </c>
      <c r="B2275" t="s">
        <v>662</v>
      </c>
      <c r="C2275">
        <v>0</v>
      </c>
      <c r="E2275" t="s">
        <v>367</v>
      </c>
      <c r="F2275" t="s">
        <v>363</v>
      </c>
      <c r="G2275" t="s">
        <v>662</v>
      </c>
      <c r="H2275">
        <v>0</v>
      </c>
      <c r="I2275" t="s">
        <v>871</v>
      </c>
      <c r="L2275">
        <v>106914503</v>
      </c>
      <c r="M2275" s="5">
        <v>44657</v>
      </c>
      <c r="N2275">
        <v>24</v>
      </c>
      <c r="O2275">
        <v>1</v>
      </c>
      <c r="P2275">
        <v>7</v>
      </c>
      <c r="Q2275">
        <v>1</v>
      </c>
      <c r="R2275" t="s">
        <v>3</v>
      </c>
    </row>
    <row r="2276" spans="1:18" x14ac:dyDescent="0.35">
      <c r="A2276">
        <v>502</v>
      </c>
      <c r="B2276" t="s">
        <v>487</v>
      </c>
      <c r="C2276">
        <v>0</v>
      </c>
      <c r="D2276" t="s">
        <v>6</v>
      </c>
      <c r="E2276" t="s">
        <v>363</v>
      </c>
      <c r="F2276" t="s">
        <v>716</v>
      </c>
      <c r="G2276" t="s">
        <v>487</v>
      </c>
      <c r="H2276">
        <v>999.99900000000002</v>
      </c>
      <c r="I2276" t="s">
        <v>871</v>
      </c>
      <c r="L2276">
        <v>108142224</v>
      </c>
      <c r="M2276" s="5">
        <v>45801</v>
      </c>
      <c r="N2276">
        <v>24</v>
      </c>
      <c r="O2276">
        <v>1</v>
      </c>
      <c r="P2276">
        <v>8</v>
      </c>
      <c r="Q2276">
        <v>1</v>
      </c>
      <c r="R2276" t="s">
        <v>7</v>
      </c>
    </row>
    <row r="2277" spans="1:18" x14ac:dyDescent="0.35">
      <c r="A2277">
        <v>491</v>
      </c>
      <c r="B2277" t="s">
        <v>438</v>
      </c>
      <c r="C2277">
        <v>0</v>
      </c>
      <c r="E2277" s="640" t="s">
        <v>364</v>
      </c>
      <c r="G2277" t="s">
        <v>438</v>
      </c>
      <c r="H2277">
        <v>15.004</v>
      </c>
      <c r="I2277" t="s">
        <v>871</v>
      </c>
      <c r="L2277">
        <v>108469201</v>
      </c>
      <c r="M2277" s="5">
        <v>46119</v>
      </c>
      <c r="N2277">
        <v>21</v>
      </c>
      <c r="O2277">
        <v>1</v>
      </c>
      <c r="P2277">
        <v>16</v>
      </c>
      <c r="Q2277">
        <v>1</v>
      </c>
      <c r="R2277" t="s">
        <v>7</v>
      </c>
    </row>
    <row r="2278" spans="1:18" x14ac:dyDescent="0.35">
      <c r="A2278">
        <v>491</v>
      </c>
      <c r="B2278" t="s">
        <v>438</v>
      </c>
      <c r="C2278">
        <v>0</v>
      </c>
      <c r="E2278" s="640" t="s">
        <v>364</v>
      </c>
      <c r="G2278" t="s">
        <v>438</v>
      </c>
      <c r="H2278">
        <v>15.004</v>
      </c>
      <c r="I2278" t="s">
        <v>871</v>
      </c>
      <c r="L2278">
        <v>104484880</v>
      </c>
      <c r="M2278" s="5">
        <v>42246</v>
      </c>
      <c r="N2278">
        <v>21</v>
      </c>
      <c r="O2278">
        <v>1</v>
      </c>
      <c r="P2278">
        <v>16</v>
      </c>
      <c r="Q2278">
        <v>1</v>
      </c>
      <c r="R2278" t="s">
        <v>7</v>
      </c>
    </row>
    <row r="2279" spans="1:18" x14ac:dyDescent="0.35">
      <c r="A2279">
        <v>603</v>
      </c>
      <c r="B2279" t="s">
        <v>438</v>
      </c>
      <c r="C2279">
        <v>0</v>
      </c>
      <c r="E2279" s="640" t="s">
        <v>364</v>
      </c>
      <c r="F2279" s="640" t="s">
        <v>717</v>
      </c>
      <c r="G2279" t="s">
        <v>438</v>
      </c>
      <c r="H2279">
        <v>15.004</v>
      </c>
      <c r="I2279" t="s">
        <v>871</v>
      </c>
      <c r="L2279">
        <v>107813699</v>
      </c>
      <c r="M2279" s="5">
        <v>45508</v>
      </c>
      <c r="N2279">
        <v>32</v>
      </c>
      <c r="O2279">
        <v>1</v>
      </c>
      <c r="P2279">
        <v>0</v>
      </c>
      <c r="Q2279">
        <v>1</v>
      </c>
      <c r="R2279" t="s">
        <v>7</v>
      </c>
    </row>
    <row r="2280" spans="1:18" x14ac:dyDescent="0.35">
      <c r="A2280">
        <v>491</v>
      </c>
      <c r="B2280" t="s">
        <v>438</v>
      </c>
      <c r="C2280">
        <v>0</v>
      </c>
      <c r="E2280" t="s">
        <v>363</v>
      </c>
      <c r="F2280" t="s">
        <v>474</v>
      </c>
      <c r="G2280" t="s">
        <v>438</v>
      </c>
      <c r="H2280">
        <v>15.004</v>
      </c>
      <c r="I2280" t="s">
        <v>871</v>
      </c>
      <c r="L2280">
        <v>106813315</v>
      </c>
      <c r="M2280" s="5">
        <v>44552</v>
      </c>
      <c r="N2280">
        <v>21</v>
      </c>
      <c r="O2280">
        <v>1</v>
      </c>
      <c r="P2280">
        <v>16</v>
      </c>
      <c r="Q2280">
        <v>1</v>
      </c>
      <c r="R2280" t="s">
        <v>3</v>
      </c>
    </row>
    <row r="2281" spans="1:18" x14ac:dyDescent="0.35">
      <c r="A2281">
        <v>0</v>
      </c>
      <c r="B2281" t="s">
        <v>438</v>
      </c>
      <c r="C2281">
        <v>0</v>
      </c>
      <c r="E2281" t="s">
        <v>363</v>
      </c>
      <c r="F2281" t="s">
        <v>474</v>
      </c>
      <c r="G2281" t="s">
        <v>438</v>
      </c>
      <c r="H2281">
        <v>15.004</v>
      </c>
      <c r="I2281" t="s">
        <v>871</v>
      </c>
      <c r="L2281">
        <v>105678924</v>
      </c>
      <c r="M2281" s="5">
        <v>43419</v>
      </c>
      <c r="N2281">
        <v>21</v>
      </c>
      <c r="O2281">
        <v>2</v>
      </c>
      <c r="P2281">
        <v>16</v>
      </c>
      <c r="Q2281">
        <v>1</v>
      </c>
      <c r="R2281" t="s">
        <v>3</v>
      </c>
    </row>
    <row r="2282" spans="1:18" x14ac:dyDescent="0.35">
      <c r="A2282">
        <v>0</v>
      </c>
      <c r="B2282" t="s">
        <v>438</v>
      </c>
      <c r="C2282">
        <v>0</v>
      </c>
      <c r="E2282" t="s">
        <v>363</v>
      </c>
      <c r="F2282" t="s">
        <v>483</v>
      </c>
      <c r="G2282" t="s">
        <v>438</v>
      </c>
      <c r="H2282">
        <v>15.004</v>
      </c>
      <c r="I2282" t="s">
        <v>871</v>
      </c>
      <c r="L2282">
        <v>104978631</v>
      </c>
      <c r="M2282" s="5">
        <v>42748</v>
      </c>
      <c r="N2282">
        <v>21</v>
      </c>
      <c r="O2282">
        <v>1</v>
      </c>
      <c r="P2282">
        <v>8</v>
      </c>
      <c r="Q2282">
        <v>5</v>
      </c>
      <c r="R2282" t="s">
        <v>7</v>
      </c>
    </row>
    <row r="2283" spans="1:18" x14ac:dyDescent="0.35">
      <c r="A2283">
        <v>0</v>
      </c>
      <c r="B2283" t="s">
        <v>438</v>
      </c>
      <c r="C2283">
        <v>0</v>
      </c>
      <c r="E2283" t="s">
        <v>363</v>
      </c>
      <c r="F2283" t="s">
        <v>483</v>
      </c>
      <c r="G2283" t="s">
        <v>438</v>
      </c>
      <c r="H2283">
        <v>15.004</v>
      </c>
      <c r="I2283" t="s">
        <v>871</v>
      </c>
      <c r="L2283">
        <v>106975951</v>
      </c>
      <c r="M2283" s="5">
        <v>44700</v>
      </c>
      <c r="N2283">
        <v>21</v>
      </c>
      <c r="O2283">
        <v>1</v>
      </c>
      <c r="P2283">
        <v>17</v>
      </c>
      <c r="Q2283">
        <v>1</v>
      </c>
      <c r="R2283" t="s">
        <v>7</v>
      </c>
    </row>
    <row r="2284" spans="1:18" x14ac:dyDescent="0.35">
      <c r="A2284">
        <v>0</v>
      </c>
      <c r="B2284" t="s">
        <v>438</v>
      </c>
      <c r="C2284">
        <v>0</v>
      </c>
      <c r="E2284" t="s">
        <v>363</v>
      </c>
      <c r="F2284" t="s">
        <v>483</v>
      </c>
      <c r="G2284" t="s">
        <v>438</v>
      </c>
      <c r="H2284">
        <v>15.004</v>
      </c>
      <c r="I2284" t="s">
        <v>871</v>
      </c>
      <c r="L2284">
        <v>105507507</v>
      </c>
      <c r="M2284" s="5">
        <v>43254</v>
      </c>
      <c r="N2284">
        <v>21</v>
      </c>
      <c r="O2284">
        <v>1</v>
      </c>
      <c r="P2284">
        <v>7</v>
      </c>
      <c r="Q2284">
        <v>1</v>
      </c>
      <c r="R2284" t="s">
        <v>7</v>
      </c>
    </row>
    <row r="2285" spans="1:18" x14ac:dyDescent="0.35">
      <c r="A2285">
        <v>0</v>
      </c>
      <c r="B2285" t="s">
        <v>438</v>
      </c>
      <c r="C2285">
        <v>0</v>
      </c>
      <c r="E2285" t="s">
        <v>363</v>
      </c>
      <c r="F2285" t="s">
        <v>475</v>
      </c>
      <c r="G2285" t="s">
        <v>438</v>
      </c>
      <c r="H2285">
        <v>15.004</v>
      </c>
      <c r="I2285" t="s">
        <v>871</v>
      </c>
      <c r="L2285">
        <v>104890687</v>
      </c>
      <c r="M2285" s="5">
        <v>42665</v>
      </c>
      <c r="N2285">
        <v>21</v>
      </c>
      <c r="O2285">
        <v>1</v>
      </c>
      <c r="P2285">
        <v>16</v>
      </c>
      <c r="Q2285">
        <v>5</v>
      </c>
      <c r="R2285" t="s">
        <v>7</v>
      </c>
    </row>
    <row r="2286" spans="1:18" x14ac:dyDescent="0.35">
      <c r="A2286">
        <v>0</v>
      </c>
      <c r="B2286" t="s">
        <v>438</v>
      </c>
      <c r="C2286">
        <v>0</v>
      </c>
      <c r="E2286" t="s">
        <v>363</v>
      </c>
      <c r="F2286" t="s">
        <v>718</v>
      </c>
      <c r="G2286" t="s">
        <v>438</v>
      </c>
      <c r="H2286">
        <v>15.004</v>
      </c>
      <c r="I2286" t="s">
        <v>871</v>
      </c>
      <c r="L2286">
        <v>104590110</v>
      </c>
      <c r="M2286" s="5">
        <v>42354</v>
      </c>
      <c r="N2286">
        <v>19</v>
      </c>
      <c r="O2286">
        <v>2</v>
      </c>
      <c r="P2286">
        <v>0</v>
      </c>
      <c r="Q2286">
        <v>5</v>
      </c>
      <c r="R2286" t="s">
        <v>3</v>
      </c>
    </row>
    <row r="2287" spans="1:18" x14ac:dyDescent="0.35">
      <c r="A2287">
        <v>0</v>
      </c>
      <c r="B2287" t="s">
        <v>438</v>
      </c>
      <c r="C2287">
        <v>0</v>
      </c>
      <c r="E2287" t="s">
        <v>363</v>
      </c>
      <c r="F2287" t="s">
        <v>719</v>
      </c>
      <c r="G2287" t="s">
        <v>438</v>
      </c>
      <c r="H2287">
        <v>15.004</v>
      </c>
      <c r="I2287" t="s">
        <v>871</v>
      </c>
      <c r="L2287">
        <v>105646796</v>
      </c>
      <c r="M2287" s="5">
        <v>43392</v>
      </c>
      <c r="N2287">
        <v>21</v>
      </c>
      <c r="O2287">
        <v>1</v>
      </c>
      <c r="P2287">
        <v>16</v>
      </c>
      <c r="Q2287">
        <v>1</v>
      </c>
      <c r="R2287" t="s">
        <v>7</v>
      </c>
    </row>
    <row r="2288" spans="1:18" x14ac:dyDescent="0.35">
      <c r="A2288">
        <v>0</v>
      </c>
      <c r="B2288" t="s">
        <v>438</v>
      </c>
      <c r="C2288">
        <v>0</v>
      </c>
      <c r="E2288" t="s">
        <v>363</v>
      </c>
      <c r="F2288" t="s">
        <v>446</v>
      </c>
      <c r="G2288" t="s">
        <v>438</v>
      </c>
      <c r="H2288">
        <v>15.004</v>
      </c>
      <c r="I2288" t="s">
        <v>871</v>
      </c>
      <c r="L2288">
        <v>104852718</v>
      </c>
      <c r="M2288" s="5">
        <v>42627</v>
      </c>
      <c r="N2288">
        <v>21</v>
      </c>
      <c r="O2288">
        <v>1</v>
      </c>
      <c r="P2288">
        <v>16</v>
      </c>
      <c r="Q2288">
        <v>1</v>
      </c>
      <c r="R2288" t="s">
        <v>7</v>
      </c>
    </row>
    <row r="2289" spans="1:18" x14ac:dyDescent="0.35">
      <c r="A2289">
        <v>0</v>
      </c>
      <c r="B2289" t="s">
        <v>438</v>
      </c>
      <c r="C2289">
        <v>0</v>
      </c>
      <c r="E2289" t="s">
        <v>363</v>
      </c>
      <c r="F2289" t="s">
        <v>483</v>
      </c>
      <c r="G2289" t="s">
        <v>438</v>
      </c>
      <c r="H2289">
        <v>15.004</v>
      </c>
      <c r="I2289" t="s">
        <v>871</v>
      </c>
      <c r="L2289">
        <v>106445345</v>
      </c>
      <c r="M2289" s="5">
        <v>44188</v>
      </c>
      <c r="N2289">
        <v>21</v>
      </c>
      <c r="O2289">
        <v>1</v>
      </c>
      <c r="P2289">
        <v>8</v>
      </c>
      <c r="Q2289">
        <v>1</v>
      </c>
      <c r="R2289" t="s">
        <v>7</v>
      </c>
    </row>
    <row r="2290" spans="1:18" x14ac:dyDescent="0.35">
      <c r="A2290">
        <v>0</v>
      </c>
      <c r="B2290" t="s">
        <v>438</v>
      </c>
      <c r="C2290">
        <v>0</v>
      </c>
      <c r="E2290" t="s">
        <v>363</v>
      </c>
      <c r="F2290" t="s">
        <v>721</v>
      </c>
      <c r="G2290" t="s">
        <v>438</v>
      </c>
      <c r="H2290">
        <v>15.004</v>
      </c>
      <c r="I2290" t="s">
        <v>871</v>
      </c>
      <c r="L2290">
        <v>106313622</v>
      </c>
      <c r="M2290" s="5">
        <v>44060</v>
      </c>
      <c r="N2290">
        <v>21</v>
      </c>
      <c r="O2290">
        <v>1</v>
      </c>
      <c r="P2290">
        <v>17</v>
      </c>
      <c r="Q2290">
        <v>1</v>
      </c>
      <c r="R2290" t="s">
        <v>7</v>
      </c>
    </row>
    <row r="2291" spans="1:18" x14ac:dyDescent="0.35">
      <c r="A2291">
        <v>0</v>
      </c>
      <c r="B2291" t="s">
        <v>438</v>
      </c>
      <c r="C2291">
        <v>0</v>
      </c>
      <c r="E2291" t="s">
        <v>363</v>
      </c>
      <c r="F2291" t="s">
        <v>438</v>
      </c>
      <c r="G2291" t="s">
        <v>438</v>
      </c>
      <c r="H2291">
        <v>15.004</v>
      </c>
      <c r="I2291" t="s">
        <v>871</v>
      </c>
      <c r="L2291">
        <v>104661447</v>
      </c>
      <c r="M2291" s="5">
        <v>42429</v>
      </c>
      <c r="N2291">
        <v>21</v>
      </c>
      <c r="O2291">
        <v>1</v>
      </c>
      <c r="P2291">
        <v>8</v>
      </c>
      <c r="Q2291">
        <v>1</v>
      </c>
      <c r="R2291" t="s">
        <v>7</v>
      </c>
    </row>
    <row r="2292" spans="1:18" x14ac:dyDescent="0.35">
      <c r="A2292">
        <v>0</v>
      </c>
      <c r="B2292" t="s">
        <v>438</v>
      </c>
      <c r="C2292">
        <v>0</v>
      </c>
      <c r="E2292" t="s">
        <v>363</v>
      </c>
      <c r="F2292" t="s">
        <v>645</v>
      </c>
      <c r="G2292" t="s">
        <v>438</v>
      </c>
      <c r="H2292">
        <v>15.004</v>
      </c>
      <c r="I2292" t="s">
        <v>871</v>
      </c>
      <c r="L2292">
        <v>104447255</v>
      </c>
      <c r="M2292" s="5">
        <v>42214</v>
      </c>
      <c r="N2292">
        <v>21</v>
      </c>
      <c r="O2292">
        <v>1</v>
      </c>
      <c r="P2292">
        <v>8</v>
      </c>
      <c r="Q2292">
        <v>1</v>
      </c>
      <c r="R2292" t="s">
        <v>7</v>
      </c>
    </row>
    <row r="2293" spans="1:18" x14ac:dyDescent="0.35">
      <c r="A2293">
        <v>0</v>
      </c>
      <c r="B2293" t="s">
        <v>438</v>
      </c>
      <c r="C2293">
        <v>0</v>
      </c>
      <c r="E2293" t="s">
        <v>363</v>
      </c>
      <c r="F2293" t="s">
        <v>446</v>
      </c>
      <c r="G2293" t="s">
        <v>438</v>
      </c>
      <c r="H2293">
        <v>15.004</v>
      </c>
      <c r="I2293" t="s">
        <v>871</v>
      </c>
      <c r="L2293">
        <v>107191975</v>
      </c>
      <c r="M2293" s="5">
        <v>44917</v>
      </c>
      <c r="N2293">
        <v>18</v>
      </c>
      <c r="O2293">
        <v>2</v>
      </c>
      <c r="P2293">
        <v>19</v>
      </c>
      <c r="Q2293">
        <v>5</v>
      </c>
      <c r="R2293" t="s">
        <v>7</v>
      </c>
    </row>
    <row r="2294" spans="1:18" x14ac:dyDescent="0.35">
      <c r="A2294">
        <v>0</v>
      </c>
      <c r="B2294" t="s">
        <v>438</v>
      </c>
      <c r="C2294">
        <v>0</v>
      </c>
      <c r="E2294" t="s">
        <v>363</v>
      </c>
      <c r="F2294" t="s">
        <v>484</v>
      </c>
      <c r="G2294" t="s">
        <v>438</v>
      </c>
      <c r="H2294">
        <v>15.004</v>
      </c>
      <c r="I2294" t="s">
        <v>871</v>
      </c>
      <c r="L2294">
        <v>106727228</v>
      </c>
      <c r="M2294" s="5">
        <v>44477</v>
      </c>
      <c r="N2294">
        <v>21</v>
      </c>
      <c r="O2294">
        <v>1</v>
      </c>
      <c r="P2294">
        <v>17</v>
      </c>
      <c r="Q2294">
        <v>1</v>
      </c>
      <c r="R2294" t="s">
        <v>7</v>
      </c>
    </row>
    <row r="2295" spans="1:18" x14ac:dyDescent="0.35">
      <c r="A2295">
        <v>0</v>
      </c>
      <c r="B2295" t="s">
        <v>438</v>
      </c>
      <c r="C2295">
        <v>0</v>
      </c>
      <c r="E2295" t="s">
        <v>363</v>
      </c>
      <c r="F2295" t="s">
        <v>483</v>
      </c>
      <c r="G2295" t="s">
        <v>438</v>
      </c>
      <c r="H2295">
        <v>15.004</v>
      </c>
      <c r="I2295" t="s">
        <v>871</v>
      </c>
      <c r="L2295">
        <v>105915461</v>
      </c>
      <c r="M2295" s="5">
        <v>43649</v>
      </c>
      <c r="N2295">
        <v>21</v>
      </c>
      <c r="O2295">
        <v>1</v>
      </c>
      <c r="P2295">
        <v>17</v>
      </c>
      <c r="Q2295">
        <v>1</v>
      </c>
      <c r="R2295" t="s">
        <v>7</v>
      </c>
    </row>
    <row r="2296" spans="1:18" x14ac:dyDescent="0.35">
      <c r="A2296">
        <v>0</v>
      </c>
      <c r="B2296" t="s">
        <v>438</v>
      </c>
      <c r="C2296">
        <v>0</v>
      </c>
      <c r="E2296" t="s">
        <v>363</v>
      </c>
      <c r="F2296" t="s">
        <v>475</v>
      </c>
      <c r="G2296" t="s">
        <v>438</v>
      </c>
      <c r="H2296">
        <v>15.004</v>
      </c>
      <c r="I2296" t="s">
        <v>871</v>
      </c>
      <c r="L2296">
        <v>104061132</v>
      </c>
      <c r="M2296" s="5">
        <v>41774</v>
      </c>
      <c r="N2296">
        <v>21</v>
      </c>
      <c r="O2296">
        <v>2</v>
      </c>
      <c r="P2296">
        <v>7</v>
      </c>
      <c r="Q2296">
        <v>1</v>
      </c>
      <c r="R2296" t="s">
        <v>7</v>
      </c>
    </row>
    <row r="2297" spans="1:18" x14ac:dyDescent="0.35">
      <c r="A2297">
        <v>0</v>
      </c>
      <c r="B2297" t="s">
        <v>438</v>
      </c>
      <c r="C2297">
        <v>0</v>
      </c>
      <c r="E2297" t="s">
        <v>363</v>
      </c>
      <c r="F2297" t="s">
        <v>483</v>
      </c>
      <c r="G2297" t="s">
        <v>438</v>
      </c>
      <c r="H2297">
        <v>15.004</v>
      </c>
      <c r="I2297" t="s">
        <v>871</v>
      </c>
      <c r="L2297">
        <v>106797678</v>
      </c>
      <c r="M2297" s="5">
        <v>44537</v>
      </c>
      <c r="N2297">
        <v>28</v>
      </c>
      <c r="O2297">
        <v>1</v>
      </c>
      <c r="P2297">
        <v>16</v>
      </c>
      <c r="Q2297">
        <v>1</v>
      </c>
      <c r="R2297" t="s">
        <v>7</v>
      </c>
    </row>
    <row r="2298" spans="1:18" x14ac:dyDescent="0.35">
      <c r="A2298">
        <v>0</v>
      </c>
      <c r="B2298" t="s">
        <v>438</v>
      </c>
      <c r="C2298">
        <v>0</v>
      </c>
      <c r="E2298" t="s">
        <v>363</v>
      </c>
      <c r="F2298" t="s">
        <v>483</v>
      </c>
      <c r="G2298" t="s">
        <v>438</v>
      </c>
      <c r="H2298">
        <v>15.004</v>
      </c>
      <c r="I2298" t="s">
        <v>871</v>
      </c>
      <c r="L2298">
        <v>106777681</v>
      </c>
      <c r="M2298" s="5">
        <v>44522</v>
      </c>
      <c r="N2298">
        <v>21</v>
      </c>
      <c r="O2298">
        <v>1</v>
      </c>
      <c r="P2298">
        <v>21</v>
      </c>
      <c r="Q2298">
        <v>5</v>
      </c>
      <c r="R2298" t="s">
        <v>7</v>
      </c>
    </row>
    <row r="2299" spans="1:18" x14ac:dyDescent="0.35">
      <c r="A2299">
        <v>0</v>
      </c>
      <c r="B2299" t="s">
        <v>438</v>
      </c>
      <c r="C2299">
        <v>0</v>
      </c>
      <c r="E2299" t="s">
        <v>363</v>
      </c>
      <c r="F2299" t="s">
        <v>446</v>
      </c>
      <c r="G2299" t="s">
        <v>438</v>
      </c>
      <c r="H2299">
        <v>15.004</v>
      </c>
      <c r="I2299" t="s">
        <v>871</v>
      </c>
      <c r="L2299">
        <v>106433425</v>
      </c>
      <c r="M2299" s="5">
        <v>44175</v>
      </c>
      <c r="N2299">
        <v>21</v>
      </c>
      <c r="O2299">
        <v>1</v>
      </c>
      <c r="P2299">
        <v>17</v>
      </c>
      <c r="Q2299">
        <v>1</v>
      </c>
      <c r="R2299" t="s">
        <v>7</v>
      </c>
    </row>
    <row r="2300" spans="1:18" x14ac:dyDescent="0.35">
      <c r="A2300">
        <v>0</v>
      </c>
      <c r="B2300" t="s">
        <v>438</v>
      </c>
      <c r="C2300">
        <v>0</v>
      </c>
      <c r="E2300" t="s">
        <v>363</v>
      </c>
      <c r="F2300" t="s">
        <v>486</v>
      </c>
      <c r="G2300" t="s">
        <v>438</v>
      </c>
      <c r="H2300">
        <v>15.004</v>
      </c>
      <c r="I2300" t="s">
        <v>871</v>
      </c>
      <c r="L2300">
        <v>106403831</v>
      </c>
      <c r="M2300" s="5">
        <v>44145</v>
      </c>
      <c r="N2300">
        <v>21</v>
      </c>
      <c r="O2300">
        <v>1</v>
      </c>
      <c r="P2300">
        <v>16</v>
      </c>
      <c r="Q2300">
        <v>1</v>
      </c>
      <c r="R2300" t="s">
        <v>7</v>
      </c>
    </row>
    <row r="2301" spans="1:18" x14ac:dyDescent="0.35">
      <c r="A2301">
        <v>0</v>
      </c>
      <c r="B2301" t="s">
        <v>438</v>
      </c>
      <c r="C2301">
        <v>0</v>
      </c>
      <c r="E2301" t="s">
        <v>363</v>
      </c>
      <c r="F2301" t="s">
        <v>645</v>
      </c>
      <c r="G2301" t="s">
        <v>438</v>
      </c>
      <c r="H2301">
        <v>15.004</v>
      </c>
      <c r="I2301" t="s">
        <v>871</v>
      </c>
      <c r="L2301">
        <v>105950571</v>
      </c>
      <c r="M2301" s="5">
        <v>43678</v>
      </c>
      <c r="N2301">
        <v>21</v>
      </c>
      <c r="O2301">
        <v>1</v>
      </c>
      <c r="P2301">
        <v>17</v>
      </c>
      <c r="Q2301">
        <v>1</v>
      </c>
      <c r="R2301" t="s">
        <v>7</v>
      </c>
    </row>
    <row r="2302" spans="1:18" x14ac:dyDescent="0.35">
      <c r="A2302">
        <v>502</v>
      </c>
      <c r="B2302" t="s">
        <v>438</v>
      </c>
      <c r="C2302">
        <v>0</v>
      </c>
      <c r="E2302" t="s">
        <v>363</v>
      </c>
      <c r="F2302" t="s">
        <v>487</v>
      </c>
      <c r="G2302" t="s">
        <v>438</v>
      </c>
      <c r="H2302">
        <v>15.004</v>
      </c>
      <c r="I2302" t="s">
        <v>871</v>
      </c>
      <c r="L2302">
        <v>107006540</v>
      </c>
      <c r="M2302" s="5">
        <v>44745</v>
      </c>
      <c r="N2302">
        <v>30</v>
      </c>
      <c r="O2302">
        <v>1</v>
      </c>
      <c r="P2302">
        <v>7</v>
      </c>
      <c r="Q2302">
        <v>4</v>
      </c>
      <c r="R2302" t="s">
        <v>7</v>
      </c>
    </row>
    <row r="2303" spans="1:18" x14ac:dyDescent="0.35">
      <c r="A2303">
        <v>0</v>
      </c>
      <c r="B2303" t="s">
        <v>438</v>
      </c>
      <c r="C2303">
        <v>0</v>
      </c>
      <c r="E2303" t="s">
        <v>363</v>
      </c>
      <c r="F2303" t="s">
        <v>486</v>
      </c>
      <c r="G2303" t="s">
        <v>438</v>
      </c>
      <c r="H2303">
        <v>15.004</v>
      </c>
      <c r="I2303" t="s">
        <v>871</v>
      </c>
      <c r="L2303">
        <v>106154465</v>
      </c>
      <c r="M2303" s="5">
        <v>43873</v>
      </c>
      <c r="N2303">
        <v>24</v>
      </c>
      <c r="O2303">
        <v>1</v>
      </c>
      <c r="P2303">
        <v>7</v>
      </c>
      <c r="Q2303">
        <v>1</v>
      </c>
      <c r="R2303" t="s">
        <v>3</v>
      </c>
    </row>
    <row r="2304" spans="1:18" x14ac:dyDescent="0.35">
      <c r="A2304">
        <v>0</v>
      </c>
      <c r="B2304" t="s">
        <v>438</v>
      </c>
      <c r="C2304">
        <v>0</v>
      </c>
      <c r="E2304" t="s">
        <v>363</v>
      </c>
      <c r="F2304" t="s">
        <v>483</v>
      </c>
      <c r="G2304" t="s">
        <v>438</v>
      </c>
      <c r="H2304">
        <v>15.004</v>
      </c>
      <c r="I2304" t="s">
        <v>871</v>
      </c>
      <c r="L2304">
        <v>105717328</v>
      </c>
      <c r="M2304" s="5">
        <v>43452</v>
      </c>
      <c r="N2304">
        <v>21</v>
      </c>
      <c r="O2304">
        <v>1</v>
      </c>
      <c r="P2304">
        <v>16</v>
      </c>
      <c r="Q2304">
        <v>1</v>
      </c>
      <c r="R2304" t="s">
        <v>7</v>
      </c>
    </row>
    <row r="2305" spans="1:18" x14ac:dyDescent="0.35">
      <c r="A2305">
        <v>0</v>
      </c>
      <c r="B2305" t="s">
        <v>438</v>
      </c>
      <c r="C2305">
        <v>0</v>
      </c>
      <c r="E2305" t="s">
        <v>363</v>
      </c>
      <c r="F2305" t="s">
        <v>438</v>
      </c>
      <c r="G2305" t="s">
        <v>438</v>
      </c>
      <c r="H2305">
        <v>15.004</v>
      </c>
      <c r="I2305" t="s">
        <v>871</v>
      </c>
      <c r="L2305">
        <v>104925224</v>
      </c>
      <c r="M2305" s="5">
        <v>42691</v>
      </c>
      <c r="N2305">
        <v>24</v>
      </c>
      <c r="O2305">
        <v>1</v>
      </c>
      <c r="P2305">
        <v>8</v>
      </c>
      <c r="Q2305">
        <v>1</v>
      </c>
      <c r="R2305" t="s">
        <v>7</v>
      </c>
    </row>
    <row r="2306" spans="1:18" x14ac:dyDescent="0.35">
      <c r="A2306">
        <v>0</v>
      </c>
      <c r="B2306" t="s">
        <v>438</v>
      </c>
      <c r="C2306">
        <v>0</v>
      </c>
      <c r="E2306" t="s">
        <v>363</v>
      </c>
      <c r="F2306" t="s">
        <v>487</v>
      </c>
      <c r="G2306" t="s">
        <v>438</v>
      </c>
      <c r="H2306">
        <v>15.004</v>
      </c>
      <c r="I2306" t="s">
        <v>871</v>
      </c>
      <c r="L2306">
        <v>104596842</v>
      </c>
      <c r="M2306" s="5">
        <v>42364</v>
      </c>
      <c r="N2306">
        <v>19</v>
      </c>
      <c r="O2306">
        <v>2</v>
      </c>
      <c r="P2306">
        <v>0</v>
      </c>
      <c r="Q2306">
        <v>5</v>
      </c>
      <c r="R2306" t="s">
        <v>7</v>
      </c>
    </row>
    <row r="2307" spans="1:18" x14ac:dyDescent="0.35">
      <c r="A2307">
        <v>0</v>
      </c>
      <c r="B2307" t="s">
        <v>438</v>
      </c>
      <c r="C2307">
        <v>0</v>
      </c>
      <c r="E2307" t="s">
        <v>363</v>
      </c>
      <c r="F2307" t="s">
        <v>474</v>
      </c>
      <c r="G2307" t="s">
        <v>438</v>
      </c>
      <c r="H2307">
        <v>15.004</v>
      </c>
      <c r="I2307" t="s">
        <v>871</v>
      </c>
      <c r="L2307">
        <v>107640061</v>
      </c>
      <c r="M2307" s="5">
        <v>45350</v>
      </c>
      <c r="N2307">
        <v>21</v>
      </c>
      <c r="O2307">
        <v>1</v>
      </c>
      <c r="P2307">
        <v>15</v>
      </c>
      <c r="Q2307">
        <v>1</v>
      </c>
      <c r="R2307" t="s">
        <v>7</v>
      </c>
    </row>
    <row r="2308" spans="1:18" x14ac:dyDescent="0.35">
      <c r="A2308">
        <v>0</v>
      </c>
      <c r="B2308" t="s">
        <v>438</v>
      </c>
      <c r="C2308">
        <v>0</v>
      </c>
      <c r="E2308" t="s">
        <v>363</v>
      </c>
      <c r="F2308" t="s">
        <v>446</v>
      </c>
      <c r="G2308" t="s">
        <v>438</v>
      </c>
      <c r="H2308">
        <v>15.004</v>
      </c>
      <c r="I2308" t="s">
        <v>871</v>
      </c>
      <c r="L2308">
        <v>107238437</v>
      </c>
      <c r="M2308" s="5">
        <v>44963</v>
      </c>
      <c r="N2308">
        <v>21</v>
      </c>
      <c r="O2308">
        <v>1</v>
      </c>
      <c r="P2308">
        <v>9</v>
      </c>
      <c r="Q2308">
        <v>5</v>
      </c>
      <c r="R2308" t="s">
        <v>7</v>
      </c>
    </row>
    <row r="2309" spans="1:18" x14ac:dyDescent="0.35">
      <c r="A2309">
        <v>0</v>
      </c>
      <c r="B2309" t="s">
        <v>438</v>
      </c>
      <c r="C2309">
        <v>0</v>
      </c>
      <c r="E2309" t="s">
        <v>363</v>
      </c>
      <c r="F2309" t="s">
        <v>474</v>
      </c>
      <c r="G2309" t="s">
        <v>438</v>
      </c>
      <c r="H2309">
        <v>15.004</v>
      </c>
      <c r="I2309" t="s">
        <v>871</v>
      </c>
      <c r="L2309">
        <v>108237027</v>
      </c>
      <c r="M2309" s="5">
        <v>45919</v>
      </c>
      <c r="N2309">
        <v>21</v>
      </c>
      <c r="O2309">
        <v>1</v>
      </c>
      <c r="P2309">
        <v>0</v>
      </c>
      <c r="Q2309">
        <v>1</v>
      </c>
      <c r="R2309" t="s">
        <v>7</v>
      </c>
    </row>
    <row r="2310" spans="1:18" x14ac:dyDescent="0.35">
      <c r="A2310">
        <v>0</v>
      </c>
      <c r="B2310" t="s">
        <v>438</v>
      </c>
      <c r="C2310">
        <v>0</v>
      </c>
      <c r="E2310" t="s">
        <v>363</v>
      </c>
      <c r="F2310" t="s">
        <v>483</v>
      </c>
      <c r="G2310" t="s">
        <v>438</v>
      </c>
      <c r="H2310">
        <v>15.004</v>
      </c>
      <c r="I2310" t="s">
        <v>871</v>
      </c>
      <c r="L2310">
        <v>107921118</v>
      </c>
      <c r="M2310" s="5">
        <v>45609</v>
      </c>
      <c r="N2310">
        <v>21</v>
      </c>
      <c r="O2310">
        <v>1</v>
      </c>
      <c r="P2310">
        <v>16</v>
      </c>
      <c r="Q2310">
        <v>5</v>
      </c>
      <c r="R2310" t="s">
        <v>7</v>
      </c>
    </row>
    <row r="2311" spans="1:18" x14ac:dyDescent="0.35">
      <c r="A2311">
        <v>0</v>
      </c>
      <c r="B2311" t="s">
        <v>438</v>
      </c>
      <c r="C2311">
        <v>0</v>
      </c>
      <c r="E2311" t="s">
        <v>363</v>
      </c>
      <c r="F2311" t="s">
        <v>486</v>
      </c>
      <c r="G2311" t="s">
        <v>438</v>
      </c>
      <c r="H2311">
        <v>15.004</v>
      </c>
      <c r="I2311" t="s">
        <v>871</v>
      </c>
      <c r="L2311">
        <v>108038237</v>
      </c>
      <c r="M2311" s="5">
        <v>45720</v>
      </c>
      <c r="N2311">
        <v>21</v>
      </c>
      <c r="O2311">
        <v>1</v>
      </c>
      <c r="P2311">
        <v>17</v>
      </c>
      <c r="Q2311">
        <v>5</v>
      </c>
      <c r="R2311" t="s">
        <v>7</v>
      </c>
    </row>
    <row r="2312" spans="1:18" x14ac:dyDescent="0.35">
      <c r="A2312">
        <v>0</v>
      </c>
      <c r="B2312" t="s">
        <v>438</v>
      </c>
      <c r="C2312">
        <v>0</v>
      </c>
      <c r="E2312" t="s">
        <v>363</v>
      </c>
      <c r="F2312" t="s">
        <v>483</v>
      </c>
      <c r="G2312" t="s">
        <v>438</v>
      </c>
      <c r="H2312">
        <v>15.004</v>
      </c>
      <c r="I2312" t="s">
        <v>871</v>
      </c>
      <c r="L2312">
        <v>108062306</v>
      </c>
      <c r="M2312" s="5">
        <v>45744</v>
      </c>
      <c r="N2312">
        <v>21</v>
      </c>
      <c r="O2312">
        <v>1</v>
      </c>
      <c r="P2312">
        <v>16</v>
      </c>
      <c r="Q2312">
        <v>1</v>
      </c>
      <c r="R2312" t="s">
        <v>7</v>
      </c>
    </row>
    <row r="2313" spans="1:18" x14ac:dyDescent="0.35">
      <c r="A2313">
        <v>0</v>
      </c>
      <c r="B2313" t="s">
        <v>438</v>
      </c>
      <c r="C2313">
        <v>0</v>
      </c>
      <c r="E2313" t="s">
        <v>363</v>
      </c>
      <c r="F2313" t="s">
        <v>722</v>
      </c>
      <c r="G2313" t="s">
        <v>438</v>
      </c>
      <c r="H2313">
        <v>15.004</v>
      </c>
      <c r="I2313" t="s">
        <v>871</v>
      </c>
      <c r="L2313">
        <v>107582448</v>
      </c>
      <c r="M2313" s="5">
        <v>45293</v>
      </c>
      <c r="N2313">
        <v>21</v>
      </c>
      <c r="O2313">
        <v>1</v>
      </c>
      <c r="P2313">
        <v>0</v>
      </c>
      <c r="Q2313">
        <v>5</v>
      </c>
      <c r="R2313" t="s">
        <v>3</v>
      </c>
    </row>
    <row r="2314" spans="1:18" x14ac:dyDescent="0.35">
      <c r="A2314">
        <v>0</v>
      </c>
      <c r="B2314" t="s">
        <v>438</v>
      </c>
      <c r="C2314">
        <v>0</v>
      </c>
      <c r="E2314" t="s">
        <v>363</v>
      </c>
      <c r="F2314" t="s">
        <v>531</v>
      </c>
      <c r="G2314" t="s">
        <v>438</v>
      </c>
      <c r="H2314">
        <v>15.004</v>
      </c>
      <c r="I2314" t="s">
        <v>871</v>
      </c>
      <c r="L2314">
        <v>108094977</v>
      </c>
      <c r="M2314" s="5">
        <v>45773</v>
      </c>
      <c r="N2314">
        <v>21</v>
      </c>
      <c r="O2314">
        <v>1</v>
      </c>
      <c r="P2314">
        <v>16</v>
      </c>
      <c r="Q2314">
        <v>1</v>
      </c>
      <c r="R2314" t="s">
        <v>7</v>
      </c>
    </row>
    <row r="2315" spans="1:18" x14ac:dyDescent="0.35">
      <c r="A2315">
        <v>0</v>
      </c>
      <c r="B2315" t="s">
        <v>438</v>
      </c>
      <c r="C2315">
        <v>0</v>
      </c>
      <c r="E2315" t="s">
        <v>363</v>
      </c>
      <c r="F2315" t="s">
        <v>486</v>
      </c>
      <c r="G2315" t="s">
        <v>438</v>
      </c>
      <c r="H2315">
        <v>15.004</v>
      </c>
      <c r="I2315" t="s">
        <v>871</v>
      </c>
      <c r="L2315">
        <v>108508965</v>
      </c>
      <c r="M2315" s="5">
        <v>46167</v>
      </c>
      <c r="N2315">
        <v>21</v>
      </c>
      <c r="O2315">
        <v>2</v>
      </c>
      <c r="P2315">
        <v>17</v>
      </c>
      <c r="Q2315">
        <v>1</v>
      </c>
      <c r="R2315" t="s">
        <v>7</v>
      </c>
    </row>
    <row r="2316" spans="1:18" x14ac:dyDescent="0.35">
      <c r="A2316">
        <v>0</v>
      </c>
      <c r="B2316" t="s">
        <v>363</v>
      </c>
      <c r="C2316">
        <v>0</v>
      </c>
      <c r="E2316" t="s">
        <v>388</v>
      </c>
      <c r="F2316" t="s">
        <v>384</v>
      </c>
      <c r="H2316">
        <v>999.99900000000002</v>
      </c>
      <c r="I2316" t="s">
        <v>871</v>
      </c>
      <c r="L2316">
        <v>104668391</v>
      </c>
      <c r="M2316" s="5">
        <v>42418</v>
      </c>
      <c r="N2316">
        <v>21</v>
      </c>
      <c r="O2316">
        <v>1</v>
      </c>
      <c r="P2316">
        <v>8</v>
      </c>
      <c r="Q2316">
        <v>1</v>
      </c>
      <c r="R2316" t="s">
        <v>3</v>
      </c>
    </row>
    <row r="2317" spans="1:18" x14ac:dyDescent="0.35">
      <c r="A2317">
        <v>0</v>
      </c>
      <c r="B2317" t="s">
        <v>345</v>
      </c>
      <c r="C2317">
        <v>0</v>
      </c>
      <c r="E2317" t="s">
        <v>419</v>
      </c>
      <c r="F2317" t="s">
        <v>416</v>
      </c>
      <c r="H2317">
        <v>999.99900000000002</v>
      </c>
      <c r="I2317" t="s">
        <v>871</v>
      </c>
      <c r="L2317">
        <v>108207709</v>
      </c>
      <c r="M2317" s="5">
        <v>45888</v>
      </c>
      <c r="N2317">
        <v>21</v>
      </c>
      <c r="O2317">
        <v>1</v>
      </c>
      <c r="P2317">
        <v>8</v>
      </c>
      <c r="Q2317">
        <v>1</v>
      </c>
      <c r="R2317" t="s">
        <v>7</v>
      </c>
    </row>
    <row r="2318" spans="1:18" x14ac:dyDescent="0.35">
      <c r="A2318">
        <v>0</v>
      </c>
      <c r="B2318" t="s">
        <v>367</v>
      </c>
      <c r="C2318">
        <v>0</v>
      </c>
      <c r="E2318" t="s">
        <v>408</v>
      </c>
      <c r="F2318" t="s">
        <v>382</v>
      </c>
      <c r="H2318">
        <v>999.99900000000002</v>
      </c>
      <c r="I2318" t="s">
        <v>871</v>
      </c>
      <c r="L2318">
        <v>107054643</v>
      </c>
      <c r="M2318" s="5">
        <v>44795</v>
      </c>
      <c r="N2318">
        <v>30</v>
      </c>
      <c r="O2318">
        <v>1</v>
      </c>
      <c r="P2318">
        <v>0</v>
      </c>
      <c r="Q2318">
        <v>1</v>
      </c>
      <c r="R2318" t="s">
        <v>7</v>
      </c>
    </row>
    <row r="2319" spans="1:18" x14ac:dyDescent="0.35">
      <c r="B2319" t="s">
        <v>367</v>
      </c>
      <c r="C2319">
        <v>0</v>
      </c>
      <c r="E2319" t="s">
        <v>408</v>
      </c>
      <c r="F2319" t="s">
        <v>387</v>
      </c>
      <c r="H2319">
        <v>999.99900000000002</v>
      </c>
      <c r="I2319" t="s">
        <v>871</v>
      </c>
      <c r="L2319">
        <v>107749066</v>
      </c>
      <c r="M2319" s="5">
        <v>45446</v>
      </c>
      <c r="N2319">
        <v>21</v>
      </c>
      <c r="O2319">
        <v>2</v>
      </c>
      <c r="P2319">
        <v>0</v>
      </c>
      <c r="Q2319">
        <v>1</v>
      </c>
      <c r="R2319" t="s">
        <v>3</v>
      </c>
    </row>
    <row r="2320" spans="1:18" x14ac:dyDescent="0.35">
      <c r="A2320">
        <v>0</v>
      </c>
      <c r="B2320" t="s">
        <v>363</v>
      </c>
      <c r="C2320">
        <v>0</v>
      </c>
      <c r="E2320" t="s">
        <v>391</v>
      </c>
      <c r="F2320" t="s">
        <v>384</v>
      </c>
      <c r="H2320">
        <v>999.99900000000002</v>
      </c>
      <c r="I2320" t="s">
        <v>871</v>
      </c>
      <c r="L2320">
        <v>105979361</v>
      </c>
      <c r="M2320" s="5">
        <v>43709</v>
      </c>
      <c r="N2320">
        <v>24</v>
      </c>
      <c r="O2320">
        <v>1</v>
      </c>
      <c r="P2320">
        <v>8</v>
      </c>
      <c r="Q2320">
        <v>1</v>
      </c>
      <c r="R2320" t="s">
        <v>7</v>
      </c>
    </row>
    <row r="2321" spans="1:18" x14ac:dyDescent="0.35">
      <c r="A2321">
        <v>0</v>
      </c>
      <c r="B2321" t="s">
        <v>363</v>
      </c>
      <c r="C2321">
        <v>0</v>
      </c>
      <c r="E2321" t="s">
        <v>392</v>
      </c>
      <c r="F2321" t="s">
        <v>384</v>
      </c>
      <c r="H2321">
        <v>999.99900000000002</v>
      </c>
      <c r="I2321" t="s">
        <v>871</v>
      </c>
      <c r="L2321">
        <v>104853929</v>
      </c>
      <c r="M2321" s="5">
        <v>42632</v>
      </c>
      <c r="N2321">
        <v>24</v>
      </c>
      <c r="O2321">
        <v>2</v>
      </c>
      <c r="P2321">
        <v>8</v>
      </c>
      <c r="Q2321">
        <v>1</v>
      </c>
      <c r="R2321" t="s">
        <v>3</v>
      </c>
    </row>
    <row r="2322" spans="1:18" x14ac:dyDescent="0.35">
      <c r="A2322">
        <v>0</v>
      </c>
      <c r="B2322" t="s">
        <v>363</v>
      </c>
      <c r="C2322">
        <v>0</v>
      </c>
      <c r="E2322" t="s">
        <v>393</v>
      </c>
      <c r="F2322" t="s">
        <v>394</v>
      </c>
      <c r="H2322">
        <v>999.99900000000002</v>
      </c>
      <c r="I2322" t="s">
        <v>871</v>
      </c>
      <c r="L2322">
        <v>106005393</v>
      </c>
      <c r="M2322" s="5">
        <v>43736</v>
      </c>
      <c r="N2322">
        <v>21</v>
      </c>
      <c r="O2322">
        <v>1</v>
      </c>
      <c r="P2322">
        <v>8</v>
      </c>
      <c r="Q2322">
        <v>1</v>
      </c>
      <c r="R2322" t="s">
        <v>3</v>
      </c>
    </row>
    <row r="2323" spans="1:18" x14ac:dyDescent="0.35">
      <c r="A2323">
        <v>0</v>
      </c>
      <c r="B2323" t="s">
        <v>363</v>
      </c>
      <c r="C2323">
        <v>0</v>
      </c>
      <c r="E2323" t="s">
        <v>395</v>
      </c>
      <c r="F2323" t="s">
        <v>384</v>
      </c>
      <c r="H2323">
        <v>999.99900000000002</v>
      </c>
      <c r="I2323" t="s">
        <v>871</v>
      </c>
      <c r="L2323">
        <v>105502153</v>
      </c>
      <c r="M2323" s="5">
        <v>43256</v>
      </c>
      <c r="N2323">
        <v>24</v>
      </c>
      <c r="O2323">
        <v>1</v>
      </c>
      <c r="P2323">
        <v>7</v>
      </c>
      <c r="Q2323">
        <v>1</v>
      </c>
      <c r="R2323" t="s">
        <v>7</v>
      </c>
    </row>
    <row r="2324" spans="1:18" x14ac:dyDescent="0.35">
      <c r="A2324">
        <v>0</v>
      </c>
      <c r="B2324" t="s">
        <v>363</v>
      </c>
      <c r="C2324">
        <v>0</v>
      </c>
      <c r="E2324" t="s">
        <v>396</v>
      </c>
      <c r="F2324" t="s">
        <v>384</v>
      </c>
      <c r="H2324">
        <v>999.99900000000002</v>
      </c>
      <c r="I2324" t="s">
        <v>871</v>
      </c>
      <c r="L2324">
        <v>107411745</v>
      </c>
      <c r="M2324" s="5">
        <v>45136</v>
      </c>
      <c r="N2324">
        <v>21</v>
      </c>
      <c r="O2324">
        <v>1</v>
      </c>
      <c r="P2324">
        <v>0</v>
      </c>
      <c r="Q2324">
        <v>5</v>
      </c>
      <c r="R2324" t="s">
        <v>7</v>
      </c>
    </row>
    <row r="2325" spans="1:18" x14ac:dyDescent="0.35">
      <c r="A2325" s="1"/>
      <c r="C2325" s="1"/>
    </row>
    <row r="2326" spans="1:18" x14ac:dyDescent="0.35">
      <c r="A2326" s="1"/>
      <c r="C2326" s="1"/>
    </row>
    <row r="2327" spans="1:18" x14ac:dyDescent="0.35">
      <c r="A2327" s="1"/>
      <c r="C2327" s="1"/>
    </row>
    <row r="2328" spans="1:18" x14ac:dyDescent="0.35">
      <c r="A2328" s="1"/>
      <c r="C2328" s="1"/>
    </row>
    <row r="2329" spans="1:18" x14ac:dyDescent="0.35">
      <c r="A2329" s="1"/>
      <c r="C2329" s="1"/>
    </row>
    <row r="2330" spans="1:18" x14ac:dyDescent="0.35">
      <c r="A2330" s="1"/>
      <c r="C2330" s="1"/>
    </row>
    <row r="2331" spans="1:18" x14ac:dyDescent="0.35">
      <c r="A2331" s="1"/>
      <c r="C2331" s="1"/>
    </row>
    <row r="2332" spans="1:18" x14ac:dyDescent="0.35">
      <c r="A2332" s="1"/>
      <c r="C2332" s="1"/>
    </row>
    <row r="2333" spans="1:18" x14ac:dyDescent="0.35">
      <c r="A2333" s="1"/>
      <c r="C2333" s="1"/>
    </row>
    <row r="2334" spans="1:18" x14ac:dyDescent="0.35">
      <c r="A2334" s="1"/>
      <c r="C2334" s="1"/>
    </row>
    <row r="2335" spans="1:18" x14ac:dyDescent="0.35">
      <c r="A2335" s="1"/>
      <c r="C2335" s="1"/>
    </row>
    <row r="2336" spans="1:18" x14ac:dyDescent="0.35">
      <c r="A2336" s="1"/>
      <c r="C2336" s="1"/>
    </row>
    <row r="2337" spans="1:3" x14ac:dyDescent="0.35">
      <c r="A2337" s="1"/>
      <c r="C2337" s="1"/>
    </row>
    <row r="2338" spans="1:3" x14ac:dyDescent="0.35">
      <c r="A2338" s="1"/>
      <c r="C2338" s="1"/>
    </row>
    <row r="2339" spans="1:3" x14ac:dyDescent="0.35">
      <c r="A2339" s="1"/>
      <c r="C2339" s="1"/>
    </row>
    <row r="2340" spans="1:3" x14ac:dyDescent="0.35">
      <c r="A2340" s="1"/>
      <c r="C2340" s="1"/>
    </row>
    <row r="2341" spans="1:3" x14ac:dyDescent="0.35">
      <c r="A2341" s="1"/>
      <c r="C2341" s="1"/>
    </row>
    <row r="2342" spans="1:3" x14ac:dyDescent="0.35">
      <c r="A2342" s="1"/>
      <c r="C2342" s="1"/>
    </row>
    <row r="2343" spans="1:3" x14ac:dyDescent="0.35">
      <c r="A2343" s="1"/>
      <c r="C2343" s="1"/>
    </row>
    <row r="2344" spans="1:3" x14ac:dyDescent="0.35">
      <c r="A2344" s="1"/>
      <c r="C2344" s="1"/>
    </row>
    <row r="2345" spans="1:3" x14ac:dyDescent="0.35">
      <c r="A2345" s="1"/>
      <c r="C2345" s="1"/>
    </row>
    <row r="2346" spans="1:3" x14ac:dyDescent="0.35">
      <c r="A2346" s="1"/>
      <c r="C2346" s="1"/>
    </row>
    <row r="2347" spans="1:3" x14ac:dyDescent="0.35">
      <c r="A2347" s="1"/>
      <c r="C2347" s="1"/>
    </row>
    <row r="2348" spans="1:3" x14ac:dyDescent="0.35">
      <c r="A2348" s="1"/>
      <c r="C2348" s="1"/>
    </row>
    <row r="2349" spans="1:3" x14ac:dyDescent="0.35">
      <c r="A2349" s="1"/>
      <c r="C2349" s="1"/>
    </row>
    <row r="2350" spans="1:3" x14ac:dyDescent="0.35">
      <c r="A2350" s="1"/>
      <c r="C2350" s="1"/>
    </row>
    <row r="2351" spans="1:3" x14ac:dyDescent="0.35">
      <c r="A2351" s="1"/>
      <c r="C2351" s="1"/>
    </row>
    <row r="2352" spans="1:3" x14ac:dyDescent="0.35">
      <c r="A2352" s="1"/>
      <c r="C2352" s="1"/>
    </row>
    <row r="2353" spans="1:3" x14ac:dyDescent="0.35">
      <c r="A2353" s="1"/>
      <c r="C2353" s="1"/>
    </row>
    <row r="2354" spans="1:3" x14ac:dyDescent="0.35">
      <c r="A2354" s="1"/>
      <c r="C2354" s="1"/>
    </row>
    <row r="2355" spans="1:3" x14ac:dyDescent="0.35">
      <c r="A2355" s="1"/>
      <c r="C2355" s="1"/>
    </row>
    <row r="2356" spans="1:3" x14ac:dyDescent="0.35">
      <c r="A2356" s="1"/>
      <c r="C2356" s="1"/>
    </row>
    <row r="2357" spans="1:3" x14ac:dyDescent="0.35">
      <c r="A2357" s="1"/>
      <c r="C2357" s="1"/>
    </row>
    <row r="2358" spans="1:3" x14ac:dyDescent="0.35">
      <c r="A2358" s="1"/>
      <c r="C2358" s="1"/>
    </row>
    <row r="2359" spans="1:3" x14ac:dyDescent="0.35">
      <c r="A2359" s="1"/>
      <c r="C2359" s="1"/>
    </row>
    <row r="2360" spans="1:3" x14ac:dyDescent="0.35">
      <c r="A2360" s="1"/>
      <c r="C2360" s="1"/>
    </row>
    <row r="2361" spans="1:3" x14ac:dyDescent="0.35">
      <c r="A2361" s="1"/>
      <c r="C2361" s="1"/>
    </row>
    <row r="2362" spans="1:3" x14ac:dyDescent="0.35">
      <c r="A2362" s="1"/>
      <c r="C2362" s="1"/>
    </row>
    <row r="2363" spans="1:3" x14ac:dyDescent="0.35">
      <c r="A2363" s="1"/>
      <c r="C2363" s="1"/>
    </row>
    <row r="2364" spans="1:3" x14ac:dyDescent="0.35">
      <c r="A2364" s="1"/>
      <c r="C2364" s="1"/>
    </row>
    <row r="2365" spans="1:3" x14ac:dyDescent="0.35">
      <c r="A2365" s="1"/>
      <c r="C2365" s="1"/>
    </row>
    <row r="2366" spans="1:3" x14ac:dyDescent="0.35">
      <c r="A2366" s="1"/>
      <c r="C2366" s="1"/>
    </row>
    <row r="2367" spans="1:3" x14ac:dyDescent="0.35">
      <c r="A2367" s="1"/>
      <c r="C2367" s="1"/>
    </row>
    <row r="2368" spans="1:3" x14ac:dyDescent="0.35">
      <c r="A2368" s="1"/>
      <c r="C2368" s="1"/>
    </row>
    <row r="2369" spans="1:3" x14ac:dyDescent="0.35">
      <c r="A2369" s="1"/>
      <c r="C2369" s="1"/>
    </row>
    <row r="2370" spans="1:3" x14ac:dyDescent="0.35">
      <c r="A2370" s="1"/>
      <c r="C2370" s="1"/>
    </row>
    <row r="2371" spans="1:3" x14ac:dyDescent="0.35">
      <c r="A2371" s="1"/>
      <c r="C2371" s="1"/>
    </row>
    <row r="2372" spans="1:3" x14ac:dyDescent="0.35">
      <c r="A2372" s="1"/>
      <c r="C2372" s="1"/>
    </row>
    <row r="2373" spans="1:3" x14ac:dyDescent="0.35">
      <c r="A2373" s="1"/>
      <c r="C2373" s="1"/>
    </row>
    <row r="2374" spans="1:3" x14ac:dyDescent="0.35">
      <c r="A2374" s="1"/>
      <c r="C2374" s="1"/>
    </row>
    <row r="2375" spans="1:3" x14ac:dyDescent="0.35">
      <c r="A2375" s="1"/>
      <c r="C2375" s="1"/>
    </row>
    <row r="2376" spans="1:3" x14ac:dyDescent="0.35">
      <c r="A2376" s="1"/>
      <c r="C2376" s="1"/>
    </row>
    <row r="2377" spans="1:3" x14ac:dyDescent="0.35">
      <c r="A2377" s="1"/>
      <c r="C2377" s="1"/>
    </row>
    <row r="2378" spans="1:3" x14ac:dyDescent="0.35">
      <c r="A2378" s="1"/>
      <c r="C2378" s="1"/>
    </row>
    <row r="2379" spans="1:3" x14ac:dyDescent="0.35">
      <c r="A2379" s="1"/>
      <c r="C2379" s="1"/>
    </row>
    <row r="2380" spans="1:3" x14ac:dyDescent="0.35">
      <c r="A2380" s="1"/>
      <c r="C2380" s="1"/>
    </row>
    <row r="2381" spans="1:3" x14ac:dyDescent="0.35">
      <c r="A2381" s="1"/>
      <c r="C2381" s="1"/>
    </row>
    <row r="2382" spans="1:3" x14ac:dyDescent="0.35">
      <c r="A2382" s="1"/>
      <c r="C2382" s="1"/>
    </row>
    <row r="2383" spans="1:3" x14ac:dyDescent="0.35">
      <c r="A2383" s="1"/>
      <c r="C2383" s="1"/>
    </row>
    <row r="2384" spans="1:3" x14ac:dyDescent="0.35">
      <c r="A2384" s="1"/>
      <c r="C2384" s="1"/>
    </row>
    <row r="2385" spans="1:3" x14ac:dyDescent="0.35">
      <c r="A2385" s="1"/>
      <c r="C2385" s="1"/>
    </row>
    <row r="2386" spans="1:3" x14ac:dyDescent="0.35">
      <c r="A2386" s="1"/>
      <c r="C2386" s="1"/>
    </row>
    <row r="2387" spans="1:3" x14ac:dyDescent="0.35">
      <c r="A2387" s="1"/>
      <c r="C2387" s="1"/>
    </row>
    <row r="2388" spans="1:3" x14ac:dyDescent="0.35">
      <c r="A2388" s="1"/>
      <c r="C2388" s="1"/>
    </row>
    <row r="2389" spans="1:3" x14ac:dyDescent="0.35">
      <c r="A2389" s="1"/>
      <c r="C2389" s="1"/>
    </row>
    <row r="2390" spans="1:3" x14ac:dyDescent="0.35">
      <c r="A2390" s="1"/>
      <c r="C2390" s="1"/>
    </row>
    <row r="2391" spans="1:3" x14ac:dyDescent="0.35">
      <c r="A2391" s="1"/>
      <c r="C2391" s="1"/>
    </row>
    <row r="2392" spans="1:3" x14ac:dyDescent="0.35">
      <c r="A2392" s="1"/>
      <c r="C2392" s="1"/>
    </row>
    <row r="2393" spans="1:3" x14ac:dyDescent="0.35">
      <c r="A2393" s="1"/>
      <c r="C2393" s="1"/>
    </row>
    <row r="2394" spans="1:3" x14ac:dyDescent="0.35">
      <c r="A2394" s="1"/>
      <c r="C2394" s="1"/>
    </row>
    <row r="2395" spans="1:3" x14ac:dyDescent="0.35">
      <c r="A2395" s="1"/>
      <c r="C2395" s="1"/>
    </row>
    <row r="2396" spans="1:3" x14ac:dyDescent="0.35">
      <c r="A2396" s="1"/>
      <c r="C2396" s="1"/>
    </row>
    <row r="2397" spans="1:3" x14ac:dyDescent="0.35">
      <c r="A2397" s="5"/>
    </row>
    <row r="2399" spans="1:3" x14ac:dyDescent="0.35">
      <c r="A2399" s="5"/>
    </row>
    <row r="2400" spans="1:3" x14ac:dyDescent="0.35">
      <c r="A2400" s="5"/>
    </row>
    <row r="2401" spans="1:1" x14ac:dyDescent="0.35">
      <c r="A2401" s="5"/>
    </row>
    <row r="2402" spans="1:1" x14ac:dyDescent="0.35">
      <c r="A2402" s="5"/>
    </row>
    <row r="2403" spans="1:1" x14ac:dyDescent="0.35">
      <c r="A2403" s="5"/>
    </row>
    <row r="2404" spans="1:1" x14ac:dyDescent="0.35">
      <c r="A2404" s="5"/>
    </row>
    <row r="2405" spans="1:1" x14ac:dyDescent="0.35">
      <c r="A2405" s="5"/>
    </row>
    <row r="2406" spans="1:1" x14ac:dyDescent="0.35">
      <c r="A2406" s="5"/>
    </row>
    <row r="2407" spans="1:1" x14ac:dyDescent="0.35">
      <c r="A2407" s="5"/>
    </row>
    <row r="2408" spans="1:1" x14ac:dyDescent="0.35">
      <c r="A2408" s="5"/>
    </row>
    <row r="2409" spans="1:1" x14ac:dyDescent="0.35">
      <c r="A2409" s="5"/>
    </row>
    <row r="2410" spans="1:1" x14ac:dyDescent="0.35">
      <c r="A2410" s="5"/>
    </row>
    <row r="2411" spans="1:1" x14ac:dyDescent="0.35">
      <c r="A2411" s="5"/>
    </row>
    <row r="2412" spans="1:1" x14ac:dyDescent="0.35">
      <c r="A2412" s="5"/>
    </row>
    <row r="2413" spans="1:1" x14ac:dyDescent="0.35">
      <c r="A2413" s="5"/>
    </row>
    <row r="2414" spans="1:1" x14ac:dyDescent="0.35">
      <c r="A2414" s="5"/>
    </row>
    <row r="2415" spans="1:1" x14ac:dyDescent="0.35">
      <c r="A2415" s="5"/>
    </row>
    <row r="2416" spans="1:1" x14ac:dyDescent="0.35">
      <c r="A2416" s="5"/>
    </row>
    <row r="2417" spans="1:1" x14ac:dyDescent="0.35">
      <c r="A2417" s="5"/>
    </row>
    <row r="2418" spans="1:1" x14ac:dyDescent="0.35">
      <c r="A2418" s="5"/>
    </row>
    <row r="2419" spans="1:1" x14ac:dyDescent="0.35">
      <c r="A2419" s="5"/>
    </row>
    <row r="2420" spans="1:1" x14ac:dyDescent="0.35">
      <c r="A2420" s="5"/>
    </row>
    <row r="2421" spans="1:1" x14ac:dyDescent="0.35">
      <c r="A2421" s="5"/>
    </row>
    <row r="2422" spans="1:1" x14ac:dyDescent="0.35">
      <c r="A2422" s="5"/>
    </row>
    <row r="2423" spans="1:1" x14ac:dyDescent="0.35">
      <c r="A2423" s="5"/>
    </row>
    <row r="2424" spans="1:1" x14ac:dyDescent="0.35">
      <c r="A2424" s="5"/>
    </row>
    <row r="2425" spans="1:1" x14ac:dyDescent="0.35">
      <c r="A2425" s="5"/>
    </row>
    <row r="2426" spans="1:1" x14ac:dyDescent="0.35">
      <c r="A2426" s="5"/>
    </row>
    <row r="2427" spans="1:1" x14ac:dyDescent="0.35">
      <c r="A2427" s="5"/>
    </row>
    <row r="2428" spans="1:1" x14ac:dyDescent="0.35">
      <c r="A2428" s="5"/>
    </row>
    <row r="2429" spans="1:1" x14ac:dyDescent="0.35">
      <c r="A2429" s="5"/>
    </row>
    <row r="2430" spans="1:1" x14ac:dyDescent="0.35">
      <c r="A2430" s="5"/>
    </row>
    <row r="2431" spans="1:1" x14ac:dyDescent="0.35">
      <c r="A2431" s="5"/>
    </row>
    <row r="2432" spans="1:1" x14ac:dyDescent="0.35">
      <c r="A2432" s="5"/>
    </row>
    <row r="2433" spans="1:1" x14ac:dyDescent="0.35">
      <c r="A2433" s="5"/>
    </row>
    <row r="2434" spans="1:1" x14ac:dyDescent="0.35">
      <c r="A2434" s="5"/>
    </row>
    <row r="2435" spans="1:1" x14ac:dyDescent="0.35">
      <c r="A2435" s="5"/>
    </row>
    <row r="2436" spans="1:1" x14ac:dyDescent="0.35">
      <c r="A2436" s="5"/>
    </row>
    <row r="2437" spans="1:1" x14ac:dyDescent="0.35">
      <c r="A2437" s="5"/>
    </row>
    <row r="2438" spans="1:1" x14ac:dyDescent="0.35">
      <c r="A2438" s="5"/>
    </row>
    <row r="2439" spans="1:1" x14ac:dyDescent="0.35">
      <c r="A2439" s="5"/>
    </row>
    <row r="2440" spans="1:1" x14ac:dyDescent="0.35">
      <c r="A2440" s="5"/>
    </row>
    <row r="2441" spans="1:1" x14ac:dyDescent="0.35">
      <c r="A2441" s="5"/>
    </row>
    <row r="2442" spans="1:1" x14ac:dyDescent="0.35">
      <c r="A2442" s="5"/>
    </row>
    <row r="2443" spans="1:1" x14ac:dyDescent="0.35">
      <c r="A2443" s="5"/>
    </row>
    <row r="2444" spans="1:1" x14ac:dyDescent="0.35">
      <c r="A2444" s="5"/>
    </row>
    <row r="2445" spans="1:1" x14ac:dyDescent="0.35">
      <c r="A2445" s="5"/>
    </row>
    <row r="2446" spans="1:1" x14ac:dyDescent="0.35">
      <c r="A2446" s="5"/>
    </row>
    <row r="2447" spans="1:1" x14ac:dyDescent="0.35">
      <c r="A2447" s="5"/>
    </row>
    <row r="2448" spans="1:1" x14ac:dyDescent="0.35">
      <c r="A2448" s="5"/>
    </row>
    <row r="2449" spans="1:1" x14ac:dyDescent="0.35">
      <c r="A2449" s="5"/>
    </row>
    <row r="2450" spans="1:1" x14ac:dyDescent="0.35">
      <c r="A2450" s="5"/>
    </row>
    <row r="2451" spans="1:1" x14ac:dyDescent="0.35">
      <c r="A2451" s="5"/>
    </row>
    <row r="2452" spans="1:1" x14ac:dyDescent="0.35">
      <c r="A2452" s="5"/>
    </row>
    <row r="2453" spans="1:1" x14ac:dyDescent="0.35">
      <c r="A2453" s="5"/>
    </row>
    <row r="2454" spans="1:1" x14ac:dyDescent="0.35">
      <c r="A2454" s="5"/>
    </row>
    <row r="2455" spans="1:1" x14ac:dyDescent="0.35">
      <c r="A2455" s="5"/>
    </row>
    <row r="2456" spans="1:1" x14ac:dyDescent="0.35">
      <c r="A2456" s="5"/>
    </row>
    <row r="2457" spans="1:1" x14ac:dyDescent="0.35">
      <c r="A2457" s="5"/>
    </row>
    <row r="2458" spans="1:1" x14ac:dyDescent="0.35">
      <c r="A2458" s="5"/>
    </row>
    <row r="2459" spans="1:1" x14ac:dyDescent="0.35">
      <c r="A2459" s="5"/>
    </row>
    <row r="2460" spans="1:1" x14ac:dyDescent="0.35">
      <c r="A2460" s="5"/>
    </row>
    <row r="2461" spans="1:1" x14ac:dyDescent="0.35">
      <c r="A2461" s="5"/>
    </row>
    <row r="2462" spans="1:1" x14ac:dyDescent="0.35">
      <c r="A2462" s="5"/>
    </row>
    <row r="2463" spans="1:1" x14ac:dyDescent="0.35">
      <c r="A2463" s="5"/>
    </row>
    <row r="2464" spans="1:1" x14ac:dyDescent="0.35">
      <c r="A2464" s="5"/>
    </row>
    <row r="2465" spans="1:3" x14ac:dyDescent="0.35">
      <c r="A2465" s="5"/>
    </row>
    <row r="2466" spans="1:3" x14ac:dyDescent="0.35">
      <c r="A2466" s="5"/>
    </row>
    <row r="2467" spans="1:3" x14ac:dyDescent="0.35">
      <c r="A2467" s="5"/>
    </row>
    <row r="2468" spans="1:3" x14ac:dyDescent="0.35">
      <c r="A2468" s="5"/>
    </row>
    <row r="2469" spans="1:3" x14ac:dyDescent="0.35">
      <c r="A2469" s="5"/>
    </row>
    <row r="2470" spans="1:3" x14ac:dyDescent="0.35">
      <c r="B2470" s="1"/>
      <c r="C2470" s="1"/>
    </row>
    <row r="2471" spans="1:3" x14ac:dyDescent="0.35">
      <c r="A2471" s="5"/>
    </row>
  </sheetData>
  <sortState xmlns:xlrd2="http://schemas.microsoft.com/office/spreadsheetml/2017/richdata2" ref="A84:S91">
    <sortCondition ref="M84:M91"/>
  </sortState>
  <mergeCells count="8">
    <mergeCell ref="A2:S2"/>
    <mergeCell ref="A82:S82"/>
    <mergeCell ref="A355:S355"/>
    <mergeCell ref="A543:S543"/>
    <mergeCell ref="A92:S92"/>
    <mergeCell ref="A7:S7"/>
    <mergeCell ref="A50:S50"/>
    <mergeCell ref="A64:S6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FA5C-B320-4197-BA3C-FAE04401286A}">
  <dimension ref="A1:Q109"/>
  <sheetViews>
    <sheetView workbookViewId="0">
      <selection activeCell="U12" sqref="U12"/>
    </sheetView>
  </sheetViews>
  <sheetFormatPr defaultRowHeight="14.5" x14ac:dyDescent="0.35"/>
  <cols>
    <col min="1" max="1" width="11.08984375" customWidth="1"/>
    <col min="2" max="2" width="12.54296875" customWidth="1"/>
    <col min="6" max="6" width="12.36328125" customWidth="1"/>
    <col min="7" max="7" width="11.7265625" customWidth="1"/>
    <col min="13" max="13" width="12.7265625" customWidth="1"/>
  </cols>
  <sheetData>
    <row r="1" spans="1:17" x14ac:dyDescent="0.35">
      <c r="A1">
        <v>104509841</v>
      </c>
      <c r="B1" t="str">
        <f>A1&amp;"|"</f>
        <v>104509841|</v>
      </c>
      <c r="C1" s="638">
        <v>17.690999999999999</v>
      </c>
      <c r="F1">
        <v>106966487</v>
      </c>
      <c r="G1" t="str">
        <f>F1&amp;"|"</f>
        <v>106966487|</v>
      </c>
      <c r="H1" s="638">
        <v>17.690999999999999</v>
      </c>
      <c r="M1" t="s">
        <v>889</v>
      </c>
      <c r="N1" t="s">
        <v>890</v>
      </c>
      <c r="O1" t="s">
        <v>891</v>
      </c>
      <c r="P1" t="s">
        <v>892</v>
      </c>
      <c r="Q1" t="s">
        <v>893</v>
      </c>
    </row>
    <row r="2" spans="1:17" x14ac:dyDescent="0.35">
      <c r="A2">
        <v>104515269</v>
      </c>
      <c r="B2" t="str">
        <f t="shared" ref="B2:B42" si="0">A2&amp;"|"</f>
        <v>104515269|</v>
      </c>
      <c r="C2" s="638">
        <v>17.811</v>
      </c>
      <c r="F2">
        <v>107194517</v>
      </c>
      <c r="G2" t="str">
        <f t="shared" ref="G2:G17" si="1">F2&amp;"|"</f>
        <v>107194517|</v>
      </c>
      <c r="H2" s="638">
        <v>17.748000000000001</v>
      </c>
      <c r="M2">
        <v>106879035</v>
      </c>
      <c r="N2">
        <v>40001003</v>
      </c>
      <c r="O2">
        <v>5</v>
      </c>
      <c r="P2" s="645">
        <v>44622.825694444444</v>
      </c>
      <c r="Q2">
        <v>30</v>
      </c>
    </row>
    <row r="3" spans="1:17" x14ac:dyDescent="0.35">
      <c r="A3">
        <v>105381930</v>
      </c>
      <c r="B3" t="str">
        <f t="shared" si="0"/>
        <v>105381930|</v>
      </c>
      <c r="C3" s="638">
        <v>17.791</v>
      </c>
      <c r="F3">
        <v>107422984</v>
      </c>
      <c r="G3" t="str">
        <f t="shared" si="1"/>
        <v>107422984|</v>
      </c>
      <c r="H3" s="638">
        <v>17.811</v>
      </c>
      <c r="M3">
        <v>107423856</v>
      </c>
      <c r="N3">
        <v>40001003</v>
      </c>
      <c r="O3">
        <v>3</v>
      </c>
      <c r="P3" s="645">
        <v>45148.692361111112</v>
      </c>
      <c r="Q3">
        <v>30</v>
      </c>
    </row>
    <row r="4" spans="1:17" x14ac:dyDescent="0.35">
      <c r="A4">
        <v>104781542</v>
      </c>
      <c r="B4" t="str">
        <f t="shared" si="0"/>
        <v>104781542|</v>
      </c>
      <c r="C4" s="638">
        <v>17.690999999999999</v>
      </c>
      <c r="F4">
        <v>107628588</v>
      </c>
      <c r="G4" t="str">
        <f t="shared" si="1"/>
        <v>107628588|</v>
      </c>
      <c r="H4" s="638">
        <v>17.811</v>
      </c>
      <c r="M4">
        <v>107781158</v>
      </c>
      <c r="N4">
        <v>40001003</v>
      </c>
      <c r="O4">
        <v>3</v>
      </c>
      <c r="P4" s="645">
        <v>45485.572916666664</v>
      </c>
      <c r="Q4">
        <v>30</v>
      </c>
    </row>
    <row r="5" spans="1:17" x14ac:dyDescent="0.35">
      <c r="A5">
        <v>104830578</v>
      </c>
      <c r="B5" t="str">
        <f t="shared" si="0"/>
        <v>104830578|</v>
      </c>
      <c r="C5" s="638">
        <v>17.811</v>
      </c>
      <c r="F5">
        <v>107653866</v>
      </c>
      <c r="G5" t="str">
        <f t="shared" si="1"/>
        <v>107653866|</v>
      </c>
      <c r="H5" s="638">
        <v>17.811</v>
      </c>
      <c r="M5">
        <v>107922235</v>
      </c>
      <c r="N5">
        <v>40001003</v>
      </c>
      <c r="O5">
        <v>5</v>
      </c>
      <c r="P5" s="645">
        <v>45611.81527777778</v>
      </c>
      <c r="Q5">
        <v>30</v>
      </c>
    </row>
    <row r="6" spans="1:17" x14ac:dyDescent="0.35">
      <c r="A6">
        <v>104866057</v>
      </c>
      <c r="B6" t="str">
        <f t="shared" si="0"/>
        <v>104866057|</v>
      </c>
      <c r="C6" s="638">
        <v>17.811</v>
      </c>
      <c r="F6">
        <v>107693756</v>
      </c>
      <c r="G6" t="str">
        <f t="shared" si="1"/>
        <v>107693756|</v>
      </c>
      <c r="H6" s="638">
        <v>17.811</v>
      </c>
      <c r="M6">
        <v>107948352</v>
      </c>
      <c r="N6">
        <v>40001702</v>
      </c>
      <c r="O6">
        <v>4</v>
      </c>
      <c r="P6" s="645">
        <v>45632.864583333336</v>
      </c>
      <c r="Q6">
        <v>30</v>
      </c>
    </row>
    <row r="7" spans="1:17" x14ac:dyDescent="0.35">
      <c r="A7">
        <v>104895997</v>
      </c>
      <c r="B7" t="str">
        <f t="shared" si="0"/>
        <v>104895997|</v>
      </c>
      <c r="C7" s="638">
        <v>17.811</v>
      </c>
      <c r="F7">
        <v>107863508</v>
      </c>
      <c r="G7" t="str">
        <f t="shared" si="1"/>
        <v>107863508|</v>
      </c>
      <c r="H7" s="638">
        <v>17.811</v>
      </c>
      <c r="M7">
        <v>108053908</v>
      </c>
      <c r="N7">
        <v>40001003</v>
      </c>
      <c r="O7">
        <v>5</v>
      </c>
      <c r="P7" s="645">
        <v>45734.840277777781</v>
      </c>
      <c r="Q7">
        <v>30</v>
      </c>
    </row>
    <row r="8" spans="1:17" x14ac:dyDescent="0.35">
      <c r="A8">
        <v>104990692</v>
      </c>
      <c r="B8" t="str">
        <f t="shared" si="0"/>
        <v>104990692|</v>
      </c>
      <c r="C8" s="638">
        <v>17.811</v>
      </c>
      <c r="F8">
        <v>107867161</v>
      </c>
      <c r="G8" t="str">
        <f t="shared" si="1"/>
        <v>107867161|</v>
      </c>
      <c r="H8" s="638">
        <v>17.811</v>
      </c>
      <c r="M8">
        <v>108068543</v>
      </c>
      <c r="N8">
        <v>40001003</v>
      </c>
      <c r="O8">
        <v>5</v>
      </c>
      <c r="P8" s="645">
        <v>45749.956944444442</v>
      </c>
      <c r="Q8">
        <v>30</v>
      </c>
    </row>
    <row r="9" spans="1:17" x14ac:dyDescent="0.35">
      <c r="A9">
        <v>105002026</v>
      </c>
      <c r="B9" t="str">
        <f t="shared" si="0"/>
        <v>105002026|</v>
      </c>
      <c r="C9" s="638">
        <v>17.811</v>
      </c>
      <c r="F9">
        <v>107896873</v>
      </c>
      <c r="G9" t="str">
        <f t="shared" si="1"/>
        <v>107896873|</v>
      </c>
      <c r="H9" s="638">
        <v>17.811</v>
      </c>
      <c r="M9">
        <v>108354952</v>
      </c>
      <c r="N9">
        <v>40001003</v>
      </c>
      <c r="O9">
        <v>3</v>
      </c>
      <c r="P9" s="645">
        <v>46018.685416666667</v>
      </c>
      <c r="Q9">
        <v>30</v>
      </c>
    </row>
    <row r="10" spans="1:17" x14ac:dyDescent="0.35">
      <c r="A10">
        <v>105014768</v>
      </c>
      <c r="B10" t="str">
        <f t="shared" si="0"/>
        <v>105014768|</v>
      </c>
      <c r="C10" s="638">
        <v>17.690999999999999</v>
      </c>
      <c r="F10">
        <v>107897875</v>
      </c>
      <c r="G10" t="str">
        <f t="shared" si="1"/>
        <v>107897875|</v>
      </c>
      <c r="H10" s="638">
        <v>17.811</v>
      </c>
      <c r="M10">
        <v>108148651</v>
      </c>
      <c r="N10">
        <v>40001003</v>
      </c>
      <c r="O10">
        <v>5</v>
      </c>
      <c r="P10" s="645">
        <v>45829.03402777778</v>
      </c>
      <c r="Q10">
        <v>17</v>
      </c>
    </row>
    <row r="11" spans="1:17" x14ac:dyDescent="0.35">
      <c r="A11">
        <v>105286496</v>
      </c>
      <c r="B11" t="str">
        <f t="shared" si="0"/>
        <v>105286496|</v>
      </c>
      <c r="C11" s="638">
        <v>17.690999999999999</v>
      </c>
      <c r="F11">
        <v>107899978</v>
      </c>
      <c r="G11" t="str">
        <f t="shared" si="1"/>
        <v>107899978|</v>
      </c>
      <c r="H11" s="638">
        <v>17.811</v>
      </c>
      <c r="M11">
        <v>107113927</v>
      </c>
      <c r="N11">
        <v>40001003</v>
      </c>
      <c r="O11">
        <v>5</v>
      </c>
      <c r="P11" s="645">
        <v>44848.657638888886</v>
      </c>
      <c r="Q11">
        <v>21</v>
      </c>
    </row>
    <row r="12" spans="1:17" x14ac:dyDescent="0.35">
      <c r="A12">
        <v>105342823</v>
      </c>
      <c r="B12" t="str">
        <f t="shared" si="0"/>
        <v>105342823|</v>
      </c>
      <c r="C12" s="638">
        <v>17.690999999999999</v>
      </c>
      <c r="F12">
        <v>107954933</v>
      </c>
      <c r="G12" t="str">
        <f t="shared" si="1"/>
        <v>107954933|</v>
      </c>
      <c r="H12" s="638">
        <v>17.811</v>
      </c>
      <c r="M12">
        <v>107137613</v>
      </c>
      <c r="N12">
        <v>40001003</v>
      </c>
      <c r="O12">
        <v>4</v>
      </c>
      <c r="P12" s="645">
        <v>44847.319444444445</v>
      </c>
      <c r="Q12">
        <v>21</v>
      </c>
    </row>
    <row r="13" spans="1:17" x14ac:dyDescent="0.35">
      <c r="A13">
        <v>105479722</v>
      </c>
      <c r="B13" t="str">
        <f t="shared" si="0"/>
        <v>105479722|</v>
      </c>
      <c r="C13" s="638">
        <v>17.811</v>
      </c>
      <c r="F13">
        <v>108305597</v>
      </c>
      <c r="G13" t="str">
        <f t="shared" si="1"/>
        <v>108305597|</v>
      </c>
      <c r="H13" s="638">
        <v>17.719000000000001</v>
      </c>
      <c r="M13">
        <v>107607426</v>
      </c>
      <c r="N13">
        <v>40001003</v>
      </c>
      <c r="O13">
        <v>3</v>
      </c>
      <c r="P13" s="645">
        <v>45319.383333333331</v>
      </c>
      <c r="Q13">
        <v>19</v>
      </c>
    </row>
    <row r="14" spans="1:17" x14ac:dyDescent="0.35">
      <c r="A14">
        <v>105559557</v>
      </c>
      <c r="B14" t="str">
        <f t="shared" si="0"/>
        <v>105559557|</v>
      </c>
      <c r="C14" s="638">
        <v>17.7</v>
      </c>
      <c r="F14">
        <v>108306761</v>
      </c>
      <c r="G14" t="str">
        <f t="shared" si="1"/>
        <v>108306761|</v>
      </c>
      <c r="H14" s="638">
        <v>17.811</v>
      </c>
      <c r="M14">
        <v>108364616</v>
      </c>
      <c r="N14">
        <v>40001003</v>
      </c>
      <c r="O14">
        <v>5</v>
      </c>
      <c r="P14" s="645">
        <v>46029.788194444445</v>
      </c>
      <c r="Q14">
        <v>17</v>
      </c>
    </row>
    <row r="15" spans="1:17" x14ac:dyDescent="0.35">
      <c r="A15">
        <v>105647086</v>
      </c>
      <c r="B15" t="str">
        <f t="shared" si="0"/>
        <v>105647086|</v>
      </c>
      <c r="C15" s="638">
        <v>17.811</v>
      </c>
      <c r="F15">
        <v>108319539</v>
      </c>
      <c r="G15" t="str">
        <f t="shared" si="1"/>
        <v>108319539|</v>
      </c>
      <c r="H15" s="638">
        <v>17.811</v>
      </c>
      <c r="M15">
        <v>107619070</v>
      </c>
      <c r="N15">
        <v>40001003</v>
      </c>
      <c r="O15">
        <v>5</v>
      </c>
      <c r="P15" s="645">
        <v>45330.394444444442</v>
      </c>
      <c r="Q15">
        <v>21</v>
      </c>
    </row>
    <row r="16" spans="1:17" x14ac:dyDescent="0.35">
      <c r="A16">
        <v>105714555</v>
      </c>
      <c r="B16" t="str">
        <f t="shared" si="0"/>
        <v>105714555|</v>
      </c>
      <c r="C16" s="638">
        <v>17.690999999999999</v>
      </c>
      <c r="F16">
        <v>108385261</v>
      </c>
      <c r="G16" t="str">
        <f t="shared" si="1"/>
        <v>108385261|</v>
      </c>
      <c r="H16" s="638">
        <v>17.690999999999999</v>
      </c>
      <c r="M16">
        <v>106860708</v>
      </c>
      <c r="N16">
        <v>40001003</v>
      </c>
      <c r="O16">
        <v>6</v>
      </c>
      <c r="P16" s="645">
        <v>44604.063194444447</v>
      </c>
      <c r="Q16">
        <v>19</v>
      </c>
    </row>
    <row r="17" spans="1:17" x14ac:dyDescent="0.35">
      <c r="A17">
        <v>105723251</v>
      </c>
      <c r="B17" t="str">
        <f t="shared" si="0"/>
        <v>105723251|</v>
      </c>
      <c r="C17" s="638">
        <v>17.690999999999999</v>
      </c>
      <c r="F17">
        <v>108401181</v>
      </c>
      <c r="G17" t="str">
        <f t="shared" si="1"/>
        <v>108401181|</v>
      </c>
      <c r="H17" s="638">
        <v>17.811</v>
      </c>
      <c r="M17">
        <v>107444969</v>
      </c>
      <c r="N17">
        <v>40001003</v>
      </c>
      <c r="O17">
        <v>5</v>
      </c>
      <c r="P17" s="645">
        <v>45171.262499999997</v>
      </c>
      <c r="Q17">
        <v>19</v>
      </c>
    </row>
    <row r="18" spans="1:17" x14ac:dyDescent="0.35">
      <c r="A18">
        <v>105740600</v>
      </c>
      <c r="B18" t="str">
        <f t="shared" si="0"/>
        <v>105740600|</v>
      </c>
      <c r="C18" s="638">
        <v>17.811</v>
      </c>
      <c r="M18">
        <v>106830764</v>
      </c>
      <c r="N18">
        <v>40001003</v>
      </c>
      <c r="O18">
        <v>5</v>
      </c>
      <c r="P18" s="645">
        <v>44573.686805555553</v>
      </c>
      <c r="Q18">
        <v>19</v>
      </c>
    </row>
    <row r="19" spans="1:17" x14ac:dyDescent="0.35">
      <c r="A19">
        <v>105736892</v>
      </c>
      <c r="B19" t="str">
        <f t="shared" si="0"/>
        <v>105736892|</v>
      </c>
      <c r="C19" s="638">
        <v>17.811</v>
      </c>
      <c r="M19">
        <v>108430843</v>
      </c>
      <c r="N19">
        <v>40001003</v>
      </c>
      <c r="O19">
        <v>4</v>
      </c>
      <c r="P19" s="645">
        <v>46086.92291666667</v>
      </c>
      <c r="Q19">
        <v>5</v>
      </c>
    </row>
    <row r="20" spans="1:17" x14ac:dyDescent="0.35">
      <c r="A20">
        <v>105765030</v>
      </c>
      <c r="B20" t="str">
        <f t="shared" si="0"/>
        <v>105765030|</v>
      </c>
      <c r="C20" s="638">
        <v>17.811</v>
      </c>
      <c r="M20">
        <v>107557759</v>
      </c>
      <c r="N20">
        <v>40001003</v>
      </c>
      <c r="O20">
        <v>5</v>
      </c>
      <c r="P20" s="645">
        <v>45270.12222222222</v>
      </c>
      <c r="Q20">
        <v>19</v>
      </c>
    </row>
    <row r="21" spans="1:17" x14ac:dyDescent="0.35">
      <c r="A21">
        <v>105771630</v>
      </c>
      <c r="B21" t="str">
        <f t="shared" si="0"/>
        <v>105771630|</v>
      </c>
      <c r="C21" s="638">
        <v>17.811</v>
      </c>
      <c r="M21">
        <v>107797447</v>
      </c>
      <c r="N21">
        <v>40001003</v>
      </c>
      <c r="O21">
        <v>6</v>
      </c>
      <c r="P21" s="645">
        <v>45499.863888888889</v>
      </c>
      <c r="Q21">
        <v>19</v>
      </c>
    </row>
    <row r="22" spans="1:17" x14ac:dyDescent="0.35">
      <c r="A22">
        <v>105801434</v>
      </c>
      <c r="B22" t="str">
        <f t="shared" si="0"/>
        <v>105801434|</v>
      </c>
      <c r="C22" s="638">
        <v>17.811</v>
      </c>
      <c r="M22">
        <v>107640861</v>
      </c>
      <c r="N22">
        <v>40001003</v>
      </c>
      <c r="O22">
        <v>5</v>
      </c>
      <c r="P22" s="645">
        <v>45350.900694444441</v>
      </c>
      <c r="Q22">
        <v>19</v>
      </c>
    </row>
    <row r="23" spans="1:17" x14ac:dyDescent="0.35">
      <c r="A23">
        <v>105827464</v>
      </c>
      <c r="B23" t="str">
        <f t="shared" si="0"/>
        <v>105827464|</v>
      </c>
      <c r="C23" s="638">
        <v>17.811</v>
      </c>
      <c r="M23">
        <v>107122747</v>
      </c>
      <c r="N23">
        <v>40001003</v>
      </c>
      <c r="O23">
        <v>5</v>
      </c>
      <c r="P23" s="645">
        <v>44856.45208333333</v>
      </c>
      <c r="Q23">
        <v>17</v>
      </c>
    </row>
    <row r="24" spans="1:17" x14ac:dyDescent="0.35">
      <c r="A24">
        <v>105832371</v>
      </c>
      <c r="B24" t="str">
        <f t="shared" si="0"/>
        <v>105832371|</v>
      </c>
      <c r="C24" s="638">
        <v>17.811</v>
      </c>
      <c r="M24">
        <v>108218394</v>
      </c>
      <c r="N24">
        <v>40001003</v>
      </c>
      <c r="O24">
        <v>5</v>
      </c>
      <c r="P24" s="645">
        <v>45898.689583333333</v>
      </c>
      <c r="Q24">
        <v>19</v>
      </c>
    </row>
    <row r="25" spans="1:17" x14ac:dyDescent="0.35">
      <c r="A25">
        <v>105926749</v>
      </c>
      <c r="B25" t="str">
        <f t="shared" si="0"/>
        <v>105926749|</v>
      </c>
      <c r="C25" s="638">
        <v>17.811</v>
      </c>
      <c r="M25">
        <v>107017689</v>
      </c>
      <c r="N25">
        <v>40001003</v>
      </c>
      <c r="O25">
        <v>5</v>
      </c>
      <c r="P25" s="645">
        <v>44748.624305555553</v>
      </c>
      <c r="Q25">
        <v>19</v>
      </c>
    </row>
    <row r="26" spans="1:17" x14ac:dyDescent="0.35">
      <c r="A26">
        <v>105960507</v>
      </c>
      <c r="B26" t="str">
        <f t="shared" si="0"/>
        <v>105960507|</v>
      </c>
      <c r="C26" s="638">
        <v>17.811</v>
      </c>
      <c r="M26">
        <v>107140545</v>
      </c>
      <c r="N26">
        <v>40001003</v>
      </c>
      <c r="O26">
        <v>2</v>
      </c>
      <c r="P26" s="645">
        <v>44864.399305555555</v>
      </c>
      <c r="Q26">
        <v>19</v>
      </c>
    </row>
    <row r="27" spans="1:17" x14ac:dyDescent="0.35">
      <c r="A27">
        <v>105967757</v>
      </c>
      <c r="B27" t="str">
        <f t="shared" si="0"/>
        <v>105967757|</v>
      </c>
      <c r="C27" s="638">
        <v>17.811</v>
      </c>
      <c r="M27">
        <v>107549464</v>
      </c>
      <c r="N27">
        <v>40001003</v>
      </c>
      <c r="O27">
        <v>4</v>
      </c>
      <c r="P27" s="645">
        <v>45262.817361111112</v>
      </c>
      <c r="Q27">
        <v>17</v>
      </c>
    </row>
    <row r="28" spans="1:17" x14ac:dyDescent="0.35">
      <c r="A28">
        <v>105998918</v>
      </c>
      <c r="B28" t="str">
        <f t="shared" si="0"/>
        <v>105998918|</v>
      </c>
      <c r="C28" s="638">
        <v>17.690999999999999</v>
      </c>
      <c r="M28">
        <v>106891729</v>
      </c>
      <c r="N28">
        <v>40001003</v>
      </c>
      <c r="O28">
        <v>5</v>
      </c>
      <c r="P28" s="645">
        <v>44632.467361111114</v>
      </c>
      <c r="Q28">
        <v>19</v>
      </c>
    </row>
    <row r="29" spans="1:17" x14ac:dyDescent="0.35">
      <c r="A29">
        <v>106005220</v>
      </c>
      <c r="B29" t="str">
        <f t="shared" si="0"/>
        <v>106005220|</v>
      </c>
      <c r="C29" s="638">
        <v>17.811</v>
      </c>
      <c r="M29">
        <v>108207667</v>
      </c>
      <c r="N29">
        <v>40001003</v>
      </c>
      <c r="O29">
        <v>5</v>
      </c>
      <c r="P29" s="645">
        <v>45888.689583333333</v>
      </c>
      <c r="Q29">
        <v>19</v>
      </c>
    </row>
    <row r="30" spans="1:17" x14ac:dyDescent="0.35">
      <c r="A30">
        <v>106034045</v>
      </c>
      <c r="B30" t="str">
        <f t="shared" si="0"/>
        <v>106034045|</v>
      </c>
      <c r="C30" s="638">
        <v>17.811</v>
      </c>
      <c r="M30">
        <v>107948467</v>
      </c>
      <c r="N30">
        <v>40001003</v>
      </c>
      <c r="O30">
        <v>5</v>
      </c>
      <c r="P30" s="645">
        <v>45633.401388888888</v>
      </c>
      <c r="Q30">
        <v>29</v>
      </c>
    </row>
    <row r="31" spans="1:17" x14ac:dyDescent="0.35">
      <c r="A31">
        <v>106053590</v>
      </c>
      <c r="B31" t="str">
        <f t="shared" si="0"/>
        <v>106053590|</v>
      </c>
      <c r="C31" s="638">
        <v>17.811</v>
      </c>
      <c r="M31">
        <v>107174290</v>
      </c>
      <c r="N31">
        <v>40001003</v>
      </c>
      <c r="O31">
        <v>3</v>
      </c>
      <c r="P31" s="645">
        <v>44898.26458333333</v>
      </c>
      <c r="Q31">
        <v>19</v>
      </c>
    </row>
    <row r="32" spans="1:17" x14ac:dyDescent="0.35">
      <c r="A32">
        <v>106058911</v>
      </c>
      <c r="B32" t="str">
        <f t="shared" si="0"/>
        <v>106058911|</v>
      </c>
      <c r="C32" s="638">
        <v>17.811</v>
      </c>
      <c r="M32">
        <v>108032651</v>
      </c>
      <c r="N32">
        <v>40001003</v>
      </c>
      <c r="O32">
        <v>5</v>
      </c>
      <c r="P32" s="645">
        <v>45709.473611111112</v>
      </c>
      <c r="Q32">
        <v>19</v>
      </c>
    </row>
    <row r="33" spans="1:17" x14ac:dyDescent="0.35">
      <c r="A33">
        <v>106060542</v>
      </c>
      <c r="B33" t="str">
        <f t="shared" si="0"/>
        <v>106060542|</v>
      </c>
      <c r="C33" s="638">
        <v>17.690999999999999</v>
      </c>
      <c r="M33">
        <v>106874223</v>
      </c>
      <c r="N33">
        <v>40001003</v>
      </c>
      <c r="O33">
        <v>5</v>
      </c>
      <c r="P33" s="645">
        <v>44616.679166666669</v>
      </c>
      <c r="Q33">
        <v>21</v>
      </c>
    </row>
    <row r="34" spans="1:17" x14ac:dyDescent="0.35">
      <c r="A34">
        <v>106062228</v>
      </c>
      <c r="B34" t="str">
        <f t="shared" si="0"/>
        <v>106062228|</v>
      </c>
      <c r="C34" s="638">
        <v>17.690999999999999</v>
      </c>
      <c r="M34">
        <v>107612602</v>
      </c>
      <c r="N34">
        <v>40001003</v>
      </c>
      <c r="O34">
        <v>3</v>
      </c>
      <c r="P34" s="645">
        <v>45322.97152777778</v>
      </c>
      <c r="Q34">
        <v>26</v>
      </c>
    </row>
    <row r="35" spans="1:17" x14ac:dyDescent="0.35">
      <c r="A35">
        <v>106063478</v>
      </c>
      <c r="B35" t="str">
        <f t="shared" si="0"/>
        <v>106063478|</v>
      </c>
      <c r="C35" s="638">
        <v>17.811</v>
      </c>
      <c r="M35">
        <v>107075436</v>
      </c>
      <c r="N35">
        <v>40001003</v>
      </c>
      <c r="O35">
        <v>5</v>
      </c>
      <c r="P35" s="645">
        <v>44814.463888888888</v>
      </c>
      <c r="Q35">
        <v>24</v>
      </c>
    </row>
    <row r="36" spans="1:17" x14ac:dyDescent="0.35">
      <c r="A36">
        <v>106063621</v>
      </c>
      <c r="B36" t="str">
        <f t="shared" si="0"/>
        <v>106063621|</v>
      </c>
      <c r="C36" s="638">
        <v>17.811</v>
      </c>
      <c r="M36">
        <v>107796887</v>
      </c>
      <c r="N36">
        <v>40001003</v>
      </c>
      <c r="O36">
        <v>5</v>
      </c>
      <c r="P36" s="645">
        <v>45499.55972222222</v>
      </c>
      <c r="Q36">
        <v>19</v>
      </c>
    </row>
    <row r="37" spans="1:17" x14ac:dyDescent="0.35">
      <c r="A37">
        <v>106116382</v>
      </c>
      <c r="B37" t="str">
        <f t="shared" si="0"/>
        <v>106116382|</v>
      </c>
      <c r="C37" s="638">
        <v>17.690999999999999</v>
      </c>
      <c r="M37">
        <v>107685867</v>
      </c>
      <c r="N37">
        <v>40001003</v>
      </c>
      <c r="O37">
        <v>5</v>
      </c>
      <c r="P37" s="645">
        <v>45392.084027777775</v>
      </c>
      <c r="Q37">
        <v>17</v>
      </c>
    </row>
    <row r="38" spans="1:17" x14ac:dyDescent="0.35">
      <c r="A38">
        <v>106141821</v>
      </c>
      <c r="B38" t="str">
        <f t="shared" si="0"/>
        <v>106141821|</v>
      </c>
      <c r="C38" s="638">
        <v>17.811</v>
      </c>
      <c r="M38">
        <v>107719029</v>
      </c>
      <c r="N38">
        <v>40001003</v>
      </c>
      <c r="O38">
        <v>5</v>
      </c>
      <c r="P38" s="645">
        <v>45426.842361111114</v>
      </c>
      <c r="Q38">
        <v>19</v>
      </c>
    </row>
    <row r="39" spans="1:17" x14ac:dyDescent="0.35">
      <c r="A39">
        <v>106143808</v>
      </c>
      <c r="B39" t="str">
        <f t="shared" si="0"/>
        <v>106143808|</v>
      </c>
      <c r="C39" s="638">
        <v>17.811</v>
      </c>
      <c r="M39">
        <v>108225037</v>
      </c>
      <c r="N39">
        <v>40001003</v>
      </c>
      <c r="O39">
        <v>6</v>
      </c>
      <c r="P39" s="645">
        <v>45906.88958333333</v>
      </c>
      <c r="Q39">
        <v>19</v>
      </c>
    </row>
    <row r="40" spans="1:17" x14ac:dyDescent="0.35">
      <c r="A40">
        <v>106165663</v>
      </c>
      <c r="B40" t="str">
        <f t="shared" si="0"/>
        <v>106165663|</v>
      </c>
      <c r="C40" s="638">
        <v>17.811</v>
      </c>
      <c r="M40">
        <v>107675564</v>
      </c>
      <c r="N40">
        <v>40001003</v>
      </c>
      <c r="O40">
        <v>5</v>
      </c>
      <c r="P40" s="645">
        <v>45384.545138888891</v>
      </c>
      <c r="Q40">
        <v>19</v>
      </c>
    </row>
    <row r="41" spans="1:17" x14ac:dyDescent="0.35">
      <c r="A41">
        <v>106178669</v>
      </c>
      <c r="B41" t="str">
        <f t="shared" si="0"/>
        <v>106178669|</v>
      </c>
      <c r="C41" s="638">
        <v>17.811</v>
      </c>
      <c r="M41">
        <v>107080417</v>
      </c>
      <c r="N41">
        <v>40001003</v>
      </c>
      <c r="O41">
        <v>3</v>
      </c>
      <c r="P41" s="645">
        <v>44812.76666666667</v>
      </c>
      <c r="Q41">
        <v>19</v>
      </c>
    </row>
    <row r="42" spans="1:17" x14ac:dyDescent="0.35">
      <c r="A42">
        <v>106196146</v>
      </c>
      <c r="B42" t="str">
        <f t="shared" si="0"/>
        <v>106196146|</v>
      </c>
      <c r="C42" s="638">
        <v>17.811</v>
      </c>
      <c r="M42">
        <v>107249049</v>
      </c>
      <c r="N42">
        <v>40001003</v>
      </c>
      <c r="O42">
        <v>5</v>
      </c>
      <c r="P42" s="645">
        <v>44971.265277777777</v>
      </c>
      <c r="Q42">
        <v>21</v>
      </c>
    </row>
    <row r="43" spans="1:17" x14ac:dyDescent="0.35">
      <c r="M43">
        <v>108049386</v>
      </c>
      <c r="N43">
        <v>40001003</v>
      </c>
      <c r="O43">
        <v>3</v>
      </c>
      <c r="P43" s="645">
        <v>45731.67291666667</v>
      </c>
      <c r="Q43">
        <v>5</v>
      </c>
    </row>
    <row r="44" spans="1:17" x14ac:dyDescent="0.35">
      <c r="M44">
        <v>107576053</v>
      </c>
      <c r="N44">
        <v>40001003</v>
      </c>
      <c r="O44">
        <v>5</v>
      </c>
      <c r="P44" s="645">
        <v>45281.465277777781</v>
      </c>
      <c r="Q44">
        <v>19</v>
      </c>
    </row>
    <row r="45" spans="1:17" x14ac:dyDescent="0.35">
      <c r="M45">
        <v>107237915</v>
      </c>
      <c r="N45">
        <v>40001003</v>
      </c>
      <c r="O45">
        <v>5</v>
      </c>
      <c r="P45" s="645">
        <v>44964.814583333333</v>
      </c>
      <c r="Q45">
        <v>19</v>
      </c>
    </row>
    <row r="46" spans="1:17" x14ac:dyDescent="0.35">
      <c r="M46">
        <v>106950839</v>
      </c>
      <c r="N46">
        <v>40001003</v>
      </c>
      <c r="O46">
        <v>5</v>
      </c>
      <c r="P46" s="645">
        <v>44690.719444444447</v>
      </c>
      <c r="Q46">
        <v>18</v>
      </c>
    </row>
    <row r="47" spans="1:17" x14ac:dyDescent="0.35">
      <c r="M47">
        <v>107270207</v>
      </c>
      <c r="N47">
        <v>40001003</v>
      </c>
      <c r="O47">
        <v>4</v>
      </c>
      <c r="P47" s="645">
        <v>44995.538888888892</v>
      </c>
      <c r="Q47">
        <v>29</v>
      </c>
    </row>
    <row r="48" spans="1:17" x14ac:dyDescent="0.35">
      <c r="M48">
        <v>107270251</v>
      </c>
      <c r="N48">
        <v>40001003</v>
      </c>
      <c r="O48">
        <v>5</v>
      </c>
      <c r="P48" s="645">
        <v>44995.539583333331</v>
      </c>
      <c r="Q48">
        <v>19</v>
      </c>
    </row>
    <row r="49" spans="13:17" x14ac:dyDescent="0.35">
      <c r="M49">
        <v>107730387</v>
      </c>
      <c r="N49">
        <v>40001003</v>
      </c>
      <c r="O49">
        <v>5</v>
      </c>
      <c r="P49" s="645">
        <v>45436.652777777781</v>
      </c>
      <c r="Q49">
        <v>19</v>
      </c>
    </row>
    <row r="50" spans="13:17" x14ac:dyDescent="0.35">
      <c r="M50">
        <v>108492561</v>
      </c>
      <c r="N50">
        <v>40001003</v>
      </c>
      <c r="O50">
        <v>4</v>
      </c>
      <c r="P50" s="645">
        <v>46150.714583333334</v>
      </c>
      <c r="Q50">
        <v>28</v>
      </c>
    </row>
    <row r="51" spans="13:17" x14ac:dyDescent="0.35">
      <c r="M51">
        <v>108077755</v>
      </c>
      <c r="N51">
        <v>40001003</v>
      </c>
      <c r="O51">
        <v>5</v>
      </c>
      <c r="P51" s="645">
        <v>45760.027083333334</v>
      </c>
      <c r="Q51">
        <v>17</v>
      </c>
    </row>
    <row r="52" spans="13:17" x14ac:dyDescent="0.35">
      <c r="M52">
        <v>107417559</v>
      </c>
      <c r="N52">
        <v>40001003</v>
      </c>
      <c r="O52">
        <v>5</v>
      </c>
      <c r="P52" s="645">
        <v>45139.878472222219</v>
      </c>
      <c r="Q52">
        <v>19</v>
      </c>
    </row>
    <row r="53" spans="13:17" x14ac:dyDescent="0.35">
      <c r="M53">
        <v>108268106</v>
      </c>
      <c r="N53">
        <v>40001003</v>
      </c>
      <c r="O53">
        <v>5</v>
      </c>
      <c r="P53" s="645">
        <v>45945.708333333336</v>
      </c>
      <c r="Q53">
        <v>21</v>
      </c>
    </row>
    <row r="54" spans="13:17" x14ac:dyDescent="0.35">
      <c r="M54">
        <v>107971869</v>
      </c>
      <c r="N54">
        <v>40001003</v>
      </c>
      <c r="O54">
        <v>5</v>
      </c>
      <c r="P54" s="645">
        <v>45651.422222222223</v>
      </c>
      <c r="Q54">
        <v>23</v>
      </c>
    </row>
    <row r="55" spans="13:17" x14ac:dyDescent="0.35">
      <c r="M55">
        <v>107872674</v>
      </c>
      <c r="N55">
        <v>40001003</v>
      </c>
      <c r="O55">
        <v>5</v>
      </c>
      <c r="P55" s="645">
        <v>45555.666666666664</v>
      </c>
      <c r="Q55">
        <v>23</v>
      </c>
    </row>
    <row r="56" spans="13:17" x14ac:dyDescent="0.35">
      <c r="M56">
        <v>107697756</v>
      </c>
      <c r="N56">
        <v>40001003</v>
      </c>
      <c r="O56">
        <v>5</v>
      </c>
      <c r="P56" s="645">
        <v>45404.643055555556</v>
      </c>
      <c r="Q56">
        <v>5</v>
      </c>
    </row>
    <row r="57" spans="13:17" x14ac:dyDescent="0.35">
      <c r="M57">
        <v>107879318</v>
      </c>
      <c r="N57">
        <v>40001003</v>
      </c>
      <c r="O57">
        <v>5</v>
      </c>
      <c r="P57" s="645">
        <v>45575.27847222222</v>
      </c>
      <c r="Q57">
        <v>21</v>
      </c>
    </row>
    <row r="58" spans="13:17" x14ac:dyDescent="0.35">
      <c r="M58">
        <v>107846755</v>
      </c>
      <c r="N58">
        <v>40001003</v>
      </c>
      <c r="O58">
        <v>5</v>
      </c>
      <c r="P58" s="645">
        <v>45545.632638888892</v>
      </c>
      <c r="Q58">
        <v>19</v>
      </c>
    </row>
    <row r="59" spans="13:17" x14ac:dyDescent="0.35">
      <c r="M59">
        <v>108203501</v>
      </c>
      <c r="N59">
        <v>40001003</v>
      </c>
      <c r="O59">
        <v>5</v>
      </c>
      <c r="P59" s="645">
        <v>45885.756249999999</v>
      </c>
      <c r="Q59">
        <v>29</v>
      </c>
    </row>
    <row r="60" spans="13:17" x14ac:dyDescent="0.35">
      <c r="M60">
        <v>108410209</v>
      </c>
      <c r="N60">
        <v>40001003</v>
      </c>
      <c r="O60">
        <v>4</v>
      </c>
      <c r="P60" s="645">
        <v>46075.112500000003</v>
      </c>
      <c r="Q60">
        <v>19</v>
      </c>
    </row>
    <row r="61" spans="13:17" x14ac:dyDescent="0.35">
      <c r="M61">
        <v>107715571</v>
      </c>
      <c r="N61">
        <v>40001003</v>
      </c>
      <c r="O61">
        <v>4</v>
      </c>
      <c r="P61" s="645">
        <v>45422.696527777778</v>
      </c>
      <c r="Q61">
        <v>19</v>
      </c>
    </row>
    <row r="62" spans="13:17" x14ac:dyDescent="0.35">
      <c r="M62">
        <v>107439144</v>
      </c>
      <c r="N62">
        <v>40001003</v>
      </c>
      <c r="O62">
        <v>6</v>
      </c>
      <c r="P62" s="645">
        <v>45164.845833333333</v>
      </c>
      <c r="Q62">
        <v>19</v>
      </c>
    </row>
    <row r="63" spans="13:17" x14ac:dyDescent="0.35">
      <c r="M63">
        <v>107906529</v>
      </c>
      <c r="N63">
        <v>40001003</v>
      </c>
      <c r="O63">
        <v>3</v>
      </c>
      <c r="P63" s="645">
        <v>45597.706250000003</v>
      </c>
      <c r="Q63">
        <v>21</v>
      </c>
    </row>
    <row r="64" spans="13:17" x14ac:dyDescent="0.35">
      <c r="M64">
        <v>108262017</v>
      </c>
      <c r="N64">
        <v>40001003</v>
      </c>
      <c r="O64">
        <v>5</v>
      </c>
      <c r="P64" s="645">
        <v>45940.688194444447</v>
      </c>
      <c r="Q64">
        <v>21</v>
      </c>
    </row>
    <row r="65" spans="13:17" x14ac:dyDescent="0.35">
      <c r="M65">
        <v>107262788</v>
      </c>
      <c r="N65">
        <v>40001003</v>
      </c>
      <c r="O65">
        <v>4</v>
      </c>
      <c r="P65" s="645">
        <v>44990.095833333333</v>
      </c>
      <c r="Q65">
        <v>19</v>
      </c>
    </row>
    <row r="66" spans="13:17" x14ac:dyDescent="0.35">
      <c r="M66">
        <v>107574700</v>
      </c>
      <c r="N66">
        <v>40001003</v>
      </c>
      <c r="O66">
        <v>6</v>
      </c>
      <c r="P66" s="645">
        <v>45284.186805555553</v>
      </c>
      <c r="Q66">
        <v>19</v>
      </c>
    </row>
    <row r="67" spans="13:17" x14ac:dyDescent="0.35">
      <c r="M67">
        <v>107238339</v>
      </c>
      <c r="N67">
        <v>40001003</v>
      </c>
      <c r="O67">
        <v>4</v>
      </c>
      <c r="P67" s="645">
        <v>44963.734722222223</v>
      </c>
      <c r="Q67">
        <v>19</v>
      </c>
    </row>
    <row r="68" spans="13:17" x14ac:dyDescent="0.35">
      <c r="M68">
        <v>108378920</v>
      </c>
      <c r="N68">
        <v>40001003</v>
      </c>
      <c r="O68">
        <v>5</v>
      </c>
      <c r="P68" s="645">
        <v>46041.261805555558</v>
      </c>
      <c r="Q68">
        <v>19</v>
      </c>
    </row>
    <row r="69" spans="13:17" x14ac:dyDescent="0.35">
      <c r="M69">
        <v>108080333</v>
      </c>
      <c r="N69">
        <v>40001003</v>
      </c>
      <c r="O69">
        <v>5</v>
      </c>
      <c r="P69" s="645">
        <v>45761.801388888889</v>
      </c>
      <c r="Q69">
        <v>19</v>
      </c>
    </row>
    <row r="70" spans="13:17" x14ac:dyDescent="0.35">
      <c r="M70">
        <v>107339942</v>
      </c>
      <c r="N70">
        <v>40001003</v>
      </c>
      <c r="O70">
        <v>5</v>
      </c>
      <c r="P70" s="645">
        <v>45058.229166666664</v>
      </c>
      <c r="Q70">
        <v>17</v>
      </c>
    </row>
    <row r="71" spans="13:17" x14ac:dyDescent="0.35">
      <c r="M71">
        <v>108194310</v>
      </c>
      <c r="N71">
        <v>40001003</v>
      </c>
      <c r="O71">
        <v>5</v>
      </c>
      <c r="P71" s="645">
        <v>45875.682638888888</v>
      </c>
      <c r="Q71">
        <v>22</v>
      </c>
    </row>
    <row r="72" spans="13:17" x14ac:dyDescent="0.35">
      <c r="M72">
        <v>107653866</v>
      </c>
      <c r="N72">
        <v>40001003</v>
      </c>
      <c r="O72">
        <v>5</v>
      </c>
      <c r="P72" s="645">
        <v>45360.869444444441</v>
      </c>
      <c r="Q72">
        <v>19</v>
      </c>
    </row>
    <row r="73" spans="13:17" x14ac:dyDescent="0.35">
      <c r="M73">
        <v>107863508</v>
      </c>
      <c r="N73">
        <v>40001003</v>
      </c>
      <c r="O73">
        <v>5</v>
      </c>
      <c r="P73" s="645">
        <v>45560.919444444444</v>
      </c>
      <c r="Q73">
        <v>19</v>
      </c>
    </row>
    <row r="74" spans="13:17" x14ac:dyDescent="0.35">
      <c r="M74">
        <v>108462161</v>
      </c>
      <c r="N74">
        <v>40001003</v>
      </c>
      <c r="O74">
        <v>5</v>
      </c>
      <c r="P74" s="645">
        <v>46122.931250000001</v>
      </c>
      <c r="Q74">
        <v>19</v>
      </c>
    </row>
    <row r="75" spans="13:17" x14ac:dyDescent="0.35">
      <c r="M75">
        <v>108319644</v>
      </c>
      <c r="N75">
        <v>40001003</v>
      </c>
      <c r="O75">
        <v>5</v>
      </c>
      <c r="P75" s="645">
        <v>45986.472916666666</v>
      </c>
      <c r="Q75">
        <v>13</v>
      </c>
    </row>
    <row r="76" spans="13:17" x14ac:dyDescent="0.35">
      <c r="M76">
        <v>108027516</v>
      </c>
      <c r="N76">
        <v>40001003</v>
      </c>
      <c r="O76">
        <v>5</v>
      </c>
      <c r="P76" s="645">
        <v>45707.586805555555</v>
      </c>
      <c r="Q76">
        <v>27</v>
      </c>
    </row>
    <row r="77" spans="13:17" x14ac:dyDescent="0.35">
      <c r="M77">
        <v>106950944</v>
      </c>
      <c r="N77">
        <v>40001003</v>
      </c>
      <c r="O77">
        <v>5</v>
      </c>
      <c r="P77" s="645">
        <v>44690.515972222223</v>
      </c>
      <c r="Q77">
        <v>19</v>
      </c>
    </row>
    <row r="78" spans="13:17" x14ac:dyDescent="0.35">
      <c r="M78">
        <v>108038136</v>
      </c>
      <c r="N78">
        <v>40001003</v>
      </c>
      <c r="O78">
        <v>5</v>
      </c>
      <c r="P78" s="645">
        <v>45719.619444444441</v>
      </c>
      <c r="Q78">
        <v>19</v>
      </c>
    </row>
    <row r="79" spans="13:17" x14ac:dyDescent="0.35">
      <c r="M79">
        <v>106825875</v>
      </c>
      <c r="N79">
        <v>40001003</v>
      </c>
      <c r="O79">
        <v>5</v>
      </c>
      <c r="P79" s="645">
        <v>44566.768750000003</v>
      </c>
      <c r="Q79">
        <v>17</v>
      </c>
    </row>
    <row r="80" spans="13:17" x14ac:dyDescent="0.35">
      <c r="M80">
        <v>107804404</v>
      </c>
      <c r="N80">
        <v>40001003</v>
      </c>
      <c r="O80">
        <v>5</v>
      </c>
      <c r="P80" s="645">
        <v>45505.237500000003</v>
      </c>
      <c r="Q80">
        <v>28</v>
      </c>
    </row>
    <row r="81" spans="13:17" x14ac:dyDescent="0.35">
      <c r="M81">
        <v>108392776</v>
      </c>
      <c r="N81">
        <v>40001003</v>
      </c>
      <c r="O81">
        <v>5</v>
      </c>
      <c r="P81" s="645">
        <v>46058.171527777777</v>
      </c>
      <c r="Q81">
        <v>19</v>
      </c>
    </row>
    <row r="82" spans="13:17" x14ac:dyDescent="0.35">
      <c r="M82">
        <v>106946096</v>
      </c>
      <c r="N82">
        <v>40001003</v>
      </c>
      <c r="O82">
        <v>5</v>
      </c>
      <c r="P82" s="645">
        <v>44683.57708333333</v>
      </c>
      <c r="Q82">
        <v>18</v>
      </c>
    </row>
    <row r="83" spans="13:17" x14ac:dyDescent="0.35">
      <c r="M83">
        <v>106996032</v>
      </c>
      <c r="N83">
        <v>40001003</v>
      </c>
      <c r="O83">
        <v>4</v>
      </c>
      <c r="P83" s="645">
        <v>44731.07916666667</v>
      </c>
      <c r="Q83">
        <v>19</v>
      </c>
    </row>
    <row r="84" spans="13:17" x14ac:dyDescent="0.35">
      <c r="M84">
        <v>108054168</v>
      </c>
      <c r="N84">
        <v>40001003</v>
      </c>
      <c r="O84">
        <v>4</v>
      </c>
      <c r="P84" s="645">
        <v>45736.32916666667</v>
      </c>
      <c r="Q84">
        <v>19</v>
      </c>
    </row>
    <row r="85" spans="13:17" x14ac:dyDescent="0.35">
      <c r="M85">
        <v>107918230</v>
      </c>
      <c r="N85">
        <v>40001003</v>
      </c>
      <c r="O85">
        <v>3</v>
      </c>
      <c r="P85" s="645">
        <v>45604.593055555553</v>
      </c>
      <c r="Q85">
        <v>18</v>
      </c>
    </row>
    <row r="86" spans="13:17" x14ac:dyDescent="0.35">
      <c r="M86">
        <v>107771498</v>
      </c>
      <c r="N86">
        <v>40001003</v>
      </c>
      <c r="O86">
        <v>5</v>
      </c>
      <c r="P86" s="645">
        <v>45475.818055555559</v>
      </c>
      <c r="Q86">
        <v>19</v>
      </c>
    </row>
    <row r="87" spans="13:17" x14ac:dyDescent="0.35">
      <c r="M87">
        <v>107276811</v>
      </c>
      <c r="N87">
        <v>40001003</v>
      </c>
      <c r="O87">
        <v>5</v>
      </c>
      <c r="P87" s="645">
        <v>45005.328472222223</v>
      </c>
      <c r="Q87">
        <v>21</v>
      </c>
    </row>
    <row r="88" spans="13:17" x14ac:dyDescent="0.35">
      <c r="M88">
        <v>107317466</v>
      </c>
      <c r="N88">
        <v>40001003</v>
      </c>
      <c r="O88">
        <v>4</v>
      </c>
      <c r="P88" s="645">
        <v>45035.670138888891</v>
      </c>
      <c r="Q88">
        <v>24</v>
      </c>
    </row>
    <row r="89" spans="13:17" x14ac:dyDescent="0.35">
      <c r="M89">
        <v>107460632</v>
      </c>
      <c r="N89">
        <v>40001003</v>
      </c>
      <c r="O89">
        <v>5</v>
      </c>
      <c r="P89" s="645">
        <v>45184.847222222219</v>
      </c>
      <c r="Q89">
        <v>24</v>
      </c>
    </row>
    <row r="90" spans="13:17" x14ac:dyDescent="0.35">
      <c r="M90">
        <v>107634642</v>
      </c>
      <c r="N90">
        <v>40001717</v>
      </c>
      <c r="O90">
        <v>4</v>
      </c>
      <c r="P90" s="645">
        <v>45345.37777777778</v>
      </c>
      <c r="Q90">
        <v>30</v>
      </c>
    </row>
    <row r="91" spans="13:17" x14ac:dyDescent="0.35">
      <c r="M91">
        <v>107667488</v>
      </c>
      <c r="N91">
        <v>40001717</v>
      </c>
      <c r="O91">
        <v>3</v>
      </c>
      <c r="P91" s="645">
        <v>45351.551388888889</v>
      </c>
      <c r="Q91">
        <v>30</v>
      </c>
    </row>
    <row r="92" spans="13:17" x14ac:dyDescent="0.35">
      <c r="M92">
        <v>107829357</v>
      </c>
      <c r="N92">
        <v>40001003</v>
      </c>
      <c r="O92">
        <v>2</v>
      </c>
      <c r="P92" s="645">
        <v>45528.758333333331</v>
      </c>
      <c r="Q92">
        <v>30</v>
      </c>
    </row>
    <row r="93" spans="13:17" x14ac:dyDescent="0.35">
      <c r="M93">
        <v>107977925</v>
      </c>
      <c r="N93">
        <v>40001003</v>
      </c>
      <c r="O93">
        <v>3</v>
      </c>
      <c r="P93" s="645">
        <v>45638.70208333333</v>
      </c>
      <c r="Q93">
        <v>30</v>
      </c>
    </row>
    <row r="94" spans="13:17" x14ac:dyDescent="0.35">
      <c r="M94">
        <v>108043792</v>
      </c>
      <c r="N94">
        <v>40001717</v>
      </c>
      <c r="O94">
        <v>5</v>
      </c>
      <c r="P94" s="645">
        <v>45726.712500000001</v>
      </c>
      <c r="Q94">
        <v>30</v>
      </c>
    </row>
    <row r="95" spans="13:17" x14ac:dyDescent="0.35">
      <c r="M95">
        <v>108075332</v>
      </c>
      <c r="N95">
        <v>40001003</v>
      </c>
      <c r="O95">
        <v>4</v>
      </c>
      <c r="P95" s="645">
        <v>45756.339583333334</v>
      </c>
      <c r="Q95">
        <v>30</v>
      </c>
    </row>
    <row r="96" spans="13:17" x14ac:dyDescent="0.35">
      <c r="M96">
        <v>108119744</v>
      </c>
      <c r="N96">
        <v>40001003</v>
      </c>
      <c r="O96">
        <v>5</v>
      </c>
      <c r="P96" s="645">
        <v>45800.621527777781</v>
      </c>
      <c r="Q96">
        <v>30</v>
      </c>
    </row>
    <row r="97" spans="13:17" x14ac:dyDescent="0.35">
      <c r="M97">
        <v>108200842</v>
      </c>
      <c r="N97">
        <v>40001003</v>
      </c>
      <c r="O97">
        <v>5</v>
      </c>
      <c r="P97" s="645">
        <v>45882.518055555556</v>
      </c>
      <c r="Q97">
        <v>30</v>
      </c>
    </row>
    <row r="98" spans="13:17" x14ac:dyDescent="0.35">
      <c r="M98">
        <v>108234504</v>
      </c>
      <c r="N98">
        <v>40001717</v>
      </c>
      <c r="O98">
        <v>4</v>
      </c>
      <c r="P98" s="645">
        <v>45914.624305555553</v>
      </c>
      <c r="Q98">
        <v>30</v>
      </c>
    </row>
    <row r="99" spans="13:17" x14ac:dyDescent="0.35">
      <c r="M99">
        <v>108288975</v>
      </c>
      <c r="N99">
        <v>40001003</v>
      </c>
      <c r="O99">
        <v>4</v>
      </c>
      <c r="P99" s="645">
        <v>45961.820138888892</v>
      </c>
      <c r="Q99">
        <v>30</v>
      </c>
    </row>
    <row r="100" spans="13:17" x14ac:dyDescent="0.35">
      <c r="M100">
        <v>108315203</v>
      </c>
      <c r="N100">
        <v>40001003</v>
      </c>
      <c r="O100">
        <v>4</v>
      </c>
      <c r="P100" s="645">
        <v>45977.781944444447</v>
      </c>
      <c r="Q100">
        <v>26</v>
      </c>
    </row>
    <row r="101" spans="13:17" x14ac:dyDescent="0.35">
      <c r="M101">
        <v>108311236</v>
      </c>
      <c r="N101">
        <v>40001003</v>
      </c>
      <c r="O101">
        <v>5</v>
      </c>
      <c r="P101" s="645">
        <v>45978.732638888891</v>
      </c>
      <c r="Q101">
        <v>23</v>
      </c>
    </row>
    <row r="102" spans="13:17" x14ac:dyDescent="0.35">
      <c r="M102">
        <v>108344794</v>
      </c>
      <c r="N102">
        <v>40001003</v>
      </c>
      <c r="O102">
        <v>4</v>
      </c>
      <c r="P102" s="645">
        <v>46004.748611111114</v>
      </c>
      <c r="Q102">
        <v>30</v>
      </c>
    </row>
    <row r="103" spans="13:17" x14ac:dyDescent="0.35">
      <c r="M103">
        <v>107431559</v>
      </c>
      <c r="N103">
        <v>40001003</v>
      </c>
      <c r="O103">
        <v>3</v>
      </c>
      <c r="P103" s="645">
        <v>45159.486111111109</v>
      </c>
      <c r="Q103">
        <v>19</v>
      </c>
    </row>
    <row r="104" spans="13:17" x14ac:dyDescent="0.35">
      <c r="M104">
        <v>107722871</v>
      </c>
      <c r="N104">
        <v>40001003</v>
      </c>
      <c r="O104">
        <v>5</v>
      </c>
      <c r="P104" s="645">
        <v>45430.45416666667</v>
      </c>
      <c r="Q104">
        <v>21</v>
      </c>
    </row>
    <row r="105" spans="13:17" x14ac:dyDescent="0.35">
      <c r="M105">
        <v>108121864</v>
      </c>
      <c r="N105">
        <v>40001003</v>
      </c>
      <c r="O105">
        <v>5</v>
      </c>
      <c r="P105" s="645">
        <v>45802.247916666667</v>
      </c>
      <c r="Q105">
        <v>19</v>
      </c>
    </row>
    <row r="106" spans="13:17" x14ac:dyDescent="0.35">
      <c r="M106">
        <v>108122225</v>
      </c>
      <c r="N106">
        <v>40001003</v>
      </c>
      <c r="O106">
        <v>3</v>
      </c>
      <c r="P106" s="645">
        <v>45767.818749999999</v>
      </c>
      <c r="Q106">
        <v>30</v>
      </c>
    </row>
    <row r="107" spans="13:17" x14ac:dyDescent="0.35">
      <c r="M107">
        <v>107691439</v>
      </c>
      <c r="N107">
        <v>40001003</v>
      </c>
      <c r="O107">
        <v>5</v>
      </c>
      <c r="P107" s="645">
        <v>45400.25</v>
      </c>
      <c r="Q107">
        <v>24</v>
      </c>
    </row>
    <row r="108" spans="13:17" x14ac:dyDescent="0.35">
      <c r="M108">
        <v>108275869</v>
      </c>
      <c r="N108">
        <v>40001003</v>
      </c>
      <c r="O108">
        <v>5</v>
      </c>
      <c r="P108" s="645">
        <v>45951.709027777775</v>
      </c>
      <c r="Q108">
        <v>19</v>
      </c>
    </row>
    <row r="109" spans="13:17" x14ac:dyDescent="0.35">
      <c r="M109">
        <v>108023560</v>
      </c>
      <c r="N109">
        <v>40001003</v>
      </c>
      <c r="O109">
        <v>5</v>
      </c>
      <c r="P109" s="645">
        <v>45705.379166666666</v>
      </c>
      <c r="Q109">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5DF6-C14B-4A9C-AF8D-BE77476CB822}">
  <dimension ref="A1:AT1083"/>
  <sheetViews>
    <sheetView zoomScale="85" zoomScaleNormal="85" workbookViewId="0">
      <selection activeCell="I15" activeCellId="3" sqref="I4:I5 I7 I10 I15"/>
    </sheetView>
  </sheetViews>
  <sheetFormatPr defaultRowHeight="15" customHeight="1" x14ac:dyDescent="0.35"/>
  <cols>
    <col min="1" max="1" width="13" customWidth="1"/>
    <col min="2" max="2" width="12.36328125" style="5" customWidth="1"/>
    <col min="3" max="7" width="3.54296875" style="2" customWidth="1"/>
    <col min="8" max="8" width="10.6328125" style="143" customWidth="1"/>
    <col min="9" max="12" width="14.81640625" customWidth="1"/>
    <col min="13" max="13" width="10.453125" style="129" customWidth="1"/>
    <col min="14" max="14" width="10.453125" style="135" customWidth="1"/>
    <col min="15" max="15" width="2.1796875" style="245" customWidth="1"/>
    <col min="16" max="16" width="7.36328125" style="2" bestFit="1" customWidth="1"/>
    <col min="17" max="17" width="5.90625" style="2" bestFit="1" customWidth="1"/>
    <col min="18" max="18" width="9.08984375" style="2"/>
    <col min="19" max="20" width="9.08984375" style="129"/>
    <col min="21" max="22" width="9.08984375" style="131"/>
    <col min="23" max="23" width="2.1796875" customWidth="1"/>
    <col min="24" max="24" width="5.453125" bestFit="1" customWidth="1"/>
    <col min="25" max="25" width="5.54296875" customWidth="1"/>
    <col min="28" max="28" width="9.08984375" customWidth="1"/>
    <col min="29" max="29" width="10.36328125" customWidth="1"/>
    <col min="30" max="30" width="15.36328125" customWidth="1"/>
    <col min="31" max="31" width="14.36328125" customWidth="1"/>
    <col min="33" max="45" width="9.08984375" customWidth="1"/>
    <col min="46" max="46" width="23" style="2" customWidth="1"/>
  </cols>
  <sheetData>
    <row r="1" spans="1:46" ht="37.5" customHeight="1" thickBot="1" x14ac:dyDescent="0.4">
      <c r="A1" s="464" t="s">
        <v>183</v>
      </c>
      <c r="B1" s="465"/>
      <c r="C1" s="465"/>
      <c r="D1" s="465"/>
      <c r="E1" s="465"/>
      <c r="F1" s="465"/>
      <c r="G1" s="465"/>
      <c r="H1" s="465"/>
      <c r="I1" s="465"/>
      <c r="J1" s="465"/>
      <c r="K1" s="465"/>
      <c r="L1" s="465"/>
      <c r="M1" s="465"/>
      <c r="N1" s="466"/>
      <c r="O1" s="242"/>
      <c r="P1" s="483" t="s">
        <v>191</v>
      </c>
      <c r="Q1" s="484"/>
      <c r="R1" s="484"/>
      <c r="S1" s="484"/>
      <c r="T1" s="484"/>
      <c r="U1" s="484"/>
      <c r="V1" s="484"/>
      <c r="W1" s="484"/>
      <c r="X1" s="484"/>
      <c r="Y1" s="484"/>
      <c r="Z1" s="484"/>
      <c r="AA1" s="484"/>
      <c r="AB1" s="484"/>
      <c r="AC1" s="484"/>
      <c r="AD1" s="484"/>
      <c r="AE1" s="485"/>
      <c r="AF1" s="104"/>
      <c r="AG1" s="104"/>
      <c r="AH1" s="104"/>
      <c r="AI1" s="104"/>
      <c r="AJ1" s="104"/>
      <c r="AK1" s="104"/>
      <c r="AL1" s="104"/>
      <c r="AM1" s="104"/>
      <c r="AN1" s="104"/>
      <c r="AO1" s="104"/>
      <c r="AP1" s="104"/>
      <c r="AQ1" s="104"/>
      <c r="AR1" s="1"/>
      <c r="AS1" s="1"/>
      <c r="AT1" s="91"/>
    </row>
    <row r="2" spans="1:46" s="1" customFormat="1" ht="18" customHeight="1" thickBot="1" x14ac:dyDescent="0.4">
      <c r="A2" s="462" t="str">
        <f>"Before Period ("&amp;TEXT('Evaluation Set-up'!$D$9, "mm/dd/yyyy")&amp;" - "&amp;TEXT('Evaluation Set-up'!$E$9, "mm/dd/yyyy")&amp;")"</f>
        <v>Before Period (06/01/2015 - 04/30/2020)</v>
      </c>
      <c r="B2" s="463"/>
      <c r="C2" s="463"/>
      <c r="D2" s="463"/>
      <c r="E2" s="463"/>
      <c r="F2" s="463"/>
      <c r="G2" s="463"/>
      <c r="H2" s="463"/>
      <c r="I2" s="463"/>
      <c r="J2" s="463"/>
      <c r="K2" s="463"/>
      <c r="L2" s="463"/>
      <c r="M2" s="463"/>
      <c r="N2" s="463"/>
      <c r="O2" s="243"/>
      <c r="P2" s="481" t="s">
        <v>11</v>
      </c>
      <c r="Q2" s="481" t="s">
        <v>31</v>
      </c>
      <c r="R2" s="481" t="s">
        <v>12</v>
      </c>
      <c r="S2" s="481" t="s">
        <v>44</v>
      </c>
      <c r="T2" s="481" t="s">
        <v>45</v>
      </c>
      <c r="U2" s="481" t="s">
        <v>46</v>
      </c>
      <c r="V2" s="495" t="s">
        <v>47</v>
      </c>
      <c r="W2" s="9"/>
      <c r="AT2" s="91"/>
    </row>
    <row r="3" spans="1:46" ht="29.5" thickBot="1" x14ac:dyDescent="0.4">
      <c r="A3" s="286" t="s">
        <v>0</v>
      </c>
      <c r="B3" s="105" t="s">
        <v>1</v>
      </c>
      <c r="C3" s="248" t="s">
        <v>2</v>
      </c>
      <c r="D3" s="248" t="s">
        <v>3</v>
      </c>
      <c r="E3" s="248" t="s">
        <v>4</v>
      </c>
      <c r="F3" s="248" t="s">
        <v>5</v>
      </c>
      <c r="G3" s="249" t="s">
        <v>6</v>
      </c>
      <c r="H3" s="142" t="s">
        <v>184</v>
      </c>
      <c r="I3" s="287" t="s">
        <v>275</v>
      </c>
      <c r="J3" s="267" t="s">
        <v>276</v>
      </c>
      <c r="K3" s="267" t="s">
        <v>277</v>
      </c>
      <c r="L3" s="288" t="s">
        <v>278</v>
      </c>
      <c r="M3" s="289" t="s">
        <v>66</v>
      </c>
      <c r="N3" s="290" t="s">
        <v>67</v>
      </c>
      <c r="O3" s="244"/>
      <c r="P3" s="482"/>
      <c r="Q3" s="482"/>
      <c r="R3" s="482"/>
      <c r="S3" s="482"/>
      <c r="T3" s="482"/>
      <c r="U3" s="482"/>
      <c r="V3" s="496"/>
      <c r="W3" s="8"/>
      <c r="Z3" s="12" t="s">
        <v>13</v>
      </c>
      <c r="AA3" s="40" t="s">
        <v>41</v>
      </c>
      <c r="AB3" s="45" t="s">
        <v>43</v>
      </c>
      <c r="AC3" s="10" t="s">
        <v>65</v>
      </c>
      <c r="AR3" t="s">
        <v>11</v>
      </c>
      <c r="AS3" t="s">
        <v>69</v>
      </c>
      <c r="AT3" s="2" t="s">
        <v>108</v>
      </c>
    </row>
    <row r="4" spans="1:46" ht="15" customHeight="1" x14ac:dyDescent="0.35">
      <c r="A4" s="277">
        <v>104509841</v>
      </c>
      <c r="B4" s="278">
        <v>42276</v>
      </c>
      <c r="C4" s="279">
        <v>19</v>
      </c>
      <c r="D4" s="279">
        <v>2</v>
      </c>
      <c r="E4" s="279">
        <v>0</v>
      </c>
      <c r="F4" s="279">
        <v>5</v>
      </c>
      <c r="G4" s="280" t="s">
        <v>7</v>
      </c>
      <c r="H4" s="281">
        <v>17.690999999999999</v>
      </c>
      <c r="I4" s="277" t="s">
        <v>789</v>
      </c>
      <c r="J4" s="282"/>
      <c r="K4" s="282"/>
      <c r="L4" s="283"/>
      <c r="M4" s="284"/>
      <c r="N4" s="285"/>
      <c r="P4" s="291">
        <f>IF(R4 = "", "", COUNT($R$4:R4))</f>
        <v>1</v>
      </c>
      <c r="Q4" s="291">
        <f t="shared" ref="Q4:Q67" si="0">IF(B4="", "", YEAR(B4))</f>
        <v>2015</v>
      </c>
      <c r="R4" s="292">
        <f t="shared" ref="R4:R67" si="1">IF(A4="", "", IF(G4="",1,IF(G4="O",1,IF(G4="C",8.4,IF(G4="B",8.4,IF(G4="A",76.8,IF(G4="K",76.8,"ERR")))))))</f>
        <v>1</v>
      </c>
      <c r="S4" s="293" t="str">
        <f>IF(M4&lt;&gt;"",R4,"")</f>
        <v/>
      </c>
      <c r="T4" s="294" t="str">
        <f>IF(IF(M4&lt;&gt;"",G4,"")=0, "O", IF(M4&lt;&gt;"",G4,""))</f>
        <v/>
      </c>
      <c r="U4" s="295" t="str">
        <f>IF(N4&lt;&gt;"",R4,"")</f>
        <v/>
      </c>
      <c r="V4" s="296" t="str">
        <f>IF(IF(N4&lt;&gt;"",G4,"")=0, "O", IF(N4&lt;&gt;"",G4,""))</f>
        <v/>
      </c>
      <c r="W4" s="8"/>
      <c r="Y4" s="3" t="s">
        <v>9</v>
      </c>
      <c r="Z4" s="297">
        <f>COUNTIF($G$4:$G$1048576,$Y4)</f>
        <v>0</v>
      </c>
      <c r="AA4" s="298">
        <f>COUNTIF($T$4:$T$1048576,$Y4)</f>
        <v>0</v>
      </c>
      <c r="AB4" s="299">
        <f>COUNTIF($V$4:$V$1048576,$Y4)</f>
        <v>0</v>
      </c>
      <c r="AC4" s="300">
        <f>COUNTIF($T:$T, Y4)+COUNTIF($V:$V, Y4)-COUNTIFS($T:$T, Y4, $V:$V, Y4)</f>
        <v>0</v>
      </c>
      <c r="AR4">
        <f t="shared" ref="AR4:AR10" si="2">IF(P4&gt;0, P4, "")</f>
        <v>1</v>
      </c>
      <c r="AS4" t="str">
        <f t="shared" ref="AS4:AS67" si="3">IF(OR(M4="Y",N4="Y"),"Y","")</f>
        <v/>
      </c>
      <c r="AT4" s="145"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Y</v>
      </c>
    </row>
    <row r="5" spans="1:46" ht="15" customHeight="1" x14ac:dyDescent="0.35">
      <c r="A5" s="271">
        <v>104781542</v>
      </c>
      <c r="B5" s="269">
        <v>42556</v>
      </c>
      <c r="C5" s="270">
        <v>19</v>
      </c>
      <c r="D5" s="270">
        <v>1</v>
      </c>
      <c r="E5" s="270">
        <v>8</v>
      </c>
      <c r="F5" s="270">
        <v>5</v>
      </c>
      <c r="G5" s="272"/>
      <c r="H5" s="273">
        <v>17.690999999999999</v>
      </c>
      <c r="I5" s="271" t="s">
        <v>789</v>
      </c>
      <c r="J5" s="268"/>
      <c r="K5" s="268"/>
      <c r="L5" s="274"/>
      <c r="M5" s="275"/>
      <c r="N5" s="276"/>
      <c r="P5" s="291">
        <f>IF(R5 = "", "", COUNT($R$4:R5))</f>
        <v>2</v>
      </c>
      <c r="Q5" s="291">
        <f t="shared" si="0"/>
        <v>2016</v>
      </c>
      <c r="R5" s="292">
        <f t="shared" si="1"/>
        <v>1</v>
      </c>
      <c r="S5" s="293" t="str">
        <f t="shared" ref="S5:S68" si="4">IF(M5&lt;&gt;"",R5,"")</f>
        <v/>
      </c>
      <c r="T5" s="294" t="str">
        <f t="shared" ref="T5:T68" si="5">IF(IF(M5&lt;&gt;"",G5,"")=0, "O", IF(M5&lt;&gt;"",G5,""))</f>
        <v/>
      </c>
      <c r="U5" s="295" t="str">
        <f t="shared" ref="U5:U68" si="6">IF(N5&lt;&gt;"",R5,"")</f>
        <v/>
      </c>
      <c r="V5" s="296" t="str">
        <f t="shared" ref="V5:V68" si="7">IF(IF(N5&lt;&gt;"",G5,"")=0, "O", IF(N5&lt;&gt;"",G5,""))</f>
        <v/>
      </c>
      <c r="W5" s="8"/>
      <c r="Y5" s="3" t="s">
        <v>10</v>
      </c>
      <c r="Z5" s="297">
        <f>COUNTIF($G$4:$G$1048576,$Y5)</f>
        <v>1</v>
      </c>
      <c r="AA5" s="298">
        <f>COUNTIF($T$4:$T$1048576,$Y5)</f>
        <v>1</v>
      </c>
      <c r="AB5" s="299">
        <f>COUNTIF($V$4:$V$1048576,$Y5)</f>
        <v>0</v>
      </c>
      <c r="AC5" s="300">
        <f>COUNTIF($T:$T, Y5)+COUNTIF($V:$V, Y5)-COUNTIFS($T:$T, Y5, $V:$V, Y5)</f>
        <v>1</v>
      </c>
      <c r="AR5">
        <f t="shared" si="2"/>
        <v>2</v>
      </c>
      <c r="AS5" t="str">
        <f t="shared" si="3"/>
        <v/>
      </c>
      <c r="AT5" s="145"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Y</v>
      </c>
    </row>
    <row r="6" spans="1:46" ht="15" customHeight="1" x14ac:dyDescent="0.35">
      <c r="A6" s="271">
        <v>105014768</v>
      </c>
      <c r="B6" s="269">
        <v>42783</v>
      </c>
      <c r="C6" s="270">
        <v>23</v>
      </c>
      <c r="D6" s="270">
        <v>1</v>
      </c>
      <c r="E6" s="270">
        <v>0</v>
      </c>
      <c r="F6" s="270">
        <v>1</v>
      </c>
      <c r="G6" s="272" t="s">
        <v>3</v>
      </c>
      <c r="H6" s="273">
        <v>17.690999999999999</v>
      </c>
      <c r="I6" s="271" t="s">
        <v>852</v>
      </c>
      <c r="J6" s="268"/>
      <c r="K6" s="268"/>
      <c r="L6" s="274"/>
      <c r="M6" s="275" t="s">
        <v>68</v>
      </c>
      <c r="N6" s="276"/>
      <c r="P6" s="291">
        <f>IF(R6 = "", "", COUNT($R$4:R6))</f>
        <v>3</v>
      </c>
      <c r="Q6" s="291">
        <f t="shared" si="0"/>
        <v>2017</v>
      </c>
      <c r="R6" s="292">
        <f t="shared" si="1"/>
        <v>8.4</v>
      </c>
      <c r="S6" s="293">
        <f t="shared" si="4"/>
        <v>8.4</v>
      </c>
      <c r="T6" s="294" t="str">
        <f t="shared" si="5"/>
        <v>C</v>
      </c>
      <c r="U6" s="295" t="str">
        <f t="shared" si="6"/>
        <v/>
      </c>
      <c r="V6" s="296" t="str">
        <f t="shared" si="7"/>
        <v/>
      </c>
      <c r="W6" s="8"/>
      <c r="Y6" s="3" t="s">
        <v>8</v>
      </c>
      <c r="Z6" s="297">
        <f>COUNTIF($G$4:$G$1048576,$Y6)</f>
        <v>5</v>
      </c>
      <c r="AA6" s="298">
        <f>COUNTIF($T$4:$T$1048576,$Y6)</f>
        <v>3</v>
      </c>
      <c r="AB6" s="299">
        <f>COUNTIF($V$4:$V$1048576,$Y6)</f>
        <v>1</v>
      </c>
      <c r="AC6" s="300">
        <f>COUNTIF($T:$T, Y6)+COUNTIF($V:$V, Y6)-COUNTIFS($T:$T, Y6, $V:$V, Y6)</f>
        <v>4</v>
      </c>
      <c r="AR6">
        <f t="shared" si="2"/>
        <v>3</v>
      </c>
      <c r="AS6" t="str">
        <f t="shared" si="3"/>
        <v>Y</v>
      </c>
      <c r="AT6" s="145"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Y</v>
      </c>
    </row>
    <row r="7" spans="1:46" ht="15" customHeight="1" x14ac:dyDescent="0.35">
      <c r="A7" s="271">
        <v>105286496</v>
      </c>
      <c r="B7" s="269">
        <v>43047</v>
      </c>
      <c r="C7" s="270">
        <v>19</v>
      </c>
      <c r="D7" s="270">
        <v>2</v>
      </c>
      <c r="E7" s="270">
        <v>8</v>
      </c>
      <c r="F7" s="270">
        <v>1</v>
      </c>
      <c r="G7" s="272" t="s">
        <v>7</v>
      </c>
      <c r="H7" s="273">
        <v>17.690999999999999</v>
      </c>
      <c r="I7" s="271" t="s">
        <v>789</v>
      </c>
      <c r="J7" s="268"/>
      <c r="K7" s="268"/>
      <c r="L7" s="274"/>
      <c r="M7" s="275"/>
      <c r="N7" s="276"/>
      <c r="P7" s="291">
        <f>IF(R7 = "", "", COUNT($R$4:R7))</f>
        <v>4</v>
      </c>
      <c r="Q7" s="291">
        <f t="shared" si="0"/>
        <v>2017</v>
      </c>
      <c r="R7" s="292">
        <f t="shared" si="1"/>
        <v>1</v>
      </c>
      <c r="S7" s="293" t="str">
        <f t="shared" si="4"/>
        <v/>
      </c>
      <c r="T7" s="294" t="str">
        <f t="shared" si="5"/>
        <v/>
      </c>
      <c r="U7" s="295" t="str">
        <f t="shared" si="6"/>
        <v/>
      </c>
      <c r="V7" s="296" t="str">
        <f t="shared" si="7"/>
        <v/>
      </c>
      <c r="W7" s="8"/>
      <c r="Y7" s="3" t="s">
        <v>3</v>
      </c>
      <c r="Z7" s="297">
        <f>COUNTIF($G$4:$G$1048576,$Y7)</f>
        <v>15</v>
      </c>
      <c r="AA7" s="298">
        <f>COUNTIF($T$4:$T$1048576,$Y7)</f>
        <v>13</v>
      </c>
      <c r="AB7" s="299">
        <f>COUNTIF($V$4:$V$1048576,$Y7)</f>
        <v>0</v>
      </c>
      <c r="AC7" s="300">
        <f>COUNTIF($T:$T, Y7)+COUNTIF($V:$V, Y7)-COUNTIFS($T:$T, Y7, $V:$V, Y7)</f>
        <v>13</v>
      </c>
      <c r="AR7">
        <f t="shared" si="2"/>
        <v>4</v>
      </c>
      <c r="AS7" t="str">
        <f t="shared" si="3"/>
        <v/>
      </c>
      <c r="AT7" s="145"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Y</v>
      </c>
    </row>
    <row r="8" spans="1:46" ht="15" customHeight="1" x14ac:dyDescent="0.35">
      <c r="A8" s="271">
        <v>105342823</v>
      </c>
      <c r="B8" s="269">
        <v>43103</v>
      </c>
      <c r="C8" s="270">
        <v>29</v>
      </c>
      <c r="D8" s="270">
        <v>4</v>
      </c>
      <c r="E8" s="270">
        <v>0</v>
      </c>
      <c r="F8" s="270">
        <v>5</v>
      </c>
      <c r="G8" s="272" t="s">
        <v>7</v>
      </c>
      <c r="H8" s="273">
        <v>17.690999999999999</v>
      </c>
      <c r="I8" s="271" t="s">
        <v>754</v>
      </c>
      <c r="J8" s="268"/>
      <c r="K8" s="268"/>
      <c r="L8" s="274"/>
      <c r="M8" s="275"/>
      <c r="N8" s="276"/>
      <c r="P8" s="291">
        <f>IF(R8 = "", "", COUNT($R$4:R8))</f>
        <v>5</v>
      </c>
      <c r="Q8" s="291">
        <f t="shared" si="0"/>
        <v>2018</v>
      </c>
      <c r="R8" s="292">
        <f t="shared" si="1"/>
        <v>1</v>
      </c>
      <c r="S8" s="293" t="str">
        <f t="shared" si="4"/>
        <v/>
      </c>
      <c r="T8" s="294" t="str">
        <f t="shared" si="5"/>
        <v/>
      </c>
      <c r="U8" s="295" t="str">
        <f t="shared" si="6"/>
        <v/>
      </c>
      <c r="V8" s="296" t="str">
        <f t="shared" si="7"/>
        <v/>
      </c>
      <c r="W8" s="8"/>
      <c r="Y8" s="3" t="s">
        <v>7</v>
      </c>
      <c r="Z8" s="297">
        <f>COUNTIF($G$4:$G$1048576,$Y8)+COUNTIFS($G$4:$G$1048576, "", $P$4:$P$1048576, "&gt;0")</f>
        <v>21</v>
      </c>
      <c r="AA8" s="298">
        <f>COUNTIF($T$4:$T$1048576,$Y8)</f>
        <v>7</v>
      </c>
      <c r="AB8" s="299">
        <f>COUNTIF($V$4:$V$1048576,$Y8)</f>
        <v>2</v>
      </c>
      <c r="AC8" s="300">
        <f>COUNTIF($T:$T, Y8)+COUNTIF($V:$V, Y8)-COUNTIFS($T:$T, Y8, $V:$V, Y8)</f>
        <v>9</v>
      </c>
      <c r="AR8">
        <f t="shared" si="2"/>
        <v>5</v>
      </c>
      <c r="AS8" t="str">
        <f t="shared" si="3"/>
        <v/>
      </c>
      <c r="AT8" s="145"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Y</v>
      </c>
    </row>
    <row r="9" spans="1:46" ht="15" customHeight="1" x14ac:dyDescent="0.35">
      <c r="A9" s="271">
        <v>105714555</v>
      </c>
      <c r="B9" s="269">
        <v>43449</v>
      </c>
      <c r="C9" s="270">
        <v>23</v>
      </c>
      <c r="D9" s="270">
        <v>2</v>
      </c>
      <c r="E9" s="270">
        <v>8</v>
      </c>
      <c r="F9" s="270">
        <v>5</v>
      </c>
      <c r="G9" s="272" t="s">
        <v>10</v>
      </c>
      <c r="H9" s="273">
        <v>17.690999999999999</v>
      </c>
      <c r="I9" s="271" t="s">
        <v>786</v>
      </c>
      <c r="J9" s="268"/>
      <c r="K9" s="268"/>
      <c r="L9" s="274"/>
      <c r="M9" s="275" t="s">
        <v>68</v>
      </c>
      <c r="N9" s="276"/>
      <c r="P9" s="291">
        <f>IF(R9 = "", "", COUNT($R$4:R9))</f>
        <v>6</v>
      </c>
      <c r="Q9" s="291">
        <f t="shared" si="0"/>
        <v>2018</v>
      </c>
      <c r="R9" s="292">
        <f t="shared" si="1"/>
        <v>76.8</v>
      </c>
      <c r="S9" s="293">
        <f t="shared" si="4"/>
        <v>76.8</v>
      </c>
      <c r="T9" s="294" t="str">
        <f t="shared" si="5"/>
        <v>A</v>
      </c>
      <c r="U9" s="295" t="str">
        <f t="shared" si="6"/>
        <v/>
      </c>
      <c r="V9" s="296" t="str">
        <f t="shared" si="7"/>
        <v/>
      </c>
      <c r="W9" s="8"/>
      <c r="Y9" s="3" t="s">
        <v>13</v>
      </c>
      <c r="Z9" s="297">
        <f>COUNTIF(P4:P1048576, "&gt;0")</f>
        <v>42</v>
      </c>
      <c r="AA9" s="298">
        <f>COUNT(S4:S1048576)</f>
        <v>24</v>
      </c>
      <c r="AB9" s="299">
        <f>COUNT(U4:U1048576)</f>
        <v>3</v>
      </c>
      <c r="AC9" s="300">
        <f>SUM(AC4:AC8)</f>
        <v>27</v>
      </c>
      <c r="AR9">
        <f t="shared" si="2"/>
        <v>6</v>
      </c>
      <c r="AS9" t="str">
        <f t="shared" si="3"/>
        <v>Y</v>
      </c>
      <c r="AT9" s="145"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Y</v>
      </c>
    </row>
    <row r="10" spans="1:46" ht="15" customHeight="1" x14ac:dyDescent="0.35">
      <c r="A10" s="271">
        <v>105723251</v>
      </c>
      <c r="B10" s="269">
        <v>43460</v>
      </c>
      <c r="C10" s="270">
        <v>19</v>
      </c>
      <c r="D10" s="270">
        <v>1</v>
      </c>
      <c r="E10" s="270">
        <v>8</v>
      </c>
      <c r="F10" s="270">
        <v>5</v>
      </c>
      <c r="G10" s="272" t="s">
        <v>8</v>
      </c>
      <c r="H10" s="273">
        <v>17.690999999999999</v>
      </c>
      <c r="I10" s="271" t="s">
        <v>789</v>
      </c>
      <c r="J10" s="268"/>
      <c r="K10" s="268"/>
      <c r="L10" s="274"/>
      <c r="M10" s="275"/>
      <c r="N10" s="276"/>
      <c r="P10" s="291">
        <f>IF(R10 = "", "", COUNT($R$4:R10))</f>
        <v>7</v>
      </c>
      <c r="Q10" s="291">
        <f t="shared" si="0"/>
        <v>2018</v>
      </c>
      <c r="R10" s="292">
        <f t="shared" si="1"/>
        <v>8.4</v>
      </c>
      <c r="S10" s="293" t="str">
        <f t="shared" si="4"/>
        <v/>
      </c>
      <c r="T10" s="294" t="str">
        <f t="shared" si="5"/>
        <v/>
      </c>
      <c r="U10" s="295" t="str">
        <f t="shared" si="6"/>
        <v/>
      </c>
      <c r="V10" s="296" t="str">
        <f t="shared" si="7"/>
        <v/>
      </c>
      <c r="W10" s="8"/>
      <c r="Y10" s="3" t="s">
        <v>14</v>
      </c>
      <c r="Z10" s="301">
        <f>IFERROR(AVERAGE(R4:R1048576), 0)</f>
        <v>6.3285714285714301</v>
      </c>
      <c r="AA10" s="302">
        <f>IFERROR(AVERAGE(S4:S1048576), 0)</f>
        <v>9.0916666666666703</v>
      </c>
      <c r="AB10" s="303">
        <f>IFERROR(AVERAGE(U4:U1048576), 0)</f>
        <v>3.4666666666666668</v>
      </c>
      <c r="AC10" s="304">
        <f>IFERROR(AVERAGEIF($AS$4:$AS$1048576,"Y", R4:R1048576 ), 0)</f>
        <v>8.4666666666666703</v>
      </c>
      <c r="AR10">
        <f t="shared" si="2"/>
        <v>7</v>
      </c>
      <c r="AS10" t="str">
        <f t="shared" si="3"/>
        <v/>
      </c>
      <c r="AT10" s="145"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Y</v>
      </c>
    </row>
    <row r="11" spans="1:46" ht="15" customHeight="1" x14ac:dyDescent="0.35">
      <c r="A11" s="271">
        <v>105998918</v>
      </c>
      <c r="B11" s="269">
        <v>43713</v>
      </c>
      <c r="C11" s="270">
        <v>25</v>
      </c>
      <c r="D11" s="270">
        <v>2</v>
      </c>
      <c r="E11" s="270">
        <v>8</v>
      </c>
      <c r="F11" s="270">
        <v>1</v>
      </c>
      <c r="G11" s="272" t="s">
        <v>7</v>
      </c>
      <c r="H11" s="273">
        <v>17.690999999999999</v>
      </c>
      <c r="I11" s="271" t="s">
        <v>788</v>
      </c>
      <c r="J11" s="268"/>
      <c r="K11" s="268"/>
      <c r="L11" s="274"/>
      <c r="M11" s="275"/>
      <c r="N11" s="276"/>
      <c r="P11" s="291">
        <f>IF(R11 = "", "", COUNT($R$4:R11))</f>
        <v>8</v>
      </c>
      <c r="Q11" s="291">
        <f t="shared" si="0"/>
        <v>2019</v>
      </c>
      <c r="R11" s="292">
        <f t="shared" si="1"/>
        <v>1</v>
      </c>
      <c r="S11" s="293" t="str">
        <f t="shared" si="4"/>
        <v/>
      </c>
      <c r="T11" s="294" t="str">
        <f t="shared" si="5"/>
        <v/>
      </c>
      <c r="U11" s="295" t="str">
        <f t="shared" si="6"/>
        <v/>
      </c>
      <c r="V11" s="296" t="str">
        <f t="shared" si="7"/>
        <v/>
      </c>
      <c r="W11" s="8"/>
      <c r="AR11">
        <f t="shared" ref="AR11:AR68" si="8">IF(P11&gt;0, P11, "")</f>
        <v>8</v>
      </c>
      <c r="AS11" t="str">
        <f t="shared" si="3"/>
        <v/>
      </c>
      <c r="AT11" s="145"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Y</v>
      </c>
    </row>
    <row r="12" spans="1:46" ht="15" customHeight="1" x14ac:dyDescent="0.35">
      <c r="A12" s="271">
        <v>106060542</v>
      </c>
      <c r="B12" s="269">
        <v>43782</v>
      </c>
      <c r="C12" s="270">
        <v>21</v>
      </c>
      <c r="D12" s="270">
        <v>1</v>
      </c>
      <c r="E12" s="270">
        <v>8</v>
      </c>
      <c r="F12" s="270">
        <v>1</v>
      </c>
      <c r="G12" s="272" t="s">
        <v>7</v>
      </c>
      <c r="H12" s="273">
        <v>17.690999999999999</v>
      </c>
      <c r="I12" s="271" t="s">
        <v>748</v>
      </c>
      <c r="J12" s="268"/>
      <c r="K12" s="268"/>
      <c r="L12" s="274"/>
      <c r="M12" s="275"/>
      <c r="N12" s="276" t="s">
        <v>68</v>
      </c>
      <c r="P12" s="291">
        <f>IF(R12 = "", "", COUNT($R$4:R12))</f>
        <v>9</v>
      </c>
      <c r="Q12" s="291">
        <f t="shared" si="0"/>
        <v>2019</v>
      </c>
      <c r="R12" s="292">
        <f t="shared" si="1"/>
        <v>1</v>
      </c>
      <c r="S12" s="293" t="str">
        <f t="shared" si="4"/>
        <v/>
      </c>
      <c r="T12" s="294" t="str">
        <f t="shared" si="5"/>
        <v/>
      </c>
      <c r="U12" s="295">
        <f t="shared" si="6"/>
        <v>1</v>
      </c>
      <c r="V12" s="296" t="str">
        <f t="shared" si="7"/>
        <v>O</v>
      </c>
      <c r="W12" s="8"/>
      <c r="AR12">
        <f t="shared" si="8"/>
        <v>9</v>
      </c>
      <c r="AS12" t="str">
        <f t="shared" si="3"/>
        <v>Y</v>
      </c>
      <c r="AT12" s="145"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Y</v>
      </c>
    </row>
    <row r="13" spans="1:46" ht="15" customHeight="1" thickBot="1" x14ac:dyDescent="0.4">
      <c r="A13" s="271">
        <v>106062228</v>
      </c>
      <c r="B13" s="269">
        <v>43783</v>
      </c>
      <c r="C13" s="270">
        <v>21</v>
      </c>
      <c r="D13" s="270">
        <v>1</v>
      </c>
      <c r="E13" s="270">
        <v>8</v>
      </c>
      <c r="F13" s="270">
        <v>1</v>
      </c>
      <c r="G13" s="272" t="s">
        <v>8</v>
      </c>
      <c r="H13" s="273">
        <v>17.690999999999999</v>
      </c>
      <c r="I13" s="271" t="s">
        <v>748</v>
      </c>
      <c r="J13" s="268"/>
      <c r="K13" s="268"/>
      <c r="L13" s="274"/>
      <c r="M13" s="275"/>
      <c r="N13" s="276" t="s">
        <v>68</v>
      </c>
      <c r="P13" s="291">
        <f>IF(R13 = "", "", COUNT($R$4:R13))</f>
        <v>10</v>
      </c>
      <c r="Q13" s="291">
        <f t="shared" si="0"/>
        <v>2019</v>
      </c>
      <c r="R13" s="292">
        <f t="shared" si="1"/>
        <v>8.4</v>
      </c>
      <c r="S13" s="293" t="str">
        <f t="shared" si="4"/>
        <v/>
      </c>
      <c r="T13" s="294" t="str">
        <f t="shared" si="5"/>
        <v/>
      </c>
      <c r="U13" s="295">
        <f t="shared" si="6"/>
        <v>8.4</v>
      </c>
      <c r="V13" s="296" t="str">
        <f t="shared" si="7"/>
        <v>B</v>
      </c>
      <c r="W13" s="8"/>
      <c r="AR13">
        <f t="shared" si="8"/>
        <v>10</v>
      </c>
      <c r="AS13" t="str">
        <f t="shared" si="3"/>
        <v>Y</v>
      </c>
      <c r="AT13" s="145"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Y</v>
      </c>
    </row>
    <row r="14" spans="1:46" ht="15" customHeight="1" thickBot="1" x14ac:dyDescent="0.4">
      <c r="A14" s="271">
        <v>106116382</v>
      </c>
      <c r="B14" s="269">
        <v>43834</v>
      </c>
      <c r="C14" s="270">
        <v>24</v>
      </c>
      <c r="D14" s="270">
        <v>1</v>
      </c>
      <c r="E14" s="270">
        <v>8</v>
      </c>
      <c r="F14" s="270">
        <v>1</v>
      </c>
      <c r="G14" s="272" t="s">
        <v>7</v>
      </c>
      <c r="H14" s="273">
        <v>17.690999999999999</v>
      </c>
      <c r="I14" s="271" t="s">
        <v>787</v>
      </c>
      <c r="J14" s="268"/>
      <c r="K14" s="268"/>
      <c r="L14" s="274"/>
      <c r="M14" s="275"/>
      <c r="N14" s="276"/>
      <c r="P14" s="291">
        <f>IF(R14 = "", "", COUNT($R$4:R14))</f>
        <v>11</v>
      </c>
      <c r="Q14" s="291">
        <f t="shared" si="0"/>
        <v>2020</v>
      </c>
      <c r="R14" s="292">
        <f t="shared" si="1"/>
        <v>1</v>
      </c>
      <c r="S14" s="293" t="str">
        <f t="shared" si="4"/>
        <v/>
      </c>
      <c r="T14" s="294" t="str">
        <f t="shared" si="5"/>
        <v/>
      </c>
      <c r="U14" s="295" t="str">
        <f t="shared" si="6"/>
        <v/>
      </c>
      <c r="V14" s="296" t="str">
        <f t="shared" si="7"/>
        <v/>
      </c>
      <c r="W14" s="8"/>
      <c r="X14" s="478" t="s">
        <v>177</v>
      </c>
      <c r="Y14" s="479"/>
      <c r="Z14" s="479"/>
      <c r="AA14" s="479"/>
      <c r="AB14" s="479"/>
      <c r="AC14" s="479"/>
      <c r="AD14" s="479"/>
      <c r="AE14" s="480"/>
      <c r="AR14">
        <f t="shared" si="8"/>
        <v>11</v>
      </c>
      <c r="AS14" t="str">
        <f t="shared" si="3"/>
        <v/>
      </c>
      <c r="AT14" s="145"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Y</v>
      </c>
    </row>
    <row r="15" spans="1:46" ht="15" customHeight="1" x14ac:dyDescent="0.35">
      <c r="A15" s="271">
        <v>105559557</v>
      </c>
      <c r="B15" s="269">
        <v>43309</v>
      </c>
      <c r="C15" s="270">
        <v>19</v>
      </c>
      <c r="D15" s="270">
        <v>1</v>
      </c>
      <c r="E15" s="270">
        <v>8</v>
      </c>
      <c r="F15" s="270">
        <v>1</v>
      </c>
      <c r="G15" s="272" t="s">
        <v>7</v>
      </c>
      <c r="H15" s="273">
        <v>17.7</v>
      </c>
      <c r="I15" s="271" t="s">
        <v>789</v>
      </c>
      <c r="J15" s="268"/>
      <c r="K15" s="268"/>
      <c r="L15" s="274"/>
      <c r="M15" s="275"/>
      <c r="N15" s="276"/>
      <c r="P15" s="291">
        <f>IF(R15 = "", "", COUNT($R$4:R15))</f>
        <v>12</v>
      </c>
      <c r="Q15" s="291">
        <f t="shared" si="0"/>
        <v>2018</v>
      </c>
      <c r="R15" s="292">
        <f t="shared" si="1"/>
        <v>1</v>
      </c>
      <c r="S15" s="293" t="str">
        <f t="shared" si="4"/>
        <v/>
      </c>
      <c r="T15" s="294" t="str">
        <f t="shared" si="5"/>
        <v/>
      </c>
      <c r="U15" s="295" t="str">
        <f t="shared" si="6"/>
        <v/>
      </c>
      <c r="V15" s="296" t="str">
        <f t="shared" si="7"/>
        <v/>
      </c>
      <c r="W15" s="8"/>
      <c r="X15" s="467">
        <v>1</v>
      </c>
      <c r="Y15" s="470" t="s">
        <v>187</v>
      </c>
      <c r="Z15" s="471"/>
      <c r="AA15" s="471"/>
      <c r="AB15" s="471"/>
      <c r="AC15" s="471"/>
      <c r="AD15" s="471"/>
      <c r="AE15" s="472"/>
      <c r="AR15">
        <f t="shared" si="8"/>
        <v>12</v>
      </c>
      <c r="AS15" t="str">
        <f t="shared" si="3"/>
        <v/>
      </c>
      <c r="AT15" s="145"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Y</v>
      </c>
    </row>
    <row r="16" spans="1:46" ht="15" customHeight="1" x14ac:dyDescent="0.35">
      <c r="A16" s="271">
        <v>105381930</v>
      </c>
      <c r="B16" s="269">
        <v>42371</v>
      </c>
      <c r="C16" s="270">
        <v>17</v>
      </c>
      <c r="D16" s="270">
        <v>1</v>
      </c>
      <c r="E16" s="270">
        <v>0</v>
      </c>
      <c r="F16" s="270">
        <v>5</v>
      </c>
      <c r="G16" s="272" t="s">
        <v>7</v>
      </c>
      <c r="H16" s="273">
        <v>17.791</v>
      </c>
      <c r="I16" s="271" t="s">
        <v>757</v>
      </c>
      <c r="J16" s="268"/>
      <c r="K16" s="268"/>
      <c r="L16" s="274"/>
      <c r="M16" s="275"/>
      <c r="N16" s="276"/>
      <c r="P16" s="291">
        <f>IF(R16 = "", "", COUNT($R$4:R16))</f>
        <v>13</v>
      </c>
      <c r="Q16" s="291">
        <f t="shared" si="0"/>
        <v>2016</v>
      </c>
      <c r="R16" s="292">
        <f t="shared" si="1"/>
        <v>1</v>
      </c>
      <c r="S16" s="293" t="str">
        <f t="shared" si="4"/>
        <v/>
      </c>
      <c r="T16" s="294" t="str">
        <f t="shared" si="5"/>
        <v/>
      </c>
      <c r="U16" s="295" t="str">
        <f t="shared" si="6"/>
        <v/>
      </c>
      <c r="V16" s="296" t="str">
        <f t="shared" si="7"/>
        <v/>
      </c>
      <c r="W16" s="8"/>
      <c r="X16" s="468"/>
      <c r="Y16" s="473"/>
      <c r="Z16" s="474"/>
      <c r="AA16" s="474"/>
      <c r="AB16" s="474"/>
      <c r="AC16" s="474"/>
      <c r="AD16" s="474"/>
      <c r="AE16" s="475"/>
      <c r="AR16">
        <f t="shared" si="8"/>
        <v>13</v>
      </c>
      <c r="AS16" t="str">
        <f t="shared" si="3"/>
        <v/>
      </c>
      <c r="AT16" s="145"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Y</v>
      </c>
    </row>
    <row r="17" spans="1:46" ht="15" customHeight="1" x14ac:dyDescent="0.35">
      <c r="A17" s="271">
        <v>104515269</v>
      </c>
      <c r="B17" s="269">
        <v>42284</v>
      </c>
      <c r="C17" s="270">
        <v>23</v>
      </c>
      <c r="D17" s="270">
        <v>1</v>
      </c>
      <c r="E17" s="270">
        <v>8</v>
      </c>
      <c r="F17" s="270">
        <v>5</v>
      </c>
      <c r="G17" s="272" t="s">
        <v>7</v>
      </c>
      <c r="H17" s="273">
        <v>17.811</v>
      </c>
      <c r="I17" s="271" t="s">
        <v>791</v>
      </c>
      <c r="J17" s="268"/>
      <c r="K17" s="268"/>
      <c r="L17" s="274"/>
      <c r="M17" s="275" t="s">
        <v>68</v>
      </c>
      <c r="N17" s="276"/>
      <c r="P17" s="291">
        <f>IF(R17 = "", "", COUNT($R$4:R17))</f>
        <v>14</v>
      </c>
      <c r="Q17" s="291">
        <f t="shared" si="0"/>
        <v>2015</v>
      </c>
      <c r="R17" s="292">
        <f t="shared" si="1"/>
        <v>1</v>
      </c>
      <c r="S17" s="293">
        <f t="shared" si="4"/>
        <v>1</v>
      </c>
      <c r="T17" s="294" t="str">
        <f t="shared" si="5"/>
        <v>O</v>
      </c>
      <c r="U17" s="295" t="str">
        <f t="shared" si="6"/>
        <v/>
      </c>
      <c r="V17" s="296" t="str">
        <f t="shared" si="7"/>
        <v/>
      </c>
      <c r="W17" s="8"/>
      <c r="X17" s="468"/>
      <c r="Y17" s="473"/>
      <c r="Z17" s="474"/>
      <c r="AA17" s="474"/>
      <c r="AB17" s="474"/>
      <c r="AC17" s="474"/>
      <c r="AD17" s="474"/>
      <c r="AE17" s="475"/>
      <c r="AR17">
        <f t="shared" si="8"/>
        <v>14</v>
      </c>
      <c r="AS17" t="str">
        <f t="shared" si="3"/>
        <v>Y</v>
      </c>
      <c r="AT17" s="145"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Y</v>
      </c>
    </row>
    <row r="18" spans="1:46" ht="15" customHeight="1" x14ac:dyDescent="0.35">
      <c r="A18" s="271">
        <v>104830578</v>
      </c>
      <c r="B18" s="269">
        <v>42608</v>
      </c>
      <c r="C18" s="270">
        <v>19</v>
      </c>
      <c r="D18" s="270">
        <v>1</v>
      </c>
      <c r="E18" s="270">
        <v>8</v>
      </c>
      <c r="F18" s="270">
        <v>5</v>
      </c>
      <c r="G18" s="272" t="s">
        <v>7</v>
      </c>
      <c r="H18" s="273">
        <v>17.811</v>
      </c>
      <c r="I18" s="271" t="s">
        <v>808</v>
      </c>
      <c r="J18" s="268"/>
      <c r="K18" s="268"/>
      <c r="L18" s="274"/>
      <c r="M18" s="275"/>
      <c r="N18" s="276"/>
      <c r="P18" s="291">
        <f>IF(R18 = "", "", COUNT($R$4:R18))</f>
        <v>15</v>
      </c>
      <c r="Q18" s="291">
        <f t="shared" si="0"/>
        <v>2016</v>
      </c>
      <c r="R18" s="292">
        <f t="shared" si="1"/>
        <v>1</v>
      </c>
      <c r="S18" s="293" t="str">
        <f t="shared" si="4"/>
        <v/>
      </c>
      <c r="T18" s="294" t="str">
        <f t="shared" si="5"/>
        <v/>
      </c>
      <c r="U18" s="295" t="str">
        <f t="shared" si="6"/>
        <v/>
      </c>
      <c r="V18" s="296" t="str">
        <f t="shared" si="7"/>
        <v/>
      </c>
      <c r="W18" s="8"/>
      <c r="X18" s="468"/>
      <c r="Y18" s="94" t="s">
        <v>38</v>
      </c>
      <c r="Z18" s="474" t="s">
        <v>178</v>
      </c>
      <c r="AA18" s="474"/>
      <c r="AB18" s="474"/>
      <c r="AC18" s="474"/>
      <c r="AD18" s="474"/>
      <c r="AE18" s="475"/>
      <c r="AR18">
        <f t="shared" si="8"/>
        <v>15</v>
      </c>
      <c r="AS18" t="str">
        <f t="shared" si="3"/>
        <v/>
      </c>
      <c r="AT18" s="145"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Y</v>
      </c>
    </row>
    <row r="19" spans="1:46" ht="15" customHeight="1" x14ac:dyDescent="0.35">
      <c r="A19" s="271">
        <v>104866057</v>
      </c>
      <c r="B19" s="269">
        <v>42636</v>
      </c>
      <c r="C19" s="270">
        <v>24</v>
      </c>
      <c r="D19" s="270">
        <v>1</v>
      </c>
      <c r="E19" s="270">
        <v>9</v>
      </c>
      <c r="F19" s="270">
        <v>1</v>
      </c>
      <c r="G19" s="272" t="s">
        <v>7</v>
      </c>
      <c r="H19" s="273">
        <v>17.811</v>
      </c>
      <c r="I19" s="271" t="s">
        <v>858</v>
      </c>
      <c r="J19" s="268"/>
      <c r="K19" s="268"/>
      <c r="L19" s="274"/>
      <c r="M19" s="275"/>
      <c r="N19" s="276"/>
      <c r="P19" s="291">
        <f>IF(R19 = "", "", COUNT($R$4:R19))</f>
        <v>16</v>
      </c>
      <c r="Q19" s="291">
        <f t="shared" si="0"/>
        <v>2016</v>
      </c>
      <c r="R19" s="292">
        <f t="shared" si="1"/>
        <v>1</v>
      </c>
      <c r="S19" s="293" t="str">
        <f t="shared" si="4"/>
        <v/>
      </c>
      <c r="T19" s="294" t="str">
        <f t="shared" si="5"/>
        <v/>
      </c>
      <c r="U19" s="295" t="str">
        <f t="shared" si="6"/>
        <v/>
      </c>
      <c r="V19" s="296" t="str">
        <f t="shared" si="7"/>
        <v/>
      </c>
      <c r="W19" s="8"/>
      <c r="X19" s="468"/>
      <c r="Y19" s="344"/>
      <c r="Z19" s="474"/>
      <c r="AA19" s="474"/>
      <c r="AB19" s="474"/>
      <c r="AC19" s="474"/>
      <c r="AD19" s="474"/>
      <c r="AE19" s="475"/>
      <c r="AR19">
        <f t="shared" si="8"/>
        <v>16</v>
      </c>
      <c r="AS19" t="str">
        <f t="shared" si="3"/>
        <v/>
      </c>
      <c r="AT19" s="145"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Y</v>
      </c>
    </row>
    <row r="20" spans="1:46" ht="15" customHeight="1" x14ac:dyDescent="0.35">
      <c r="A20" s="271">
        <v>104895997</v>
      </c>
      <c r="B20" s="269">
        <v>42670</v>
      </c>
      <c r="C20" s="270">
        <v>23</v>
      </c>
      <c r="D20" s="270">
        <v>1</v>
      </c>
      <c r="E20" s="270">
        <v>8</v>
      </c>
      <c r="F20" s="270">
        <v>3</v>
      </c>
      <c r="G20" s="272" t="s">
        <v>3</v>
      </c>
      <c r="H20" s="273">
        <v>17.811</v>
      </c>
      <c r="I20" s="271" t="s">
        <v>791</v>
      </c>
      <c r="J20" s="268"/>
      <c r="K20" s="268"/>
      <c r="L20" s="274"/>
      <c r="M20" s="275" t="s">
        <v>68</v>
      </c>
      <c r="N20" s="276"/>
      <c r="P20" s="291">
        <f>IF(R20 = "", "", COUNT($R$4:R20))</f>
        <v>17</v>
      </c>
      <c r="Q20" s="291">
        <f t="shared" si="0"/>
        <v>2016</v>
      </c>
      <c r="R20" s="292">
        <f t="shared" si="1"/>
        <v>8.4</v>
      </c>
      <c r="S20" s="293">
        <f t="shared" si="4"/>
        <v>8.4</v>
      </c>
      <c r="T20" s="294" t="str">
        <f t="shared" si="5"/>
        <v>C</v>
      </c>
      <c r="U20" s="295" t="str">
        <f t="shared" si="6"/>
        <v/>
      </c>
      <c r="V20" s="296" t="str">
        <f t="shared" si="7"/>
        <v/>
      </c>
      <c r="W20" s="8"/>
      <c r="X20" s="468"/>
      <c r="Y20" s="94" t="s">
        <v>38</v>
      </c>
      <c r="Z20" s="474" t="s">
        <v>179</v>
      </c>
      <c r="AA20" s="474"/>
      <c r="AB20" s="474"/>
      <c r="AC20" s="474"/>
      <c r="AD20" s="474"/>
      <c r="AE20" s="475"/>
      <c r="AF20" s="1"/>
      <c r="AR20">
        <f t="shared" si="8"/>
        <v>17</v>
      </c>
      <c r="AS20" t="str">
        <f t="shared" si="3"/>
        <v>Y</v>
      </c>
      <c r="AT20" s="145"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Y</v>
      </c>
    </row>
    <row r="21" spans="1:46" ht="15" customHeight="1" x14ac:dyDescent="0.35">
      <c r="A21" s="271">
        <v>104990692</v>
      </c>
      <c r="B21" s="269">
        <v>42765</v>
      </c>
      <c r="C21" s="270">
        <v>24</v>
      </c>
      <c r="D21" s="270">
        <v>1</v>
      </c>
      <c r="E21" s="270">
        <v>8</v>
      </c>
      <c r="F21" s="270">
        <v>5</v>
      </c>
      <c r="G21" s="272" t="s">
        <v>7</v>
      </c>
      <c r="H21" s="273">
        <v>17.811</v>
      </c>
      <c r="I21" s="271" t="s">
        <v>791</v>
      </c>
      <c r="J21" s="268"/>
      <c r="K21" s="268"/>
      <c r="L21" s="274"/>
      <c r="M21" s="275" t="s">
        <v>68</v>
      </c>
      <c r="N21" s="276"/>
      <c r="P21" s="291">
        <f>IF(R21 = "", "", COUNT($R$4:R21))</f>
        <v>18</v>
      </c>
      <c r="Q21" s="291">
        <f t="shared" si="0"/>
        <v>2017</v>
      </c>
      <c r="R21" s="292">
        <f t="shared" si="1"/>
        <v>1</v>
      </c>
      <c r="S21" s="293">
        <f t="shared" si="4"/>
        <v>1</v>
      </c>
      <c r="T21" s="294" t="str">
        <f t="shared" si="5"/>
        <v>O</v>
      </c>
      <c r="U21" s="295" t="str">
        <f t="shared" si="6"/>
        <v/>
      </c>
      <c r="V21" s="296" t="str">
        <f t="shared" si="7"/>
        <v/>
      </c>
      <c r="W21" s="8"/>
      <c r="X21" s="468"/>
      <c r="Y21" s="344"/>
      <c r="Z21" s="474"/>
      <c r="AA21" s="474"/>
      <c r="AB21" s="474"/>
      <c r="AC21" s="474"/>
      <c r="AD21" s="474"/>
      <c r="AE21" s="475"/>
      <c r="AI21" s="1"/>
      <c r="AJ21" s="1"/>
      <c r="AK21" s="1"/>
      <c r="AL21" s="1"/>
      <c r="AM21" s="1"/>
      <c r="AN21" s="1"/>
      <c r="AO21" s="1"/>
      <c r="AP21" s="1"/>
      <c r="AQ21" s="1"/>
      <c r="AR21">
        <f t="shared" si="8"/>
        <v>18</v>
      </c>
      <c r="AS21" t="str">
        <f t="shared" si="3"/>
        <v>Y</v>
      </c>
      <c r="AT21" s="145"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Y</v>
      </c>
    </row>
    <row r="22" spans="1:46" ht="15" customHeight="1" x14ac:dyDescent="0.35">
      <c r="A22" s="271">
        <v>105002026</v>
      </c>
      <c r="B22" s="269">
        <v>42773</v>
      </c>
      <c r="C22" s="270">
        <v>24</v>
      </c>
      <c r="D22" s="270">
        <v>1</v>
      </c>
      <c r="E22" s="270">
        <v>8</v>
      </c>
      <c r="F22" s="270">
        <v>1</v>
      </c>
      <c r="G22" s="272" t="s">
        <v>3</v>
      </c>
      <c r="H22" s="273">
        <v>17.811</v>
      </c>
      <c r="I22" s="271" t="s">
        <v>791</v>
      </c>
      <c r="J22" s="268"/>
      <c r="K22" s="268"/>
      <c r="L22" s="274"/>
      <c r="M22" s="275" t="s">
        <v>68</v>
      </c>
      <c r="N22" s="276"/>
      <c r="P22" s="291">
        <f>IF(R22 = "", "", COUNT($R$4:R22))</f>
        <v>19</v>
      </c>
      <c r="Q22" s="291">
        <f t="shared" si="0"/>
        <v>2017</v>
      </c>
      <c r="R22" s="292">
        <f t="shared" si="1"/>
        <v>8.4</v>
      </c>
      <c r="S22" s="293">
        <f t="shared" si="4"/>
        <v>8.4</v>
      </c>
      <c r="T22" s="294" t="str">
        <f t="shared" si="5"/>
        <v>C</v>
      </c>
      <c r="U22" s="295" t="str">
        <f t="shared" si="6"/>
        <v/>
      </c>
      <c r="V22" s="296" t="str">
        <f t="shared" si="7"/>
        <v/>
      </c>
      <c r="W22" s="8"/>
      <c r="X22" s="468"/>
      <c r="Y22" s="18"/>
      <c r="Z22" s="474"/>
      <c r="AA22" s="474"/>
      <c r="AB22" s="474"/>
      <c r="AC22" s="474"/>
      <c r="AD22" s="474"/>
      <c r="AE22" s="475"/>
      <c r="AR22">
        <f t="shared" si="8"/>
        <v>19</v>
      </c>
      <c r="AS22" t="str">
        <f t="shared" si="3"/>
        <v>Y</v>
      </c>
      <c r="AT22" s="145"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Y</v>
      </c>
    </row>
    <row r="23" spans="1:46" ht="15" customHeight="1" x14ac:dyDescent="0.35">
      <c r="A23" s="271">
        <v>105479722</v>
      </c>
      <c r="B23" s="269">
        <v>43230</v>
      </c>
      <c r="C23" s="270">
        <v>23</v>
      </c>
      <c r="D23" s="270">
        <v>1</v>
      </c>
      <c r="E23" s="270">
        <v>8</v>
      </c>
      <c r="F23" s="270">
        <v>1</v>
      </c>
      <c r="G23" s="272" t="s">
        <v>8</v>
      </c>
      <c r="H23" s="273">
        <v>17.811</v>
      </c>
      <c r="I23" s="271" t="s">
        <v>791</v>
      </c>
      <c r="J23" s="268"/>
      <c r="K23" s="268"/>
      <c r="L23" s="274"/>
      <c r="M23" s="275" t="s">
        <v>68</v>
      </c>
      <c r="N23" s="276"/>
      <c r="P23" s="291">
        <f>IF(R23 = "", "", COUNT($R$4:R23))</f>
        <v>20</v>
      </c>
      <c r="Q23" s="291">
        <f t="shared" si="0"/>
        <v>2018</v>
      </c>
      <c r="R23" s="292">
        <f t="shared" si="1"/>
        <v>8.4</v>
      </c>
      <c r="S23" s="293">
        <f t="shared" si="4"/>
        <v>8.4</v>
      </c>
      <c r="T23" s="294" t="str">
        <f t="shared" si="5"/>
        <v>B</v>
      </c>
      <c r="U23" s="295" t="str">
        <f t="shared" si="6"/>
        <v/>
      </c>
      <c r="V23" s="296" t="str">
        <f t="shared" si="7"/>
        <v/>
      </c>
      <c r="W23" s="8"/>
      <c r="X23" s="468"/>
      <c r="Y23" s="18"/>
      <c r="Z23" s="474"/>
      <c r="AA23" s="474"/>
      <c r="AB23" s="474"/>
      <c r="AC23" s="474"/>
      <c r="AD23" s="474"/>
      <c r="AE23" s="475"/>
      <c r="AR23">
        <f t="shared" si="8"/>
        <v>20</v>
      </c>
      <c r="AS23" t="str">
        <f t="shared" si="3"/>
        <v>Y</v>
      </c>
      <c r="AT23" s="145"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Y</v>
      </c>
    </row>
    <row r="24" spans="1:46" ht="15" customHeight="1" x14ac:dyDescent="0.35">
      <c r="A24" s="271">
        <v>105647086</v>
      </c>
      <c r="B24" s="269">
        <v>43396</v>
      </c>
      <c r="C24" s="270">
        <v>23</v>
      </c>
      <c r="D24" s="270">
        <v>1</v>
      </c>
      <c r="E24" s="270">
        <v>9</v>
      </c>
      <c r="F24" s="270">
        <v>5</v>
      </c>
      <c r="G24" s="272" t="s">
        <v>3</v>
      </c>
      <c r="H24" s="273">
        <v>17.811</v>
      </c>
      <c r="I24" s="271" t="s">
        <v>791</v>
      </c>
      <c r="J24" s="268"/>
      <c r="K24" s="268"/>
      <c r="L24" s="274"/>
      <c r="M24" s="275" t="s">
        <v>68</v>
      </c>
      <c r="N24" s="276"/>
      <c r="P24" s="291">
        <f>IF(R24 = "", "", COUNT($R$4:R24))</f>
        <v>21</v>
      </c>
      <c r="Q24" s="291">
        <f t="shared" si="0"/>
        <v>2018</v>
      </c>
      <c r="R24" s="292">
        <f t="shared" si="1"/>
        <v>8.4</v>
      </c>
      <c r="S24" s="293">
        <f t="shared" si="4"/>
        <v>8.4</v>
      </c>
      <c r="T24" s="294" t="str">
        <f t="shared" si="5"/>
        <v>C</v>
      </c>
      <c r="U24" s="295" t="str">
        <f t="shared" si="6"/>
        <v/>
      </c>
      <c r="V24" s="296" t="str">
        <f t="shared" si="7"/>
        <v/>
      </c>
      <c r="W24" s="8"/>
      <c r="X24" s="468"/>
      <c r="Y24" s="18"/>
      <c r="Z24" s="474"/>
      <c r="AA24" s="474"/>
      <c r="AB24" s="474"/>
      <c r="AC24" s="474"/>
      <c r="AD24" s="474"/>
      <c r="AE24" s="475"/>
      <c r="AR24">
        <f t="shared" si="8"/>
        <v>21</v>
      </c>
      <c r="AS24" t="str">
        <f t="shared" si="3"/>
        <v>Y</v>
      </c>
      <c r="AT24" s="145"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Y</v>
      </c>
    </row>
    <row r="25" spans="1:46" ht="15" customHeight="1" x14ac:dyDescent="0.35">
      <c r="A25" s="271">
        <v>105740600</v>
      </c>
      <c r="B25" s="269">
        <v>43473</v>
      </c>
      <c r="C25" s="270">
        <v>24</v>
      </c>
      <c r="D25" s="270">
        <v>1</v>
      </c>
      <c r="E25" s="270">
        <v>8</v>
      </c>
      <c r="F25" s="270">
        <v>1</v>
      </c>
      <c r="G25" s="272" t="s">
        <v>3</v>
      </c>
      <c r="H25" s="273">
        <v>17.811</v>
      </c>
      <c r="I25" s="271" t="s">
        <v>791</v>
      </c>
      <c r="J25" s="268"/>
      <c r="K25" s="268"/>
      <c r="L25" s="274"/>
      <c r="M25" s="275" t="s">
        <v>68</v>
      </c>
      <c r="N25" s="276"/>
      <c r="P25" s="291">
        <f>IF(R25 = "", "", COUNT($R$4:R25))</f>
        <v>22</v>
      </c>
      <c r="Q25" s="291">
        <f t="shared" si="0"/>
        <v>2019</v>
      </c>
      <c r="R25" s="292">
        <f t="shared" si="1"/>
        <v>8.4</v>
      </c>
      <c r="S25" s="293">
        <f t="shared" si="4"/>
        <v>8.4</v>
      </c>
      <c r="T25" s="294" t="str">
        <f t="shared" si="5"/>
        <v>C</v>
      </c>
      <c r="U25" s="295" t="str">
        <f t="shared" si="6"/>
        <v/>
      </c>
      <c r="V25" s="296" t="str">
        <f t="shared" si="7"/>
        <v/>
      </c>
      <c r="W25" s="8"/>
      <c r="X25" s="468"/>
      <c r="Y25" s="94" t="s">
        <v>38</v>
      </c>
      <c r="Z25" s="474" t="s">
        <v>180</v>
      </c>
      <c r="AA25" s="474"/>
      <c r="AB25" s="474"/>
      <c r="AC25" s="474"/>
      <c r="AD25" s="474"/>
      <c r="AE25" s="475"/>
      <c r="AR25">
        <f t="shared" si="8"/>
        <v>22</v>
      </c>
      <c r="AS25" t="str">
        <f t="shared" si="3"/>
        <v>Y</v>
      </c>
      <c r="AT25" s="145"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Y</v>
      </c>
    </row>
    <row r="26" spans="1:46" ht="15" customHeight="1" x14ac:dyDescent="0.35">
      <c r="A26" s="271">
        <v>105736892</v>
      </c>
      <c r="B26" s="269">
        <v>43474</v>
      </c>
      <c r="C26" s="270">
        <v>23</v>
      </c>
      <c r="D26" s="270">
        <v>1</v>
      </c>
      <c r="E26" s="270">
        <v>8</v>
      </c>
      <c r="F26" s="270">
        <v>5</v>
      </c>
      <c r="G26" s="272" t="s">
        <v>3</v>
      </c>
      <c r="H26" s="273">
        <v>17.811</v>
      </c>
      <c r="I26" s="271" t="s">
        <v>791</v>
      </c>
      <c r="J26" s="268"/>
      <c r="K26" s="268"/>
      <c r="L26" s="274"/>
      <c r="M26" s="275" t="s">
        <v>68</v>
      </c>
      <c r="N26" s="276"/>
      <c r="P26" s="291">
        <f>IF(R26 = "", "", COUNT($R$4:R26))</f>
        <v>23</v>
      </c>
      <c r="Q26" s="291">
        <f t="shared" si="0"/>
        <v>2019</v>
      </c>
      <c r="R26" s="292">
        <f t="shared" si="1"/>
        <v>8.4</v>
      </c>
      <c r="S26" s="293">
        <f t="shared" si="4"/>
        <v>8.4</v>
      </c>
      <c r="T26" s="294" t="str">
        <f t="shared" si="5"/>
        <v>C</v>
      </c>
      <c r="U26" s="295" t="str">
        <f t="shared" si="6"/>
        <v/>
      </c>
      <c r="V26" s="296" t="str">
        <f t="shared" si="7"/>
        <v/>
      </c>
      <c r="W26" s="8"/>
      <c r="X26" s="468"/>
      <c r="Y26" s="18"/>
      <c r="Z26" s="474"/>
      <c r="AA26" s="474"/>
      <c r="AB26" s="474"/>
      <c r="AC26" s="474"/>
      <c r="AD26" s="474"/>
      <c r="AE26" s="475"/>
      <c r="AF26" s="74"/>
      <c r="AR26">
        <f t="shared" si="8"/>
        <v>23</v>
      </c>
      <c r="AS26" t="str">
        <f t="shared" si="3"/>
        <v>Y</v>
      </c>
      <c r="AT26" s="145"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Y</v>
      </c>
    </row>
    <row r="27" spans="1:46" ht="15" customHeight="1" x14ac:dyDescent="0.35">
      <c r="A27" s="271">
        <v>105765030</v>
      </c>
      <c r="B27" s="269">
        <v>43499</v>
      </c>
      <c r="C27" s="270">
        <v>29</v>
      </c>
      <c r="D27" s="270">
        <v>1</v>
      </c>
      <c r="E27" s="270">
        <v>8</v>
      </c>
      <c r="F27" s="270">
        <v>5</v>
      </c>
      <c r="G27" s="272" t="s">
        <v>3</v>
      </c>
      <c r="H27" s="273">
        <v>17.811</v>
      </c>
      <c r="I27" s="271" t="s">
        <v>772</v>
      </c>
      <c r="J27" s="268"/>
      <c r="K27" s="268"/>
      <c r="L27" s="274"/>
      <c r="M27" s="275"/>
      <c r="N27" s="276"/>
      <c r="P27" s="291">
        <f>IF(R27 = "", "", COUNT($R$4:R27))</f>
        <v>24</v>
      </c>
      <c r="Q27" s="291">
        <f t="shared" si="0"/>
        <v>2019</v>
      </c>
      <c r="R27" s="292">
        <f t="shared" si="1"/>
        <v>8.4</v>
      </c>
      <c r="S27" s="293" t="str">
        <f t="shared" si="4"/>
        <v/>
      </c>
      <c r="T27" s="294" t="str">
        <f t="shared" si="5"/>
        <v/>
      </c>
      <c r="U27" s="295" t="str">
        <f t="shared" si="6"/>
        <v/>
      </c>
      <c r="V27" s="296" t="str">
        <f t="shared" si="7"/>
        <v/>
      </c>
      <c r="W27" s="8"/>
      <c r="X27" s="468"/>
      <c r="Y27" s="94" t="s">
        <v>38</v>
      </c>
      <c r="Z27" s="474" t="s">
        <v>181</v>
      </c>
      <c r="AA27" s="474"/>
      <c r="AB27" s="474"/>
      <c r="AC27" s="474"/>
      <c r="AD27" s="474"/>
      <c r="AE27" s="475"/>
      <c r="AF27" s="73"/>
      <c r="AI27" s="74"/>
      <c r="AJ27" s="74"/>
      <c r="AK27" s="74"/>
      <c r="AL27" s="74"/>
      <c r="AM27" s="74"/>
      <c r="AN27" s="74"/>
      <c r="AO27" s="74"/>
      <c r="AP27" s="74"/>
      <c r="AQ27" s="74"/>
      <c r="AR27">
        <f t="shared" si="8"/>
        <v>24</v>
      </c>
      <c r="AS27" t="str">
        <f t="shared" si="3"/>
        <v/>
      </c>
      <c r="AT27" s="145"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Y</v>
      </c>
    </row>
    <row r="28" spans="1:46" ht="15" customHeight="1" x14ac:dyDescent="0.35">
      <c r="A28" s="271">
        <v>105771630</v>
      </c>
      <c r="B28" s="269">
        <v>43507</v>
      </c>
      <c r="C28" s="270">
        <v>23</v>
      </c>
      <c r="D28" s="270">
        <v>2</v>
      </c>
      <c r="E28" s="270">
        <v>8</v>
      </c>
      <c r="F28" s="270">
        <v>5</v>
      </c>
      <c r="G28" s="272" t="s">
        <v>7</v>
      </c>
      <c r="H28" s="273">
        <v>17.811</v>
      </c>
      <c r="I28" s="271" t="s">
        <v>791</v>
      </c>
      <c r="J28" s="268"/>
      <c r="K28" s="268"/>
      <c r="L28" s="274"/>
      <c r="M28" s="275" t="s">
        <v>68</v>
      </c>
      <c r="N28" s="276"/>
      <c r="P28" s="291">
        <f>IF(R28 = "", "", COUNT($R$4:R28))</f>
        <v>25</v>
      </c>
      <c r="Q28" s="291">
        <f t="shared" si="0"/>
        <v>2019</v>
      </c>
      <c r="R28" s="292">
        <f t="shared" si="1"/>
        <v>1</v>
      </c>
      <c r="S28" s="293">
        <f t="shared" si="4"/>
        <v>1</v>
      </c>
      <c r="T28" s="294" t="str">
        <f t="shared" si="5"/>
        <v>O</v>
      </c>
      <c r="U28" s="295" t="str">
        <f t="shared" si="6"/>
        <v/>
      </c>
      <c r="V28" s="296" t="str">
        <f t="shared" si="7"/>
        <v/>
      </c>
      <c r="W28" s="8"/>
      <c r="X28" s="468"/>
      <c r="Y28" s="18"/>
      <c r="Z28" s="474"/>
      <c r="AA28" s="474"/>
      <c r="AB28" s="474"/>
      <c r="AC28" s="474"/>
      <c r="AD28" s="474"/>
      <c r="AE28" s="475"/>
      <c r="AF28" s="74"/>
      <c r="AI28" s="73"/>
      <c r="AJ28" s="73"/>
      <c r="AK28" s="73"/>
      <c r="AL28" s="73"/>
      <c r="AM28" s="73"/>
      <c r="AN28" s="73"/>
      <c r="AO28" s="73"/>
      <c r="AP28" s="73"/>
      <c r="AQ28" s="73"/>
      <c r="AR28">
        <f t="shared" si="8"/>
        <v>25</v>
      </c>
      <c r="AS28" t="str">
        <f t="shared" si="3"/>
        <v>Y</v>
      </c>
      <c r="AT28" s="145"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Y</v>
      </c>
    </row>
    <row r="29" spans="1:46" ht="15" customHeight="1" x14ac:dyDescent="0.35">
      <c r="A29" s="271">
        <v>105801434</v>
      </c>
      <c r="B29" s="269">
        <v>43535</v>
      </c>
      <c r="C29" s="270">
        <v>23</v>
      </c>
      <c r="D29" s="270">
        <v>1</v>
      </c>
      <c r="E29" s="270">
        <v>8</v>
      </c>
      <c r="F29" s="270">
        <v>1</v>
      </c>
      <c r="G29" s="272" t="s">
        <v>8</v>
      </c>
      <c r="H29" s="273">
        <v>17.811</v>
      </c>
      <c r="I29" s="271" t="s">
        <v>791</v>
      </c>
      <c r="J29" s="268"/>
      <c r="K29" s="268"/>
      <c r="L29" s="274"/>
      <c r="M29" s="275" t="s">
        <v>68</v>
      </c>
      <c r="N29" s="276"/>
      <c r="P29" s="291">
        <f>IF(R29 = "", "", COUNT($R$4:R29))</f>
        <v>26</v>
      </c>
      <c r="Q29" s="291">
        <f t="shared" si="0"/>
        <v>2019</v>
      </c>
      <c r="R29" s="292">
        <f t="shared" si="1"/>
        <v>8.4</v>
      </c>
      <c r="S29" s="293">
        <f t="shared" si="4"/>
        <v>8.4</v>
      </c>
      <c r="T29" s="294" t="str">
        <f t="shared" si="5"/>
        <v>B</v>
      </c>
      <c r="U29" s="295" t="str">
        <f t="shared" si="6"/>
        <v/>
      </c>
      <c r="V29" s="296" t="str">
        <f t="shared" si="7"/>
        <v/>
      </c>
      <c r="W29" s="8"/>
      <c r="X29" s="469"/>
      <c r="Y29" s="146"/>
      <c r="Z29" s="476"/>
      <c r="AA29" s="476"/>
      <c r="AB29" s="476"/>
      <c r="AC29" s="476"/>
      <c r="AD29" s="476"/>
      <c r="AE29" s="477"/>
      <c r="AI29" s="74"/>
      <c r="AJ29" s="74"/>
      <c r="AK29" s="74"/>
      <c r="AL29" s="74"/>
      <c r="AM29" s="74"/>
      <c r="AN29" s="74"/>
      <c r="AO29" s="74"/>
      <c r="AP29" s="74"/>
      <c r="AQ29" s="74"/>
      <c r="AR29">
        <f t="shared" si="8"/>
        <v>26</v>
      </c>
      <c r="AS29" t="str">
        <f t="shared" si="3"/>
        <v>Y</v>
      </c>
      <c r="AT29" s="145"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Y</v>
      </c>
    </row>
    <row r="30" spans="1:46" ht="15" customHeight="1" x14ac:dyDescent="0.35">
      <c r="A30" s="271">
        <v>105827464</v>
      </c>
      <c r="B30" s="269">
        <v>43563</v>
      </c>
      <c r="C30" s="270">
        <v>23</v>
      </c>
      <c r="D30" s="270">
        <v>2</v>
      </c>
      <c r="E30" s="270">
        <v>8</v>
      </c>
      <c r="F30" s="270">
        <v>5</v>
      </c>
      <c r="G30" s="272" t="s">
        <v>3</v>
      </c>
      <c r="H30" s="273">
        <v>17.811</v>
      </c>
      <c r="I30" s="271" t="s">
        <v>791</v>
      </c>
      <c r="J30" s="268"/>
      <c r="K30" s="268"/>
      <c r="L30" s="274"/>
      <c r="M30" s="275" t="s">
        <v>68</v>
      </c>
      <c r="N30" s="276"/>
      <c r="P30" s="291">
        <f>IF(R30 = "", "", COUNT($R$4:R30))</f>
        <v>27</v>
      </c>
      <c r="Q30" s="291">
        <f t="shared" si="0"/>
        <v>2019</v>
      </c>
      <c r="R30" s="292">
        <f t="shared" si="1"/>
        <v>8.4</v>
      </c>
      <c r="S30" s="293">
        <f t="shared" si="4"/>
        <v>8.4</v>
      </c>
      <c r="T30" s="294" t="str">
        <f t="shared" si="5"/>
        <v>C</v>
      </c>
      <c r="U30" s="295" t="str">
        <f t="shared" si="6"/>
        <v/>
      </c>
      <c r="V30" s="296" t="str">
        <f t="shared" si="7"/>
        <v/>
      </c>
      <c r="W30" s="8"/>
      <c r="X30" s="489">
        <v>2</v>
      </c>
      <c r="Y30" s="497" t="s">
        <v>186</v>
      </c>
      <c r="Z30" s="491"/>
      <c r="AA30" s="491"/>
      <c r="AB30" s="491"/>
      <c r="AC30" s="491"/>
      <c r="AD30" s="491"/>
      <c r="AE30" s="492"/>
      <c r="AR30">
        <f t="shared" si="8"/>
        <v>27</v>
      </c>
      <c r="AS30" t="str">
        <f t="shared" si="3"/>
        <v>Y</v>
      </c>
      <c r="AT30" s="145"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Y</v>
      </c>
    </row>
    <row r="31" spans="1:46" ht="15" customHeight="1" x14ac:dyDescent="0.35">
      <c r="A31" s="271">
        <v>105832371</v>
      </c>
      <c r="B31" s="269">
        <v>43567</v>
      </c>
      <c r="C31" s="270">
        <v>23</v>
      </c>
      <c r="D31" s="270">
        <v>2</v>
      </c>
      <c r="E31" s="270">
        <v>8</v>
      </c>
      <c r="F31" s="270">
        <v>1</v>
      </c>
      <c r="G31" s="272" t="s">
        <v>7</v>
      </c>
      <c r="H31" s="273">
        <v>17.811</v>
      </c>
      <c r="I31" s="271" t="s">
        <v>791</v>
      </c>
      <c r="J31" s="268"/>
      <c r="K31" s="268"/>
      <c r="L31" s="274"/>
      <c r="M31" s="275" t="s">
        <v>68</v>
      </c>
      <c r="N31" s="276"/>
      <c r="P31" s="291">
        <f>IF(R31 = "", "", COUNT($R$4:R31))</f>
        <v>28</v>
      </c>
      <c r="Q31" s="291">
        <f t="shared" si="0"/>
        <v>2019</v>
      </c>
      <c r="R31" s="292">
        <f t="shared" si="1"/>
        <v>1</v>
      </c>
      <c r="S31" s="293">
        <f t="shared" si="4"/>
        <v>1</v>
      </c>
      <c r="T31" s="294" t="str">
        <f t="shared" si="5"/>
        <v>O</v>
      </c>
      <c r="U31" s="295" t="str">
        <f t="shared" si="6"/>
        <v/>
      </c>
      <c r="V31" s="296" t="str">
        <f t="shared" si="7"/>
        <v/>
      </c>
      <c r="W31" s="8"/>
      <c r="X31" s="468"/>
      <c r="Y31" s="473"/>
      <c r="Z31" s="474"/>
      <c r="AA31" s="474"/>
      <c r="AB31" s="474"/>
      <c r="AC31" s="474"/>
      <c r="AD31" s="474"/>
      <c r="AE31" s="475"/>
      <c r="AR31">
        <f t="shared" si="8"/>
        <v>28</v>
      </c>
      <c r="AS31" t="str">
        <f t="shared" si="3"/>
        <v>Y</v>
      </c>
      <c r="AT31" s="145"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Y</v>
      </c>
    </row>
    <row r="32" spans="1:46" ht="15" customHeight="1" x14ac:dyDescent="0.35">
      <c r="A32" s="271">
        <v>105926749</v>
      </c>
      <c r="B32" s="269">
        <v>43661</v>
      </c>
      <c r="C32" s="270">
        <v>24</v>
      </c>
      <c r="D32" s="270">
        <v>1</v>
      </c>
      <c r="E32" s="270">
        <v>9</v>
      </c>
      <c r="F32" s="270">
        <v>1</v>
      </c>
      <c r="G32" s="272" t="s">
        <v>7</v>
      </c>
      <c r="H32" s="273">
        <v>17.811</v>
      </c>
      <c r="I32" s="271" t="s">
        <v>791</v>
      </c>
      <c r="J32" s="268"/>
      <c r="K32" s="268"/>
      <c r="L32" s="274"/>
      <c r="M32" s="275" t="s">
        <v>68</v>
      </c>
      <c r="N32" s="276"/>
      <c r="P32" s="291">
        <f>IF(R32 = "", "", COUNT($R$4:R32))</f>
        <v>29</v>
      </c>
      <c r="Q32" s="291">
        <f t="shared" si="0"/>
        <v>2019</v>
      </c>
      <c r="R32" s="292">
        <f t="shared" si="1"/>
        <v>1</v>
      </c>
      <c r="S32" s="293">
        <f t="shared" si="4"/>
        <v>1</v>
      </c>
      <c r="T32" s="294" t="str">
        <f t="shared" si="5"/>
        <v>O</v>
      </c>
      <c r="U32" s="295" t="str">
        <f t="shared" si="6"/>
        <v/>
      </c>
      <c r="V32" s="296" t="str">
        <f t="shared" si="7"/>
        <v/>
      </c>
      <c r="W32" s="8"/>
      <c r="X32" s="468"/>
      <c r="Y32" s="473"/>
      <c r="Z32" s="474"/>
      <c r="AA32" s="474"/>
      <c r="AB32" s="474"/>
      <c r="AC32" s="474"/>
      <c r="AD32" s="474"/>
      <c r="AE32" s="475"/>
      <c r="AR32">
        <f t="shared" si="8"/>
        <v>29</v>
      </c>
      <c r="AS32" t="str">
        <f t="shared" si="3"/>
        <v>Y</v>
      </c>
      <c r="AT32" s="145"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Y</v>
      </c>
    </row>
    <row r="33" spans="1:46" ht="15" customHeight="1" x14ac:dyDescent="0.35">
      <c r="A33" s="271">
        <v>105960507</v>
      </c>
      <c r="B33" s="269">
        <v>43692</v>
      </c>
      <c r="C33" s="270">
        <v>23</v>
      </c>
      <c r="D33" s="270">
        <v>1</v>
      </c>
      <c r="E33" s="270">
        <v>8</v>
      </c>
      <c r="F33" s="270">
        <v>1</v>
      </c>
      <c r="G33" s="272" t="s">
        <v>3</v>
      </c>
      <c r="H33" s="273">
        <v>17.811</v>
      </c>
      <c r="I33" s="271" t="s">
        <v>791</v>
      </c>
      <c r="J33" s="268"/>
      <c r="K33" s="268"/>
      <c r="L33" s="274"/>
      <c r="M33" s="275" t="s">
        <v>68</v>
      </c>
      <c r="N33" s="276"/>
      <c r="P33" s="291">
        <f>IF(R33 = "", "", COUNT($R$4:R33))</f>
        <v>30</v>
      </c>
      <c r="Q33" s="291">
        <f t="shared" si="0"/>
        <v>2019</v>
      </c>
      <c r="R33" s="292">
        <f t="shared" si="1"/>
        <v>8.4</v>
      </c>
      <c r="S33" s="293">
        <f t="shared" si="4"/>
        <v>8.4</v>
      </c>
      <c r="T33" s="294" t="str">
        <f t="shared" si="5"/>
        <v>C</v>
      </c>
      <c r="U33" s="295" t="str">
        <f t="shared" si="6"/>
        <v/>
      </c>
      <c r="V33" s="296" t="str">
        <f t="shared" si="7"/>
        <v/>
      </c>
      <c r="W33" s="8"/>
      <c r="X33" s="468"/>
      <c r="Y33" s="473"/>
      <c r="Z33" s="474"/>
      <c r="AA33" s="474"/>
      <c r="AB33" s="474"/>
      <c r="AC33" s="474"/>
      <c r="AD33" s="474"/>
      <c r="AE33" s="475"/>
      <c r="AR33">
        <f t="shared" si="8"/>
        <v>30</v>
      </c>
      <c r="AS33" t="str">
        <f t="shared" si="3"/>
        <v>Y</v>
      </c>
      <c r="AT33" s="145"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Y</v>
      </c>
    </row>
    <row r="34" spans="1:46" ht="15" customHeight="1" x14ac:dyDescent="0.35">
      <c r="A34" s="271">
        <v>105967757</v>
      </c>
      <c r="B34" s="269">
        <v>43698</v>
      </c>
      <c r="C34" s="270">
        <v>23</v>
      </c>
      <c r="D34" s="270">
        <v>1</v>
      </c>
      <c r="E34" s="270">
        <v>8</v>
      </c>
      <c r="F34" s="270">
        <v>1</v>
      </c>
      <c r="G34" s="272" t="s">
        <v>3</v>
      </c>
      <c r="H34" s="273">
        <v>17.811</v>
      </c>
      <c r="I34" s="271" t="s">
        <v>791</v>
      </c>
      <c r="J34" s="268"/>
      <c r="K34" s="268"/>
      <c r="L34" s="274"/>
      <c r="M34" s="275" t="s">
        <v>68</v>
      </c>
      <c r="N34" s="276"/>
      <c r="P34" s="291">
        <f>IF(R34 = "", "", COUNT($R$4:R34))</f>
        <v>31</v>
      </c>
      <c r="Q34" s="291">
        <f t="shared" si="0"/>
        <v>2019</v>
      </c>
      <c r="R34" s="292">
        <f t="shared" si="1"/>
        <v>8.4</v>
      </c>
      <c r="S34" s="293">
        <f t="shared" si="4"/>
        <v>8.4</v>
      </c>
      <c r="T34" s="294" t="str">
        <f t="shared" si="5"/>
        <v>C</v>
      </c>
      <c r="U34" s="295" t="str">
        <f t="shared" si="6"/>
        <v/>
      </c>
      <c r="V34" s="296" t="str">
        <f t="shared" si="7"/>
        <v/>
      </c>
      <c r="W34" s="8"/>
      <c r="X34" s="469"/>
      <c r="Y34" s="498"/>
      <c r="Z34" s="476"/>
      <c r="AA34" s="476"/>
      <c r="AB34" s="476"/>
      <c r="AC34" s="476"/>
      <c r="AD34" s="476"/>
      <c r="AE34" s="477"/>
      <c r="AR34">
        <f t="shared" si="8"/>
        <v>31</v>
      </c>
      <c r="AS34" t="str">
        <f t="shared" si="3"/>
        <v>Y</v>
      </c>
      <c r="AT34" s="145"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Y</v>
      </c>
    </row>
    <row r="35" spans="1:46" ht="15" customHeight="1" x14ac:dyDescent="0.35">
      <c r="A35" s="271">
        <v>106005220</v>
      </c>
      <c r="B35" s="269">
        <v>43734</v>
      </c>
      <c r="C35" s="270">
        <v>24</v>
      </c>
      <c r="D35" s="270">
        <v>1</v>
      </c>
      <c r="E35" s="270">
        <v>8</v>
      </c>
      <c r="F35" s="270">
        <v>5</v>
      </c>
      <c r="G35" s="272" t="s">
        <v>3</v>
      </c>
      <c r="H35" s="273">
        <v>17.811</v>
      </c>
      <c r="I35" s="271" t="s">
        <v>743</v>
      </c>
      <c r="J35" s="268"/>
      <c r="K35" s="268"/>
      <c r="L35" s="274"/>
      <c r="M35" s="275"/>
      <c r="N35" s="276"/>
      <c r="P35" s="291">
        <f>IF(R35 = "", "", COUNT($R$4:R35))</f>
        <v>32</v>
      </c>
      <c r="Q35" s="291">
        <f t="shared" si="0"/>
        <v>2019</v>
      </c>
      <c r="R35" s="292">
        <f t="shared" si="1"/>
        <v>8.4</v>
      </c>
      <c r="S35" s="293" t="str">
        <f t="shared" si="4"/>
        <v/>
      </c>
      <c r="T35" s="294" t="str">
        <f t="shared" si="5"/>
        <v/>
      </c>
      <c r="U35" s="295" t="str">
        <f t="shared" si="6"/>
        <v/>
      </c>
      <c r="V35" s="296" t="str">
        <f t="shared" si="7"/>
        <v/>
      </c>
      <c r="W35" s="8"/>
      <c r="X35" s="499">
        <v>3</v>
      </c>
      <c r="Y35" s="502" t="s">
        <v>185</v>
      </c>
      <c r="Z35" s="503"/>
      <c r="AA35" s="503"/>
      <c r="AB35" s="503"/>
      <c r="AC35" s="503"/>
      <c r="AD35" s="503"/>
      <c r="AE35" s="504"/>
      <c r="AR35">
        <f t="shared" si="8"/>
        <v>32</v>
      </c>
      <c r="AS35" t="str">
        <f t="shared" si="3"/>
        <v/>
      </c>
      <c r="AT35" s="145"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Y</v>
      </c>
    </row>
    <row r="36" spans="1:46" ht="15" customHeight="1" x14ac:dyDescent="0.35">
      <c r="A36" s="271">
        <v>106034045</v>
      </c>
      <c r="B36" s="269">
        <v>43760</v>
      </c>
      <c r="C36" s="270">
        <v>21</v>
      </c>
      <c r="D36" s="270">
        <v>1</v>
      </c>
      <c r="E36" s="270">
        <v>8</v>
      </c>
      <c r="F36" s="270">
        <v>2</v>
      </c>
      <c r="G36" s="272" t="s">
        <v>7</v>
      </c>
      <c r="H36" s="273">
        <v>17.811</v>
      </c>
      <c r="I36" s="271" t="s">
        <v>790</v>
      </c>
      <c r="J36" s="268"/>
      <c r="K36" s="268"/>
      <c r="L36" s="274"/>
      <c r="M36" s="275"/>
      <c r="N36" s="276" t="s">
        <v>68</v>
      </c>
      <c r="P36" s="291">
        <f>IF(R36 = "", "", COUNT($R$4:R36))</f>
        <v>33</v>
      </c>
      <c r="Q36" s="291">
        <f t="shared" si="0"/>
        <v>2019</v>
      </c>
      <c r="R36" s="292">
        <f t="shared" si="1"/>
        <v>1</v>
      </c>
      <c r="S36" s="293" t="str">
        <f t="shared" si="4"/>
        <v/>
      </c>
      <c r="T36" s="294" t="str">
        <f t="shared" si="5"/>
        <v/>
      </c>
      <c r="U36" s="295">
        <f t="shared" si="6"/>
        <v>1</v>
      </c>
      <c r="V36" s="296" t="str">
        <f t="shared" si="7"/>
        <v>O</v>
      </c>
      <c r="W36" s="8"/>
      <c r="X36" s="500"/>
      <c r="Y36" s="505"/>
      <c r="Z36" s="506"/>
      <c r="AA36" s="506"/>
      <c r="AB36" s="506"/>
      <c r="AC36" s="506"/>
      <c r="AD36" s="506"/>
      <c r="AE36" s="507"/>
      <c r="AR36">
        <f t="shared" si="8"/>
        <v>33</v>
      </c>
      <c r="AS36" t="str">
        <f t="shared" si="3"/>
        <v>Y</v>
      </c>
      <c r="AT36" s="145"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Y</v>
      </c>
    </row>
    <row r="37" spans="1:46" ht="15" customHeight="1" x14ac:dyDescent="0.35">
      <c r="A37" s="271">
        <v>106053590</v>
      </c>
      <c r="B37" s="269">
        <v>43776</v>
      </c>
      <c r="C37" s="270">
        <v>24</v>
      </c>
      <c r="D37" s="270">
        <v>1</v>
      </c>
      <c r="E37" s="270">
        <v>8</v>
      </c>
      <c r="F37" s="270">
        <v>2</v>
      </c>
      <c r="G37" s="272" t="s">
        <v>7</v>
      </c>
      <c r="H37" s="273">
        <v>17.811</v>
      </c>
      <c r="I37" s="271" t="s">
        <v>743</v>
      </c>
      <c r="J37" s="268"/>
      <c r="K37" s="268"/>
      <c r="L37" s="274"/>
      <c r="M37" s="275"/>
      <c r="N37" s="276"/>
      <c r="P37" s="291">
        <f>IF(R37 = "", "", COUNT($R$4:R37))</f>
        <v>34</v>
      </c>
      <c r="Q37" s="291">
        <f t="shared" si="0"/>
        <v>2019</v>
      </c>
      <c r="R37" s="292">
        <f t="shared" si="1"/>
        <v>1</v>
      </c>
      <c r="S37" s="293" t="str">
        <f t="shared" si="4"/>
        <v/>
      </c>
      <c r="T37" s="294" t="str">
        <f t="shared" si="5"/>
        <v/>
      </c>
      <c r="U37" s="295" t="str">
        <f t="shared" si="6"/>
        <v/>
      </c>
      <c r="V37" s="296" t="str">
        <f t="shared" si="7"/>
        <v/>
      </c>
      <c r="W37" s="8"/>
      <c r="X37" s="501"/>
      <c r="Y37" s="508"/>
      <c r="Z37" s="509"/>
      <c r="AA37" s="509"/>
      <c r="AB37" s="509"/>
      <c r="AC37" s="509"/>
      <c r="AD37" s="509"/>
      <c r="AE37" s="510"/>
      <c r="AR37">
        <f t="shared" si="8"/>
        <v>34</v>
      </c>
      <c r="AS37" t="str">
        <f t="shared" si="3"/>
        <v/>
      </c>
      <c r="AT37" s="145"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Y</v>
      </c>
    </row>
    <row r="38" spans="1:46" ht="15" customHeight="1" x14ac:dyDescent="0.35">
      <c r="A38" s="271">
        <v>106058911</v>
      </c>
      <c r="B38" s="269">
        <v>43780</v>
      </c>
      <c r="C38" s="270">
        <v>23</v>
      </c>
      <c r="D38" s="270">
        <v>1</v>
      </c>
      <c r="E38" s="270">
        <v>8</v>
      </c>
      <c r="F38" s="270">
        <v>1</v>
      </c>
      <c r="G38" s="272" t="s">
        <v>3</v>
      </c>
      <c r="H38" s="273">
        <v>17.811</v>
      </c>
      <c r="I38" s="271" t="s">
        <v>856</v>
      </c>
      <c r="J38" s="268"/>
      <c r="K38" s="268"/>
      <c r="L38" s="274"/>
      <c r="M38" s="275" t="s">
        <v>68</v>
      </c>
      <c r="N38" s="276"/>
      <c r="P38" s="291">
        <f>IF(R38 = "", "", COUNT($R$4:R38))</f>
        <v>35</v>
      </c>
      <c r="Q38" s="291">
        <f t="shared" si="0"/>
        <v>2019</v>
      </c>
      <c r="R38" s="292">
        <f t="shared" si="1"/>
        <v>8.4</v>
      </c>
      <c r="S38" s="293">
        <f t="shared" si="4"/>
        <v>8.4</v>
      </c>
      <c r="T38" s="294" t="str">
        <f t="shared" si="5"/>
        <v>C</v>
      </c>
      <c r="U38" s="295" t="str">
        <f t="shared" si="6"/>
        <v/>
      </c>
      <c r="V38" s="296" t="str">
        <f t="shared" si="7"/>
        <v/>
      </c>
      <c r="W38" s="8"/>
      <c r="X38" s="489">
        <v>4</v>
      </c>
      <c r="Y38" s="486" t="s">
        <v>188</v>
      </c>
      <c r="Z38" s="487"/>
      <c r="AA38" s="487"/>
      <c r="AB38" s="487"/>
      <c r="AC38" s="487"/>
      <c r="AD38" s="487"/>
      <c r="AE38" s="488"/>
      <c r="AR38">
        <f t="shared" si="8"/>
        <v>35</v>
      </c>
      <c r="AS38" t="str">
        <f t="shared" si="3"/>
        <v>Y</v>
      </c>
      <c r="AT38" s="145"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Y</v>
      </c>
    </row>
    <row r="39" spans="1:46" ht="15" customHeight="1" x14ac:dyDescent="0.35">
      <c r="A39" s="271">
        <v>106063478</v>
      </c>
      <c r="B39" s="269">
        <v>43784</v>
      </c>
      <c r="C39" s="270">
        <v>23</v>
      </c>
      <c r="D39" s="270">
        <v>2</v>
      </c>
      <c r="E39" s="270">
        <v>8</v>
      </c>
      <c r="F39" s="270">
        <v>5</v>
      </c>
      <c r="G39" s="272" t="s">
        <v>7</v>
      </c>
      <c r="H39" s="273">
        <v>17.811</v>
      </c>
      <c r="I39" s="271" t="s">
        <v>791</v>
      </c>
      <c r="J39" s="268"/>
      <c r="K39" s="268"/>
      <c r="L39" s="274"/>
      <c r="M39" s="275" t="s">
        <v>68</v>
      </c>
      <c r="N39" s="276"/>
      <c r="P39" s="291">
        <f>IF(R39 = "", "", COUNT($R$4:R39))</f>
        <v>36</v>
      </c>
      <c r="Q39" s="291">
        <f t="shared" si="0"/>
        <v>2019</v>
      </c>
      <c r="R39" s="292">
        <f t="shared" si="1"/>
        <v>1</v>
      </c>
      <c r="S39" s="293">
        <f t="shared" si="4"/>
        <v>1</v>
      </c>
      <c r="T39" s="294" t="str">
        <f t="shared" si="5"/>
        <v>O</v>
      </c>
      <c r="U39" s="295" t="str">
        <f t="shared" si="6"/>
        <v/>
      </c>
      <c r="V39" s="296" t="str">
        <f t="shared" si="7"/>
        <v/>
      </c>
      <c r="W39" s="8"/>
      <c r="X39" s="468"/>
      <c r="Y39" s="341" t="s">
        <v>38</v>
      </c>
      <c r="Z39" s="18" t="s">
        <v>189</v>
      </c>
      <c r="AA39" s="18"/>
      <c r="AB39" s="18"/>
      <c r="AC39" s="18"/>
      <c r="AD39" s="18"/>
      <c r="AE39" s="23"/>
      <c r="AR39">
        <f t="shared" si="8"/>
        <v>36</v>
      </c>
      <c r="AS39" t="str">
        <f t="shared" si="3"/>
        <v>Y</v>
      </c>
      <c r="AT39" s="145"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Y</v>
      </c>
    </row>
    <row r="40" spans="1:46" ht="15" customHeight="1" x14ac:dyDescent="0.35">
      <c r="A40" s="271">
        <v>106063621</v>
      </c>
      <c r="B40" s="269">
        <v>43785</v>
      </c>
      <c r="C40" s="270">
        <v>23</v>
      </c>
      <c r="D40" s="270">
        <v>1</v>
      </c>
      <c r="E40" s="270">
        <v>9</v>
      </c>
      <c r="F40" s="270">
        <v>1</v>
      </c>
      <c r="G40" s="272" t="s">
        <v>3</v>
      </c>
      <c r="H40" s="273">
        <v>17.811</v>
      </c>
      <c r="I40" s="271" t="s">
        <v>791</v>
      </c>
      <c r="J40" s="268"/>
      <c r="K40" s="268"/>
      <c r="L40" s="274"/>
      <c r="M40" s="275" t="s">
        <v>68</v>
      </c>
      <c r="N40" s="276"/>
      <c r="P40" s="291">
        <f>IF(R40 = "", "", COUNT($R$4:R40))</f>
        <v>37</v>
      </c>
      <c r="Q40" s="291">
        <f t="shared" si="0"/>
        <v>2019</v>
      </c>
      <c r="R40" s="292">
        <f t="shared" si="1"/>
        <v>8.4</v>
      </c>
      <c r="S40" s="293">
        <f t="shared" si="4"/>
        <v>8.4</v>
      </c>
      <c r="T40" s="294" t="str">
        <f t="shared" si="5"/>
        <v>C</v>
      </c>
      <c r="U40" s="295" t="str">
        <f t="shared" si="6"/>
        <v/>
      </c>
      <c r="V40" s="296" t="str">
        <f t="shared" si="7"/>
        <v/>
      </c>
      <c r="W40" s="8"/>
      <c r="X40" s="468"/>
      <c r="Y40" s="341" t="s">
        <v>38</v>
      </c>
      <c r="Z40" s="18" t="s">
        <v>190</v>
      </c>
      <c r="AA40" s="18"/>
      <c r="AB40" s="18"/>
      <c r="AC40" s="18"/>
      <c r="AD40" s="18"/>
      <c r="AE40" s="23"/>
      <c r="AR40">
        <f t="shared" si="8"/>
        <v>37</v>
      </c>
      <c r="AS40" t="str">
        <f t="shared" si="3"/>
        <v>Y</v>
      </c>
      <c r="AT40" s="145"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Y</v>
      </c>
    </row>
    <row r="41" spans="1:46" ht="15" customHeight="1" x14ac:dyDescent="0.35">
      <c r="A41" s="271">
        <v>106141821</v>
      </c>
      <c r="B41" s="269">
        <v>43860</v>
      </c>
      <c r="C41" s="270">
        <v>23</v>
      </c>
      <c r="D41" s="270">
        <v>1</v>
      </c>
      <c r="E41" s="270">
        <v>8</v>
      </c>
      <c r="F41" s="270">
        <v>5</v>
      </c>
      <c r="G41" s="272" t="s">
        <v>8</v>
      </c>
      <c r="H41" s="273">
        <v>17.811</v>
      </c>
      <c r="I41" s="271" t="s">
        <v>791</v>
      </c>
      <c r="J41" s="268"/>
      <c r="K41" s="268"/>
      <c r="L41" s="274"/>
      <c r="M41" s="275" t="s">
        <v>68</v>
      </c>
      <c r="N41" s="276"/>
      <c r="P41" s="291">
        <f>IF(R41 = "", "", COUNT($R$4:R41))</f>
        <v>38</v>
      </c>
      <c r="Q41" s="291">
        <f t="shared" si="0"/>
        <v>2020</v>
      </c>
      <c r="R41" s="292">
        <f t="shared" si="1"/>
        <v>8.4</v>
      </c>
      <c r="S41" s="293">
        <f t="shared" si="4"/>
        <v>8.4</v>
      </c>
      <c r="T41" s="294" t="str">
        <f t="shared" si="5"/>
        <v>B</v>
      </c>
      <c r="U41" s="295" t="str">
        <f t="shared" si="6"/>
        <v/>
      </c>
      <c r="V41" s="296" t="str">
        <f t="shared" si="7"/>
        <v/>
      </c>
      <c r="W41" s="8"/>
      <c r="X41" s="468"/>
      <c r="Y41" s="341" t="s">
        <v>38</v>
      </c>
      <c r="Z41" s="18" t="s">
        <v>70</v>
      </c>
      <c r="AA41" s="18"/>
      <c r="AB41" s="18"/>
      <c r="AC41" s="18"/>
      <c r="AD41" s="18"/>
      <c r="AE41" s="23"/>
      <c r="AR41">
        <f t="shared" si="8"/>
        <v>38</v>
      </c>
      <c r="AS41" t="str">
        <f t="shared" si="3"/>
        <v>Y</v>
      </c>
      <c r="AT41" s="145"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Y</v>
      </c>
    </row>
    <row r="42" spans="1:46" ht="15" customHeight="1" x14ac:dyDescent="0.35">
      <c r="A42" s="271">
        <v>106143808</v>
      </c>
      <c r="B42" s="269">
        <v>43861</v>
      </c>
      <c r="C42" s="270">
        <v>23</v>
      </c>
      <c r="D42" s="270">
        <v>3</v>
      </c>
      <c r="E42" s="270">
        <v>8</v>
      </c>
      <c r="F42" s="270">
        <v>5</v>
      </c>
      <c r="G42" s="272" t="s">
        <v>3</v>
      </c>
      <c r="H42" s="273">
        <v>17.811</v>
      </c>
      <c r="I42" s="271" t="s">
        <v>791</v>
      </c>
      <c r="J42" s="268"/>
      <c r="K42" s="268"/>
      <c r="L42" s="274"/>
      <c r="M42" s="275" t="s">
        <v>68</v>
      </c>
      <c r="N42" s="276"/>
      <c r="P42" s="291">
        <f>IF(R42 = "", "", COUNT($R$4:R42))</f>
        <v>39</v>
      </c>
      <c r="Q42" s="291">
        <f t="shared" si="0"/>
        <v>2020</v>
      </c>
      <c r="R42" s="292">
        <f t="shared" si="1"/>
        <v>8.4</v>
      </c>
      <c r="S42" s="293">
        <f t="shared" si="4"/>
        <v>8.4</v>
      </c>
      <c r="T42" s="294" t="str">
        <f t="shared" si="5"/>
        <v>C</v>
      </c>
      <c r="U42" s="295" t="str">
        <f t="shared" si="6"/>
        <v/>
      </c>
      <c r="V42" s="296" t="str">
        <f t="shared" si="7"/>
        <v/>
      </c>
      <c r="W42" s="8"/>
      <c r="X42" s="468"/>
      <c r="Y42" s="341" t="s">
        <v>38</v>
      </c>
      <c r="Z42" s="511" t="s">
        <v>283</v>
      </c>
      <c r="AA42" s="511"/>
      <c r="AB42" s="511"/>
      <c r="AC42" s="511"/>
      <c r="AD42" s="511"/>
      <c r="AE42" s="512"/>
      <c r="AR42">
        <f t="shared" si="8"/>
        <v>39</v>
      </c>
      <c r="AS42" t="str">
        <f t="shared" si="3"/>
        <v>Y</v>
      </c>
      <c r="AT42" s="145"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Y</v>
      </c>
    </row>
    <row r="43" spans="1:46" ht="15" customHeight="1" x14ac:dyDescent="0.35">
      <c r="A43" s="271">
        <v>106165663</v>
      </c>
      <c r="B43" s="269">
        <v>43880</v>
      </c>
      <c r="C43" s="270">
        <v>24</v>
      </c>
      <c r="D43" s="270">
        <v>2</v>
      </c>
      <c r="E43" s="270">
        <v>9</v>
      </c>
      <c r="F43" s="270">
        <v>1</v>
      </c>
      <c r="G43" s="272" t="s">
        <v>7</v>
      </c>
      <c r="H43" s="273">
        <v>17.811</v>
      </c>
      <c r="I43" s="271" t="s">
        <v>743</v>
      </c>
      <c r="J43" s="268"/>
      <c r="K43" s="268"/>
      <c r="L43" s="274"/>
      <c r="M43" s="275"/>
      <c r="N43" s="276"/>
      <c r="P43" s="291">
        <f>IF(R43 = "", "", COUNT($R$4:R43))</f>
        <v>40</v>
      </c>
      <c r="Q43" s="291">
        <f t="shared" si="0"/>
        <v>2020</v>
      </c>
      <c r="R43" s="292">
        <f t="shared" si="1"/>
        <v>1</v>
      </c>
      <c r="S43" s="293" t="str">
        <f t="shared" si="4"/>
        <v/>
      </c>
      <c r="T43" s="294" t="str">
        <f t="shared" si="5"/>
        <v/>
      </c>
      <c r="U43" s="295" t="str">
        <f t="shared" si="6"/>
        <v/>
      </c>
      <c r="V43" s="296" t="str">
        <f t="shared" si="7"/>
        <v/>
      </c>
      <c r="W43" s="8"/>
      <c r="X43" s="468"/>
      <c r="Y43" s="342"/>
      <c r="Z43" s="511"/>
      <c r="AA43" s="511"/>
      <c r="AB43" s="511"/>
      <c r="AC43" s="511"/>
      <c r="AD43" s="511"/>
      <c r="AE43" s="512"/>
      <c r="AR43">
        <f t="shared" si="8"/>
        <v>40</v>
      </c>
      <c r="AS43" t="str">
        <f t="shared" si="3"/>
        <v/>
      </c>
      <c r="AT43" s="145"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Y</v>
      </c>
    </row>
    <row r="44" spans="1:46" ht="15" customHeight="1" x14ac:dyDescent="0.35">
      <c r="A44" s="271">
        <v>106178669</v>
      </c>
      <c r="B44" s="269">
        <v>43897</v>
      </c>
      <c r="C44" s="270">
        <v>23</v>
      </c>
      <c r="D44" s="270">
        <v>1</v>
      </c>
      <c r="E44" s="270">
        <v>0</v>
      </c>
      <c r="F44" s="270">
        <v>1</v>
      </c>
      <c r="G44" s="272" t="s">
        <v>7</v>
      </c>
      <c r="H44" s="273">
        <v>17.811</v>
      </c>
      <c r="I44" s="271" t="s">
        <v>791</v>
      </c>
      <c r="J44" s="268"/>
      <c r="K44" s="268"/>
      <c r="L44" s="274"/>
      <c r="M44" s="275" t="s">
        <v>68</v>
      </c>
      <c r="N44" s="276"/>
      <c r="P44" s="291">
        <f>IF(R44 = "", "", COUNT($R$4:R44))</f>
        <v>41</v>
      </c>
      <c r="Q44" s="291">
        <f t="shared" si="0"/>
        <v>2020</v>
      </c>
      <c r="R44" s="292">
        <f t="shared" si="1"/>
        <v>1</v>
      </c>
      <c r="S44" s="293">
        <f t="shared" si="4"/>
        <v>1</v>
      </c>
      <c r="T44" s="294" t="str">
        <f t="shared" si="5"/>
        <v>O</v>
      </c>
      <c r="U44" s="295" t="str">
        <f t="shared" si="6"/>
        <v/>
      </c>
      <c r="V44" s="296" t="str">
        <f t="shared" si="7"/>
        <v/>
      </c>
      <c r="W44" s="8"/>
      <c r="X44" s="469"/>
      <c r="Y44" s="343"/>
      <c r="Z44" s="513"/>
      <c r="AA44" s="513"/>
      <c r="AB44" s="513"/>
      <c r="AC44" s="513"/>
      <c r="AD44" s="513"/>
      <c r="AE44" s="514"/>
      <c r="AR44">
        <f t="shared" si="8"/>
        <v>41</v>
      </c>
      <c r="AS44" t="str">
        <f t="shared" si="3"/>
        <v>Y</v>
      </c>
      <c r="AT44" s="145"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Y</v>
      </c>
    </row>
    <row r="45" spans="1:46" ht="15" customHeight="1" x14ac:dyDescent="0.35">
      <c r="A45" s="271">
        <v>106196146</v>
      </c>
      <c r="B45" s="269">
        <v>43908</v>
      </c>
      <c r="C45" s="270">
        <v>23</v>
      </c>
      <c r="D45" s="270">
        <v>1</v>
      </c>
      <c r="E45" s="270">
        <v>9</v>
      </c>
      <c r="F45" s="270">
        <v>2</v>
      </c>
      <c r="G45" s="272" t="s">
        <v>3</v>
      </c>
      <c r="H45" s="273">
        <v>17.811</v>
      </c>
      <c r="I45" s="271" t="s">
        <v>791</v>
      </c>
      <c r="J45" s="268"/>
      <c r="K45" s="268"/>
      <c r="L45" s="274"/>
      <c r="M45" s="275" t="s">
        <v>68</v>
      </c>
      <c r="N45" s="276"/>
      <c r="P45" s="291">
        <f>IF(R45 = "", "", COUNT($R$4:R45))</f>
        <v>42</v>
      </c>
      <c r="Q45" s="291">
        <f t="shared" si="0"/>
        <v>2020</v>
      </c>
      <c r="R45" s="292">
        <f t="shared" si="1"/>
        <v>8.4</v>
      </c>
      <c r="S45" s="293">
        <f t="shared" si="4"/>
        <v>8.4</v>
      </c>
      <c r="T45" s="294" t="str">
        <f t="shared" si="5"/>
        <v>C</v>
      </c>
      <c r="U45" s="295" t="str">
        <f t="shared" si="6"/>
        <v/>
      </c>
      <c r="V45" s="296" t="str">
        <f t="shared" si="7"/>
        <v/>
      </c>
      <c r="W45" s="8"/>
      <c r="X45" s="489">
        <v>5</v>
      </c>
      <c r="Y45" s="491" t="s">
        <v>182</v>
      </c>
      <c r="Z45" s="491"/>
      <c r="AA45" s="491"/>
      <c r="AB45" s="491"/>
      <c r="AC45" s="491"/>
      <c r="AD45" s="491"/>
      <c r="AE45" s="492"/>
      <c r="AR45">
        <f t="shared" si="8"/>
        <v>42</v>
      </c>
      <c r="AS45" t="str">
        <f t="shared" si="3"/>
        <v>Y</v>
      </c>
      <c r="AT45" s="145"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Y</v>
      </c>
    </row>
    <row r="46" spans="1:46" ht="15" customHeight="1" thickBot="1" x14ac:dyDescent="0.4">
      <c r="A46" s="271"/>
      <c r="B46" s="269"/>
      <c r="C46" s="270"/>
      <c r="D46" s="270"/>
      <c r="E46" s="270"/>
      <c r="F46" s="270"/>
      <c r="G46" s="272"/>
      <c r="H46" s="273"/>
      <c r="I46" s="271"/>
      <c r="J46" s="268"/>
      <c r="K46" s="268"/>
      <c r="L46" s="274"/>
      <c r="M46" s="275"/>
      <c r="N46" s="276"/>
      <c r="P46" s="291" t="str">
        <f>IF(R46 = "", "", COUNT($R$4:R46))</f>
        <v/>
      </c>
      <c r="Q46" s="291" t="str">
        <f t="shared" si="0"/>
        <v/>
      </c>
      <c r="R46" s="292" t="str">
        <f t="shared" si="1"/>
        <v/>
      </c>
      <c r="S46" s="293" t="str">
        <f t="shared" si="4"/>
        <v/>
      </c>
      <c r="T46" s="294" t="str">
        <f t="shared" si="5"/>
        <v/>
      </c>
      <c r="U46" s="295" t="str">
        <f t="shared" si="6"/>
        <v/>
      </c>
      <c r="V46" s="296" t="str">
        <f t="shared" si="7"/>
        <v/>
      </c>
      <c r="W46" s="8"/>
      <c r="X46" s="490"/>
      <c r="Y46" s="493"/>
      <c r="Z46" s="493"/>
      <c r="AA46" s="493"/>
      <c r="AB46" s="493"/>
      <c r="AC46" s="493"/>
      <c r="AD46" s="493"/>
      <c r="AE46" s="494"/>
      <c r="AR46" t="str">
        <f t="shared" si="8"/>
        <v/>
      </c>
      <c r="AS46" t="str">
        <f t="shared" si="3"/>
        <v/>
      </c>
      <c r="AT46" s="145"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
      </c>
    </row>
    <row r="47" spans="1:46" ht="15" customHeight="1" x14ac:dyDescent="0.35">
      <c r="A47" s="271"/>
      <c r="B47" s="269"/>
      <c r="C47" s="270"/>
      <c r="D47" s="270"/>
      <c r="E47" s="270"/>
      <c r="F47" s="270"/>
      <c r="G47" s="272"/>
      <c r="H47" s="273"/>
      <c r="I47" s="271"/>
      <c r="J47" s="268"/>
      <c r="K47" s="268"/>
      <c r="L47" s="274"/>
      <c r="M47" s="275"/>
      <c r="N47" s="276"/>
      <c r="P47" s="291" t="str">
        <f>IF(R47 = "", "", COUNT($R$4:R47))</f>
        <v/>
      </c>
      <c r="Q47" s="291" t="str">
        <f t="shared" si="0"/>
        <v/>
      </c>
      <c r="R47" s="292" t="str">
        <f t="shared" si="1"/>
        <v/>
      </c>
      <c r="S47" s="293" t="str">
        <f t="shared" si="4"/>
        <v/>
      </c>
      <c r="T47" s="294" t="str">
        <f t="shared" si="5"/>
        <v/>
      </c>
      <c r="U47" s="295" t="str">
        <f t="shared" si="6"/>
        <v/>
      </c>
      <c r="V47" s="296" t="str">
        <f t="shared" si="7"/>
        <v/>
      </c>
      <c r="W47" s="8"/>
      <c r="AR47" t="str">
        <f t="shared" si="8"/>
        <v/>
      </c>
      <c r="AS47" t="str">
        <f t="shared" si="3"/>
        <v/>
      </c>
      <c r="AT47" s="145"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
      </c>
    </row>
    <row r="48" spans="1:46" ht="15" customHeight="1" x14ac:dyDescent="0.35">
      <c r="A48" s="271"/>
      <c r="B48" s="269"/>
      <c r="C48" s="270"/>
      <c r="D48" s="270"/>
      <c r="E48" s="270"/>
      <c r="F48" s="270"/>
      <c r="G48" s="272"/>
      <c r="H48" s="273"/>
      <c r="I48" s="271"/>
      <c r="J48" s="268"/>
      <c r="K48" s="268"/>
      <c r="L48" s="274"/>
      <c r="M48" s="275"/>
      <c r="N48" s="276"/>
      <c r="P48" s="291" t="str">
        <f>IF(R48 = "", "", COUNT($R$4:R48))</f>
        <v/>
      </c>
      <c r="Q48" s="291" t="str">
        <f t="shared" si="0"/>
        <v/>
      </c>
      <c r="R48" s="292" t="str">
        <f t="shared" si="1"/>
        <v/>
      </c>
      <c r="S48" s="293" t="str">
        <f t="shared" si="4"/>
        <v/>
      </c>
      <c r="T48" s="294" t="str">
        <f t="shared" si="5"/>
        <v/>
      </c>
      <c r="U48" s="295" t="str">
        <f t="shared" si="6"/>
        <v/>
      </c>
      <c r="V48" s="296" t="str">
        <f t="shared" si="7"/>
        <v/>
      </c>
      <c r="W48" s="8"/>
      <c r="AR48" t="str">
        <f t="shared" si="8"/>
        <v/>
      </c>
      <c r="AS48" t="str">
        <f t="shared" si="3"/>
        <v/>
      </c>
      <c r="AT48" s="145"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
      </c>
    </row>
    <row r="49" spans="1:46" ht="15" customHeight="1" x14ac:dyDescent="0.35">
      <c r="A49" s="271"/>
      <c r="B49" s="269"/>
      <c r="C49" s="270"/>
      <c r="D49" s="270"/>
      <c r="E49" s="270"/>
      <c r="F49" s="270"/>
      <c r="G49" s="272"/>
      <c r="H49" s="273"/>
      <c r="I49" s="271"/>
      <c r="J49" s="268"/>
      <c r="K49" s="268"/>
      <c r="L49" s="274"/>
      <c r="M49" s="275"/>
      <c r="N49" s="276"/>
      <c r="P49" s="291" t="str">
        <f>IF(R49 = "", "", COUNT($R$4:R49))</f>
        <v/>
      </c>
      <c r="Q49" s="291" t="str">
        <f t="shared" si="0"/>
        <v/>
      </c>
      <c r="R49" s="292" t="str">
        <f t="shared" si="1"/>
        <v/>
      </c>
      <c r="S49" s="293" t="str">
        <f t="shared" si="4"/>
        <v/>
      </c>
      <c r="T49" s="294" t="str">
        <f t="shared" si="5"/>
        <v/>
      </c>
      <c r="U49" s="295" t="str">
        <f t="shared" si="6"/>
        <v/>
      </c>
      <c r="V49" s="296" t="str">
        <f t="shared" si="7"/>
        <v/>
      </c>
      <c r="W49" s="8"/>
      <c r="AR49" t="str">
        <f t="shared" si="8"/>
        <v/>
      </c>
      <c r="AS49" t="str">
        <f t="shared" si="3"/>
        <v/>
      </c>
      <c r="AT49" s="145"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
      </c>
    </row>
    <row r="50" spans="1:46" ht="15" customHeight="1" x14ac:dyDescent="0.35">
      <c r="A50" s="271"/>
      <c r="B50" s="269"/>
      <c r="C50" s="270"/>
      <c r="D50" s="270"/>
      <c r="E50" s="270"/>
      <c r="F50" s="270"/>
      <c r="G50" s="272"/>
      <c r="H50" s="273"/>
      <c r="I50" s="271"/>
      <c r="J50" s="268"/>
      <c r="K50" s="268"/>
      <c r="L50" s="274"/>
      <c r="M50" s="275"/>
      <c r="N50" s="276"/>
      <c r="P50" s="291" t="str">
        <f>IF(R50 = "", "", COUNT($R$4:R50))</f>
        <v/>
      </c>
      <c r="Q50" s="291" t="str">
        <f t="shared" si="0"/>
        <v/>
      </c>
      <c r="R50" s="292" t="str">
        <f t="shared" si="1"/>
        <v/>
      </c>
      <c r="S50" s="293" t="str">
        <f t="shared" si="4"/>
        <v/>
      </c>
      <c r="T50" s="294" t="str">
        <f t="shared" si="5"/>
        <v/>
      </c>
      <c r="U50" s="295" t="str">
        <f t="shared" si="6"/>
        <v/>
      </c>
      <c r="V50" s="296" t="str">
        <f t="shared" si="7"/>
        <v/>
      </c>
      <c r="W50" s="8"/>
      <c r="AR50" t="str">
        <f t="shared" si="8"/>
        <v/>
      </c>
      <c r="AS50" t="str">
        <f t="shared" si="3"/>
        <v/>
      </c>
      <c r="AT50" s="145"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
      </c>
    </row>
    <row r="51" spans="1:46" ht="15" customHeight="1" x14ac:dyDescent="0.35">
      <c r="A51" s="271"/>
      <c r="B51" s="269"/>
      <c r="C51" s="270"/>
      <c r="D51" s="270"/>
      <c r="E51" s="270"/>
      <c r="F51" s="270"/>
      <c r="G51" s="272"/>
      <c r="H51" s="273"/>
      <c r="I51" s="271"/>
      <c r="J51" s="268"/>
      <c r="K51" s="268"/>
      <c r="L51" s="274"/>
      <c r="M51" s="275"/>
      <c r="N51" s="276"/>
      <c r="P51" s="291" t="str">
        <f>IF(R51 = "", "", COUNT($R$4:R51))</f>
        <v/>
      </c>
      <c r="Q51" s="291" t="str">
        <f t="shared" si="0"/>
        <v/>
      </c>
      <c r="R51" s="292" t="str">
        <f t="shared" si="1"/>
        <v/>
      </c>
      <c r="S51" s="293" t="str">
        <f t="shared" si="4"/>
        <v/>
      </c>
      <c r="T51" s="294" t="str">
        <f t="shared" si="5"/>
        <v/>
      </c>
      <c r="U51" s="295" t="str">
        <f t="shared" si="6"/>
        <v/>
      </c>
      <c r="V51" s="296" t="str">
        <f t="shared" si="7"/>
        <v/>
      </c>
      <c r="W51" s="8"/>
      <c r="AR51" t="str">
        <f t="shared" si="8"/>
        <v/>
      </c>
      <c r="AS51" t="str">
        <f t="shared" si="3"/>
        <v/>
      </c>
      <c r="AT51" s="145"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
      </c>
    </row>
    <row r="52" spans="1:46" ht="15" customHeight="1" x14ac:dyDescent="0.35">
      <c r="A52" s="271"/>
      <c r="B52" s="269"/>
      <c r="C52" s="270"/>
      <c r="D52" s="270"/>
      <c r="E52" s="270"/>
      <c r="F52" s="270"/>
      <c r="G52" s="272"/>
      <c r="H52" s="273"/>
      <c r="I52" s="271"/>
      <c r="J52" s="268"/>
      <c r="K52" s="268"/>
      <c r="L52" s="274"/>
      <c r="M52" s="275"/>
      <c r="N52" s="276"/>
      <c r="P52" s="291" t="str">
        <f>IF(R52 = "", "", COUNT($R$4:R52))</f>
        <v/>
      </c>
      <c r="Q52" s="291" t="str">
        <f t="shared" si="0"/>
        <v/>
      </c>
      <c r="R52" s="292" t="str">
        <f t="shared" si="1"/>
        <v/>
      </c>
      <c r="S52" s="293" t="str">
        <f t="shared" si="4"/>
        <v/>
      </c>
      <c r="T52" s="294" t="str">
        <f t="shared" si="5"/>
        <v/>
      </c>
      <c r="U52" s="295" t="str">
        <f t="shared" si="6"/>
        <v/>
      </c>
      <c r="V52" s="296" t="str">
        <f t="shared" si="7"/>
        <v/>
      </c>
      <c r="W52" s="8"/>
      <c r="AR52" t="str">
        <f t="shared" si="8"/>
        <v/>
      </c>
      <c r="AS52" t="str">
        <f t="shared" si="3"/>
        <v/>
      </c>
      <c r="AT52" s="145"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
      </c>
    </row>
    <row r="53" spans="1:46" ht="15" customHeight="1" x14ac:dyDescent="0.35">
      <c r="A53" s="271"/>
      <c r="B53" s="269"/>
      <c r="C53" s="270"/>
      <c r="D53" s="270"/>
      <c r="E53" s="270"/>
      <c r="F53" s="270"/>
      <c r="G53" s="272"/>
      <c r="H53" s="273"/>
      <c r="I53" s="271"/>
      <c r="J53" s="268"/>
      <c r="K53" s="268"/>
      <c r="L53" s="274"/>
      <c r="M53" s="275"/>
      <c r="N53" s="276"/>
      <c r="P53" s="291" t="str">
        <f>IF(R53 = "", "", COUNT($R$4:R53))</f>
        <v/>
      </c>
      <c r="Q53" s="291" t="str">
        <f t="shared" si="0"/>
        <v/>
      </c>
      <c r="R53" s="292" t="str">
        <f t="shared" si="1"/>
        <v/>
      </c>
      <c r="S53" s="293" t="str">
        <f t="shared" si="4"/>
        <v/>
      </c>
      <c r="T53" s="294" t="str">
        <f t="shared" si="5"/>
        <v/>
      </c>
      <c r="U53" s="295" t="str">
        <f t="shared" si="6"/>
        <v/>
      </c>
      <c r="V53" s="296" t="str">
        <f t="shared" si="7"/>
        <v/>
      </c>
      <c r="W53" s="8"/>
      <c r="AR53" t="str">
        <f t="shared" si="8"/>
        <v/>
      </c>
      <c r="AS53" t="str">
        <f t="shared" si="3"/>
        <v/>
      </c>
      <c r="AT53" s="145"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
      </c>
    </row>
    <row r="54" spans="1:46" ht="15" customHeight="1" x14ac:dyDescent="0.35">
      <c r="A54" s="271"/>
      <c r="B54" s="269"/>
      <c r="C54" s="270"/>
      <c r="D54" s="270"/>
      <c r="E54" s="270"/>
      <c r="F54" s="270"/>
      <c r="G54" s="272"/>
      <c r="H54" s="273"/>
      <c r="I54" s="271"/>
      <c r="J54" s="268"/>
      <c r="K54" s="268"/>
      <c r="L54" s="274"/>
      <c r="M54" s="275"/>
      <c r="N54" s="276"/>
      <c r="P54" s="291" t="str">
        <f>IF(R54 = "", "", COUNT($R$4:R54))</f>
        <v/>
      </c>
      <c r="Q54" s="291" t="str">
        <f t="shared" si="0"/>
        <v/>
      </c>
      <c r="R54" s="292" t="str">
        <f t="shared" si="1"/>
        <v/>
      </c>
      <c r="S54" s="293" t="str">
        <f t="shared" si="4"/>
        <v/>
      </c>
      <c r="T54" s="294" t="str">
        <f t="shared" si="5"/>
        <v/>
      </c>
      <c r="U54" s="295" t="str">
        <f t="shared" si="6"/>
        <v/>
      </c>
      <c r="V54" s="296" t="str">
        <f t="shared" si="7"/>
        <v/>
      </c>
      <c r="W54" s="8"/>
      <c r="AR54" t="str">
        <f t="shared" si="8"/>
        <v/>
      </c>
      <c r="AS54" t="str">
        <f t="shared" si="3"/>
        <v/>
      </c>
      <c r="AT54" s="145"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
      </c>
    </row>
    <row r="55" spans="1:46" ht="15" customHeight="1" x14ac:dyDescent="0.35">
      <c r="A55" s="271"/>
      <c r="B55" s="269"/>
      <c r="C55" s="270"/>
      <c r="D55" s="270"/>
      <c r="E55" s="270"/>
      <c r="F55" s="270"/>
      <c r="G55" s="272"/>
      <c r="H55" s="273"/>
      <c r="I55" s="271"/>
      <c r="J55" s="268"/>
      <c r="K55" s="268"/>
      <c r="L55" s="274"/>
      <c r="M55" s="275"/>
      <c r="N55" s="276"/>
      <c r="P55" s="291" t="str">
        <f>IF(R55 = "", "", COUNT($R$4:R55))</f>
        <v/>
      </c>
      <c r="Q55" s="291" t="str">
        <f t="shared" si="0"/>
        <v/>
      </c>
      <c r="R55" s="292" t="str">
        <f t="shared" si="1"/>
        <v/>
      </c>
      <c r="S55" s="293" t="str">
        <f t="shared" si="4"/>
        <v/>
      </c>
      <c r="T55" s="294" t="str">
        <f t="shared" si="5"/>
        <v/>
      </c>
      <c r="U55" s="295" t="str">
        <f t="shared" si="6"/>
        <v/>
      </c>
      <c r="V55" s="296" t="str">
        <f t="shared" si="7"/>
        <v/>
      </c>
      <c r="W55" s="8"/>
      <c r="AR55" t="str">
        <f t="shared" si="8"/>
        <v/>
      </c>
      <c r="AS55" t="str">
        <f t="shared" si="3"/>
        <v/>
      </c>
      <c r="AT55" s="145"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
      </c>
    </row>
    <row r="56" spans="1:46" ht="15" customHeight="1" x14ac:dyDescent="0.35">
      <c r="A56" s="271"/>
      <c r="B56" s="269"/>
      <c r="C56" s="270"/>
      <c r="D56" s="270"/>
      <c r="E56" s="270"/>
      <c r="F56" s="270"/>
      <c r="G56" s="272"/>
      <c r="H56" s="273"/>
      <c r="I56" s="271"/>
      <c r="J56" s="268"/>
      <c r="K56" s="268"/>
      <c r="L56" s="274"/>
      <c r="M56" s="275"/>
      <c r="N56" s="276"/>
      <c r="P56" s="291" t="str">
        <f>IF(R56 = "", "", COUNT($R$4:R56))</f>
        <v/>
      </c>
      <c r="Q56" s="291" t="str">
        <f t="shared" si="0"/>
        <v/>
      </c>
      <c r="R56" s="292" t="str">
        <f t="shared" si="1"/>
        <v/>
      </c>
      <c r="S56" s="293" t="str">
        <f t="shared" si="4"/>
        <v/>
      </c>
      <c r="T56" s="294" t="str">
        <f t="shared" si="5"/>
        <v/>
      </c>
      <c r="U56" s="295" t="str">
        <f t="shared" si="6"/>
        <v/>
      </c>
      <c r="V56" s="296" t="str">
        <f t="shared" si="7"/>
        <v/>
      </c>
      <c r="W56" s="8"/>
      <c r="AR56" t="str">
        <f t="shared" si="8"/>
        <v/>
      </c>
      <c r="AS56" t="str">
        <f t="shared" si="3"/>
        <v/>
      </c>
      <c r="AT56" s="145"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
      </c>
    </row>
    <row r="57" spans="1:46" ht="15" customHeight="1" x14ac:dyDescent="0.35">
      <c r="A57" s="271"/>
      <c r="B57" s="269"/>
      <c r="C57" s="270"/>
      <c r="D57" s="270"/>
      <c r="E57" s="270"/>
      <c r="F57" s="270"/>
      <c r="G57" s="272"/>
      <c r="H57" s="273"/>
      <c r="I57" s="271"/>
      <c r="J57" s="268"/>
      <c r="K57" s="268"/>
      <c r="L57" s="274"/>
      <c r="M57" s="275"/>
      <c r="N57" s="276"/>
      <c r="P57" s="291" t="str">
        <f>IF(R57 = "", "", COUNT($R$4:R57))</f>
        <v/>
      </c>
      <c r="Q57" s="291" t="str">
        <f t="shared" si="0"/>
        <v/>
      </c>
      <c r="R57" s="292" t="str">
        <f t="shared" si="1"/>
        <v/>
      </c>
      <c r="S57" s="293" t="str">
        <f t="shared" si="4"/>
        <v/>
      </c>
      <c r="T57" s="294" t="str">
        <f t="shared" si="5"/>
        <v/>
      </c>
      <c r="U57" s="295" t="str">
        <f t="shared" si="6"/>
        <v/>
      </c>
      <c r="V57" s="296" t="str">
        <f t="shared" si="7"/>
        <v/>
      </c>
      <c r="W57" s="8"/>
      <c r="AR57" t="str">
        <f t="shared" si="8"/>
        <v/>
      </c>
      <c r="AS57" t="str">
        <f t="shared" si="3"/>
        <v/>
      </c>
      <c r="AT57" s="145"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
      </c>
    </row>
    <row r="58" spans="1:46" ht="15" customHeight="1" x14ac:dyDescent="0.35">
      <c r="A58" s="271"/>
      <c r="B58" s="269"/>
      <c r="C58" s="270"/>
      <c r="D58" s="270"/>
      <c r="E58" s="270"/>
      <c r="F58" s="270"/>
      <c r="G58" s="272"/>
      <c r="H58" s="273"/>
      <c r="I58" s="271"/>
      <c r="J58" s="268"/>
      <c r="K58" s="268"/>
      <c r="L58" s="274"/>
      <c r="M58" s="275"/>
      <c r="N58" s="276"/>
      <c r="P58" s="291" t="str">
        <f>IF(R58 = "", "", COUNT($R$4:R58))</f>
        <v/>
      </c>
      <c r="Q58" s="291" t="str">
        <f t="shared" si="0"/>
        <v/>
      </c>
      <c r="R58" s="292" t="str">
        <f t="shared" si="1"/>
        <v/>
      </c>
      <c r="S58" s="293" t="str">
        <f t="shared" si="4"/>
        <v/>
      </c>
      <c r="T58" s="294" t="str">
        <f t="shared" si="5"/>
        <v/>
      </c>
      <c r="U58" s="295" t="str">
        <f t="shared" si="6"/>
        <v/>
      </c>
      <c r="V58" s="296" t="str">
        <f t="shared" si="7"/>
        <v/>
      </c>
      <c r="W58" s="8"/>
      <c r="AR58" t="str">
        <f t="shared" si="8"/>
        <v/>
      </c>
      <c r="AS58" t="str">
        <f t="shared" si="3"/>
        <v/>
      </c>
      <c r="AT58" s="145"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
      </c>
    </row>
    <row r="59" spans="1:46" ht="15" customHeight="1" x14ac:dyDescent="0.35">
      <c r="A59" s="271"/>
      <c r="B59" s="269"/>
      <c r="C59" s="270"/>
      <c r="D59" s="270"/>
      <c r="E59" s="270"/>
      <c r="F59" s="270"/>
      <c r="G59" s="272"/>
      <c r="H59" s="273"/>
      <c r="I59" s="271"/>
      <c r="J59" s="268"/>
      <c r="K59" s="268"/>
      <c r="L59" s="274"/>
      <c r="M59" s="275"/>
      <c r="N59" s="276"/>
      <c r="P59" s="291" t="str">
        <f>IF(R59 = "", "", COUNT($R$4:R59))</f>
        <v/>
      </c>
      <c r="Q59" s="291" t="str">
        <f t="shared" si="0"/>
        <v/>
      </c>
      <c r="R59" s="292" t="str">
        <f t="shared" si="1"/>
        <v/>
      </c>
      <c r="S59" s="293" t="str">
        <f t="shared" si="4"/>
        <v/>
      </c>
      <c r="T59" s="294" t="str">
        <f t="shared" si="5"/>
        <v/>
      </c>
      <c r="U59" s="295" t="str">
        <f t="shared" si="6"/>
        <v/>
      </c>
      <c r="V59" s="296" t="str">
        <f t="shared" si="7"/>
        <v/>
      </c>
      <c r="W59" s="8"/>
      <c r="AR59" t="str">
        <f t="shared" si="8"/>
        <v/>
      </c>
      <c r="AS59" t="str">
        <f t="shared" si="3"/>
        <v/>
      </c>
      <c r="AT59" s="145"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
      </c>
    </row>
    <row r="60" spans="1:46" ht="15" customHeight="1" x14ac:dyDescent="0.35">
      <c r="A60" s="271"/>
      <c r="B60" s="269"/>
      <c r="C60" s="270"/>
      <c r="D60" s="270"/>
      <c r="E60" s="270"/>
      <c r="F60" s="270"/>
      <c r="G60" s="272"/>
      <c r="H60" s="273"/>
      <c r="I60" s="271"/>
      <c r="J60" s="268"/>
      <c r="K60" s="268"/>
      <c r="L60" s="274"/>
      <c r="M60" s="275"/>
      <c r="N60" s="276"/>
      <c r="P60" s="291" t="str">
        <f>IF(R60 = "", "", COUNT($R$4:R60))</f>
        <v/>
      </c>
      <c r="Q60" s="291" t="str">
        <f t="shared" si="0"/>
        <v/>
      </c>
      <c r="R60" s="292" t="str">
        <f t="shared" si="1"/>
        <v/>
      </c>
      <c r="S60" s="293" t="str">
        <f t="shared" si="4"/>
        <v/>
      </c>
      <c r="T60" s="294" t="str">
        <f t="shared" si="5"/>
        <v/>
      </c>
      <c r="U60" s="295" t="str">
        <f t="shared" si="6"/>
        <v/>
      </c>
      <c r="V60" s="296" t="str">
        <f t="shared" si="7"/>
        <v/>
      </c>
      <c r="W60" s="8"/>
      <c r="AR60" t="str">
        <f t="shared" si="8"/>
        <v/>
      </c>
      <c r="AS60" t="str">
        <f t="shared" si="3"/>
        <v/>
      </c>
      <c r="AT60" s="145"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
      </c>
    </row>
    <row r="61" spans="1:46" ht="15" customHeight="1" x14ac:dyDescent="0.35">
      <c r="A61" s="271"/>
      <c r="B61" s="269"/>
      <c r="C61" s="270"/>
      <c r="D61" s="270"/>
      <c r="E61" s="270"/>
      <c r="F61" s="270"/>
      <c r="G61" s="272"/>
      <c r="H61" s="273"/>
      <c r="I61" s="271"/>
      <c r="J61" s="268"/>
      <c r="K61" s="268"/>
      <c r="L61" s="274"/>
      <c r="M61" s="275"/>
      <c r="N61" s="276"/>
      <c r="P61" s="291" t="str">
        <f>IF(R61 = "", "", COUNT($R$4:R61))</f>
        <v/>
      </c>
      <c r="Q61" s="291" t="str">
        <f t="shared" si="0"/>
        <v/>
      </c>
      <c r="R61" s="292" t="str">
        <f t="shared" si="1"/>
        <v/>
      </c>
      <c r="S61" s="293" t="str">
        <f t="shared" si="4"/>
        <v/>
      </c>
      <c r="T61" s="294" t="str">
        <f t="shared" si="5"/>
        <v/>
      </c>
      <c r="U61" s="295" t="str">
        <f t="shared" si="6"/>
        <v/>
      </c>
      <c r="V61" s="296" t="str">
        <f t="shared" si="7"/>
        <v/>
      </c>
      <c r="W61" s="8"/>
      <c r="AR61" t="str">
        <f t="shared" si="8"/>
        <v/>
      </c>
      <c r="AS61" t="str">
        <f t="shared" si="3"/>
        <v/>
      </c>
      <c r="AT61" s="145"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
      </c>
    </row>
    <row r="62" spans="1:46" ht="15" customHeight="1" x14ac:dyDescent="0.35">
      <c r="A62" s="271"/>
      <c r="B62" s="269"/>
      <c r="C62" s="270"/>
      <c r="D62" s="270"/>
      <c r="E62" s="270"/>
      <c r="F62" s="270"/>
      <c r="G62" s="272"/>
      <c r="H62" s="273"/>
      <c r="I62" s="271"/>
      <c r="J62" s="268"/>
      <c r="K62" s="268"/>
      <c r="L62" s="274"/>
      <c r="M62" s="275"/>
      <c r="N62" s="276"/>
      <c r="P62" s="291" t="str">
        <f>IF(R62 = "", "", COUNT($R$4:R62))</f>
        <v/>
      </c>
      <c r="Q62" s="291" t="str">
        <f t="shared" si="0"/>
        <v/>
      </c>
      <c r="R62" s="292" t="str">
        <f t="shared" si="1"/>
        <v/>
      </c>
      <c r="S62" s="293" t="str">
        <f t="shared" si="4"/>
        <v/>
      </c>
      <c r="T62" s="294" t="str">
        <f t="shared" si="5"/>
        <v/>
      </c>
      <c r="U62" s="295" t="str">
        <f t="shared" si="6"/>
        <v/>
      </c>
      <c r="V62" s="296" t="str">
        <f t="shared" si="7"/>
        <v/>
      </c>
      <c r="W62" s="8"/>
      <c r="AR62" t="str">
        <f t="shared" si="8"/>
        <v/>
      </c>
      <c r="AS62" t="str">
        <f t="shared" si="3"/>
        <v/>
      </c>
      <c r="AT62" s="145"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
      </c>
    </row>
    <row r="63" spans="1:46" ht="15" customHeight="1" x14ac:dyDescent="0.35">
      <c r="A63" s="271"/>
      <c r="B63" s="269"/>
      <c r="C63" s="270"/>
      <c r="D63" s="270"/>
      <c r="E63" s="270"/>
      <c r="F63" s="270"/>
      <c r="G63" s="272"/>
      <c r="H63" s="273"/>
      <c r="I63" s="271"/>
      <c r="J63" s="268"/>
      <c r="K63" s="268"/>
      <c r="L63" s="274"/>
      <c r="M63" s="275"/>
      <c r="N63" s="276"/>
      <c r="P63" s="291" t="str">
        <f>IF(R63 = "", "", COUNT($R$4:R63))</f>
        <v/>
      </c>
      <c r="Q63" s="291" t="str">
        <f t="shared" si="0"/>
        <v/>
      </c>
      <c r="R63" s="292" t="str">
        <f t="shared" si="1"/>
        <v/>
      </c>
      <c r="S63" s="293" t="str">
        <f t="shared" si="4"/>
        <v/>
      </c>
      <c r="T63" s="294" t="str">
        <f t="shared" si="5"/>
        <v/>
      </c>
      <c r="U63" s="295" t="str">
        <f t="shared" si="6"/>
        <v/>
      </c>
      <c r="V63" s="296" t="str">
        <f t="shared" si="7"/>
        <v/>
      </c>
      <c r="W63" s="8"/>
      <c r="AR63" t="str">
        <f t="shared" si="8"/>
        <v/>
      </c>
      <c r="AS63" t="str">
        <f t="shared" si="3"/>
        <v/>
      </c>
      <c r="AT63" s="145"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
      </c>
    </row>
    <row r="64" spans="1:46" ht="15" customHeight="1" x14ac:dyDescent="0.35">
      <c r="A64" s="271"/>
      <c r="B64" s="269"/>
      <c r="C64" s="270"/>
      <c r="D64" s="270"/>
      <c r="E64" s="270"/>
      <c r="F64" s="270"/>
      <c r="G64" s="272"/>
      <c r="H64" s="273"/>
      <c r="I64" s="271"/>
      <c r="J64" s="268"/>
      <c r="K64" s="268"/>
      <c r="L64" s="274"/>
      <c r="M64" s="275"/>
      <c r="N64" s="276"/>
      <c r="P64" s="291" t="str">
        <f>IF(R64 = "", "", COUNT($R$4:R64))</f>
        <v/>
      </c>
      <c r="Q64" s="291" t="str">
        <f t="shared" si="0"/>
        <v/>
      </c>
      <c r="R64" s="292" t="str">
        <f t="shared" si="1"/>
        <v/>
      </c>
      <c r="S64" s="293" t="str">
        <f t="shared" si="4"/>
        <v/>
      </c>
      <c r="T64" s="294" t="str">
        <f t="shared" si="5"/>
        <v/>
      </c>
      <c r="U64" s="295" t="str">
        <f t="shared" si="6"/>
        <v/>
      </c>
      <c r="V64" s="296" t="str">
        <f t="shared" si="7"/>
        <v/>
      </c>
      <c r="W64" s="8"/>
      <c r="AR64" t="str">
        <f t="shared" si="8"/>
        <v/>
      </c>
      <c r="AS64" t="str">
        <f t="shared" si="3"/>
        <v/>
      </c>
      <c r="AT64" s="145"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
      </c>
    </row>
    <row r="65" spans="1:46" ht="15" customHeight="1" x14ac:dyDescent="0.35">
      <c r="A65" s="271"/>
      <c r="B65" s="269"/>
      <c r="C65" s="270"/>
      <c r="D65" s="270"/>
      <c r="E65" s="270"/>
      <c r="F65" s="270"/>
      <c r="G65" s="272"/>
      <c r="H65" s="273"/>
      <c r="I65" s="271"/>
      <c r="J65" s="268"/>
      <c r="K65" s="268"/>
      <c r="L65" s="274"/>
      <c r="M65" s="275"/>
      <c r="N65" s="276"/>
      <c r="P65" s="291" t="str">
        <f>IF(R65 = "", "", COUNT($R$4:R65))</f>
        <v/>
      </c>
      <c r="Q65" s="291" t="str">
        <f t="shared" si="0"/>
        <v/>
      </c>
      <c r="R65" s="292" t="str">
        <f t="shared" si="1"/>
        <v/>
      </c>
      <c r="S65" s="293" t="str">
        <f t="shared" si="4"/>
        <v/>
      </c>
      <c r="T65" s="294" t="str">
        <f t="shared" si="5"/>
        <v/>
      </c>
      <c r="U65" s="295" t="str">
        <f t="shared" si="6"/>
        <v/>
      </c>
      <c r="V65" s="296" t="str">
        <f t="shared" si="7"/>
        <v/>
      </c>
      <c r="W65" s="8"/>
      <c r="AR65" t="str">
        <f t="shared" si="8"/>
        <v/>
      </c>
      <c r="AS65" t="str">
        <f t="shared" si="3"/>
        <v/>
      </c>
      <c r="AT65" s="145"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
      </c>
    </row>
    <row r="66" spans="1:46" ht="15" customHeight="1" x14ac:dyDescent="0.35">
      <c r="A66" s="271"/>
      <c r="B66" s="269"/>
      <c r="C66" s="270"/>
      <c r="D66" s="270"/>
      <c r="E66" s="270"/>
      <c r="F66" s="270"/>
      <c r="G66" s="272"/>
      <c r="H66" s="273"/>
      <c r="I66" s="271"/>
      <c r="J66" s="268"/>
      <c r="K66" s="268"/>
      <c r="L66" s="274"/>
      <c r="M66" s="275"/>
      <c r="N66" s="276"/>
      <c r="P66" s="291" t="str">
        <f>IF(R66 = "", "", COUNT($R$4:R66))</f>
        <v/>
      </c>
      <c r="Q66" s="291" t="str">
        <f t="shared" si="0"/>
        <v/>
      </c>
      <c r="R66" s="292" t="str">
        <f t="shared" si="1"/>
        <v/>
      </c>
      <c r="S66" s="293" t="str">
        <f t="shared" si="4"/>
        <v/>
      </c>
      <c r="T66" s="294" t="str">
        <f t="shared" si="5"/>
        <v/>
      </c>
      <c r="U66" s="295" t="str">
        <f t="shared" si="6"/>
        <v/>
      </c>
      <c r="V66" s="296" t="str">
        <f t="shared" si="7"/>
        <v/>
      </c>
      <c r="W66" s="8"/>
      <c r="AR66" t="str">
        <f t="shared" si="8"/>
        <v/>
      </c>
      <c r="AS66" t="str">
        <f t="shared" si="3"/>
        <v/>
      </c>
      <c r="AT66" s="145"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
      </c>
    </row>
    <row r="67" spans="1:46" ht="15" customHeight="1" x14ac:dyDescent="0.35">
      <c r="A67" s="271"/>
      <c r="B67" s="269"/>
      <c r="C67" s="270"/>
      <c r="D67" s="270"/>
      <c r="E67" s="270"/>
      <c r="F67" s="270"/>
      <c r="G67" s="272"/>
      <c r="H67" s="273"/>
      <c r="I67" s="271"/>
      <c r="J67" s="268"/>
      <c r="K67" s="268"/>
      <c r="L67" s="274"/>
      <c r="M67" s="275"/>
      <c r="N67" s="276"/>
      <c r="P67" s="291" t="str">
        <f>IF(R67 = "", "", COUNT($R$4:R67))</f>
        <v/>
      </c>
      <c r="Q67" s="291" t="str">
        <f t="shared" si="0"/>
        <v/>
      </c>
      <c r="R67" s="292" t="str">
        <f t="shared" si="1"/>
        <v/>
      </c>
      <c r="S67" s="293" t="str">
        <f t="shared" si="4"/>
        <v/>
      </c>
      <c r="T67" s="294" t="str">
        <f t="shared" si="5"/>
        <v/>
      </c>
      <c r="U67" s="295" t="str">
        <f t="shared" si="6"/>
        <v/>
      </c>
      <c r="V67" s="296" t="str">
        <f t="shared" si="7"/>
        <v/>
      </c>
      <c r="W67" s="8"/>
      <c r="AR67" t="str">
        <f t="shared" si="8"/>
        <v/>
      </c>
      <c r="AS67" t="str">
        <f t="shared" si="3"/>
        <v/>
      </c>
      <c r="AT67" s="145"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
      </c>
    </row>
    <row r="68" spans="1:46" ht="15" customHeight="1" x14ac:dyDescent="0.35">
      <c r="A68" s="271"/>
      <c r="B68" s="269"/>
      <c r="C68" s="270"/>
      <c r="D68" s="270"/>
      <c r="E68" s="270"/>
      <c r="F68" s="270"/>
      <c r="G68" s="272"/>
      <c r="H68" s="273"/>
      <c r="I68" s="271"/>
      <c r="J68" s="268"/>
      <c r="K68" s="268"/>
      <c r="L68" s="274"/>
      <c r="M68" s="275"/>
      <c r="N68" s="276"/>
      <c r="P68" s="291" t="str">
        <f>IF(R68 = "", "", COUNT($R$4:R68))</f>
        <v/>
      </c>
      <c r="Q68" s="291" t="str">
        <f t="shared" ref="Q68:Q131" si="9">IF(B68="", "", YEAR(B68))</f>
        <v/>
      </c>
      <c r="R68" s="292" t="str">
        <f t="shared" ref="R68:R131" si="10">IF(A68="", "", IF(G68="",1,IF(G68="O",1,IF(G68="C",8.4,IF(G68="B",8.4,IF(G68="A",76.8,IF(G68="K",76.8,"ERR")))))))</f>
        <v/>
      </c>
      <c r="S68" s="293" t="str">
        <f t="shared" si="4"/>
        <v/>
      </c>
      <c r="T68" s="294" t="str">
        <f t="shared" si="5"/>
        <v/>
      </c>
      <c r="U68" s="295" t="str">
        <f t="shared" si="6"/>
        <v/>
      </c>
      <c r="V68" s="296" t="str">
        <f t="shared" si="7"/>
        <v/>
      </c>
      <c r="W68" s="8"/>
      <c r="AR68" t="str">
        <f t="shared" si="8"/>
        <v/>
      </c>
      <c r="AS68" t="str">
        <f t="shared" ref="AS68:AS131" si="11">IF(OR(M68="Y",N68="Y"),"Y","")</f>
        <v/>
      </c>
      <c r="AT68" s="145"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
      </c>
    </row>
    <row r="69" spans="1:46" ht="15" customHeight="1" x14ac:dyDescent="0.35">
      <c r="A69" s="271"/>
      <c r="B69" s="269"/>
      <c r="C69" s="270"/>
      <c r="D69" s="270"/>
      <c r="E69" s="270"/>
      <c r="F69" s="270"/>
      <c r="G69" s="272"/>
      <c r="H69" s="273"/>
      <c r="I69" s="271"/>
      <c r="J69" s="268"/>
      <c r="K69" s="268"/>
      <c r="L69" s="274"/>
      <c r="M69" s="275"/>
      <c r="N69" s="276"/>
      <c r="P69" s="291" t="str">
        <f>IF(R69 = "", "", COUNT($R$4:R69))</f>
        <v/>
      </c>
      <c r="Q69" s="291" t="str">
        <f t="shared" si="9"/>
        <v/>
      </c>
      <c r="R69" s="292" t="str">
        <f t="shared" si="10"/>
        <v/>
      </c>
      <c r="S69" s="293" t="str">
        <f t="shared" ref="S69:S132" si="12">IF(M69&lt;&gt;"",R69,"")</f>
        <v/>
      </c>
      <c r="T69" s="294" t="str">
        <f t="shared" ref="T69:T132" si="13">IF(IF(M69&lt;&gt;"",G69,"")=0, "O", IF(M69&lt;&gt;"",G69,""))</f>
        <v/>
      </c>
      <c r="U69" s="295" t="str">
        <f t="shared" ref="U69:U132" si="14">IF(N69&lt;&gt;"",R69,"")</f>
        <v/>
      </c>
      <c r="V69" s="296" t="str">
        <f t="shared" ref="V69:V132" si="15">IF(IF(N69&lt;&gt;"",G69,"")=0, "O", IF(N69&lt;&gt;"",G69,""))</f>
        <v/>
      </c>
      <c r="W69" s="8"/>
      <c r="AR69" t="str">
        <f t="shared" ref="AR69:AR132" si="16">IF(P69&gt;0, P69, "")</f>
        <v/>
      </c>
      <c r="AS69" t="str">
        <f t="shared" si="11"/>
        <v/>
      </c>
      <c r="AT69" s="145"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
      </c>
    </row>
    <row r="70" spans="1:46" ht="15" customHeight="1" x14ac:dyDescent="0.35">
      <c r="A70" s="271"/>
      <c r="B70" s="269"/>
      <c r="C70" s="270"/>
      <c r="D70" s="270"/>
      <c r="E70" s="270"/>
      <c r="F70" s="270"/>
      <c r="G70" s="272"/>
      <c r="H70" s="273"/>
      <c r="I70" s="271"/>
      <c r="J70" s="268"/>
      <c r="K70" s="268"/>
      <c r="L70" s="274"/>
      <c r="M70" s="275"/>
      <c r="N70" s="276"/>
      <c r="P70" s="291" t="str">
        <f>IF(R70 = "", "", COUNT($R$4:R70))</f>
        <v/>
      </c>
      <c r="Q70" s="291" t="str">
        <f t="shared" si="9"/>
        <v/>
      </c>
      <c r="R70" s="292" t="str">
        <f t="shared" si="10"/>
        <v/>
      </c>
      <c r="S70" s="293" t="str">
        <f t="shared" si="12"/>
        <v/>
      </c>
      <c r="T70" s="294" t="str">
        <f t="shared" si="13"/>
        <v/>
      </c>
      <c r="U70" s="295" t="str">
        <f t="shared" si="14"/>
        <v/>
      </c>
      <c r="V70" s="296" t="str">
        <f t="shared" si="15"/>
        <v/>
      </c>
      <c r="W70" s="8"/>
      <c r="AR70" t="str">
        <f t="shared" si="16"/>
        <v/>
      </c>
      <c r="AS70" t="str">
        <f t="shared" si="11"/>
        <v/>
      </c>
      <c r="AT70" s="145"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
      </c>
    </row>
    <row r="71" spans="1:46" ht="15" customHeight="1" x14ac:dyDescent="0.35">
      <c r="A71" s="271"/>
      <c r="B71" s="269"/>
      <c r="C71" s="270"/>
      <c r="D71" s="270"/>
      <c r="E71" s="270"/>
      <c r="F71" s="270"/>
      <c r="G71" s="272"/>
      <c r="H71" s="273"/>
      <c r="I71" s="271"/>
      <c r="J71" s="268"/>
      <c r="K71" s="268"/>
      <c r="L71" s="274"/>
      <c r="M71" s="275"/>
      <c r="N71" s="276"/>
      <c r="P71" s="291" t="str">
        <f>IF(R71 = "", "", COUNT($R$4:R71))</f>
        <v/>
      </c>
      <c r="Q71" s="291" t="str">
        <f t="shared" si="9"/>
        <v/>
      </c>
      <c r="R71" s="292" t="str">
        <f t="shared" si="10"/>
        <v/>
      </c>
      <c r="S71" s="293" t="str">
        <f t="shared" si="12"/>
        <v/>
      </c>
      <c r="T71" s="294" t="str">
        <f t="shared" si="13"/>
        <v/>
      </c>
      <c r="U71" s="295" t="str">
        <f t="shared" si="14"/>
        <v/>
      </c>
      <c r="V71" s="296" t="str">
        <f t="shared" si="15"/>
        <v/>
      </c>
      <c r="W71" s="8"/>
      <c r="AR71" t="str">
        <f t="shared" si="16"/>
        <v/>
      </c>
      <c r="AS71" t="str">
        <f t="shared" si="11"/>
        <v/>
      </c>
      <c r="AT71" s="145"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
      </c>
    </row>
    <row r="72" spans="1:46" ht="15" customHeight="1" x14ac:dyDescent="0.35">
      <c r="A72" s="271"/>
      <c r="B72" s="269"/>
      <c r="C72" s="270"/>
      <c r="D72" s="270"/>
      <c r="E72" s="270"/>
      <c r="F72" s="270"/>
      <c r="G72" s="272"/>
      <c r="H72" s="273"/>
      <c r="I72" s="271"/>
      <c r="J72" s="268"/>
      <c r="K72" s="268"/>
      <c r="L72" s="274"/>
      <c r="M72" s="275"/>
      <c r="N72" s="276"/>
      <c r="P72" s="291" t="str">
        <f>IF(R72 = "", "", COUNT($R$4:R72))</f>
        <v/>
      </c>
      <c r="Q72" s="291" t="str">
        <f t="shared" si="9"/>
        <v/>
      </c>
      <c r="R72" s="292" t="str">
        <f t="shared" si="10"/>
        <v/>
      </c>
      <c r="S72" s="293" t="str">
        <f t="shared" si="12"/>
        <v/>
      </c>
      <c r="T72" s="294" t="str">
        <f t="shared" si="13"/>
        <v/>
      </c>
      <c r="U72" s="295" t="str">
        <f t="shared" si="14"/>
        <v/>
      </c>
      <c r="V72" s="296" t="str">
        <f t="shared" si="15"/>
        <v/>
      </c>
      <c r="W72" s="8"/>
      <c r="AR72" t="str">
        <f t="shared" si="16"/>
        <v/>
      </c>
      <c r="AS72" t="str">
        <f t="shared" si="11"/>
        <v/>
      </c>
      <c r="AT72" s="145"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ht="15" customHeight="1" x14ac:dyDescent="0.35">
      <c r="A73" s="271"/>
      <c r="B73" s="269"/>
      <c r="C73" s="270"/>
      <c r="D73" s="270"/>
      <c r="E73" s="270"/>
      <c r="F73" s="270"/>
      <c r="G73" s="272"/>
      <c r="H73" s="273"/>
      <c r="I73" s="271"/>
      <c r="J73" s="268"/>
      <c r="K73" s="268"/>
      <c r="L73" s="274"/>
      <c r="M73" s="275"/>
      <c r="N73" s="276"/>
      <c r="P73" s="291" t="str">
        <f>IF(R73 = "", "", COUNT($R$4:R73))</f>
        <v/>
      </c>
      <c r="Q73" s="291" t="str">
        <f t="shared" si="9"/>
        <v/>
      </c>
      <c r="R73" s="292" t="str">
        <f t="shared" si="10"/>
        <v/>
      </c>
      <c r="S73" s="293" t="str">
        <f t="shared" si="12"/>
        <v/>
      </c>
      <c r="T73" s="294" t="str">
        <f t="shared" si="13"/>
        <v/>
      </c>
      <c r="U73" s="295" t="str">
        <f t="shared" si="14"/>
        <v/>
      </c>
      <c r="V73" s="296" t="str">
        <f t="shared" si="15"/>
        <v/>
      </c>
      <c r="W73" s="8"/>
      <c r="AR73" t="str">
        <f t="shared" si="16"/>
        <v/>
      </c>
      <c r="AS73" t="str">
        <f t="shared" si="11"/>
        <v/>
      </c>
      <c r="AT73" s="145"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ht="15" customHeight="1" x14ac:dyDescent="0.35">
      <c r="A74" s="271"/>
      <c r="B74" s="269"/>
      <c r="C74" s="270"/>
      <c r="D74" s="270"/>
      <c r="E74" s="270"/>
      <c r="F74" s="270"/>
      <c r="G74" s="272"/>
      <c r="H74" s="273"/>
      <c r="I74" s="271"/>
      <c r="J74" s="268"/>
      <c r="K74" s="268"/>
      <c r="L74" s="274"/>
      <c r="M74" s="275"/>
      <c r="N74" s="276"/>
      <c r="P74" s="291" t="str">
        <f>IF(R74 = "", "", COUNT($R$4:R74))</f>
        <v/>
      </c>
      <c r="Q74" s="291" t="str">
        <f t="shared" si="9"/>
        <v/>
      </c>
      <c r="R74" s="292" t="str">
        <f t="shared" si="10"/>
        <v/>
      </c>
      <c r="S74" s="293" t="str">
        <f t="shared" si="12"/>
        <v/>
      </c>
      <c r="T74" s="294" t="str">
        <f t="shared" si="13"/>
        <v/>
      </c>
      <c r="U74" s="295" t="str">
        <f t="shared" si="14"/>
        <v/>
      </c>
      <c r="V74" s="296" t="str">
        <f t="shared" si="15"/>
        <v/>
      </c>
      <c r="W74" s="8"/>
      <c r="AR74" t="str">
        <f t="shared" si="16"/>
        <v/>
      </c>
      <c r="AS74" t="str">
        <f t="shared" si="11"/>
        <v/>
      </c>
      <c r="AT74" s="145"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ht="15" customHeight="1" x14ac:dyDescent="0.35">
      <c r="A75" s="271"/>
      <c r="B75" s="269"/>
      <c r="C75" s="270"/>
      <c r="D75" s="270"/>
      <c r="E75" s="270"/>
      <c r="F75" s="270"/>
      <c r="G75" s="272"/>
      <c r="H75" s="273"/>
      <c r="I75" s="271"/>
      <c r="J75" s="268"/>
      <c r="K75" s="268"/>
      <c r="L75" s="274"/>
      <c r="M75" s="275"/>
      <c r="N75" s="276"/>
      <c r="P75" s="291" t="str">
        <f>IF(R75 = "", "", COUNT($R$4:R75))</f>
        <v/>
      </c>
      <c r="Q75" s="291" t="str">
        <f t="shared" si="9"/>
        <v/>
      </c>
      <c r="R75" s="292" t="str">
        <f t="shared" si="10"/>
        <v/>
      </c>
      <c r="S75" s="293" t="str">
        <f t="shared" si="12"/>
        <v/>
      </c>
      <c r="T75" s="294" t="str">
        <f t="shared" si="13"/>
        <v/>
      </c>
      <c r="U75" s="295" t="str">
        <f t="shared" si="14"/>
        <v/>
      </c>
      <c r="V75" s="296" t="str">
        <f t="shared" si="15"/>
        <v/>
      </c>
      <c r="W75" s="8"/>
      <c r="AR75" t="str">
        <f t="shared" si="16"/>
        <v/>
      </c>
      <c r="AS75" t="str">
        <f t="shared" si="11"/>
        <v/>
      </c>
      <c r="AT75" s="145"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ht="15" customHeight="1" x14ac:dyDescent="0.35">
      <c r="A76" s="271"/>
      <c r="B76" s="269"/>
      <c r="C76" s="270"/>
      <c r="D76" s="270"/>
      <c r="E76" s="270"/>
      <c r="F76" s="270"/>
      <c r="G76" s="272"/>
      <c r="H76" s="273"/>
      <c r="I76" s="271"/>
      <c r="J76" s="268"/>
      <c r="K76" s="268"/>
      <c r="L76" s="274"/>
      <c r="M76" s="275"/>
      <c r="N76" s="276"/>
      <c r="P76" s="291" t="str">
        <f>IF(R76 = "", "", COUNT($R$4:R76))</f>
        <v/>
      </c>
      <c r="Q76" s="291" t="str">
        <f t="shared" si="9"/>
        <v/>
      </c>
      <c r="R76" s="292" t="str">
        <f t="shared" si="10"/>
        <v/>
      </c>
      <c r="S76" s="293" t="str">
        <f t="shared" si="12"/>
        <v/>
      </c>
      <c r="T76" s="294" t="str">
        <f t="shared" si="13"/>
        <v/>
      </c>
      <c r="U76" s="295" t="str">
        <f t="shared" si="14"/>
        <v/>
      </c>
      <c r="V76" s="296" t="str">
        <f t="shared" si="15"/>
        <v/>
      </c>
      <c r="W76" s="8"/>
      <c r="AR76" t="str">
        <f t="shared" si="16"/>
        <v/>
      </c>
      <c r="AS76" t="str">
        <f t="shared" si="11"/>
        <v/>
      </c>
      <c r="AT76" s="145"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ht="15" customHeight="1" x14ac:dyDescent="0.35">
      <c r="A77" s="271"/>
      <c r="B77" s="269"/>
      <c r="C77" s="270"/>
      <c r="D77" s="270"/>
      <c r="E77" s="270"/>
      <c r="F77" s="270"/>
      <c r="G77" s="272"/>
      <c r="H77" s="273"/>
      <c r="I77" s="271"/>
      <c r="J77" s="268"/>
      <c r="K77" s="268"/>
      <c r="L77" s="274"/>
      <c r="M77" s="275"/>
      <c r="N77" s="276"/>
      <c r="P77" s="291" t="str">
        <f>IF(R77 = "", "", COUNT($R$4:R77))</f>
        <v/>
      </c>
      <c r="Q77" s="291" t="str">
        <f t="shared" si="9"/>
        <v/>
      </c>
      <c r="R77" s="292" t="str">
        <f t="shared" si="10"/>
        <v/>
      </c>
      <c r="S77" s="293" t="str">
        <f t="shared" si="12"/>
        <v/>
      </c>
      <c r="T77" s="294" t="str">
        <f t="shared" si="13"/>
        <v/>
      </c>
      <c r="U77" s="295" t="str">
        <f t="shared" si="14"/>
        <v/>
      </c>
      <c r="V77" s="296" t="str">
        <f t="shared" si="15"/>
        <v/>
      </c>
      <c r="W77" s="8"/>
      <c r="AR77" t="str">
        <f t="shared" si="16"/>
        <v/>
      </c>
      <c r="AS77" t="str">
        <f t="shared" si="11"/>
        <v/>
      </c>
      <c r="AT77" s="145"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ht="15" customHeight="1" x14ac:dyDescent="0.35">
      <c r="A78" s="271"/>
      <c r="B78" s="269"/>
      <c r="C78" s="270"/>
      <c r="D78" s="270"/>
      <c r="E78" s="270"/>
      <c r="F78" s="270"/>
      <c r="G78" s="272"/>
      <c r="H78" s="273"/>
      <c r="I78" s="271"/>
      <c r="J78" s="268"/>
      <c r="K78" s="268"/>
      <c r="L78" s="274"/>
      <c r="M78" s="275"/>
      <c r="N78" s="276"/>
      <c r="P78" s="291" t="str">
        <f>IF(R78 = "", "", COUNT($R$4:R78))</f>
        <v/>
      </c>
      <c r="Q78" s="291" t="str">
        <f t="shared" si="9"/>
        <v/>
      </c>
      <c r="R78" s="292" t="str">
        <f t="shared" si="10"/>
        <v/>
      </c>
      <c r="S78" s="293" t="str">
        <f t="shared" si="12"/>
        <v/>
      </c>
      <c r="T78" s="294" t="str">
        <f t="shared" si="13"/>
        <v/>
      </c>
      <c r="U78" s="295" t="str">
        <f t="shared" si="14"/>
        <v/>
      </c>
      <c r="V78" s="296" t="str">
        <f t="shared" si="15"/>
        <v/>
      </c>
      <c r="W78" s="8"/>
      <c r="AR78" t="str">
        <f t="shared" si="16"/>
        <v/>
      </c>
      <c r="AS78" t="str">
        <f t="shared" si="11"/>
        <v/>
      </c>
      <c r="AT78" s="145"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ht="15" customHeight="1" x14ac:dyDescent="0.35">
      <c r="A79" s="271"/>
      <c r="B79" s="269"/>
      <c r="C79" s="270"/>
      <c r="D79" s="270"/>
      <c r="E79" s="270"/>
      <c r="F79" s="270"/>
      <c r="G79" s="272"/>
      <c r="H79" s="273"/>
      <c r="I79" s="271"/>
      <c r="J79" s="268"/>
      <c r="K79" s="268"/>
      <c r="L79" s="274"/>
      <c r="M79" s="275"/>
      <c r="N79" s="276"/>
      <c r="P79" s="291" t="str">
        <f>IF(R79 = "", "", COUNT($R$4:R79))</f>
        <v/>
      </c>
      <c r="Q79" s="291" t="str">
        <f t="shared" si="9"/>
        <v/>
      </c>
      <c r="R79" s="292" t="str">
        <f t="shared" si="10"/>
        <v/>
      </c>
      <c r="S79" s="293" t="str">
        <f t="shared" si="12"/>
        <v/>
      </c>
      <c r="T79" s="294" t="str">
        <f t="shared" si="13"/>
        <v/>
      </c>
      <c r="U79" s="295" t="str">
        <f t="shared" si="14"/>
        <v/>
      </c>
      <c r="V79" s="296" t="str">
        <f t="shared" si="15"/>
        <v/>
      </c>
      <c r="W79" s="8"/>
      <c r="AR79" t="str">
        <f t="shared" si="16"/>
        <v/>
      </c>
      <c r="AS79" t="str">
        <f t="shared" si="11"/>
        <v/>
      </c>
      <c r="AT79" s="145"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ht="15" customHeight="1" x14ac:dyDescent="0.35">
      <c r="A80" s="271"/>
      <c r="B80" s="269"/>
      <c r="C80" s="270"/>
      <c r="D80" s="270"/>
      <c r="E80" s="270"/>
      <c r="F80" s="270"/>
      <c r="G80" s="272"/>
      <c r="H80" s="273"/>
      <c r="I80" s="271"/>
      <c r="J80" s="268"/>
      <c r="K80" s="268"/>
      <c r="L80" s="274"/>
      <c r="M80" s="275"/>
      <c r="N80" s="276"/>
      <c r="P80" s="291" t="str">
        <f>IF(R80 = "", "", COUNT($R$4:R80))</f>
        <v/>
      </c>
      <c r="Q80" s="291" t="str">
        <f t="shared" si="9"/>
        <v/>
      </c>
      <c r="R80" s="292" t="str">
        <f t="shared" si="10"/>
        <v/>
      </c>
      <c r="S80" s="293" t="str">
        <f t="shared" si="12"/>
        <v/>
      </c>
      <c r="T80" s="294" t="str">
        <f t="shared" si="13"/>
        <v/>
      </c>
      <c r="U80" s="295" t="str">
        <f t="shared" si="14"/>
        <v/>
      </c>
      <c r="V80" s="296" t="str">
        <f t="shared" si="15"/>
        <v/>
      </c>
      <c r="W80" s="8"/>
      <c r="AR80" t="str">
        <f t="shared" si="16"/>
        <v/>
      </c>
      <c r="AS80" t="str">
        <f t="shared" si="11"/>
        <v/>
      </c>
      <c r="AT80" s="145"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ht="15" customHeight="1" x14ac:dyDescent="0.35">
      <c r="A81" s="271"/>
      <c r="B81" s="269"/>
      <c r="C81" s="270"/>
      <c r="D81" s="270"/>
      <c r="E81" s="270"/>
      <c r="F81" s="270"/>
      <c r="G81" s="272"/>
      <c r="H81" s="273"/>
      <c r="I81" s="271"/>
      <c r="J81" s="268"/>
      <c r="K81" s="268"/>
      <c r="L81" s="274"/>
      <c r="M81" s="275"/>
      <c r="N81" s="276"/>
      <c r="P81" s="291" t="str">
        <f>IF(R81 = "", "", COUNT($R$4:R81))</f>
        <v/>
      </c>
      <c r="Q81" s="291" t="str">
        <f t="shared" si="9"/>
        <v/>
      </c>
      <c r="R81" s="292" t="str">
        <f t="shared" si="10"/>
        <v/>
      </c>
      <c r="S81" s="293" t="str">
        <f t="shared" si="12"/>
        <v/>
      </c>
      <c r="T81" s="294" t="str">
        <f t="shared" si="13"/>
        <v/>
      </c>
      <c r="U81" s="295" t="str">
        <f t="shared" si="14"/>
        <v/>
      </c>
      <c r="V81" s="296" t="str">
        <f t="shared" si="15"/>
        <v/>
      </c>
      <c r="W81" s="8"/>
      <c r="AR81" t="str">
        <f t="shared" si="16"/>
        <v/>
      </c>
      <c r="AS81" t="str">
        <f t="shared" si="11"/>
        <v/>
      </c>
      <c r="AT81" s="145"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ht="15" customHeight="1" x14ac:dyDescent="0.35">
      <c r="A82" s="271"/>
      <c r="B82" s="269"/>
      <c r="C82" s="270"/>
      <c r="D82" s="270"/>
      <c r="E82" s="270"/>
      <c r="F82" s="270"/>
      <c r="G82" s="272"/>
      <c r="H82" s="273"/>
      <c r="I82" s="271"/>
      <c r="J82" s="268"/>
      <c r="K82" s="268"/>
      <c r="L82" s="274"/>
      <c r="M82" s="275"/>
      <c r="N82" s="276"/>
      <c r="P82" s="291" t="str">
        <f>IF(R82 = "", "", COUNT($R$4:R82))</f>
        <v/>
      </c>
      <c r="Q82" s="291" t="str">
        <f t="shared" si="9"/>
        <v/>
      </c>
      <c r="R82" s="292" t="str">
        <f t="shared" si="10"/>
        <v/>
      </c>
      <c r="S82" s="293" t="str">
        <f t="shared" si="12"/>
        <v/>
      </c>
      <c r="T82" s="294" t="str">
        <f t="shared" si="13"/>
        <v/>
      </c>
      <c r="U82" s="295" t="str">
        <f t="shared" si="14"/>
        <v/>
      </c>
      <c r="V82" s="296" t="str">
        <f t="shared" si="15"/>
        <v/>
      </c>
      <c r="W82" s="8"/>
      <c r="AR82" t="str">
        <f t="shared" si="16"/>
        <v/>
      </c>
      <c r="AS82" t="str">
        <f t="shared" si="11"/>
        <v/>
      </c>
      <c r="AT82" s="145"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ht="15" customHeight="1" x14ac:dyDescent="0.35">
      <c r="A83" s="271"/>
      <c r="B83" s="269"/>
      <c r="C83" s="270"/>
      <c r="D83" s="270"/>
      <c r="E83" s="270"/>
      <c r="F83" s="270"/>
      <c r="G83" s="272"/>
      <c r="H83" s="273"/>
      <c r="I83" s="271"/>
      <c r="J83" s="268"/>
      <c r="K83" s="268"/>
      <c r="L83" s="274"/>
      <c r="M83" s="275"/>
      <c r="N83" s="276"/>
      <c r="P83" s="291" t="str">
        <f>IF(R83 = "", "", COUNT($R$4:R83))</f>
        <v/>
      </c>
      <c r="Q83" s="291" t="str">
        <f t="shared" si="9"/>
        <v/>
      </c>
      <c r="R83" s="292" t="str">
        <f t="shared" si="10"/>
        <v/>
      </c>
      <c r="S83" s="293" t="str">
        <f t="shared" si="12"/>
        <v/>
      </c>
      <c r="T83" s="294" t="str">
        <f t="shared" si="13"/>
        <v/>
      </c>
      <c r="U83" s="295" t="str">
        <f t="shared" si="14"/>
        <v/>
      </c>
      <c r="V83" s="296" t="str">
        <f t="shared" si="15"/>
        <v/>
      </c>
      <c r="W83" s="8"/>
      <c r="AR83" t="str">
        <f t="shared" si="16"/>
        <v/>
      </c>
      <c r="AS83" t="str">
        <f t="shared" si="11"/>
        <v/>
      </c>
      <c r="AT83" s="145"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ht="15" customHeight="1" x14ac:dyDescent="0.35">
      <c r="A84" s="271"/>
      <c r="B84" s="269"/>
      <c r="C84" s="270"/>
      <c r="D84" s="270"/>
      <c r="E84" s="270"/>
      <c r="F84" s="270"/>
      <c r="G84" s="272"/>
      <c r="H84" s="273"/>
      <c r="I84" s="271"/>
      <c r="J84" s="268"/>
      <c r="K84" s="268"/>
      <c r="L84" s="274"/>
      <c r="M84" s="275"/>
      <c r="N84" s="276"/>
      <c r="P84" s="291" t="str">
        <f>IF(R84 = "", "", COUNT($R$4:R84))</f>
        <v/>
      </c>
      <c r="Q84" s="291" t="str">
        <f t="shared" si="9"/>
        <v/>
      </c>
      <c r="R84" s="292" t="str">
        <f t="shared" si="10"/>
        <v/>
      </c>
      <c r="S84" s="293" t="str">
        <f t="shared" si="12"/>
        <v/>
      </c>
      <c r="T84" s="294" t="str">
        <f t="shared" si="13"/>
        <v/>
      </c>
      <c r="U84" s="295" t="str">
        <f t="shared" si="14"/>
        <v/>
      </c>
      <c r="V84" s="296" t="str">
        <f t="shared" si="15"/>
        <v/>
      </c>
      <c r="W84" s="8"/>
      <c r="AR84" t="str">
        <f t="shared" si="16"/>
        <v/>
      </c>
      <c r="AS84" t="str">
        <f t="shared" si="11"/>
        <v/>
      </c>
      <c r="AT84" s="145"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ht="15" customHeight="1" x14ac:dyDescent="0.35">
      <c r="A85" s="271"/>
      <c r="B85" s="269"/>
      <c r="C85" s="270"/>
      <c r="D85" s="270"/>
      <c r="E85" s="270"/>
      <c r="F85" s="270"/>
      <c r="G85" s="272"/>
      <c r="H85" s="273"/>
      <c r="I85" s="271"/>
      <c r="J85" s="268"/>
      <c r="K85" s="268"/>
      <c r="L85" s="274"/>
      <c r="M85" s="275"/>
      <c r="N85" s="276"/>
      <c r="P85" s="291" t="str">
        <f>IF(R85 = "", "", COUNT($R$4:R85))</f>
        <v/>
      </c>
      <c r="Q85" s="291" t="str">
        <f t="shared" si="9"/>
        <v/>
      </c>
      <c r="R85" s="292" t="str">
        <f t="shared" si="10"/>
        <v/>
      </c>
      <c r="S85" s="293" t="str">
        <f t="shared" si="12"/>
        <v/>
      </c>
      <c r="T85" s="294" t="str">
        <f t="shared" si="13"/>
        <v/>
      </c>
      <c r="U85" s="295" t="str">
        <f t="shared" si="14"/>
        <v/>
      </c>
      <c r="V85" s="296" t="str">
        <f t="shared" si="15"/>
        <v/>
      </c>
      <c r="W85" s="8"/>
      <c r="AR85" t="str">
        <f t="shared" si="16"/>
        <v/>
      </c>
      <c r="AS85" t="str">
        <f t="shared" si="11"/>
        <v/>
      </c>
      <c r="AT85" s="145"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ht="15" customHeight="1" x14ac:dyDescent="0.35">
      <c r="A86" s="271"/>
      <c r="B86" s="269"/>
      <c r="C86" s="270"/>
      <c r="D86" s="270"/>
      <c r="E86" s="270"/>
      <c r="F86" s="270"/>
      <c r="G86" s="272"/>
      <c r="H86" s="273"/>
      <c r="I86" s="271"/>
      <c r="J86" s="268"/>
      <c r="K86" s="268"/>
      <c r="L86" s="274"/>
      <c r="M86" s="275"/>
      <c r="N86" s="276"/>
      <c r="P86" s="291" t="str">
        <f>IF(R86 = "", "", COUNT($R$4:R86))</f>
        <v/>
      </c>
      <c r="Q86" s="291" t="str">
        <f t="shared" si="9"/>
        <v/>
      </c>
      <c r="R86" s="292" t="str">
        <f t="shared" si="10"/>
        <v/>
      </c>
      <c r="S86" s="293" t="str">
        <f t="shared" si="12"/>
        <v/>
      </c>
      <c r="T86" s="294" t="str">
        <f t="shared" si="13"/>
        <v/>
      </c>
      <c r="U86" s="295" t="str">
        <f t="shared" si="14"/>
        <v/>
      </c>
      <c r="V86" s="296" t="str">
        <f t="shared" si="15"/>
        <v/>
      </c>
      <c r="W86" s="8"/>
      <c r="AR86" t="str">
        <f t="shared" si="16"/>
        <v/>
      </c>
      <c r="AS86" t="str">
        <f t="shared" si="11"/>
        <v/>
      </c>
      <c r="AT86" s="145"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ht="15" customHeight="1" x14ac:dyDescent="0.35">
      <c r="A87" s="271"/>
      <c r="B87" s="269"/>
      <c r="C87" s="270"/>
      <c r="D87" s="270"/>
      <c r="E87" s="270"/>
      <c r="F87" s="270"/>
      <c r="G87" s="272"/>
      <c r="H87" s="273"/>
      <c r="I87" s="271"/>
      <c r="J87" s="268"/>
      <c r="K87" s="268"/>
      <c r="L87" s="274"/>
      <c r="M87" s="275"/>
      <c r="N87" s="276"/>
      <c r="P87" s="291" t="str">
        <f>IF(R87 = "", "", COUNT($R$4:R87))</f>
        <v/>
      </c>
      <c r="Q87" s="291" t="str">
        <f t="shared" si="9"/>
        <v/>
      </c>
      <c r="R87" s="292" t="str">
        <f t="shared" si="10"/>
        <v/>
      </c>
      <c r="S87" s="293" t="str">
        <f t="shared" si="12"/>
        <v/>
      </c>
      <c r="T87" s="294" t="str">
        <f t="shared" si="13"/>
        <v/>
      </c>
      <c r="U87" s="295" t="str">
        <f t="shared" si="14"/>
        <v/>
      </c>
      <c r="V87" s="296" t="str">
        <f t="shared" si="15"/>
        <v/>
      </c>
      <c r="W87" s="8"/>
      <c r="AR87" t="str">
        <f t="shared" si="16"/>
        <v/>
      </c>
      <c r="AS87" t="str">
        <f t="shared" si="11"/>
        <v/>
      </c>
      <c r="AT87" s="145"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ht="15" customHeight="1" x14ac:dyDescent="0.35">
      <c r="A88" s="271"/>
      <c r="B88" s="269"/>
      <c r="C88" s="270"/>
      <c r="D88" s="270"/>
      <c r="E88" s="270"/>
      <c r="F88" s="270"/>
      <c r="G88" s="272"/>
      <c r="H88" s="273"/>
      <c r="I88" s="271"/>
      <c r="J88" s="268"/>
      <c r="K88" s="268"/>
      <c r="L88" s="274"/>
      <c r="M88" s="275"/>
      <c r="N88" s="276"/>
      <c r="P88" s="291" t="str">
        <f>IF(R88 = "", "", COUNT($R$4:R88))</f>
        <v/>
      </c>
      <c r="Q88" s="291" t="str">
        <f t="shared" si="9"/>
        <v/>
      </c>
      <c r="R88" s="292" t="str">
        <f t="shared" si="10"/>
        <v/>
      </c>
      <c r="S88" s="293" t="str">
        <f t="shared" si="12"/>
        <v/>
      </c>
      <c r="T88" s="294" t="str">
        <f t="shared" si="13"/>
        <v/>
      </c>
      <c r="U88" s="295" t="str">
        <f t="shared" si="14"/>
        <v/>
      </c>
      <c r="V88" s="296" t="str">
        <f t="shared" si="15"/>
        <v/>
      </c>
      <c r="W88" s="8"/>
      <c r="AR88" t="str">
        <f t="shared" si="16"/>
        <v/>
      </c>
      <c r="AS88" t="str">
        <f t="shared" si="11"/>
        <v/>
      </c>
      <c r="AT88" s="145"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ht="15" customHeight="1" x14ac:dyDescent="0.35">
      <c r="A89" s="271"/>
      <c r="B89" s="269"/>
      <c r="C89" s="270"/>
      <c r="D89" s="270"/>
      <c r="E89" s="270"/>
      <c r="F89" s="270"/>
      <c r="G89" s="272"/>
      <c r="H89" s="273"/>
      <c r="I89" s="271"/>
      <c r="J89" s="268"/>
      <c r="K89" s="268"/>
      <c r="L89" s="274"/>
      <c r="M89" s="275"/>
      <c r="N89" s="276"/>
      <c r="P89" s="291" t="str">
        <f>IF(R89 = "", "", COUNT($R$4:R89))</f>
        <v/>
      </c>
      <c r="Q89" s="291" t="str">
        <f t="shared" si="9"/>
        <v/>
      </c>
      <c r="R89" s="292" t="str">
        <f t="shared" si="10"/>
        <v/>
      </c>
      <c r="S89" s="293" t="str">
        <f t="shared" si="12"/>
        <v/>
      </c>
      <c r="T89" s="294" t="str">
        <f t="shared" si="13"/>
        <v/>
      </c>
      <c r="U89" s="295" t="str">
        <f t="shared" si="14"/>
        <v/>
      </c>
      <c r="V89" s="296" t="str">
        <f t="shared" si="15"/>
        <v/>
      </c>
      <c r="W89" s="8"/>
      <c r="AR89" t="str">
        <f t="shared" si="16"/>
        <v/>
      </c>
      <c r="AS89" t="str">
        <f t="shared" si="11"/>
        <v/>
      </c>
      <c r="AT89" s="145"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ht="15" customHeight="1" x14ac:dyDescent="0.35">
      <c r="A90" s="271"/>
      <c r="B90" s="269"/>
      <c r="C90" s="270"/>
      <c r="D90" s="270"/>
      <c r="E90" s="270"/>
      <c r="F90" s="270"/>
      <c r="G90" s="272"/>
      <c r="H90" s="273"/>
      <c r="I90" s="271"/>
      <c r="J90" s="268"/>
      <c r="K90" s="268"/>
      <c r="L90" s="274"/>
      <c r="M90" s="275"/>
      <c r="N90" s="276"/>
      <c r="P90" s="291" t="str">
        <f>IF(R90 = "", "", COUNT($R$4:R90))</f>
        <v/>
      </c>
      <c r="Q90" s="291" t="str">
        <f t="shared" si="9"/>
        <v/>
      </c>
      <c r="R90" s="292" t="str">
        <f t="shared" si="10"/>
        <v/>
      </c>
      <c r="S90" s="293" t="str">
        <f t="shared" si="12"/>
        <v/>
      </c>
      <c r="T90" s="294" t="str">
        <f t="shared" si="13"/>
        <v/>
      </c>
      <c r="U90" s="295" t="str">
        <f t="shared" si="14"/>
        <v/>
      </c>
      <c r="V90" s="296" t="str">
        <f t="shared" si="15"/>
        <v/>
      </c>
      <c r="W90" s="8"/>
      <c r="AR90" t="str">
        <f t="shared" si="16"/>
        <v/>
      </c>
      <c r="AS90" t="str">
        <f t="shared" si="11"/>
        <v/>
      </c>
      <c r="AT90" s="145"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ht="15" customHeight="1" x14ac:dyDescent="0.35">
      <c r="A91" s="271"/>
      <c r="B91" s="269"/>
      <c r="C91" s="270"/>
      <c r="D91" s="270"/>
      <c r="E91" s="270"/>
      <c r="F91" s="270"/>
      <c r="G91" s="272"/>
      <c r="H91" s="273"/>
      <c r="I91" s="271"/>
      <c r="J91" s="268"/>
      <c r="K91" s="268"/>
      <c r="L91" s="274"/>
      <c r="M91" s="275"/>
      <c r="N91" s="276"/>
      <c r="P91" s="291" t="str">
        <f>IF(R91 = "", "", COUNT($R$4:R91))</f>
        <v/>
      </c>
      <c r="Q91" s="291" t="str">
        <f t="shared" si="9"/>
        <v/>
      </c>
      <c r="R91" s="292" t="str">
        <f t="shared" si="10"/>
        <v/>
      </c>
      <c r="S91" s="293" t="str">
        <f t="shared" si="12"/>
        <v/>
      </c>
      <c r="T91" s="294" t="str">
        <f t="shared" si="13"/>
        <v/>
      </c>
      <c r="U91" s="295" t="str">
        <f t="shared" si="14"/>
        <v/>
      </c>
      <c r="V91" s="296" t="str">
        <f t="shared" si="15"/>
        <v/>
      </c>
      <c r="W91" s="8"/>
      <c r="AR91" t="str">
        <f t="shared" si="16"/>
        <v/>
      </c>
      <c r="AS91" t="str">
        <f t="shared" si="11"/>
        <v/>
      </c>
      <c r="AT91" s="145"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ht="15" customHeight="1" x14ac:dyDescent="0.35">
      <c r="A92" s="271"/>
      <c r="B92" s="269"/>
      <c r="C92" s="270"/>
      <c r="D92" s="270"/>
      <c r="E92" s="270"/>
      <c r="F92" s="270"/>
      <c r="G92" s="272"/>
      <c r="H92" s="273"/>
      <c r="I92" s="271"/>
      <c r="J92" s="268"/>
      <c r="K92" s="268"/>
      <c r="L92" s="274"/>
      <c r="M92" s="275"/>
      <c r="N92" s="276"/>
      <c r="P92" s="291" t="str">
        <f>IF(R92 = "", "", COUNT($R$4:R92))</f>
        <v/>
      </c>
      <c r="Q92" s="291" t="str">
        <f t="shared" si="9"/>
        <v/>
      </c>
      <c r="R92" s="292" t="str">
        <f t="shared" si="10"/>
        <v/>
      </c>
      <c r="S92" s="293" t="str">
        <f t="shared" si="12"/>
        <v/>
      </c>
      <c r="T92" s="294" t="str">
        <f t="shared" si="13"/>
        <v/>
      </c>
      <c r="U92" s="295" t="str">
        <f t="shared" si="14"/>
        <v/>
      </c>
      <c r="V92" s="296" t="str">
        <f t="shared" si="15"/>
        <v/>
      </c>
      <c r="W92" s="8"/>
      <c r="AR92" t="str">
        <f t="shared" si="16"/>
        <v/>
      </c>
      <c r="AS92" t="str">
        <f t="shared" si="11"/>
        <v/>
      </c>
      <c r="AT92" s="145"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ht="15" customHeight="1" x14ac:dyDescent="0.35">
      <c r="A93" s="271"/>
      <c r="B93" s="269"/>
      <c r="C93" s="270"/>
      <c r="D93" s="270"/>
      <c r="E93" s="270"/>
      <c r="F93" s="270"/>
      <c r="G93" s="272"/>
      <c r="H93" s="273"/>
      <c r="I93" s="271"/>
      <c r="J93" s="268"/>
      <c r="K93" s="268"/>
      <c r="L93" s="274"/>
      <c r="M93" s="275"/>
      <c r="N93" s="276"/>
      <c r="P93" s="291" t="str">
        <f>IF(R93 = "", "", COUNT($R$4:R93))</f>
        <v/>
      </c>
      <c r="Q93" s="291" t="str">
        <f t="shared" si="9"/>
        <v/>
      </c>
      <c r="R93" s="292" t="str">
        <f t="shared" si="10"/>
        <v/>
      </c>
      <c r="S93" s="293" t="str">
        <f t="shared" si="12"/>
        <v/>
      </c>
      <c r="T93" s="294" t="str">
        <f t="shared" si="13"/>
        <v/>
      </c>
      <c r="U93" s="295" t="str">
        <f t="shared" si="14"/>
        <v/>
      </c>
      <c r="V93" s="296" t="str">
        <f t="shared" si="15"/>
        <v/>
      </c>
      <c r="W93" s="8"/>
      <c r="AR93" t="str">
        <f t="shared" si="16"/>
        <v/>
      </c>
      <c r="AS93" t="str">
        <f t="shared" si="11"/>
        <v/>
      </c>
      <c r="AT93" s="145"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ht="15" customHeight="1" x14ac:dyDescent="0.35">
      <c r="A94" s="271"/>
      <c r="B94" s="269"/>
      <c r="C94" s="270"/>
      <c r="D94" s="270"/>
      <c r="E94" s="270"/>
      <c r="F94" s="270"/>
      <c r="G94" s="272"/>
      <c r="H94" s="273"/>
      <c r="I94" s="271"/>
      <c r="J94" s="268"/>
      <c r="K94" s="268"/>
      <c r="L94" s="274"/>
      <c r="M94" s="275"/>
      <c r="N94" s="276"/>
      <c r="P94" s="291" t="str">
        <f>IF(R94 = "", "", COUNT($R$4:R94))</f>
        <v/>
      </c>
      <c r="Q94" s="291" t="str">
        <f t="shared" si="9"/>
        <v/>
      </c>
      <c r="R94" s="292" t="str">
        <f t="shared" si="10"/>
        <v/>
      </c>
      <c r="S94" s="293" t="str">
        <f t="shared" si="12"/>
        <v/>
      </c>
      <c r="T94" s="294" t="str">
        <f t="shared" si="13"/>
        <v/>
      </c>
      <c r="U94" s="295" t="str">
        <f t="shared" si="14"/>
        <v/>
      </c>
      <c r="V94" s="296" t="str">
        <f t="shared" si="15"/>
        <v/>
      </c>
      <c r="W94" s="8"/>
      <c r="AR94" t="str">
        <f t="shared" si="16"/>
        <v/>
      </c>
      <c r="AS94" t="str">
        <f t="shared" si="11"/>
        <v/>
      </c>
      <c r="AT94" s="145"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ht="15" customHeight="1" x14ac:dyDescent="0.35">
      <c r="A95" s="271"/>
      <c r="B95" s="269"/>
      <c r="C95" s="270"/>
      <c r="D95" s="270"/>
      <c r="E95" s="270"/>
      <c r="F95" s="270"/>
      <c r="G95" s="272"/>
      <c r="H95" s="273"/>
      <c r="I95" s="271"/>
      <c r="J95" s="268"/>
      <c r="K95" s="268"/>
      <c r="L95" s="274"/>
      <c r="M95" s="275"/>
      <c r="N95" s="276"/>
      <c r="P95" s="291" t="str">
        <f>IF(R95 = "", "", COUNT($R$4:R95))</f>
        <v/>
      </c>
      <c r="Q95" s="291" t="str">
        <f t="shared" si="9"/>
        <v/>
      </c>
      <c r="R95" s="292" t="str">
        <f t="shared" si="10"/>
        <v/>
      </c>
      <c r="S95" s="293" t="str">
        <f t="shared" si="12"/>
        <v/>
      </c>
      <c r="T95" s="294" t="str">
        <f t="shared" si="13"/>
        <v/>
      </c>
      <c r="U95" s="295" t="str">
        <f t="shared" si="14"/>
        <v/>
      </c>
      <c r="V95" s="296" t="str">
        <f t="shared" si="15"/>
        <v/>
      </c>
      <c r="W95" s="8"/>
      <c r="AR95" t="str">
        <f t="shared" si="16"/>
        <v/>
      </c>
      <c r="AS95" t="str">
        <f t="shared" si="11"/>
        <v/>
      </c>
      <c r="AT95" s="145"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ht="15" customHeight="1" x14ac:dyDescent="0.35">
      <c r="A96" s="271"/>
      <c r="B96" s="269"/>
      <c r="C96" s="270"/>
      <c r="D96" s="270"/>
      <c r="E96" s="270"/>
      <c r="F96" s="270"/>
      <c r="G96" s="272"/>
      <c r="H96" s="273"/>
      <c r="I96" s="271"/>
      <c r="J96" s="268"/>
      <c r="K96" s="268"/>
      <c r="L96" s="274"/>
      <c r="M96" s="275"/>
      <c r="N96" s="276"/>
      <c r="P96" s="291" t="str">
        <f>IF(R96 = "", "", COUNT($R$4:R96))</f>
        <v/>
      </c>
      <c r="Q96" s="291" t="str">
        <f t="shared" si="9"/>
        <v/>
      </c>
      <c r="R96" s="292" t="str">
        <f t="shared" si="10"/>
        <v/>
      </c>
      <c r="S96" s="293" t="str">
        <f t="shared" si="12"/>
        <v/>
      </c>
      <c r="T96" s="294" t="str">
        <f t="shared" si="13"/>
        <v/>
      </c>
      <c r="U96" s="295" t="str">
        <f t="shared" si="14"/>
        <v/>
      </c>
      <c r="V96" s="296" t="str">
        <f t="shared" si="15"/>
        <v/>
      </c>
      <c r="W96" s="8"/>
      <c r="AR96" t="str">
        <f t="shared" si="16"/>
        <v/>
      </c>
      <c r="AS96" t="str">
        <f t="shared" si="11"/>
        <v/>
      </c>
      <c r="AT96" s="145"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ht="15" customHeight="1" x14ac:dyDescent="0.35">
      <c r="A97" s="271"/>
      <c r="B97" s="269"/>
      <c r="C97" s="270"/>
      <c r="D97" s="270"/>
      <c r="E97" s="270"/>
      <c r="F97" s="270"/>
      <c r="G97" s="272"/>
      <c r="H97" s="273"/>
      <c r="I97" s="271"/>
      <c r="J97" s="268"/>
      <c r="K97" s="268"/>
      <c r="L97" s="274"/>
      <c r="M97" s="275"/>
      <c r="N97" s="276"/>
      <c r="P97" s="291" t="str">
        <f>IF(R97 = "", "", COUNT($R$4:R97))</f>
        <v/>
      </c>
      <c r="Q97" s="291" t="str">
        <f t="shared" si="9"/>
        <v/>
      </c>
      <c r="R97" s="292" t="str">
        <f t="shared" si="10"/>
        <v/>
      </c>
      <c r="S97" s="293" t="str">
        <f t="shared" si="12"/>
        <v/>
      </c>
      <c r="T97" s="294" t="str">
        <f t="shared" si="13"/>
        <v/>
      </c>
      <c r="U97" s="295" t="str">
        <f t="shared" si="14"/>
        <v/>
      </c>
      <c r="V97" s="296" t="str">
        <f t="shared" si="15"/>
        <v/>
      </c>
      <c r="W97" s="8"/>
      <c r="AR97" t="str">
        <f t="shared" si="16"/>
        <v/>
      </c>
      <c r="AS97" t="str">
        <f t="shared" si="11"/>
        <v/>
      </c>
      <c r="AT97" s="145"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ht="15" customHeight="1" x14ac:dyDescent="0.35">
      <c r="A98" s="271"/>
      <c r="B98" s="269"/>
      <c r="C98" s="270"/>
      <c r="D98" s="270"/>
      <c r="E98" s="270"/>
      <c r="F98" s="270"/>
      <c r="G98" s="272"/>
      <c r="H98" s="273"/>
      <c r="I98" s="271"/>
      <c r="J98" s="268"/>
      <c r="K98" s="268"/>
      <c r="L98" s="274"/>
      <c r="M98" s="275"/>
      <c r="N98" s="276"/>
      <c r="P98" s="291" t="str">
        <f>IF(R98 = "", "", COUNT($R$4:R98))</f>
        <v/>
      </c>
      <c r="Q98" s="291" t="str">
        <f t="shared" si="9"/>
        <v/>
      </c>
      <c r="R98" s="292" t="str">
        <f t="shared" si="10"/>
        <v/>
      </c>
      <c r="S98" s="293" t="str">
        <f t="shared" si="12"/>
        <v/>
      </c>
      <c r="T98" s="294" t="str">
        <f t="shared" si="13"/>
        <v/>
      </c>
      <c r="U98" s="295" t="str">
        <f t="shared" si="14"/>
        <v/>
      </c>
      <c r="V98" s="296" t="str">
        <f t="shared" si="15"/>
        <v/>
      </c>
      <c r="W98" s="8"/>
      <c r="AR98" t="str">
        <f t="shared" si="16"/>
        <v/>
      </c>
      <c r="AS98" t="str">
        <f t="shared" si="11"/>
        <v/>
      </c>
      <c r="AT98" s="145"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ht="15" customHeight="1" x14ac:dyDescent="0.35">
      <c r="A99" s="271"/>
      <c r="B99" s="269"/>
      <c r="C99" s="270"/>
      <c r="D99" s="270"/>
      <c r="E99" s="270"/>
      <c r="F99" s="270"/>
      <c r="G99" s="272"/>
      <c r="H99" s="273"/>
      <c r="I99" s="271"/>
      <c r="J99" s="268"/>
      <c r="K99" s="268"/>
      <c r="L99" s="274"/>
      <c r="M99" s="275"/>
      <c r="N99" s="276"/>
      <c r="P99" s="291" t="str">
        <f>IF(R99 = "", "", COUNT($R$4:R99))</f>
        <v/>
      </c>
      <c r="Q99" s="291" t="str">
        <f t="shared" si="9"/>
        <v/>
      </c>
      <c r="R99" s="292" t="str">
        <f t="shared" si="10"/>
        <v/>
      </c>
      <c r="S99" s="293" t="str">
        <f t="shared" si="12"/>
        <v/>
      </c>
      <c r="T99" s="294" t="str">
        <f t="shared" si="13"/>
        <v/>
      </c>
      <c r="U99" s="295" t="str">
        <f t="shared" si="14"/>
        <v/>
      </c>
      <c r="V99" s="296" t="str">
        <f t="shared" si="15"/>
        <v/>
      </c>
      <c r="W99" s="8"/>
      <c r="AR99" t="str">
        <f t="shared" si="16"/>
        <v/>
      </c>
      <c r="AS99" t="str">
        <f t="shared" si="11"/>
        <v/>
      </c>
      <c r="AT99" s="145"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ht="15" customHeight="1" x14ac:dyDescent="0.35">
      <c r="A100" s="271"/>
      <c r="B100" s="269"/>
      <c r="C100" s="270"/>
      <c r="D100" s="270"/>
      <c r="E100" s="270"/>
      <c r="F100" s="270"/>
      <c r="G100" s="272"/>
      <c r="H100" s="273"/>
      <c r="I100" s="271"/>
      <c r="J100" s="268"/>
      <c r="K100" s="268"/>
      <c r="L100" s="274"/>
      <c r="M100" s="275"/>
      <c r="N100" s="276"/>
      <c r="P100" s="291" t="str">
        <f>IF(R100 = "", "", COUNT($R$4:R100))</f>
        <v/>
      </c>
      <c r="Q100" s="291" t="str">
        <f t="shared" si="9"/>
        <v/>
      </c>
      <c r="R100" s="292" t="str">
        <f t="shared" si="10"/>
        <v/>
      </c>
      <c r="S100" s="293" t="str">
        <f t="shared" si="12"/>
        <v/>
      </c>
      <c r="T100" s="294" t="str">
        <f t="shared" si="13"/>
        <v/>
      </c>
      <c r="U100" s="295" t="str">
        <f t="shared" si="14"/>
        <v/>
      </c>
      <c r="V100" s="296" t="str">
        <f t="shared" si="15"/>
        <v/>
      </c>
      <c r="W100" s="8"/>
      <c r="AR100" t="str">
        <f t="shared" si="16"/>
        <v/>
      </c>
      <c r="AS100" t="str">
        <f t="shared" si="11"/>
        <v/>
      </c>
      <c r="AT100" s="145"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ht="15" customHeight="1" x14ac:dyDescent="0.35">
      <c r="A101" s="271"/>
      <c r="B101" s="269"/>
      <c r="C101" s="270"/>
      <c r="D101" s="270"/>
      <c r="E101" s="270"/>
      <c r="F101" s="270"/>
      <c r="G101" s="272"/>
      <c r="H101" s="273"/>
      <c r="I101" s="271"/>
      <c r="J101" s="268"/>
      <c r="K101" s="268"/>
      <c r="L101" s="274"/>
      <c r="M101" s="275"/>
      <c r="N101" s="276"/>
      <c r="P101" s="291" t="str">
        <f>IF(R101 = "", "", COUNT($R$4:R101))</f>
        <v/>
      </c>
      <c r="Q101" s="291" t="str">
        <f t="shared" si="9"/>
        <v/>
      </c>
      <c r="R101" s="292" t="str">
        <f t="shared" si="10"/>
        <v/>
      </c>
      <c r="S101" s="293" t="str">
        <f t="shared" si="12"/>
        <v/>
      </c>
      <c r="T101" s="294" t="str">
        <f t="shared" si="13"/>
        <v/>
      </c>
      <c r="U101" s="295" t="str">
        <f t="shared" si="14"/>
        <v/>
      </c>
      <c r="V101" s="296" t="str">
        <f t="shared" si="15"/>
        <v/>
      </c>
      <c r="W101" s="8"/>
      <c r="AR101" t="str">
        <f t="shared" si="16"/>
        <v/>
      </c>
      <c r="AS101" t="str">
        <f t="shared" si="11"/>
        <v/>
      </c>
      <c r="AT101" s="145"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ht="15" customHeight="1" x14ac:dyDescent="0.35">
      <c r="A102" s="271"/>
      <c r="B102" s="269"/>
      <c r="C102" s="270"/>
      <c r="D102" s="270"/>
      <c r="E102" s="270"/>
      <c r="F102" s="270"/>
      <c r="G102" s="272"/>
      <c r="H102" s="273"/>
      <c r="I102" s="271"/>
      <c r="J102" s="268"/>
      <c r="K102" s="268"/>
      <c r="L102" s="274"/>
      <c r="M102" s="275"/>
      <c r="N102" s="276"/>
      <c r="P102" s="291" t="str">
        <f>IF(R102 = "", "", COUNT($R$4:R102))</f>
        <v/>
      </c>
      <c r="Q102" s="291" t="str">
        <f t="shared" si="9"/>
        <v/>
      </c>
      <c r="R102" s="292" t="str">
        <f t="shared" si="10"/>
        <v/>
      </c>
      <c r="S102" s="293" t="str">
        <f t="shared" si="12"/>
        <v/>
      </c>
      <c r="T102" s="294" t="str">
        <f t="shared" si="13"/>
        <v/>
      </c>
      <c r="U102" s="295" t="str">
        <f t="shared" si="14"/>
        <v/>
      </c>
      <c r="V102" s="296" t="str">
        <f t="shared" si="15"/>
        <v/>
      </c>
      <c r="W102" s="8"/>
      <c r="AR102" t="str">
        <f t="shared" si="16"/>
        <v/>
      </c>
      <c r="AS102" t="str">
        <f t="shared" si="11"/>
        <v/>
      </c>
      <c r="AT102" s="145"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ht="15" customHeight="1" x14ac:dyDescent="0.35">
      <c r="A103" s="271"/>
      <c r="B103" s="269"/>
      <c r="C103" s="270"/>
      <c r="D103" s="270"/>
      <c r="E103" s="270"/>
      <c r="F103" s="270"/>
      <c r="G103" s="272"/>
      <c r="H103" s="273"/>
      <c r="I103" s="271"/>
      <c r="J103" s="268"/>
      <c r="K103" s="268"/>
      <c r="L103" s="274"/>
      <c r="M103" s="275"/>
      <c r="N103" s="276"/>
      <c r="P103" s="291" t="str">
        <f>IF(R103 = "", "", COUNT($R$4:R103))</f>
        <v/>
      </c>
      <c r="Q103" s="291" t="str">
        <f t="shared" si="9"/>
        <v/>
      </c>
      <c r="R103" s="292" t="str">
        <f t="shared" si="10"/>
        <v/>
      </c>
      <c r="S103" s="293" t="str">
        <f t="shared" si="12"/>
        <v/>
      </c>
      <c r="T103" s="294" t="str">
        <f t="shared" si="13"/>
        <v/>
      </c>
      <c r="U103" s="295" t="str">
        <f t="shared" si="14"/>
        <v/>
      </c>
      <c r="V103" s="296" t="str">
        <f t="shared" si="15"/>
        <v/>
      </c>
      <c r="W103" s="8"/>
      <c r="AR103" t="str">
        <f t="shared" si="16"/>
        <v/>
      </c>
      <c r="AS103" t="str">
        <f t="shared" si="11"/>
        <v/>
      </c>
      <c r="AT103" s="145"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ht="15" customHeight="1" x14ac:dyDescent="0.35">
      <c r="A104" s="271"/>
      <c r="B104" s="269"/>
      <c r="C104" s="270"/>
      <c r="D104" s="270"/>
      <c r="E104" s="270"/>
      <c r="F104" s="270"/>
      <c r="G104" s="272"/>
      <c r="H104" s="273"/>
      <c r="I104" s="271"/>
      <c r="J104" s="268"/>
      <c r="K104" s="268"/>
      <c r="L104" s="274"/>
      <c r="M104" s="275"/>
      <c r="N104" s="276"/>
      <c r="P104" s="291" t="str">
        <f>IF(R104 = "", "", COUNT($R$4:R104))</f>
        <v/>
      </c>
      <c r="Q104" s="291" t="str">
        <f t="shared" si="9"/>
        <v/>
      </c>
      <c r="R104" s="292" t="str">
        <f t="shared" si="10"/>
        <v/>
      </c>
      <c r="S104" s="293" t="str">
        <f t="shared" si="12"/>
        <v/>
      </c>
      <c r="T104" s="294" t="str">
        <f t="shared" si="13"/>
        <v/>
      </c>
      <c r="U104" s="295" t="str">
        <f t="shared" si="14"/>
        <v/>
      </c>
      <c r="V104" s="296" t="str">
        <f t="shared" si="15"/>
        <v/>
      </c>
      <c r="W104" s="8"/>
      <c r="AR104" t="str">
        <f t="shared" si="16"/>
        <v/>
      </c>
      <c r="AS104" t="str">
        <f t="shared" si="11"/>
        <v/>
      </c>
      <c r="AT104" s="145"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ht="15" customHeight="1" x14ac:dyDescent="0.35">
      <c r="A105" s="271"/>
      <c r="B105" s="269"/>
      <c r="C105" s="270"/>
      <c r="D105" s="270"/>
      <c r="E105" s="270"/>
      <c r="F105" s="270"/>
      <c r="G105" s="272"/>
      <c r="H105" s="273"/>
      <c r="I105" s="271"/>
      <c r="J105" s="268"/>
      <c r="K105" s="268"/>
      <c r="L105" s="274"/>
      <c r="M105" s="275"/>
      <c r="N105" s="276"/>
      <c r="P105" s="291" t="str">
        <f>IF(R105 = "", "", COUNT($R$4:R105))</f>
        <v/>
      </c>
      <c r="Q105" s="291" t="str">
        <f t="shared" si="9"/>
        <v/>
      </c>
      <c r="R105" s="292" t="str">
        <f t="shared" si="10"/>
        <v/>
      </c>
      <c r="S105" s="293" t="str">
        <f t="shared" si="12"/>
        <v/>
      </c>
      <c r="T105" s="294" t="str">
        <f t="shared" si="13"/>
        <v/>
      </c>
      <c r="U105" s="295" t="str">
        <f t="shared" si="14"/>
        <v/>
      </c>
      <c r="V105" s="296" t="str">
        <f t="shared" si="15"/>
        <v/>
      </c>
      <c r="W105" s="8"/>
      <c r="AR105" t="str">
        <f t="shared" si="16"/>
        <v/>
      </c>
      <c r="AS105" t="str">
        <f t="shared" si="11"/>
        <v/>
      </c>
      <c r="AT105" s="145"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ht="15" customHeight="1" x14ac:dyDescent="0.35">
      <c r="A106" s="271"/>
      <c r="B106" s="269"/>
      <c r="C106" s="270"/>
      <c r="D106" s="270"/>
      <c r="E106" s="270"/>
      <c r="F106" s="270"/>
      <c r="G106" s="272"/>
      <c r="H106" s="273"/>
      <c r="I106" s="271"/>
      <c r="J106" s="268"/>
      <c r="K106" s="268"/>
      <c r="L106" s="274"/>
      <c r="M106" s="275"/>
      <c r="N106" s="276"/>
      <c r="P106" s="291" t="str">
        <f>IF(R106 = "", "", COUNT($R$4:R106))</f>
        <v/>
      </c>
      <c r="Q106" s="291" t="str">
        <f t="shared" si="9"/>
        <v/>
      </c>
      <c r="R106" s="292" t="str">
        <f t="shared" si="10"/>
        <v/>
      </c>
      <c r="S106" s="293" t="str">
        <f t="shared" si="12"/>
        <v/>
      </c>
      <c r="T106" s="294" t="str">
        <f t="shared" si="13"/>
        <v/>
      </c>
      <c r="U106" s="295" t="str">
        <f t="shared" si="14"/>
        <v/>
      </c>
      <c r="V106" s="296" t="str">
        <f t="shared" si="15"/>
        <v/>
      </c>
      <c r="W106" s="8"/>
      <c r="AR106" t="str">
        <f t="shared" si="16"/>
        <v/>
      </c>
      <c r="AS106" t="str">
        <f t="shared" si="11"/>
        <v/>
      </c>
      <c r="AT106" s="145"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ht="15" customHeight="1" x14ac:dyDescent="0.35">
      <c r="A107" s="271"/>
      <c r="B107" s="269"/>
      <c r="C107" s="270"/>
      <c r="D107" s="270"/>
      <c r="E107" s="270"/>
      <c r="F107" s="270"/>
      <c r="G107" s="272"/>
      <c r="H107" s="273"/>
      <c r="I107" s="271"/>
      <c r="J107" s="268"/>
      <c r="K107" s="268"/>
      <c r="L107" s="274"/>
      <c r="M107" s="275"/>
      <c r="N107" s="276"/>
      <c r="P107" s="291" t="str">
        <f>IF(R107 = "", "", COUNT($R$4:R107))</f>
        <v/>
      </c>
      <c r="Q107" s="291" t="str">
        <f t="shared" si="9"/>
        <v/>
      </c>
      <c r="R107" s="292" t="str">
        <f t="shared" si="10"/>
        <v/>
      </c>
      <c r="S107" s="293" t="str">
        <f t="shared" si="12"/>
        <v/>
      </c>
      <c r="T107" s="294" t="str">
        <f t="shared" si="13"/>
        <v/>
      </c>
      <c r="U107" s="295" t="str">
        <f t="shared" si="14"/>
        <v/>
      </c>
      <c r="V107" s="296" t="str">
        <f t="shared" si="15"/>
        <v/>
      </c>
      <c r="W107" s="8"/>
      <c r="AR107" t="str">
        <f t="shared" si="16"/>
        <v/>
      </c>
      <c r="AS107" t="str">
        <f t="shared" si="11"/>
        <v/>
      </c>
      <c r="AT107" s="145"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ht="15" customHeight="1" x14ac:dyDescent="0.35">
      <c r="A108" s="271"/>
      <c r="B108" s="269"/>
      <c r="C108" s="270"/>
      <c r="D108" s="270"/>
      <c r="E108" s="270"/>
      <c r="F108" s="270"/>
      <c r="G108" s="272"/>
      <c r="H108" s="273"/>
      <c r="I108" s="271"/>
      <c r="J108" s="268"/>
      <c r="K108" s="268"/>
      <c r="L108" s="274"/>
      <c r="M108" s="275"/>
      <c r="N108" s="276"/>
      <c r="P108" s="291" t="str">
        <f>IF(R108 = "", "", COUNT($R$4:R108))</f>
        <v/>
      </c>
      <c r="Q108" s="291" t="str">
        <f t="shared" si="9"/>
        <v/>
      </c>
      <c r="R108" s="292" t="str">
        <f t="shared" si="10"/>
        <v/>
      </c>
      <c r="S108" s="293" t="str">
        <f t="shared" si="12"/>
        <v/>
      </c>
      <c r="T108" s="294" t="str">
        <f t="shared" si="13"/>
        <v/>
      </c>
      <c r="U108" s="295" t="str">
        <f t="shared" si="14"/>
        <v/>
      </c>
      <c r="V108" s="296" t="str">
        <f t="shared" si="15"/>
        <v/>
      </c>
      <c r="W108" s="8"/>
      <c r="AR108" t="str">
        <f t="shared" si="16"/>
        <v/>
      </c>
      <c r="AS108" t="str">
        <f t="shared" si="11"/>
        <v/>
      </c>
      <c r="AT108" s="145"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ht="15" customHeight="1" x14ac:dyDescent="0.35">
      <c r="A109" s="271"/>
      <c r="B109" s="269"/>
      <c r="C109" s="270"/>
      <c r="D109" s="270"/>
      <c r="E109" s="270"/>
      <c r="F109" s="270"/>
      <c r="G109" s="272"/>
      <c r="H109" s="273"/>
      <c r="I109" s="271"/>
      <c r="J109" s="268"/>
      <c r="K109" s="268"/>
      <c r="L109" s="274"/>
      <c r="M109" s="275"/>
      <c r="N109" s="276"/>
      <c r="P109" s="291" t="str">
        <f>IF(R109 = "", "", COUNT($R$4:R109))</f>
        <v/>
      </c>
      <c r="Q109" s="291" t="str">
        <f t="shared" si="9"/>
        <v/>
      </c>
      <c r="R109" s="292" t="str">
        <f t="shared" si="10"/>
        <v/>
      </c>
      <c r="S109" s="293" t="str">
        <f t="shared" si="12"/>
        <v/>
      </c>
      <c r="T109" s="294" t="str">
        <f t="shared" si="13"/>
        <v/>
      </c>
      <c r="U109" s="295" t="str">
        <f t="shared" si="14"/>
        <v/>
      </c>
      <c r="V109" s="296" t="str">
        <f t="shared" si="15"/>
        <v/>
      </c>
      <c r="W109" s="8"/>
      <c r="AR109" t="str">
        <f t="shared" si="16"/>
        <v/>
      </c>
      <c r="AS109" t="str">
        <f t="shared" si="11"/>
        <v/>
      </c>
      <c r="AT109" s="145"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ht="15" customHeight="1" x14ac:dyDescent="0.35">
      <c r="A110" s="271"/>
      <c r="B110" s="269"/>
      <c r="C110" s="270"/>
      <c r="D110" s="270"/>
      <c r="E110" s="270"/>
      <c r="F110" s="270"/>
      <c r="G110" s="272"/>
      <c r="H110" s="273"/>
      <c r="I110" s="271"/>
      <c r="J110" s="268"/>
      <c r="K110" s="268"/>
      <c r="L110" s="274"/>
      <c r="M110" s="275"/>
      <c r="N110" s="276"/>
      <c r="P110" s="291" t="str">
        <f>IF(R110 = "", "", COUNT($R$4:R110))</f>
        <v/>
      </c>
      <c r="Q110" s="291" t="str">
        <f t="shared" si="9"/>
        <v/>
      </c>
      <c r="R110" s="292" t="str">
        <f t="shared" si="10"/>
        <v/>
      </c>
      <c r="S110" s="293" t="str">
        <f t="shared" si="12"/>
        <v/>
      </c>
      <c r="T110" s="294" t="str">
        <f t="shared" si="13"/>
        <v/>
      </c>
      <c r="U110" s="295" t="str">
        <f t="shared" si="14"/>
        <v/>
      </c>
      <c r="V110" s="296" t="str">
        <f t="shared" si="15"/>
        <v/>
      </c>
      <c r="W110" s="8"/>
      <c r="AR110" t="str">
        <f t="shared" si="16"/>
        <v/>
      </c>
      <c r="AS110" t="str">
        <f t="shared" si="11"/>
        <v/>
      </c>
      <c r="AT110" s="145"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ht="15" customHeight="1" x14ac:dyDescent="0.35">
      <c r="A111" s="271"/>
      <c r="B111" s="269"/>
      <c r="C111" s="270"/>
      <c r="D111" s="270"/>
      <c r="E111" s="270"/>
      <c r="F111" s="270"/>
      <c r="G111" s="272"/>
      <c r="H111" s="273"/>
      <c r="I111" s="271"/>
      <c r="J111" s="268"/>
      <c r="K111" s="268"/>
      <c r="L111" s="274"/>
      <c r="M111" s="275"/>
      <c r="N111" s="276"/>
      <c r="P111" s="291" t="str">
        <f>IF(R111 = "", "", COUNT($R$4:R111))</f>
        <v/>
      </c>
      <c r="Q111" s="291" t="str">
        <f t="shared" si="9"/>
        <v/>
      </c>
      <c r="R111" s="292" t="str">
        <f t="shared" si="10"/>
        <v/>
      </c>
      <c r="S111" s="293" t="str">
        <f t="shared" si="12"/>
        <v/>
      </c>
      <c r="T111" s="294" t="str">
        <f t="shared" si="13"/>
        <v/>
      </c>
      <c r="U111" s="295" t="str">
        <f t="shared" si="14"/>
        <v/>
      </c>
      <c r="V111" s="296" t="str">
        <f t="shared" si="15"/>
        <v/>
      </c>
      <c r="W111" s="8"/>
      <c r="AR111" t="str">
        <f t="shared" si="16"/>
        <v/>
      </c>
      <c r="AS111" t="str">
        <f t="shared" si="11"/>
        <v/>
      </c>
      <c r="AT111" s="145"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ht="15" customHeight="1" x14ac:dyDescent="0.35">
      <c r="A112" s="271"/>
      <c r="B112" s="269"/>
      <c r="C112" s="270"/>
      <c r="D112" s="270"/>
      <c r="E112" s="270"/>
      <c r="F112" s="270"/>
      <c r="G112" s="272"/>
      <c r="H112" s="273"/>
      <c r="I112" s="271"/>
      <c r="J112" s="268"/>
      <c r="K112" s="268"/>
      <c r="L112" s="274"/>
      <c r="M112" s="275"/>
      <c r="N112" s="276"/>
      <c r="P112" s="291" t="str">
        <f>IF(R112 = "", "", COUNT($R$4:R112))</f>
        <v/>
      </c>
      <c r="Q112" s="291" t="str">
        <f t="shared" si="9"/>
        <v/>
      </c>
      <c r="R112" s="292" t="str">
        <f t="shared" si="10"/>
        <v/>
      </c>
      <c r="S112" s="293" t="str">
        <f t="shared" si="12"/>
        <v/>
      </c>
      <c r="T112" s="294" t="str">
        <f t="shared" si="13"/>
        <v/>
      </c>
      <c r="U112" s="295" t="str">
        <f t="shared" si="14"/>
        <v/>
      </c>
      <c r="V112" s="296" t="str">
        <f t="shared" si="15"/>
        <v/>
      </c>
      <c r="W112" s="8"/>
      <c r="AR112" t="str">
        <f t="shared" si="16"/>
        <v/>
      </c>
      <c r="AS112" t="str">
        <f t="shared" si="11"/>
        <v/>
      </c>
      <c r="AT112" s="145"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ht="15" customHeight="1" x14ac:dyDescent="0.35">
      <c r="A113" s="271"/>
      <c r="B113" s="269"/>
      <c r="C113" s="270"/>
      <c r="D113" s="270"/>
      <c r="E113" s="270"/>
      <c r="F113" s="270"/>
      <c r="G113" s="272"/>
      <c r="H113" s="273"/>
      <c r="I113" s="271"/>
      <c r="J113" s="268"/>
      <c r="K113" s="268"/>
      <c r="L113" s="274"/>
      <c r="M113" s="275"/>
      <c r="N113" s="276"/>
      <c r="P113" s="291" t="str">
        <f>IF(R113 = "", "", COUNT($R$4:R113))</f>
        <v/>
      </c>
      <c r="Q113" s="291" t="str">
        <f t="shared" si="9"/>
        <v/>
      </c>
      <c r="R113" s="292" t="str">
        <f t="shared" si="10"/>
        <v/>
      </c>
      <c r="S113" s="293" t="str">
        <f t="shared" si="12"/>
        <v/>
      </c>
      <c r="T113" s="294" t="str">
        <f t="shared" si="13"/>
        <v/>
      </c>
      <c r="U113" s="295" t="str">
        <f t="shared" si="14"/>
        <v/>
      </c>
      <c r="V113" s="296" t="str">
        <f t="shared" si="15"/>
        <v/>
      </c>
      <c r="W113" s="8"/>
      <c r="AR113" t="str">
        <f t="shared" si="16"/>
        <v/>
      </c>
      <c r="AS113" t="str">
        <f t="shared" si="11"/>
        <v/>
      </c>
      <c r="AT113" s="145"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ht="15" customHeight="1" x14ac:dyDescent="0.35">
      <c r="A114" s="271"/>
      <c r="B114" s="269"/>
      <c r="C114" s="270"/>
      <c r="D114" s="270"/>
      <c r="E114" s="270"/>
      <c r="F114" s="270"/>
      <c r="G114" s="272"/>
      <c r="H114" s="273"/>
      <c r="I114" s="271"/>
      <c r="J114" s="268"/>
      <c r="K114" s="268"/>
      <c r="L114" s="274"/>
      <c r="M114" s="275"/>
      <c r="N114" s="276"/>
      <c r="P114" s="291" t="str">
        <f>IF(R114 = "", "", COUNT($R$4:R114))</f>
        <v/>
      </c>
      <c r="Q114" s="291" t="str">
        <f t="shared" si="9"/>
        <v/>
      </c>
      <c r="R114" s="292" t="str">
        <f t="shared" si="10"/>
        <v/>
      </c>
      <c r="S114" s="293" t="str">
        <f t="shared" si="12"/>
        <v/>
      </c>
      <c r="T114" s="294" t="str">
        <f t="shared" si="13"/>
        <v/>
      </c>
      <c r="U114" s="295" t="str">
        <f t="shared" si="14"/>
        <v/>
      </c>
      <c r="V114" s="296" t="str">
        <f t="shared" si="15"/>
        <v/>
      </c>
      <c r="W114" s="8"/>
      <c r="AR114" t="str">
        <f t="shared" si="16"/>
        <v/>
      </c>
      <c r="AS114" t="str">
        <f t="shared" si="11"/>
        <v/>
      </c>
      <c r="AT114" s="145"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ht="15" customHeight="1" x14ac:dyDescent="0.35">
      <c r="A115" s="271"/>
      <c r="B115" s="269"/>
      <c r="C115" s="270"/>
      <c r="D115" s="270"/>
      <c r="E115" s="270"/>
      <c r="F115" s="270"/>
      <c r="G115" s="272"/>
      <c r="H115" s="273"/>
      <c r="I115" s="271"/>
      <c r="J115" s="268"/>
      <c r="K115" s="268"/>
      <c r="L115" s="274"/>
      <c r="M115" s="275"/>
      <c r="N115" s="276"/>
      <c r="P115" s="291" t="str">
        <f>IF(R115 = "", "", COUNT($R$4:R115))</f>
        <v/>
      </c>
      <c r="Q115" s="291" t="str">
        <f t="shared" si="9"/>
        <v/>
      </c>
      <c r="R115" s="292" t="str">
        <f t="shared" si="10"/>
        <v/>
      </c>
      <c r="S115" s="293" t="str">
        <f t="shared" si="12"/>
        <v/>
      </c>
      <c r="T115" s="294" t="str">
        <f t="shared" si="13"/>
        <v/>
      </c>
      <c r="U115" s="295" t="str">
        <f t="shared" si="14"/>
        <v/>
      </c>
      <c r="V115" s="296" t="str">
        <f t="shared" si="15"/>
        <v/>
      </c>
      <c r="W115" s="8"/>
      <c r="AR115" t="str">
        <f t="shared" si="16"/>
        <v/>
      </c>
      <c r="AS115" t="str">
        <f t="shared" si="11"/>
        <v/>
      </c>
      <c r="AT115" s="145"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ht="15" customHeight="1" x14ac:dyDescent="0.35">
      <c r="A116" s="271"/>
      <c r="B116" s="269"/>
      <c r="C116" s="270"/>
      <c r="D116" s="270"/>
      <c r="E116" s="270"/>
      <c r="F116" s="270"/>
      <c r="G116" s="272"/>
      <c r="H116" s="273"/>
      <c r="I116" s="271"/>
      <c r="J116" s="268"/>
      <c r="K116" s="268"/>
      <c r="L116" s="274"/>
      <c r="M116" s="275"/>
      <c r="N116" s="276"/>
      <c r="P116" s="291" t="str">
        <f>IF(R116 = "", "", COUNT($R$4:R116))</f>
        <v/>
      </c>
      <c r="Q116" s="291" t="str">
        <f t="shared" si="9"/>
        <v/>
      </c>
      <c r="R116" s="292" t="str">
        <f t="shared" si="10"/>
        <v/>
      </c>
      <c r="S116" s="293" t="str">
        <f t="shared" si="12"/>
        <v/>
      </c>
      <c r="T116" s="294" t="str">
        <f t="shared" si="13"/>
        <v/>
      </c>
      <c r="U116" s="295" t="str">
        <f t="shared" si="14"/>
        <v/>
      </c>
      <c r="V116" s="296" t="str">
        <f t="shared" si="15"/>
        <v/>
      </c>
      <c r="W116" s="8"/>
      <c r="AR116" t="str">
        <f t="shared" si="16"/>
        <v/>
      </c>
      <c r="AS116" t="str">
        <f t="shared" si="11"/>
        <v/>
      </c>
      <c r="AT116" s="145"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ht="15" customHeight="1" x14ac:dyDescent="0.35">
      <c r="A117" s="271"/>
      <c r="B117" s="269"/>
      <c r="C117" s="270"/>
      <c r="D117" s="270"/>
      <c r="E117" s="270"/>
      <c r="F117" s="270"/>
      <c r="G117" s="272"/>
      <c r="H117" s="273"/>
      <c r="I117" s="271"/>
      <c r="J117" s="268"/>
      <c r="K117" s="268"/>
      <c r="L117" s="274"/>
      <c r="M117" s="275"/>
      <c r="N117" s="276"/>
      <c r="P117" s="291" t="str">
        <f>IF(R117 = "", "", COUNT($R$4:R117))</f>
        <v/>
      </c>
      <c r="Q117" s="291" t="str">
        <f t="shared" si="9"/>
        <v/>
      </c>
      <c r="R117" s="292" t="str">
        <f t="shared" si="10"/>
        <v/>
      </c>
      <c r="S117" s="293" t="str">
        <f t="shared" si="12"/>
        <v/>
      </c>
      <c r="T117" s="294" t="str">
        <f t="shared" si="13"/>
        <v/>
      </c>
      <c r="U117" s="295" t="str">
        <f t="shared" si="14"/>
        <v/>
      </c>
      <c r="V117" s="296" t="str">
        <f t="shared" si="15"/>
        <v/>
      </c>
      <c r="W117" s="8"/>
      <c r="AR117" t="str">
        <f t="shared" si="16"/>
        <v/>
      </c>
      <c r="AS117" t="str">
        <f t="shared" si="11"/>
        <v/>
      </c>
      <c r="AT117" s="145"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ht="15" customHeight="1" x14ac:dyDescent="0.35">
      <c r="A118" s="271"/>
      <c r="B118" s="269"/>
      <c r="C118" s="270"/>
      <c r="D118" s="270"/>
      <c r="E118" s="270"/>
      <c r="F118" s="270"/>
      <c r="G118" s="272"/>
      <c r="H118" s="273"/>
      <c r="I118" s="271"/>
      <c r="J118" s="268"/>
      <c r="K118" s="268"/>
      <c r="L118" s="274"/>
      <c r="M118" s="275"/>
      <c r="N118" s="276"/>
      <c r="P118" s="291" t="str">
        <f>IF(R118 = "", "", COUNT($R$4:R118))</f>
        <v/>
      </c>
      <c r="Q118" s="291" t="str">
        <f t="shared" si="9"/>
        <v/>
      </c>
      <c r="R118" s="292" t="str">
        <f t="shared" si="10"/>
        <v/>
      </c>
      <c r="S118" s="293" t="str">
        <f t="shared" si="12"/>
        <v/>
      </c>
      <c r="T118" s="294" t="str">
        <f t="shared" si="13"/>
        <v/>
      </c>
      <c r="U118" s="295" t="str">
        <f t="shared" si="14"/>
        <v/>
      </c>
      <c r="V118" s="296" t="str">
        <f t="shared" si="15"/>
        <v/>
      </c>
      <c r="W118" s="8"/>
      <c r="AR118" t="str">
        <f t="shared" si="16"/>
        <v/>
      </c>
      <c r="AS118" t="str">
        <f t="shared" si="11"/>
        <v/>
      </c>
      <c r="AT118" s="145"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ht="15" customHeight="1" x14ac:dyDescent="0.35">
      <c r="A119" s="271"/>
      <c r="B119" s="269"/>
      <c r="C119" s="270"/>
      <c r="D119" s="270"/>
      <c r="E119" s="270"/>
      <c r="F119" s="270"/>
      <c r="G119" s="272"/>
      <c r="H119" s="273"/>
      <c r="I119" s="271"/>
      <c r="J119" s="268"/>
      <c r="K119" s="268"/>
      <c r="L119" s="274"/>
      <c r="M119" s="275"/>
      <c r="N119" s="276"/>
      <c r="P119" s="291" t="str">
        <f>IF(R119 = "", "", COUNT($R$4:R119))</f>
        <v/>
      </c>
      <c r="Q119" s="291" t="str">
        <f t="shared" si="9"/>
        <v/>
      </c>
      <c r="R119" s="292" t="str">
        <f t="shared" si="10"/>
        <v/>
      </c>
      <c r="S119" s="293" t="str">
        <f t="shared" si="12"/>
        <v/>
      </c>
      <c r="T119" s="294" t="str">
        <f t="shared" si="13"/>
        <v/>
      </c>
      <c r="U119" s="295" t="str">
        <f t="shared" si="14"/>
        <v/>
      </c>
      <c r="V119" s="296" t="str">
        <f t="shared" si="15"/>
        <v/>
      </c>
      <c r="W119" s="8"/>
      <c r="AR119" t="str">
        <f t="shared" si="16"/>
        <v/>
      </c>
      <c r="AS119" t="str">
        <f t="shared" si="11"/>
        <v/>
      </c>
      <c r="AT119" s="145"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ht="15" customHeight="1" x14ac:dyDescent="0.35">
      <c r="A120" s="271"/>
      <c r="B120" s="269"/>
      <c r="C120" s="270"/>
      <c r="D120" s="270"/>
      <c r="E120" s="270"/>
      <c r="F120" s="270"/>
      <c r="G120" s="272"/>
      <c r="H120" s="273"/>
      <c r="I120" s="271"/>
      <c r="J120" s="268"/>
      <c r="K120" s="268"/>
      <c r="L120" s="274"/>
      <c r="M120" s="275"/>
      <c r="N120" s="276"/>
      <c r="P120" s="291" t="str">
        <f>IF(R120 = "", "", COUNT($R$4:R120))</f>
        <v/>
      </c>
      <c r="Q120" s="291" t="str">
        <f t="shared" si="9"/>
        <v/>
      </c>
      <c r="R120" s="292" t="str">
        <f t="shared" si="10"/>
        <v/>
      </c>
      <c r="S120" s="293" t="str">
        <f t="shared" si="12"/>
        <v/>
      </c>
      <c r="T120" s="294" t="str">
        <f t="shared" si="13"/>
        <v/>
      </c>
      <c r="U120" s="295" t="str">
        <f t="shared" si="14"/>
        <v/>
      </c>
      <c r="V120" s="296" t="str">
        <f t="shared" si="15"/>
        <v/>
      </c>
      <c r="W120" s="8"/>
      <c r="AR120" t="str">
        <f t="shared" si="16"/>
        <v/>
      </c>
      <c r="AS120" t="str">
        <f t="shared" si="11"/>
        <v/>
      </c>
      <c r="AT120" s="145"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ht="15" customHeight="1" x14ac:dyDescent="0.35">
      <c r="A121" s="271"/>
      <c r="B121" s="269"/>
      <c r="C121" s="270"/>
      <c r="D121" s="270"/>
      <c r="E121" s="270"/>
      <c r="F121" s="270"/>
      <c r="G121" s="272"/>
      <c r="H121" s="273"/>
      <c r="I121" s="271"/>
      <c r="J121" s="268"/>
      <c r="K121" s="268"/>
      <c r="L121" s="274"/>
      <c r="M121" s="275"/>
      <c r="N121" s="276"/>
      <c r="P121" s="291" t="str">
        <f>IF(R121 = "", "", COUNT($R$4:R121))</f>
        <v/>
      </c>
      <c r="Q121" s="291" t="str">
        <f t="shared" si="9"/>
        <v/>
      </c>
      <c r="R121" s="292" t="str">
        <f t="shared" si="10"/>
        <v/>
      </c>
      <c r="S121" s="293" t="str">
        <f t="shared" si="12"/>
        <v/>
      </c>
      <c r="T121" s="294" t="str">
        <f t="shared" si="13"/>
        <v/>
      </c>
      <c r="U121" s="295" t="str">
        <f t="shared" si="14"/>
        <v/>
      </c>
      <c r="V121" s="296" t="str">
        <f t="shared" si="15"/>
        <v/>
      </c>
      <c r="W121" s="8"/>
      <c r="AR121" t="str">
        <f t="shared" si="16"/>
        <v/>
      </c>
      <c r="AS121" t="str">
        <f t="shared" si="11"/>
        <v/>
      </c>
      <c r="AT121" s="145"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ht="15" customHeight="1" x14ac:dyDescent="0.35">
      <c r="A122" s="271"/>
      <c r="B122" s="269"/>
      <c r="C122" s="270"/>
      <c r="D122" s="270"/>
      <c r="E122" s="270"/>
      <c r="F122" s="270"/>
      <c r="G122" s="272"/>
      <c r="H122" s="273"/>
      <c r="I122" s="271"/>
      <c r="J122" s="268"/>
      <c r="K122" s="268"/>
      <c r="L122" s="274"/>
      <c r="M122" s="275"/>
      <c r="N122" s="276"/>
      <c r="P122" s="291" t="str">
        <f>IF(R122 = "", "", COUNT($R$4:R122))</f>
        <v/>
      </c>
      <c r="Q122" s="291" t="str">
        <f t="shared" si="9"/>
        <v/>
      </c>
      <c r="R122" s="292" t="str">
        <f t="shared" si="10"/>
        <v/>
      </c>
      <c r="S122" s="293" t="str">
        <f t="shared" si="12"/>
        <v/>
      </c>
      <c r="T122" s="294" t="str">
        <f t="shared" si="13"/>
        <v/>
      </c>
      <c r="U122" s="295" t="str">
        <f t="shared" si="14"/>
        <v/>
      </c>
      <c r="V122" s="296" t="str">
        <f t="shared" si="15"/>
        <v/>
      </c>
      <c r="W122" s="8"/>
      <c r="AR122" t="str">
        <f t="shared" si="16"/>
        <v/>
      </c>
      <c r="AS122" t="str">
        <f t="shared" si="11"/>
        <v/>
      </c>
      <c r="AT122" s="145"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ht="15" customHeight="1" x14ac:dyDescent="0.35">
      <c r="A123" s="271"/>
      <c r="B123" s="269"/>
      <c r="C123" s="270"/>
      <c r="D123" s="270"/>
      <c r="E123" s="270"/>
      <c r="F123" s="270"/>
      <c r="G123" s="272"/>
      <c r="H123" s="273"/>
      <c r="I123" s="271"/>
      <c r="J123" s="268"/>
      <c r="K123" s="268"/>
      <c r="L123" s="274"/>
      <c r="M123" s="275"/>
      <c r="N123" s="276"/>
      <c r="P123" s="291" t="str">
        <f>IF(R123 = "", "", COUNT($R$4:R123))</f>
        <v/>
      </c>
      <c r="Q123" s="291" t="str">
        <f t="shared" si="9"/>
        <v/>
      </c>
      <c r="R123" s="292" t="str">
        <f t="shared" si="10"/>
        <v/>
      </c>
      <c r="S123" s="293" t="str">
        <f t="shared" si="12"/>
        <v/>
      </c>
      <c r="T123" s="294" t="str">
        <f t="shared" si="13"/>
        <v/>
      </c>
      <c r="U123" s="295" t="str">
        <f t="shared" si="14"/>
        <v/>
      </c>
      <c r="V123" s="296" t="str">
        <f t="shared" si="15"/>
        <v/>
      </c>
      <c r="W123" s="8"/>
      <c r="AR123" t="str">
        <f t="shared" si="16"/>
        <v/>
      </c>
      <c r="AS123" t="str">
        <f t="shared" si="11"/>
        <v/>
      </c>
      <c r="AT123" s="145"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ht="15" customHeight="1" x14ac:dyDescent="0.35">
      <c r="A124" s="271"/>
      <c r="B124" s="269"/>
      <c r="C124" s="270"/>
      <c r="D124" s="270"/>
      <c r="E124" s="270"/>
      <c r="F124" s="270"/>
      <c r="G124" s="272"/>
      <c r="H124" s="273"/>
      <c r="I124" s="271"/>
      <c r="J124" s="268"/>
      <c r="K124" s="268"/>
      <c r="L124" s="274"/>
      <c r="M124" s="275"/>
      <c r="N124" s="276"/>
      <c r="P124" s="291" t="str">
        <f>IF(R124 = "", "", COUNT($R$4:R124))</f>
        <v/>
      </c>
      <c r="Q124" s="291" t="str">
        <f t="shared" si="9"/>
        <v/>
      </c>
      <c r="R124" s="292" t="str">
        <f t="shared" si="10"/>
        <v/>
      </c>
      <c r="S124" s="293" t="str">
        <f t="shared" si="12"/>
        <v/>
      </c>
      <c r="T124" s="294" t="str">
        <f t="shared" si="13"/>
        <v/>
      </c>
      <c r="U124" s="295" t="str">
        <f t="shared" si="14"/>
        <v/>
      </c>
      <c r="V124" s="296" t="str">
        <f t="shared" si="15"/>
        <v/>
      </c>
      <c r="W124" s="8"/>
      <c r="AR124" t="str">
        <f t="shared" si="16"/>
        <v/>
      </c>
      <c r="AS124" t="str">
        <f t="shared" si="11"/>
        <v/>
      </c>
      <c r="AT124" s="145"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ht="15" customHeight="1" x14ac:dyDescent="0.35">
      <c r="A125" s="271"/>
      <c r="B125" s="269"/>
      <c r="C125" s="270"/>
      <c r="D125" s="270"/>
      <c r="E125" s="270"/>
      <c r="F125" s="270"/>
      <c r="G125" s="272"/>
      <c r="H125" s="273"/>
      <c r="I125" s="271"/>
      <c r="J125" s="268"/>
      <c r="K125" s="268"/>
      <c r="L125" s="274"/>
      <c r="M125" s="275"/>
      <c r="N125" s="276"/>
      <c r="P125" s="291" t="str">
        <f>IF(R125 = "", "", COUNT($R$4:R125))</f>
        <v/>
      </c>
      <c r="Q125" s="291" t="str">
        <f t="shared" si="9"/>
        <v/>
      </c>
      <c r="R125" s="292" t="str">
        <f t="shared" si="10"/>
        <v/>
      </c>
      <c r="S125" s="293" t="str">
        <f t="shared" si="12"/>
        <v/>
      </c>
      <c r="T125" s="294" t="str">
        <f t="shared" si="13"/>
        <v/>
      </c>
      <c r="U125" s="295" t="str">
        <f t="shared" si="14"/>
        <v/>
      </c>
      <c r="V125" s="296" t="str">
        <f t="shared" si="15"/>
        <v/>
      </c>
      <c r="W125" s="8"/>
      <c r="AR125" t="str">
        <f t="shared" si="16"/>
        <v/>
      </c>
      <c r="AS125" t="str">
        <f t="shared" si="11"/>
        <v/>
      </c>
      <c r="AT125" s="145"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ht="15" customHeight="1" x14ac:dyDescent="0.35">
      <c r="A126" s="271"/>
      <c r="B126" s="269"/>
      <c r="C126" s="270"/>
      <c r="D126" s="270"/>
      <c r="E126" s="270"/>
      <c r="F126" s="270"/>
      <c r="G126" s="272"/>
      <c r="H126" s="273"/>
      <c r="I126" s="271"/>
      <c r="J126" s="268"/>
      <c r="K126" s="268"/>
      <c r="L126" s="274"/>
      <c r="M126" s="275"/>
      <c r="N126" s="276"/>
      <c r="P126" s="291" t="str">
        <f>IF(R126 = "", "", COUNT($R$4:R126))</f>
        <v/>
      </c>
      <c r="Q126" s="291" t="str">
        <f t="shared" si="9"/>
        <v/>
      </c>
      <c r="R126" s="292" t="str">
        <f t="shared" si="10"/>
        <v/>
      </c>
      <c r="S126" s="293" t="str">
        <f t="shared" si="12"/>
        <v/>
      </c>
      <c r="T126" s="294" t="str">
        <f t="shared" si="13"/>
        <v/>
      </c>
      <c r="U126" s="295" t="str">
        <f t="shared" si="14"/>
        <v/>
      </c>
      <c r="V126" s="296" t="str">
        <f t="shared" si="15"/>
        <v/>
      </c>
      <c r="W126" s="8"/>
      <c r="AR126" t="str">
        <f t="shared" si="16"/>
        <v/>
      </c>
      <c r="AS126" t="str">
        <f t="shared" si="11"/>
        <v/>
      </c>
      <c r="AT126" s="145"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ht="15" customHeight="1" x14ac:dyDescent="0.35">
      <c r="A127" s="271"/>
      <c r="B127" s="269"/>
      <c r="C127" s="270"/>
      <c r="D127" s="270"/>
      <c r="E127" s="270"/>
      <c r="F127" s="270"/>
      <c r="G127" s="272"/>
      <c r="H127" s="273"/>
      <c r="I127" s="271"/>
      <c r="J127" s="268"/>
      <c r="K127" s="268"/>
      <c r="L127" s="274"/>
      <c r="M127" s="275"/>
      <c r="N127" s="276"/>
      <c r="P127" s="291" t="str">
        <f>IF(R127 = "", "", COUNT($R$4:R127))</f>
        <v/>
      </c>
      <c r="Q127" s="291" t="str">
        <f t="shared" si="9"/>
        <v/>
      </c>
      <c r="R127" s="292" t="str">
        <f t="shared" si="10"/>
        <v/>
      </c>
      <c r="S127" s="293" t="str">
        <f t="shared" si="12"/>
        <v/>
      </c>
      <c r="T127" s="294" t="str">
        <f t="shared" si="13"/>
        <v/>
      </c>
      <c r="U127" s="295" t="str">
        <f t="shared" si="14"/>
        <v/>
      </c>
      <c r="V127" s="296" t="str">
        <f t="shared" si="15"/>
        <v/>
      </c>
      <c r="W127" s="8"/>
      <c r="AR127" t="str">
        <f t="shared" si="16"/>
        <v/>
      </c>
      <c r="AS127" t="str">
        <f t="shared" si="11"/>
        <v/>
      </c>
      <c r="AT127" s="145"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ht="15" customHeight="1" x14ac:dyDescent="0.35">
      <c r="A128" s="271"/>
      <c r="B128" s="269"/>
      <c r="C128" s="270"/>
      <c r="D128" s="270"/>
      <c r="E128" s="270"/>
      <c r="F128" s="270"/>
      <c r="G128" s="272"/>
      <c r="H128" s="273"/>
      <c r="I128" s="271"/>
      <c r="J128" s="268"/>
      <c r="K128" s="268"/>
      <c r="L128" s="274"/>
      <c r="M128" s="275"/>
      <c r="N128" s="276"/>
      <c r="P128" s="291" t="str">
        <f>IF(R128 = "", "", COUNT($R$4:R128))</f>
        <v/>
      </c>
      <c r="Q128" s="291" t="str">
        <f t="shared" si="9"/>
        <v/>
      </c>
      <c r="R128" s="292" t="str">
        <f t="shared" si="10"/>
        <v/>
      </c>
      <c r="S128" s="293" t="str">
        <f t="shared" si="12"/>
        <v/>
      </c>
      <c r="T128" s="294" t="str">
        <f t="shared" si="13"/>
        <v/>
      </c>
      <c r="U128" s="295" t="str">
        <f t="shared" si="14"/>
        <v/>
      </c>
      <c r="V128" s="296" t="str">
        <f t="shared" si="15"/>
        <v/>
      </c>
      <c r="W128" s="8"/>
      <c r="AR128" t="str">
        <f t="shared" si="16"/>
        <v/>
      </c>
      <c r="AS128" t="str">
        <f t="shared" si="11"/>
        <v/>
      </c>
      <c r="AT128" s="145"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ht="15" customHeight="1" x14ac:dyDescent="0.35">
      <c r="A129" s="271"/>
      <c r="B129" s="269"/>
      <c r="C129" s="270"/>
      <c r="D129" s="270"/>
      <c r="E129" s="270"/>
      <c r="F129" s="270"/>
      <c r="G129" s="272"/>
      <c r="H129" s="273"/>
      <c r="I129" s="271"/>
      <c r="J129" s="268"/>
      <c r="K129" s="268"/>
      <c r="L129" s="274"/>
      <c r="M129" s="275"/>
      <c r="N129" s="276"/>
      <c r="P129" s="291" t="str">
        <f>IF(R129 = "", "", COUNT($R$4:R129))</f>
        <v/>
      </c>
      <c r="Q129" s="291" t="str">
        <f t="shared" si="9"/>
        <v/>
      </c>
      <c r="R129" s="292" t="str">
        <f t="shared" si="10"/>
        <v/>
      </c>
      <c r="S129" s="293" t="str">
        <f t="shared" si="12"/>
        <v/>
      </c>
      <c r="T129" s="294" t="str">
        <f t="shared" si="13"/>
        <v/>
      </c>
      <c r="U129" s="295" t="str">
        <f t="shared" si="14"/>
        <v/>
      </c>
      <c r="V129" s="296" t="str">
        <f t="shared" si="15"/>
        <v/>
      </c>
      <c r="W129" s="8"/>
      <c r="AR129" t="str">
        <f t="shared" si="16"/>
        <v/>
      </c>
      <c r="AS129" t="str">
        <f t="shared" si="11"/>
        <v/>
      </c>
      <c r="AT129" s="145"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ht="15" customHeight="1" x14ac:dyDescent="0.35">
      <c r="A130" s="271"/>
      <c r="B130" s="269"/>
      <c r="C130" s="270"/>
      <c r="D130" s="270"/>
      <c r="E130" s="270"/>
      <c r="F130" s="270"/>
      <c r="G130" s="272"/>
      <c r="H130" s="273"/>
      <c r="I130" s="271"/>
      <c r="J130" s="268"/>
      <c r="K130" s="268"/>
      <c r="L130" s="274"/>
      <c r="M130" s="275"/>
      <c r="N130" s="276"/>
      <c r="P130" s="291" t="str">
        <f>IF(R130 = "", "", COUNT($R$4:R130))</f>
        <v/>
      </c>
      <c r="Q130" s="291" t="str">
        <f t="shared" si="9"/>
        <v/>
      </c>
      <c r="R130" s="292" t="str">
        <f t="shared" si="10"/>
        <v/>
      </c>
      <c r="S130" s="293" t="str">
        <f t="shared" si="12"/>
        <v/>
      </c>
      <c r="T130" s="294" t="str">
        <f t="shared" si="13"/>
        <v/>
      </c>
      <c r="U130" s="295" t="str">
        <f t="shared" si="14"/>
        <v/>
      </c>
      <c r="V130" s="296" t="str">
        <f t="shared" si="15"/>
        <v/>
      </c>
      <c r="W130" s="8"/>
      <c r="AR130" t="str">
        <f t="shared" si="16"/>
        <v/>
      </c>
      <c r="AS130" t="str">
        <f t="shared" si="11"/>
        <v/>
      </c>
      <c r="AT130" s="145"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ht="15" customHeight="1" x14ac:dyDescent="0.35">
      <c r="A131" s="271"/>
      <c r="B131" s="269"/>
      <c r="C131" s="270"/>
      <c r="D131" s="270"/>
      <c r="E131" s="270"/>
      <c r="F131" s="270"/>
      <c r="G131" s="272"/>
      <c r="H131" s="273"/>
      <c r="I131" s="271"/>
      <c r="J131" s="268"/>
      <c r="K131" s="268"/>
      <c r="L131" s="274"/>
      <c r="M131" s="275"/>
      <c r="N131" s="276"/>
      <c r="P131" s="291" t="str">
        <f>IF(R131 = "", "", COUNT($R$4:R131))</f>
        <v/>
      </c>
      <c r="Q131" s="291" t="str">
        <f t="shared" si="9"/>
        <v/>
      </c>
      <c r="R131" s="292" t="str">
        <f t="shared" si="10"/>
        <v/>
      </c>
      <c r="S131" s="293" t="str">
        <f t="shared" si="12"/>
        <v/>
      </c>
      <c r="T131" s="294" t="str">
        <f t="shared" si="13"/>
        <v/>
      </c>
      <c r="U131" s="295" t="str">
        <f t="shared" si="14"/>
        <v/>
      </c>
      <c r="V131" s="296" t="str">
        <f t="shared" si="15"/>
        <v/>
      </c>
      <c r="W131" s="8"/>
      <c r="AR131" t="str">
        <f t="shared" si="16"/>
        <v/>
      </c>
      <c r="AS131" t="str">
        <f t="shared" si="11"/>
        <v/>
      </c>
      <c r="AT131" s="145"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ht="15" customHeight="1" x14ac:dyDescent="0.35">
      <c r="A132" s="271"/>
      <c r="B132" s="269"/>
      <c r="C132" s="270"/>
      <c r="D132" s="270"/>
      <c r="E132" s="270"/>
      <c r="F132" s="270"/>
      <c r="G132" s="272"/>
      <c r="H132" s="273"/>
      <c r="I132" s="271"/>
      <c r="J132" s="268"/>
      <c r="K132" s="268"/>
      <c r="L132" s="274"/>
      <c r="M132" s="275"/>
      <c r="N132" s="276"/>
      <c r="P132" s="291" t="str">
        <f>IF(R132 = "", "", COUNT($R$4:R132))</f>
        <v/>
      </c>
      <c r="Q132" s="291" t="str">
        <f t="shared" ref="Q132:Q195" si="17">IF(B132="", "", YEAR(B132))</f>
        <v/>
      </c>
      <c r="R132" s="292" t="str">
        <f t="shared" ref="R132:R195" si="18">IF(A132="", "", IF(G132="",1,IF(G132="O",1,IF(G132="C",8.4,IF(G132="B",8.4,IF(G132="A",76.8,IF(G132="K",76.8,"ERR")))))))</f>
        <v/>
      </c>
      <c r="S132" s="293" t="str">
        <f t="shared" si="12"/>
        <v/>
      </c>
      <c r="T132" s="294" t="str">
        <f t="shared" si="13"/>
        <v/>
      </c>
      <c r="U132" s="295" t="str">
        <f t="shared" si="14"/>
        <v/>
      </c>
      <c r="V132" s="296" t="str">
        <f t="shared" si="15"/>
        <v/>
      </c>
      <c r="W132" s="8"/>
      <c r="AR132" t="str">
        <f t="shared" si="16"/>
        <v/>
      </c>
      <c r="AS132" t="str">
        <f t="shared" ref="AS132:AS195" si="19">IF(OR(M132="Y",N132="Y"),"Y","")</f>
        <v/>
      </c>
      <c r="AT132" s="145"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ht="15" customHeight="1" x14ac:dyDescent="0.35">
      <c r="A133" s="271"/>
      <c r="B133" s="269"/>
      <c r="C133" s="270"/>
      <c r="D133" s="270"/>
      <c r="E133" s="270"/>
      <c r="F133" s="270"/>
      <c r="G133" s="272"/>
      <c r="H133" s="273"/>
      <c r="I133" s="271"/>
      <c r="J133" s="268"/>
      <c r="K133" s="268"/>
      <c r="L133" s="274"/>
      <c r="M133" s="275"/>
      <c r="N133" s="276"/>
      <c r="P133" s="291" t="str">
        <f>IF(R133 = "", "", COUNT($R$4:R133))</f>
        <v/>
      </c>
      <c r="Q133" s="291" t="str">
        <f t="shared" si="17"/>
        <v/>
      </c>
      <c r="R133" s="292" t="str">
        <f t="shared" si="18"/>
        <v/>
      </c>
      <c r="S133" s="293" t="str">
        <f t="shared" ref="S133:S196" si="20">IF(M133&lt;&gt;"",R133,"")</f>
        <v/>
      </c>
      <c r="T133" s="294" t="str">
        <f t="shared" ref="T133:T196" si="21">IF(IF(M133&lt;&gt;"",G133,"")=0, "O", IF(M133&lt;&gt;"",G133,""))</f>
        <v/>
      </c>
      <c r="U133" s="295" t="str">
        <f t="shared" ref="U133:U196" si="22">IF(N133&lt;&gt;"",R133,"")</f>
        <v/>
      </c>
      <c r="V133" s="296" t="str">
        <f t="shared" ref="V133:V196" si="23">IF(IF(N133&lt;&gt;"",G133,"")=0, "O", IF(N133&lt;&gt;"",G133,""))</f>
        <v/>
      </c>
      <c r="W133" s="8"/>
      <c r="AR133" t="str">
        <f t="shared" ref="AR133:AR196" si="24">IF(P133&gt;0, P133, "")</f>
        <v/>
      </c>
      <c r="AS133" t="str">
        <f t="shared" si="19"/>
        <v/>
      </c>
      <c r="AT133" s="145"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ht="15" customHeight="1" x14ac:dyDescent="0.35">
      <c r="A134" s="271"/>
      <c r="B134" s="269"/>
      <c r="C134" s="270"/>
      <c r="D134" s="270"/>
      <c r="E134" s="270"/>
      <c r="F134" s="270"/>
      <c r="G134" s="272"/>
      <c r="H134" s="273"/>
      <c r="I134" s="271"/>
      <c r="J134" s="268"/>
      <c r="K134" s="268"/>
      <c r="L134" s="274"/>
      <c r="M134" s="275"/>
      <c r="N134" s="276"/>
      <c r="P134" s="291" t="str">
        <f>IF(R134 = "", "", COUNT($R$4:R134))</f>
        <v/>
      </c>
      <c r="Q134" s="291" t="str">
        <f t="shared" si="17"/>
        <v/>
      </c>
      <c r="R134" s="292" t="str">
        <f t="shared" si="18"/>
        <v/>
      </c>
      <c r="S134" s="293" t="str">
        <f t="shared" si="20"/>
        <v/>
      </c>
      <c r="T134" s="294" t="str">
        <f t="shared" si="21"/>
        <v/>
      </c>
      <c r="U134" s="295" t="str">
        <f t="shared" si="22"/>
        <v/>
      </c>
      <c r="V134" s="296" t="str">
        <f t="shared" si="23"/>
        <v/>
      </c>
      <c r="W134" s="8"/>
      <c r="AR134" t="str">
        <f t="shared" si="24"/>
        <v/>
      </c>
      <c r="AS134" t="str">
        <f t="shared" si="19"/>
        <v/>
      </c>
      <c r="AT134" s="145"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ht="15" customHeight="1" x14ac:dyDescent="0.35">
      <c r="A135" s="271"/>
      <c r="B135" s="269"/>
      <c r="C135" s="270"/>
      <c r="D135" s="270"/>
      <c r="E135" s="270"/>
      <c r="F135" s="270"/>
      <c r="G135" s="272"/>
      <c r="H135" s="273"/>
      <c r="I135" s="271"/>
      <c r="J135" s="268"/>
      <c r="K135" s="268"/>
      <c r="L135" s="274"/>
      <c r="M135" s="275"/>
      <c r="N135" s="276"/>
      <c r="P135" s="291" t="str">
        <f>IF(R135 = "", "", COUNT($R$4:R135))</f>
        <v/>
      </c>
      <c r="Q135" s="291" t="str">
        <f t="shared" si="17"/>
        <v/>
      </c>
      <c r="R135" s="292" t="str">
        <f t="shared" si="18"/>
        <v/>
      </c>
      <c r="S135" s="293" t="str">
        <f t="shared" si="20"/>
        <v/>
      </c>
      <c r="T135" s="294" t="str">
        <f t="shared" si="21"/>
        <v/>
      </c>
      <c r="U135" s="295" t="str">
        <f t="shared" si="22"/>
        <v/>
      </c>
      <c r="V135" s="296" t="str">
        <f t="shared" si="23"/>
        <v/>
      </c>
      <c r="W135" s="8"/>
      <c r="AR135" t="str">
        <f t="shared" si="24"/>
        <v/>
      </c>
      <c r="AS135" t="str">
        <f t="shared" si="19"/>
        <v/>
      </c>
      <c r="AT135" s="145"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ht="15" customHeight="1" x14ac:dyDescent="0.35">
      <c r="A136" s="271"/>
      <c r="B136" s="269"/>
      <c r="C136" s="270"/>
      <c r="D136" s="270"/>
      <c r="E136" s="270"/>
      <c r="F136" s="270"/>
      <c r="G136" s="272"/>
      <c r="H136" s="273"/>
      <c r="I136" s="271"/>
      <c r="J136" s="268"/>
      <c r="K136" s="268"/>
      <c r="L136" s="274"/>
      <c r="M136" s="275"/>
      <c r="N136" s="276"/>
      <c r="P136" s="291" t="str">
        <f>IF(R136 = "", "", COUNT($R$4:R136))</f>
        <v/>
      </c>
      <c r="Q136" s="291" t="str">
        <f t="shared" si="17"/>
        <v/>
      </c>
      <c r="R136" s="292" t="str">
        <f t="shared" si="18"/>
        <v/>
      </c>
      <c r="S136" s="293" t="str">
        <f t="shared" si="20"/>
        <v/>
      </c>
      <c r="T136" s="294" t="str">
        <f t="shared" si="21"/>
        <v/>
      </c>
      <c r="U136" s="295" t="str">
        <f t="shared" si="22"/>
        <v/>
      </c>
      <c r="V136" s="296" t="str">
        <f t="shared" si="23"/>
        <v/>
      </c>
      <c r="W136" s="8"/>
      <c r="AR136" t="str">
        <f t="shared" si="24"/>
        <v/>
      </c>
      <c r="AS136" t="str">
        <f t="shared" si="19"/>
        <v/>
      </c>
      <c r="AT136" s="145"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ht="15" customHeight="1" x14ac:dyDescent="0.35">
      <c r="A137" s="271"/>
      <c r="B137" s="269"/>
      <c r="C137" s="270"/>
      <c r="D137" s="270"/>
      <c r="E137" s="270"/>
      <c r="F137" s="270"/>
      <c r="G137" s="272"/>
      <c r="H137" s="273"/>
      <c r="I137" s="271"/>
      <c r="J137" s="268"/>
      <c r="K137" s="268"/>
      <c r="L137" s="274"/>
      <c r="M137" s="275"/>
      <c r="N137" s="276"/>
      <c r="P137" s="291" t="str">
        <f>IF(R137 = "", "", COUNT($R$4:R137))</f>
        <v/>
      </c>
      <c r="Q137" s="291" t="str">
        <f t="shared" si="17"/>
        <v/>
      </c>
      <c r="R137" s="292" t="str">
        <f t="shared" si="18"/>
        <v/>
      </c>
      <c r="S137" s="293" t="str">
        <f t="shared" si="20"/>
        <v/>
      </c>
      <c r="T137" s="294" t="str">
        <f t="shared" si="21"/>
        <v/>
      </c>
      <c r="U137" s="295" t="str">
        <f t="shared" si="22"/>
        <v/>
      </c>
      <c r="V137" s="296" t="str">
        <f t="shared" si="23"/>
        <v/>
      </c>
      <c r="W137" s="8"/>
      <c r="AR137" t="str">
        <f t="shared" si="24"/>
        <v/>
      </c>
      <c r="AS137" t="str">
        <f t="shared" si="19"/>
        <v/>
      </c>
      <c r="AT137" s="145"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ht="15" customHeight="1" x14ac:dyDescent="0.35">
      <c r="A138" s="271"/>
      <c r="B138" s="269"/>
      <c r="C138" s="270"/>
      <c r="D138" s="270"/>
      <c r="E138" s="270"/>
      <c r="F138" s="270"/>
      <c r="G138" s="272"/>
      <c r="H138" s="273"/>
      <c r="I138" s="271"/>
      <c r="J138" s="268"/>
      <c r="K138" s="268"/>
      <c r="L138" s="274"/>
      <c r="M138" s="275"/>
      <c r="N138" s="276"/>
      <c r="P138" s="291" t="str">
        <f>IF(R138 = "", "", COUNT($R$4:R138))</f>
        <v/>
      </c>
      <c r="Q138" s="291" t="str">
        <f t="shared" si="17"/>
        <v/>
      </c>
      <c r="R138" s="292" t="str">
        <f t="shared" si="18"/>
        <v/>
      </c>
      <c r="S138" s="293" t="str">
        <f t="shared" si="20"/>
        <v/>
      </c>
      <c r="T138" s="294" t="str">
        <f t="shared" si="21"/>
        <v/>
      </c>
      <c r="U138" s="295" t="str">
        <f t="shared" si="22"/>
        <v/>
      </c>
      <c r="V138" s="296" t="str">
        <f t="shared" si="23"/>
        <v/>
      </c>
      <c r="W138" s="8"/>
      <c r="AR138" t="str">
        <f t="shared" si="24"/>
        <v/>
      </c>
      <c r="AS138" t="str">
        <f t="shared" si="19"/>
        <v/>
      </c>
      <c r="AT138" s="145"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ht="15" customHeight="1" x14ac:dyDescent="0.35">
      <c r="A139" s="271"/>
      <c r="B139" s="269"/>
      <c r="C139" s="270"/>
      <c r="D139" s="270"/>
      <c r="E139" s="270"/>
      <c r="F139" s="270"/>
      <c r="G139" s="272"/>
      <c r="H139" s="273"/>
      <c r="I139" s="271"/>
      <c r="J139" s="268"/>
      <c r="K139" s="268"/>
      <c r="L139" s="274"/>
      <c r="M139" s="275"/>
      <c r="N139" s="276"/>
      <c r="P139" s="291" t="str">
        <f>IF(R139 = "", "", COUNT($R$4:R139))</f>
        <v/>
      </c>
      <c r="Q139" s="291" t="str">
        <f t="shared" si="17"/>
        <v/>
      </c>
      <c r="R139" s="292" t="str">
        <f t="shared" si="18"/>
        <v/>
      </c>
      <c r="S139" s="293" t="str">
        <f t="shared" si="20"/>
        <v/>
      </c>
      <c r="T139" s="294" t="str">
        <f t="shared" si="21"/>
        <v/>
      </c>
      <c r="U139" s="295" t="str">
        <f t="shared" si="22"/>
        <v/>
      </c>
      <c r="V139" s="296" t="str">
        <f t="shared" si="23"/>
        <v/>
      </c>
      <c r="W139" s="8"/>
      <c r="AR139" t="str">
        <f t="shared" si="24"/>
        <v/>
      </c>
      <c r="AS139" t="str">
        <f t="shared" si="19"/>
        <v/>
      </c>
      <c r="AT139" s="145"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ht="15" customHeight="1" x14ac:dyDescent="0.35">
      <c r="A140" s="271"/>
      <c r="B140" s="269"/>
      <c r="C140" s="270"/>
      <c r="D140" s="270"/>
      <c r="E140" s="270"/>
      <c r="F140" s="270"/>
      <c r="G140" s="272"/>
      <c r="H140" s="273"/>
      <c r="I140" s="271"/>
      <c r="J140" s="268"/>
      <c r="K140" s="268"/>
      <c r="L140" s="274"/>
      <c r="M140" s="275"/>
      <c r="N140" s="276"/>
      <c r="P140" s="291" t="str">
        <f>IF(R140 = "", "", COUNT($R$4:R140))</f>
        <v/>
      </c>
      <c r="Q140" s="291" t="str">
        <f t="shared" si="17"/>
        <v/>
      </c>
      <c r="R140" s="292" t="str">
        <f t="shared" si="18"/>
        <v/>
      </c>
      <c r="S140" s="293" t="str">
        <f t="shared" si="20"/>
        <v/>
      </c>
      <c r="T140" s="294" t="str">
        <f t="shared" si="21"/>
        <v/>
      </c>
      <c r="U140" s="295" t="str">
        <f t="shared" si="22"/>
        <v/>
      </c>
      <c r="V140" s="296" t="str">
        <f t="shared" si="23"/>
        <v/>
      </c>
      <c r="W140" s="8"/>
      <c r="AR140" t="str">
        <f t="shared" si="24"/>
        <v/>
      </c>
      <c r="AS140" t="str">
        <f t="shared" si="19"/>
        <v/>
      </c>
      <c r="AT140" s="145"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ht="15" customHeight="1" x14ac:dyDescent="0.35">
      <c r="A141" s="271"/>
      <c r="B141" s="269"/>
      <c r="C141" s="270"/>
      <c r="D141" s="270"/>
      <c r="E141" s="270"/>
      <c r="F141" s="270"/>
      <c r="G141" s="272"/>
      <c r="H141" s="273"/>
      <c r="I141" s="271"/>
      <c r="J141" s="268"/>
      <c r="K141" s="268"/>
      <c r="L141" s="274"/>
      <c r="M141" s="275"/>
      <c r="N141" s="276"/>
      <c r="P141" s="291" t="str">
        <f>IF(R141 = "", "", COUNT($R$4:R141))</f>
        <v/>
      </c>
      <c r="Q141" s="291" t="str">
        <f t="shared" si="17"/>
        <v/>
      </c>
      <c r="R141" s="292" t="str">
        <f t="shared" si="18"/>
        <v/>
      </c>
      <c r="S141" s="293" t="str">
        <f t="shared" si="20"/>
        <v/>
      </c>
      <c r="T141" s="294" t="str">
        <f t="shared" si="21"/>
        <v/>
      </c>
      <c r="U141" s="295" t="str">
        <f t="shared" si="22"/>
        <v/>
      </c>
      <c r="V141" s="296" t="str">
        <f t="shared" si="23"/>
        <v/>
      </c>
      <c r="W141" s="8"/>
      <c r="AR141" t="str">
        <f t="shared" si="24"/>
        <v/>
      </c>
      <c r="AS141" t="str">
        <f t="shared" si="19"/>
        <v/>
      </c>
      <c r="AT141" s="145"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ht="15" customHeight="1" x14ac:dyDescent="0.35">
      <c r="A142" s="271"/>
      <c r="B142" s="269"/>
      <c r="C142" s="270"/>
      <c r="D142" s="270"/>
      <c r="E142" s="270"/>
      <c r="F142" s="270"/>
      <c r="G142" s="272"/>
      <c r="H142" s="273"/>
      <c r="I142" s="271"/>
      <c r="J142" s="268"/>
      <c r="K142" s="268"/>
      <c r="L142" s="274"/>
      <c r="M142" s="275"/>
      <c r="N142" s="276"/>
      <c r="P142" s="291" t="str">
        <f>IF(R142 = "", "", COUNT($R$4:R142))</f>
        <v/>
      </c>
      <c r="Q142" s="291" t="str">
        <f t="shared" si="17"/>
        <v/>
      </c>
      <c r="R142" s="292" t="str">
        <f t="shared" si="18"/>
        <v/>
      </c>
      <c r="S142" s="293" t="str">
        <f t="shared" si="20"/>
        <v/>
      </c>
      <c r="T142" s="294" t="str">
        <f t="shared" si="21"/>
        <v/>
      </c>
      <c r="U142" s="295" t="str">
        <f t="shared" si="22"/>
        <v/>
      </c>
      <c r="V142" s="296" t="str">
        <f t="shared" si="23"/>
        <v/>
      </c>
      <c r="W142" s="8"/>
      <c r="AR142" t="str">
        <f t="shared" si="24"/>
        <v/>
      </c>
      <c r="AS142" t="str">
        <f t="shared" si="19"/>
        <v/>
      </c>
      <c r="AT142" s="145"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ht="15" customHeight="1" x14ac:dyDescent="0.35">
      <c r="A143" s="271"/>
      <c r="B143" s="269"/>
      <c r="C143" s="270"/>
      <c r="D143" s="270"/>
      <c r="E143" s="270"/>
      <c r="F143" s="270"/>
      <c r="G143" s="272"/>
      <c r="H143" s="273"/>
      <c r="I143" s="271"/>
      <c r="J143" s="268"/>
      <c r="K143" s="268"/>
      <c r="L143" s="274"/>
      <c r="M143" s="275"/>
      <c r="N143" s="276"/>
      <c r="P143" s="291" t="str">
        <f>IF(R143 = "", "", COUNT($R$4:R143))</f>
        <v/>
      </c>
      <c r="Q143" s="291" t="str">
        <f t="shared" si="17"/>
        <v/>
      </c>
      <c r="R143" s="292" t="str">
        <f t="shared" si="18"/>
        <v/>
      </c>
      <c r="S143" s="293" t="str">
        <f t="shared" si="20"/>
        <v/>
      </c>
      <c r="T143" s="294" t="str">
        <f t="shared" si="21"/>
        <v/>
      </c>
      <c r="U143" s="295" t="str">
        <f t="shared" si="22"/>
        <v/>
      </c>
      <c r="V143" s="296" t="str">
        <f t="shared" si="23"/>
        <v/>
      </c>
      <c r="W143" s="8"/>
      <c r="AR143" t="str">
        <f t="shared" si="24"/>
        <v/>
      </c>
      <c r="AS143" t="str">
        <f t="shared" si="19"/>
        <v/>
      </c>
      <c r="AT143" s="145"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ht="15" customHeight="1" x14ac:dyDescent="0.35">
      <c r="A144" s="271"/>
      <c r="B144" s="269"/>
      <c r="C144" s="270"/>
      <c r="D144" s="270"/>
      <c r="E144" s="270"/>
      <c r="F144" s="270"/>
      <c r="G144" s="272"/>
      <c r="H144" s="273"/>
      <c r="I144" s="271"/>
      <c r="J144" s="268"/>
      <c r="K144" s="268"/>
      <c r="L144" s="274"/>
      <c r="M144" s="275"/>
      <c r="N144" s="276"/>
      <c r="P144" s="291" t="str">
        <f>IF(R144 = "", "", COUNT($R$4:R144))</f>
        <v/>
      </c>
      <c r="Q144" s="291" t="str">
        <f t="shared" si="17"/>
        <v/>
      </c>
      <c r="R144" s="292" t="str">
        <f t="shared" si="18"/>
        <v/>
      </c>
      <c r="S144" s="293" t="str">
        <f t="shared" si="20"/>
        <v/>
      </c>
      <c r="T144" s="294" t="str">
        <f t="shared" si="21"/>
        <v/>
      </c>
      <c r="U144" s="295" t="str">
        <f t="shared" si="22"/>
        <v/>
      </c>
      <c r="V144" s="296" t="str">
        <f t="shared" si="23"/>
        <v/>
      </c>
      <c r="W144" s="8"/>
      <c r="AR144" t="str">
        <f t="shared" si="24"/>
        <v/>
      </c>
      <c r="AS144" t="str">
        <f t="shared" si="19"/>
        <v/>
      </c>
      <c r="AT144" s="145"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ht="15" customHeight="1" x14ac:dyDescent="0.35">
      <c r="A145" s="271"/>
      <c r="B145" s="269"/>
      <c r="C145" s="270"/>
      <c r="D145" s="270"/>
      <c r="E145" s="270"/>
      <c r="F145" s="270"/>
      <c r="G145" s="272"/>
      <c r="H145" s="273"/>
      <c r="I145" s="271"/>
      <c r="J145" s="268"/>
      <c r="K145" s="268"/>
      <c r="L145" s="274"/>
      <c r="M145" s="275"/>
      <c r="N145" s="276"/>
      <c r="P145" s="291" t="str">
        <f>IF(R145 = "", "", COUNT($R$4:R145))</f>
        <v/>
      </c>
      <c r="Q145" s="291" t="str">
        <f t="shared" si="17"/>
        <v/>
      </c>
      <c r="R145" s="292" t="str">
        <f t="shared" si="18"/>
        <v/>
      </c>
      <c r="S145" s="293" t="str">
        <f t="shared" si="20"/>
        <v/>
      </c>
      <c r="T145" s="294" t="str">
        <f t="shared" si="21"/>
        <v/>
      </c>
      <c r="U145" s="295" t="str">
        <f t="shared" si="22"/>
        <v/>
      </c>
      <c r="V145" s="296" t="str">
        <f t="shared" si="23"/>
        <v/>
      </c>
      <c r="W145" s="8"/>
      <c r="AR145" t="str">
        <f t="shared" si="24"/>
        <v/>
      </c>
      <c r="AS145" t="str">
        <f t="shared" si="19"/>
        <v/>
      </c>
      <c r="AT145" s="145"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ht="15" customHeight="1" x14ac:dyDescent="0.35">
      <c r="A146" s="271"/>
      <c r="B146" s="269"/>
      <c r="C146" s="270"/>
      <c r="D146" s="270"/>
      <c r="E146" s="270"/>
      <c r="F146" s="270"/>
      <c r="G146" s="272"/>
      <c r="H146" s="273"/>
      <c r="I146" s="271"/>
      <c r="J146" s="268"/>
      <c r="K146" s="268"/>
      <c r="L146" s="274"/>
      <c r="M146" s="275"/>
      <c r="N146" s="276"/>
      <c r="P146" s="291" t="str">
        <f>IF(R146 = "", "", COUNT($R$4:R146))</f>
        <v/>
      </c>
      <c r="Q146" s="291" t="str">
        <f t="shared" si="17"/>
        <v/>
      </c>
      <c r="R146" s="292" t="str">
        <f t="shared" si="18"/>
        <v/>
      </c>
      <c r="S146" s="293" t="str">
        <f t="shared" si="20"/>
        <v/>
      </c>
      <c r="T146" s="294" t="str">
        <f t="shared" si="21"/>
        <v/>
      </c>
      <c r="U146" s="295" t="str">
        <f t="shared" si="22"/>
        <v/>
      </c>
      <c r="V146" s="296" t="str">
        <f t="shared" si="23"/>
        <v/>
      </c>
      <c r="W146" s="8"/>
      <c r="AR146" t="str">
        <f t="shared" si="24"/>
        <v/>
      </c>
      <c r="AS146" t="str">
        <f t="shared" si="19"/>
        <v/>
      </c>
      <c r="AT146" s="145"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ht="15" customHeight="1" x14ac:dyDescent="0.35">
      <c r="A147" s="271"/>
      <c r="B147" s="269"/>
      <c r="C147" s="270"/>
      <c r="D147" s="270"/>
      <c r="E147" s="270"/>
      <c r="F147" s="270"/>
      <c r="G147" s="272"/>
      <c r="H147" s="273"/>
      <c r="I147" s="271"/>
      <c r="J147" s="268"/>
      <c r="K147" s="268"/>
      <c r="L147" s="274"/>
      <c r="M147" s="275"/>
      <c r="N147" s="276"/>
      <c r="P147" s="291" t="str">
        <f>IF(R147 = "", "", COUNT($R$4:R147))</f>
        <v/>
      </c>
      <c r="Q147" s="291" t="str">
        <f t="shared" si="17"/>
        <v/>
      </c>
      <c r="R147" s="292" t="str">
        <f t="shared" si="18"/>
        <v/>
      </c>
      <c r="S147" s="293" t="str">
        <f t="shared" si="20"/>
        <v/>
      </c>
      <c r="T147" s="294" t="str">
        <f t="shared" si="21"/>
        <v/>
      </c>
      <c r="U147" s="295" t="str">
        <f t="shared" si="22"/>
        <v/>
      </c>
      <c r="V147" s="296" t="str">
        <f t="shared" si="23"/>
        <v/>
      </c>
      <c r="W147" s="8"/>
      <c r="AR147" t="str">
        <f t="shared" si="24"/>
        <v/>
      </c>
      <c r="AS147" t="str">
        <f t="shared" si="19"/>
        <v/>
      </c>
      <c r="AT147" s="145"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ht="15" customHeight="1" x14ac:dyDescent="0.35">
      <c r="A148" s="271"/>
      <c r="B148" s="269"/>
      <c r="C148" s="270"/>
      <c r="D148" s="270"/>
      <c r="E148" s="270"/>
      <c r="F148" s="270"/>
      <c r="G148" s="272"/>
      <c r="H148" s="273"/>
      <c r="I148" s="271"/>
      <c r="J148" s="268"/>
      <c r="K148" s="268"/>
      <c r="L148" s="274"/>
      <c r="M148" s="275"/>
      <c r="N148" s="276"/>
      <c r="P148" s="291" t="str">
        <f>IF(R148 = "", "", COUNT($R$4:R148))</f>
        <v/>
      </c>
      <c r="Q148" s="291" t="str">
        <f t="shared" si="17"/>
        <v/>
      </c>
      <c r="R148" s="292" t="str">
        <f t="shared" si="18"/>
        <v/>
      </c>
      <c r="S148" s="293" t="str">
        <f t="shared" si="20"/>
        <v/>
      </c>
      <c r="T148" s="294" t="str">
        <f t="shared" si="21"/>
        <v/>
      </c>
      <c r="U148" s="295" t="str">
        <f t="shared" si="22"/>
        <v/>
      </c>
      <c r="V148" s="296" t="str">
        <f t="shared" si="23"/>
        <v/>
      </c>
      <c r="W148" s="8"/>
      <c r="AR148" t="str">
        <f t="shared" si="24"/>
        <v/>
      </c>
      <c r="AS148" t="str">
        <f t="shared" si="19"/>
        <v/>
      </c>
      <c r="AT148" s="145"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ht="15" customHeight="1" x14ac:dyDescent="0.35">
      <c r="A149" s="271"/>
      <c r="B149" s="269"/>
      <c r="C149" s="270"/>
      <c r="D149" s="270"/>
      <c r="E149" s="270"/>
      <c r="F149" s="270"/>
      <c r="G149" s="272"/>
      <c r="H149" s="273"/>
      <c r="I149" s="271"/>
      <c r="J149" s="268"/>
      <c r="K149" s="268"/>
      <c r="L149" s="274"/>
      <c r="M149" s="275"/>
      <c r="N149" s="276"/>
      <c r="P149" s="291" t="str">
        <f>IF(R149 = "", "", COUNT($R$4:R149))</f>
        <v/>
      </c>
      <c r="Q149" s="291" t="str">
        <f t="shared" si="17"/>
        <v/>
      </c>
      <c r="R149" s="292" t="str">
        <f t="shared" si="18"/>
        <v/>
      </c>
      <c r="S149" s="293" t="str">
        <f t="shared" si="20"/>
        <v/>
      </c>
      <c r="T149" s="294" t="str">
        <f t="shared" si="21"/>
        <v/>
      </c>
      <c r="U149" s="295" t="str">
        <f t="shared" si="22"/>
        <v/>
      </c>
      <c r="V149" s="296" t="str">
        <f t="shared" si="23"/>
        <v/>
      </c>
      <c r="W149" s="8"/>
      <c r="AR149" t="str">
        <f t="shared" si="24"/>
        <v/>
      </c>
      <c r="AS149" t="str">
        <f t="shared" si="19"/>
        <v/>
      </c>
      <c r="AT149" s="145"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ht="15" customHeight="1" x14ac:dyDescent="0.35">
      <c r="A150" s="271"/>
      <c r="B150" s="269"/>
      <c r="C150" s="270"/>
      <c r="D150" s="270"/>
      <c r="E150" s="270"/>
      <c r="F150" s="270"/>
      <c r="G150" s="272"/>
      <c r="H150" s="273"/>
      <c r="I150" s="271"/>
      <c r="J150" s="268"/>
      <c r="K150" s="268"/>
      <c r="L150" s="274"/>
      <c r="M150" s="275"/>
      <c r="N150" s="276"/>
      <c r="P150" s="291" t="str">
        <f>IF(R150 = "", "", COUNT($R$4:R150))</f>
        <v/>
      </c>
      <c r="Q150" s="291" t="str">
        <f t="shared" si="17"/>
        <v/>
      </c>
      <c r="R150" s="292" t="str">
        <f t="shared" si="18"/>
        <v/>
      </c>
      <c r="S150" s="293" t="str">
        <f t="shared" si="20"/>
        <v/>
      </c>
      <c r="T150" s="294" t="str">
        <f t="shared" si="21"/>
        <v/>
      </c>
      <c r="U150" s="295" t="str">
        <f t="shared" si="22"/>
        <v/>
      </c>
      <c r="V150" s="296" t="str">
        <f t="shared" si="23"/>
        <v/>
      </c>
      <c r="W150" s="8"/>
      <c r="AR150" t="str">
        <f t="shared" si="24"/>
        <v/>
      </c>
      <c r="AS150" t="str">
        <f t="shared" si="19"/>
        <v/>
      </c>
      <c r="AT150" s="145"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ht="15" customHeight="1" x14ac:dyDescent="0.35">
      <c r="A151" s="271"/>
      <c r="B151" s="269"/>
      <c r="C151" s="270"/>
      <c r="D151" s="270"/>
      <c r="E151" s="270"/>
      <c r="F151" s="270"/>
      <c r="G151" s="272"/>
      <c r="H151" s="273"/>
      <c r="I151" s="271"/>
      <c r="J151" s="268"/>
      <c r="K151" s="268"/>
      <c r="L151" s="274"/>
      <c r="M151" s="275"/>
      <c r="N151" s="276"/>
      <c r="P151" s="291" t="str">
        <f>IF(R151 = "", "", COUNT($R$4:R151))</f>
        <v/>
      </c>
      <c r="Q151" s="291" t="str">
        <f t="shared" si="17"/>
        <v/>
      </c>
      <c r="R151" s="292" t="str">
        <f t="shared" si="18"/>
        <v/>
      </c>
      <c r="S151" s="293" t="str">
        <f t="shared" si="20"/>
        <v/>
      </c>
      <c r="T151" s="294" t="str">
        <f t="shared" si="21"/>
        <v/>
      </c>
      <c r="U151" s="295" t="str">
        <f t="shared" si="22"/>
        <v/>
      </c>
      <c r="V151" s="296" t="str">
        <f t="shared" si="23"/>
        <v/>
      </c>
      <c r="W151" s="8"/>
      <c r="AR151" t="str">
        <f t="shared" si="24"/>
        <v/>
      </c>
      <c r="AS151" t="str">
        <f t="shared" si="19"/>
        <v/>
      </c>
      <c r="AT151" s="145"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ht="15" customHeight="1" x14ac:dyDescent="0.35">
      <c r="A152" s="271"/>
      <c r="B152" s="269"/>
      <c r="C152" s="270"/>
      <c r="D152" s="270"/>
      <c r="E152" s="270"/>
      <c r="F152" s="270"/>
      <c r="G152" s="272"/>
      <c r="H152" s="273"/>
      <c r="I152" s="271"/>
      <c r="J152" s="268"/>
      <c r="K152" s="268"/>
      <c r="L152" s="274"/>
      <c r="M152" s="275"/>
      <c r="N152" s="276"/>
      <c r="P152" s="291" t="str">
        <f>IF(R152 = "", "", COUNT($R$4:R152))</f>
        <v/>
      </c>
      <c r="Q152" s="291" t="str">
        <f t="shared" si="17"/>
        <v/>
      </c>
      <c r="R152" s="292" t="str">
        <f t="shared" si="18"/>
        <v/>
      </c>
      <c r="S152" s="293" t="str">
        <f t="shared" si="20"/>
        <v/>
      </c>
      <c r="T152" s="294" t="str">
        <f t="shared" si="21"/>
        <v/>
      </c>
      <c r="U152" s="295" t="str">
        <f t="shared" si="22"/>
        <v/>
      </c>
      <c r="V152" s="296" t="str">
        <f t="shared" si="23"/>
        <v/>
      </c>
      <c r="W152" s="8"/>
      <c r="AR152" t="str">
        <f t="shared" si="24"/>
        <v/>
      </c>
      <c r="AS152" t="str">
        <f t="shared" si="19"/>
        <v/>
      </c>
      <c r="AT152" s="145"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ht="15" customHeight="1" x14ac:dyDescent="0.35">
      <c r="A153" s="271"/>
      <c r="B153" s="269"/>
      <c r="C153" s="270"/>
      <c r="D153" s="270"/>
      <c r="E153" s="270"/>
      <c r="F153" s="270"/>
      <c r="G153" s="272"/>
      <c r="H153" s="273"/>
      <c r="I153" s="271"/>
      <c r="J153" s="268"/>
      <c r="K153" s="268"/>
      <c r="L153" s="274"/>
      <c r="M153" s="275"/>
      <c r="N153" s="276"/>
      <c r="P153" s="291" t="str">
        <f>IF(R153 = "", "", COUNT($R$4:R153))</f>
        <v/>
      </c>
      <c r="Q153" s="291" t="str">
        <f t="shared" si="17"/>
        <v/>
      </c>
      <c r="R153" s="292" t="str">
        <f t="shared" si="18"/>
        <v/>
      </c>
      <c r="S153" s="293" t="str">
        <f t="shared" si="20"/>
        <v/>
      </c>
      <c r="T153" s="294" t="str">
        <f t="shared" si="21"/>
        <v/>
      </c>
      <c r="U153" s="295" t="str">
        <f t="shared" si="22"/>
        <v/>
      </c>
      <c r="V153" s="296" t="str">
        <f t="shared" si="23"/>
        <v/>
      </c>
      <c r="W153" s="8"/>
      <c r="AR153" t="str">
        <f t="shared" si="24"/>
        <v/>
      </c>
      <c r="AS153" t="str">
        <f t="shared" si="19"/>
        <v/>
      </c>
      <c r="AT153" s="145"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ht="15" customHeight="1" x14ac:dyDescent="0.35">
      <c r="A154" s="271"/>
      <c r="B154" s="269"/>
      <c r="C154" s="270"/>
      <c r="D154" s="270"/>
      <c r="E154" s="270"/>
      <c r="F154" s="270"/>
      <c r="G154" s="272"/>
      <c r="H154" s="273"/>
      <c r="I154" s="271"/>
      <c r="J154" s="268"/>
      <c r="K154" s="268"/>
      <c r="L154" s="274"/>
      <c r="M154" s="275"/>
      <c r="N154" s="276"/>
      <c r="P154" s="291" t="str">
        <f>IF(R154 = "", "", COUNT($R$4:R154))</f>
        <v/>
      </c>
      <c r="Q154" s="291" t="str">
        <f t="shared" si="17"/>
        <v/>
      </c>
      <c r="R154" s="292" t="str">
        <f t="shared" si="18"/>
        <v/>
      </c>
      <c r="S154" s="293" t="str">
        <f t="shared" si="20"/>
        <v/>
      </c>
      <c r="T154" s="294" t="str">
        <f t="shared" si="21"/>
        <v/>
      </c>
      <c r="U154" s="295" t="str">
        <f t="shared" si="22"/>
        <v/>
      </c>
      <c r="V154" s="296" t="str">
        <f t="shared" si="23"/>
        <v/>
      </c>
      <c r="W154" s="8"/>
      <c r="AR154" t="str">
        <f t="shared" si="24"/>
        <v/>
      </c>
      <c r="AS154" t="str">
        <f t="shared" si="19"/>
        <v/>
      </c>
      <c r="AT154" s="145"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ht="15" customHeight="1" x14ac:dyDescent="0.35">
      <c r="A155" s="271"/>
      <c r="B155" s="269"/>
      <c r="C155" s="270"/>
      <c r="D155" s="270"/>
      <c r="E155" s="270"/>
      <c r="F155" s="270"/>
      <c r="G155" s="272"/>
      <c r="H155" s="273"/>
      <c r="I155" s="271"/>
      <c r="J155" s="268"/>
      <c r="K155" s="268"/>
      <c r="L155" s="274"/>
      <c r="M155" s="275"/>
      <c r="N155" s="276"/>
      <c r="P155" s="291" t="str">
        <f>IF(R155 = "", "", COUNT($R$4:R155))</f>
        <v/>
      </c>
      <c r="Q155" s="291" t="str">
        <f t="shared" si="17"/>
        <v/>
      </c>
      <c r="R155" s="292" t="str">
        <f t="shared" si="18"/>
        <v/>
      </c>
      <c r="S155" s="293" t="str">
        <f t="shared" si="20"/>
        <v/>
      </c>
      <c r="T155" s="294" t="str">
        <f t="shared" si="21"/>
        <v/>
      </c>
      <c r="U155" s="295" t="str">
        <f t="shared" si="22"/>
        <v/>
      </c>
      <c r="V155" s="296" t="str">
        <f t="shared" si="23"/>
        <v/>
      </c>
      <c r="W155" s="8"/>
      <c r="AR155" t="str">
        <f t="shared" si="24"/>
        <v/>
      </c>
      <c r="AS155" t="str">
        <f t="shared" si="19"/>
        <v/>
      </c>
      <c r="AT155" s="145"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ht="15" customHeight="1" x14ac:dyDescent="0.35">
      <c r="A156" s="271"/>
      <c r="B156" s="269"/>
      <c r="C156" s="270"/>
      <c r="D156" s="270"/>
      <c r="E156" s="270"/>
      <c r="F156" s="270"/>
      <c r="G156" s="272"/>
      <c r="H156" s="273"/>
      <c r="I156" s="271"/>
      <c r="J156" s="268"/>
      <c r="K156" s="268"/>
      <c r="L156" s="274"/>
      <c r="M156" s="275"/>
      <c r="N156" s="276"/>
      <c r="P156" s="291" t="str">
        <f>IF(R156 = "", "", COUNT($R$4:R156))</f>
        <v/>
      </c>
      <c r="Q156" s="291" t="str">
        <f t="shared" si="17"/>
        <v/>
      </c>
      <c r="R156" s="292" t="str">
        <f t="shared" si="18"/>
        <v/>
      </c>
      <c r="S156" s="293" t="str">
        <f t="shared" si="20"/>
        <v/>
      </c>
      <c r="T156" s="294" t="str">
        <f t="shared" si="21"/>
        <v/>
      </c>
      <c r="U156" s="295" t="str">
        <f t="shared" si="22"/>
        <v/>
      </c>
      <c r="V156" s="296" t="str">
        <f t="shared" si="23"/>
        <v/>
      </c>
      <c r="W156" s="8"/>
      <c r="AR156" t="str">
        <f t="shared" si="24"/>
        <v/>
      </c>
      <c r="AS156" t="str">
        <f t="shared" si="19"/>
        <v/>
      </c>
      <c r="AT156" s="145"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ht="15" customHeight="1" x14ac:dyDescent="0.35">
      <c r="A157" s="271"/>
      <c r="B157" s="269"/>
      <c r="C157" s="270"/>
      <c r="D157" s="270"/>
      <c r="E157" s="270"/>
      <c r="F157" s="270"/>
      <c r="G157" s="272"/>
      <c r="H157" s="273"/>
      <c r="I157" s="271"/>
      <c r="J157" s="268"/>
      <c r="K157" s="268"/>
      <c r="L157" s="274"/>
      <c r="M157" s="275"/>
      <c r="N157" s="276"/>
      <c r="P157" s="291" t="str">
        <f>IF(R157 = "", "", COUNT($R$4:R157))</f>
        <v/>
      </c>
      <c r="Q157" s="291" t="str">
        <f t="shared" si="17"/>
        <v/>
      </c>
      <c r="R157" s="292" t="str">
        <f t="shared" si="18"/>
        <v/>
      </c>
      <c r="S157" s="293" t="str">
        <f t="shared" si="20"/>
        <v/>
      </c>
      <c r="T157" s="294" t="str">
        <f t="shared" si="21"/>
        <v/>
      </c>
      <c r="U157" s="295" t="str">
        <f t="shared" si="22"/>
        <v/>
      </c>
      <c r="V157" s="296" t="str">
        <f t="shared" si="23"/>
        <v/>
      </c>
      <c r="W157" s="8"/>
      <c r="AR157" t="str">
        <f t="shared" si="24"/>
        <v/>
      </c>
      <c r="AS157" t="str">
        <f t="shared" si="19"/>
        <v/>
      </c>
      <c r="AT157" s="145"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ht="15" customHeight="1" x14ac:dyDescent="0.35">
      <c r="A158" s="271"/>
      <c r="B158" s="269"/>
      <c r="C158" s="270"/>
      <c r="D158" s="270"/>
      <c r="E158" s="270"/>
      <c r="F158" s="270"/>
      <c r="G158" s="272"/>
      <c r="H158" s="273"/>
      <c r="I158" s="271"/>
      <c r="J158" s="268"/>
      <c r="K158" s="268"/>
      <c r="L158" s="274"/>
      <c r="M158" s="275"/>
      <c r="N158" s="276"/>
      <c r="P158" s="291" t="str">
        <f>IF(R158 = "", "", COUNT($R$4:R158))</f>
        <v/>
      </c>
      <c r="Q158" s="291" t="str">
        <f t="shared" si="17"/>
        <v/>
      </c>
      <c r="R158" s="292" t="str">
        <f t="shared" si="18"/>
        <v/>
      </c>
      <c r="S158" s="293" t="str">
        <f t="shared" si="20"/>
        <v/>
      </c>
      <c r="T158" s="294" t="str">
        <f t="shared" si="21"/>
        <v/>
      </c>
      <c r="U158" s="295" t="str">
        <f t="shared" si="22"/>
        <v/>
      </c>
      <c r="V158" s="296" t="str">
        <f t="shared" si="23"/>
        <v/>
      </c>
      <c r="W158" s="8"/>
      <c r="AR158" t="str">
        <f t="shared" si="24"/>
        <v/>
      </c>
      <c r="AS158" t="str">
        <f t="shared" si="19"/>
        <v/>
      </c>
      <c r="AT158" s="145"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ht="15" customHeight="1" x14ac:dyDescent="0.35">
      <c r="A159" s="271"/>
      <c r="B159" s="269"/>
      <c r="C159" s="270"/>
      <c r="D159" s="270"/>
      <c r="E159" s="270"/>
      <c r="F159" s="270"/>
      <c r="G159" s="272"/>
      <c r="H159" s="273"/>
      <c r="I159" s="271"/>
      <c r="J159" s="268"/>
      <c r="K159" s="268"/>
      <c r="L159" s="274"/>
      <c r="M159" s="275"/>
      <c r="N159" s="276"/>
      <c r="P159" s="291" t="str">
        <f>IF(R159 = "", "", COUNT($R$4:R159))</f>
        <v/>
      </c>
      <c r="Q159" s="291" t="str">
        <f t="shared" si="17"/>
        <v/>
      </c>
      <c r="R159" s="292" t="str">
        <f t="shared" si="18"/>
        <v/>
      </c>
      <c r="S159" s="293" t="str">
        <f t="shared" si="20"/>
        <v/>
      </c>
      <c r="T159" s="294" t="str">
        <f t="shared" si="21"/>
        <v/>
      </c>
      <c r="U159" s="295" t="str">
        <f t="shared" si="22"/>
        <v/>
      </c>
      <c r="V159" s="296" t="str">
        <f t="shared" si="23"/>
        <v/>
      </c>
      <c r="W159" s="8"/>
      <c r="AR159" t="str">
        <f t="shared" si="24"/>
        <v/>
      </c>
      <c r="AS159" t="str">
        <f t="shared" si="19"/>
        <v/>
      </c>
      <c r="AT159" s="145"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ht="15" customHeight="1" x14ac:dyDescent="0.35">
      <c r="A160" s="271"/>
      <c r="B160" s="269"/>
      <c r="C160" s="270"/>
      <c r="D160" s="270"/>
      <c r="E160" s="270"/>
      <c r="F160" s="270"/>
      <c r="G160" s="272"/>
      <c r="H160" s="273"/>
      <c r="I160" s="271"/>
      <c r="J160" s="268"/>
      <c r="K160" s="268"/>
      <c r="L160" s="274"/>
      <c r="M160" s="275"/>
      <c r="N160" s="276"/>
      <c r="P160" s="291" t="str">
        <f>IF(R160 = "", "", COUNT($R$4:R160))</f>
        <v/>
      </c>
      <c r="Q160" s="291" t="str">
        <f t="shared" si="17"/>
        <v/>
      </c>
      <c r="R160" s="292" t="str">
        <f t="shared" si="18"/>
        <v/>
      </c>
      <c r="S160" s="293" t="str">
        <f t="shared" si="20"/>
        <v/>
      </c>
      <c r="T160" s="294" t="str">
        <f t="shared" si="21"/>
        <v/>
      </c>
      <c r="U160" s="295" t="str">
        <f t="shared" si="22"/>
        <v/>
      </c>
      <c r="V160" s="296" t="str">
        <f t="shared" si="23"/>
        <v/>
      </c>
      <c r="W160" s="8"/>
      <c r="AR160" t="str">
        <f t="shared" si="24"/>
        <v/>
      </c>
      <c r="AS160" t="str">
        <f t="shared" si="19"/>
        <v/>
      </c>
      <c r="AT160" s="145"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ht="15" customHeight="1" x14ac:dyDescent="0.35">
      <c r="A161" s="271"/>
      <c r="B161" s="269"/>
      <c r="C161" s="270"/>
      <c r="D161" s="270"/>
      <c r="E161" s="270"/>
      <c r="F161" s="270"/>
      <c r="G161" s="272"/>
      <c r="H161" s="273"/>
      <c r="I161" s="271"/>
      <c r="J161" s="268"/>
      <c r="K161" s="268"/>
      <c r="L161" s="274"/>
      <c r="M161" s="275"/>
      <c r="N161" s="276"/>
      <c r="P161" s="291" t="str">
        <f>IF(R161 = "", "", COUNT($R$4:R161))</f>
        <v/>
      </c>
      <c r="Q161" s="291" t="str">
        <f t="shared" si="17"/>
        <v/>
      </c>
      <c r="R161" s="292" t="str">
        <f t="shared" si="18"/>
        <v/>
      </c>
      <c r="S161" s="293" t="str">
        <f t="shared" si="20"/>
        <v/>
      </c>
      <c r="T161" s="294" t="str">
        <f t="shared" si="21"/>
        <v/>
      </c>
      <c r="U161" s="295" t="str">
        <f t="shared" si="22"/>
        <v/>
      </c>
      <c r="V161" s="296" t="str">
        <f t="shared" si="23"/>
        <v/>
      </c>
      <c r="W161" s="8"/>
      <c r="AR161" t="str">
        <f t="shared" si="24"/>
        <v/>
      </c>
      <c r="AS161" t="str">
        <f t="shared" si="19"/>
        <v/>
      </c>
      <c r="AT161" s="145"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ht="15" customHeight="1" x14ac:dyDescent="0.35">
      <c r="A162" s="271"/>
      <c r="B162" s="269"/>
      <c r="C162" s="270"/>
      <c r="D162" s="270"/>
      <c r="E162" s="270"/>
      <c r="F162" s="270"/>
      <c r="G162" s="272"/>
      <c r="H162" s="273"/>
      <c r="I162" s="271"/>
      <c r="J162" s="268"/>
      <c r="K162" s="268"/>
      <c r="L162" s="274"/>
      <c r="M162" s="275"/>
      <c r="N162" s="276"/>
      <c r="P162" s="291" t="str">
        <f>IF(R162 = "", "", COUNT($R$4:R162))</f>
        <v/>
      </c>
      <c r="Q162" s="291" t="str">
        <f t="shared" si="17"/>
        <v/>
      </c>
      <c r="R162" s="292" t="str">
        <f t="shared" si="18"/>
        <v/>
      </c>
      <c r="S162" s="293" t="str">
        <f t="shared" si="20"/>
        <v/>
      </c>
      <c r="T162" s="294" t="str">
        <f t="shared" si="21"/>
        <v/>
      </c>
      <c r="U162" s="295" t="str">
        <f t="shared" si="22"/>
        <v/>
      </c>
      <c r="V162" s="296" t="str">
        <f t="shared" si="23"/>
        <v/>
      </c>
      <c r="W162" s="8"/>
      <c r="AR162" t="str">
        <f t="shared" si="24"/>
        <v/>
      </c>
      <c r="AS162" t="str">
        <f t="shared" si="19"/>
        <v/>
      </c>
      <c r="AT162" s="145"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ht="15" customHeight="1" x14ac:dyDescent="0.35">
      <c r="A163" s="271"/>
      <c r="B163" s="269"/>
      <c r="C163" s="270"/>
      <c r="D163" s="270"/>
      <c r="E163" s="270"/>
      <c r="F163" s="270"/>
      <c r="G163" s="272"/>
      <c r="H163" s="273"/>
      <c r="I163" s="271"/>
      <c r="J163" s="268"/>
      <c r="K163" s="268"/>
      <c r="L163" s="274"/>
      <c r="M163" s="275"/>
      <c r="N163" s="276"/>
      <c r="P163" s="291" t="str">
        <f>IF(R163 = "", "", COUNT($R$4:R163))</f>
        <v/>
      </c>
      <c r="Q163" s="291" t="str">
        <f t="shared" si="17"/>
        <v/>
      </c>
      <c r="R163" s="292" t="str">
        <f t="shared" si="18"/>
        <v/>
      </c>
      <c r="S163" s="293" t="str">
        <f t="shared" si="20"/>
        <v/>
      </c>
      <c r="T163" s="294" t="str">
        <f t="shared" si="21"/>
        <v/>
      </c>
      <c r="U163" s="295" t="str">
        <f t="shared" si="22"/>
        <v/>
      </c>
      <c r="V163" s="296" t="str">
        <f t="shared" si="23"/>
        <v/>
      </c>
      <c r="W163" s="8"/>
      <c r="AR163" t="str">
        <f t="shared" si="24"/>
        <v/>
      </c>
      <c r="AS163" t="str">
        <f t="shared" si="19"/>
        <v/>
      </c>
      <c r="AT163" s="145"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ht="15" customHeight="1" x14ac:dyDescent="0.35">
      <c r="A164" s="271"/>
      <c r="B164" s="269"/>
      <c r="C164" s="270"/>
      <c r="D164" s="270"/>
      <c r="E164" s="270"/>
      <c r="F164" s="270"/>
      <c r="G164" s="272"/>
      <c r="H164" s="273"/>
      <c r="I164" s="271"/>
      <c r="J164" s="268"/>
      <c r="K164" s="268"/>
      <c r="L164" s="274"/>
      <c r="M164" s="275"/>
      <c r="N164" s="276"/>
      <c r="P164" s="291" t="str">
        <f>IF(R164 = "", "", COUNT($R$4:R164))</f>
        <v/>
      </c>
      <c r="Q164" s="291" t="str">
        <f t="shared" si="17"/>
        <v/>
      </c>
      <c r="R164" s="292" t="str">
        <f t="shared" si="18"/>
        <v/>
      </c>
      <c r="S164" s="293" t="str">
        <f t="shared" si="20"/>
        <v/>
      </c>
      <c r="T164" s="294" t="str">
        <f t="shared" si="21"/>
        <v/>
      </c>
      <c r="U164" s="295" t="str">
        <f t="shared" si="22"/>
        <v/>
      </c>
      <c r="V164" s="296" t="str">
        <f t="shared" si="23"/>
        <v/>
      </c>
      <c r="W164" s="8"/>
      <c r="AR164" t="str">
        <f t="shared" si="24"/>
        <v/>
      </c>
      <c r="AS164" t="str">
        <f t="shared" si="19"/>
        <v/>
      </c>
      <c r="AT164" s="145"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ht="15" customHeight="1" x14ac:dyDescent="0.35">
      <c r="A165" s="271"/>
      <c r="B165" s="269"/>
      <c r="C165" s="270"/>
      <c r="D165" s="270"/>
      <c r="E165" s="270"/>
      <c r="F165" s="270"/>
      <c r="G165" s="272"/>
      <c r="H165" s="273"/>
      <c r="I165" s="271"/>
      <c r="J165" s="268"/>
      <c r="K165" s="268"/>
      <c r="L165" s="274"/>
      <c r="M165" s="275"/>
      <c r="N165" s="276"/>
      <c r="P165" s="291" t="str">
        <f>IF(R165 = "", "", COUNT($R$4:R165))</f>
        <v/>
      </c>
      <c r="Q165" s="291" t="str">
        <f t="shared" si="17"/>
        <v/>
      </c>
      <c r="R165" s="292" t="str">
        <f t="shared" si="18"/>
        <v/>
      </c>
      <c r="S165" s="293" t="str">
        <f t="shared" si="20"/>
        <v/>
      </c>
      <c r="T165" s="294" t="str">
        <f t="shared" si="21"/>
        <v/>
      </c>
      <c r="U165" s="295" t="str">
        <f t="shared" si="22"/>
        <v/>
      </c>
      <c r="V165" s="296" t="str">
        <f t="shared" si="23"/>
        <v/>
      </c>
      <c r="W165" s="8"/>
      <c r="AR165" t="str">
        <f t="shared" si="24"/>
        <v/>
      </c>
      <c r="AS165" t="str">
        <f t="shared" si="19"/>
        <v/>
      </c>
      <c r="AT165" s="145"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ht="15" customHeight="1" x14ac:dyDescent="0.35">
      <c r="A166" s="271"/>
      <c r="B166" s="269"/>
      <c r="C166" s="270"/>
      <c r="D166" s="270"/>
      <c r="E166" s="270"/>
      <c r="F166" s="270"/>
      <c r="G166" s="272"/>
      <c r="H166" s="273"/>
      <c r="I166" s="271"/>
      <c r="J166" s="268"/>
      <c r="K166" s="268"/>
      <c r="L166" s="274"/>
      <c r="M166" s="275"/>
      <c r="N166" s="276"/>
      <c r="P166" s="291" t="str">
        <f>IF(R166 = "", "", COUNT($R$4:R166))</f>
        <v/>
      </c>
      <c r="Q166" s="291" t="str">
        <f t="shared" si="17"/>
        <v/>
      </c>
      <c r="R166" s="292" t="str">
        <f t="shared" si="18"/>
        <v/>
      </c>
      <c r="S166" s="293" t="str">
        <f t="shared" si="20"/>
        <v/>
      </c>
      <c r="T166" s="294" t="str">
        <f t="shared" si="21"/>
        <v/>
      </c>
      <c r="U166" s="295" t="str">
        <f t="shared" si="22"/>
        <v/>
      </c>
      <c r="V166" s="296" t="str">
        <f t="shared" si="23"/>
        <v/>
      </c>
      <c r="W166" s="8"/>
      <c r="AR166" t="str">
        <f t="shared" si="24"/>
        <v/>
      </c>
      <c r="AS166" t="str">
        <f t="shared" si="19"/>
        <v/>
      </c>
      <c r="AT166" s="145"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ht="15" customHeight="1" x14ac:dyDescent="0.35">
      <c r="A167" s="271"/>
      <c r="B167" s="269"/>
      <c r="C167" s="270"/>
      <c r="D167" s="270"/>
      <c r="E167" s="270"/>
      <c r="F167" s="270"/>
      <c r="G167" s="272"/>
      <c r="H167" s="273"/>
      <c r="I167" s="271"/>
      <c r="J167" s="268"/>
      <c r="K167" s="268"/>
      <c r="L167" s="274"/>
      <c r="M167" s="275"/>
      <c r="N167" s="276"/>
      <c r="P167" s="291" t="str">
        <f>IF(R167 = "", "", COUNT($R$4:R167))</f>
        <v/>
      </c>
      <c r="Q167" s="291" t="str">
        <f t="shared" si="17"/>
        <v/>
      </c>
      <c r="R167" s="292" t="str">
        <f t="shared" si="18"/>
        <v/>
      </c>
      <c r="S167" s="293" t="str">
        <f t="shared" si="20"/>
        <v/>
      </c>
      <c r="T167" s="294" t="str">
        <f t="shared" si="21"/>
        <v/>
      </c>
      <c r="U167" s="295" t="str">
        <f t="shared" si="22"/>
        <v/>
      </c>
      <c r="V167" s="296" t="str">
        <f t="shared" si="23"/>
        <v/>
      </c>
      <c r="W167" s="8"/>
      <c r="AR167" t="str">
        <f t="shared" si="24"/>
        <v/>
      </c>
      <c r="AS167" t="str">
        <f t="shared" si="19"/>
        <v/>
      </c>
      <c r="AT167" s="145"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ht="15" customHeight="1" x14ac:dyDescent="0.35">
      <c r="A168" s="271"/>
      <c r="B168" s="269"/>
      <c r="C168" s="270"/>
      <c r="D168" s="270"/>
      <c r="E168" s="270"/>
      <c r="F168" s="270"/>
      <c r="G168" s="272"/>
      <c r="H168" s="273"/>
      <c r="I168" s="271"/>
      <c r="J168" s="268"/>
      <c r="K168" s="268"/>
      <c r="L168" s="274"/>
      <c r="M168" s="275"/>
      <c r="N168" s="276"/>
      <c r="P168" s="291" t="str">
        <f>IF(R168 = "", "", COUNT($R$4:R168))</f>
        <v/>
      </c>
      <c r="Q168" s="291" t="str">
        <f t="shared" si="17"/>
        <v/>
      </c>
      <c r="R168" s="292" t="str">
        <f t="shared" si="18"/>
        <v/>
      </c>
      <c r="S168" s="293" t="str">
        <f t="shared" si="20"/>
        <v/>
      </c>
      <c r="T168" s="294" t="str">
        <f t="shared" si="21"/>
        <v/>
      </c>
      <c r="U168" s="295" t="str">
        <f t="shared" si="22"/>
        <v/>
      </c>
      <c r="V168" s="296" t="str">
        <f t="shared" si="23"/>
        <v/>
      </c>
      <c r="W168" s="8"/>
      <c r="AR168" t="str">
        <f t="shared" si="24"/>
        <v/>
      </c>
      <c r="AS168" t="str">
        <f t="shared" si="19"/>
        <v/>
      </c>
      <c r="AT168" s="145"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ht="15" customHeight="1" x14ac:dyDescent="0.35">
      <c r="A169" s="271"/>
      <c r="B169" s="269"/>
      <c r="C169" s="270"/>
      <c r="D169" s="270"/>
      <c r="E169" s="270"/>
      <c r="F169" s="270"/>
      <c r="G169" s="272"/>
      <c r="H169" s="273"/>
      <c r="I169" s="271"/>
      <c r="J169" s="268"/>
      <c r="K169" s="268"/>
      <c r="L169" s="274"/>
      <c r="M169" s="275"/>
      <c r="N169" s="276"/>
      <c r="P169" s="291" t="str">
        <f>IF(R169 = "", "", COUNT($R$4:R169))</f>
        <v/>
      </c>
      <c r="Q169" s="291" t="str">
        <f t="shared" si="17"/>
        <v/>
      </c>
      <c r="R169" s="292" t="str">
        <f t="shared" si="18"/>
        <v/>
      </c>
      <c r="S169" s="293" t="str">
        <f t="shared" si="20"/>
        <v/>
      </c>
      <c r="T169" s="294" t="str">
        <f t="shared" si="21"/>
        <v/>
      </c>
      <c r="U169" s="295" t="str">
        <f t="shared" si="22"/>
        <v/>
      </c>
      <c r="V169" s="296" t="str">
        <f t="shared" si="23"/>
        <v/>
      </c>
      <c r="W169" s="8"/>
      <c r="AR169" t="str">
        <f t="shared" si="24"/>
        <v/>
      </c>
      <c r="AS169" t="str">
        <f t="shared" si="19"/>
        <v/>
      </c>
      <c r="AT169" s="145"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ht="15" customHeight="1" x14ac:dyDescent="0.35">
      <c r="A170" s="271"/>
      <c r="B170" s="269"/>
      <c r="C170" s="270"/>
      <c r="D170" s="270"/>
      <c r="E170" s="270"/>
      <c r="F170" s="270"/>
      <c r="G170" s="272"/>
      <c r="H170" s="273"/>
      <c r="I170" s="271"/>
      <c r="J170" s="268"/>
      <c r="K170" s="268"/>
      <c r="L170" s="274"/>
      <c r="M170" s="275"/>
      <c r="N170" s="276"/>
      <c r="P170" s="291" t="str">
        <f>IF(R170 = "", "", COUNT($R$4:R170))</f>
        <v/>
      </c>
      <c r="Q170" s="291" t="str">
        <f t="shared" si="17"/>
        <v/>
      </c>
      <c r="R170" s="292" t="str">
        <f t="shared" si="18"/>
        <v/>
      </c>
      <c r="S170" s="293" t="str">
        <f t="shared" si="20"/>
        <v/>
      </c>
      <c r="T170" s="294" t="str">
        <f t="shared" si="21"/>
        <v/>
      </c>
      <c r="U170" s="295" t="str">
        <f t="shared" si="22"/>
        <v/>
      </c>
      <c r="V170" s="296" t="str">
        <f t="shared" si="23"/>
        <v/>
      </c>
      <c r="W170" s="8"/>
      <c r="AR170" t="str">
        <f t="shared" si="24"/>
        <v/>
      </c>
      <c r="AS170" t="str">
        <f t="shared" si="19"/>
        <v/>
      </c>
      <c r="AT170" s="145"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ht="15" customHeight="1" x14ac:dyDescent="0.35">
      <c r="A171" s="271"/>
      <c r="B171" s="269"/>
      <c r="C171" s="270"/>
      <c r="D171" s="270"/>
      <c r="E171" s="270"/>
      <c r="F171" s="270"/>
      <c r="G171" s="272"/>
      <c r="H171" s="273"/>
      <c r="I171" s="271"/>
      <c r="J171" s="268"/>
      <c r="K171" s="268"/>
      <c r="L171" s="274"/>
      <c r="M171" s="275"/>
      <c r="N171" s="276"/>
      <c r="P171" s="291" t="str">
        <f>IF(R171 = "", "", COUNT($R$4:R171))</f>
        <v/>
      </c>
      <c r="Q171" s="291" t="str">
        <f t="shared" si="17"/>
        <v/>
      </c>
      <c r="R171" s="292" t="str">
        <f t="shared" si="18"/>
        <v/>
      </c>
      <c r="S171" s="293" t="str">
        <f t="shared" si="20"/>
        <v/>
      </c>
      <c r="T171" s="294" t="str">
        <f t="shared" si="21"/>
        <v/>
      </c>
      <c r="U171" s="295" t="str">
        <f t="shared" si="22"/>
        <v/>
      </c>
      <c r="V171" s="296" t="str">
        <f t="shared" si="23"/>
        <v/>
      </c>
      <c r="W171" s="8"/>
      <c r="AR171" t="str">
        <f t="shared" si="24"/>
        <v/>
      </c>
      <c r="AS171" t="str">
        <f t="shared" si="19"/>
        <v/>
      </c>
      <c r="AT171" s="145"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ht="15" customHeight="1" x14ac:dyDescent="0.35">
      <c r="A172" s="271"/>
      <c r="B172" s="269"/>
      <c r="C172" s="270"/>
      <c r="D172" s="270"/>
      <c r="E172" s="270"/>
      <c r="F172" s="270"/>
      <c r="G172" s="272"/>
      <c r="H172" s="273"/>
      <c r="I172" s="271"/>
      <c r="J172" s="268"/>
      <c r="K172" s="268"/>
      <c r="L172" s="274"/>
      <c r="M172" s="275"/>
      <c r="N172" s="276"/>
      <c r="P172" s="291" t="str">
        <f>IF(R172 = "", "", COUNT($R$4:R172))</f>
        <v/>
      </c>
      <c r="Q172" s="291" t="str">
        <f t="shared" si="17"/>
        <v/>
      </c>
      <c r="R172" s="292" t="str">
        <f t="shared" si="18"/>
        <v/>
      </c>
      <c r="S172" s="293" t="str">
        <f t="shared" si="20"/>
        <v/>
      </c>
      <c r="T172" s="294" t="str">
        <f t="shared" si="21"/>
        <v/>
      </c>
      <c r="U172" s="295" t="str">
        <f t="shared" si="22"/>
        <v/>
      </c>
      <c r="V172" s="296" t="str">
        <f t="shared" si="23"/>
        <v/>
      </c>
      <c r="W172" s="8"/>
      <c r="AR172" t="str">
        <f t="shared" si="24"/>
        <v/>
      </c>
      <c r="AS172" t="str">
        <f t="shared" si="19"/>
        <v/>
      </c>
      <c r="AT172" s="145"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ht="15" customHeight="1" x14ac:dyDescent="0.35">
      <c r="A173" s="271"/>
      <c r="B173" s="269"/>
      <c r="C173" s="270"/>
      <c r="D173" s="270"/>
      <c r="E173" s="270"/>
      <c r="F173" s="270"/>
      <c r="G173" s="272"/>
      <c r="H173" s="273"/>
      <c r="I173" s="271"/>
      <c r="J173" s="268"/>
      <c r="K173" s="268"/>
      <c r="L173" s="274"/>
      <c r="M173" s="275"/>
      <c r="N173" s="276"/>
      <c r="P173" s="291" t="str">
        <f>IF(R173 = "", "", COUNT($R$4:R173))</f>
        <v/>
      </c>
      <c r="Q173" s="291" t="str">
        <f t="shared" si="17"/>
        <v/>
      </c>
      <c r="R173" s="292" t="str">
        <f t="shared" si="18"/>
        <v/>
      </c>
      <c r="S173" s="293" t="str">
        <f t="shared" si="20"/>
        <v/>
      </c>
      <c r="T173" s="294" t="str">
        <f t="shared" si="21"/>
        <v/>
      </c>
      <c r="U173" s="295" t="str">
        <f t="shared" si="22"/>
        <v/>
      </c>
      <c r="V173" s="296" t="str">
        <f t="shared" si="23"/>
        <v/>
      </c>
      <c r="W173" s="8"/>
      <c r="AR173" t="str">
        <f t="shared" si="24"/>
        <v/>
      </c>
      <c r="AS173" t="str">
        <f t="shared" si="19"/>
        <v/>
      </c>
      <c r="AT173" s="145"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ht="15" customHeight="1" x14ac:dyDescent="0.35">
      <c r="A174" s="271"/>
      <c r="B174" s="269"/>
      <c r="C174" s="270"/>
      <c r="D174" s="270"/>
      <c r="E174" s="270"/>
      <c r="F174" s="270"/>
      <c r="G174" s="272"/>
      <c r="H174" s="273"/>
      <c r="I174" s="271"/>
      <c r="J174" s="268"/>
      <c r="K174" s="268"/>
      <c r="L174" s="274"/>
      <c r="M174" s="275"/>
      <c r="N174" s="276"/>
      <c r="P174" s="291" t="str">
        <f>IF(R174 = "", "", COUNT($R$4:R174))</f>
        <v/>
      </c>
      <c r="Q174" s="291" t="str">
        <f t="shared" si="17"/>
        <v/>
      </c>
      <c r="R174" s="292" t="str">
        <f t="shared" si="18"/>
        <v/>
      </c>
      <c r="S174" s="293" t="str">
        <f t="shared" si="20"/>
        <v/>
      </c>
      <c r="T174" s="294" t="str">
        <f t="shared" si="21"/>
        <v/>
      </c>
      <c r="U174" s="295" t="str">
        <f t="shared" si="22"/>
        <v/>
      </c>
      <c r="V174" s="296" t="str">
        <f t="shared" si="23"/>
        <v/>
      </c>
      <c r="W174" s="8"/>
      <c r="AR174" t="str">
        <f t="shared" si="24"/>
        <v/>
      </c>
      <c r="AS174" t="str">
        <f t="shared" si="19"/>
        <v/>
      </c>
      <c r="AT174" s="145"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ht="15" customHeight="1" x14ac:dyDescent="0.35">
      <c r="A175" s="271"/>
      <c r="B175" s="269"/>
      <c r="C175" s="270"/>
      <c r="D175" s="270"/>
      <c r="E175" s="270"/>
      <c r="F175" s="270"/>
      <c r="G175" s="272"/>
      <c r="H175" s="273"/>
      <c r="I175" s="271"/>
      <c r="J175" s="268"/>
      <c r="K175" s="268"/>
      <c r="L175" s="274"/>
      <c r="M175" s="275"/>
      <c r="N175" s="276"/>
      <c r="P175" s="291" t="str">
        <f>IF(R175 = "", "", COUNT($R$4:R175))</f>
        <v/>
      </c>
      <c r="Q175" s="291" t="str">
        <f t="shared" si="17"/>
        <v/>
      </c>
      <c r="R175" s="292" t="str">
        <f t="shared" si="18"/>
        <v/>
      </c>
      <c r="S175" s="293" t="str">
        <f t="shared" si="20"/>
        <v/>
      </c>
      <c r="T175" s="294" t="str">
        <f t="shared" si="21"/>
        <v/>
      </c>
      <c r="U175" s="295" t="str">
        <f t="shared" si="22"/>
        <v/>
      </c>
      <c r="V175" s="296" t="str">
        <f t="shared" si="23"/>
        <v/>
      </c>
      <c r="W175" s="8"/>
      <c r="AR175" t="str">
        <f t="shared" si="24"/>
        <v/>
      </c>
      <c r="AS175" t="str">
        <f t="shared" si="19"/>
        <v/>
      </c>
      <c r="AT175" s="145"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ht="15" customHeight="1" x14ac:dyDescent="0.35">
      <c r="A176" s="271"/>
      <c r="B176" s="269"/>
      <c r="C176" s="270"/>
      <c r="D176" s="270"/>
      <c r="E176" s="270"/>
      <c r="F176" s="270"/>
      <c r="G176" s="272"/>
      <c r="H176" s="273"/>
      <c r="I176" s="271"/>
      <c r="J176" s="268"/>
      <c r="K176" s="268"/>
      <c r="L176" s="274"/>
      <c r="M176" s="275"/>
      <c r="N176" s="276"/>
      <c r="P176" s="291" t="str">
        <f>IF(R176 = "", "", COUNT($R$4:R176))</f>
        <v/>
      </c>
      <c r="Q176" s="291" t="str">
        <f t="shared" si="17"/>
        <v/>
      </c>
      <c r="R176" s="292" t="str">
        <f t="shared" si="18"/>
        <v/>
      </c>
      <c r="S176" s="293" t="str">
        <f t="shared" si="20"/>
        <v/>
      </c>
      <c r="T176" s="294" t="str">
        <f t="shared" si="21"/>
        <v/>
      </c>
      <c r="U176" s="295" t="str">
        <f t="shared" si="22"/>
        <v/>
      </c>
      <c r="V176" s="296" t="str">
        <f t="shared" si="23"/>
        <v/>
      </c>
      <c r="W176" s="8"/>
      <c r="AR176" t="str">
        <f t="shared" si="24"/>
        <v/>
      </c>
      <c r="AS176" t="str">
        <f t="shared" si="19"/>
        <v/>
      </c>
      <c r="AT176" s="145"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ht="15" customHeight="1" x14ac:dyDescent="0.35">
      <c r="A177" s="271"/>
      <c r="B177" s="269"/>
      <c r="C177" s="270"/>
      <c r="D177" s="270"/>
      <c r="E177" s="270"/>
      <c r="F177" s="270"/>
      <c r="G177" s="272"/>
      <c r="H177" s="273"/>
      <c r="I177" s="271"/>
      <c r="J177" s="268"/>
      <c r="K177" s="268"/>
      <c r="L177" s="274"/>
      <c r="M177" s="275"/>
      <c r="N177" s="276"/>
      <c r="P177" s="291" t="str">
        <f>IF(R177 = "", "", COUNT($R$4:R177))</f>
        <v/>
      </c>
      <c r="Q177" s="291" t="str">
        <f t="shared" si="17"/>
        <v/>
      </c>
      <c r="R177" s="292" t="str">
        <f t="shared" si="18"/>
        <v/>
      </c>
      <c r="S177" s="293" t="str">
        <f t="shared" si="20"/>
        <v/>
      </c>
      <c r="T177" s="294" t="str">
        <f t="shared" si="21"/>
        <v/>
      </c>
      <c r="U177" s="295" t="str">
        <f t="shared" si="22"/>
        <v/>
      </c>
      <c r="V177" s="296" t="str">
        <f t="shared" si="23"/>
        <v/>
      </c>
      <c r="W177" s="8"/>
      <c r="AR177" t="str">
        <f t="shared" si="24"/>
        <v/>
      </c>
      <c r="AS177" t="str">
        <f t="shared" si="19"/>
        <v/>
      </c>
      <c r="AT177" s="145"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ht="15" customHeight="1" x14ac:dyDescent="0.35">
      <c r="A178" s="271"/>
      <c r="B178" s="269"/>
      <c r="C178" s="270"/>
      <c r="D178" s="270"/>
      <c r="E178" s="270"/>
      <c r="F178" s="270"/>
      <c r="G178" s="272"/>
      <c r="H178" s="273"/>
      <c r="I178" s="271"/>
      <c r="J178" s="268"/>
      <c r="K178" s="268"/>
      <c r="L178" s="274"/>
      <c r="M178" s="275"/>
      <c r="N178" s="276"/>
      <c r="P178" s="291" t="str">
        <f>IF(R178 = "", "", COUNT($R$4:R178))</f>
        <v/>
      </c>
      <c r="Q178" s="291" t="str">
        <f t="shared" si="17"/>
        <v/>
      </c>
      <c r="R178" s="292" t="str">
        <f t="shared" si="18"/>
        <v/>
      </c>
      <c r="S178" s="293" t="str">
        <f t="shared" si="20"/>
        <v/>
      </c>
      <c r="T178" s="294" t="str">
        <f t="shared" si="21"/>
        <v/>
      </c>
      <c r="U178" s="295" t="str">
        <f t="shared" si="22"/>
        <v/>
      </c>
      <c r="V178" s="296" t="str">
        <f t="shared" si="23"/>
        <v/>
      </c>
      <c r="W178" s="8"/>
      <c r="AR178" t="str">
        <f t="shared" si="24"/>
        <v/>
      </c>
      <c r="AS178" t="str">
        <f t="shared" si="19"/>
        <v/>
      </c>
      <c r="AT178" s="145"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ht="15" customHeight="1" x14ac:dyDescent="0.35">
      <c r="A179" s="271"/>
      <c r="B179" s="269"/>
      <c r="C179" s="270"/>
      <c r="D179" s="270"/>
      <c r="E179" s="270"/>
      <c r="F179" s="270"/>
      <c r="G179" s="272"/>
      <c r="H179" s="273"/>
      <c r="I179" s="271"/>
      <c r="J179" s="268"/>
      <c r="K179" s="268"/>
      <c r="L179" s="274"/>
      <c r="M179" s="275"/>
      <c r="N179" s="276"/>
      <c r="P179" s="291" t="str">
        <f>IF(R179 = "", "", COUNT($R$4:R179))</f>
        <v/>
      </c>
      <c r="Q179" s="291" t="str">
        <f t="shared" si="17"/>
        <v/>
      </c>
      <c r="R179" s="292" t="str">
        <f t="shared" si="18"/>
        <v/>
      </c>
      <c r="S179" s="293" t="str">
        <f t="shared" si="20"/>
        <v/>
      </c>
      <c r="T179" s="294" t="str">
        <f t="shared" si="21"/>
        <v/>
      </c>
      <c r="U179" s="295" t="str">
        <f t="shared" si="22"/>
        <v/>
      </c>
      <c r="V179" s="296" t="str">
        <f t="shared" si="23"/>
        <v/>
      </c>
      <c r="W179" s="8"/>
      <c r="AR179" t="str">
        <f t="shared" si="24"/>
        <v/>
      </c>
      <c r="AS179" t="str">
        <f t="shared" si="19"/>
        <v/>
      </c>
      <c r="AT179" s="145"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ht="15" customHeight="1" x14ac:dyDescent="0.35">
      <c r="A180" s="271"/>
      <c r="B180" s="269"/>
      <c r="C180" s="270"/>
      <c r="D180" s="270"/>
      <c r="E180" s="270"/>
      <c r="F180" s="270"/>
      <c r="G180" s="272"/>
      <c r="H180" s="273"/>
      <c r="I180" s="271"/>
      <c r="J180" s="268"/>
      <c r="K180" s="268"/>
      <c r="L180" s="274"/>
      <c r="M180" s="275"/>
      <c r="N180" s="276"/>
      <c r="P180" s="291" t="str">
        <f>IF(R180 = "", "", COUNT($R$4:R180))</f>
        <v/>
      </c>
      <c r="Q180" s="291" t="str">
        <f t="shared" si="17"/>
        <v/>
      </c>
      <c r="R180" s="292" t="str">
        <f t="shared" si="18"/>
        <v/>
      </c>
      <c r="S180" s="293" t="str">
        <f t="shared" si="20"/>
        <v/>
      </c>
      <c r="T180" s="294" t="str">
        <f t="shared" si="21"/>
        <v/>
      </c>
      <c r="U180" s="295" t="str">
        <f t="shared" si="22"/>
        <v/>
      </c>
      <c r="V180" s="296" t="str">
        <f t="shared" si="23"/>
        <v/>
      </c>
      <c r="W180" s="8"/>
      <c r="AR180" t="str">
        <f t="shared" si="24"/>
        <v/>
      </c>
      <c r="AS180" t="str">
        <f t="shared" si="19"/>
        <v/>
      </c>
      <c r="AT180" s="145"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ht="15" customHeight="1" x14ac:dyDescent="0.35">
      <c r="A181" s="271"/>
      <c r="B181" s="269"/>
      <c r="C181" s="270"/>
      <c r="D181" s="270"/>
      <c r="E181" s="270"/>
      <c r="F181" s="270"/>
      <c r="G181" s="272"/>
      <c r="H181" s="273"/>
      <c r="I181" s="271"/>
      <c r="J181" s="268"/>
      <c r="K181" s="268"/>
      <c r="L181" s="274"/>
      <c r="M181" s="275"/>
      <c r="N181" s="276"/>
      <c r="P181" s="291" t="str">
        <f>IF(R181 = "", "", COUNT($R$4:R181))</f>
        <v/>
      </c>
      <c r="Q181" s="291" t="str">
        <f t="shared" si="17"/>
        <v/>
      </c>
      <c r="R181" s="292" t="str">
        <f t="shared" si="18"/>
        <v/>
      </c>
      <c r="S181" s="293" t="str">
        <f t="shared" si="20"/>
        <v/>
      </c>
      <c r="T181" s="294" t="str">
        <f t="shared" si="21"/>
        <v/>
      </c>
      <c r="U181" s="295" t="str">
        <f t="shared" si="22"/>
        <v/>
      </c>
      <c r="V181" s="296" t="str">
        <f t="shared" si="23"/>
        <v/>
      </c>
      <c r="W181" s="8"/>
      <c r="AR181" t="str">
        <f t="shared" si="24"/>
        <v/>
      </c>
      <c r="AS181" t="str">
        <f t="shared" si="19"/>
        <v/>
      </c>
      <c r="AT181" s="145"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ht="15" customHeight="1" x14ac:dyDescent="0.35">
      <c r="A182" s="271"/>
      <c r="B182" s="269"/>
      <c r="C182" s="270"/>
      <c r="D182" s="270"/>
      <c r="E182" s="270"/>
      <c r="F182" s="270"/>
      <c r="G182" s="272"/>
      <c r="H182" s="273"/>
      <c r="I182" s="271"/>
      <c r="J182" s="268"/>
      <c r="K182" s="268"/>
      <c r="L182" s="274"/>
      <c r="M182" s="275"/>
      <c r="N182" s="276"/>
      <c r="P182" s="291" t="str">
        <f>IF(R182 = "", "", COUNT($R$4:R182))</f>
        <v/>
      </c>
      <c r="Q182" s="291" t="str">
        <f t="shared" si="17"/>
        <v/>
      </c>
      <c r="R182" s="292" t="str">
        <f t="shared" si="18"/>
        <v/>
      </c>
      <c r="S182" s="293" t="str">
        <f t="shared" si="20"/>
        <v/>
      </c>
      <c r="T182" s="294" t="str">
        <f t="shared" si="21"/>
        <v/>
      </c>
      <c r="U182" s="295" t="str">
        <f t="shared" si="22"/>
        <v/>
      </c>
      <c r="V182" s="296" t="str">
        <f t="shared" si="23"/>
        <v/>
      </c>
      <c r="W182" s="8"/>
      <c r="AR182" t="str">
        <f t="shared" si="24"/>
        <v/>
      </c>
      <c r="AS182" t="str">
        <f t="shared" si="19"/>
        <v/>
      </c>
      <c r="AT182" s="145"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ht="15" customHeight="1" x14ac:dyDescent="0.35">
      <c r="A183" s="271"/>
      <c r="B183" s="269"/>
      <c r="C183" s="270"/>
      <c r="D183" s="270"/>
      <c r="E183" s="270"/>
      <c r="F183" s="270"/>
      <c r="G183" s="272"/>
      <c r="H183" s="273"/>
      <c r="I183" s="271"/>
      <c r="J183" s="268"/>
      <c r="K183" s="268"/>
      <c r="L183" s="274"/>
      <c r="M183" s="275"/>
      <c r="N183" s="276"/>
      <c r="P183" s="291" t="str">
        <f>IF(R183 = "", "", COUNT($R$4:R183))</f>
        <v/>
      </c>
      <c r="Q183" s="291" t="str">
        <f t="shared" si="17"/>
        <v/>
      </c>
      <c r="R183" s="292" t="str">
        <f t="shared" si="18"/>
        <v/>
      </c>
      <c r="S183" s="293" t="str">
        <f t="shared" si="20"/>
        <v/>
      </c>
      <c r="T183" s="294" t="str">
        <f t="shared" si="21"/>
        <v/>
      </c>
      <c r="U183" s="295" t="str">
        <f t="shared" si="22"/>
        <v/>
      </c>
      <c r="V183" s="296" t="str">
        <f t="shared" si="23"/>
        <v/>
      </c>
      <c r="W183" s="8"/>
      <c r="AR183" t="str">
        <f t="shared" si="24"/>
        <v/>
      </c>
      <c r="AS183" t="str">
        <f t="shared" si="19"/>
        <v/>
      </c>
      <c r="AT183" s="145"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ht="15" customHeight="1" x14ac:dyDescent="0.35">
      <c r="A184" s="271"/>
      <c r="B184" s="269"/>
      <c r="C184" s="270"/>
      <c r="D184" s="270"/>
      <c r="E184" s="270"/>
      <c r="F184" s="270"/>
      <c r="G184" s="272"/>
      <c r="H184" s="273"/>
      <c r="I184" s="271"/>
      <c r="J184" s="268"/>
      <c r="K184" s="268"/>
      <c r="L184" s="274"/>
      <c r="M184" s="275"/>
      <c r="N184" s="276"/>
      <c r="P184" s="291" t="str">
        <f>IF(R184 = "", "", COUNT($R$4:R184))</f>
        <v/>
      </c>
      <c r="Q184" s="291" t="str">
        <f t="shared" si="17"/>
        <v/>
      </c>
      <c r="R184" s="292" t="str">
        <f t="shared" si="18"/>
        <v/>
      </c>
      <c r="S184" s="293" t="str">
        <f t="shared" si="20"/>
        <v/>
      </c>
      <c r="T184" s="294" t="str">
        <f t="shared" si="21"/>
        <v/>
      </c>
      <c r="U184" s="295" t="str">
        <f t="shared" si="22"/>
        <v/>
      </c>
      <c r="V184" s="296" t="str">
        <f t="shared" si="23"/>
        <v/>
      </c>
      <c r="W184" s="8"/>
      <c r="AR184" t="str">
        <f t="shared" si="24"/>
        <v/>
      </c>
      <c r="AS184" t="str">
        <f t="shared" si="19"/>
        <v/>
      </c>
      <c r="AT184" s="145"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ht="15" customHeight="1" x14ac:dyDescent="0.35">
      <c r="A185" s="271"/>
      <c r="B185" s="269"/>
      <c r="C185" s="270"/>
      <c r="D185" s="270"/>
      <c r="E185" s="270"/>
      <c r="F185" s="270"/>
      <c r="G185" s="272"/>
      <c r="H185" s="273"/>
      <c r="I185" s="271"/>
      <c r="J185" s="268"/>
      <c r="K185" s="268"/>
      <c r="L185" s="274"/>
      <c r="M185" s="275"/>
      <c r="N185" s="276"/>
      <c r="P185" s="291" t="str">
        <f>IF(R185 = "", "", COUNT($R$4:R185))</f>
        <v/>
      </c>
      <c r="Q185" s="291" t="str">
        <f t="shared" si="17"/>
        <v/>
      </c>
      <c r="R185" s="292" t="str">
        <f t="shared" si="18"/>
        <v/>
      </c>
      <c r="S185" s="293" t="str">
        <f t="shared" si="20"/>
        <v/>
      </c>
      <c r="T185" s="294" t="str">
        <f t="shared" si="21"/>
        <v/>
      </c>
      <c r="U185" s="295" t="str">
        <f t="shared" si="22"/>
        <v/>
      </c>
      <c r="V185" s="296" t="str">
        <f t="shared" si="23"/>
        <v/>
      </c>
      <c r="W185" s="8"/>
      <c r="AR185" t="str">
        <f t="shared" si="24"/>
        <v/>
      </c>
      <c r="AS185" t="str">
        <f t="shared" si="19"/>
        <v/>
      </c>
      <c r="AT185" s="145"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ht="15" customHeight="1" x14ac:dyDescent="0.35">
      <c r="A186" s="271"/>
      <c r="B186" s="269"/>
      <c r="C186" s="270"/>
      <c r="D186" s="270"/>
      <c r="E186" s="270"/>
      <c r="F186" s="270"/>
      <c r="G186" s="272"/>
      <c r="H186" s="273"/>
      <c r="I186" s="271"/>
      <c r="J186" s="268"/>
      <c r="K186" s="268"/>
      <c r="L186" s="274"/>
      <c r="M186" s="275"/>
      <c r="N186" s="276"/>
      <c r="P186" s="291" t="str">
        <f>IF(R186 = "", "", COUNT($R$4:R186))</f>
        <v/>
      </c>
      <c r="Q186" s="291" t="str">
        <f t="shared" si="17"/>
        <v/>
      </c>
      <c r="R186" s="292" t="str">
        <f t="shared" si="18"/>
        <v/>
      </c>
      <c r="S186" s="293" t="str">
        <f t="shared" si="20"/>
        <v/>
      </c>
      <c r="T186" s="294" t="str">
        <f t="shared" si="21"/>
        <v/>
      </c>
      <c r="U186" s="295" t="str">
        <f t="shared" si="22"/>
        <v/>
      </c>
      <c r="V186" s="296" t="str">
        <f t="shared" si="23"/>
        <v/>
      </c>
      <c r="W186" s="8"/>
      <c r="AR186" t="str">
        <f t="shared" si="24"/>
        <v/>
      </c>
      <c r="AS186" t="str">
        <f t="shared" si="19"/>
        <v/>
      </c>
      <c r="AT186" s="145"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ht="15" customHeight="1" x14ac:dyDescent="0.35">
      <c r="A187" s="271"/>
      <c r="B187" s="269"/>
      <c r="C187" s="270"/>
      <c r="D187" s="270"/>
      <c r="E187" s="270"/>
      <c r="F187" s="270"/>
      <c r="G187" s="272"/>
      <c r="H187" s="273"/>
      <c r="I187" s="271"/>
      <c r="J187" s="268"/>
      <c r="K187" s="268"/>
      <c r="L187" s="274"/>
      <c r="M187" s="275"/>
      <c r="N187" s="276"/>
      <c r="P187" s="291" t="str">
        <f>IF(R187 = "", "", COUNT($R$4:R187))</f>
        <v/>
      </c>
      <c r="Q187" s="291" t="str">
        <f t="shared" si="17"/>
        <v/>
      </c>
      <c r="R187" s="292" t="str">
        <f t="shared" si="18"/>
        <v/>
      </c>
      <c r="S187" s="293" t="str">
        <f t="shared" si="20"/>
        <v/>
      </c>
      <c r="T187" s="294" t="str">
        <f t="shared" si="21"/>
        <v/>
      </c>
      <c r="U187" s="295" t="str">
        <f t="shared" si="22"/>
        <v/>
      </c>
      <c r="V187" s="296" t="str">
        <f t="shared" si="23"/>
        <v/>
      </c>
      <c r="W187" s="8"/>
      <c r="AR187" t="str">
        <f t="shared" si="24"/>
        <v/>
      </c>
      <c r="AS187" t="str">
        <f t="shared" si="19"/>
        <v/>
      </c>
      <c r="AT187" s="145"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ht="15" customHeight="1" x14ac:dyDescent="0.35">
      <c r="A188" s="271"/>
      <c r="B188" s="269"/>
      <c r="C188" s="270"/>
      <c r="D188" s="270"/>
      <c r="E188" s="270"/>
      <c r="F188" s="270"/>
      <c r="G188" s="272"/>
      <c r="H188" s="273"/>
      <c r="I188" s="271"/>
      <c r="J188" s="268"/>
      <c r="K188" s="268"/>
      <c r="L188" s="274"/>
      <c r="M188" s="275"/>
      <c r="N188" s="276"/>
      <c r="P188" s="291" t="str">
        <f>IF(R188 = "", "", COUNT($R$4:R188))</f>
        <v/>
      </c>
      <c r="Q188" s="291" t="str">
        <f t="shared" si="17"/>
        <v/>
      </c>
      <c r="R188" s="292" t="str">
        <f t="shared" si="18"/>
        <v/>
      </c>
      <c r="S188" s="293" t="str">
        <f t="shared" si="20"/>
        <v/>
      </c>
      <c r="T188" s="294" t="str">
        <f t="shared" si="21"/>
        <v/>
      </c>
      <c r="U188" s="295" t="str">
        <f t="shared" si="22"/>
        <v/>
      </c>
      <c r="V188" s="296" t="str">
        <f t="shared" si="23"/>
        <v/>
      </c>
      <c r="W188" s="8"/>
      <c r="AR188" t="str">
        <f t="shared" si="24"/>
        <v/>
      </c>
      <c r="AS188" t="str">
        <f t="shared" si="19"/>
        <v/>
      </c>
      <c r="AT188" s="145"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ht="15" customHeight="1" x14ac:dyDescent="0.35">
      <c r="A189" s="271"/>
      <c r="B189" s="269"/>
      <c r="C189" s="270"/>
      <c r="D189" s="270"/>
      <c r="E189" s="270"/>
      <c r="F189" s="270"/>
      <c r="G189" s="272"/>
      <c r="H189" s="273"/>
      <c r="I189" s="271"/>
      <c r="J189" s="268"/>
      <c r="K189" s="268"/>
      <c r="L189" s="274"/>
      <c r="M189" s="275"/>
      <c r="N189" s="276"/>
      <c r="P189" s="291" t="str">
        <f>IF(R189 = "", "", COUNT($R$4:R189))</f>
        <v/>
      </c>
      <c r="Q189" s="291" t="str">
        <f t="shared" si="17"/>
        <v/>
      </c>
      <c r="R189" s="292" t="str">
        <f t="shared" si="18"/>
        <v/>
      </c>
      <c r="S189" s="293" t="str">
        <f t="shared" si="20"/>
        <v/>
      </c>
      <c r="T189" s="294" t="str">
        <f t="shared" si="21"/>
        <v/>
      </c>
      <c r="U189" s="295" t="str">
        <f t="shared" si="22"/>
        <v/>
      </c>
      <c r="V189" s="296" t="str">
        <f t="shared" si="23"/>
        <v/>
      </c>
      <c r="W189" s="8"/>
      <c r="AR189" t="str">
        <f t="shared" si="24"/>
        <v/>
      </c>
      <c r="AS189" t="str">
        <f t="shared" si="19"/>
        <v/>
      </c>
      <c r="AT189" s="145"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ht="15" customHeight="1" x14ac:dyDescent="0.35">
      <c r="A190" s="271"/>
      <c r="B190" s="269"/>
      <c r="C190" s="270"/>
      <c r="D190" s="270"/>
      <c r="E190" s="270"/>
      <c r="F190" s="270"/>
      <c r="G190" s="272"/>
      <c r="H190" s="273"/>
      <c r="I190" s="271"/>
      <c r="J190" s="268"/>
      <c r="K190" s="268"/>
      <c r="L190" s="274"/>
      <c r="M190" s="275"/>
      <c r="N190" s="276"/>
      <c r="P190" s="291" t="str">
        <f>IF(R190 = "", "", COUNT($R$4:R190))</f>
        <v/>
      </c>
      <c r="Q190" s="291" t="str">
        <f t="shared" si="17"/>
        <v/>
      </c>
      <c r="R190" s="292" t="str">
        <f t="shared" si="18"/>
        <v/>
      </c>
      <c r="S190" s="293" t="str">
        <f t="shared" si="20"/>
        <v/>
      </c>
      <c r="T190" s="294" t="str">
        <f t="shared" si="21"/>
        <v/>
      </c>
      <c r="U190" s="295" t="str">
        <f t="shared" si="22"/>
        <v/>
      </c>
      <c r="V190" s="296" t="str">
        <f t="shared" si="23"/>
        <v/>
      </c>
      <c r="W190" s="8"/>
      <c r="AR190" t="str">
        <f t="shared" si="24"/>
        <v/>
      </c>
      <c r="AS190" t="str">
        <f t="shared" si="19"/>
        <v/>
      </c>
      <c r="AT190" s="145"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ht="15" customHeight="1" x14ac:dyDescent="0.35">
      <c r="A191" s="271"/>
      <c r="B191" s="269"/>
      <c r="C191" s="270"/>
      <c r="D191" s="270"/>
      <c r="E191" s="270"/>
      <c r="F191" s="270"/>
      <c r="G191" s="272"/>
      <c r="H191" s="273"/>
      <c r="I191" s="271"/>
      <c r="J191" s="268"/>
      <c r="K191" s="268"/>
      <c r="L191" s="274"/>
      <c r="M191" s="275"/>
      <c r="N191" s="276"/>
      <c r="P191" s="291" t="str">
        <f>IF(R191 = "", "", COUNT($R$4:R191))</f>
        <v/>
      </c>
      <c r="Q191" s="291" t="str">
        <f t="shared" si="17"/>
        <v/>
      </c>
      <c r="R191" s="292" t="str">
        <f t="shared" si="18"/>
        <v/>
      </c>
      <c r="S191" s="293" t="str">
        <f t="shared" si="20"/>
        <v/>
      </c>
      <c r="T191" s="294" t="str">
        <f t="shared" si="21"/>
        <v/>
      </c>
      <c r="U191" s="295" t="str">
        <f t="shared" si="22"/>
        <v/>
      </c>
      <c r="V191" s="296" t="str">
        <f t="shared" si="23"/>
        <v/>
      </c>
      <c r="W191" s="8"/>
      <c r="AR191" t="str">
        <f t="shared" si="24"/>
        <v/>
      </c>
      <c r="AS191" t="str">
        <f t="shared" si="19"/>
        <v/>
      </c>
      <c r="AT191" s="145"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ht="15" customHeight="1" x14ac:dyDescent="0.35">
      <c r="A192" s="271"/>
      <c r="B192" s="269"/>
      <c r="C192" s="270"/>
      <c r="D192" s="270"/>
      <c r="E192" s="270"/>
      <c r="F192" s="270"/>
      <c r="G192" s="272"/>
      <c r="H192" s="273"/>
      <c r="I192" s="271"/>
      <c r="J192" s="268"/>
      <c r="K192" s="268"/>
      <c r="L192" s="274"/>
      <c r="M192" s="275"/>
      <c r="N192" s="276"/>
      <c r="P192" s="291" t="str">
        <f>IF(R192 = "", "", COUNT($R$4:R192))</f>
        <v/>
      </c>
      <c r="Q192" s="291" t="str">
        <f t="shared" si="17"/>
        <v/>
      </c>
      <c r="R192" s="292" t="str">
        <f t="shared" si="18"/>
        <v/>
      </c>
      <c r="S192" s="293" t="str">
        <f t="shared" si="20"/>
        <v/>
      </c>
      <c r="T192" s="294" t="str">
        <f t="shared" si="21"/>
        <v/>
      </c>
      <c r="U192" s="295" t="str">
        <f t="shared" si="22"/>
        <v/>
      </c>
      <c r="V192" s="296" t="str">
        <f t="shared" si="23"/>
        <v/>
      </c>
      <c r="W192" s="8"/>
      <c r="AR192" t="str">
        <f t="shared" si="24"/>
        <v/>
      </c>
      <c r="AS192" t="str">
        <f t="shared" si="19"/>
        <v/>
      </c>
      <c r="AT192" s="145"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ht="15" customHeight="1" x14ac:dyDescent="0.35">
      <c r="A193" s="271"/>
      <c r="B193" s="269"/>
      <c r="C193" s="270"/>
      <c r="D193" s="270"/>
      <c r="E193" s="270"/>
      <c r="F193" s="270"/>
      <c r="G193" s="272"/>
      <c r="H193" s="273"/>
      <c r="I193" s="271"/>
      <c r="J193" s="268"/>
      <c r="K193" s="268"/>
      <c r="L193" s="274"/>
      <c r="M193" s="275"/>
      <c r="N193" s="276"/>
      <c r="P193" s="291" t="str">
        <f>IF(R193 = "", "", COUNT($R$4:R193))</f>
        <v/>
      </c>
      <c r="Q193" s="291" t="str">
        <f t="shared" si="17"/>
        <v/>
      </c>
      <c r="R193" s="292" t="str">
        <f t="shared" si="18"/>
        <v/>
      </c>
      <c r="S193" s="293" t="str">
        <f t="shared" si="20"/>
        <v/>
      </c>
      <c r="T193" s="294" t="str">
        <f t="shared" si="21"/>
        <v/>
      </c>
      <c r="U193" s="295" t="str">
        <f t="shared" si="22"/>
        <v/>
      </c>
      <c r="V193" s="296" t="str">
        <f t="shared" si="23"/>
        <v/>
      </c>
      <c r="W193" s="8"/>
      <c r="AR193" t="str">
        <f t="shared" si="24"/>
        <v/>
      </c>
      <c r="AS193" t="str">
        <f t="shared" si="19"/>
        <v/>
      </c>
      <c r="AT193" s="145"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ht="15" customHeight="1" x14ac:dyDescent="0.35">
      <c r="A194" s="271"/>
      <c r="B194" s="269"/>
      <c r="C194" s="270"/>
      <c r="D194" s="270"/>
      <c r="E194" s="270"/>
      <c r="F194" s="270"/>
      <c r="G194" s="272"/>
      <c r="H194" s="273"/>
      <c r="I194" s="271"/>
      <c r="J194" s="268"/>
      <c r="K194" s="268"/>
      <c r="L194" s="274"/>
      <c r="M194" s="275"/>
      <c r="N194" s="276"/>
      <c r="P194" s="291" t="str">
        <f>IF(R194 = "", "", COUNT($R$4:R194))</f>
        <v/>
      </c>
      <c r="Q194" s="291" t="str">
        <f t="shared" si="17"/>
        <v/>
      </c>
      <c r="R194" s="292" t="str">
        <f t="shared" si="18"/>
        <v/>
      </c>
      <c r="S194" s="293" t="str">
        <f t="shared" si="20"/>
        <v/>
      </c>
      <c r="T194" s="294" t="str">
        <f t="shared" si="21"/>
        <v/>
      </c>
      <c r="U194" s="295" t="str">
        <f t="shared" si="22"/>
        <v/>
      </c>
      <c r="V194" s="296" t="str">
        <f t="shared" si="23"/>
        <v/>
      </c>
      <c r="W194" s="8"/>
      <c r="AR194" t="str">
        <f t="shared" si="24"/>
        <v/>
      </c>
      <c r="AS194" t="str">
        <f t="shared" si="19"/>
        <v/>
      </c>
      <c r="AT194" s="145"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ht="15" customHeight="1" x14ac:dyDescent="0.35">
      <c r="A195" s="271"/>
      <c r="B195" s="269"/>
      <c r="C195" s="270"/>
      <c r="D195" s="270"/>
      <c r="E195" s="270"/>
      <c r="F195" s="270"/>
      <c r="G195" s="272"/>
      <c r="H195" s="273"/>
      <c r="I195" s="271"/>
      <c r="J195" s="268"/>
      <c r="K195" s="268"/>
      <c r="L195" s="274"/>
      <c r="M195" s="275"/>
      <c r="N195" s="276"/>
      <c r="P195" s="291" t="str">
        <f>IF(R195 = "", "", COUNT($R$4:R195))</f>
        <v/>
      </c>
      <c r="Q195" s="291" t="str">
        <f t="shared" si="17"/>
        <v/>
      </c>
      <c r="R195" s="292" t="str">
        <f t="shared" si="18"/>
        <v/>
      </c>
      <c r="S195" s="293" t="str">
        <f t="shared" si="20"/>
        <v/>
      </c>
      <c r="T195" s="294" t="str">
        <f t="shared" si="21"/>
        <v/>
      </c>
      <c r="U195" s="295" t="str">
        <f t="shared" si="22"/>
        <v/>
      </c>
      <c r="V195" s="296" t="str">
        <f t="shared" si="23"/>
        <v/>
      </c>
      <c r="W195" s="8"/>
      <c r="AR195" t="str">
        <f t="shared" si="24"/>
        <v/>
      </c>
      <c r="AS195" t="str">
        <f t="shared" si="19"/>
        <v/>
      </c>
      <c r="AT195" s="145"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ht="15" customHeight="1" x14ac:dyDescent="0.35">
      <c r="A196" s="271"/>
      <c r="B196" s="269"/>
      <c r="C196" s="270"/>
      <c r="D196" s="270"/>
      <c r="E196" s="270"/>
      <c r="F196" s="270"/>
      <c r="G196" s="272"/>
      <c r="H196" s="273"/>
      <c r="I196" s="271"/>
      <c r="J196" s="268"/>
      <c r="K196" s="268"/>
      <c r="L196" s="274"/>
      <c r="M196" s="275"/>
      <c r="N196" s="276"/>
      <c r="P196" s="291" t="str">
        <f>IF(R196 = "", "", COUNT($R$4:R196))</f>
        <v/>
      </c>
      <c r="Q196" s="291" t="str">
        <f t="shared" ref="Q196:Q259" si="25">IF(B196="", "", YEAR(B196))</f>
        <v/>
      </c>
      <c r="R196" s="292" t="str">
        <f t="shared" ref="R196:R259" si="26">IF(A196="", "", IF(G196="",1,IF(G196="O",1,IF(G196="C",8.4,IF(G196="B",8.4,IF(G196="A",76.8,IF(G196="K",76.8,"ERR")))))))</f>
        <v/>
      </c>
      <c r="S196" s="293" t="str">
        <f t="shared" si="20"/>
        <v/>
      </c>
      <c r="T196" s="294" t="str">
        <f t="shared" si="21"/>
        <v/>
      </c>
      <c r="U196" s="295" t="str">
        <f t="shared" si="22"/>
        <v/>
      </c>
      <c r="V196" s="296" t="str">
        <f t="shared" si="23"/>
        <v/>
      </c>
      <c r="W196" s="8"/>
      <c r="AR196" t="str">
        <f t="shared" si="24"/>
        <v/>
      </c>
      <c r="AS196" t="str">
        <f t="shared" ref="AS196:AS259" si="27">IF(OR(M196="Y",N196="Y"),"Y","")</f>
        <v/>
      </c>
      <c r="AT196" s="145"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ht="15" customHeight="1" x14ac:dyDescent="0.35">
      <c r="A197" s="271"/>
      <c r="B197" s="269"/>
      <c r="C197" s="270"/>
      <c r="D197" s="270"/>
      <c r="E197" s="270"/>
      <c r="F197" s="270"/>
      <c r="G197" s="272"/>
      <c r="H197" s="273"/>
      <c r="I197" s="271"/>
      <c r="J197" s="268"/>
      <c r="K197" s="268"/>
      <c r="L197" s="274"/>
      <c r="M197" s="275"/>
      <c r="N197" s="276"/>
      <c r="P197" s="291" t="str">
        <f>IF(R197 = "", "", COUNT($R$4:R197))</f>
        <v/>
      </c>
      <c r="Q197" s="291" t="str">
        <f t="shared" si="25"/>
        <v/>
      </c>
      <c r="R197" s="292" t="str">
        <f t="shared" si="26"/>
        <v/>
      </c>
      <c r="S197" s="293" t="str">
        <f t="shared" ref="S197:S260" si="28">IF(M197&lt;&gt;"",R197,"")</f>
        <v/>
      </c>
      <c r="T197" s="294" t="str">
        <f t="shared" ref="T197:T260" si="29">IF(IF(M197&lt;&gt;"",G197,"")=0, "O", IF(M197&lt;&gt;"",G197,""))</f>
        <v/>
      </c>
      <c r="U197" s="295" t="str">
        <f t="shared" ref="U197:U260" si="30">IF(N197&lt;&gt;"",R197,"")</f>
        <v/>
      </c>
      <c r="V197" s="296" t="str">
        <f t="shared" ref="V197:V260" si="31">IF(IF(N197&lt;&gt;"",G197,"")=0, "O", IF(N197&lt;&gt;"",G197,""))</f>
        <v/>
      </c>
      <c r="W197" s="8"/>
      <c r="AR197" t="str">
        <f t="shared" ref="AR197:AR260" si="32">IF(P197&gt;0, P197, "")</f>
        <v/>
      </c>
      <c r="AS197" t="str">
        <f t="shared" si="27"/>
        <v/>
      </c>
      <c r="AT197" s="145"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ht="15" customHeight="1" x14ac:dyDescent="0.35">
      <c r="A198" s="271"/>
      <c r="B198" s="269"/>
      <c r="C198" s="270"/>
      <c r="D198" s="270"/>
      <c r="E198" s="270"/>
      <c r="F198" s="270"/>
      <c r="G198" s="272"/>
      <c r="H198" s="273"/>
      <c r="I198" s="271"/>
      <c r="J198" s="268"/>
      <c r="K198" s="268"/>
      <c r="L198" s="274"/>
      <c r="M198" s="275"/>
      <c r="N198" s="276"/>
      <c r="P198" s="291" t="str">
        <f>IF(R198 = "", "", COUNT($R$4:R198))</f>
        <v/>
      </c>
      <c r="Q198" s="291" t="str">
        <f t="shared" si="25"/>
        <v/>
      </c>
      <c r="R198" s="292" t="str">
        <f t="shared" si="26"/>
        <v/>
      </c>
      <c r="S198" s="293" t="str">
        <f t="shared" si="28"/>
        <v/>
      </c>
      <c r="T198" s="294" t="str">
        <f t="shared" si="29"/>
        <v/>
      </c>
      <c r="U198" s="295" t="str">
        <f t="shared" si="30"/>
        <v/>
      </c>
      <c r="V198" s="296" t="str">
        <f t="shared" si="31"/>
        <v/>
      </c>
      <c r="W198" s="8"/>
      <c r="AR198" t="str">
        <f t="shared" si="32"/>
        <v/>
      </c>
      <c r="AS198" t="str">
        <f t="shared" si="27"/>
        <v/>
      </c>
      <c r="AT198" s="145"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ht="15" customHeight="1" x14ac:dyDescent="0.35">
      <c r="A199" s="271"/>
      <c r="B199" s="269"/>
      <c r="C199" s="270"/>
      <c r="D199" s="270"/>
      <c r="E199" s="270"/>
      <c r="F199" s="270"/>
      <c r="G199" s="272"/>
      <c r="H199" s="273"/>
      <c r="I199" s="271"/>
      <c r="J199" s="268"/>
      <c r="K199" s="268"/>
      <c r="L199" s="274"/>
      <c r="M199" s="275"/>
      <c r="N199" s="276"/>
      <c r="P199" s="291" t="str">
        <f>IF(R199 = "", "", COUNT($R$4:R199))</f>
        <v/>
      </c>
      <c r="Q199" s="291" t="str">
        <f t="shared" si="25"/>
        <v/>
      </c>
      <c r="R199" s="292" t="str">
        <f t="shared" si="26"/>
        <v/>
      </c>
      <c r="S199" s="293" t="str">
        <f t="shared" si="28"/>
        <v/>
      </c>
      <c r="T199" s="294" t="str">
        <f t="shared" si="29"/>
        <v/>
      </c>
      <c r="U199" s="295" t="str">
        <f t="shared" si="30"/>
        <v/>
      </c>
      <c r="V199" s="296" t="str">
        <f t="shared" si="31"/>
        <v/>
      </c>
      <c r="W199" s="8"/>
      <c r="AR199" t="str">
        <f t="shared" si="32"/>
        <v/>
      </c>
      <c r="AS199" t="str">
        <f t="shared" si="27"/>
        <v/>
      </c>
      <c r="AT199" s="145"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ht="15" customHeight="1" x14ac:dyDescent="0.35">
      <c r="A200" s="271"/>
      <c r="B200" s="269"/>
      <c r="C200" s="270"/>
      <c r="D200" s="270"/>
      <c r="E200" s="270"/>
      <c r="F200" s="270"/>
      <c r="G200" s="272"/>
      <c r="H200" s="273"/>
      <c r="I200" s="271"/>
      <c r="J200" s="268"/>
      <c r="K200" s="268"/>
      <c r="L200" s="274"/>
      <c r="M200" s="275"/>
      <c r="N200" s="276"/>
      <c r="P200" s="291" t="str">
        <f>IF(R200 = "", "", COUNT($R$4:R200))</f>
        <v/>
      </c>
      <c r="Q200" s="291" t="str">
        <f t="shared" si="25"/>
        <v/>
      </c>
      <c r="R200" s="292" t="str">
        <f t="shared" si="26"/>
        <v/>
      </c>
      <c r="S200" s="293" t="str">
        <f t="shared" si="28"/>
        <v/>
      </c>
      <c r="T200" s="294" t="str">
        <f t="shared" si="29"/>
        <v/>
      </c>
      <c r="U200" s="295" t="str">
        <f t="shared" si="30"/>
        <v/>
      </c>
      <c r="V200" s="296" t="str">
        <f t="shared" si="31"/>
        <v/>
      </c>
      <c r="W200" s="8"/>
      <c r="AR200" t="str">
        <f t="shared" si="32"/>
        <v/>
      </c>
      <c r="AS200" t="str">
        <f t="shared" si="27"/>
        <v/>
      </c>
      <c r="AT200" s="145"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ht="15" customHeight="1" x14ac:dyDescent="0.35">
      <c r="A201" s="271"/>
      <c r="B201" s="269"/>
      <c r="C201" s="270"/>
      <c r="D201" s="270"/>
      <c r="E201" s="270"/>
      <c r="F201" s="270"/>
      <c r="G201" s="272"/>
      <c r="H201" s="273"/>
      <c r="I201" s="271"/>
      <c r="J201" s="268"/>
      <c r="K201" s="268"/>
      <c r="L201" s="274"/>
      <c r="M201" s="275"/>
      <c r="N201" s="276"/>
      <c r="P201" s="291" t="str">
        <f>IF(R201 = "", "", COUNT($R$4:R201))</f>
        <v/>
      </c>
      <c r="Q201" s="291" t="str">
        <f t="shared" si="25"/>
        <v/>
      </c>
      <c r="R201" s="292" t="str">
        <f t="shared" si="26"/>
        <v/>
      </c>
      <c r="S201" s="293" t="str">
        <f t="shared" si="28"/>
        <v/>
      </c>
      <c r="T201" s="294" t="str">
        <f t="shared" si="29"/>
        <v/>
      </c>
      <c r="U201" s="295" t="str">
        <f t="shared" si="30"/>
        <v/>
      </c>
      <c r="V201" s="296" t="str">
        <f t="shared" si="31"/>
        <v/>
      </c>
      <c r="W201" s="8"/>
      <c r="AR201" t="str">
        <f t="shared" si="32"/>
        <v/>
      </c>
      <c r="AS201" t="str">
        <f t="shared" si="27"/>
        <v/>
      </c>
      <c r="AT201" s="145"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ht="15" customHeight="1" x14ac:dyDescent="0.35">
      <c r="A202" s="271"/>
      <c r="B202" s="269"/>
      <c r="C202" s="270"/>
      <c r="D202" s="270"/>
      <c r="E202" s="270"/>
      <c r="F202" s="270"/>
      <c r="G202" s="272"/>
      <c r="H202" s="273"/>
      <c r="I202" s="271"/>
      <c r="J202" s="268"/>
      <c r="K202" s="268"/>
      <c r="L202" s="274"/>
      <c r="M202" s="275"/>
      <c r="N202" s="276"/>
      <c r="P202" s="291" t="str">
        <f>IF(R202 = "", "", COUNT($R$4:R202))</f>
        <v/>
      </c>
      <c r="Q202" s="291" t="str">
        <f t="shared" si="25"/>
        <v/>
      </c>
      <c r="R202" s="292" t="str">
        <f t="shared" si="26"/>
        <v/>
      </c>
      <c r="S202" s="293" t="str">
        <f t="shared" si="28"/>
        <v/>
      </c>
      <c r="T202" s="294" t="str">
        <f t="shared" si="29"/>
        <v/>
      </c>
      <c r="U202" s="295" t="str">
        <f t="shared" si="30"/>
        <v/>
      </c>
      <c r="V202" s="296" t="str">
        <f t="shared" si="31"/>
        <v/>
      </c>
      <c r="W202" s="8"/>
      <c r="AR202" t="str">
        <f t="shared" si="32"/>
        <v/>
      </c>
      <c r="AS202" t="str">
        <f t="shared" si="27"/>
        <v/>
      </c>
      <c r="AT202" s="145"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ht="15" customHeight="1" x14ac:dyDescent="0.35">
      <c r="A203" s="271"/>
      <c r="B203" s="269"/>
      <c r="C203" s="270"/>
      <c r="D203" s="270"/>
      <c r="E203" s="270"/>
      <c r="F203" s="270"/>
      <c r="G203" s="272"/>
      <c r="H203" s="273"/>
      <c r="I203" s="271"/>
      <c r="J203" s="268"/>
      <c r="K203" s="268"/>
      <c r="L203" s="274"/>
      <c r="M203" s="275"/>
      <c r="N203" s="276"/>
      <c r="P203" s="291" t="str">
        <f>IF(R203 = "", "", COUNT($R$4:R203))</f>
        <v/>
      </c>
      <c r="Q203" s="291" t="str">
        <f t="shared" si="25"/>
        <v/>
      </c>
      <c r="R203" s="292" t="str">
        <f t="shared" si="26"/>
        <v/>
      </c>
      <c r="S203" s="293" t="str">
        <f t="shared" si="28"/>
        <v/>
      </c>
      <c r="T203" s="294" t="str">
        <f t="shared" si="29"/>
        <v/>
      </c>
      <c r="U203" s="295" t="str">
        <f t="shared" si="30"/>
        <v/>
      </c>
      <c r="V203" s="296" t="str">
        <f t="shared" si="31"/>
        <v/>
      </c>
      <c r="W203" s="8"/>
      <c r="AR203" t="str">
        <f t="shared" si="32"/>
        <v/>
      </c>
      <c r="AS203" t="str">
        <f t="shared" si="27"/>
        <v/>
      </c>
      <c r="AT203" s="145"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ht="15" customHeight="1" x14ac:dyDescent="0.35">
      <c r="A204" s="271"/>
      <c r="B204" s="269"/>
      <c r="C204" s="270"/>
      <c r="D204" s="270"/>
      <c r="E204" s="270"/>
      <c r="F204" s="270"/>
      <c r="G204" s="272"/>
      <c r="H204" s="273"/>
      <c r="I204" s="271"/>
      <c r="J204" s="268"/>
      <c r="K204" s="268"/>
      <c r="L204" s="274"/>
      <c r="M204" s="275"/>
      <c r="N204" s="276"/>
      <c r="P204" s="291" t="str">
        <f>IF(R204 = "", "", COUNT($R$4:R204))</f>
        <v/>
      </c>
      <c r="Q204" s="291" t="str">
        <f t="shared" si="25"/>
        <v/>
      </c>
      <c r="R204" s="292" t="str">
        <f t="shared" si="26"/>
        <v/>
      </c>
      <c r="S204" s="293" t="str">
        <f t="shared" si="28"/>
        <v/>
      </c>
      <c r="T204" s="294" t="str">
        <f t="shared" si="29"/>
        <v/>
      </c>
      <c r="U204" s="295" t="str">
        <f t="shared" si="30"/>
        <v/>
      </c>
      <c r="V204" s="296" t="str">
        <f t="shared" si="31"/>
        <v/>
      </c>
      <c r="W204" s="8"/>
      <c r="AR204" t="str">
        <f t="shared" si="32"/>
        <v/>
      </c>
      <c r="AS204" t="str">
        <f t="shared" si="27"/>
        <v/>
      </c>
      <c r="AT204" s="145"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ht="15" customHeight="1" x14ac:dyDescent="0.35">
      <c r="A205" s="271"/>
      <c r="B205" s="269"/>
      <c r="C205" s="270"/>
      <c r="D205" s="270"/>
      <c r="E205" s="270"/>
      <c r="F205" s="270"/>
      <c r="G205" s="272"/>
      <c r="H205" s="273"/>
      <c r="I205" s="271"/>
      <c r="J205" s="268"/>
      <c r="K205" s="268"/>
      <c r="L205" s="274"/>
      <c r="M205" s="275"/>
      <c r="N205" s="276"/>
      <c r="P205" s="291" t="str">
        <f>IF(R205 = "", "", COUNT($R$4:R205))</f>
        <v/>
      </c>
      <c r="Q205" s="291" t="str">
        <f t="shared" si="25"/>
        <v/>
      </c>
      <c r="R205" s="292" t="str">
        <f t="shared" si="26"/>
        <v/>
      </c>
      <c r="S205" s="293" t="str">
        <f t="shared" si="28"/>
        <v/>
      </c>
      <c r="T205" s="294" t="str">
        <f t="shared" si="29"/>
        <v/>
      </c>
      <c r="U205" s="295" t="str">
        <f t="shared" si="30"/>
        <v/>
      </c>
      <c r="V205" s="296" t="str">
        <f t="shared" si="31"/>
        <v/>
      </c>
      <c r="W205" s="8"/>
      <c r="AR205" t="str">
        <f t="shared" si="32"/>
        <v/>
      </c>
      <c r="AS205" t="str">
        <f t="shared" si="27"/>
        <v/>
      </c>
      <c r="AT205" s="145"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ht="15" customHeight="1" x14ac:dyDescent="0.35">
      <c r="A206" s="271"/>
      <c r="B206" s="269"/>
      <c r="C206" s="270"/>
      <c r="D206" s="270"/>
      <c r="E206" s="270"/>
      <c r="F206" s="270"/>
      <c r="G206" s="272"/>
      <c r="H206" s="273"/>
      <c r="I206" s="271"/>
      <c r="J206" s="268"/>
      <c r="K206" s="268"/>
      <c r="L206" s="274"/>
      <c r="M206" s="275"/>
      <c r="N206" s="276"/>
      <c r="P206" s="291" t="str">
        <f>IF(R206 = "", "", COUNT($R$4:R206))</f>
        <v/>
      </c>
      <c r="Q206" s="291" t="str">
        <f t="shared" si="25"/>
        <v/>
      </c>
      <c r="R206" s="292" t="str">
        <f t="shared" si="26"/>
        <v/>
      </c>
      <c r="S206" s="293" t="str">
        <f t="shared" si="28"/>
        <v/>
      </c>
      <c r="T206" s="294" t="str">
        <f t="shared" si="29"/>
        <v/>
      </c>
      <c r="U206" s="295" t="str">
        <f t="shared" si="30"/>
        <v/>
      </c>
      <c r="V206" s="296" t="str">
        <f t="shared" si="31"/>
        <v/>
      </c>
      <c r="W206" s="8"/>
      <c r="AR206" t="str">
        <f t="shared" si="32"/>
        <v/>
      </c>
      <c r="AS206" t="str">
        <f t="shared" si="27"/>
        <v/>
      </c>
      <c r="AT206" s="145"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ht="15" customHeight="1" x14ac:dyDescent="0.35">
      <c r="A207" s="271"/>
      <c r="B207" s="269"/>
      <c r="C207" s="270"/>
      <c r="D207" s="270"/>
      <c r="E207" s="270"/>
      <c r="F207" s="270"/>
      <c r="G207" s="272"/>
      <c r="H207" s="273"/>
      <c r="I207" s="271"/>
      <c r="J207" s="268"/>
      <c r="K207" s="268"/>
      <c r="L207" s="274"/>
      <c r="M207" s="275"/>
      <c r="N207" s="276"/>
      <c r="P207" s="291" t="str">
        <f>IF(R207 = "", "", COUNT($R$4:R207))</f>
        <v/>
      </c>
      <c r="Q207" s="291" t="str">
        <f t="shared" si="25"/>
        <v/>
      </c>
      <c r="R207" s="292" t="str">
        <f t="shared" si="26"/>
        <v/>
      </c>
      <c r="S207" s="293" t="str">
        <f t="shared" si="28"/>
        <v/>
      </c>
      <c r="T207" s="294" t="str">
        <f t="shared" si="29"/>
        <v/>
      </c>
      <c r="U207" s="295" t="str">
        <f t="shared" si="30"/>
        <v/>
      </c>
      <c r="V207" s="296" t="str">
        <f t="shared" si="31"/>
        <v/>
      </c>
      <c r="W207" s="8"/>
      <c r="AR207" t="str">
        <f t="shared" si="32"/>
        <v/>
      </c>
      <c r="AS207" t="str">
        <f t="shared" si="27"/>
        <v/>
      </c>
      <c r="AT207" s="145"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ht="15" customHeight="1" x14ac:dyDescent="0.35">
      <c r="A208" s="271"/>
      <c r="B208" s="269"/>
      <c r="C208" s="270"/>
      <c r="D208" s="270"/>
      <c r="E208" s="270"/>
      <c r="F208" s="270"/>
      <c r="G208" s="272"/>
      <c r="H208" s="273"/>
      <c r="I208" s="271"/>
      <c r="J208" s="268"/>
      <c r="K208" s="268"/>
      <c r="L208" s="274"/>
      <c r="M208" s="275"/>
      <c r="N208" s="276"/>
      <c r="P208" s="291" t="str">
        <f>IF(R208 = "", "", COUNT($R$4:R208))</f>
        <v/>
      </c>
      <c r="Q208" s="291" t="str">
        <f t="shared" si="25"/>
        <v/>
      </c>
      <c r="R208" s="292" t="str">
        <f t="shared" si="26"/>
        <v/>
      </c>
      <c r="S208" s="293" t="str">
        <f t="shared" si="28"/>
        <v/>
      </c>
      <c r="T208" s="294" t="str">
        <f t="shared" si="29"/>
        <v/>
      </c>
      <c r="U208" s="295" t="str">
        <f t="shared" si="30"/>
        <v/>
      </c>
      <c r="V208" s="296" t="str">
        <f t="shared" si="31"/>
        <v/>
      </c>
      <c r="W208" s="8"/>
      <c r="AR208" t="str">
        <f t="shared" si="32"/>
        <v/>
      </c>
      <c r="AS208" t="str">
        <f t="shared" si="27"/>
        <v/>
      </c>
      <c r="AT208" s="145"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ht="15" customHeight="1" x14ac:dyDescent="0.35">
      <c r="A209" s="271"/>
      <c r="B209" s="269"/>
      <c r="C209" s="270"/>
      <c r="D209" s="270"/>
      <c r="E209" s="270"/>
      <c r="F209" s="270"/>
      <c r="G209" s="272"/>
      <c r="H209" s="273"/>
      <c r="I209" s="271"/>
      <c r="J209" s="268"/>
      <c r="K209" s="268"/>
      <c r="L209" s="274"/>
      <c r="M209" s="275"/>
      <c r="N209" s="276"/>
      <c r="P209" s="291" t="str">
        <f>IF(R209 = "", "", COUNT($R$4:R209))</f>
        <v/>
      </c>
      <c r="Q209" s="291" t="str">
        <f t="shared" si="25"/>
        <v/>
      </c>
      <c r="R209" s="292" t="str">
        <f t="shared" si="26"/>
        <v/>
      </c>
      <c r="S209" s="293" t="str">
        <f t="shared" si="28"/>
        <v/>
      </c>
      <c r="T209" s="294" t="str">
        <f t="shared" si="29"/>
        <v/>
      </c>
      <c r="U209" s="295" t="str">
        <f t="shared" si="30"/>
        <v/>
      </c>
      <c r="V209" s="296" t="str">
        <f t="shared" si="31"/>
        <v/>
      </c>
      <c r="W209" s="8"/>
      <c r="AR209" t="str">
        <f t="shared" si="32"/>
        <v/>
      </c>
      <c r="AS209" t="str">
        <f t="shared" si="27"/>
        <v/>
      </c>
      <c r="AT209" s="145"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ht="15" customHeight="1" x14ac:dyDescent="0.35">
      <c r="A210" s="271"/>
      <c r="B210" s="269"/>
      <c r="C210" s="270"/>
      <c r="D210" s="270"/>
      <c r="E210" s="270"/>
      <c r="F210" s="270"/>
      <c r="G210" s="272"/>
      <c r="H210" s="273"/>
      <c r="I210" s="271"/>
      <c r="J210" s="268"/>
      <c r="K210" s="268"/>
      <c r="L210" s="274"/>
      <c r="M210" s="275"/>
      <c r="N210" s="276"/>
      <c r="P210" s="291" t="str">
        <f>IF(R210 = "", "", COUNT($R$4:R210))</f>
        <v/>
      </c>
      <c r="Q210" s="291" t="str">
        <f t="shared" si="25"/>
        <v/>
      </c>
      <c r="R210" s="292" t="str">
        <f t="shared" si="26"/>
        <v/>
      </c>
      <c r="S210" s="293" t="str">
        <f t="shared" si="28"/>
        <v/>
      </c>
      <c r="T210" s="294" t="str">
        <f t="shared" si="29"/>
        <v/>
      </c>
      <c r="U210" s="295" t="str">
        <f t="shared" si="30"/>
        <v/>
      </c>
      <c r="V210" s="296" t="str">
        <f t="shared" si="31"/>
        <v/>
      </c>
      <c r="W210" s="8"/>
      <c r="AR210" t="str">
        <f t="shared" si="32"/>
        <v/>
      </c>
      <c r="AS210" t="str">
        <f t="shared" si="27"/>
        <v/>
      </c>
      <c r="AT210" s="145"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ht="15" customHeight="1" x14ac:dyDescent="0.35">
      <c r="A211" s="271"/>
      <c r="B211" s="269"/>
      <c r="C211" s="270"/>
      <c r="D211" s="270"/>
      <c r="E211" s="270"/>
      <c r="F211" s="270"/>
      <c r="G211" s="272"/>
      <c r="H211" s="273"/>
      <c r="I211" s="271"/>
      <c r="J211" s="268"/>
      <c r="K211" s="268"/>
      <c r="L211" s="274"/>
      <c r="M211" s="275"/>
      <c r="N211" s="276"/>
      <c r="P211" s="291" t="str">
        <f>IF(R211 = "", "", COUNT($R$4:R211))</f>
        <v/>
      </c>
      <c r="Q211" s="291" t="str">
        <f t="shared" si="25"/>
        <v/>
      </c>
      <c r="R211" s="292" t="str">
        <f t="shared" si="26"/>
        <v/>
      </c>
      <c r="S211" s="293" t="str">
        <f t="shared" si="28"/>
        <v/>
      </c>
      <c r="T211" s="294" t="str">
        <f t="shared" si="29"/>
        <v/>
      </c>
      <c r="U211" s="295" t="str">
        <f t="shared" si="30"/>
        <v/>
      </c>
      <c r="V211" s="296" t="str">
        <f t="shared" si="31"/>
        <v/>
      </c>
      <c r="W211" s="8"/>
      <c r="AR211" t="str">
        <f t="shared" si="32"/>
        <v/>
      </c>
      <c r="AS211" t="str">
        <f t="shared" si="27"/>
        <v/>
      </c>
      <c r="AT211" s="145"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ht="15" customHeight="1" x14ac:dyDescent="0.35">
      <c r="A212" s="271"/>
      <c r="B212" s="269"/>
      <c r="C212" s="270"/>
      <c r="D212" s="270"/>
      <c r="E212" s="270"/>
      <c r="F212" s="270"/>
      <c r="G212" s="272"/>
      <c r="H212" s="273"/>
      <c r="I212" s="271"/>
      <c r="J212" s="268"/>
      <c r="K212" s="268"/>
      <c r="L212" s="274"/>
      <c r="M212" s="275"/>
      <c r="N212" s="276"/>
      <c r="P212" s="291" t="str">
        <f>IF(R212 = "", "", COUNT($R$4:R212))</f>
        <v/>
      </c>
      <c r="Q212" s="291" t="str">
        <f t="shared" si="25"/>
        <v/>
      </c>
      <c r="R212" s="292" t="str">
        <f t="shared" si="26"/>
        <v/>
      </c>
      <c r="S212" s="293" t="str">
        <f t="shared" si="28"/>
        <v/>
      </c>
      <c r="T212" s="294" t="str">
        <f t="shared" si="29"/>
        <v/>
      </c>
      <c r="U212" s="295" t="str">
        <f t="shared" si="30"/>
        <v/>
      </c>
      <c r="V212" s="296" t="str">
        <f t="shared" si="31"/>
        <v/>
      </c>
      <c r="W212" s="8"/>
      <c r="AR212" t="str">
        <f t="shared" si="32"/>
        <v/>
      </c>
      <c r="AS212" t="str">
        <f t="shared" si="27"/>
        <v/>
      </c>
      <c r="AT212" s="145"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ht="15" customHeight="1" x14ac:dyDescent="0.35">
      <c r="A213" s="271"/>
      <c r="B213" s="269"/>
      <c r="C213" s="270"/>
      <c r="D213" s="270"/>
      <c r="E213" s="270"/>
      <c r="F213" s="270"/>
      <c r="G213" s="272"/>
      <c r="H213" s="273"/>
      <c r="I213" s="271"/>
      <c r="J213" s="268"/>
      <c r="K213" s="268"/>
      <c r="L213" s="274"/>
      <c r="M213" s="275"/>
      <c r="N213" s="276"/>
      <c r="P213" s="291" t="str">
        <f>IF(R213 = "", "", COUNT($R$4:R213))</f>
        <v/>
      </c>
      <c r="Q213" s="291" t="str">
        <f t="shared" si="25"/>
        <v/>
      </c>
      <c r="R213" s="292" t="str">
        <f t="shared" si="26"/>
        <v/>
      </c>
      <c r="S213" s="293" t="str">
        <f t="shared" si="28"/>
        <v/>
      </c>
      <c r="T213" s="294" t="str">
        <f t="shared" si="29"/>
        <v/>
      </c>
      <c r="U213" s="295" t="str">
        <f t="shared" si="30"/>
        <v/>
      </c>
      <c r="V213" s="296" t="str">
        <f t="shared" si="31"/>
        <v/>
      </c>
      <c r="W213" s="8"/>
      <c r="AR213" t="str">
        <f t="shared" si="32"/>
        <v/>
      </c>
      <c r="AS213" t="str">
        <f t="shared" si="27"/>
        <v/>
      </c>
      <c r="AT213" s="145"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ht="15" customHeight="1" x14ac:dyDescent="0.35">
      <c r="A214" s="271"/>
      <c r="B214" s="269"/>
      <c r="C214" s="270"/>
      <c r="D214" s="270"/>
      <c r="E214" s="270"/>
      <c r="F214" s="270"/>
      <c r="G214" s="272"/>
      <c r="H214" s="273"/>
      <c r="I214" s="271"/>
      <c r="J214" s="268"/>
      <c r="K214" s="268"/>
      <c r="L214" s="274"/>
      <c r="M214" s="275"/>
      <c r="N214" s="276"/>
      <c r="P214" s="291" t="str">
        <f>IF(R214 = "", "", COUNT($R$4:R214))</f>
        <v/>
      </c>
      <c r="Q214" s="291" t="str">
        <f t="shared" si="25"/>
        <v/>
      </c>
      <c r="R214" s="292" t="str">
        <f t="shared" si="26"/>
        <v/>
      </c>
      <c r="S214" s="293" t="str">
        <f t="shared" si="28"/>
        <v/>
      </c>
      <c r="T214" s="294" t="str">
        <f t="shared" si="29"/>
        <v/>
      </c>
      <c r="U214" s="295" t="str">
        <f t="shared" si="30"/>
        <v/>
      </c>
      <c r="V214" s="296" t="str">
        <f t="shared" si="31"/>
        <v/>
      </c>
      <c r="W214" s="8"/>
      <c r="AR214" t="str">
        <f t="shared" si="32"/>
        <v/>
      </c>
      <c r="AS214" t="str">
        <f t="shared" si="27"/>
        <v/>
      </c>
      <c r="AT214" s="145"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ht="15" customHeight="1" x14ac:dyDescent="0.35">
      <c r="A215" s="271"/>
      <c r="B215" s="269"/>
      <c r="C215" s="270"/>
      <c r="D215" s="270"/>
      <c r="E215" s="270"/>
      <c r="F215" s="270"/>
      <c r="G215" s="272"/>
      <c r="H215" s="273"/>
      <c r="I215" s="271"/>
      <c r="J215" s="268"/>
      <c r="K215" s="268"/>
      <c r="L215" s="274"/>
      <c r="M215" s="275"/>
      <c r="N215" s="276"/>
      <c r="P215" s="291" t="str">
        <f>IF(R215 = "", "", COUNT($R$4:R215))</f>
        <v/>
      </c>
      <c r="Q215" s="291" t="str">
        <f t="shared" si="25"/>
        <v/>
      </c>
      <c r="R215" s="292" t="str">
        <f t="shared" si="26"/>
        <v/>
      </c>
      <c r="S215" s="293" t="str">
        <f t="shared" si="28"/>
        <v/>
      </c>
      <c r="T215" s="294" t="str">
        <f t="shared" si="29"/>
        <v/>
      </c>
      <c r="U215" s="295" t="str">
        <f t="shared" si="30"/>
        <v/>
      </c>
      <c r="V215" s="296" t="str">
        <f t="shared" si="31"/>
        <v/>
      </c>
      <c r="W215" s="8"/>
      <c r="AR215" t="str">
        <f t="shared" si="32"/>
        <v/>
      </c>
      <c r="AS215" t="str">
        <f t="shared" si="27"/>
        <v/>
      </c>
      <c r="AT215" s="145"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ht="15" customHeight="1" x14ac:dyDescent="0.35">
      <c r="A216" s="271"/>
      <c r="B216" s="269"/>
      <c r="C216" s="270"/>
      <c r="D216" s="270"/>
      <c r="E216" s="270"/>
      <c r="F216" s="270"/>
      <c r="G216" s="272"/>
      <c r="H216" s="273"/>
      <c r="I216" s="271"/>
      <c r="J216" s="268"/>
      <c r="K216" s="268"/>
      <c r="L216" s="274"/>
      <c r="M216" s="275"/>
      <c r="N216" s="276"/>
      <c r="P216" s="291" t="str">
        <f>IF(R216 = "", "", COUNT($R$4:R216))</f>
        <v/>
      </c>
      <c r="Q216" s="291" t="str">
        <f t="shared" si="25"/>
        <v/>
      </c>
      <c r="R216" s="292" t="str">
        <f t="shared" si="26"/>
        <v/>
      </c>
      <c r="S216" s="293" t="str">
        <f t="shared" si="28"/>
        <v/>
      </c>
      <c r="T216" s="294" t="str">
        <f t="shared" si="29"/>
        <v/>
      </c>
      <c r="U216" s="295" t="str">
        <f t="shared" si="30"/>
        <v/>
      </c>
      <c r="V216" s="296" t="str">
        <f t="shared" si="31"/>
        <v/>
      </c>
      <c r="W216" s="8"/>
      <c r="AR216" t="str">
        <f t="shared" si="32"/>
        <v/>
      </c>
      <c r="AS216" t="str">
        <f t="shared" si="27"/>
        <v/>
      </c>
      <c r="AT216" s="145"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ht="15" customHeight="1" x14ac:dyDescent="0.35">
      <c r="A217" s="271"/>
      <c r="B217" s="269"/>
      <c r="C217" s="270"/>
      <c r="D217" s="270"/>
      <c r="E217" s="270"/>
      <c r="F217" s="270"/>
      <c r="G217" s="272"/>
      <c r="H217" s="273"/>
      <c r="I217" s="271"/>
      <c r="J217" s="268"/>
      <c r="K217" s="268"/>
      <c r="L217" s="274"/>
      <c r="M217" s="275"/>
      <c r="N217" s="276"/>
      <c r="P217" s="291" t="str">
        <f>IF(R217 = "", "", COUNT($R$4:R217))</f>
        <v/>
      </c>
      <c r="Q217" s="291" t="str">
        <f t="shared" si="25"/>
        <v/>
      </c>
      <c r="R217" s="292" t="str">
        <f t="shared" si="26"/>
        <v/>
      </c>
      <c r="S217" s="293" t="str">
        <f t="shared" si="28"/>
        <v/>
      </c>
      <c r="T217" s="294" t="str">
        <f t="shared" si="29"/>
        <v/>
      </c>
      <c r="U217" s="295" t="str">
        <f t="shared" si="30"/>
        <v/>
      </c>
      <c r="V217" s="296" t="str">
        <f t="shared" si="31"/>
        <v/>
      </c>
      <c r="W217" s="8"/>
      <c r="AR217" t="str">
        <f t="shared" si="32"/>
        <v/>
      </c>
      <c r="AS217" t="str">
        <f t="shared" si="27"/>
        <v/>
      </c>
      <c r="AT217" s="145"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ht="15" customHeight="1" x14ac:dyDescent="0.35">
      <c r="A218" s="271"/>
      <c r="B218" s="269"/>
      <c r="C218" s="270"/>
      <c r="D218" s="270"/>
      <c r="E218" s="270"/>
      <c r="F218" s="270"/>
      <c r="G218" s="272"/>
      <c r="H218" s="273"/>
      <c r="I218" s="271"/>
      <c r="J218" s="268"/>
      <c r="K218" s="268"/>
      <c r="L218" s="274"/>
      <c r="M218" s="275"/>
      <c r="N218" s="276"/>
      <c r="P218" s="291" t="str">
        <f>IF(R218 = "", "", COUNT($R$4:R218))</f>
        <v/>
      </c>
      <c r="Q218" s="291" t="str">
        <f t="shared" si="25"/>
        <v/>
      </c>
      <c r="R218" s="292" t="str">
        <f t="shared" si="26"/>
        <v/>
      </c>
      <c r="S218" s="293" t="str">
        <f t="shared" si="28"/>
        <v/>
      </c>
      <c r="T218" s="294" t="str">
        <f t="shared" si="29"/>
        <v/>
      </c>
      <c r="U218" s="295" t="str">
        <f t="shared" si="30"/>
        <v/>
      </c>
      <c r="V218" s="296" t="str">
        <f t="shared" si="31"/>
        <v/>
      </c>
      <c r="W218" s="8"/>
      <c r="AR218" t="str">
        <f t="shared" si="32"/>
        <v/>
      </c>
      <c r="AS218" t="str">
        <f t="shared" si="27"/>
        <v/>
      </c>
      <c r="AT218" s="145"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ht="15" customHeight="1" x14ac:dyDescent="0.35">
      <c r="A219" s="271"/>
      <c r="B219" s="269"/>
      <c r="C219" s="270"/>
      <c r="D219" s="270"/>
      <c r="E219" s="270"/>
      <c r="F219" s="270"/>
      <c r="G219" s="272"/>
      <c r="H219" s="273"/>
      <c r="I219" s="271"/>
      <c r="J219" s="268"/>
      <c r="K219" s="268"/>
      <c r="L219" s="274"/>
      <c r="M219" s="275"/>
      <c r="N219" s="276"/>
      <c r="P219" s="291" t="str">
        <f>IF(R219 = "", "", COUNT($R$4:R219))</f>
        <v/>
      </c>
      <c r="Q219" s="291" t="str">
        <f t="shared" si="25"/>
        <v/>
      </c>
      <c r="R219" s="292" t="str">
        <f t="shared" si="26"/>
        <v/>
      </c>
      <c r="S219" s="293" t="str">
        <f t="shared" si="28"/>
        <v/>
      </c>
      <c r="T219" s="294" t="str">
        <f t="shared" si="29"/>
        <v/>
      </c>
      <c r="U219" s="295" t="str">
        <f t="shared" si="30"/>
        <v/>
      </c>
      <c r="V219" s="296" t="str">
        <f t="shared" si="31"/>
        <v/>
      </c>
      <c r="W219" s="8"/>
      <c r="AR219" t="str">
        <f t="shared" si="32"/>
        <v/>
      </c>
      <c r="AS219" t="str">
        <f t="shared" si="27"/>
        <v/>
      </c>
      <c r="AT219" s="145"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ht="15" customHeight="1" x14ac:dyDescent="0.35">
      <c r="A220" s="271"/>
      <c r="B220" s="269"/>
      <c r="C220" s="270"/>
      <c r="D220" s="270"/>
      <c r="E220" s="270"/>
      <c r="F220" s="270"/>
      <c r="G220" s="272"/>
      <c r="H220" s="273"/>
      <c r="I220" s="271"/>
      <c r="J220" s="268"/>
      <c r="K220" s="268"/>
      <c r="L220" s="274"/>
      <c r="M220" s="275"/>
      <c r="N220" s="276"/>
      <c r="P220" s="291" t="str">
        <f>IF(R220 = "", "", COUNT($R$4:R220))</f>
        <v/>
      </c>
      <c r="Q220" s="291" t="str">
        <f t="shared" si="25"/>
        <v/>
      </c>
      <c r="R220" s="292" t="str">
        <f t="shared" si="26"/>
        <v/>
      </c>
      <c r="S220" s="293" t="str">
        <f t="shared" si="28"/>
        <v/>
      </c>
      <c r="T220" s="294" t="str">
        <f t="shared" si="29"/>
        <v/>
      </c>
      <c r="U220" s="295" t="str">
        <f t="shared" si="30"/>
        <v/>
      </c>
      <c r="V220" s="296" t="str">
        <f t="shared" si="31"/>
        <v/>
      </c>
      <c r="W220" s="8"/>
      <c r="AR220" t="str">
        <f t="shared" si="32"/>
        <v/>
      </c>
      <c r="AS220" t="str">
        <f t="shared" si="27"/>
        <v/>
      </c>
      <c r="AT220" s="145"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ht="15" customHeight="1" x14ac:dyDescent="0.35">
      <c r="A221" s="271"/>
      <c r="B221" s="269"/>
      <c r="C221" s="270"/>
      <c r="D221" s="270"/>
      <c r="E221" s="270"/>
      <c r="F221" s="270"/>
      <c r="G221" s="272"/>
      <c r="H221" s="273"/>
      <c r="I221" s="271"/>
      <c r="J221" s="268"/>
      <c r="K221" s="268"/>
      <c r="L221" s="274"/>
      <c r="M221" s="275"/>
      <c r="N221" s="276"/>
      <c r="P221" s="291" t="str">
        <f>IF(R221 = "", "", COUNT($R$4:R221))</f>
        <v/>
      </c>
      <c r="Q221" s="291" t="str">
        <f t="shared" si="25"/>
        <v/>
      </c>
      <c r="R221" s="292" t="str">
        <f t="shared" si="26"/>
        <v/>
      </c>
      <c r="S221" s="293" t="str">
        <f t="shared" si="28"/>
        <v/>
      </c>
      <c r="T221" s="294" t="str">
        <f t="shared" si="29"/>
        <v/>
      </c>
      <c r="U221" s="295" t="str">
        <f t="shared" si="30"/>
        <v/>
      </c>
      <c r="V221" s="296" t="str">
        <f t="shared" si="31"/>
        <v/>
      </c>
      <c r="W221" s="8"/>
      <c r="AR221" t="str">
        <f t="shared" si="32"/>
        <v/>
      </c>
      <c r="AS221" t="str">
        <f t="shared" si="27"/>
        <v/>
      </c>
      <c r="AT221" s="145"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ht="15" customHeight="1" x14ac:dyDescent="0.35">
      <c r="A222" s="271"/>
      <c r="B222" s="269"/>
      <c r="C222" s="270"/>
      <c r="D222" s="270"/>
      <c r="E222" s="270"/>
      <c r="F222" s="270"/>
      <c r="G222" s="272"/>
      <c r="H222" s="273"/>
      <c r="I222" s="271"/>
      <c r="J222" s="268"/>
      <c r="K222" s="268"/>
      <c r="L222" s="274"/>
      <c r="M222" s="275"/>
      <c r="N222" s="276"/>
      <c r="P222" s="291" t="str">
        <f>IF(R222 = "", "", COUNT($R$4:R222))</f>
        <v/>
      </c>
      <c r="Q222" s="291" t="str">
        <f t="shared" si="25"/>
        <v/>
      </c>
      <c r="R222" s="292" t="str">
        <f t="shared" si="26"/>
        <v/>
      </c>
      <c r="S222" s="293" t="str">
        <f t="shared" si="28"/>
        <v/>
      </c>
      <c r="T222" s="294" t="str">
        <f t="shared" si="29"/>
        <v/>
      </c>
      <c r="U222" s="295" t="str">
        <f t="shared" si="30"/>
        <v/>
      </c>
      <c r="V222" s="296" t="str">
        <f t="shared" si="31"/>
        <v/>
      </c>
      <c r="W222" s="8"/>
      <c r="AR222" t="str">
        <f t="shared" si="32"/>
        <v/>
      </c>
      <c r="AS222" t="str">
        <f t="shared" si="27"/>
        <v/>
      </c>
      <c r="AT222" s="145"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ht="15" customHeight="1" x14ac:dyDescent="0.35">
      <c r="A223" s="271"/>
      <c r="B223" s="269"/>
      <c r="C223" s="270"/>
      <c r="D223" s="270"/>
      <c r="E223" s="270"/>
      <c r="F223" s="270"/>
      <c r="G223" s="272"/>
      <c r="H223" s="273"/>
      <c r="I223" s="271"/>
      <c r="J223" s="268"/>
      <c r="K223" s="268"/>
      <c r="L223" s="274"/>
      <c r="M223" s="275"/>
      <c r="N223" s="276"/>
      <c r="P223" s="291" t="str">
        <f>IF(R223 = "", "", COUNT($R$4:R223))</f>
        <v/>
      </c>
      <c r="Q223" s="291" t="str">
        <f t="shared" si="25"/>
        <v/>
      </c>
      <c r="R223" s="292" t="str">
        <f t="shared" si="26"/>
        <v/>
      </c>
      <c r="S223" s="293" t="str">
        <f t="shared" si="28"/>
        <v/>
      </c>
      <c r="T223" s="294" t="str">
        <f t="shared" si="29"/>
        <v/>
      </c>
      <c r="U223" s="295" t="str">
        <f t="shared" si="30"/>
        <v/>
      </c>
      <c r="V223" s="296" t="str">
        <f t="shared" si="31"/>
        <v/>
      </c>
      <c r="W223" s="8"/>
      <c r="AR223" t="str">
        <f t="shared" si="32"/>
        <v/>
      </c>
      <c r="AS223" t="str">
        <f t="shared" si="27"/>
        <v/>
      </c>
      <c r="AT223" s="145"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ht="15" customHeight="1" x14ac:dyDescent="0.35">
      <c r="A224" s="271"/>
      <c r="B224" s="269"/>
      <c r="C224" s="270"/>
      <c r="D224" s="270"/>
      <c r="E224" s="270"/>
      <c r="F224" s="270"/>
      <c r="G224" s="272"/>
      <c r="H224" s="273"/>
      <c r="I224" s="271"/>
      <c r="J224" s="268"/>
      <c r="K224" s="268"/>
      <c r="L224" s="274"/>
      <c r="M224" s="275"/>
      <c r="N224" s="276"/>
      <c r="P224" s="291" t="str">
        <f>IF(R224 = "", "", COUNT($R$4:R224))</f>
        <v/>
      </c>
      <c r="Q224" s="291" t="str">
        <f t="shared" si="25"/>
        <v/>
      </c>
      <c r="R224" s="292" t="str">
        <f t="shared" si="26"/>
        <v/>
      </c>
      <c r="S224" s="293" t="str">
        <f t="shared" si="28"/>
        <v/>
      </c>
      <c r="T224" s="294" t="str">
        <f t="shared" si="29"/>
        <v/>
      </c>
      <c r="U224" s="295" t="str">
        <f t="shared" si="30"/>
        <v/>
      </c>
      <c r="V224" s="296" t="str">
        <f t="shared" si="31"/>
        <v/>
      </c>
      <c r="W224" s="8"/>
      <c r="AR224" t="str">
        <f t="shared" si="32"/>
        <v/>
      </c>
      <c r="AS224" t="str">
        <f t="shared" si="27"/>
        <v/>
      </c>
      <c r="AT224" s="145"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ht="15" customHeight="1" x14ac:dyDescent="0.35">
      <c r="A225" s="271"/>
      <c r="B225" s="269"/>
      <c r="C225" s="270"/>
      <c r="D225" s="270"/>
      <c r="E225" s="270"/>
      <c r="F225" s="270"/>
      <c r="G225" s="272"/>
      <c r="H225" s="273"/>
      <c r="I225" s="271"/>
      <c r="J225" s="268"/>
      <c r="K225" s="268"/>
      <c r="L225" s="274"/>
      <c r="M225" s="275"/>
      <c r="N225" s="276"/>
      <c r="P225" s="291" t="str">
        <f>IF(R225 = "", "", COUNT($R$4:R225))</f>
        <v/>
      </c>
      <c r="Q225" s="291" t="str">
        <f t="shared" si="25"/>
        <v/>
      </c>
      <c r="R225" s="292" t="str">
        <f t="shared" si="26"/>
        <v/>
      </c>
      <c r="S225" s="293" t="str">
        <f t="shared" si="28"/>
        <v/>
      </c>
      <c r="T225" s="294" t="str">
        <f t="shared" si="29"/>
        <v/>
      </c>
      <c r="U225" s="295" t="str">
        <f t="shared" si="30"/>
        <v/>
      </c>
      <c r="V225" s="296" t="str">
        <f t="shared" si="31"/>
        <v/>
      </c>
      <c r="W225" s="8"/>
      <c r="AR225" t="str">
        <f t="shared" si="32"/>
        <v/>
      </c>
      <c r="AS225" t="str">
        <f t="shared" si="27"/>
        <v/>
      </c>
      <c r="AT225" s="145"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ht="15" customHeight="1" x14ac:dyDescent="0.35">
      <c r="A226" s="271"/>
      <c r="B226" s="269"/>
      <c r="C226" s="270"/>
      <c r="D226" s="270"/>
      <c r="E226" s="270"/>
      <c r="F226" s="270"/>
      <c r="G226" s="272"/>
      <c r="H226" s="273"/>
      <c r="I226" s="271"/>
      <c r="J226" s="268"/>
      <c r="K226" s="268"/>
      <c r="L226" s="274"/>
      <c r="M226" s="275"/>
      <c r="N226" s="276"/>
      <c r="P226" s="291" t="str">
        <f>IF(R226 = "", "", COUNT($R$4:R226))</f>
        <v/>
      </c>
      <c r="Q226" s="291" t="str">
        <f t="shared" si="25"/>
        <v/>
      </c>
      <c r="R226" s="292" t="str">
        <f t="shared" si="26"/>
        <v/>
      </c>
      <c r="S226" s="293" t="str">
        <f t="shared" si="28"/>
        <v/>
      </c>
      <c r="T226" s="294" t="str">
        <f t="shared" si="29"/>
        <v/>
      </c>
      <c r="U226" s="295" t="str">
        <f t="shared" si="30"/>
        <v/>
      </c>
      <c r="V226" s="296" t="str">
        <f t="shared" si="31"/>
        <v/>
      </c>
      <c r="W226" s="8"/>
      <c r="AR226" t="str">
        <f t="shared" si="32"/>
        <v/>
      </c>
      <c r="AS226" t="str">
        <f t="shared" si="27"/>
        <v/>
      </c>
      <c r="AT226" s="145"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ht="15" customHeight="1" x14ac:dyDescent="0.35">
      <c r="A227" s="271"/>
      <c r="B227" s="269"/>
      <c r="C227" s="270"/>
      <c r="D227" s="270"/>
      <c r="E227" s="270"/>
      <c r="F227" s="270"/>
      <c r="G227" s="272"/>
      <c r="H227" s="273"/>
      <c r="I227" s="271"/>
      <c r="J227" s="268"/>
      <c r="K227" s="268"/>
      <c r="L227" s="274"/>
      <c r="M227" s="275"/>
      <c r="N227" s="276"/>
      <c r="P227" s="291" t="str">
        <f>IF(R227 = "", "", COUNT($R$4:R227))</f>
        <v/>
      </c>
      <c r="Q227" s="291" t="str">
        <f t="shared" si="25"/>
        <v/>
      </c>
      <c r="R227" s="292" t="str">
        <f t="shared" si="26"/>
        <v/>
      </c>
      <c r="S227" s="293" t="str">
        <f t="shared" si="28"/>
        <v/>
      </c>
      <c r="T227" s="294" t="str">
        <f t="shared" si="29"/>
        <v/>
      </c>
      <c r="U227" s="295" t="str">
        <f t="shared" si="30"/>
        <v/>
      </c>
      <c r="V227" s="296" t="str">
        <f t="shared" si="31"/>
        <v/>
      </c>
      <c r="W227" s="8"/>
      <c r="AR227" t="str">
        <f t="shared" si="32"/>
        <v/>
      </c>
      <c r="AS227" t="str">
        <f t="shared" si="27"/>
        <v/>
      </c>
      <c r="AT227" s="145"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ht="15" customHeight="1" x14ac:dyDescent="0.35">
      <c r="A228" s="271"/>
      <c r="B228" s="269"/>
      <c r="C228" s="270"/>
      <c r="D228" s="270"/>
      <c r="E228" s="270"/>
      <c r="F228" s="270"/>
      <c r="G228" s="272"/>
      <c r="H228" s="273"/>
      <c r="I228" s="271"/>
      <c r="J228" s="268"/>
      <c r="K228" s="268"/>
      <c r="L228" s="274"/>
      <c r="M228" s="275"/>
      <c r="N228" s="276"/>
      <c r="P228" s="291" t="str">
        <f>IF(R228 = "", "", COUNT($R$4:R228))</f>
        <v/>
      </c>
      <c r="Q228" s="291" t="str">
        <f t="shared" si="25"/>
        <v/>
      </c>
      <c r="R228" s="292" t="str">
        <f t="shared" si="26"/>
        <v/>
      </c>
      <c r="S228" s="293" t="str">
        <f t="shared" si="28"/>
        <v/>
      </c>
      <c r="T228" s="294" t="str">
        <f t="shared" si="29"/>
        <v/>
      </c>
      <c r="U228" s="295" t="str">
        <f t="shared" si="30"/>
        <v/>
      </c>
      <c r="V228" s="296" t="str">
        <f t="shared" si="31"/>
        <v/>
      </c>
      <c r="W228" s="8"/>
      <c r="AR228" t="str">
        <f t="shared" si="32"/>
        <v/>
      </c>
      <c r="AS228" t="str">
        <f t="shared" si="27"/>
        <v/>
      </c>
      <c r="AT228" s="145"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ht="15" customHeight="1" x14ac:dyDescent="0.35">
      <c r="A229" s="271"/>
      <c r="B229" s="269"/>
      <c r="C229" s="270"/>
      <c r="D229" s="270"/>
      <c r="E229" s="270"/>
      <c r="F229" s="270"/>
      <c r="G229" s="272"/>
      <c r="H229" s="273"/>
      <c r="I229" s="271"/>
      <c r="J229" s="268"/>
      <c r="K229" s="268"/>
      <c r="L229" s="274"/>
      <c r="M229" s="275"/>
      <c r="N229" s="276"/>
      <c r="P229" s="291" t="str">
        <f>IF(R229 = "", "", COUNT($R$4:R229))</f>
        <v/>
      </c>
      <c r="Q229" s="291" t="str">
        <f t="shared" si="25"/>
        <v/>
      </c>
      <c r="R229" s="292" t="str">
        <f t="shared" si="26"/>
        <v/>
      </c>
      <c r="S229" s="293" t="str">
        <f t="shared" si="28"/>
        <v/>
      </c>
      <c r="T229" s="294" t="str">
        <f t="shared" si="29"/>
        <v/>
      </c>
      <c r="U229" s="295" t="str">
        <f t="shared" si="30"/>
        <v/>
      </c>
      <c r="V229" s="296" t="str">
        <f t="shared" si="31"/>
        <v/>
      </c>
      <c r="W229" s="8"/>
      <c r="AR229" t="str">
        <f t="shared" si="32"/>
        <v/>
      </c>
      <c r="AS229" t="str">
        <f t="shared" si="27"/>
        <v/>
      </c>
      <c r="AT229" s="145"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ht="15" customHeight="1" x14ac:dyDescent="0.35">
      <c r="A230" s="271"/>
      <c r="B230" s="269"/>
      <c r="C230" s="270"/>
      <c r="D230" s="270"/>
      <c r="E230" s="270"/>
      <c r="F230" s="270"/>
      <c r="G230" s="272"/>
      <c r="H230" s="273"/>
      <c r="I230" s="271"/>
      <c r="J230" s="268"/>
      <c r="K230" s="268"/>
      <c r="L230" s="274"/>
      <c r="M230" s="275"/>
      <c r="N230" s="276"/>
      <c r="P230" s="291" t="str">
        <f>IF(R230 = "", "", COUNT($R$4:R230))</f>
        <v/>
      </c>
      <c r="Q230" s="291" t="str">
        <f t="shared" si="25"/>
        <v/>
      </c>
      <c r="R230" s="292" t="str">
        <f t="shared" si="26"/>
        <v/>
      </c>
      <c r="S230" s="293" t="str">
        <f t="shared" si="28"/>
        <v/>
      </c>
      <c r="T230" s="294" t="str">
        <f t="shared" si="29"/>
        <v/>
      </c>
      <c r="U230" s="295" t="str">
        <f t="shared" si="30"/>
        <v/>
      </c>
      <c r="V230" s="296" t="str">
        <f t="shared" si="31"/>
        <v/>
      </c>
      <c r="W230" s="8"/>
      <c r="AR230" t="str">
        <f t="shared" si="32"/>
        <v/>
      </c>
      <c r="AS230" t="str">
        <f t="shared" si="27"/>
        <v/>
      </c>
      <c r="AT230" s="145"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ht="15" customHeight="1" x14ac:dyDescent="0.35">
      <c r="A231" s="271"/>
      <c r="B231" s="269"/>
      <c r="C231" s="270"/>
      <c r="D231" s="270"/>
      <c r="E231" s="270"/>
      <c r="F231" s="270"/>
      <c r="G231" s="272"/>
      <c r="H231" s="273"/>
      <c r="I231" s="271"/>
      <c r="J231" s="268"/>
      <c r="K231" s="268"/>
      <c r="L231" s="274"/>
      <c r="M231" s="275"/>
      <c r="N231" s="276"/>
      <c r="P231" s="291" t="str">
        <f>IF(R231 = "", "", COUNT($R$4:R231))</f>
        <v/>
      </c>
      <c r="Q231" s="291" t="str">
        <f t="shared" si="25"/>
        <v/>
      </c>
      <c r="R231" s="292" t="str">
        <f t="shared" si="26"/>
        <v/>
      </c>
      <c r="S231" s="293" t="str">
        <f t="shared" si="28"/>
        <v/>
      </c>
      <c r="T231" s="294" t="str">
        <f t="shared" si="29"/>
        <v/>
      </c>
      <c r="U231" s="295" t="str">
        <f t="shared" si="30"/>
        <v/>
      </c>
      <c r="V231" s="296" t="str">
        <f t="shared" si="31"/>
        <v/>
      </c>
      <c r="W231" s="8"/>
      <c r="AR231" t="str">
        <f t="shared" si="32"/>
        <v/>
      </c>
      <c r="AS231" t="str">
        <f t="shared" si="27"/>
        <v/>
      </c>
      <c r="AT231" s="145"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ht="15" customHeight="1" x14ac:dyDescent="0.35">
      <c r="A232" s="271"/>
      <c r="B232" s="269"/>
      <c r="C232" s="270"/>
      <c r="D232" s="270"/>
      <c r="E232" s="270"/>
      <c r="F232" s="270"/>
      <c r="G232" s="272"/>
      <c r="H232" s="273"/>
      <c r="I232" s="271"/>
      <c r="J232" s="268"/>
      <c r="K232" s="268"/>
      <c r="L232" s="274"/>
      <c r="M232" s="275"/>
      <c r="N232" s="276"/>
      <c r="P232" s="291" t="str">
        <f>IF(R232 = "", "", COUNT($R$4:R232))</f>
        <v/>
      </c>
      <c r="Q232" s="291" t="str">
        <f t="shared" si="25"/>
        <v/>
      </c>
      <c r="R232" s="292" t="str">
        <f t="shared" si="26"/>
        <v/>
      </c>
      <c r="S232" s="293" t="str">
        <f t="shared" si="28"/>
        <v/>
      </c>
      <c r="T232" s="294" t="str">
        <f t="shared" si="29"/>
        <v/>
      </c>
      <c r="U232" s="295" t="str">
        <f t="shared" si="30"/>
        <v/>
      </c>
      <c r="V232" s="296" t="str">
        <f t="shared" si="31"/>
        <v/>
      </c>
      <c r="W232" s="8"/>
      <c r="AR232" t="str">
        <f t="shared" si="32"/>
        <v/>
      </c>
      <c r="AS232" t="str">
        <f t="shared" si="27"/>
        <v/>
      </c>
      <c r="AT232" s="145"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ht="15" customHeight="1" x14ac:dyDescent="0.35">
      <c r="A233" s="271"/>
      <c r="B233" s="269"/>
      <c r="C233" s="270"/>
      <c r="D233" s="270"/>
      <c r="E233" s="270"/>
      <c r="F233" s="270"/>
      <c r="G233" s="272"/>
      <c r="H233" s="273"/>
      <c r="I233" s="271"/>
      <c r="J233" s="268"/>
      <c r="K233" s="268"/>
      <c r="L233" s="274"/>
      <c r="M233" s="275"/>
      <c r="N233" s="276"/>
      <c r="P233" s="291" t="str">
        <f>IF(R233 = "", "", COUNT($R$4:R233))</f>
        <v/>
      </c>
      <c r="Q233" s="291" t="str">
        <f t="shared" si="25"/>
        <v/>
      </c>
      <c r="R233" s="292" t="str">
        <f t="shared" si="26"/>
        <v/>
      </c>
      <c r="S233" s="293" t="str">
        <f t="shared" si="28"/>
        <v/>
      </c>
      <c r="T233" s="294" t="str">
        <f t="shared" si="29"/>
        <v/>
      </c>
      <c r="U233" s="295" t="str">
        <f t="shared" si="30"/>
        <v/>
      </c>
      <c r="V233" s="296" t="str">
        <f t="shared" si="31"/>
        <v/>
      </c>
      <c r="W233" s="8"/>
      <c r="AR233" t="str">
        <f t="shared" si="32"/>
        <v/>
      </c>
      <c r="AS233" t="str">
        <f t="shared" si="27"/>
        <v/>
      </c>
      <c r="AT233" s="145"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ht="15" customHeight="1" x14ac:dyDescent="0.35">
      <c r="A234" s="271"/>
      <c r="B234" s="269"/>
      <c r="C234" s="270"/>
      <c r="D234" s="270"/>
      <c r="E234" s="270"/>
      <c r="F234" s="270"/>
      <c r="G234" s="272"/>
      <c r="H234" s="273"/>
      <c r="I234" s="271"/>
      <c r="J234" s="268"/>
      <c r="K234" s="268"/>
      <c r="L234" s="274"/>
      <c r="M234" s="275"/>
      <c r="N234" s="276"/>
      <c r="P234" s="291" t="str">
        <f>IF(R234 = "", "", COUNT($R$4:R234))</f>
        <v/>
      </c>
      <c r="Q234" s="291" t="str">
        <f t="shared" si="25"/>
        <v/>
      </c>
      <c r="R234" s="292" t="str">
        <f t="shared" si="26"/>
        <v/>
      </c>
      <c r="S234" s="293" t="str">
        <f t="shared" si="28"/>
        <v/>
      </c>
      <c r="T234" s="294" t="str">
        <f t="shared" si="29"/>
        <v/>
      </c>
      <c r="U234" s="295" t="str">
        <f t="shared" si="30"/>
        <v/>
      </c>
      <c r="V234" s="296" t="str">
        <f t="shared" si="31"/>
        <v/>
      </c>
      <c r="W234" s="8"/>
      <c r="AR234" t="str">
        <f t="shared" si="32"/>
        <v/>
      </c>
      <c r="AS234" t="str">
        <f t="shared" si="27"/>
        <v/>
      </c>
      <c r="AT234" s="145"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ht="15" customHeight="1" x14ac:dyDescent="0.35">
      <c r="A235" s="271"/>
      <c r="B235" s="269"/>
      <c r="C235" s="270"/>
      <c r="D235" s="270"/>
      <c r="E235" s="270"/>
      <c r="F235" s="270"/>
      <c r="G235" s="272"/>
      <c r="H235" s="273"/>
      <c r="I235" s="271"/>
      <c r="J235" s="268"/>
      <c r="K235" s="268"/>
      <c r="L235" s="274"/>
      <c r="M235" s="275"/>
      <c r="N235" s="276"/>
      <c r="P235" s="291" t="str">
        <f>IF(R235 = "", "", COUNT($R$4:R235))</f>
        <v/>
      </c>
      <c r="Q235" s="291" t="str">
        <f t="shared" si="25"/>
        <v/>
      </c>
      <c r="R235" s="292" t="str">
        <f t="shared" si="26"/>
        <v/>
      </c>
      <c r="S235" s="293" t="str">
        <f t="shared" si="28"/>
        <v/>
      </c>
      <c r="T235" s="294" t="str">
        <f t="shared" si="29"/>
        <v/>
      </c>
      <c r="U235" s="295" t="str">
        <f t="shared" si="30"/>
        <v/>
      </c>
      <c r="V235" s="296" t="str">
        <f t="shared" si="31"/>
        <v/>
      </c>
      <c r="W235" s="8"/>
      <c r="AR235" t="str">
        <f t="shared" si="32"/>
        <v/>
      </c>
      <c r="AS235" t="str">
        <f t="shared" si="27"/>
        <v/>
      </c>
      <c r="AT235" s="145"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ht="15" customHeight="1" x14ac:dyDescent="0.35">
      <c r="A236" s="271"/>
      <c r="B236" s="269"/>
      <c r="C236" s="270"/>
      <c r="D236" s="270"/>
      <c r="E236" s="270"/>
      <c r="F236" s="270"/>
      <c r="G236" s="272"/>
      <c r="H236" s="273"/>
      <c r="I236" s="271"/>
      <c r="J236" s="268"/>
      <c r="K236" s="268"/>
      <c r="L236" s="274"/>
      <c r="M236" s="275"/>
      <c r="N236" s="276"/>
      <c r="P236" s="291" t="str">
        <f>IF(R236 = "", "", COUNT($R$4:R236))</f>
        <v/>
      </c>
      <c r="Q236" s="291" t="str">
        <f t="shared" si="25"/>
        <v/>
      </c>
      <c r="R236" s="292" t="str">
        <f t="shared" si="26"/>
        <v/>
      </c>
      <c r="S236" s="293" t="str">
        <f t="shared" si="28"/>
        <v/>
      </c>
      <c r="T236" s="294" t="str">
        <f t="shared" si="29"/>
        <v/>
      </c>
      <c r="U236" s="295" t="str">
        <f t="shared" si="30"/>
        <v/>
      </c>
      <c r="V236" s="296" t="str">
        <f t="shared" si="31"/>
        <v/>
      </c>
      <c r="W236" s="8"/>
      <c r="AR236" t="str">
        <f t="shared" si="32"/>
        <v/>
      </c>
      <c r="AS236" t="str">
        <f t="shared" si="27"/>
        <v/>
      </c>
      <c r="AT236" s="145"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ht="15" customHeight="1" x14ac:dyDescent="0.35">
      <c r="A237" s="271"/>
      <c r="B237" s="269"/>
      <c r="C237" s="270"/>
      <c r="D237" s="270"/>
      <c r="E237" s="270"/>
      <c r="F237" s="270"/>
      <c r="G237" s="272"/>
      <c r="H237" s="273"/>
      <c r="I237" s="271"/>
      <c r="J237" s="268"/>
      <c r="K237" s="268"/>
      <c r="L237" s="274"/>
      <c r="M237" s="275"/>
      <c r="N237" s="276"/>
      <c r="P237" s="291" t="str">
        <f>IF(R237 = "", "", COUNT($R$4:R237))</f>
        <v/>
      </c>
      <c r="Q237" s="291" t="str">
        <f t="shared" si="25"/>
        <v/>
      </c>
      <c r="R237" s="292" t="str">
        <f t="shared" si="26"/>
        <v/>
      </c>
      <c r="S237" s="293" t="str">
        <f t="shared" si="28"/>
        <v/>
      </c>
      <c r="T237" s="294" t="str">
        <f t="shared" si="29"/>
        <v/>
      </c>
      <c r="U237" s="295" t="str">
        <f t="shared" si="30"/>
        <v/>
      </c>
      <c r="V237" s="296" t="str">
        <f t="shared" si="31"/>
        <v/>
      </c>
      <c r="W237" s="8"/>
      <c r="AR237" t="str">
        <f t="shared" si="32"/>
        <v/>
      </c>
      <c r="AS237" t="str">
        <f t="shared" si="27"/>
        <v/>
      </c>
      <c r="AT237" s="145"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ht="15" customHeight="1" x14ac:dyDescent="0.35">
      <c r="A238" s="271"/>
      <c r="B238" s="269"/>
      <c r="C238" s="270"/>
      <c r="D238" s="270"/>
      <c r="E238" s="270"/>
      <c r="F238" s="270"/>
      <c r="G238" s="272"/>
      <c r="H238" s="273"/>
      <c r="I238" s="271"/>
      <c r="J238" s="268"/>
      <c r="K238" s="268"/>
      <c r="L238" s="274"/>
      <c r="M238" s="275"/>
      <c r="N238" s="276"/>
      <c r="P238" s="291" t="str">
        <f>IF(R238 = "", "", COUNT($R$4:R238))</f>
        <v/>
      </c>
      <c r="Q238" s="291" t="str">
        <f t="shared" si="25"/>
        <v/>
      </c>
      <c r="R238" s="292" t="str">
        <f t="shared" si="26"/>
        <v/>
      </c>
      <c r="S238" s="293" t="str">
        <f t="shared" si="28"/>
        <v/>
      </c>
      <c r="T238" s="294" t="str">
        <f t="shared" si="29"/>
        <v/>
      </c>
      <c r="U238" s="295" t="str">
        <f t="shared" si="30"/>
        <v/>
      </c>
      <c r="V238" s="296" t="str">
        <f t="shared" si="31"/>
        <v/>
      </c>
      <c r="W238" s="8"/>
      <c r="AR238" t="str">
        <f t="shared" si="32"/>
        <v/>
      </c>
      <c r="AS238" t="str">
        <f t="shared" si="27"/>
        <v/>
      </c>
      <c r="AT238" s="145"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ht="15" customHeight="1" x14ac:dyDescent="0.35">
      <c r="A239" s="271"/>
      <c r="B239" s="269"/>
      <c r="C239" s="270"/>
      <c r="D239" s="270"/>
      <c r="E239" s="270"/>
      <c r="F239" s="270"/>
      <c r="G239" s="272"/>
      <c r="H239" s="273"/>
      <c r="I239" s="271"/>
      <c r="J239" s="268"/>
      <c r="K239" s="268"/>
      <c r="L239" s="274"/>
      <c r="M239" s="275"/>
      <c r="N239" s="276"/>
      <c r="P239" s="291" t="str">
        <f>IF(R239 = "", "", COUNT($R$4:R239))</f>
        <v/>
      </c>
      <c r="Q239" s="291" t="str">
        <f t="shared" si="25"/>
        <v/>
      </c>
      <c r="R239" s="292" t="str">
        <f t="shared" si="26"/>
        <v/>
      </c>
      <c r="S239" s="293" t="str">
        <f t="shared" si="28"/>
        <v/>
      </c>
      <c r="T239" s="294" t="str">
        <f t="shared" si="29"/>
        <v/>
      </c>
      <c r="U239" s="295" t="str">
        <f t="shared" si="30"/>
        <v/>
      </c>
      <c r="V239" s="296" t="str">
        <f t="shared" si="31"/>
        <v/>
      </c>
      <c r="W239" s="8"/>
      <c r="AR239" t="str">
        <f t="shared" si="32"/>
        <v/>
      </c>
      <c r="AS239" t="str">
        <f t="shared" si="27"/>
        <v/>
      </c>
      <c r="AT239" s="145"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ht="15" customHeight="1" x14ac:dyDescent="0.35">
      <c r="A240" s="271"/>
      <c r="B240" s="269"/>
      <c r="C240" s="270"/>
      <c r="D240" s="270"/>
      <c r="E240" s="270"/>
      <c r="F240" s="270"/>
      <c r="G240" s="272"/>
      <c r="H240" s="273"/>
      <c r="I240" s="271"/>
      <c r="J240" s="268"/>
      <c r="K240" s="268"/>
      <c r="L240" s="274"/>
      <c r="M240" s="275"/>
      <c r="N240" s="276"/>
      <c r="P240" s="291" t="str">
        <f>IF(R240 = "", "", COUNT($R$4:R240))</f>
        <v/>
      </c>
      <c r="Q240" s="291" t="str">
        <f t="shared" si="25"/>
        <v/>
      </c>
      <c r="R240" s="292" t="str">
        <f t="shared" si="26"/>
        <v/>
      </c>
      <c r="S240" s="293" t="str">
        <f t="shared" si="28"/>
        <v/>
      </c>
      <c r="T240" s="294" t="str">
        <f t="shared" si="29"/>
        <v/>
      </c>
      <c r="U240" s="295" t="str">
        <f t="shared" si="30"/>
        <v/>
      </c>
      <c r="V240" s="296" t="str">
        <f t="shared" si="31"/>
        <v/>
      </c>
      <c r="W240" s="8"/>
      <c r="AR240" t="str">
        <f t="shared" si="32"/>
        <v/>
      </c>
      <c r="AS240" t="str">
        <f t="shared" si="27"/>
        <v/>
      </c>
      <c r="AT240" s="145"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ht="15" customHeight="1" x14ac:dyDescent="0.35">
      <c r="A241" s="271"/>
      <c r="B241" s="269"/>
      <c r="C241" s="270"/>
      <c r="D241" s="270"/>
      <c r="E241" s="270"/>
      <c r="F241" s="270"/>
      <c r="G241" s="272"/>
      <c r="H241" s="273"/>
      <c r="I241" s="271"/>
      <c r="J241" s="268"/>
      <c r="K241" s="268"/>
      <c r="L241" s="274"/>
      <c r="M241" s="275"/>
      <c r="N241" s="276"/>
      <c r="P241" s="291" t="str">
        <f>IF(R241 = "", "", COUNT($R$4:R241))</f>
        <v/>
      </c>
      <c r="Q241" s="291" t="str">
        <f t="shared" si="25"/>
        <v/>
      </c>
      <c r="R241" s="292" t="str">
        <f t="shared" si="26"/>
        <v/>
      </c>
      <c r="S241" s="293" t="str">
        <f t="shared" si="28"/>
        <v/>
      </c>
      <c r="T241" s="294" t="str">
        <f t="shared" si="29"/>
        <v/>
      </c>
      <c r="U241" s="295" t="str">
        <f t="shared" si="30"/>
        <v/>
      </c>
      <c r="V241" s="296" t="str">
        <f t="shared" si="31"/>
        <v/>
      </c>
      <c r="W241" s="8"/>
      <c r="AR241" t="str">
        <f t="shared" si="32"/>
        <v/>
      </c>
      <c r="AS241" t="str">
        <f t="shared" si="27"/>
        <v/>
      </c>
      <c r="AT241" s="145"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ht="15" customHeight="1" x14ac:dyDescent="0.35">
      <c r="A242" s="271"/>
      <c r="B242" s="269"/>
      <c r="C242" s="270"/>
      <c r="D242" s="270"/>
      <c r="E242" s="270"/>
      <c r="F242" s="270"/>
      <c r="G242" s="272"/>
      <c r="H242" s="273"/>
      <c r="I242" s="271"/>
      <c r="J242" s="268"/>
      <c r="K242" s="268"/>
      <c r="L242" s="274"/>
      <c r="M242" s="275"/>
      <c r="N242" s="276"/>
      <c r="P242" s="291" t="str">
        <f>IF(R242 = "", "", COUNT($R$4:R242))</f>
        <v/>
      </c>
      <c r="Q242" s="291" t="str">
        <f t="shared" si="25"/>
        <v/>
      </c>
      <c r="R242" s="292" t="str">
        <f t="shared" si="26"/>
        <v/>
      </c>
      <c r="S242" s="293" t="str">
        <f t="shared" si="28"/>
        <v/>
      </c>
      <c r="T242" s="294" t="str">
        <f t="shared" si="29"/>
        <v/>
      </c>
      <c r="U242" s="295" t="str">
        <f t="shared" si="30"/>
        <v/>
      </c>
      <c r="V242" s="296" t="str">
        <f t="shared" si="31"/>
        <v/>
      </c>
      <c r="W242" s="8"/>
      <c r="AR242" t="str">
        <f t="shared" si="32"/>
        <v/>
      </c>
      <c r="AS242" t="str">
        <f t="shared" si="27"/>
        <v/>
      </c>
      <c r="AT242" s="145"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ht="15" customHeight="1" x14ac:dyDescent="0.35">
      <c r="A243" s="271"/>
      <c r="B243" s="269"/>
      <c r="C243" s="270"/>
      <c r="D243" s="270"/>
      <c r="E243" s="270"/>
      <c r="F243" s="270"/>
      <c r="G243" s="272"/>
      <c r="H243" s="273"/>
      <c r="I243" s="271"/>
      <c r="J243" s="268"/>
      <c r="K243" s="268"/>
      <c r="L243" s="274"/>
      <c r="M243" s="275"/>
      <c r="N243" s="276"/>
      <c r="P243" s="291" t="str">
        <f>IF(R243 = "", "", COUNT($R$4:R243))</f>
        <v/>
      </c>
      <c r="Q243" s="291" t="str">
        <f t="shared" si="25"/>
        <v/>
      </c>
      <c r="R243" s="292" t="str">
        <f t="shared" si="26"/>
        <v/>
      </c>
      <c r="S243" s="293" t="str">
        <f t="shared" si="28"/>
        <v/>
      </c>
      <c r="T243" s="294" t="str">
        <f t="shared" si="29"/>
        <v/>
      </c>
      <c r="U243" s="295" t="str">
        <f t="shared" si="30"/>
        <v/>
      </c>
      <c r="V243" s="296" t="str">
        <f t="shared" si="31"/>
        <v/>
      </c>
      <c r="W243" s="8"/>
      <c r="AR243" t="str">
        <f t="shared" si="32"/>
        <v/>
      </c>
      <c r="AS243" t="str">
        <f t="shared" si="27"/>
        <v/>
      </c>
      <c r="AT243" s="145"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ht="15" customHeight="1" x14ac:dyDescent="0.35">
      <c r="A244" s="271"/>
      <c r="B244" s="269"/>
      <c r="C244" s="270"/>
      <c r="D244" s="270"/>
      <c r="E244" s="270"/>
      <c r="F244" s="270"/>
      <c r="G244" s="272"/>
      <c r="H244" s="273"/>
      <c r="I244" s="271"/>
      <c r="J244" s="268"/>
      <c r="K244" s="268"/>
      <c r="L244" s="274"/>
      <c r="M244" s="275"/>
      <c r="N244" s="276"/>
      <c r="P244" s="291" t="str">
        <f>IF(R244 = "", "", COUNT($R$4:R244))</f>
        <v/>
      </c>
      <c r="Q244" s="291" t="str">
        <f t="shared" si="25"/>
        <v/>
      </c>
      <c r="R244" s="292" t="str">
        <f t="shared" si="26"/>
        <v/>
      </c>
      <c r="S244" s="293" t="str">
        <f t="shared" si="28"/>
        <v/>
      </c>
      <c r="T244" s="294" t="str">
        <f t="shared" si="29"/>
        <v/>
      </c>
      <c r="U244" s="295" t="str">
        <f t="shared" si="30"/>
        <v/>
      </c>
      <c r="V244" s="296" t="str">
        <f t="shared" si="31"/>
        <v/>
      </c>
      <c r="W244" s="8"/>
      <c r="AR244" t="str">
        <f t="shared" si="32"/>
        <v/>
      </c>
      <c r="AS244" t="str">
        <f t="shared" si="27"/>
        <v/>
      </c>
      <c r="AT244" s="145"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ht="15" customHeight="1" x14ac:dyDescent="0.35">
      <c r="A245" s="271"/>
      <c r="B245" s="269"/>
      <c r="C245" s="270"/>
      <c r="D245" s="270"/>
      <c r="E245" s="270"/>
      <c r="F245" s="270"/>
      <c r="G245" s="272"/>
      <c r="H245" s="273"/>
      <c r="I245" s="271"/>
      <c r="J245" s="268"/>
      <c r="K245" s="268"/>
      <c r="L245" s="274"/>
      <c r="M245" s="275"/>
      <c r="N245" s="276"/>
      <c r="P245" s="291" t="str">
        <f>IF(R245 = "", "", COUNT($R$4:R245))</f>
        <v/>
      </c>
      <c r="Q245" s="291" t="str">
        <f t="shared" si="25"/>
        <v/>
      </c>
      <c r="R245" s="292" t="str">
        <f t="shared" si="26"/>
        <v/>
      </c>
      <c r="S245" s="293" t="str">
        <f t="shared" si="28"/>
        <v/>
      </c>
      <c r="T245" s="294" t="str">
        <f t="shared" si="29"/>
        <v/>
      </c>
      <c r="U245" s="295" t="str">
        <f t="shared" si="30"/>
        <v/>
      </c>
      <c r="V245" s="296" t="str">
        <f t="shared" si="31"/>
        <v/>
      </c>
      <c r="W245" s="8"/>
      <c r="AR245" t="str">
        <f t="shared" si="32"/>
        <v/>
      </c>
      <c r="AS245" t="str">
        <f t="shared" si="27"/>
        <v/>
      </c>
      <c r="AT245" s="145"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ht="15" customHeight="1" x14ac:dyDescent="0.35">
      <c r="A246" s="271"/>
      <c r="B246" s="269"/>
      <c r="C246" s="270"/>
      <c r="D246" s="270"/>
      <c r="E246" s="270"/>
      <c r="F246" s="270"/>
      <c r="G246" s="272"/>
      <c r="H246" s="273"/>
      <c r="I246" s="271"/>
      <c r="J246" s="268"/>
      <c r="K246" s="268"/>
      <c r="L246" s="274"/>
      <c r="M246" s="275"/>
      <c r="N246" s="276"/>
      <c r="P246" s="291" t="str">
        <f>IF(R246 = "", "", COUNT($R$4:R246))</f>
        <v/>
      </c>
      <c r="Q246" s="291" t="str">
        <f t="shared" si="25"/>
        <v/>
      </c>
      <c r="R246" s="292" t="str">
        <f t="shared" si="26"/>
        <v/>
      </c>
      <c r="S246" s="293" t="str">
        <f t="shared" si="28"/>
        <v/>
      </c>
      <c r="T246" s="294" t="str">
        <f t="shared" si="29"/>
        <v/>
      </c>
      <c r="U246" s="295" t="str">
        <f t="shared" si="30"/>
        <v/>
      </c>
      <c r="V246" s="296" t="str">
        <f t="shared" si="31"/>
        <v/>
      </c>
      <c r="W246" s="8"/>
      <c r="AR246" t="str">
        <f t="shared" si="32"/>
        <v/>
      </c>
      <c r="AS246" t="str">
        <f t="shared" si="27"/>
        <v/>
      </c>
      <c r="AT246" s="145"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ht="15" customHeight="1" x14ac:dyDescent="0.35">
      <c r="A247" s="271"/>
      <c r="B247" s="269"/>
      <c r="C247" s="270"/>
      <c r="D247" s="270"/>
      <c r="E247" s="270"/>
      <c r="F247" s="270"/>
      <c r="G247" s="272"/>
      <c r="H247" s="273"/>
      <c r="I247" s="271"/>
      <c r="J247" s="268"/>
      <c r="K247" s="268"/>
      <c r="L247" s="274"/>
      <c r="M247" s="275"/>
      <c r="N247" s="276"/>
      <c r="P247" s="291" t="str">
        <f>IF(R247 = "", "", COUNT($R$4:R247))</f>
        <v/>
      </c>
      <c r="Q247" s="291" t="str">
        <f t="shared" si="25"/>
        <v/>
      </c>
      <c r="R247" s="292" t="str">
        <f t="shared" si="26"/>
        <v/>
      </c>
      <c r="S247" s="293" t="str">
        <f t="shared" si="28"/>
        <v/>
      </c>
      <c r="T247" s="294" t="str">
        <f t="shared" si="29"/>
        <v/>
      </c>
      <c r="U247" s="295" t="str">
        <f t="shared" si="30"/>
        <v/>
      </c>
      <c r="V247" s="296" t="str">
        <f t="shared" si="31"/>
        <v/>
      </c>
      <c r="W247" s="8"/>
      <c r="AR247" t="str">
        <f t="shared" si="32"/>
        <v/>
      </c>
      <c r="AS247" t="str">
        <f t="shared" si="27"/>
        <v/>
      </c>
      <c r="AT247" s="145"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ht="15" customHeight="1" x14ac:dyDescent="0.35">
      <c r="A248" s="271"/>
      <c r="B248" s="269"/>
      <c r="C248" s="270"/>
      <c r="D248" s="270"/>
      <c r="E248" s="270"/>
      <c r="F248" s="270"/>
      <c r="G248" s="272"/>
      <c r="H248" s="273"/>
      <c r="I248" s="271"/>
      <c r="J248" s="268"/>
      <c r="K248" s="268"/>
      <c r="L248" s="274"/>
      <c r="M248" s="275"/>
      <c r="N248" s="276"/>
      <c r="P248" s="291" t="str">
        <f>IF(R248 = "", "", COUNT($R$4:R248))</f>
        <v/>
      </c>
      <c r="Q248" s="291" t="str">
        <f t="shared" si="25"/>
        <v/>
      </c>
      <c r="R248" s="292" t="str">
        <f t="shared" si="26"/>
        <v/>
      </c>
      <c r="S248" s="293" t="str">
        <f t="shared" si="28"/>
        <v/>
      </c>
      <c r="T248" s="294" t="str">
        <f t="shared" si="29"/>
        <v/>
      </c>
      <c r="U248" s="295" t="str">
        <f t="shared" si="30"/>
        <v/>
      </c>
      <c r="V248" s="296" t="str">
        <f t="shared" si="31"/>
        <v/>
      </c>
      <c r="W248" s="8"/>
      <c r="AR248" t="str">
        <f t="shared" si="32"/>
        <v/>
      </c>
      <c r="AS248" t="str">
        <f t="shared" si="27"/>
        <v/>
      </c>
      <c r="AT248" s="145"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ht="15" customHeight="1" x14ac:dyDescent="0.35">
      <c r="A249" s="271"/>
      <c r="B249" s="269"/>
      <c r="C249" s="270"/>
      <c r="D249" s="270"/>
      <c r="E249" s="270"/>
      <c r="F249" s="270"/>
      <c r="G249" s="272"/>
      <c r="H249" s="273"/>
      <c r="I249" s="271"/>
      <c r="J249" s="268"/>
      <c r="K249" s="268"/>
      <c r="L249" s="274"/>
      <c r="M249" s="275"/>
      <c r="N249" s="276"/>
      <c r="P249" s="291" t="str">
        <f>IF(R249 = "", "", COUNT($R$4:R249))</f>
        <v/>
      </c>
      <c r="Q249" s="291" t="str">
        <f t="shared" si="25"/>
        <v/>
      </c>
      <c r="R249" s="292" t="str">
        <f t="shared" si="26"/>
        <v/>
      </c>
      <c r="S249" s="293" t="str">
        <f t="shared" si="28"/>
        <v/>
      </c>
      <c r="T249" s="294" t="str">
        <f t="shared" si="29"/>
        <v/>
      </c>
      <c r="U249" s="295" t="str">
        <f t="shared" si="30"/>
        <v/>
      </c>
      <c r="V249" s="296" t="str">
        <f t="shared" si="31"/>
        <v/>
      </c>
      <c r="W249" s="8"/>
      <c r="AR249" t="str">
        <f t="shared" si="32"/>
        <v/>
      </c>
      <c r="AS249" t="str">
        <f t="shared" si="27"/>
        <v/>
      </c>
      <c r="AT249" s="145"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ht="15" customHeight="1" x14ac:dyDescent="0.35">
      <c r="A250" s="271"/>
      <c r="B250" s="269"/>
      <c r="C250" s="270"/>
      <c r="D250" s="270"/>
      <c r="E250" s="270"/>
      <c r="F250" s="270"/>
      <c r="G250" s="272"/>
      <c r="H250" s="273"/>
      <c r="I250" s="271"/>
      <c r="J250" s="268"/>
      <c r="K250" s="268"/>
      <c r="L250" s="274"/>
      <c r="M250" s="275"/>
      <c r="N250" s="276"/>
      <c r="P250" s="291" t="str">
        <f>IF(R250 = "", "", COUNT($R$4:R250))</f>
        <v/>
      </c>
      <c r="Q250" s="291" t="str">
        <f t="shared" si="25"/>
        <v/>
      </c>
      <c r="R250" s="292" t="str">
        <f t="shared" si="26"/>
        <v/>
      </c>
      <c r="S250" s="293" t="str">
        <f t="shared" si="28"/>
        <v/>
      </c>
      <c r="T250" s="294" t="str">
        <f t="shared" si="29"/>
        <v/>
      </c>
      <c r="U250" s="295" t="str">
        <f t="shared" si="30"/>
        <v/>
      </c>
      <c r="V250" s="296" t="str">
        <f t="shared" si="31"/>
        <v/>
      </c>
      <c r="W250" s="8"/>
      <c r="AR250" t="str">
        <f t="shared" si="32"/>
        <v/>
      </c>
      <c r="AS250" t="str">
        <f t="shared" si="27"/>
        <v/>
      </c>
      <c r="AT250" s="145"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ht="15" customHeight="1" x14ac:dyDescent="0.35">
      <c r="A251" s="271"/>
      <c r="B251" s="269"/>
      <c r="C251" s="270"/>
      <c r="D251" s="270"/>
      <c r="E251" s="270"/>
      <c r="F251" s="270"/>
      <c r="G251" s="272"/>
      <c r="H251" s="273"/>
      <c r="I251" s="271"/>
      <c r="J251" s="268"/>
      <c r="K251" s="268"/>
      <c r="L251" s="274"/>
      <c r="M251" s="275"/>
      <c r="N251" s="276"/>
      <c r="P251" s="291" t="str">
        <f>IF(R251 = "", "", COUNT($R$4:R251))</f>
        <v/>
      </c>
      <c r="Q251" s="291" t="str">
        <f t="shared" si="25"/>
        <v/>
      </c>
      <c r="R251" s="292" t="str">
        <f t="shared" si="26"/>
        <v/>
      </c>
      <c r="S251" s="293" t="str">
        <f t="shared" si="28"/>
        <v/>
      </c>
      <c r="T251" s="294" t="str">
        <f t="shared" si="29"/>
        <v/>
      </c>
      <c r="U251" s="295" t="str">
        <f t="shared" si="30"/>
        <v/>
      </c>
      <c r="V251" s="296" t="str">
        <f t="shared" si="31"/>
        <v/>
      </c>
      <c r="W251" s="8"/>
      <c r="AR251" t="str">
        <f t="shared" si="32"/>
        <v/>
      </c>
      <c r="AS251" t="str">
        <f t="shared" si="27"/>
        <v/>
      </c>
      <c r="AT251" s="145"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ht="15" customHeight="1" x14ac:dyDescent="0.35">
      <c r="A252" s="271"/>
      <c r="B252" s="269"/>
      <c r="C252" s="270"/>
      <c r="D252" s="270"/>
      <c r="E252" s="270"/>
      <c r="F252" s="270"/>
      <c r="G252" s="272"/>
      <c r="H252" s="273"/>
      <c r="I252" s="271"/>
      <c r="J252" s="268"/>
      <c r="K252" s="268"/>
      <c r="L252" s="274"/>
      <c r="M252" s="275"/>
      <c r="N252" s="276"/>
      <c r="P252" s="291" t="str">
        <f>IF(R252 = "", "", COUNT($R$4:R252))</f>
        <v/>
      </c>
      <c r="Q252" s="291" t="str">
        <f t="shared" si="25"/>
        <v/>
      </c>
      <c r="R252" s="292" t="str">
        <f t="shared" si="26"/>
        <v/>
      </c>
      <c r="S252" s="293" t="str">
        <f t="shared" si="28"/>
        <v/>
      </c>
      <c r="T252" s="294" t="str">
        <f t="shared" si="29"/>
        <v/>
      </c>
      <c r="U252" s="295" t="str">
        <f t="shared" si="30"/>
        <v/>
      </c>
      <c r="V252" s="296" t="str">
        <f t="shared" si="31"/>
        <v/>
      </c>
      <c r="W252" s="8"/>
      <c r="AR252" t="str">
        <f t="shared" si="32"/>
        <v/>
      </c>
      <c r="AS252" t="str">
        <f t="shared" si="27"/>
        <v/>
      </c>
      <c r="AT252" s="145"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ht="15" customHeight="1" x14ac:dyDescent="0.35">
      <c r="A253" s="271"/>
      <c r="B253" s="269"/>
      <c r="C253" s="270"/>
      <c r="D253" s="270"/>
      <c r="E253" s="270"/>
      <c r="F253" s="270"/>
      <c r="G253" s="272"/>
      <c r="H253" s="273"/>
      <c r="I253" s="271"/>
      <c r="J253" s="268"/>
      <c r="K253" s="268"/>
      <c r="L253" s="274"/>
      <c r="M253" s="275"/>
      <c r="N253" s="276"/>
      <c r="P253" s="291" t="str">
        <f>IF(R253 = "", "", COUNT($R$4:R253))</f>
        <v/>
      </c>
      <c r="Q253" s="291" t="str">
        <f t="shared" si="25"/>
        <v/>
      </c>
      <c r="R253" s="292" t="str">
        <f t="shared" si="26"/>
        <v/>
      </c>
      <c r="S253" s="293" t="str">
        <f t="shared" si="28"/>
        <v/>
      </c>
      <c r="T253" s="294" t="str">
        <f t="shared" si="29"/>
        <v/>
      </c>
      <c r="U253" s="295" t="str">
        <f t="shared" si="30"/>
        <v/>
      </c>
      <c r="V253" s="296" t="str">
        <f t="shared" si="31"/>
        <v/>
      </c>
      <c r="W253" s="8"/>
      <c r="AR253" t="str">
        <f t="shared" si="32"/>
        <v/>
      </c>
      <c r="AS253" t="str">
        <f t="shared" si="27"/>
        <v/>
      </c>
      <c r="AT253" s="145"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ht="15" customHeight="1" x14ac:dyDescent="0.35">
      <c r="A254" s="271"/>
      <c r="B254" s="269"/>
      <c r="C254" s="270"/>
      <c r="D254" s="270"/>
      <c r="E254" s="270"/>
      <c r="F254" s="270"/>
      <c r="G254" s="272"/>
      <c r="H254" s="273"/>
      <c r="I254" s="271"/>
      <c r="J254" s="268"/>
      <c r="K254" s="268"/>
      <c r="L254" s="274"/>
      <c r="M254" s="275"/>
      <c r="N254" s="276"/>
      <c r="P254" s="291" t="str">
        <f>IF(R254 = "", "", COUNT($R$4:R254))</f>
        <v/>
      </c>
      <c r="Q254" s="291" t="str">
        <f t="shared" si="25"/>
        <v/>
      </c>
      <c r="R254" s="292" t="str">
        <f t="shared" si="26"/>
        <v/>
      </c>
      <c r="S254" s="293" t="str">
        <f t="shared" si="28"/>
        <v/>
      </c>
      <c r="T254" s="294" t="str">
        <f t="shared" si="29"/>
        <v/>
      </c>
      <c r="U254" s="295" t="str">
        <f t="shared" si="30"/>
        <v/>
      </c>
      <c r="V254" s="296" t="str">
        <f t="shared" si="31"/>
        <v/>
      </c>
      <c r="W254" s="8"/>
      <c r="AR254" t="str">
        <f t="shared" si="32"/>
        <v/>
      </c>
      <c r="AS254" t="str">
        <f t="shared" si="27"/>
        <v/>
      </c>
      <c r="AT254" s="145"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ht="15" customHeight="1" x14ac:dyDescent="0.35">
      <c r="A255" s="271"/>
      <c r="B255" s="269"/>
      <c r="C255" s="270"/>
      <c r="D255" s="270"/>
      <c r="E255" s="270"/>
      <c r="F255" s="270"/>
      <c r="G255" s="272"/>
      <c r="H255" s="273"/>
      <c r="I255" s="271"/>
      <c r="J255" s="268"/>
      <c r="K255" s="268"/>
      <c r="L255" s="274"/>
      <c r="M255" s="275"/>
      <c r="N255" s="276"/>
      <c r="P255" s="291" t="str">
        <f>IF(R255 = "", "", COUNT($R$4:R255))</f>
        <v/>
      </c>
      <c r="Q255" s="291" t="str">
        <f t="shared" si="25"/>
        <v/>
      </c>
      <c r="R255" s="292" t="str">
        <f t="shared" si="26"/>
        <v/>
      </c>
      <c r="S255" s="293" t="str">
        <f t="shared" si="28"/>
        <v/>
      </c>
      <c r="T255" s="294" t="str">
        <f t="shared" si="29"/>
        <v/>
      </c>
      <c r="U255" s="295" t="str">
        <f t="shared" si="30"/>
        <v/>
      </c>
      <c r="V255" s="296" t="str">
        <f t="shared" si="31"/>
        <v/>
      </c>
      <c r="W255" s="8"/>
      <c r="AR255" t="str">
        <f t="shared" si="32"/>
        <v/>
      </c>
      <c r="AS255" t="str">
        <f t="shared" si="27"/>
        <v/>
      </c>
      <c r="AT255" s="145"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ht="15" customHeight="1" x14ac:dyDescent="0.35">
      <c r="A256" s="271"/>
      <c r="B256" s="269"/>
      <c r="C256" s="270"/>
      <c r="D256" s="270"/>
      <c r="E256" s="270"/>
      <c r="F256" s="270"/>
      <c r="G256" s="272"/>
      <c r="H256" s="273"/>
      <c r="I256" s="271"/>
      <c r="J256" s="268"/>
      <c r="K256" s="268"/>
      <c r="L256" s="274"/>
      <c r="M256" s="275"/>
      <c r="N256" s="276"/>
      <c r="P256" s="291" t="str">
        <f>IF(R256 = "", "", COUNT($R$4:R256))</f>
        <v/>
      </c>
      <c r="Q256" s="291" t="str">
        <f t="shared" si="25"/>
        <v/>
      </c>
      <c r="R256" s="292" t="str">
        <f t="shared" si="26"/>
        <v/>
      </c>
      <c r="S256" s="293" t="str">
        <f t="shared" si="28"/>
        <v/>
      </c>
      <c r="T256" s="294" t="str">
        <f t="shared" si="29"/>
        <v/>
      </c>
      <c r="U256" s="295" t="str">
        <f t="shared" si="30"/>
        <v/>
      </c>
      <c r="V256" s="296" t="str">
        <f t="shared" si="31"/>
        <v/>
      </c>
      <c r="W256" s="8"/>
      <c r="AR256" t="str">
        <f t="shared" si="32"/>
        <v/>
      </c>
      <c r="AS256" t="str">
        <f t="shared" si="27"/>
        <v/>
      </c>
      <c r="AT256" s="145"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ht="15" customHeight="1" x14ac:dyDescent="0.35">
      <c r="A257" s="271"/>
      <c r="B257" s="269"/>
      <c r="C257" s="270"/>
      <c r="D257" s="270"/>
      <c r="E257" s="270"/>
      <c r="F257" s="270"/>
      <c r="G257" s="272"/>
      <c r="H257" s="273"/>
      <c r="I257" s="271"/>
      <c r="J257" s="268"/>
      <c r="K257" s="268"/>
      <c r="L257" s="274"/>
      <c r="M257" s="275"/>
      <c r="N257" s="276"/>
      <c r="P257" s="291" t="str">
        <f>IF(R257 = "", "", COUNT($R$4:R257))</f>
        <v/>
      </c>
      <c r="Q257" s="291" t="str">
        <f t="shared" si="25"/>
        <v/>
      </c>
      <c r="R257" s="292" t="str">
        <f t="shared" si="26"/>
        <v/>
      </c>
      <c r="S257" s="293" t="str">
        <f t="shared" si="28"/>
        <v/>
      </c>
      <c r="T257" s="294" t="str">
        <f t="shared" si="29"/>
        <v/>
      </c>
      <c r="U257" s="295" t="str">
        <f t="shared" si="30"/>
        <v/>
      </c>
      <c r="V257" s="296" t="str">
        <f t="shared" si="31"/>
        <v/>
      </c>
      <c r="W257" s="8"/>
      <c r="AR257" t="str">
        <f t="shared" si="32"/>
        <v/>
      </c>
      <c r="AS257" t="str">
        <f t="shared" si="27"/>
        <v/>
      </c>
      <c r="AT257" s="145"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ht="15" customHeight="1" x14ac:dyDescent="0.35">
      <c r="A258" s="271"/>
      <c r="B258" s="269"/>
      <c r="C258" s="270"/>
      <c r="D258" s="270"/>
      <c r="E258" s="270"/>
      <c r="F258" s="270"/>
      <c r="G258" s="272"/>
      <c r="H258" s="273"/>
      <c r="I258" s="271"/>
      <c r="J258" s="268"/>
      <c r="K258" s="268"/>
      <c r="L258" s="274"/>
      <c r="M258" s="275"/>
      <c r="N258" s="276"/>
      <c r="P258" s="291" t="str">
        <f>IF(R258 = "", "", COUNT($R$4:R258))</f>
        <v/>
      </c>
      <c r="Q258" s="291" t="str">
        <f t="shared" si="25"/>
        <v/>
      </c>
      <c r="R258" s="292" t="str">
        <f t="shared" si="26"/>
        <v/>
      </c>
      <c r="S258" s="293" t="str">
        <f t="shared" si="28"/>
        <v/>
      </c>
      <c r="T258" s="294" t="str">
        <f t="shared" si="29"/>
        <v/>
      </c>
      <c r="U258" s="295" t="str">
        <f t="shared" si="30"/>
        <v/>
      </c>
      <c r="V258" s="296" t="str">
        <f t="shared" si="31"/>
        <v/>
      </c>
      <c r="W258" s="8"/>
      <c r="AR258" t="str">
        <f t="shared" si="32"/>
        <v/>
      </c>
      <c r="AS258" t="str">
        <f t="shared" si="27"/>
        <v/>
      </c>
      <c r="AT258" s="145"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ht="15" customHeight="1" x14ac:dyDescent="0.35">
      <c r="A259" s="271"/>
      <c r="B259" s="269"/>
      <c r="C259" s="270"/>
      <c r="D259" s="270"/>
      <c r="E259" s="270"/>
      <c r="F259" s="270"/>
      <c r="G259" s="272"/>
      <c r="H259" s="273"/>
      <c r="I259" s="271"/>
      <c r="J259" s="268"/>
      <c r="K259" s="268"/>
      <c r="L259" s="274"/>
      <c r="M259" s="275"/>
      <c r="N259" s="276"/>
      <c r="P259" s="291" t="str">
        <f>IF(R259 = "", "", COUNT($R$4:R259))</f>
        <v/>
      </c>
      <c r="Q259" s="291" t="str">
        <f t="shared" si="25"/>
        <v/>
      </c>
      <c r="R259" s="292" t="str">
        <f t="shared" si="26"/>
        <v/>
      </c>
      <c r="S259" s="293" t="str">
        <f t="shared" si="28"/>
        <v/>
      </c>
      <c r="T259" s="294" t="str">
        <f t="shared" si="29"/>
        <v/>
      </c>
      <c r="U259" s="295" t="str">
        <f t="shared" si="30"/>
        <v/>
      </c>
      <c r="V259" s="296" t="str">
        <f t="shared" si="31"/>
        <v/>
      </c>
      <c r="W259" s="8"/>
      <c r="AR259" t="str">
        <f t="shared" si="32"/>
        <v/>
      </c>
      <c r="AS259" t="str">
        <f t="shared" si="27"/>
        <v/>
      </c>
      <c r="AT259" s="145"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ht="15" customHeight="1" x14ac:dyDescent="0.35">
      <c r="A260" s="271"/>
      <c r="B260" s="269"/>
      <c r="C260" s="270"/>
      <c r="D260" s="270"/>
      <c r="E260" s="270"/>
      <c r="F260" s="270"/>
      <c r="G260" s="272"/>
      <c r="H260" s="273"/>
      <c r="I260" s="271"/>
      <c r="J260" s="268"/>
      <c r="K260" s="268"/>
      <c r="L260" s="274"/>
      <c r="M260" s="275"/>
      <c r="N260" s="276"/>
      <c r="P260" s="291" t="str">
        <f>IF(R260 = "", "", COUNT($R$4:R260))</f>
        <v/>
      </c>
      <c r="Q260" s="291" t="str">
        <f t="shared" ref="Q260:Q323" si="33">IF(B260="", "", YEAR(B260))</f>
        <v/>
      </c>
      <c r="R260" s="292" t="str">
        <f t="shared" ref="R260:R323" si="34">IF(A260="", "", IF(G260="",1,IF(G260="O",1,IF(G260="C",8.4,IF(G260="B",8.4,IF(G260="A",76.8,IF(G260="K",76.8,"ERR")))))))</f>
        <v/>
      </c>
      <c r="S260" s="293" t="str">
        <f t="shared" si="28"/>
        <v/>
      </c>
      <c r="T260" s="294" t="str">
        <f t="shared" si="29"/>
        <v/>
      </c>
      <c r="U260" s="295" t="str">
        <f t="shared" si="30"/>
        <v/>
      </c>
      <c r="V260" s="296" t="str">
        <f t="shared" si="31"/>
        <v/>
      </c>
      <c r="W260" s="8"/>
      <c r="AR260" t="str">
        <f t="shared" si="32"/>
        <v/>
      </c>
      <c r="AS260" t="str">
        <f t="shared" ref="AS260:AS323" si="35">IF(OR(M260="Y",N260="Y"),"Y","")</f>
        <v/>
      </c>
      <c r="AT260" s="145"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ht="15" customHeight="1" x14ac:dyDescent="0.35">
      <c r="A261" s="271"/>
      <c r="B261" s="269"/>
      <c r="C261" s="270"/>
      <c r="D261" s="270"/>
      <c r="E261" s="270"/>
      <c r="F261" s="270"/>
      <c r="G261" s="272"/>
      <c r="H261" s="273"/>
      <c r="I261" s="271"/>
      <c r="J261" s="268"/>
      <c r="K261" s="268"/>
      <c r="L261" s="274"/>
      <c r="M261" s="275"/>
      <c r="N261" s="276"/>
      <c r="P261" s="291" t="str">
        <f>IF(R261 = "", "", COUNT($R$4:R261))</f>
        <v/>
      </c>
      <c r="Q261" s="291" t="str">
        <f t="shared" si="33"/>
        <v/>
      </c>
      <c r="R261" s="292" t="str">
        <f t="shared" si="34"/>
        <v/>
      </c>
      <c r="S261" s="293" t="str">
        <f t="shared" ref="S261:S324" si="36">IF(M261&lt;&gt;"",R261,"")</f>
        <v/>
      </c>
      <c r="T261" s="294" t="str">
        <f t="shared" ref="T261:T324" si="37">IF(IF(M261&lt;&gt;"",G261,"")=0, "O", IF(M261&lt;&gt;"",G261,""))</f>
        <v/>
      </c>
      <c r="U261" s="295" t="str">
        <f t="shared" ref="U261:U324" si="38">IF(N261&lt;&gt;"",R261,"")</f>
        <v/>
      </c>
      <c r="V261" s="296" t="str">
        <f t="shared" ref="V261:V324" si="39">IF(IF(N261&lt;&gt;"",G261,"")=0, "O", IF(N261&lt;&gt;"",G261,""))</f>
        <v/>
      </c>
      <c r="W261" s="8"/>
      <c r="AR261" t="str">
        <f t="shared" ref="AR261:AR324" si="40">IF(P261&gt;0, P261, "")</f>
        <v/>
      </c>
      <c r="AS261" t="str">
        <f t="shared" si="35"/>
        <v/>
      </c>
      <c r="AT261" s="145"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ht="15" customHeight="1" x14ac:dyDescent="0.35">
      <c r="A262" s="271"/>
      <c r="B262" s="269"/>
      <c r="C262" s="270"/>
      <c r="D262" s="270"/>
      <c r="E262" s="270"/>
      <c r="F262" s="270"/>
      <c r="G262" s="272"/>
      <c r="H262" s="273"/>
      <c r="I262" s="271"/>
      <c r="J262" s="268"/>
      <c r="K262" s="268"/>
      <c r="L262" s="274"/>
      <c r="M262" s="275"/>
      <c r="N262" s="276"/>
      <c r="P262" s="291" t="str">
        <f>IF(R262 = "", "", COUNT($R$4:R262))</f>
        <v/>
      </c>
      <c r="Q262" s="291" t="str">
        <f t="shared" si="33"/>
        <v/>
      </c>
      <c r="R262" s="292" t="str">
        <f t="shared" si="34"/>
        <v/>
      </c>
      <c r="S262" s="293" t="str">
        <f t="shared" si="36"/>
        <v/>
      </c>
      <c r="T262" s="294" t="str">
        <f t="shared" si="37"/>
        <v/>
      </c>
      <c r="U262" s="295" t="str">
        <f t="shared" si="38"/>
        <v/>
      </c>
      <c r="V262" s="296" t="str">
        <f t="shared" si="39"/>
        <v/>
      </c>
      <c r="W262" s="8"/>
      <c r="AR262" t="str">
        <f t="shared" si="40"/>
        <v/>
      </c>
      <c r="AS262" t="str">
        <f t="shared" si="35"/>
        <v/>
      </c>
      <c r="AT262" s="145"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ht="15" customHeight="1" x14ac:dyDescent="0.35">
      <c r="A263" s="271"/>
      <c r="B263" s="269"/>
      <c r="C263" s="270"/>
      <c r="D263" s="270"/>
      <c r="E263" s="270"/>
      <c r="F263" s="270"/>
      <c r="G263" s="272"/>
      <c r="H263" s="273"/>
      <c r="I263" s="271"/>
      <c r="J263" s="268"/>
      <c r="K263" s="268"/>
      <c r="L263" s="274"/>
      <c r="M263" s="275"/>
      <c r="N263" s="276"/>
      <c r="P263" s="291" t="str">
        <f>IF(R263 = "", "", COUNT($R$4:R263))</f>
        <v/>
      </c>
      <c r="Q263" s="291" t="str">
        <f t="shared" si="33"/>
        <v/>
      </c>
      <c r="R263" s="292" t="str">
        <f t="shared" si="34"/>
        <v/>
      </c>
      <c r="S263" s="293" t="str">
        <f t="shared" si="36"/>
        <v/>
      </c>
      <c r="T263" s="294" t="str">
        <f t="shared" si="37"/>
        <v/>
      </c>
      <c r="U263" s="295" t="str">
        <f t="shared" si="38"/>
        <v/>
      </c>
      <c r="V263" s="296" t="str">
        <f t="shared" si="39"/>
        <v/>
      </c>
      <c r="W263" s="8"/>
      <c r="AR263" t="str">
        <f t="shared" si="40"/>
        <v/>
      </c>
      <c r="AS263" t="str">
        <f t="shared" si="35"/>
        <v/>
      </c>
      <c r="AT263" s="145"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ht="15" customHeight="1" x14ac:dyDescent="0.35">
      <c r="A264" s="271"/>
      <c r="B264" s="269"/>
      <c r="C264" s="270"/>
      <c r="D264" s="270"/>
      <c r="E264" s="270"/>
      <c r="F264" s="270"/>
      <c r="G264" s="272"/>
      <c r="H264" s="273"/>
      <c r="I264" s="271"/>
      <c r="J264" s="268"/>
      <c r="K264" s="268"/>
      <c r="L264" s="274"/>
      <c r="M264" s="275"/>
      <c r="N264" s="276"/>
      <c r="P264" s="291" t="str">
        <f>IF(R264 = "", "", COUNT($R$4:R264))</f>
        <v/>
      </c>
      <c r="Q264" s="291" t="str">
        <f t="shared" si="33"/>
        <v/>
      </c>
      <c r="R264" s="292" t="str">
        <f t="shared" si="34"/>
        <v/>
      </c>
      <c r="S264" s="293" t="str">
        <f t="shared" si="36"/>
        <v/>
      </c>
      <c r="T264" s="294" t="str">
        <f t="shared" si="37"/>
        <v/>
      </c>
      <c r="U264" s="295" t="str">
        <f t="shared" si="38"/>
        <v/>
      </c>
      <c r="V264" s="296" t="str">
        <f t="shared" si="39"/>
        <v/>
      </c>
      <c r="W264" s="8"/>
      <c r="AR264" t="str">
        <f t="shared" si="40"/>
        <v/>
      </c>
      <c r="AS264" t="str">
        <f t="shared" si="35"/>
        <v/>
      </c>
      <c r="AT264" s="145"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ht="15" customHeight="1" x14ac:dyDescent="0.35">
      <c r="A265" s="271"/>
      <c r="B265" s="269"/>
      <c r="C265" s="270"/>
      <c r="D265" s="270"/>
      <c r="E265" s="270"/>
      <c r="F265" s="270"/>
      <c r="G265" s="272"/>
      <c r="H265" s="273"/>
      <c r="I265" s="271"/>
      <c r="J265" s="268"/>
      <c r="K265" s="268"/>
      <c r="L265" s="274"/>
      <c r="M265" s="275"/>
      <c r="N265" s="276"/>
      <c r="P265" s="291" t="str">
        <f>IF(R265 = "", "", COUNT($R$4:R265))</f>
        <v/>
      </c>
      <c r="Q265" s="291" t="str">
        <f t="shared" si="33"/>
        <v/>
      </c>
      <c r="R265" s="292" t="str">
        <f t="shared" si="34"/>
        <v/>
      </c>
      <c r="S265" s="293" t="str">
        <f t="shared" si="36"/>
        <v/>
      </c>
      <c r="T265" s="294" t="str">
        <f t="shared" si="37"/>
        <v/>
      </c>
      <c r="U265" s="295" t="str">
        <f t="shared" si="38"/>
        <v/>
      </c>
      <c r="V265" s="296" t="str">
        <f t="shared" si="39"/>
        <v/>
      </c>
      <c r="W265" s="8"/>
      <c r="AR265" t="str">
        <f t="shared" si="40"/>
        <v/>
      </c>
      <c r="AS265" t="str">
        <f t="shared" si="35"/>
        <v/>
      </c>
      <c r="AT265" s="145"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ht="15" customHeight="1" x14ac:dyDescent="0.35">
      <c r="A266" s="271"/>
      <c r="B266" s="269"/>
      <c r="C266" s="270"/>
      <c r="D266" s="270"/>
      <c r="E266" s="270"/>
      <c r="F266" s="270"/>
      <c r="G266" s="272"/>
      <c r="H266" s="273"/>
      <c r="I266" s="271"/>
      <c r="J266" s="268"/>
      <c r="K266" s="268"/>
      <c r="L266" s="274"/>
      <c r="M266" s="275"/>
      <c r="N266" s="276"/>
      <c r="P266" s="291" t="str">
        <f>IF(R266 = "", "", COUNT($R$4:R266))</f>
        <v/>
      </c>
      <c r="Q266" s="291" t="str">
        <f t="shared" si="33"/>
        <v/>
      </c>
      <c r="R266" s="292" t="str">
        <f t="shared" si="34"/>
        <v/>
      </c>
      <c r="S266" s="293" t="str">
        <f t="shared" si="36"/>
        <v/>
      </c>
      <c r="T266" s="294" t="str">
        <f t="shared" si="37"/>
        <v/>
      </c>
      <c r="U266" s="295" t="str">
        <f t="shared" si="38"/>
        <v/>
      </c>
      <c r="V266" s="296" t="str">
        <f t="shared" si="39"/>
        <v/>
      </c>
      <c r="W266" s="8"/>
      <c r="AR266" t="str">
        <f t="shared" si="40"/>
        <v/>
      </c>
      <c r="AS266" t="str">
        <f t="shared" si="35"/>
        <v/>
      </c>
      <c r="AT266" s="145"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ht="15" customHeight="1" x14ac:dyDescent="0.35">
      <c r="A267" s="271"/>
      <c r="B267" s="269"/>
      <c r="C267" s="270"/>
      <c r="D267" s="270"/>
      <c r="E267" s="270"/>
      <c r="F267" s="270"/>
      <c r="G267" s="272"/>
      <c r="H267" s="273"/>
      <c r="I267" s="271"/>
      <c r="J267" s="268"/>
      <c r="K267" s="268"/>
      <c r="L267" s="274"/>
      <c r="M267" s="275"/>
      <c r="N267" s="276"/>
      <c r="P267" s="291" t="str">
        <f>IF(R267 = "", "", COUNT($R$4:R267))</f>
        <v/>
      </c>
      <c r="Q267" s="291" t="str">
        <f t="shared" si="33"/>
        <v/>
      </c>
      <c r="R267" s="292" t="str">
        <f t="shared" si="34"/>
        <v/>
      </c>
      <c r="S267" s="293" t="str">
        <f t="shared" si="36"/>
        <v/>
      </c>
      <c r="T267" s="294" t="str">
        <f t="shared" si="37"/>
        <v/>
      </c>
      <c r="U267" s="295" t="str">
        <f t="shared" si="38"/>
        <v/>
      </c>
      <c r="V267" s="296" t="str">
        <f t="shared" si="39"/>
        <v/>
      </c>
      <c r="W267" s="8"/>
      <c r="AR267" t="str">
        <f t="shared" si="40"/>
        <v/>
      </c>
      <c r="AS267" t="str">
        <f t="shared" si="35"/>
        <v/>
      </c>
      <c r="AT267" s="145"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ht="15" customHeight="1" x14ac:dyDescent="0.35">
      <c r="A268" s="271"/>
      <c r="B268" s="269"/>
      <c r="C268" s="270"/>
      <c r="D268" s="270"/>
      <c r="E268" s="270"/>
      <c r="F268" s="270"/>
      <c r="G268" s="272"/>
      <c r="H268" s="273"/>
      <c r="I268" s="271"/>
      <c r="J268" s="268"/>
      <c r="K268" s="268"/>
      <c r="L268" s="274"/>
      <c r="M268" s="275"/>
      <c r="N268" s="276"/>
      <c r="P268" s="291" t="str">
        <f>IF(R268 = "", "", COUNT($R$4:R268))</f>
        <v/>
      </c>
      <c r="Q268" s="291" t="str">
        <f t="shared" si="33"/>
        <v/>
      </c>
      <c r="R268" s="292" t="str">
        <f t="shared" si="34"/>
        <v/>
      </c>
      <c r="S268" s="293" t="str">
        <f t="shared" si="36"/>
        <v/>
      </c>
      <c r="T268" s="294" t="str">
        <f t="shared" si="37"/>
        <v/>
      </c>
      <c r="U268" s="295" t="str">
        <f t="shared" si="38"/>
        <v/>
      </c>
      <c r="V268" s="296" t="str">
        <f t="shared" si="39"/>
        <v/>
      </c>
      <c r="W268" s="8"/>
      <c r="AR268" t="str">
        <f t="shared" si="40"/>
        <v/>
      </c>
      <c r="AS268" t="str">
        <f t="shared" si="35"/>
        <v/>
      </c>
      <c r="AT268" s="145"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ht="15" customHeight="1" x14ac:dyDescent="0.35">
      <c r="A269" s="271"/>
      <c r="B269" s="269"/>
      <c r="C269" s="270"/>
      <c r="D269" s="270"/>
      <c r="E269" s="270"/>
      <c r="F269" s="270"/>
      <c r="G269" s="272"/>
      <c r="H269" s="273"/>
      <c r="I269" s="271"/>
      <c r="J269" s="268"/>
      <c r="K269" s="268"/>
      <c r="L269" s="274"/>
      <c r="M269" s="275"/>
      <c r="N269" s="276"/>
      <c r="P269" s="291" t="str">
        <f>IF(R269 = "", "", COUNT($R$4:R269))</f>
        <v/>
      </c>
      <c r="Q269" s="291" t="str">
        <f t="shared" si="33"/>
        <v/>
      </c>
      <c r="R269" s="292" t="str">
        <f t="shared" si="34"/>
        <v/>
      </c>
      <c r="S269" s="293" t="str">
        <f t="shared" si="36"/>
        <v/>
      </c>
      <c r="T269" s="294" t="str">
        <f t="shared" si="37"/>
        <v/>
      </c>
      <c r="U269" s="295" t="str">
        <f t="shared" si="38"/>
        <v/>
      </c>
      <c r="V269" s="296" t="str">
        <f t="shared" si="39"/>
        <v/>
      </c>
      <c r="W269" s="8"/>
      <c r="AR269" t="str">
        <f t="shared" si="40"/>
        <v/>
      </c>
      <c r="AS269" t="str">
        <f t="shared" si="35"/>
        <v/>
      </c>
      <c r="AT269" s="145"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ht="15" customHeight="1" x14ac:dyDescent="0.35">
      <c r="A270" s="271"/>
      <c r="B270" s="269"/>
      <c r="C270" s="270"/>
      <c r="D270" s="270"/>
      <c r="E270" s="270"/>
      <c r="F270" s="270"/>
      <c r="G270" s="272"/>
      <c r="H270" s="273"/>
      <c r="I270" s="271"/>
      <c r="J270" s="268"/>
      <c r="K270" s="268"/>
      <c r="L270" s="274"/>
      <c r="M270" s="275"/>
      <c r="N270" s="276"/>
      <c r="P270" s="291" t="str">
        <f>IF(R270 = "", "", COUNT($R$4:R270))</f>
        <v/>
      </c>
      <c r="Q270" s="291" t="str">
        <f t="shared" si="33"/>
        <v/>
      </c>
      <c r="R270" s="292" t="str">
        <f t="shared" si="34"/>
        <v/>
      </c>
      <c r="S270" s="293" t="str">
        <f t="shared" si="36"/>
        <v/>
      </c>
      <c r="T270" s="294" t="str">
        <f t="shared" si="37"/>
        <v/>
      </c>
      <c r="U270" s="295" t="str">
        <f t="shared" si="38"/>
        <v/>
      </c>
      <c r="V270" s="296" t="str">
        <f t="shared" si="39"/>
        <v/>
      </c>
      <c r="W270" s="8"/>
      <c r="AR270" t="str">
        <f t="shared" si="40"/>
        <v/>
      </c>
      <c r="AS270" t="str">
        <f t="shared" si="35"/>
        <v/>
      </c>
      <c r="AT270" s="145"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ht="15" customHeight="1" x14ac:dyDescent="0.35">
      <c r="A271" s="271"/>
      <c r="B271" s="269"/>
      <c r="C271" s="270"/>
      <c r="D271" s="270"/>
      <c r="E271" s="270"/>
      <c r="F271" s="270"/>
      <c r="G271" s="272"/>
      <c r="H271" s="273"/>
      <c r="I271" s="271"/>
      <c r="J271" s="268"/>
      <c r="K271" s="268"/>
      <c r="L271" s="274"/>
      <c r="M271" s="275"/>
      <c r="N271" s="276"/>
      <c r="P271" s="291" t="str">
        <f>IF(R271 = "", "", COUNT($R$4:R271))</f>
        <v/>
      </c>
      <c r="Q271" s="291" t="str">
        <f t="shared" si="33"/>
        <v/>
      </c>
      <c r="R271" s="292" t="str">
        <f t="shared" si="34"/>
        <v/>
      </c>
      <c r="S271" s="293" t="str">
        <f t="shared" si="36"/>
        <v/>
      </c>
      <c r="T271" s="294" t="str">
        <f t="shared" si="37"/>
        <v/>
      </c>
      <c r="U271" s="295" t="str">
        <f t="shared" si="38"/>
        <v/>
      </c>
      <c r="V271" s="296" t="str">
        <f t="shared" si="39"/>
        <v/>
      </c>
      <c r="W271" s="8"/>
      <c r="AR271" t="str">
        <f t="shared" si="40"/>
        <v/>
      </c>
      <c r="AS271" t="str">
        <f t="shared" si="35"/>
        <v/>
      </c>
      <c r="AT271" s="145"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ht="15" customHeight="1" x14ac:dyDescent="0.35">
      <c r="A272" s="271"/>
      <c r="B272" s="269"/>
      <c r="C272" s="270"/>
      <c r="D272" s="270"/>
      <c r="E272" s="270"/>
      <c r="F272" s="270"/>
      <c r="G272" s="272"/>
      <c r="H272" s="273"/>
      <c r="I272" s="271"/>
      <c r="J272" s="268"/>
      <c r="K272" s="268"/>
      <c r="L272" s="274"/>
      <c r="M272" s="275"/>
      <c r="N272" s="276"/>
      <c r="P272" s="291" t="str">
        <f>IF(R272 = "", "", COUNT($R$4:R272))</f>
        <v/>
      </c>
      <c r="Q272" s="291" t="str">
        <f t="shared" si="33"/>
        <v/>
      </c>
      <c r="R272" s="292" t="str">
        <f t="shared" si="34"/>
        <v/>
      </c>
      <c r="S272" s="293" t="str">
        <f t="shared" si="36"/>
        <v/>
      </c>
      <c r="T272" s="294" t="str">
        <f t="shared" si="37"/>
        <v/>
      </c>
      <c r="U272" s="295" t="str">
        <f t="shared" si="38"/>
        <v/>
      </c>
      <c r="V272" s="296" t="str">
        <f t="shared" si="39"/>
        <v/>
      </c>
      <c r="W272" s="8"/>
      <c r="AR272" t="str">
        <f t="shared" si="40"/>
        <v/>
      </c>
      <c r="AS272" t="str">
        <f t="shared" si="35"/>
        <v/>
      </c>
      <c r="AT272" s="145"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ht="15" customHeight="1" x14ac:dyDescent="0.35">
      <c r="A273" s="271"/>
      <c r="B273" s="269"/>
      <c r="C273" s="270"/>
      <c r="D273" s="270"/>
      <c r="E273" s="270"/>
      <c r="F273" s="270"/>
      <c r="G273" s="272"/>
      <c r="H273" s="273"/>
      <c r="I273" s="271"/>
      <c r="J273" s="268"/>
      <c r="K273" s="268"/>
      <c r="L273" s="274"/>
      <c r="M273" s="275"/>
      <c r="N273" s="276"/>
      <c r="P273" s="291" t="str">
        <f>IF(R273 = "", "", COUNT($R$4:R273))</f>
        <v/>
      </c>
      <c r="Q273" s="291" t="str">
        <f t="shared" si="33"/>
        <v/>
      </c>
      <c r="R273" s="292" t="str">
        <f t="shared" si="34"/>
        <v/>
      </c>
      <c r="S273" s="293" t="str">
        <f t="shared" si="36"/>
        <v/>
      </c>
      <c r="T273" s="294" t="str">
        <f t="shared" si="37"/>
        <v/>
      </c>
      <c r="U273" s="295" t="str">
        <f t="shared" si="38"/>
        <v/>
      </c>
      <c r="V273" s="296" t="str">
        <f t="shared" si="39"/>
        <v/>
      </c>
      <c r="W273" s="8"/>
      <c r="AR273" t="str">
        <f t="shared" si="40"/>
        <v/>
      </c>
      <c r="AS273" t="str">
        <f t="shared" si="35"/>
        <v/>
      </c>
      <c r="AT273" s="145"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ht="15" customHeight="1" x14ac:dyDescent="0.35">
      <c r="A274" s="271"/>
      <c r="B274" s="269"/>
      <c r="C274" s="270"/>
      <c r="D274" s="270"/>
      <c r="E274" s="270"/>
      <c r="F274" s="270"/>
      <c r="G274" s="272"/>
      <c r="H274" s="273"/>
      <c r="I274" s="271"/>
      <c r="J274" s="268"/>
      <c r="K274" s="268"/>
      <c r="L274" s="274"/>
      <c r="M274" s="275"/>
      <c r="N274" s="276"/>
      <c r="P274" s="291" t="str">
        <f>IF(R274 = "", "", COUNT($R$4:R274))</f>
        <v/>
      </c>
      <c r="Q274" s="291" t="str">
        <f t="shared" si="33"/>
        <v/>
      </c>
      <c r="R274" s="292" t="str">
        <f t="shared" si="34"/>
        <v/>
      </c>
      <c r="S274" s="293" t="str">
        <f t="shared" si="36"/>
        <v/>
      </c>
      <c r="T274" s="294" t="str">
        <f t="shared" si="37"/>
        <v/>
      </c>
      <c r="U274" s="295" t="str">
        <f t="shared" si="38"/>
        <v/>
      </c>
      <c r="V274" s="296" t="str">
        <f t="shared" si="39"/>
        <v/>
      </c>
      <c r="W274" s="8"/>
      <c r="AR274" t="str">
        <f t="shared" si="40"/>
        <v/>
      </c>
      <c r="AS274" t="str">
        <f t="shared" si="35"/>
        <v/>
      </c>
      <c r="AT274" s="145"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ht="15" customHeight="1" x14ac:dyDescent="0.35">
      <c r="A275" s="271"/>
      <c r="B275" s="269"/>
      <c r="C275" s="270"/>
      <c r="D275" s="270"/>
      <c r="E275" s="270"/>
      <c r="F275" s="270"/>
      <c r="G275" s="272"/>
      <c r="H275" s="273"/>
      <c r="I275" s="271"/>
      <c r="J275" s="268"/>
      <c r="K275" s="268"/>
      <c r="L275" s="274"/>
      <c r="M275" s="275"/>
      <c r="N275" s="276"/>
      <c r="P275" s="291" t="str">
        <f>IF(R275 = "", "", COUNT($R$4:R275))</f>
        <v/>
      </c>
      <c r="Q275" s="291" t="str">
        <f t="shared" si="33"/>
        <v/>
      </c>
      <c r="R275" s="292" t="str">
        <f t="shared" si="34"/>
        <v/>
      </c>
      <c r="S275" s="293" t="str">
        <f t="shared" si="36"/>
        <v/>
      </c>
      <c r="T275" s="294" t="str">
        <f t="shared" si="37"/>
        <v/>
      </c>
      <c r="U275" s="295" t="str">
        <f t="shared" si="38"/>
        <v/>
      </c>
      <c r="V275" s="296" t="str">
        <f t="shared" si="39"/>
        <v/>
      </c>
      <c r="W275" s="8"/>
      <c r="AR275" t="str">
        <f t="shared" si="40"/>
        <v/>
      </c>
      <c r="AS275" t="str">
        <f t="shared" si="35"/>
        <v/>
      </c>
      <c r="AT275" s="145"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ht="15" customHeight="1" x14ac:dyDescent="0.35">
      <c r="A276" s="271"/>
      <c r="B276" s="269"/>
      <c r="C276" s="270"/>
      <c r="D276" s="270"/>
      <c r="E276" s="270"/>
      <c r="F276" s="270"/>
      <c r="G276" s="272"/>
      <c r="H276" s="273"/>
      <c r="I276" s="271"/>
      <c r="J276" s="268"/>
      <c r="K276" s="268"/>
      <c r="L276" s="274"/>
      <c r="M276" s="275"/>
      <c r="N276" s="276"/>
      <c r="P276" s="291" t="str">
        <f>IF(R276 = "", "", COUNT($R$4:R276))</f>
        <v/>
      </c>
      <c r="Q276" s="291" t="str">
        <f t="shared" si="33"/>
        <v/>
      </c>
      <c r="R276" s="292" t="str">
        <f t="shared" si="34"/>
        <v/>
      </c>
      <c r="S276" s="293" t="str">
        <f t="shared" si="36"/>
        <v/>
      </c>
      <c r="T276" s="294" t="str">
        <f t="shared" si="37"/>
        <v/>
      </c>
      <c r="U276" s="295" t="str">
        <f t="shared" si="38"/>
        <v/>
      </c>
      <c r="V276" s="296" t="str">
        <f t="shared" si="39"/>
        <v/>
      </c>
      <c r="W276" s="8"/>
      <c r="AR276" t="str">
        <f t="shared" si="40"/>
        <v/>
      </c>
      <c r="AS276" t="str">
        <f t="shared" si="35"/>
        <v/>
      </c>
      <c r="AT276" s="145"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ht="15" customHeight="1" x14ac:dyDescent="0.35">
      <c r="A277" s="271"/>
      <c r="B277" s="269"/>
      <c r="C277" s="270"/>
      <c r="D277" s="270"/>
      <c r="E277" s="270"/>
      <c r="F277" s="270"/>
      <c r="G277" s="272"/>
      <c r="H277" s="273"/>
      <c r="I277" s="271"/>
      <c r="J277" s="268"/>
      <c r="K277" s="268"/>
      <c r="L277" s="274"/>
      <c r="M277" s="275"/>
      <c r="N277" s="276"/>
      <c r="P277" s="291" t="str">
        <f>IF(R277 = "", "", COUNT($R$4:R277))</f>
        <v/>
      </c>
      <c r="Q277" s="291" t="str">
        <f t="shared" si="33"/>
        <v/>
      </c>
      <c r="R277" s="292" t="str">
        <f t="shared" si="34"/>
        <v/>
      </c>
      <c r="S277" s="293" t="str">
        <f t="shared" si="36"/>
        <v/>
      </c>
      <c r="T277" s="294" t="str">
        <f t="shared" si="37"/>
        <v/>
      </c>
      <c r="U277" s="295" t="str">
        <f t="shared" si="38"/>
        <v/>
      </c>
      <c r="V277" s="296" t="str">
        <f t="shared" si="39"/>
        <v/>
      </c>
      <c r="W277" s="8"/>
      <c r="AR277" t="str">
        <f t="shared" si="40"/>
        <v/>
      </c>
      <c r="AS277" t="str">
        <f t="shared" si="35"/>
        <v/>
      </c>
      <c r="AT277" s="145"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ht="15" customHeight="1" x14ac:dyDescent="0.35">
      <c r="A278" s="271"/>
      <c r="B278" s="269"/>
      <c r="C278" s="270"/>
      <c r="D278" s="270"/>
      <c r="E278" s="270"/>
      <c r="F278" s="270"/>
      <c r="G278" s="272"/>
      <c r="H278" s="273"/>
      <c r="I278" s="271"/>
      <c r="J278" s="268"/>
      <c r="K278" s="268"/>
      <c r="L278" s="274"/>
      <c r="M278" s="275"/>
      <c r="N278" s="276"/>
      <c r="P278" s="291" t="str">
        <f>IF(R278 = "", "", COUNT($R$4:R278))</f>
        <v/>
      </c>
      <c r="Q278" s="291" t="str">
        <f t="shared" si="33"/>
        <v/>
      </c>
      <c r="R278" s="292" t="str">
        <f t="shared" si="34"/>
        <v/>
      </c>
      <c r="S278" s="293" t="str">
        <f t="shared" si="36"/>
        <v/>
      </c>
      <c r="T278" s="294" t="str">
        <f t="shared" si="37"/>
        <v/>
      </c>
      <c r="U278" s="295" t="str">
        <f t="shared" si="38"/>
        <v/>
      </c>
      <c r="V278" s="296" t="str">
        <f t="shared" si="39"/>
        <v/>
      </c>
      <c r="W278" s="8"/>
      <c r="AR278" t="str">
        <f t="shared" si="40"/>
        <v/>
      </c>
      <c r="AS278" t="str">
        <f t="shared" si="35"/>
        <v/>
      </c>
      <c r="AT278" s="145"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ht="15" customHeight="1" x14ac:dyDescent="0.35">
      <c r="A279" s="271"/>
      <c r="B279" s="269"/>
      <c r="C279" s="270"/>
      <c r="D279" s="270"/>
      <c r="E279" s="270"/>
      <c r="F279" s="270"/>
      <c r="G279" s="272"/>
      <c r="H279" s="273"/>
      <c r="I279" s="271"/>
      <c r="J279" s="268"/>
      <c r="K279" s="268"/>
      <c r="L279" s="274"/>
      <c r="M279" s="275"/>
      <c r="N279" s="276"/>
      <c r="P279" s="291" t="str">
        <f>IF(R279 = "", "", COUNT($R$4:R279))</f>
        <v/>
      </c>
      <c r="Q279" s="291" t="str">
        <f t="shared" si="33"/>
        <v/>
      </c>
      <c r="R279" s="292" t="str">
        <f t="shared" si="34"/>
        <v/>
      </c>
      <c r="S279" s="293" t="str">
        <f t="shared" si="36"/>
        <v/>
      </c>
      <c r="T279" s="294" t="str">
        <f t="shared" si="37"/>
        <v/>
      </c>
      <c r="U279" s="295" t="str">
        <f t="shared" si="38"/>
        <v/>
      </c>
      <c r="V279" s="296" t="str">
        <f t="shared" si="39"/>
        <v/>
      </c>
      <c r="W279" s="8"/>
      <c r="AR279" t="str">
        <f t="shared" si="40"/>
        <v/>
      </c>
      <c r="AS279" t="str">
        <f t="shared" si="35"/>
        <v/>
      </c>
      <c r="AT279" s="145"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ht="15" customHeight="1" x14ac:dyDescent="0.35">
      <c r="A280" s="271"/>
      <c r="B280" s="269"/>
      <c r="C280" s="270"/>
      <c r="D280" s="270"/>
      <c r="E280" s="270"/>
      <c r="F280" s="270"/>
      <c r="G280" s="272"/>
      <c r="H280" s="273"/>
      <c r="I280" s="271"/>
      <c r="J280" s="268"/>
      <c r="K280" s="268"/>
      <c r="L280" s="274"/>
      <c r="M280" s="275"/>
      <c r="N280" s="276"/>
      <c r="P280" s="291" t="str">
        <f>IF(R280 = "", "", COUNT($R$4:R280))</f>
        <v/>
      </c>
      <c r="Q280" s="291" t="str">
        <f t="shared" si="33"/>
        <v/>
      </c>
      <c r="R280" s="292" t="str">
        <f t="shared" si="34"/>
        <v/>
      </c>
      <c r="S280" s="293" t="str">
        <f t="shared" si="36"/>
        <v/>
      </c>
      <c r="T280" s="294" t="str">
        <f t="shared" si="37"/>
        <v/>
      </c>
      <c r="U280" s="295" t="str">
        <f t="shared" si="38"/>
        <v/>
      </c>
      <c r="V280" s="296" t="str">
        <f t="shared" si="39"/>
        <v/>
      </c>
      <c r="W280" s="8"/>
      <c r="AR280" t="str">
        <f t="shared" si="40"/>
        <v/>
      </c>
      <c r="AS280" t="str">
        <f t="shared" si="35"/>
        <v/>
      </c>
      <c r="AT280" s="145"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ht="15" customHeight="1" x14ac:dyDescent="0.35">
      <c r="A281" s="271"/>
      <c r="B281" s="269"/>
      <c r="C281" s="270"/>
      <c r="D281" s="270"/>
      <c r="E281" s="270"/>
      <c r="F281" s="270"/>
      <c r="G281" s="272"/>
      <c r="H281" s="273"/>
      <c r="I281" s="271"/>
      <c r="J281" s="268"/>
      <c r="K281" s="268"/>
      <c r="L281" s="274"/>
      <c r="M281" s="275"/>
      <c r="N281" s="276"/>
      <c r="P281" s="291" t="str">
        <f>IF(R281 = "", "", COUNT($R$4:R281))</f>
        <v/>
      </c>
      <c r="Q281" s="291" t="str">
        <f t="shared" si="33"/>
        <v/>
      </c>
      <c r="R281" s="292" t="str">
        <f t="shared" si="34"/>
        <v/>
      </c>
      <c r="S281" s="293" t="str">
        <f t="shared" si="36"/>
        <v/>
      </c>
      <c r="T281" s="294" t="str">
        <f t="shared" si="37"/>
        <v/>
      </c>
      <c r="U281" s="295" t="str">
        <f t="shared" si="38"/>
        <v/>
      </c>
      <c r="V281" s="296" t="str">
        <f t="shared" si="39"/>
        <v/>
      </c>
      <c r="W281" s="8"/>
      <c r="AR281" t="str">
        <f t="shared" si="40"/>
        <v/>
      </c>
      <c r="AS281" t="str">
        <f t="shared" si="35"/>
        <v/>
      </c>
      <c r="AT281" s="145"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ht="15" customHeight="1" x14ac:dyDescent="0.35">
      <c r="A282" s="271"/>
      <c r="B282" s="269"/>
      <c r="C282" s="270"/>
      <c r="D282" s="270"/>
      <c r="E282" s="270"/>
      <c r="F282" s="270"/>
      <c r="G282" s="272"/>
      <c r="H282" s="273"/>
      <c r="I282" s="271"/>
      <c r="J282" s="268"/>
      <c r="K282" s="268"/>
      <c r="L282" s="274"/>
      <c r="M282" s="275"/>
      <c r="N282" s="276"/>
      <c r="P282" s="291" t="str">
        <f>IF(R282 = "", "", COUNT($R$4:R282))</f>
        <v/>
      </c>
      <c r="Q282" s="291" t="str">
        <f t="shared" si="33"/>
        <v/>
      </c>
      <c r="R282" s="292" t="str">
        <f t="shared" si="34"/>
        <v/>
      </c>
      <c r="S282" s="293" t="str">
        <f t="shared" si="36"/>
        <v/>
      </c>
      <c r="T282" s="294" t="str">
        <f t="shared" si="37"/>
        <v/>
      </c>
      <c r="U282" s="295" t="str">
        <f t="shared" si="38"/>
        <v/>
      </c>
      <c r="V282" s="296" t="str">
        <f t="shared" si="39"/>
        <v/>
      </c>
      <c r="W282" s="8"/>
      <c r="AR282" t="str">
        <f t="shared" si="40"/>
        <v/>
      </c>
      <c r="AS282" t="str">
        <f t="shared" si="35"/>
        <v/>
      </c>
      <c r="AT282" s="145"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ht="15" customHeight="1" x14ac:dyDescent="0.35">
      <c r="A283" s="271"/>
      <c r="B283" s="269"/>
      <c r="C283" s="270"/>
      <c r="D283" s="270"/>
      <c r="E283" s="270"/>
      <c r="F283" s="270"/>
      <c r="G283" s="272"/>
      <c r="H283" s="273"/>
      <c r="I283" s="271"/>
      <c r="J283" s="268"/>
      <c r="K283" s="268"/>
      <c r="L283" s="274"/>
      <c r="M283" s="275"/>
      <c r="N283" s="276"/>
      <c r="P283" s="291" t="str">
        <f>IF(R283 = "", "", COUNT($R$4:R283))</f>
        <v/>
      </c>
      <c r="Q283" s="291" t="str">
        <f t="shared" si="33"/>
        <v/>
      </c>
      <c r="R283" s="292" t="str">
        <f t="shared" si="34"/>
        <v/>
      </c>
      <c r="S283" s="293" t="str">
        <f t="shared" si="36"/>
        <v/>
      </c>
      <c r="T283" s="294" t="str">
        <f t="shared" si="37"/>
        <v/>
      </c>
      <c r="U283" s="295" t="str">
        <f t="shared" si="38"/>
        <v/>
      </c>
      <c r="V283" s="296" t="str">
        <f t="shared" si="39"/>
        <v/>
      </c>
      <c r="W283" s="8"/>
      <c r="AR283" t="str">
        <f t="shared" si="40"/>
        <v/>
      </c>
      <c r="AS283" t="str">
        <f t="shared" si="35"/>
        <v/>
      </c>
      <c r="AT283" s="145"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ht="15" customHeight="1" x14ac:dyDescent="0.35">
      <c r="A284" s="271"/>
      <c r="B284" s="269"/>
      <c r="C284" s="270"/>
      <c r="D284" s="270"/>
      <c r="E284" s="270"/>
      <c r="F284" s="270"/>
      <c r="G284" s="272"/>
      <c r="H284" s="273"/>
      <c r="I284" s="271"/>
      <c r="J284" s="268"/>
      <c r="K284" s="268"/>
      <c r="L284" s="274"/>
      <c r="M284" s="275"/>
      <c r="N284" s="276"/>
      <c r="P284" s="291" t="str">
        <f>IF(R284 = "", "", COUNT($R$4:R284))</f>
        <v/>
      </c>
      <c r="Q284" s="291" t="str">
        <f t="shared" si="33"/>
        <v/>
      </c>
      <c r="R284" s="292" t="str">
        <f t="shared" si="34"/>
        <v/>
      </c>
      <c r="S284" s="293" t="str">
        <f t="shared" si="36"/>
        <v/>
      </c>
      <c r="T284" s="294" t="str">
        <f t="shared" si="37"/>
        <v/>
      </c>
      <c r="U284" s="295" t="str">
        <f t="shared" si="38"/>
        <v/>
      </c>
      <c r="V284" s="296" t="str">
        <f t="shared" si="39"/>
        <v/>
      </c>
      <c r="W284" s="8"/>
      <c r="AR284" t="str">
        <f t="shared" si="40"/>
        <v/>
      </c>
      <c r="AS284" t="str">
        <f t="shared" si="35"/>
        <v/>
      </c>
      <c r="AT284" s="145"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ht="15" customHeight="1" x14ac:dyDescent="0.35">
      <c r="A285" s="271"/>
      <c r="B285" s="269"/>
      <c r="C285" s="270"/>
      <c r="D285" s="270"/>
      <c r="E285" s="270"/>
      <c r="F285" s="270"/>
      <c r="G285" s="272"/>
      <c r="H285" s="273"/>
      <c r="I285" s="271"/>
      <c r="J285" s="268"/>
      <c r="K285" s="268"/>
      <c r="L285" s="274"/>
      <c r="M285" s="275"/>
      <c r="N285" s="276"/>
      <c r="P285" s="291" t="str">
        <f>IF(R285 = "", "", COUNT($R$4:R285))</f>
        <v/>
      </c>
      <c r="Q285" s="291" t="str">
        <f t="shared" si="33"/>
        <v/>
      </c>
      <c r="R285" s="292" t="str">
        <f t="shared" si="34"/>
        <v/>
      </c>
      <c r="S285" s="293" t="str">
        <f t="shared" si="36"/>
        <v/>
      </c>
      <c r="T285" s="294" t="str">
        <f t="shared" si="37"/>
        <v/>
      </c>
      <c r="U285" s="295" t="str">
        <f t="shared" si="38"/>
        <v/>
      </c>
      <c r="V285" s="296" t="str">
        <f t="shared" si="39"/>
        <v/>
      </c>
      <c r="W285" s="8"/>
      <c r="AR285" t="str">
        <f t="shared" si="40"/>
        <v/>
      </c>
      <c r="AS285" t="str">
        <f t="shared" si="35"/>
        <v/>
      </c>
      <c r="AT285" s="145"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ht="15" customHeight="1" x14ac:dyDescent="0.35">
      <c r="A286" s="271"/>
      <c r="B286" s="269"/>
      <c r="C286" s="270"/>
      <c r="D286" s="270"/>
      <c r="E286" s="270"/>
      <c r="F286" s="270"/>
      <c r="G286" s="272"/>
      <c r="H286" s="273"/>
      <c r="I286" s="271"/>
      <c r="J286" s="268"/>
      <c r="K286" s="268"/>
      <c r="L286" s="274"/>
      <c r="M286" s="275"/>
      <c r="N286" s="276"/>
      <c r="P286" s="291" t="str">
        <f>IF(R286 = "", "", COUNT($R$4:R286))</f>
        <v/>
      </c>
      <c r="Q286" s="291" t="str">
        <f t="shared" si="33"/>
        <v/>
      </c>
      <c r="R286" s="292" t="str">
        <f t="shared" si="34"/>
        <v/>
      </c>
      <c r="S286" s="293" t="str">
        <f t="shared" si="36"/>
        <v/>
      </c>
      <c r="T286" s="294" t="str">
        <f t="shared" si="37"/>
        <v/>
      </c>
      <c r="U286" s="295" t="str">
        <f t="shared" si="38"/>
        <v/>
      </c>
      <c r="V286" s="296" t="str">
        <f t="shared" si="39"/>
        <v/>
      </c>
      <c r="W286" s="8"/>
      <c r="AR286" t="str">
        <f t="shared" si="40"/>
        <v/>
      </c>
      <c r="AS286" t="str">
        <f t="shared" si="35"/>
        <v/>
      </c>
      <c r="AT286" s="145"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ht="15" customHeight="1" x14ac:dyDescent="0.35">
      <c r="A287" s="271"/>
      <c r="B287" s="269"/>
      <c r="C287" s="270"/>
      <c r="D287" s="270"/>
      <c r="E287" s="270"/>
      <c r="F287" s="270"/>
      <c r="G287" s="272"/>
      <c r="H287" s="273"/>
      <c r="I287" s="271"/>
      <c r="J287" s="268"/>
      <c r="K287" s="268"/>
      <c r="L287" s="274"/>
      <c r="M287" s="275"/>
      <c r="N287" s="276"/>
      <c r="P287" s="291" t="str">
        <f>IF(R287 = "", "", COUNT($R$4:R287))</f>
        <v/>
      </c>
      <c r="Q287" s="291" t="str">
        <f t="shared" si="33"/>
        <v/>
      </c>
      <c r="R287" s="292" t="str">
        <f t="shared" si="34"/>
        <v/>
      </c>
      <c r="S287" s="293" t="str">
        <f t="shared" si="36"/>
        <v/>
      </c>
      <c r="T287" s="294" t="str">
        <f t="shared" si="37"/>
        <v/>
      </c>
      <c r="U287" s="295" t="str">
        <f t="shared" si="38"/>
        <v/>
      </c>
      <c r="V287" s="296" t="str">
        <f t="shared" si="39"/>
        <v/>
      </c>
      <c r="W287" s="8"/>
      <c r="AR287" t="str">
        <f t="shared" si="40"/>
        <v/>
      </c>
      <c r="AS287" t="str">
        <f t="shared" si="35"/>
        <v/>
      </c>
      <c r="AT287" s="145"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ht="15" customHeight="1" x14ac:dyDescent="0.35">
      <c r="A288" s="271"/>
      <c r="B288" s="269"/>
      <c r="C288" s="270"/>
      <c r="D288" s="270"/>
      <c r="E288" s="270"/>
      <c r="F288" s="270"/>
      <c r="G288" s="272"/>
      <c r="H288" s="273"/>
      <c r="I288" s="271"/>
      <c r="J288" s="268"/>
      <c r="K288" s="268"/>
      <c r="L288" s="274"/>
      <c r="M288" s="275"/>
      <c r="N288" s="276"/>
      <c r="P288" s="291" t="str">
        <f>IF(R288 = "", "", COUNT($R$4:R288))</f>
        <v/>
      </c>
      <c r="Q288" s="291" t="str">
        <f t="shared" si="33"/>
        <v/>
      </c>
      <c r="R288" s="292" t="str">
        <f t="shared" si="34"/>
        <v/>
      </c>
      <c r="S288" s="293" t="str">
        <f t="shared" si="36"/>
        <v/>
      </c>
      <c r="T288" s="294" t="str">
        <f t="shared" si="37"/>
        <v/>
      </c>
      <c r="U288" s="295" t="str">
        <f t="shared" si="38"/>
        <v/>
      </c>
      <c r="V288" s="296" t="str">
        <f t="shared" si="39"/>
        <v/>
      </c>
      <c r="W288" s="8"/>
      <c r="AR288" t="str">
        <f t="shared" si="40"/>
        <v/>
      </c>
      <c r="AS288" t="str">
        <f t="shared" si="35"/>
        <v/>
      </c>
      <c r="AT288" s="145"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ht="15" customHeight="1" x14ac:dyDescent="0.35">
      <c r="A289" s="271"/>
      <c r="B289" s="269"/>
      <c r="C289" s="270"/>
      <c r="D289" s="270"/>
      <c r="E289" s="270"/>
      <c r="F289" s="270"/>
      <c r="G289" s="272"/>
      <c r="H289" s="273"/>
      <c r="I289" s="271"/>
      <c r="J289" s="268"/>
      <c r="K289" s="268"/>
      <c r="L289" s="274"/>
      <c r="M289" s="275"/>
      <c r="N289" s="276"/>
      <c r="P289" s="291" t="str">
        <f>IF(R289 = "", "", COUNT($R$4:R289))</f>
        <v/>
      </c>
      <c r="Q289" s="291" t="str">
        <f t="shared" si="33"/>
        <v/>
      </c>
      <c r="R289" s="292" t="str">
        <f t="shared" si="34"/>
        <v/>
      </c>
      <c r="S289" s="293" t="str">
        <f t="shared" si="36"/>
        <v/>
      </c>
      <c r="T289" s="294" t="str">
        <f t="shared" si="37"/>
        <v/>
      </c>
      <c r="U289" s="295" t="str">
        <f t="shared" si="38"/>
        <v/>
      </c>
      <c r="V289" s="296" t="str">
        <f t="shared" si="39"/>
        <v/>
      </c>
      <c r="W289" s="8"/>
      <c r="AR289" t="str">
        <f t="shared" si="40"/>
        <v/>
      </c>
      <c r="AS289" t="str">
        <f t="shared" si="35"/>
        <v/>
      </c>
      <c r="AT289" s="145"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ht="15" customHeight="1" x14ac:dyDescent="0.35">
      <c r="A290" s="271"/>
      <c r="B290" s="269"/>
      <c r="C290" s="270"/>
      <c r="D290" s="270"/>
      <c r="E290" s="270"/>
      <c r="F290" s="270"/>
      <c r="G290" s="272"/>
      <c r="H290" s="273"/>
      <c r="I290" s="271"/>
      <c r="J290" s="268"/>
      <c r="K290" s="268"/>
      <c r="L290" s="274"/>
      <c r="M290" s="275"/>
      <c r="N290" s="276"/>
      <c r="P290" s="291" t="str">
        <f>IF(R290 = "", "", COUNT($R$4:R290))</f>
        <v/>
      </c>
      <c r="Q290" s="291" t="str">
        <f t="shared" si="33"/>
        <v/>
      </c>
      <c r="R290" s="292" t="str">
        <f t="shared" si="34"/>
        <v/>
      </c>
      <c r="S290" s="293" t="str">
        <f t="shared" si="36"/>
        <v/>
      </c>
      <c r="T290" s="294" t="str">
        <f t="shared" si="37"/>
        <v/>
      </c>
      <c r="U290" s="295" t="str">
        <f t="shared" si="38"/>
        <v/>
      </c>
      <c r="V290" s="296" t="str">
        <f t="shared" si="39"/>
        <v/>
      </c>
      <c r="W290" s="8"/>
      <c r="AR290" t="str">
        <f t="shared" si="40"/>
        <v/>
      </c>
      <c r="AS290" t="str">
        <f t="shared" si="35"/>
        <v/>
      </c>
      <c r="AT290" s="145"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ht="15" customHeight="1" x14ac:dyDescent="0.35">
      <c r="A291" s="271"/>
      <c r="B291" s="269"/>
      <c r="C291" s="270"/>
      <c r="D291" s="270"/>
      <c r="E291" s="270"/>
      <c r="F291" s="270"/>
      <c r="G291" s="272"/>
      <c r="H291" s="273"/>
      <c r="I291" s="271"/>
      <c r="J291" s="268"/>
      <c r="K291" s="268"/>
      <c r="L291" s="274"/>
      <c r="M291" s="275"/>
      <c r="N291" s="276"/>
      <c r="P291" s="291" t="str">
        <f>IF(R291 = "", "", COUNT($R$4:R291))</f>
        <v/>
      </c>
      <c r="Q291" s="291" t="str">
        <f t="shared" si="33"/>
        <v/>
      </c>
      <c r="R291" s="292" t="str">
        <f t="shared" si="34"/>
        <v/>
      </c>
      <c r="S291" s="293" t="str">
        <f t="shared" si="36"/>
        <v/>
      </c>
      <c r="T291" s="294" t="str">
        <f t="shared" si="37"/>
        <v/>
      </c>
      <c r="U291" s="295" t="str">
        <f t="shared" si="38"/>
        <v/>
      </c>
      <c r="V291" s="296" t="str">
        <f t="shared" si="39"/>
        <v/>
      </c>
      <c r="W291" s="8"/>
      <c r="AR291" t="str">
        <f t="shared" si="40"/>
        <v/>
      </c>
      <c r="AS291" t="str">
        <f t="shared" si="35"/>
        <v/>
      </c>
      <c r="AT291" s="145"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ht="15" customHeight="1" x14ac:dyDescent="0.35">
      <c r="A292" s="271"/>
      <c r="B292" s="269"/>
      <c r="C292" s="270"/>
      <c r="D292" s="270"/>
      <c r="E292" s="270"/>
      <c r="F292" s="270"/>
      <c r="G292" s="272"/>
      <c r="H292" s="273"/>
      <c r="I292" s="271"/>
      <c r="J292" s="268"/>
      <c r="K292" s="268"/>
      <c r="L292" s="274"/>
      <c r="M292" s="275"/>
      <c r="N292" s="276"/>
      <c r="P292" s="291" t="str">
        <f>IF(R292 = "", "", COUNT($R$4:R292))</f>
        <v/>
      </c>
      <c r="Q292" s="291" t="str">
        <f t="shared" si="33"/>
        <v/>
      </c>
      <c r="R292" s="292" t="str">
        <f t="shared" si="34"/>
        <v/>
      </c>
      <c r="S292" s="293" t="str">
        <f t="shared" si="36"/>
        <v/>
      </c>
      <c r="T292" s="294" t="str">
        <f t="shared" si="37"/>
        <v/>
      </c>
      <c r="U292" s="295" t="str">
        <f t="shared" si="38"/>
        <v/>
      </c>
      <c r="V292" s="296" t="str">
        <f t="shared" si="39"/>
        <v/>
      </c>
      <c r="W292" s="8"/>
      <c r="AR292" t="str">
        <f t="shared" si="40"/>
        <v/>
      </c>
      <c r="AS292" t="str">
        <f t="shared" si="35"/>
        <v/>
      </c>
      <c r="AT292" s="145"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ht="15" customHeight="1" x14ac:dyDescent="0.35">
      <c r="A293" s="271"/>
      <c r="B293" s="269"/>
      <c r="C293" s="270"/>
      <c r="D293" s="270"/>
      <c r="E293" s="270"/>
      <c r="F293" s="270"/>
      <c r="G293" s="272"/>
      <c r="H293" s="273"/>
      <c r="I293" s="271"/>
      <c r="J293" s="268"/>
      <c r="K293" s="268"/>
      <c r="L293" s="274"/>
      <c r="M293" s="275"/>
      <c r="N293" s="276"/>
      <c r="P293" s="291" t="str">
        <f>IF(R293 = "", "", COUNT($R$4:R293))</f>
        <v/>
      </c>
      <c r="Q293" s="291" t="str">
        <f t="shared" si="33"/>
        <v/>
      </c>
      <c r="R293" s="292" t="str">
        <f t="shared" si="34"/>
        <v/>
      </c>
      <c r="S293" s="293" t="str">
        <f t="shared" si="36"/>
        <v/>
      </c>
      <c r="T293" s="294" t="str">
        <f t="shared" si="37"/>
        <v/>
      </c>
      <c r="U293" s="295" t="str">
        <f t="shared" si="38"/>
        <v/>
      </c>
      <c r="V293" s="296" t="str">
        <f t="shared" si="39"/>
        <v/>
      </c>
      <c r="W293" s="8"/>
      <c r="AR293" t="str">
        <f t="shared" si="40"/>
        <v/>
      </c>
      <c r="AS293" t="str">
        <f t="shared" si="35"/>
        <v/>
      </c>
      <c r="AT293" s="145"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ht="15" customHeight="1" x14ac:dyDescent="0.35">
      <c r="A294" s="271"/>
      <c r="B294" s="269"/>
      <c r="C294" s="270"/>
      <c r="D294" s="270"/>
      <c r="E294" s="270"/>
      <c r="F294" s="270"/>
      <c r="G294" s="272"/>
      <c r="H294" s="273"/>
      <c r="I294" s="271"/>
      <c r="J294" s="268"/>
      <c r="K294" s="268"/>
      <c r="L294" s="274"/>
      <c r="M294" s="275"/>
      <c r="N294" s="276"/>
      <c r="P294" s="291" t="str">
        <f>IF(R294 = "", "", COUNT($R$4:R294))</f>
        <v/>
      </c>
      <c r="Q294" s="291" t="str">
        <f t="shared" si="33"/>
        <v/>
      </c>
      <c r="R294" s="292" t="str">
        <f t="shared" si="34"/>
        <v/>
      </c>
      <c r="S294" s="293" t="str">
        <f t="shared" si="36"/>
        <v/>
      </c>
      <c r="T294" s="294" t="str">
        <f t="shared" si="37"/>
        <v/>
      </c>
      <c r="U294" s="295" t="str">
        <f t="shared" si="38"/>
        <v/>
      </c>
      <c r="V294" s="296" t="str">
        <f t="shared" si="39"/>
        <v/>
      </c>
      <c r="W294" s="8"/>
      <c r="AR294" t="str">
        <f t="shared" si="40"/>
        <v/>
      </c>
      <c r="AS294" t="str">
        <f t="shared" si="35"/>
        <v/>
      </c>
      <c r="AT294" s="145"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ht="15" customHeight="1" x14ac:dyDescent="0.35">
      <c r="A295" s="271"/>
      <c r="B295" s="269"/>
      <c r="C295" s="270"/>
      <c r="D295" s="270"/>
      <c r="E295" s="270"/>
      <c r="F295" s="270"/>
      <c r="G295" s="272"/>
      <c r="H295" s="273"/>
      <c r="I295" s="271"/>
      <c r="J295" s="268"/>
      <c r="K295" s="268"/>
      <c r="L295" s="274"/>
      <c r="M295" s="275"/>
      <c r="N295" s="276"/>
      <c r="P295" s="291" t="str">
        <f>IF(R295 = "", "", COUNT($R$4:R295))</f>
        <v/>
      </c>
      <c r="Q295" s="291" t="str">
        <f t="shared" si="33"/>
        <v/>
      </c>
      <c r="R295" s="292" t="str">
        <f t="shared" si="34"/>
        <v/>
      </c>
      <c r="S295" s="293" t="str">
        <f t="shared" si="36"/>
        <v/>
      </c>
      <c r="T295" s="294" t="str">
        <f t="shared" si="37"/>
        <v/>
      </c>
      <c r="U295" s="295" t="str">
        <f t="shared" si="38"/>
        <v/>
      </c>
      <c r="V295" s="296" t="str">
        <f t="shared" si="39"/>
        <v/>
      </c>
      <c r="W295" s="8"/>
      <c r="AR295" t="str">
        <f t="shared" si="40"/>
        <v/>
      </c>
      <c r="AS295" t="str">
        <f t="shared" si="35"/>
        <v/>
      </c>
      <c r="AT295" s="145"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ht="15" customHeight="1" x14ac:dyDescent="0.35">
      <c r="A296" s="271"/>
      <c r="B296" s="269"/>
      <c r="C296" s="270"/>
      <c r="D296" s="270"/>
      <c r="E296" s="270"/>
      <c r="F296" s="270"/>
      <c r="G296" s="272"/>
      <c r="H296" s="273"/>
      <c r="I296" s="271"/>
      <c r="J296" s="268"/>
      <c r="K296" s="268"/>
      <c r="L296" s="274"/>
      <c r="M296" s="275"/>
      <c r="N296" s="276"/>
      <c r="P296" s="291" t="str">
        <f>IF(R296 = "", "", COUNT($R$4:R296))</f>
        <v/>
      </c>
      <c r="Q296" s="291" t="str">
        <f t="shared" si="33"/>
        <v/>
      </c>
      <c r="R296" s="292" t="str">
        <f t="shared" si="34"/>
        <v/>
      </c>
      <c r="S296" s="293" t="str">
        <f t="shared" si="36"/>
        <v/>
      </c>
      <c r="T296" s="294" t="str">
        <f t="shared" si="37"/>
        <v/>
      </c>
      <c r="U296" s="295" t="str">
        <f t="shared" si="38"/>
        <v/>
      </c>
      <c r="V296" s="296" t="str">
        <f t="shared" si="39"/>
        <v/>
      </c>
      <c r="W296" s="8"/>
      <c r="AR296" t="str">
        <f t="shared" si="40"/>
        <v/>
      </c>
      <c r="AS296" t="str">
        <f t="shared" si="35"/>
        <v/>
      </c>
      <c r="AT296" s="145"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ht="15" customHeight="1" x14ac:dyDescent="0.35">
      <c r="A297" s="271"/>
      <c r="B297" s="269"/>
      <c r="C297" s="270"/>
      <c r="D297" s="270"/>
      <c r="E297" s="270"/>
      <c r="F297" s="270"/>
      <c r="G297" s="272"/>
      <c r="H297" s="273"/>
      <c r="I297" s="271"/>
      <c r="J297" s="268"/>
      <c r="K297" s="268"/>
      <c r="L297" s="274"/>
      <c r="M297" s="275"/>
      <c r="N297" s="276"/>
      <c r="P297" s="291" t="str">
        <f>IF(R297 = "", "", COUNT($R$4:R297))</f>
        <v/>
      </c>
      <c r="Q297" s="291" t="str">
        <f t="shared" si="33"/>
        <v/>
      </c>
      <c r="R297" s="292" t="str">
        <f t="shared" si="34"/>
        <v/>
      </c>
      <c r="S297" s="293" t="str">
        <f t="shared" si="36"/>
        <v/>
      </c>
      <c r="T297" s="294" t="str">
        <f t="shared" si="37"/>
        <v/>
      </c>
      <c r="U297" s="295" t="str">
        <f t="shared" si="38"/>
        <v/>
      </c>
      <c r="V297" s="296" t="str">
        <f t="shared" si="39"/>
        <v/>
      </c>
      <c r="W297" s="8"/>
      <c r="AR297" t="str">
        <f t="shared" si="40"/>
        <v/>
      </c>
      <c r="AS297" t="str">
        <f t="shared" si="35"/>
        <v/>
      </c>
      <c r="AT297" s="145"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ht="15" customHeight="1" x14ac:dyDescent="0.35">
      <c r="A298" s="271"/>
      <c r="B298" s="269"/>
      <c r="C298" s="270"/>
      <c r="D298" s="270"/>
      <c r="E298" s="270"/>
      <c r="F298" s="270"/>
      <c r="G298" s="272"/>
      <c r="H298" s="273"/>
      <c r="I298" s="271"/>
      <c r="J298" s="268"/>
      <c r="K298" s="268"/>
      <c r="L298" s="274"/>
      <c r="M298" s="275"/>
      <c r="N298" s="276"/>
      <c r="P298" s="291" t="str">
        <f>IF(R298 = "", "", COUNT($R$4:R298))</f>
        <v/>
      </c>
      <c r="Q298" s="291" t="str">
        <f t="shared" si="33"/>
        <v/>
      </c>
      <c r="R298" s="292" t="str">
        <f t="shared" si="34"/>
        <v/>
      </c>
      <c r="S298" s="293" t="str">
        <f t="shared" si="36"/>
        <v/>
      </c>
      <c r="T298" s="294" t="str">
        <f t="shared" si="37"/>
        <v/>
      </c>
      <c r="U298" s="295" t="str">
        <f t="shared" si="38"/>
        <v/>
      </c>
      <c r="V298" s="296" t="str">
        <f t="shared" si="39"/>
        <v/>
      </c>
      <c r="W298" s="8"/>
      <c r="AR298" t="str">
        <f t="shared" si="40"/>
        <v/>
      </c>
      <c r="AS298" t="str">
        <f t="shared" si="35"/>
        <v/>
      </c>
      <c r="AT298" s="145"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ht="15" customHeight="1" x14ac:dyDescent="0.35">
      <c r="A299" s="271"/>
      <c r="B299" s="269"/>
      <c r="C299" s="270"/>
      <c r="D299" s="270"/>
      <c r="E299" s="270"/>
      <c r="F299" s="270"/>
      <c r="G299" s="272"/>
      <c r="H299" s="273"/>
      <c r="I299" s="271"/>
      <c r="J299" s="268"/>
      <c r="K299" s="268"/>
      <c r="L299" s="274"/>
      <c r="M299" s="275"/>
      <c r="N299" s="276"/>
      <c r="P299" s="291" t="str">
        <f>IF(R299 = "", "", COUNT($R$4:R299))</f>
        <v/>
      </c>
      <c r="Q299" s="291" t="str">
        <f t="shared" si="33"/>
        <v/>
      </c>
      <c r="R299" s="292" t="str">
        <f t="shared" si="34"/>
        <v/>
      </c>
      <c r="S299" s="293" t="str">
        <f t="shared" si="36"/>
        <v/>
      </c>
      <c r="T299" s="294" t="str">
        <f t="shared" si="37"/>
        <v/>
      </c>
      <c r="U299" s="295" t="str">
        <f t="shared" si="38"/>
        <v/>
      </c>
      <c r="V299" s="296" t="str">
        <f t="shared" si="39"/>
        <v/>
      </c>
      <c r="W299" s="8"/>
      <c r="AR299" t="str">
        <f t="shared" si="40"/>
        <v/>
      </c>
      <c r="AS299" t="str">
        <f t="shared" si="35"/>
        <v/>
      </c>
      <c r="AT299" s="145"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ht="15" customHeight="1" x14ac:dyDescent="0.35">
      <c r="A300" s="271"/>
      <c r="B300" s="269"/>
      <c r="C300" s="270"/>
      <c r="D300" s="270"/>
      <c r="E300" s="270"/>
      <c r="F300" s="270"/>
      <c r="G300" s="272"/>
      <c r="H300" s="273"/>
      <c r="I300" s="271"/>
      <c r="J300" s="268"/>
      <c r="K300" s="268"/>
      <c r="L300" s="274"/>
      <c r="M300" s="275"/>
      <c r="N300" s="276"/>
      <c r="P300" s="291" t="str">
        <f>IF(R300 = "", "", COUNT($R$4:R300))</f>
        <v/>
      </c>
      <c r="Q300" s="291" t="str">
        <f t="shared" si="33"/>
        <v/>
      </c>
      <c r="R300" s="292" t="str">
        <f t="shared" si="34"/>
        <v/>
      </c>
      <c r="S300" s="293" t="str">
        <f t="shared" si="36"/>
        <v/>
      </c>
      <c r="T300" s="294" t="str">
        <f t="shared" si="37"/>
        <v/>
      </c>
      <c r="U300" s="295" t="str">
        <f t="shared" si="38"/>
        <v/>
      </c>
      <c r="V300" s="296" t="str">
        <f t="shared" si="39"/>
        <v/>
      </c>
      <c r="W300" s="8"/>
      <c r="AR300" t="str">
        <f t="shared" si="40"/>
        <v/>
      </c>
      <c r="AS300" t="str">
        <f t="shared" si="35"/>
        <v/>
      </c>
      <c r="AT300" s="145"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ht="15" customHeight="1" x14ac:dyDescent="0.35">
      <c r="A301" s="271"/>
      <c r="B301" s="269"/>
      <c r="C301" s="270"/>
      <c r="D301" s="270"/>
      <c r="E301" s="270"/>
      <c r="F301" s="270"/>
      <c r="G301" s="272"/>
      <c r="H301" s="273"/>
      <c r="I301" s="271"/>
      <c r="J301" s="268"/>
      <c r="K301" s="268"/>
      <c r="L301" s="274"/>
      <c r="M301" s="275"/>
      <c r="N301" s="276"/>
      <c r="P301" s="291" t="str">
        <f>IF(R301 = "", "", COUNT($R$4:R301))</f>
        <v/>
      </c>
      <c r="Q301" s="291" t="str">
        <f t="shared" si="33"/>
        <v/>
      </c>
      <c r="R301" s="292" t="str">
        <f t="shared" si="34"/>
        <v/>
      </c>
      <c r="S301" s="293" t="str">
        <f t="shared" si="36"/>
        <v/>
      </c>
      <c r="T301" s="294" t="str">
        <f t="shared" si="37"/>
        <v/>
      </c>
      <c r="U301" s="295" t="str">
        <f t="shared" si="38"/>
        <v/>
      </c>
      <c r="V301" s="296" t="str">
        <f t="shared" si="39"/>
        <v/>
      </c>
      <c r="W301" s="8"/>
      <c r="AR301" t="str">
        <f t="shared" si="40"/>
        <v/>
      </c>
      <c r="AS301" t="str">
        <f t="shared" si="35"/>
        <v/>
      </c>
      <c r="AT301" s="145"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ht="15" customHeight="1" x14ac:dyDescent="0.35">
      <c r="A302" s="271"/>
      <c r="B302" s="269"/>
      <c r="C302" s="270"/>
      <c r="D302" s="270"/>
      <c r="E302" s="270"/>
      <c r="F302" s="270"/>
      <c r="G302" s="272"/>
      <c r="H302" s="273"/>
      <c r="I302" s="271"/>
      <c r="J302" s="268"/>
      <c r="K302" s="268"/>
      <c r="L302" s="274"/>
      <c r="M302" s="275"/>
      <c r="N302" s="276"/>
      <c r="P302" s="291" t="str">
        <f>IF(R302 = "", "", COUNT($R$4:R302))</f>
        <v/>
      </c>
      <c r="Q302" s="291" t="str">
        <f t="shared" si="33"/>
        <v/>
      </c>
      <c r="R302" s="292" t="str">
        <f t="shared" si="34"/>
        <v/>
      </c>
      <c r="S302" s="293" t="str">
        <f t="shared" si="36"/>
        <v/>
      </c>
      <c r="T302" s="294" t="str">
        <f t="shared" si="37"/>
        <v/>
      </c>
      <c r="U302" s="295" t="str">
        <f t="shared" si="38"/>
        <v/>
      </c>
      <c r="V302" s="296" t="str">
        <f t="shared" si="39"/>
        <v/>
      </c>
      <c r="W302" s="8"/>
      <c r="AR302" t="str">
        <f t="shared" si="40"/>
        <v/>
      </c>
      <c r="AS302" t="str">
        <f t="shared" si="35"/>
        <v/>
      </c>
      <c r="AT302" s="145"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ht="15" customHeight="1" x14ac:dyDescent="0.35">
      <c r="A303" s="271"/>
      <c r="B303" s="269"/>
      <c r="C303" s="270"/>
      <c r="D303" s="270"/>
      <c r="E303" s="270"/>
      <c r="F303" s="270"/>
      <c r="G303" s="272"/>
      <c r="H303" s="273"/>
      <c r="I303" s="271"/>
      <c r="J303" s="268"/>
      <c r="K303" s="268"/>
      <c r="L303" s="274"/>
      <c r="M303" s="275"/>
      <c r="N303" s="276"/>
      <c r="P303" s="291" t="str">
        <f>IF(R303 = "", "", COUNT($R$4:R303))</f>
        <v/>
      </c>
      <c r="Q303" s="291" t="str">
        <f t="shared" si="33"/>
        <v/>
      </c>
      <c r="R303" s="292" t="str">
        <f t="shared" si="34"/>
        <v/>
      </c>
      <c r="S303" s="293" t="str">
        <f t="shared" si="36"/>
        <v/>
      </c>
      <c r="T303" s="294" t="str">
        <f t="shared" si="37"/>
        <v/>
      </c>
      <c r="U303" s="295" t="str">
        <f t="shared" si="38"/>
        <v/>
      </c>
      <c r="V303" s="296" t="str">
        <f t="shared" si="39"/>
        <v/>
      </c>
      <c r="W303" s="8"/>
      <c r="AR303" t="str">
        <f t="shared" si="40"/>
        <v/>
      </c>
      <c r="AS303" t="str">
        <f t="shared" si="35"/>
        <v/>
      </c>
      <c r="AT303" s="145"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ht="15" customHeight="1" x14ac:dyDescent="0.35">
      <c r="A304" s="271"/>
      <c r="B304" s="269"/>
      <c r="C304" s="270"/>
      <c r="D304" s="270"/>
      <c r="E304" s="270"/>
      <c r="F304" s="270"/>
      <c r="G304" s="272"/>
      <c r="H304" s="273"/>
      <c r="I304" s="271"/>
      <c r="J304" s="268"/>
      <c r="K304" s="268"/>
      <c r="L304" s="274"/>
      <c r="M304" s="275"/>
      <c r="N304" s="276"/>
      <c r="P304" s="291" t="str">
        <f>IF(R304 = "", "", COUNT($R$4:R304))</f>
        <v/>
      </c>
      <c r="Q304" s="291" t="str">
        <f t="shared" si="33"/>
        <v/>
      </c>
      <c r="R304" s="292" t="str">
        <f t="shared" si="34"/>
        <v/>
      </c>
      <c r="S304" s="293" t="str">
        <f t="shared" si="36"/>
        <v/>
      </c>
      <c r="T304" s="294" t="str">
        <f t="shared" si="37"/>
        <v/>
      </c>
      <c r="U304" s="295" t="str">
        <f t="shared" si="38"/>
        <v/>
      </c>
      <c r="V304" s="296" t="str">
        <f t="shared" si="39"/>
        <v/>
      </c>
      <c r="W304" s="8"/>
      <c r="AR304" t="str">
        <f t="shared" si="40"/>
        <v/>
      </c>
      <c r="AS304" t="str">
        <f t="shared" si="35"/>
        <v/>
      </c>
      <c r="AT304" s="145"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ht="15" customHeight="1" x14ac:dyDescent="0.35">
      <c r="A305" s="271"/>
      <c r="B305" s="269"/>
      <c r="C305" s="270"/>
      <c r="D305" s="270"/>
      <c r="E305" s="270"/>
      <c r="F305" s="270"/>
      <c r="G305" s="272"/>
      <c r="H305" s="273"/>
      <c r="I305" s="271"/>
      <c r="J305" s="268"/>
      <c r="K305" s="268"/>
      <c r="L305" s="274"/>
      <c r="M305" s="275"/>
      <c r="N305" s="276"/>
      <c r="P305" s="291" t="str">
        <f>IF(R305 = "", "", COUNT($R$4:R305))</f>
        <v/>
      </c>
      <c r="Q305" s="291" t="str">
        <f t="shared" si="33"/>
        <v/>
      </c>
      <c r="R305" s="292" t="str">
        <f t="shared" si="34"/>
        <v/>
      </c>
      <c r="S305" s="293" t="str">
        <f t="shared" si="36"/>
        <v/>
      </c>
      <c r="T305" s="294" t="str">
        <f t="shared" si="37"/>
        <v/>
      </c>
      <c r="U305" s="295" t="str">
        <f t="shared" si="38"/>
        <v/>
      </c>
      <c r="V305" s="296" t="str">
        <f t="shared" si="39"/>
        <v/>
      </c>
      <c r="W305" s="8"/>
      <c r="AR305" t="str">
        <f t="shared" si="40"/>
        <v/>
      </c>
      <c r="AS305" t="str">
        <f t="shared" si="35"/>
        <v/>
      </c>
      <c r="AT305" s="145"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ht="15" customHeight="1" x14ac:dyDescent="0.35">
      <c r="A306" s="271"/>
      <c r="B306" s="269"/>
      <c r="C306" s="270"/>
      <c r="D306" s="270"/>
      <c r="E306" s="270"/>
      <c r="F306" s="270"/>
      <c r="G306" s="272"/>
      <c r="H306" s="273"/>
      <c r="I306" s="271"/>
      <c r="J306" s="268"/>
      <c r="K306" s="268"/>
      <c r="L306" s="274"/>
      <c r="M306" s="275"/>
      <c r="N306" s="276"/>
      <c r="P306" s="291" t="str">
        <f>IF(R306 = "", "", COUNT($R$4:R306))</f>
        <v/>
      </c>
      <c r="Q306" s="291" t="str">
        <f t="shared" si="33"/>
        <v/>
      </c>
      <c r="R306" s="292" t="str">
        <f t="shared" si="34"/>
        <v/>
      </c>
      <c r="S306" s="293" t="str">
        <f t="shared" si="36"/>
        <v/>
      </c>
      <c r="T306" s="294" t="str">
        <f t="shared" si="37"/>
        <v/>
      </c>
      <c r="U306" s="295" t="str">
        <f t="shared" si="38"/>
        <v/>
      </c>
      <c r="V306" s="296" t="str">
        <f t="shared" si="39"/>
        <v/>
      </c>
      <c r="W306" s="8"/>
      <c r="AR306" t="str">
        <f t="shared" si="40"/>
        <v/>
      </c>
      <c r="AS306" t="str">
        <f t="shared" si="35"/>
        <v/>
      </c>
      <c r="AT306" s="145"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ht="15" customHeight="1" x14ac:dyDescent="0.35">
      <c r="A307" s="271"/>
      <c r="B307" s="269"/>
      <c r="C307" s="270"/>
      <c r="D307" s="270"/>
      <c r="E307" s="270"/>
      <c r="F307" s="270"/>
      <c r="G307" s="272"/>
      <c r="H307" s="273"/>
      <c r="I307" s="271"/>
      <c r="J307" s="268"/>
      <c r="K307" s="268"/>
      <c r="L307" s="274"/>
      <c r="M307" s="275"/>
      <c r="N307" s="276"/>
      <c r="P307" s="291" t="str">
        <f>IF(R307 = "", "", COUNT($R$4:R307))</f>
        <v/>
      </c>
      <c r="Q307" s="291" t="str">
        <f t="shared" si="33"/>
        <v/>
      </c>
      <c r="R307" s="292" t="str">
        <f t="shared" si="34"/>
        <v/>
      </c>
      <c r="S307" s="293" t="str">
        <f t="shared" si="36"/>
        <v/>
      </c>
      <c r="T307" s="294" t="str">
        <f t="shared" si="37"/>
        <v/>
      </c>
      <c r="U307" s="295" t="str">
        <f t="shared" si="38"/>
        <v/>
      </c>
      <c r="V307" s="296" t="str">
        <f t="shared" si="39"/>
        <v/>
      </c>
      <c r="W307" s="8"/>
      <c r="AR307" t="str">
        <f t="shared" si="40"/>
        <v/>
      </c>
      <c r="AS307" t="str">
        <f t="shared" si="35"/>
        <v/>
      </c>
      <c r="AT307" s="145"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ht="15" customHeight="1" x14ac:dyDescent="0.35">
      <c r="A308" s="271"/>
      <c r="B308" s="269"/>
      <c r="C308" s="270"/>
      <c r="D308" s="270"/>
      <c r="E308" s="270"/>
      <c r="F308" s="270"/>
      <c r="G308" s="272"/>
      <c r="H308" s="273"/>
      <c r="I308" s="271"/>
      <c r="J308" s="268"/>
      <c r="K308" s="268"/>
      <c r="L308" s="274"/>
      <c r="M308" s="275"/>
      <c r="N308" s="276"/>
      <c r="P308" s="291" t="str">
        <f>IF(R308 = "", "", COUNT($R$4:R308))</f>
        <v/>
      </c>
      <c r="Q308" s="291" t="str">
        <f t="shared" si="33"/>
        <v/>
      </c>
      <c r="R308" s="292" t="str">
        <f t="shared" si="34"/>
        <v/>
      </c>
      <c r="S308" s="293" t="str">
        <f t="shared" si="36"/>
        <v/>
      </c>
      <c r="T308" s="294" t="str">
        <f t="shared" si="37"/>
        <v/>
      </c>
      <c r="U308" s="295" t="str">
        <f t="shared" si="38"/>
        <v/>
      </c>
      <c r="V308" s="296" t="str">
        <f t="shared" si="39"/>
        <v/>
      </c>
      <c r="W308" s="8"/>
      <c r="AR308" t="str">
        <f t="shared" si="40"/>
        <v/>
      </c>
      <c r="AS308" t="str">
        <f t="shared" si="35"/>
        <v/>
      </c>
      <c r="AT308" s="145"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ht="15" customHeight="1" x14ac:dyDescent="0.35">
      <c r="A309" s="271"/>
      <c r="B309" s="269"/>
      <c r="C309" s="270"/>
      <c r="D309" s="270"/>
      <c r="E309" s="270"/>
      <c r="F309" s="270"/>
      <c r="G309" s="272"/>
      <c r="H309" s="273"/>
      <c r="I309" s="271"/>
      <c r="J309" s="268"/>
      <c r="K309" s="268"/>
      <c r="L309" s="274"/>
      <c r="M309" s="275"/>
      <c r="N309" s="276"/>
      <c r="P309" s="291" t="str">
        <f>IF(R309 = "", "", COUNT($R$4:R309))</f>
        <v/>
      </c>
      <c r="Q309" s="291" t="str">
        <f t="shared" si="33"/>
        <v/>
      </c>
      <c r="R309" s="292" t="str">
        <f t="shared" si="34"/>
        <v/>
      </c>
      <c r="S309" s="293" t="str">
        <f t="shared" si="36"/>
        <v/>
      </c>
      <c r="T309" s="294" t="str">
        <f t="shared" si="37"/>
        <v/>
      </c>
      <c r="U309" s="295" t="str">
        <f t="shared" si="38"/>
        <v/>
      </c>
      <c r="V309" s="296" t="str">
        <f t="shared" si="39"/>
        <v/>
      </c>
      <c r="W309" s="8"/>
      <c r="AR309" t="str">
        <f t="shared" si="40"/>
        <v/>
      </c>
      <c r="AS309" t="str">
        <f t="shared" si="35"/>
        <v/>
      </c>
      <c r="AT309" s="145"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ht="15" customHeight="1" x14ac:dyDescent="0.35">
      <c r="A310" s="271"/>
      <c r="B310" s="269"/>
      <c r="C310" s="270"/>
      <c r="D310" s="270"/>
      <c r="E310" s="270"/>
      <c r="F310" s="270"/>
      <c r="G310" s="272"/>
      <c r="H310" s="273"/>
      <c r="I310" s="271"/>
      <c r="J310" s="268"/>
      <c r="K310" s="268"/>
      <c r="L310" s="274"/>
      <c r="M310" s="275"/>
      <c r="N310" s="276"/>
      <c r="P310" s="291" t="str">
        <f>IF(R310 = "", "", COUNT($R$4:R310))</f>
        <v/>
      </c>
      <c r="Q310" s="291" t="str">
        <f t="shared" si="33"/>
        <v/>
      </c>
      <c r="R310" s="292" t="str">
        <f t="shared" si="34"/>
        <v/>
      </c>
      <c r="S310" s="293" t="str">
        <f t="shared" si="36"/>
        <v/>
      </c>
      <c r="T310" s="294" t="str">
        <f t="shared" si="37"/>
        <v/>
      </c>
      <c r="U310" s="295" t="str">
        <f t="shared" si="38"/>
        <v/>
      </c>
      <c r="V310" s="296" t="str">
        <f t="shared" si="39"/>
        <v/>
      </c>
      <c r="W310" s="8"/>
      <c r="AR310" t="str">
        <f t="shared" si="40"/>
        <v/>
      </c>
      <c r="AS310" t="str">
        <f t="shared" si="35"/>
        <v/>
      </c>
      <c r="AT310" s="145"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ht="15" customHeight="1" x14ac:dyDescent="0.35">
      <c r="A311" s="271"/>
      <c r="B311" s="269"/>
      <c r="C311" s="270"/>
      <c r="D311" s="270"/>
      <c r="E311" s="270"/>
      <c r="F311" s="270"/>
      <c r="G311" s="272"/>
      <c r="H311" s="273"/>
      <c r="I311" s="271"/>
      <c r="J311" s="268"/>
      <c r="K311" s="268"/>
      <c r="L311" s="274"/>
      <c r="M311" s="275"/>
      <c r="N311" s="276"/>
      <c r="P311" s="291" t="str">
        <f>IF(R311 = "", "", COUNT($R$4:R311))</f>
        <v/>
      </c>
      <c r="Q311" s="291" t="str">
        <f t="shared" si="33"/>
        <v/>
      </c>
      <c r="R311" s="292" t="str">
        <f t="shared" si="34"/>
        <v/>
      </c>
      <c r="S311" s="293" t="str">
        <f t="shared" si="36"/>
        <v/>
      </c>
      <c r="T311" s="294" t="str">
        <f t="shared" si="37"/>
        <v/>
      </c>
      <c r="U311" s="295" t="str">
        <f t="shared" si="38"/>
        <v/>
      </c>
      <c r="V311" s="296" t="str">
        <f t="shared" si="39"/>
        <v/>
      </c>
      <c r="W311" s="8"/>
      <c r="AR311" t="str">
        <f t="shared" si="40"/>
        <v/>
      </c>
      <c r="AS311" t="str">
        <f t="shared" si="35"/>
        <v/>
      </c>
      <c r="AT311" s="145"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ht="15" customHeight="1" x14ac:dyDescent="0.35">
      <c r="A312" s="271"/>
      <c r="B312" s="269"/>
      <c r="C312" s="270"/>
      <c r="D312" s="270"/>
      <c r="E312" s="270"/>
      <c r="F312" s="270"/>
      <c r="G312" s="272"/>
      <c r="H312" s="273"/>
      <c r="I312" s="271"/>
      <c r="J312" s="268"/>
      <c r="K312" s="268"/>
      <c r="L312" s="274"/>
      <c r="M312" s="275"/>
      <c r="N312" s="276"/>
      <c r="P312" s="291" t="str">
        <f>IF(R312 = "", "", COUNT($R$4:R312))</f>
        <v/>
      </c>
      <c r="Q312" s="291" t="str">
        <f t="shared" si="33"/>
        <v/>
      </c>
      <c r="R312" s="292" t="str">
        <f t="shared" si="34"/>
        <v/>
      </c>
      <c r="S312" s="293" t="str">
        <f t="shared" si="36"/>
        <v/>
      </c>
      <c r="T312" s="294" t="str">
        <f t="shared" si="37"/>
        <v/>
      </c>
      <c r="U312" s="295" t="str">
        <f t="shared" si="38"/>
        <v/>
      </c>
      <c r="V312" s="296" t="str">
        <f t="shared" si="39"/>
        <v/>
      </c>
      <c r="W312" s="8"/>
      <c r="AR312" t="str">
        <f t="shared" si="40"/>
        <v/>
      </c>
      <c r="AS312" t="str">
        <f t="shared" si="35"/>
        <v/>
      </c>
      <c r="AT312" s="145"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ht="15" customHeight="1" x14ac:dyDescent="0.35">
      <c r="A313" s="271"/>
      <c r="B313" s="269"/>
      <c r="C313" s="270"/>
      <c r="D313" s="270"/>
      <c r="E313" s="270"/>
      <c r="F313" s="270"/>
      <c r="G313" s="272"/>
      <c r="H313" s="273"/>
      <c r="I313" s="271"/>
      <c r="J313" s="268"/>
      <c r="K313" s="268"/>
      <c r="L313" s="274"/>
      <c r="M313" s="275"/>
      <c r="N313" s="276"/>
      <c r="P313" s="291" t="str">
        <f>IF(R313 = "", "", COUNT($R$4:R313))</f>
        <v/>
      </c>
      <c r="Q313" s="291" t="str">
        <f t="shared" si="33"/>
        <v/>
      </c>
      <c r="R313" s="292" t="str">
        <f t="shared" si="34"/>
        <v/>
      </c>
      <c r="S313" s="293" t="str">
        <f t="shared" si="36"/>
        <v/>
      </c>
      <c r="T313" s="294" t="str">
        <f t="shared" si="37"/>
        <v/>
      </c>
      <c r="U313" s="295" t="str">
        <f t="shared" si="38"/>
        <v/>
      </c>
      <c r="V313" s="296" t="str">
        <f t="shared" si="39"/>
        <v/>
      </c>
      <c r="W313" s="8"/>
      <c r="AR313" t="str">
        <f t="shared" si="40"/>
        <v/>
      </c>
      <c r="AS313" t="str">
        <f t="shared" si="35"/>
        <v/>
      </c>
      <c r="AT313" s="145"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ht="15" customHeight="1" x14ac:dyDescent="0.35">
      <c r="A314" s="271"/>
      <c r="B314" s="269"/>
      <c r="C314" s="270"/>
      <c r="D314" s="270"/>
      <c r="E314" s="270"/>
      <c r="F314" s="270"/>
      <c r="G314" s="272"/>
      <c r="H314" s="273"/>
      <c r="I314" s="271"/>
      <c r="J314" s="268"/>
      <c r="K314" s="268"/>
      <c r="L314" s="274"/>
      <c r="M314" s="275"/>
      <c r="N314" s="276"/>
      <c r="P314" s="291" t="str">
        <f>IF(R314 = "", "", COUNT($R$4:R314))</f>
        <v/>
      </c>
      <c r="Q314" s="291" t="str">
        <f t="shared" si="33"/>
        <v/>
      </c>
      <c r="R314" s="292" t="str">
        <f t="shared" si="34"/>
        <v/>
      </c>
      <c r="S314" s="293" t="str">
        <f t="shared" si="36"/>
        <v/>
      </c>
      <c r="T314" s="294" t="str">
        <f t="shared" si="37"/>
        <v/>
      </c>
      <c r="U314" s="295" t="str">
        <f t="shared" si="38"/>
        <v/>
      </c>
      <c r="V314" s="296" t="str">
        <f t="shared" si="39"/>
        <v/>
      </c>
      <c r="W314" s="8"/>
      <c r="AR314" t="str">
        <f t="shared" si="40"/>
        <v/>
      </c>
      <c r="AS314" t="str">
        <f t="shared" si="35"/>
        <v/>
      </c>
      <c r="AT314" s="145"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ht="15" customHeight="1" x14ac:dyDescent="0.35">
      <c r="A315" s="271"/>
      <c r="B315" s="269"/>
      <c r="C315" s="270"/>
      <c r="D315" s="270"/>
      <c r="E315" s="270"/>
      <c r="F315" s="270"/>
      <c r="G315" s="272"/>
      <c r="H315" s="273"/>
      <c r="I315" s="271"/>
      <c r="J315" s="268"/>
      <c r="K315" s="268"/>
      <c r="L315" s="274"/>
      <c r="M315" s="275"/>
      <c r="N315" s="276"/>
      <c r="P315" s="291" t="str">
        <f>IF(R315 = "", "", COUNT($R$4:R315))</f>
        <v/>
      </c>
      <c r="Q315" s="291" t="str">
        <f t="shared" si="33"/>
        <v/>
      </c>
      <c r="R315" s="292" t="str">
        <f t="shared" si="34"/>
        <v/>
      </c>
      <c r="S315" s="293" t="str">
        <f t="shared" si="36"/>
        <v/>
      </c>
      <c r="T315" s="294" t="str">
        <f t="shared" si="37"/>
        <v/>
      </c>
      <c r="U315" s="295" t="str">
        <f t="shared" si="38"/>
        <v/>
      </c>
      <c r="V315" s="296" t="str">
        <f t="shared" si="39"/>
        <v/>
      </c>
      <c r="W315" s="8"/>
      <c r="AR315" t="str">
        <f t="shared" si="40"/>
        <v/>
      </c>
      <c r="AS315" t="str">
        <f t="shared" si="35"/>
        <v/>
      </c>
      <c r="AT315" s="145"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ht="15" customHeight="1" x14ac:dyDescent="0.35">
      <c r="A316" s="271"/>
      <c r="B316" s="269"/>
      <c r="C316" s="270"/>
      <c r="D316" s="270"/>
      <c r="E316" s="270"/>
      <c r="F316" s="270"/>
      <c r="G316" s="272"/>
      <c r="H316" s="273"/>
      <c r="I316" s="271"/>
      <c r="J316" s="268"/>
      <c r="K316" s="268"/>
      <c r="L316" s="274"/>
      <c r="M316" s="275"/>
      <c r="N316" s="276"/>
      <c r="P316" s="291" t="str">
        <f>IF(R316 = "", "", COUNT($R$4:R316))</f>
        <v/>
      </c>
      <c r="Q316" s="291" t="str">
        <f t="shared" si="33"/>
        <v/>
      </c>
      <c r="R316" s="292" t="str">
        <f t="shared" si="34"/>
        <v/>
      </c>
      <c r="S316" s="293" t="str">
        <f t="shared" si="36"/>
        <v/>
      </c>
      <c r="T316" s="294" t="str">
        <f t="shared" si="37"/>
        <v/>
      </c>
      <c r="U316" s="295" t="str">
        <f t="shared" si="38"/>
        <v/>
      </c>
      <c r="V316" s="296" t="str">
        <f t="shared" si="39"/>
        <v/>
      </c>
      <c r="W316" s="8"/>
      <c r="AR316" t="str">
        <f t="shared" si="40"/>
        <v/>
      </c>
      <c r="AS316" t="str">
        <f t="shared" si="35"/>
        <v/>
      </c>
      <c r="AT316" s="145"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ht="15" customHeight="1" x14ac:dyDescent="0.35">
      <c r="A317" s="271"/>
      <c r="B317" s="269"/>
      <c r="C317" s="270"/>
      <c r="D317" s="270"/>
      <c r="E317" s="270"/>
      <c r="F317" s="270"/>
      <c r="G317" s="272"/>
      <c r="H317" s="273"/>
      <c r="I317" s="271"/>
      <c r="J317" s="268"/>
      <c r="K317" s="268"/>
      <c r="L317" s="274"/>
      <c r="M317" s="275"/>
      <c r="N317" s="276"/>
      <c r="P317" s="291" t="str">
        <f>IF(R317 = "", "", COUNT($R$4:R317))</f>
        <v/>
      </c>
      <c r="Q317" s="291" t="str">
        <f t="shared" si="33"/>
        <v/>
      </c>
      <c r="R317" s="292" t="str">
        <f t="shared" si="34"/>
        <v/>
      </c>
      <c r="S317" s="293" t="str">
        <f t="shared" si="36"/>
        <v/>
      </c>
      <c r="T317" s="294" t="str">
        <f t="shared" si="37"/>
        <v/>
      </c>
      <c r="U317" s="295" t="str">
        <f t="shared" si="38"/>
        <v/>
      </c>
      <c r="V317" s="296" t="str">
        <f t="shared" si="39"/>
        <v/>
      </c>
      <c r="W317" s="8"/>
      <c r="AR317" t="str">
        <f t="shared" si="40"/>
        <v/>
      </c>
      <c r="AS317" t="str">
        <f t="shared" si="35"/>
        <v/>
      </c>
      <c r="AT317" s="145"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ht="15" customHeight="1" x14ac:dyDescent="0.35">
      <c r="A318" s="271"/>
      <c r="B318" s="269"/>
      <c r="C318" s="270"/>
      <c r="D318" s="270"/>
      <c r="E318" s="270"/>
      <c r="F318" s="270"/>
      <c r="G318" s="272"/>
      <c r="H318" s="273"/>
      <c r="I318" s="271"/>
      <c r="J318" s="268"/>
      <c r="K318" s="268"/>
      <c r="L318" s="274"/>
      <c r="M318" s="275"/>
      <c r="N318" s="276"/>
      <c r="P318" s="291" t="str">
        <f>IF(R318 = "", "", COUNT($R$4:R318))</f>
        <v/>
      </c>
      <c r="Q318" s="291" t="str">
        <f t="shared" si="33"/>
        <v/>
      </c>
      <c r="R318" s="292" t="str">
        <f t="shared" si="34"/>
        <v/>
      </c>
      <c r="S318" s="293" t="str">
        <f t="shared" si="36"/>
        <v/>
      </c>
      <c r="T318" s="294" t="str">
        <f t="shared" si="37"/>
        <v/>
      </c>
      <c r="U318" s="295" t="str">
        <f t="shared" si="38"/>
        <v/>
      </c>
      <c r="V318" s="296" t="str">
        <f t="shared" si="39"/>
        <v/>
      </c>
      <c r="W318" s="8"/>
      <c r="AR318" t="str">
        <f t="shared" si="40"/>
        <v/>
      </c>
      <c r="AS318" t="str">
        <f t="shared" si="35"/>
        <v/>
      </c>
      <c r="AT318" s="145"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ht="15" customHeight="1" x14ac:dyDescent="0.35">
      <c r="A319" s="271"/>
      <c r="B319" s="269"/>
      <c r="C319" s="270"/>
      <c r="D319" s="270"/>
      <c r="E319" s="270"/>
      <c r="F319" s="270"/>
      <c r="G319" s="272"/>
      <c r="H319" s="273"/>
      <c r="I319" s="271"/>
      <c r="J319" s="268"/>
      <c r="K319" s="268"/>
      <c r="L319" s="274"/>
      <c r="M319" s="275"/>
      <c r="N319" s="276"/>
      <c r="P319" s="291" t="str">
        <f>IF(R319 = "", "", COUNT($R$4:R319))</f>
        <v/>
      </c>
      <c r="Q319" s="291" t="str">
        <f t="shared" si="33"/>
        <v/>
      </c>
      <c r="R319" s="292" t="str">
        <f t="shared" si="34"/>
        <v/>
      </c>
      <c r="S319" s="293" t="str">
        <f t="shared" si="36"/>
        <v/>
      </c>
      <c r="T319" s="294" t="str">
        <f t="shared" si="37"/>
        <v/>
      </c>
      <c r="U319" s="295" t="str">
        <f t="shared" si="38"/>
        <v/>
      </c>
      <c r="V319" s="296" t="str">
        <f t="shared" si="39"/>
        <v/>
      </c>
      <c r="W319" s="8"/>
      <c r="AR319" t="str">
        <f t="shared" si="40"/>
        <v/>
      </c>
      <c r="AS319" t="str">
        <f t="shared" si="35"/>
        <v/>
      </c>
      <c r="AT319" s="145"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ht="15" customHeight="1" x14ac:dyDescent="0.35">
      <c r="A320" s="271"/>
      <c r="B320" s="269"/>
      <c r="C320" s="270"/>
      <c r="D320" s="270"/>
      <c r="E320" s="270"/>
      <c r="F320" s="270"/>
      <c r="G320" s="272"/>
      <c r="H320" s="273"/>
      <c r="I320" s="271"/>
      <c r="J320" s="268"/>
      <c r="K320" s="268"/>
      <c r="L320" s="274"/>
      <c r="M320" s="275"/>
      <c r="N320" s="276"/>
      <c r="P320" s="291" t="str">
        <f>IF(R320 = "", "", COUNT($R$4:R320))</f>
        <v/>
      </c>
      <c r="Q320" s="291" t="str">
        <f t="shared" si="33"/>
        <v/>
      </c>
      <c r="R320" s="292" t="str">
        <f t="shared" si="34"/>
        <v/>
      </c>
      <c r="S320" s="293" t="str">
        <f t="shared" si="36"/>
        <v/>
      </c>
      <c r="T320" s="294" t="str">
        <f t="shared" si="37"/>
        <v/>
      </c>
      <c r="U320" s="295" t="str">
        <f t="shared" si="38"/>
        <v/>
      </c>
      <c r="V320" s="296" t="str">
        <f t="shared" si="39"/>
        <v/>
      </c>
      <c r="W320" s="8"/>
      <c r="AR320" t="str">
        <f t="shared" si="40"/>
        <v/>
      </c>
      <c r="AS320" t="str">
        <f t="shared" si="35"/>
        <v/>
      </c>
      <c r="AT320" s="145"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ht="15" customHeight="1" x14ac:dyDescent="0.35">
      <c r="A321" s="271"/>
      <c r="B321" s="269"/>
      <c r="C321" s="270"/>
      <c r="D321" s="270"/>
      <c r="E321" s="270"/>
      <c r="F321" s="270"/>
      <c r="G321" s="272"/>
      <c r="H321" s="273"/>
      <c r="I321" s="271"/>
      <c r="J321" s="268"/>
      <c r="K321" s="268"/>
      <c r="L321" s="274"/>
      <c r="M321" s="275"/>
      <c r="N321" s="276"/>
      <c r="P321" s="291" t="str">
        <f>IF(R321 = "", "", COUNT($R$4:R321))</f>
        <v/>
      </c>
      <c r="Q321" s="291" t="str">
        <f t="shared" si="33"/>
        <v/>
      </c>
      <c r="R321" s="292" t="str">
        <f t="shared" si="34"/>
        <v/>
      </c>
      <c r="S321" s="293" t="str">
        <f t="shared" si="36"/>
        <v/>
      </c>
      <c r="T321" s="294" t="str">
        <f t="shared" si="37"/>
        <v/>
      </c>
      <c r="U321" s="295" t="str">
        <f t="shared" si="38"/>
        <v/>
      </c>
      <c r="V321" s="296" t="str">
        <f t="shared" si="39"/>
        <v/>
      </c>
      <c r="W321" s="8"/>
      <c r="AR321" t="str">
        <f t="shared" si="40"/>
        <v/>
      </c>
      <c r="AS321" t="str">
        <f t="shared" si="35"/>
        <v/>
      </c>
      <c r="AT321" s="145"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ht="15" customHeight="1" x14ac:dyDescent="0.35">
      <c r="A322" s="271"/>
      <c r="B322" s="269"/>
      <c r="C322" s="270"/>
      <c r="D322" s="270"/>
      <c r="E322" s="270"/>
      <c r="F322" s="270"/>
      <c r="G322" s="272"/>
      <c r="H322" s="273"/>
      <c r="I322" s="271"/>
      <c r="J322" s="268"/>
      <c r="K322" s="268"/>
      <c r="L322" s="274"/>
      <c r="M322" s="275"/>
      <c r="N322" s="276"/>
      <c r="P322" s="291" t="str">
        <f>IF(R322 = "", "", COUNT($R$4:R322))</f>
        <v/>
      </c>
      <c r="Q322" s="291" t="str">
        <f t="shared" si="33"/>
        <v/>
      </c>
      <c r="R322" s="292" t="str">
        <f t="shared" si="34"/>
        <v/>
      </c>
      <c r="S322" s="293" t="str">
        <f t="shared" si="36"/>
        <v/>
      </c>
      <c r="T322" s="294" t="str">
        <f t="shared" si="37"/>
        <v/>
      </c>
      <c r="U322" s="295" t="str">
        <f t="shared" si="38"/>
        <v/>
      </c>
      <c r="V322" s="296" t="str">
        <f t="shared" si="39"/>
        <v/>
      </c>
      <c r="W322" s="8"/>
      <c r="AR322" t="str">
        <f t="shared" si="40"/>
        <v/>
      </c>
      <c r="AS322" t="str">
        <f t="shared" si="35"/>
        <v/>
      </c>
      <c r="AT322" s="145"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ht="15" customHeight="1" x14ac:dyDescent="0.35">
      <c r="A323" s="271"/>
      <c r="B323" s="269"/>
      <c r="C323" s="270"/>
      <c r="D323" s="270"/>
      <c r="E323" s="270"/>
      <c r="F323" s="270"/>
      <c r="G323" s="272"/>
      <c r="H323" s="273"/>
      <c r="I323" s="271"/>
      <c r="J323" s="268"/>
      <c r="K323" s="268"/>
      <c r="L323" s="274"/>
      <c r="M323" s="275"/>
      <c r="N323" s="276"/>
      <c r="P323" s="291" t="str">
        <f>IF(R323 = "", "", COUNT($R$4:R323))</f>
        <v/>
      </c>
      <c r="Q323" s="291" t="str">
        <f t="shared" si="33"/>
        <v/>
      </c>
      <c r="R323" s="292" t="str">
        <f t="shared" si="34"/>
        <v/>
      </c>
      <c r="S323" s="293" t="str">
        <f t="shared" si="36"/>
        <v/>
      </c>
      <c r="T323" s="294" t="str">
        <f t="shared" si="37"/>
        <v/>
      </c>
      <c r="U323" s="295" t="str">
        <f t="shared" si="38"/>
        <v/>
      </c>
      <c r="V323" s="296" t="str">
        <f t="shared" si="39"/>
        <v/>
      </c>
      <c r="W323" s="8"/>
      <c r="AR323" t="str">
        <f t="shared" si="40"/>
        <v/>
      </c>
      <c r="AS323" t="str">
        <f t="shared" si="35"/>
        <v/>
      </c>
      <c r="AT323" s="145"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ht="15" customHeight="1" x14ac:dyDescent="0.35">
      <c r="A324" s="271"/>
      <c r="B324" s="269"/>
      <c r="C324" s="270"/>
      <c r="D324" s="270"/>
      <c r="E324" s="270"/>
      <c r="F324" s="270"/>
      <c r="G324" s="272"/>
      <c r="H324" s="273"/>
      <c r="I324" s="271"/>
      <c r="J324" s="268"/>
      <c r="K324" s="268"/>
      <c r="L324" s="274"/>
      <c r="M324" s="275"/>
      <c r="N324" s="276"/>
      <c r="P324" s="291" t="str">
        <f>IF(R324 = "", "", COUNT($R$4:R324))</f>
        <v/>
      </c>
      <c r="Q324" s="291" t="str">
        <f t="shared" ref="Q324:Q387" si="41">IF(B324="", "", YEAR(B324))</f>
        <v/>
      </c>
      <c r="R324" s="292" t="str">
        <f t="shared" ref="R324:R387" si="42">IF(A324="", "", IF(G324="",1,IF(G324="O",1,IF(G324="C",8.4,IF(G324="B",8.4,IF(G324="A",76.8,IF(G324="K",76.8,"ERR")))))))</f>
        <v/>
      </c>
      <c r="S324" s="293" t="str">
        <f t="shared" si="36"/>
        <v/>
      </c>
      <c r="T324" s="294" t="str">
        <f t="shared" si="37"/>
        <v/>
      </c>
      <c r="U324" s="295" t="str">
        <f t="shared" si="38"/>
        <v/>
      </c>
      <c r="V324" s="296" t="str">
        <f t="shared" si="39"/>
        <v/>
      </c>
      <c r="W324" s="8"/>
      <c r="AR324" t="str">
        <f t="shared" si="40"/>
        <v/>
      </c>
      <c r="AS324" t="str">
        <f t="shared" ref="AS324:AS387" si="43">IF(OR(M324="Y",N324="Y"),"Y","")</f>
        <v/>
      </c>
      <c r="AT324" s="145"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ht="15" customHeight="1" x14ac:dyDescent="0.35">
      <c r="A325" s="271"/>
      <c r="B325" s="269"/>
      <c r="C325" s="270"/>
      <c r="D325" s="270"/>
      <c r="E325" s="270"/>
      <c r="F325" s="270"/>
      <c r="G325" s="272"/>
      <c r="H325" s="273"/>
      <c r="I325" s="271"/>
      <c r="J325" s="268"/>
      <c r="K325" s="268"/>
      <c r="L325" s="274"/>
      <c r="M325" s="275"/>
      <c r="N325" s="276"/>
      <c r="P325" s="291" t="str">
        <f>IF(R325 = "", "", COUNT($R$4:R325))</f>
        <v/>
      </c>
      <c r="Q325" s="291" t="str">
        <f t="shared" si="41"/>
        <v/>
      </c>
      <c r="R325" s="292" t="str">
        <f t="shared" si="42"/>
        <v/>
      </c>
      <c r="S325" s="293" t="str">
        <f t="shared" ref="S325:S388" si="44">IF(M325&lt;&gt;"",R325,"")</f>
        <v/>
      </c>
      <c r="T325" s="294" t="str">
        <f t="shared" ref="T325:T388" si="45">IF(IF(M325&lt;&gt;"",G325,"")=0, "O", IF(M325&lt;&gt;"",G325,""))</f>
        <v/>
      </c>
      <c r="U325" s="295" t="str">
        <f t="shared" ref="U325:U388" si="46">IF(N325&lt;&gt;"",R325,"")</f>
        <v/>
      </c>
      <c r="V325" s="296" t="str">
        <f t="shared" ref="V325:V388" si="47">IF(IF(N325&lt;&gt;"",G325,"")=0, "O", IF(N325&lt;&gt;"",G325,""))</f>
        <v/>
      </c>
      <c r="W325" s="8"/>
      <c r="AR325" t="str">
        <f t="shared" ref="AR325:AR388" si="48">IF(P325&gt;0, P325, "")</f>
        <v/>
      </c>
      <c r="AS325" t="str">
        <f t="shared" si="43"/>
        <v/>
      </c>
      <c r="AT325" s="145"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ht="15" customHeight="1" x14ac:dyDescent="0.35">
      <c r="A326" s="271"/>
      <c r="B326" s="269"/>
      <c r="C326" s="270"/>
      <c r="D326" s="270"/>
      <c r="E326" s="270"/>
      <c r="F326" s="270"/>
      <c r="G326" s="272"/>
      <c r="H326" s="273"/>
      <c r="I326" s="271"/>
      <c r="J326" s="268"/>
      <c r="K326" s="268"/>
      <c r="L326" s="274"/>
      <c r="M326" s="275"/>
      <c r="N326" s="276"/>
      <c r="P326" s="291" t="str">
        <f>IF(R326 = "", "", COUNT($R$4:R326))</f>
        <v/>
      </c>
      <c r="Q326" s="291" t="str">
        <f t="shared" si="41"/>
        <v/>
      </c>
      <c r="R326" s="292" t="str">
        <f t="shared" si="42"/>
        <v/>
      </c>
      <c r="S326" s="293" t="str">
        <f t="shared" si="44"/>
        <v/>
      </c>
      <c r="T326" s="294" t="str">
        <f t="shared" si="45"/>
        <v/>
      </c>
      <c r="U326" s="295" t="str">
        <f t="shared" si="46"/>
        <v/>
      </c>
      <c r="V326" s="296" t="str">
        <f t="shared" si="47"/>
        <v/>
      </c>
      <c r="W326" s="8"/>
      <c r="AR326" t="str">
        <f t="shared" si="48"/>
        <v/>
      </c>
      <c r="AS326" t="str">
        <f t="shared" si="43"/>
        <v/>
      </c>
      <c r="AT326" s="145"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ht="15" customHeight="1" x14ac:dyDescent="0.35">
      <c r="A327" s="271"/>
      <c r="B327" s="269"/>
      <c r="C327" s="270"/>
      <c r="D327" s="270"/>
      <c r="E327" s="270"/>
      <c r="F327" s="270"/>
      <c r="G327" s="272"/>
      <c r="H327" s="273"/>
      <c r="I327" s="271"/>
      <c r="J327" s="268"/>
      <c r="K327" s="268"/>
      <c r="L327" s="274"/>
      <c r="M327" s="275"/>
      <c r="N327" s="276"/>
      <c r="P327" s="291" t="str">
        <f>IF(R327 = "", "", COUNT($R$4:R327))</f>
        <v/>
      </c>
      <c r="Q327" s="291" t="str">
        <f t="shared" si="41"/>
        <v/>
      </c>
      <c r="R327" s="292" t="str">
        <f t="shared" si="42"/>
        <v/>
      </c>
      <c r="S327" s="293" t="str">
        <f t="shared" si="44"/>
        <v/>
      </c>
      <c r="T327" s="294" t="str">
        <f t="shared" si="45"/>
        <v/>
      </c>
      <c r="U327" s="295" t="str">
        <f t="shared" si="46"/>
        <v/>
      </c>
      <c r="V327" s="296" t="str">
        <f t="shared" si="47"/>
        <v/>
      </c>
      <c r="W327" s="8"/>
      <c r="AR327" t="str">
        <f t="shared" si="48"/>
        <v/>
      </c>
      <c r="AS327" t="str">
        <f t="shared" si="43"/>
        <v/>
      </c>
      <c r="AT327" s="145"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ht="15" customHeight="1" x14ac:dyDescent="0.35">
      <c r="A328" s="271"/>
      <c r="B328" s="269"/>
      <c r="C328" s="270"/>
      <c r="D328" s="270"/>
      <c r="E328" s="270"/>
      <c r="F328" s="270"/>
      <c r="G328" s="272"/>
      <c r="H328" s="273"/>
      <c r="I328" s="271"/>
      <c r="J328" s="268"/>
      <c r="K328" s="268"/>
      <c r="L328" s="274"/>
      <c r="M328" s="275"/>
      <c r="N328" s="276"/>
      <c r="P328" s="291" t="str">
        <f>IF(R328 = "", "", COUNT($R$4:R328))</f>
        <v/>
      </c>
      <c r="Q328" s="291" t="str">
        <f t="shared" si="41"/>
        <v/>
      </c>
      <c r="R328" s="292" t="str">
        <f t="shared" si="42"/>
        <v/>
      </c>
      <c r="S328" s="293" t="str">
        <f t="shared" si="44"/>
        <v/>
      </c>
      <c r="T328" s="294" t="str">
        <f t="shared" si="45"/>
        <v/>
      </c>
      <c r="U328" s="295" t="str">
        <f t="shared" si="46"/>
        <v/>
      </c>
      <c r="V328" s="296" t="str">
        <f t="shared" si="47"/>
        <v/>
      </c>
      <c r="W328" s="8"/>
      <c r="AR328" t="str">
        <f t="shared" si="48"/>
        <v/>
      </c>
      <c r="AS328" t="str">
        <f t="shared" si="43"/>
        <v/>
      </c>
      <c r="AT328" s="145"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ht="15" customHeight="1" x14ac:dyDescent="0.35">
      <c r="A329" s="271"/>
      <c r="B329" s="269"/>
      <c r="C329" s="270"/>
      <c r="D329" s="270"/>
      <c r="E329" s="270"/>
      <c r="F329" s="270"/>
      <c r="G329" s="272"/>
      <c r="H329" s="273"/>
      <c r="I329" s="271"/>
      <c r="J329" s="268"/>
      <c r="K329" s="268"/>
      <c r="L329" s="274"/>
      <c r="M329" s="275"/>
      <c r="N329" s="276"/>
      <c r="P329" s="291" t="str">
        <f>IF(R329 = "", "", COUNT($R$4:R329))</f>
        <v/>
      </c>
      <c r="Q329" s="291" t="str">
        <f t="shared" si="41"/>
        <v/>
      </c>
      <c r="R329" s="292" t="str">
        <f t="shared" si="42"/>
        <v/>
      </c>
      <c r="S329" s="293" t="str">
        <f t="shared" si="44"/>
        <v/>
      </c>
      <c r="T329" s="294" t="str">
        <f t="shared" si="45"/>
        <v/>
      </c>
      <c r="U329" s="295" t="str">
        <f t="shared" si="46"/>
        <v/>
      </c>
      <c r="V329" s="296" t="str">
        <f t="shared" si="47"/>
        <v/>
      </c>
      <c r="W329" s="8"/>
      <c r="AR329" t="str">
        <f t="shared" si="48"/>
        <v/>
      </c>
      <c r="AS329" t="str">
        <f t="shared" si="43"/>
        <v/>
      </c>
      <c r="AT329" s="145"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ht="15" customHeight="1" x14ac:dyDescent="0.35">
      <c r="A330" s="271"/>
      <c r="B330" s="269"/>
      <c r="C330" s="270"/>
      <c r="D330" s="270"/>
      <c r="E330" s="270"/>
      <c r="F330" s="270"/>
      <c r="G330" s="272"/>
      <c r="H330" s="273"/>
      <c r="I330" s="271"/>
      <c r="J330" s="268"/>
      <c r="K330" s="268"/>
      <c r="L330" s="274"/>
      <c r="M330" s="275"/>
      <c r="N330" s="276"/>
      <c r="P330" s="291" t="str">
        <f>IF(R330 = "", "", COUNT($R$4:R330))</f>
        <v/>
      </c>
      <c r="Q330" s="291" t="str">
        <f t="shared" si="41"/>
        <v/>
      </c>
      <c r="R330" s="292" t="str">
        <f t="shared" si="42"/>
        <v/>
      </c>
      <c r="S330" s="293" t="str">
        <f t="shared" si="44"/>
        <v/>
      </c>
      <c r="T330" s="294" t="str">
        <f t="shared" si="45"/>
        <v/>
      </c>
      <c r="U330" s="295" t="str">
        <f t="shared" si="46"/>
        <v/>
      </c>
      <c r="V330" s="296" t="str">
        <f t="shared" si="47"/>
        <v/>
      </c>
      <c r="W330" s="8"/>
      <c r="AR330" t="str">
        <f t="shared" si="48"/>
        <v/>
      </c>
      <c r="AS330" t="str">
        <f t="shared" si="43"/>
        <v/>
      </c>
      <c r="AT330" s="145"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ht="15" customHeight="1" x14ac:dyDescent="0.35">
      <c r="A331" s="271"/>
      <c r="B331" s="269"/>
      <c r="C331" s="270"/>
      <c r="D331" s="270"/>
      <c r="E331" s="270"/>
      <c r="F331" s="270"/>
      <c r="G331" s="272"/>
      <c r="H331" s="273"/>
      <c r="I331" s="271"/>
      <c r="J331" s="268"/>
      <c r="K331" s="268"/>
      <c r="L331" s="274"/>
      <c r="M331" s="275"/>
      <c r="N331" s="276"/>
      <c r="P331" s="291" t="str">
        <f>IF(R331 = "", "", COUNT($R$4:R331))</f>
        <v/>
      </c>
      <c r="Q331" s="291" t="str">
        <f t="shared" si="41"/>
        <v/>
      </c>
      <c r="R331" s="292" t="str">
        <f t="shared" si="42"/>
        <v/>
      </c>
      <c r="S331" s="293" t="str">
        <f t="shared" si="44"/>
        <v/>
      </c>
      <c r="T331" s="294" t="str">
        <f t="shared" si="45"/>
        <v/>
      </c>
      <c r="U331" s="295" t="str">
        <f t="shared" si="46"/>
        <v/>
      </c>
      <c r="V331" s="296" t="str">
        <f t="shared" si="47"/>
        <v/>
      </c>
      <c r="W331" s="8"/>
      <c r="AR331" t="str">
        <f t="shared" si="48"/>
        <v/>
      </c>
      <c r="AS331" t="str">
        <f t="shared" si="43"/>
        <v/>
      </c>
      <c r="AT331" s="145"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ht="15" customHeight="1" x14ac:dyDescent="0.35">
      <c r="A332" s="271"/>
      <c r="B332" s="269"/>
      <c r="C332" s="270"/>
      <c r="D332" s="270"/>
      <c r="E332" s="270"/>
      <c r="F332" s="270"/>
      <c r="G332" s="272"/>
      <c r="H332" s="273"/>
      <c r="I332" s="271"/>
      <c r="J332" s="268"/>
      <c r="K332" s="268"/>
      <c r="L332" s="274"/>
      <c r="M332" s="275"/>
      <c r="N332" s="276"/>
      <c r="P332" s="291" t="str">
        <f>IF(R332 = "", "", COUNT($R$4:R332))</f>
        <v/>
      </c>
      <c r="Q332" s="291" t="str">
        <f t="shared" si="41"/>
        <v/>
      </c>
      <c r="R332" s="292" t="str">
        <f t="shared" si="42"/>
        <v/>
      </c>
      <c r="S332" s="293" t="str">
        <f t="shared" si="44"/>
        <v/>
      </c>
      <c r="T332" s="294" t="str">
        <f t="shared" si="45"/>
        <v/>
      </c>
      <c r="U332" s="295" t="str">
        <f t="shared" si="46"/>
        <v/>
      </c>
      <c r="V332" s="296" t="str">
        <f t="shared" si="47"/>
        <v/>
      </c>
      <c r="W332" s="8"/>
      <c r="AR332" t="str">
        <f t="shared" si="48"/>
        <v/>
      </c>
      <c r="AS332" t="str">
        <f t="shared" si="43"/>
        <v/>
      </c>
      <c r="AT332" s="145"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ht="15" customHeight="1" x14ac:dyDescent="0.35">
      <c r="A333" s="271"/>
      <c r="B333" s="269"/>
      <c r="C333" s="270"/>
      <c r="D333" s="270"/>
      <c r="E333" s="270"/>
      <c r="F333" s="270"/>
      <c r="G333" s="272"/>
      <c r="H333" s="273"/>
      <c r="I333" s="271"/>
      <c r="J333" s="268"/>
      <c r="K333" s="268"/>
      <c r="L333" s="274"/>
      <c r="M333" s="275"/>
      <c r="N333" s="276"/>
      <c r="P333" s="291" t="str">
        <f>IF(R333 = "", "", COUNT($R$4:R333))</f>
        <v/>
      </c>
      <c r="Q333" s="291" t="str">
        <f t="shared" si="41"/>
        <v/>
      </c>
      <c r="R333" s="292" t="str">
        <f t="shared" si="42"/>
        <v/>
      </c>
      <c r="S333" s="293" t="str">
        <f t="shared" si="44"/>
        <v/>
      </c>
      <c r="T333" s="294" t="str">
        <f t="shared" si="45"/>
        <v/>
      </c>
      <c r="U333" s="295" t="str">
        <f t="shared" si="46"/>
        <v/>
      </c>
      <c r="V333" s="296" t="str">
        <f t="shared" si="47"/>
        <v/>
      </c>
      <c r="W333" s="8"/>
      <c r="AR333" t="str">
        <f t="shared" si="48"/>
        <v/>
      </c>
      <c r="AS333" t="str">
        <f t="shared" si="43"/>
        <v/>
      </c>
      <c r="AT333" s="145"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ht="15" customHeight="1" x14ac:dyDescent="0.35">
      <c r="A334" s="271"/>
      <c r="B334" s="269"/>
      <c r="C334" s="270"/>
      <c r="D334" s="270"/>
      <c r="E334" s="270"/>
      <c r="F334" s="270"/>
      <c r="G334" s="272"/>
      <c r="H334" s="273"/>
      <c r="I334" s="271"/>
      <c r="J334" s="268"/>
      <c r="K334" s="268"/>
      <c r="L334" s="274"/>
      <c r="M334" s="275"/>
      <c r="N334" s="276"/>
      <c r="P334" s="291" t="str">
        <f>IF(R334 = "", "", COUNT($R$4:R334))</f>
        <v/>
      </c>
      <c r="Q334" s="291" t="str">
        <f t="shared" si="41"/>
        <v/>
      </c>
      <c r="R334" s="292" t="str">
        <f t="shared" si="42"/>
        <v/>
      </c>
      <c r="S334" s="293" t="str">
        <f t="shared" si="44"/>
        <v/>
      </c>
      <c r="T334" s="294" t="str">
        <f t="shared" si="45"/>
        <v/>
      </c>
      <c r="U334" s="295" t="str">
        <f t="shared" si="46"/>
        <v/>
      </c>
      <c r="V334" s="296" t="str">
        <f t="shared" si="47"/>
        <v/>
      </c>
      <c r="W334" s="8"/>
      <c r="AR334" t="str">
        <f t="shared" si="48"/>
        <v/>
      </c>
      <c r="AS334" t="str">
        <f t="shared" si="43"/>
        <v/>
      </c>
      <c r="AT334" s="145"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ht="15" customHeight="1" x14ac:dyDescent="0.35">
      <c r="A335" s="271"/>
      <c r="B335" s="269"/>
      <c r="C335" s="270"/>
      <c r="D335" s="270"/>
      <c r="E335" s="270"/>
      <c r="F335" s="270"/>
      <c r="G335" s="272"/>
      <c r="H335" s="273"/>
      <c r="I335" s="271"/>
      <c r="J335" s="268"/>
      <c r="K335" s="268"/>
      <c r="L335" s="274"/>
      <c r="M335" s="275"/>
      <c r="N335" s="276"/>
      <c r="P335" s="291" t="str">
        <f>IF(R335 = "", "", COUNT($R$4:R335))</f>
        <v/>
      </c>
      <c r="Q335" s="291" t="str">
        <f t="shared" si="41"/>
        <v/>
      </c>
      <c r="R335" s="292" t="str">
        <f t="shared" si="42"/>
        <v/>
      </c>
      <c r="S335" s="293" t="str">
        <f t="shared" si="44"/>
        <v/>
      </c>
      <c r="T335" s="294" t="str">
        <f t="shared" si="45"/>
        <v/>
      </c>
      <c r="U335" s="295" t="str">
        <f t="shared" si="46"/>
        <v/>
      </c>
      <c r="V335" s="296" t="str">
        <f t="shared" si="47"/>
        <v/>
      </c>
      <c r="W335" s="8"/>
      <c r="AR335" t="str">
        <f t="shared" si="48"/>
        <v/>
      </c>
      <c r="AS335" t="str">
        <f t="shared" si="43"/>
        <v/>
      </c>
      <c r="AT335" s="145"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ht="15" customHeight="1" x14ac:dyDescent="0.35">
      <c r="A336" s="271"/>
      <c r="B336" s="269"/>
      <c r="C336" s="270"/>
      <c r="D336" s="270"/>
      <c r="E336" s="270"/>
      <c r="F336" s="270"/>
      <c r="G336" s="272"/>
      <c r="H336" s="273"/>
      <c r="I336" s="271"/>
      <c r="J336" s="268"/>
      <c r="K336" s="268"/>
      <c r="L336" s="274"/>
      <c r="M336" s="275"/>
      <c r="N336" s="276"/>
      <c r="P336" s="291" t="str">
        <f>IF(R336 = "", "", COUNT($R$4:R336))</f>
        <v/>
      </c>
      <c r="Q336" s="291" t="str">
        <f t="shared" si="41"/>
        <v/>
      </c>
      <c r="R336" s="292" t="str">
        <f t="shared" si="42"/>
        <v/>
      </c>
      <c r="S336" s="293" t="str">
        <f t="shared" si="44"/>
        <v/>
      </c>
      <c r="T336" s="294" t="str">
        <f t="shared" si="45"/>
        <v/>
      </c>
      <c r="U336" s="295" t="str">
        <f t="shared" si="46"/>
        <v/>
      </c>
      <c r="V336" s="296" t="str">
        <f t="shared" si="47"/>
        <v/>
      </c>
      <c r="W336" s="8"/>
      <c r="AR336" t="str">
        <f t="shared" si="48"/>
        <v/>
      </c>
      <c r="AS336" t="str">
        <f t="shared" si="43"/>
        <v/>
      </c>
      <c r="AT336" s="145"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ht="15" customHeight="1" x14ac:dyDescent="0.35">
      <c r="A337" s="271"/>
      <c r="B337" s="269"/>
      <c r="C337" s="270"/>
      <c r="D337" s="270"/>
      <c r="E337" s="270"/>
      <c r="F337" s="270"/>
      <c r="G337" s="272"/>
      <c r="H337" s="273"/>
      <c r="I337" s="271"/>
      <c r="J337" s="268"/>
      <c r="K337" s="268"/>
      <c r="L337" s="274"/>
      <c r="M337" s="275"/>
      <c r="N337" s="276"/>
      <c r="P337" s="291" t="str">
        <f>IF(R337 = "", "", COUNT($R$4:R337))</f>
        <v/>
      </c>
      <c r="Q337" s="291" t="str">
        <f t="shared" si="41"/>
        <v/>
      </c>
      <c r="R337" s="292" t="str">
        <f t="shared" si="42"/>
        <v/>
      </c>
      <c r="S337" s="293" t="str">
        <f t="shared" si="44"/>
        <v/>
      </c>
      <c r="T337" s="294" t="str">
        <f t="shared" si="45"/>
        <v/>
      </c>
      <c r="U337" s="295" t="str">
        <f t="shared" si="46"/>
        <v/>
      </c>
      <c r="V337" s="296" t="str">
        <f t="shared" si="47"/>
        <v/>
      </c>
      <c r="W337" s="8"/>
      <c r="AR337" t="str">
        <f t="shared" si="48"/>
        <v/>
      </c>
      <c r="AS337" t="str">
        <f t="shared" si="43"/>
        <v/>
      </c>
      <c r="AT337" s="145"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ht="15" customHeight="1" x14ac:dyDescent="0.35">
      <c r="A338" s="271"/>
      <c r="B338" s="269"/>
      <c r="C338" s="270"/>
      <c r="D338" s="270"/>
      <c r="E338" s="270"/>
      <c r="F338" s="270"/>
      <c r="G338" s="272"/>
      <c r="H338" s="273"/>
      <c r="I338" s="271"/>
      <c r="J338" s="268"/>
      <c r="K338" s="268"/>
      <c r="L338" s="274"/>
      <c r="M338" s="275"/>
      <c r="N338" s="276"/>
      <c r="P338" s="291" t="str">
        <f>IF(R338 = "", "", COUNT($R$4:R338))</f>
        <v/>
      </c>
      <c r="Q338" s="291" t="str">
        <f t="shared" si="41"/>
        <v/>
      </c>
      <c r="R338" s="292" t="str">
        <f t="shared" si="42"/>
        <v/>
      </c>
      <c r="S338" s="293" t="str">
        <f t="shared" si="44"/>
        <v/>
      </c>
      <c r="T338" s="294" t="str">
        <f t="shared" si="45"/>
        <v/>
      </c>
      <c r="U338" s="295" t="str">
        <f t="shared" si="46"/>
        <v/>
      </c>
      <c r="V338" s="296" t="str">
        <f t="shared" si="47"/>
        <v/>
      </c>
      <c r="W338" s="8"/>
      <c r="AR338" t="str">
        <f t="shared" si="48"/>
        <v/>
      </c>
      <c r="AS338" t="str">
        <f t="shared" si="43"/>
        <v/>
      </c>
      <c r="AT338" s="145"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ht="15" customHeight="1" x14ac:dyDescent="0.35">
      <c r="A339" s="271"/>
      <c r="B339" s="269"/>
      <c r="C339" s="270"/>
      <c r="D339" s="270"/>
      <c r="E339" s="270"/>
      <c r="F339" s="270"/>
      <c r="G339" s="272"/>
      <c r="H339" s="273"/>
      <c r="I339" s="271"/>
      <c r="J339" s="268"/>
      <c r="K339" s="268"/>
      <c r="L339" s="274"/>
      <c r="M339" s="275"/>
      <c r="N339" s="276"/>
      <c r="P339" s="291" t="str">
        <f>IF(R339 = "", "", COUNT($R$4:R339))</f>
        <v/>
      </c>
      <c r="Q339" s="291" t="str">
        <f t="shared" si="41"/>
        <v/>
      </c>
      <c r="R339" s="292" t="str">
        <f t="shared" si="42"/>
        <v/>
      </c>
      <c r="S339" s="293" t="str">
        <f t="shared" si="44"/>
        <v/>
      </c>
      <c r="T339" s="294" t="str">
        <f t="shared" si="45"/>
        <v/>
      </c>
      <c r="U339" s="295" t="str">
        <f t="shared" si="46"/>
        <v/>
      </c>
      <c r="V339" s="296" t="str">
        <f t="shared" si="47"/>
        <v/>
      </c>
      <c r="W339" s="8"/>
      <c r="AR339" t="str">
        <f t="shared" si="48"/>
        <v/>
      </c>
      <c r="AS339" t="str">
        <f t="shared" si="43"/>
        <v/>
      </c>
      <c r="AT339" s="145"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ht="15" customHeight="1" x14ac:dyDescent="0.35">
      <c r="A340" s="271"/>
      <c r="B340" s="269"/>
      <c r="C340" s="270"/>
      <c r="D340" s="270"/>
      <c r="E340" s="270"/>
      <c r="F340" s="270"/>
      <c r="G340" s="272"/>
      <c r="H340" s="273"/>
      <c r="I340" s="271"/>
      <c r="J340" s="268"/>
      <c r="K340" s="268"/>
      <c r="L340" s="274"/>
      <c r="M340" s="275"/>
      <c r="N340" s="276"/>
      <c r="P340" s="291" t="str">
        <f>IF(R340 = "", "", COUNT($R$4:R340))</f>
        <v/>
      </c>
      <c r="Q340" s="291" t="str">
        <f t="shared" si="41"/>
        <v/>
      </c>
      <c r="R340" s="292" t="str">
        <f t="shared" si="42"/>
        <v/>
      </c>
      <c r="S340" s="293" t="str">
        <f t="shared" si="44"/>
        <v/>
      </c>
      <c r="T340" s="294" t="str">
        <f t="shared" si="45"/>
        <v/>
      </c>
      <c r="U340" s="295" t="str">
        <f t="shared" si="46"/>
        <v/>
      </c>
      <c r="V340" s="296" t="str">
        <f t="shared" si="47"/>
        <v/>
      </c>
      <c r="W340" s="8"/>
      <c r="AR340" t="str">
        <f t="shared" si="48"/>
        <v/>
      </c>
      <c r="AS340" t="str">
        <f t="shared" si="43"/>
        <v/>
      </c>
      <c r="AT340" s="145"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ht="15" customHeight="1" x14ac:dyDescent="0.35">
      <c r="A341" s="271"/>
      <c r="B341" s="269"/>
      <c r="C341" s="270"/>
      <c r="D341" s="270"/>
      <c r="E341" s="270"/>
      <c r="F341" s="270"/>
      <c r="G341" s="272"/>
      <c r="H341" s="273"/>
      <c r="I341" s="271"/>
      <c r="J341" s="268"/>
      <c r="K341" s="268"/>
      <c r="L341" s="274"/>
      <c r="M341" s="275"/>
      <c r="N341" s="276"/>
      <c r="P341" s="291" t="str">
        <f>IF(R341 = "", "", COUNT($R$4:R341))</f>
        <v/>
      </c>
      <c r="Q341" s="291" t="str">
        <f t="shared" si="41"/>
        <v/>
      </c>
      <c r="R341" s="292" t="str">
        <f t="shared" si="42"/>
        <v/>
      </c>
      <c r="S341" s="293" t="str">
        <f t="shared" si="44"/>
        <v/>
      </c>
      <c r="T341" s="294" t="str">
        <f t="shared" si="45"/>
        <v/>
      </c>
      <c r="U341" s="295" t="str">
        <f t="shared" si="46"/>
        <v/>
      </c>
      <c r="V341" s="296" t="str">
        <f t="shared" si="47"/>
        <v/>
      </c>
      <c r="W341" s="8"/>
      <c r="AR341" t="str">
        <f t="shared" si="48"/>
        <v/>
      </c>
      <c r="AS341" t="str">
        <f t="shared" si="43"/>
        <v/>
      </c>
      <c r="AT341" s="145"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ht="15" customHeight="1" x14ac:dyDescent="0.35">
      <c r="A342" s="271"/>
      <c r="B342" s="269"/>
      <c r="C342" s="270"/>
      <c r="D342" s="270"/>
      <c r="E342" s="270"/>
      <c r="F342" s="270"/>
      <c r="G342" s="272"/>
      <c r="H342" s="273"/>
      <c r="I342" s="271"/>
      <c r="J342" s="268"/>
      <c r="K342" s="268"/>
      <c r="L342" s="274"/>
      <c r="M342" s="275"/>
      <c r="N342" s="276"/>
      <c r="P342" s="291" t="str">
        <f>IF(R342 = "", "", COUNT($R$4:R342))</f>
        <v/>
      </c>
      <c r="Q342" s="291" t="str">
        <f t="shared" si="41"/>
        <v/>
      </c>
      <c r="R342" s="292" t="str">
        <f t="shared" si="42"/>
        <v/>
      </c>
      <c r="S342" s="293" t="str">
        <f t="shared" si="44"/>
        <v/>
      </c>
      <c r="T342" s="294" t="str">
        <f t="shared" si="45"/>
        <v/>
      </c>
      <c r="U342" s="295" t="str">
        <f t="shared" si="46"/>
        <v/>
      </c>
      <c r="V342" s="296" t="str">
        <f t="shared" si="47"/>
        <v/>
      </c>
      <c r="W342" s="8"/>
      <c r="AR342" t="str">
        <f t="shared" si="48"/>
        <v/>
      </c>
      <c r="AS342" t="str">
        <f t="shared" si="43"/>
        <v/>
      </c>
      <c r="AT342" s="145"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ht="15" customHeight="1" x14ac:dyDescent="0.35">
      <c r="A343" s="271"/>
      <c r="B343" s="269"/>
      <c r="C343" s="270"/>
      <c r="D343" s="270"/>
      <c r="E343" s="270"/>
      <c r="F343" s="270"/>
      <c r="G343" s="272"/>
      <c r="H343" s="273"/>
      <c r="I343" s="271"/>
      <c r="J343" s="268"/>
      <c r="K343" s="268"/>
      <c r="L343" s="274"/>
      <c r="M343" s="275"/>
      <c r="N343" s="276"/>
      <c r="P343" s="291" t="str">
        <f>IF(R343 = "", "", COUNT($R$4:R343))</f>
        <v/>
      </c>
      <c r="Q343" s="291" t="str">
        <f t="shared" si="41"/>
        <v/>
      </c>
      <c r="R343" s="292" t="str">
        <f t="shared" si="42"/>
        <v/>
      </c>
      <c r="S343" s="293" t="str">
        <f t="shared" si="44"/>
        <v/>
      </c>
      <c r="T343" s="294" t="str">
        <f t="shared" si="45"/>
        <v/>
      </c>
      <c r="U343" s="295" t="str">
        <f t="shared" si="46"/>
        <v/>
      </c>
      <c r="V343" s="296" t="str">
        <f t="shared" si="47"/>
        <v/>
      </c>
      <c r="W343" s="8"/>
      <c r="AR343" t="str">
        <f t="shared" si="48"/>
        <v/>
      </c>
      <c r="AS343" t="str">
        <f t="shared" si="43"/>
        <v/>
      </c>
      <c r="AT343" s="145"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ht="15" customHeight="1" x14ac:dyDescent="0.35">
      <c r="A344" s="271"/>
      <c r="B344" s="269"/>
      <c r="C344" s="270"/>
      <c r="D344" s="270"/>
      <c r="E344" s="270"/>
      <c r="F344" s="270"/>
      <c r="G344" s="272"/>
      <c r="H344" s="273"/>
      <c r="I344" s="271"/>
      <c r="J344" s="268"/>
      <c r="K344" s="268"/>
      <c r="L344" s="274"/>
      <c r="M344" s="275"/>
      <c r="N344" s="276"/>
      <c r="P344" s="291" t="str">
        <f>IF(R344 = "", "", COUNT($R$4:R344))</f>
        <v/>
      </c>
      <c r="Q344" s="291" t="str">
        <f t="shared" si="41"/>
        <v/>
      </c>
      <c r="R344" s="292" t="str">
        <f t="shared" si="42"/>
        <v/>
      </c>
      <c r="S344" s="293" t="str">
        <f t="shared" si="44"/>
        <v/>
      </c>
      <c r="T344" s="294" t="str">
        <f t="shared" si="45"/>
        <v/>
      </c>
      <c r="U344" s="295" t="str">
        <f t="shared" si="46"/>
        <v/>
      </c>
      <c r="V344" s="296" t="str">
        <f t="shared" si="47"/>
        <v/>
      </c>
      <c r="W344" s="8"/>
      <c r="AR344" t="str">
        <f t="shared" si="48"/>
        <v/>
      </c>
      <c r="AS344" t="str">
        <f t="shared" si="43"/>
        <v/>
      </c>
      <c r="AT344" s="145"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ht="15" customHeight="1" x14ac:dyDescent="0.35">
      <c r="A345" s="271"/>
      <c r="B345" s="269"/>
      <c r="C345" s="270"/>
      <c r="D345" s="270"/>
      <c r="E345" s="270"/>
      <c r="F345" s="270"/>
      <c r="G345" s="272"/>
      <c r="H345" s="273"/>
      <c r="I345" s="271"/>
      <c r="J345" s="268"/>
      <c r="K345" s="268"/>
      <c r="L345" s="274"/>
      <c r="M345" s="275"/>
      <c r="N345" s="276"/>
      <c r="P345" s="291" t="str">
        <f>IF(R345 = "", "", COUNT($R$4:R345))</f>
        <v/>
      </c>
      <c r="Q345" s="291" t="str">
        <f t="shared" si="41"/>
        <v/>
      </c>
      <c r="R345" s="292" t="str">
        <f t="shared" si="42"/>
        <v/>
      </c>
      <c r="S345" s="293" t="str">
        <f t="shared" si="44"/>
        <v/>
      </c>
      <c r="T345" s="294" t="str">
        <f t="shared" si="45"/>
        <v/>
      </c>
      <c r="U345" s="295" t="str">
        <f t="shared" si="46"/>
        <v/>
      </c>
      <c r="V345" s="296" t="str">
        <f t="shared" si="47"/>
        <v/>
      </c>
      <c r="W345" s="8"/>
      <c r="AR345" t="str">
        <f t="shared" si="48"/>
        <v/>
      </c>
      <c r="AS345" t="str">
        <f t="shared" si="43"/>
        <v/>
      </c>
      <c r="AT345" s="145"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ht="15" customHeight="1" x14ac:dyDescent="0.35">
      <c r="A346" s="271"/>
      <c r="B346" s="269"/>
      <c r="C346" s="270"/>
      <c r="D346" s="270"/>
      <c r="E346" s="270"/>
      <c r="F346" s="270"/>
      <c r="G346" s="272"/>
      <c r="H346" s="273"/>
      <c r="I346" s="271"/>
      <c r="J346" s="268"/>
      <c r="K346" s="268"/>
      <c r="L346" s="274"/>
      <c r="M346" s="275"/>
      <c r="N346" s="276"/>
      <c r="P346" s="291" t="str">
        <f>IF(R346 = "", "", COUNT($R$4:R346))</f>
        <v/>
      </c>
      <c r="Q346" s="291" t="str">
        <f t="shared" si="41"/>
        <v/>
      </c>
      <c r="R346" s="292" t="str">
        <f t="shared" si="42"/>
        <v/>
      </c>
      <c r="S346" s="293" t="str">
        <f t="shared" si="44"/>
        <v/>
      </c>
      <c r="T346" s="294" t="str">
        <f t="shared" si="45"/>
        <v/>
      </c>
      <c r="U346" s="295" t="str">
        <f t="shared" si="46"/>
        <v/>
      </c>
      <c r="V346" s="296" t="str">
        <f t="shared" si="47"/>
        <v/>
      </c>
      <c r="W346" s="8"/>
      <c r="AR346" t="str">
        <f t="shared" si="48"/>
        <v/>
      </c>
      <c r="AS346" t="str">
        <f t="shared" si="43"/>
        <v/>
      </c>
      <c r="AT346" s="145"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ht="15" customHeight="1" x14ac:dyDescent="0.35">
      <c r="A347" s="271"/>
      <c r="B347" s="269"/>
      <c r="C347" s="270"/>
      <c r="D347" s="270"/>
      <c r="E347" s="270"/>
      <c r="F347" s="270"/>
      <c r="G347" s="272"/>
      <c r="H347" s="273"/>
      <c r="I347" s="271"/>
      <c r="J347" s="268"/>
      <c r="K347" s="268"/>
      <c r="L347" s="274"/>
      <c r="M347" s="275"/>
      <c r="N347" s="276"/>
      <c r="P347" s="291" t="str">
        <f>IF(R347 = "", "", COUNT($R$4:R347))</f>
        <v/>
      </c>
      <c r="Q347" s="291" t="str">
        <f t="shared" si="41"/>
        <v/>
      </c>
      <c r="R347" s="292" t="str">
        <f t="shared" si="42"/>
        <v/>
      </c>
      <c r="S347" s="293" t="str">
        <f t="shared" si="44"/>
        <v/>
      </c>
      <c r="T347" s="294" t="str">
        <f t="shared" si="45"/>
        <v/>
      </c>
      <c r="U347" s="295" t="str">
        <f t="shared" si="46"/>
        <v/>
      </c>
      <c r="V347" s="296" t="str">
        <f t="shared" si="47"/>
        <v/>
      </c>
      <c r="W347" s="8"/>
      <c r="AR347" t="str">
        <f t="shared" si="48"/>
        <v/>
      </c>
      <c r="AS347" t="str">
        <f t="shared" si="43"/>
        <v/>
      </c>
      <c r="AT347" s="145"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ht="15" customHeight="1" x14ac:dyDescent="0.35">
      <c r="A348" s="271"/>
      <c r="B348" s="269"/>
      <c r="C348" s="270"/>
      <c r="D348" s="270"/>
      <c r="E348" s="270"/>
      <c r="F348" s="270"/>
      <c r="G348" s="272"/>
      <c r="H348" s="273"/>
      <c r="I348" s="271"/>
      <c r="J348" s="268"/>
      <c r="K348" s="268"/>
      <c r="L348" s="274"/>
      <c r="M348" s="275"/>
      <c r="N348" s="276"/>
      <c r="P348" s="291" t="str">
        <f>IF(R348 = "", "", COUNT($R$4:R348))</f>
        <v/>
      </c>
      <c r="Q348" s="291" t="str">
        <f t="shared" si="41"/>
        <v/>
      </c>
      <c r="R348" s="292" t="str">
        <f t="shared" si="42"/>
        <v/>
      </c>
      <c r="S348" s="293" t="str">
        <f t="shared" si="44"/>
        <v/>
      </c>
      <c r="T348" s="294" t="str">
        <f t="shared" si="45"/>
        <v/>
      </c>
      <c r="U348" s="295" t="str">
        <f t="shared" si="46"/>
        <v/>
      </c>
      <c r="V348" s="296" t="str">
        <f t="shared" si="47"/>
        <v/>
      </c>
      <c r="W348" s="8"/>
      <c r="AR348" t="str">
        <f t="shared" si="48"/>
        <v/>
      </c>
      <c r="AS348" t="str">
        <f t="shared" si="43"/>
        <v/>
      </c>
      <c r="AT348" s="145"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ht="15" customHeight="1" x14ac:dyDescent="0.35">
      <c r="A349" s="271"/>
      <c r="B349" s="269"/>
      <c r="C349" s="270"/>
      <c r="D349" s="270"/>
      <c r="E349" s="270"/>
      <c r="F349" s="270"/>
      <c r="G349" s="272"/>
      <c r="H349" s="273"/>
      <c r="I349" s="271"/>
      <c r="J349" s="268"/>
      <c r="K349" s="268"/>
      <c r="L349" s="274"/>
      <c r="M349" s="275"/>
      <c r="N349" s="276"/>
      <c r="P349" s="291" t="str">
        <f>IF(R349 = "", "", COUNT($R$4:R349))</f>
        <v/>
      </c>
      <c r="Q349" s="291" t="str">
        <f t="shared" si="41"/>
        <v/>
      </c>
      <c r="R349" s="292" t="str">
        <f t="shared" si="42"/>
        <v/>
      </c>
      <c r="S349" s="293" t="str">
        <f t="shared" si="44"/>
        <v/>
      </c>
      <c r="T349" s="294" t="str">
        <f t="shared" si="45"/>
        <v/>
      </c>
      <c r="U349" s="295" t="str">
        <f t="shared" si="46"/>
        <v/>
      </c>
      <c r="V349" s="296" t="str">
        <f t="shared" si="47"/>
        <v/>
      </c>
      <c r="W349" s="8"/>
      <c r="AR349" t="str">
        <f t="shared" si="48"/>
        <v/>
      </c>
      <c r="AS349" t="str">
        <f t="shared" si="43"/>
        <v/>
      </c>
      <c r="AT349" s="145"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ht="15" customHeight="1" x14ac:dyDescent="0.35">
      <c r="A350" s="271"/>
      <c r="B350" s="269"/>
      <c r="C350" s="270"/>
      <c r="D350" s="270"/>
      <c r="E350" s="270"/>
      <c r="F350" s="270"/>
      <c r="G350" s="272"/>
      <c r="H350" s="273"/>
      <c r="I350" s="271"/>
      <c r="J350" s="268"/>
      <c r="K350" s="268"/>
      <c r="L350" s="274"/>
      <c r="M350" s="275"/>
      <c r="N350" s="276"/>
      <c r="P350" s="291" t="str">
        <f>IF(R350 = "", "", COUNT($R$4:R350))</f>
        <v/>
      </c>
      <c r="Q350" s="291" t="str">
        <f t="shared" si="41"/>
        <v/>
      </c>
      <c r="R350" s="292" t="str">
        <f t="shared" si="42"/>
        <v/>
      </c>
      <c r="S350" s="293" t="str">
        <f t="shared" si="44"/>
        <v/>
      </c>
      <c r="T350" s="294" t="str">
        <f t="shared" si="45"/>
        <v/>
      </c>
      <c r="U350" s="295" t="str">
        <f t="shared" si="46"/>
        <v/>
      </c>
      <c r="V350" s="296" t="str">
        <f t="shared" si="47"/>
        <v/>
      </c>
      <c r="W350" s="8"/>
      <c r="AR350" t="str">
        <f t="shared" si="48"/>
        <v/>
      </c>
      <c r="AS350" t="str">
        <f t="shared" si="43"/>
        <v/>
      </c>
      <c r="AT350" s="145"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ht="15" customHeight="1" x14ac:dyDescent="0.35">
      <c r="A351" s="271"/>
      <c r="B351" s="269"/>
      <c r="C351" s="270"/>
      <c r="D351" s="270"/>
      <c r="E351" s="270"/>
      <c r="F351" s="270"/>
      <c r="G351" s="272"/>
      <c r="H351" s="273"/>
      <c r="I351" s="271"/>
      <c r="J351" s="268"/>
      <c r="K351" s="268"/>
      <c r="L351" s="274"/>
      <c r="M351" s="275"/>
      <c r="N351" s="276"/>
      <c r="P351" s="291" t="str">
        <f>IF(R351 = "", "", COUNT($R$4:R351))</f>
        <v/>
      </c>
      <c r="Q351" s="291" t="str">
        <f t="shared" si="41"/>
        <v/>
      </c>
      <c r="R351" s="292" t="str">
        <f t="shared" si="42"/>
        <v/>
      </c>
      <c r="S351" s="293" t="str">
        <f t="shared" si="44"/>
        <v/>
      </c>
      <c r="T351" s="294" t="str">
        <f t="shared" si="45"/>
        <v/>
      </c>
      <c r="U351" s="295" t="str">
        <f t="shared" si="46"/>
        <v/>
      </c>
      <c r="V351" s="296" t="str">
        <f t="shared" si="47"/>
        <v/>
      </c>
      <c r="W351" s="8"/>
      <c r="AR351" t="str">
        <f t="shared" si="48"/>
        <v/>
      </c>
      <c r="AS351" t="str">
        <f t="shared" si="43"/>
        <v/>
      </c>
      <c r="AT351" s="145"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ht="15" customHeight="1" x14ac:dyDescent="0.35">
      <c r="A352" s="271"/>
      <c r="B352" s="269"/>
      <c r="C352" s="270"/>
      <c r="D352" s="270"/>
      <c r="E352" s="270"/>
      <c r="F352" s="270"/>
      <c r="G352" s="272"/>
      <c r="H352" s="273"/>
      <c r="I352" s="271"/>
      <c r="J352" s="268"/>
      <c r="K352" s="268"/>
      <c r="L352" s="274"/>
      <c r="M352" s="275"/>
      <c r="N352" s="276"/>
      <c r="P352" s="291" t="str">
        <f>IF(R352 = "", "", COUNT($R$4:R352))</f>
        <v/>
      </c>
      <c r="Q352" s="291" t="str">
        <f t="shared" si="41"/>
        <v/>
      </c>
      <c r="R352" s="292" t="str">
        <f t="shared" si="42"/>
        <v/>
      </c>
      <c r="S352" s="293" t="str">
        <f t="shared" si="44"/>
        <v/>
      </c>
      <c r="T352" s="294" t="str">
        <f t="shared" si="45"/>
        <v/>
      </c>
      <c r="U352" s="295" t="str">
        <f t="shared" si="46"/>
        <v/>
      </c>
      <c r="V352" s="296" t="str">
        <f t="shared" si="47"/>
        <v/>
      </c>
      <c r="W352" s="8"/>
      <c r="AR352" t="str">
        <f t="shared" si="48"/>
        <v/>
      </c>
      <c r="AS352" t="str">
        <f t="shared" si="43"/>
        <v/>
      </c>
      <c r="AT352" s="145"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ht="15" customHeight="1" x14ac:dyDescent="0.35">
      <c r="A353" s="271"/>
      <c r="B353" s="269"/>
      <c r="C353" s="270"/>
      <c r="D353" s="270"/>
      <c r="E353" s="270"/>
      <c r="F353" s="270"/>
      <c r="G353" s="272"/>
      <c r="H353" s="273"/>
      <c r="I353" s="271"/>
      <c r="J353" s="268"/>
      <c r="K353" s="268"/>
      <c r="L353" s="274"/>
      <c r="M353" s="275"/>
      <c r="N353" s="276"/>
      <c r="P353" s="291" t="str">
        <f>IF(R353 = "", "", COUNT($R$4:R353))</f>
        <v/>
      </c>
      <c r="Q353" s="291" t="str">
        <f t="shared" si="41"/>
        <v/>
      </c>
      <c r="R353" s="292" t="str">
        <f t="shared" si="42"/>
        <v/>
      </c>
      <c r="S353" s="293" t="str">
        <f t="shared" si="44"/>
        <v/>
      </c>
      <c r="T353" s="294" t="str">
        <f t="shared" si="45"/>
        <v/>
      </c>
      <c r="U353" s="295" t="str">
        <f t="shared" si="46"/>
        <v/>
      </c>
      <c r="V353" s="296" t="str">
        <f t="shared" si="47"/>
        <v/>
      </c>
      <c r="W353" s="8"/>
      <c r="AR353" t="str">
        <f t="shared" si="48"/>
        <v/>
      </c>
      <c r="AS353" t="str">
        <f t="shared" si="43"/>
        <v/>
      </c>
      <c r="AT353" s="145"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ht="15" customHeight="1" x14ac:dyDescent="0.35">
      <c r="A354" s="271"/>
      <c r="B354" s="269"/>
      <c r="C354" s="270"/>
      <c r="D354" s="270"/>
      <c r="E354" s="270"/>
      <c r="F354" s="270"/>
      <c r="G354" s="272"/>
      <c r="H354" s="273"/>
      <c r="I354" s="271"/>
      <c r="J354" s="268"/>
      <c r="K354" s="268"/>
      <c r="L354" s="274"/>
      <c r="M354" s="275"/>
      <c r="N354" s="276"/>
      <c r="P354" s="291" t="str">
        <f>IF(R354 = "", "", COUNT($R$4:R354))</f>
        <v/>
      </c>
      <c r="Q354" s="291" t="str">
        <f t="shared" si="41"/>
        <v/>
      </c>
      <c r="R354" s="292" t="str">
        <f t="shared" si="42"/>
        <v/>
      </c>
      <c r="S354" s="293" t="str">
        <f t="shared" si="44"/>
        <v/>
      </c>
      <c r="T354" s="294" t="str">
        <f t="shared" si="45"/>
        <v/>
      </c>
      <c r="U354" s="295" t="str">
        <f t="shared" si="46"/>
        <v/>
      </c>
      <c r="V354" s="296" t="str">
        <f t="shared" si="47"/>
        <v/>
      </c>
      <c r="W354" s="8"/>
      <c r="AR354" t="str">
        <f t="shared" si="48"/>
        <v/>
      </c>
      <c r="AS354" t="str">
        <f t="shared" si="43"/>
        <v/>
      </c>
      <c r="AT354" s="145"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ht="15" customHeight="1" x14ac:dyDescent="0.35">
      <c r="A355" s="271"/>
      <c r="B355" s="269"/>
      <c r="C355" s="270"/>
      <c r="D355" s="270"/>
      <c r="E355" s="270"/>
      <c r="F355" s="270"/>
      <c r="G355" s="272"/>
      <c r="H355" s="273"/>
      <c r="I355" s="271"/>
      <c r="J355" s="268"/>
      <c r="K355" s="268"/>
      <c r="L355" s="274"/>
      <c r="M355" s="275"/>
      <c r="N355" s="276"/>
      <c r="P355" s="291" t="str">
        <f>IF(R355 = "", "", COUNT($R$4:R355))</f>
        <v/>
      </c>
      <c r="Q355" s="291" t="str">
        <f t="shared" si="41"/>
        <v/>
      </c>
      <c r="R355" s="292" t="str">
        <f t="shared" si="42"/>
        <v/>
      </c>
      <c r="S355" s="293" t="str">
        <f t="shared" si="44"/>
        <v/>
      </c>
      <c r="T355" s="294" t="str">
        <f t="shared" si="45"/>
        <v/>
      </c>
      <c r="U355" s="295" t="str">
        <f t="shared" si="46"/>
        <v/>
      </c>
      <c r="V355" s="296" t="str">
        <f t="shared" si="47"/>
        <v/>
      </c>
      <c r="W355" s="8"/>
      <c r="AR355" t="str">
        <f t="shared" si="48"/>
        <v/>
      </c>
      <c r="AS355" t="str">
        <f t="shared" si="43"/>
        <v/>
      </c>
      <c r="AT355" s="145"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ht="15" customHeight="1" x14ac:dyDescent="0.35">
      <c r="A356" s="271"/>
      <c r="B356" s="269"/>
      <c r="C356" s="270"/>
      <c r="D356" s="270"/>
      <c r="E356" s="270"/>
      <c r="F356" s="270"/>
      <c r="G356" s="272"/>
      <c r="H356" s="273"/>
      <c r="I356" s="271"/>
      <c r="J356" s="268"/>
      <c r="K356" s="268"/>
      <c r="L356" s="274"/>
      <c r="M356" s="275"/>
      <c r="N356" s="276"/>
      <c r="P356" s="291" t="str">
        <f>IF(R356 = "", "", COUNT($R$4:R356))</f>
        <v/>
      </c>
      <c r="Q356" s="291" t="str">
        <f t="shared" si="41"/>
        <v/>
      </c>
      <c r="R356" s="292" t="str">
        <f t="shared" si="42"/>
        <v/>
      </c>
      <c r="S356" s="293" t="str">
        <f t="shared" si="44"/>
        <v/>
      </c>
      <c r="T356" s="294" t="str">
        <f t="shared" si="45"/>
        <v/>
      </c>
      <c r="U356" s="295" t="str">
        <f t="shared" si="46"/>
        <v/>
      </c>
      <c r="V356" s="296" t="str">
        <f t="shared" si="47"/>
        <v/>
      </c>
      <c r="W356" s="8"/>
      <c r="AR356" t="str">
        <f t="shared" si="48"/>
        <v/>
      </c>
      <c r="AS356" t="str">
        <f t="shared" si="43"/>
        <v/>
      </c>
      <c r="AT356" s="145"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ht="15" customHeight="1" x14ac:dyDescent="0.35">
      <c r="A357" s="271"/>
      <c r="B357" s="269"/>
      <c r="C357" s="270"/>
      <c r="D357" s="270"/>
      <c r="E357" s="270"/>
      <c r="F357" s="270"/>
      <c r="G357" s="272"/>
      <c r="H357" s="273"/>
      <c r="I357" s="271"/>
      <c r="J357" s="268"/>
      <c r="K357" s="268"/>
      <c r="L357" s="274"/>
      <c r="M357" s="275"/>
      <c r="N357" s="276"/>
      <c r="P357" s="291" t="str">
        <f>IF(R357 = "", "", COUNT($R$4:R357))</f>
        <v/>
      </c>
      <c r="Q357" s="291" t="str">
        <f t="shared" si="41"/>
        <v/>
      </c>
      <c r="R357" s="292" t="str">
        <f t="shared" si="42"/>
        <v/>
      </c>
      <c r="S357" s="293" t="str">
        <f t="shared" si="44"/>
        <v/>
      </c>
      <c r="T357" s="294" t="str">
        <f t="shared" si="45"/>
        <v/>
      </c>
      <c r="U357" s="295" t="str">
        <f t="shared" si="46"/>
        <v/>
      </c>
      <c r="V357" s="296" t="str">
        <f t="shared" si="47"/>
        <v/>
      </c>
      <c r="W357" s="8"/>
      <c r="AR357" t="str">
        <f t="shared" si="48"/>
        <v/>
      </c>
      <c r="AS357" t="str">
        <f t="shared" si="43"/>
        <v/>
      </c>
      <c r="AT357" s="145"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ht="15" customHeight="1" x14ac:dyDescent="0.35">
      <c r="A358" s="271"/>
      <c r="B358" s="269"/>
      <c r="C358" s="270"/>
      <c r="D358" s="270"/>
      <c r="E358" s="270"/>
      <c r="F358" s="270"/>
      <c r="G358" s="272"/>
      <c r="H358" s="273"/>
      <c r="I358" s="271"/>
      <c r="J358" s="268"/>
      <c r="K358" s="268"/>
      <c r="L358" s="274"/>
      <c r="M358" s="275"/>
      <c r="N358" s="276"/>
      <c r="P358" s="291" t="str">
        <f>IF(R358 = "", "", COUNT($R$4:R358))</f>
        <v/>
      </c>
      <c r="Q358" s="291" t="str">
        <f t="shared" si="41"/>
        <v/>
      </c>
      <c r="R358" s="292" t="str">
        <f t="shared" si="42"/>
        <v/>
      </c>
      <c r="S358" s="293" t="str">
        <f t="shared" si="44"/>
        <v/>
      </c>
      <c r="T358" s="294" t="str">
        <f t="shared" si="45"/>
        <v/>
      </c>
      <c r="U358" s="295" t="str">
        <f t="shared" si="46"/>
        <v/>
      </c>
      <c r="V358" s="296" t="str">
        <f t="shared" si="47"/>
        <v/>
      </c>
      <c r="W358" s="8"/>
      <c r="AR358" t="str">
        <f t="shared" si="48"/>
        <v/>
      </c>
      <c r="AS358" t="str">
        <f t="shared" si="43"/>
        <v/>
      </c>
      <c r="AT358" s="145"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ht="15" customHeight="1" x14ac:dyDescent="0.35">
      <c r="A359" s="271"/>
      <c r="B359" s="269"/>
      <c r="C359" s="270"/>
      <c r="D359" s="270"/>
      <c r="E359" s="270"/>
      <c r="F359" s="270"/>
      <c r="G359" s="272"/>
      <c r="H359" s="273"/>
      <c r="I359" s="271"/>
      <c r="J359" s="268"/>
      <c r="K359" s="268"/>
      <c r="L359" s="274"/>
      <c r="M359" s="275"/>
      <c r="N359" s="276"/>
      <c r="P359" s="291" t="str">
        <f>IF(R359 = "", "", COUNT($R$4:R359))</f>
        <v/>
      </c>
      <c r="Q359" s="291" t="str">
        <f t="shared" si="41"/>
        <v/>
      </c>
      <c r="R359" s="292" t="str">
        <f t="shared" si="42"/>
        <v/>
      </c>
      <c r="S359" s="293" t="str">
        <f t="shared" si="44"/>
        <v/>
      </c>
      <c r="T359" s="294" t="str">
        <f t="shared" si="45"/>
        <v/>
      </c>
      <c r="U359" s="295" t="str">
        <f t="shared" si="46"/>
        <v/>
      </c>
      <c r="V359" s="296" t="str">
        <f t="shared" si="47"/>
        <v/>
      </c>
      <c r="W359" s="8"/>
      <c r="AR359" t="str">
        <f t="shared" si="48"/>
        <v/>
      </c>
      <c r="AS359" t="str">
        <f t="shared" si="43"/>
        <v/>
      </c>
      <c r="AT359" s="145"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ht="15" customHeight="1" x14ac:dyDescent="0.35">
      <c r="A360" s="271"/>
      <c r="B360" s="269"/>
      <c r="C360" s="270"/>
      <c r="D360" s="270"/>
      <c r="E360" s="270"/>
      <c r="F360" s="270"/>
      <c r="G360" s="272"/>
      <c r="H360" s="273"/>
      <c r="I360" s="271"/>
      <c r="J360" s="268"/>
      <c r="K360" s="268"/>
      <c r="L360" s="274"/>
      <c r="M360" s="275"/>
      <c r="N360" s="276"/>
      <c r="P360" s="291" t="str">
        <f>IF(R360 = "", "", COUNT($R$4:R360))</f>
        <v/>
      </c>
      <c r="Q360" s="291" t="str">
        <f t="shared" si="41"/>
        <v/>
      </c>
      <c r="R360" s="292" t="str">
        <f t="shared" si="42"/>
        <v/>
      </c>
      <c r="S360" s="293" t="str">
        <f t="shared" si="44"/>
        <v/>
      </c>
      <c r="T360" s="294" t="str">
        <f t="shared" si="45"/>
        <v/>
      </c>
      <c r="U360" s="295" t="str">
        <f t="shared" si="46"/>
        <v/>
      </c>
      <c r="V360" s="296" t="str">
        <f t="shared" si="47"/>
        <v/>
      </c>
      <c r="W360" s="8"/>
      <c r="AR360" t="str">
        <f t="shared" si="48"/>
        <v/>
      </c>
      <c r="AS360" t="str">
        <f t="shared" si="43"/>
        <v/>
      </c>
      <c r="AT360" s="145"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ht="15" customHeight="1" x14ac:dyDescent="0.35">
      <c r="A361" s="271"/>
      <c r="B361" s="269"/>
      <c r="C361" s="270"/>
      <c r="D361" s="270"/>
      <c r="E361" s="270"/>
      <c r="F361" s="270"/>
      <c r="G361" s="272"/>
      <c r="H361" s="273"/>
      <c r="I361" s="271"/>
      <c r="J361" s="268"/>
      <c r="K361" s="268"/>
      <c r="L361" s="274"/>
      <c r="M361" s="275"/>
      <c r="N361" s="276"/>
      <c r="P361" s="291" t="str">
        <f>IF(R361 = "", "", COUNT($R$4:R361))</f>
        <v/>
      </c>
      <c r="Q361" s="291" t="str">
        <f t="shared" si="41"/>
        <v/>
      </c>
      <c r="R361" s="292" t="str">
        <f t="shared" si="42"/>
        <v/>
      </c>
      <c r="S361" s="293" t="str">
        <f t="shared" si="44"/>
        <v/>
      </c>
      <c r="T361" s="294" t="str">
        <f t="shared" si="45"/>
        <v/>
      </c>
      <c r="U361" s="295" t="str">
        <f t="shared" si="46"/>
        <v/>
      </c>
      <c r="V361" s="296" t="str">
        <f t="shared" si="47"/>
        <v/>
      </c>
      <c r="W361" s="8"/>
      <c r="AR361" t="str">
        <f t="shared" si="48"/>
        <v/>
      </c>
      <c r="AS361" t="str">
        <f t="shared" si="43"/>
        <v/>
      </c>
      <c r="AT361" s="145"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ht="15" customHeight="1" x14ac:dyDescent="0.35">
      <c r="A362" s="271"/>
      <c r="B362" s="269"/>
      <c r="C362" s="270"/>
      <c r="D362" s="270"/>
      <c r="E362" s="270"/>
      <c r="F362" s="270"/>
      <c r="G362" s="272"/>
      <c r="H362" s="273"/>
      <c r="I362" s="271"/>
      <c r="J362" s="268"/>
      <c r="K362" s="268"/>
      <c r="L362" s="274"/>
      <c r="M362" s="275"/>
      <c r="N362" s="276"/>
      <c r="P362" s="291" t="str">
        <f>IF(R362 = "", "", COUNT($R$4:R362))</f>
        <v/>
      </c>
      <c r="Q362" s="291" t="str">
        <f t="shared" si="41"/>
        <v/>
      </c>
      <c r="R362" s="292" t="str">
        <f t="shared" si="42"/>
        <v/>
      </c>
      <c r="S362" s="293" t="str">
        <f t="shared" si="44"/>
        <v/>
      </c>
      <c r="T362" s="294" t="str">
        <f t="shared" si="45"/>
        <v/>
      </c>
      <c r="U362" s="295" t="str">
        <f t="shared" si="46"/>
        <v/>
      </c>
      <c r="V362" s="296" t="str">
        <f t="shared" si="47"/>
        <v/>
      </c>
      <c r="W362" s="8"/>
      <c r="AR362" t="str">
        <f t="shared" si="48"/>
        <v/>
      </c>
      <c r="AS362" t="str">
        <f t="shared" si="43"/>
        <v/>
      </c>
      <c r="AT362" s="145"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ht="15" customHeight="1" x14ac:dyDescent="0.35">
      <c r="A363" s="271"/>
      <c r="B363" s="269"/>
      <c r="C363" s="270"/>
      <c r="D363" s="270"/>
      <c r="E363" s="270"/>
      <c r="F363" s="270"/>
      <c r="G363" s="272"/>
      <c r="H363" s="273"/>
      <c r="I363" s="271"/>
      <c r="J363" s="268"/>
      <c r="K363" s="268"/>
      <c r="L363" s="274"/>
      <c r="M363" s="275"/>
      <c r="N363" s="276"/>
      <c r="P363" s="291" t="str">
        <f>IF(R363 = "", "", COUNT($R$4:R363))</f>
        <v/>
      </c>
      <c r="Q363" s="291" t="str">
        <f t="shared" si="41"/>
        <v/>
      </c>
      <c r="R363" s="292" t="str">
        <f t="shared" si="42"/>
        <v/>
      </c>
      <c r="S363" s="293" t="str">
        <f t="shared" si="44"/>
        <v/>
      </c>
      <c r="T363" s="294" t="str">
        <f t="shared" si="45"/>
        <v/>
      </c>
      <c r="U363" s="295" t="str">
        <f t="shared" si="46"/>
        <v/>
      </c>
      <c r="V363" s="296" t="str">
        <f t="shared" si="47"/>
        <v/>
      </c>
      <c r="W363" s="8"/>
      <c r="AR363" t="str">
        <f t="shared" si="48"/>
        <v/>
      </c>
      <c r="AS363" t="str">
        <f t="shared" si="43"/>
        <v/>
      </c>
      <c r="AT363" s="145"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ht="15" customHeight="1" x14ac:dyDescent="0.35">
      <c r="A364" s="271"/>
      <c r="B364" s="269"/>
      <c r="C364" s="270"/>
      <c r="D364" s="270"/>
      <c r="E364" s="270"/>
      <c r="F364" s="270"/>
      <c r="G364" s="272"/>
      <c r="H364" s="273"/>
      <c r="I364" s="271"/>
      <c r="J364" s="268"/>
      <c r="K364" s="268"/>
      <c r="L364" s="274"/>
      <c r="M364" s="275"/>
      <c r="N364" s="276"/>
      <c r="P364" s="291" t="str">
        <f>IF(R364 = "", "", COUNT($R$4:R364))</f>
        <v/>
      </c>
      <c r="Q364" s="291" t="str">
        <f t="shared" si="41"/>
        <v/>
      </c>
      <c r="R364" s="292" t="str">
        <f t="shared" si="42"/>
        <v/>
      </c>
      <c r="S364" s="293" t="str">
        <f t="shared" si="44"/>
        <v/>
      </c>
      <c r="T364" s="294" t="str">
        <f t="shared" si="45"/>
        <v/>
      </c>
      <c r="U364" s="295" t="str">
        <f t="shared" si="46"/>
        <v/>
      </c>
      <c r="V364" s="296" t="str">
        <f t="shared" si="47"/>
        <v/>
      </c>
      <c r="W364" s="8"/>
      <c r="AR364" t="str">
        <f t="shared" si="48"/>
        <v/>
      </c>
      <c r="AS364" t="str">
        <f t="shared" si="43"/>
        <v/>
      </c>
      <c r="AT364" s="145"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ht="15" customHeight="1" x14ac:dyDescent="0.35">
      <c r="A365" s="271"/>
      <c r="B365" s="269"/>
      <c r="C365" s="270"/>
      <c r="D365" s="270"/>
      <c r="E365" s="270"/>
      <c r="F365" s="270"/>
      <c r="G365" s="272"/>
      <c r="H365" s="273"/>
      <c r="I365" s="271"/>
      <c r="J365" s="268"/>
      <c r="K365" s="268"/>
      <c r="L365" s="274"/>
      <c r="M365" s="275"/>
      <c r="N365" s="276"/>
      <c r="P365" s="291" t="str">
        <f>IF(R365 = "", "", COUNT($R$4:R365))</f>
        <v/>
      </c>
      <c r="Q365" s="291" t="str">
        <f t="shared" si="41"/>
        <v/>
      </c>
      <c r="R365" s="292" t="str">
        <f t="shared" si="42"/>
        <v/>
      </c>
      <c r="S365" s="293" t="str">
        <f t="shared" si="44"/>
        <v/>
      </c>
      <c r="T365" s="294" t="str">
        <f t="shared" si="45"/>
        <v/>
      </c>
      <c r="U365" s="295" t="str">
        <f t="shared" si="46"/>
        <v/>
      </c>
      <c r="V365" s="296" t="str">
        <f t="shared" si="47"/>
        <v/>
      </c>
      <c r="W365" s="8"/>
      <c r="AR365" t="str">
        <f t="shared" si="48"/>
        <v/>
      </c>
      <c r="AS365" t="str">
        <f t="shared" si="43"/>
        <v/>
      </c>
      <c r="AT365" s="145"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ht="15" customHeight="1" x14ac:dyDescent="0.35">
      <c r="A366" s="271"/>
      <c r="B366" s="269"/>
      <c r="C366" s="270"/>
      <c r="D366" s="270"/>
      <c r="E366" s="270"/>
      <c r="F366" s="270"/>
      <c r="G366" s="272"/>
      <c r="H366" s="273"/>
      <c r="I366" s="271"/>
      <c r="J366" s="268"/>
      <c r="K366" s="268"/>
      <c r="L366" s="274"/>
      <c r="M366" s="275"/>
      <c r="N366" s="276"/>
      <c r="P366" s="291" t="str">
        <f>IF(R366 = "", "", COUNT($R$4:R366))</f>
        <v/>
      </c>
      <c r="Q366" s="291" t="str">
        <f t="shared" si="41"/>
        <v/>
      </c>
      <c r="R366" s="292" t="str">
        <f t="shared" si="42"/>
        <v/>
      </c>
      <c r="S366" s="293" t="str">
        <f t="shared" si="44"/>
        <v/>
      </c>
      <c r="T366" s="294" t="str">
        <f t="shared" si="45"/>
        <v/>
      </c>
      <c r="U366" s="295" t="str">
        <f t="shared" si="46"/>
        <v/>
      </c>
      <c r="V366" s="296" t="str">
        <f t="shared" si="47"/>
        <v/>
      </c>
      <c r="W366" s="8"/>
      <c r="AR366" t="str">
        <f t="shared" si="48"/>
        <v/>
      </c>
      <c r="AS366" t="str">
        <f t="shared" si="43"/>
        <v/>
      </c>
      <c r="AT366" s="145"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ht="15" customHeight="1" x14ac:dyDescent="0.35">
      <c r="A367" s="271"/>
      <c r="B367" s="269"/>
      <c r="C367" s="270"/>
      <c r="D367" s="270"/>
      <c r="E367" s="270"/>
      <c r="F367" s="270"/>
      <c r="G367" s="272"/>
      <c r="H367" s="273"/>
      <c r="I367" s="271"/>
      <c r="J367" s="268"/>
      <c r="K367" s="268"/>
      <c r="L367" s="274"/>
      <c r="M367" s="275"/>
      <c r="N367" s="276"/>
      <c r="P367" s="291" t="str">
        <f>IF(R367 = "", "", COUNT($R$4:R367))</f>
        <v/>
      </c>
      <c r="Q367" s="291" t="str">
        <f t="shared" si="41"/>
        <v/>
      </c>
      <c r="R367" s="292" t="str">
        <f t="shared" si="42"/>
        <v/>
      </c>
      <c r="S367" s="293" t="str">
        <f t="shared" si="44"/>
        <v/>
      </c>
      <c r="T367" s="294" t="str">
        <f t="shared" si="45"/>
        <v/>
      </c>
      <c r="U367" s="295" t="str">
        <f t="shared" si="46"/>
        <v/>
      </c>
      <c r="V367" s="296" t="str">
        <f t="shared" si="47"/>
        <v/>
      </c>
      <c r="W367" s="8"/>
      <c r="AR367" t="str">
        <f t="shared" si="48"/>
        <v/>
      </c>
      <c r="AS367" t="str">
        <f t="shared" si="43"/>
        <v/>
      </c>
      <c r="AT367" s="145"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ht="15" customHeight="1" x14ac:dyDescent="0.35">
      <c r="A368" s="271"/>
      <c r="B368" s="269"/>
      <c r="C368" s="270"/>
      <c r="D368" s="270"/>
      <c r="E368" s="270"/>
      <c r="F368" s="270"/>
      <c r="G368" s="272"/>
      <c r="H368" s="273"/>
      <c r="I368" s="271"/>
      <c r="J368" s="268"/>
      <c r="K368" s="268"/>
      <c r="L368" s="274"/>
      <c r="M368" s="275"/>
      <c r="N368" s="276"/>
      <c r="P368" s="291" t="str">
        <f>IF(R368 = "", "", COUNT($R$4:R368))</f>
        <v/>
      </c>
      <c r="Q368" s="291" t="str">
        <f t="shared" si="41"/>
        <v/>
      </c>
      <c r="R368" s="292" t="str">
        <f t="shared" si="42"/>
        <v/>
      </c>
      <c r="S368" s="293" t="str">
        <f t="shared" si="44"/>
        <v/>
      </c>
      <c r="T368" s="294" t="str">
        <f t="shared" si="45"/>
        <v/>
      </c>
      <c r="U368" s="295" t="str">
        <f t="shared" si="46"/>
        <v/>
      </c>
      <c r="V368" s="296" t="str">
        <f t="shared" si="47"/>
        <v/>
      </c>
      <c r="W368" s="8"/>
      <c r="AR368" t="str">
        <f t="shared" si="48"/>
        <v/>
      </c>
      <c r="AS368" t="str">
        <f t="shared" si="43"/>
        <v/>
      </c>
      <c r="AT368" s="145"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ht="15" customHeight="1" x14ac:dyDescent="0.35">
      <c r="A369" s="271"/>
      <c r="B369" s="269"/>
      <c r="C369" s="270"/>
      <c r="D369" s="270"/>
      <c r="E369" s="270"/>
      <c r="F369" s="270"/>
      <c r="G369" s="272"/>
      <c r="H369" s="273"/>
      <c r="I369" s="271"/>
      <c r="J369" s="268"/>
      <c r="K369" s="268"/>
      <c r="L369" s="274"/>
      <c r="M369" s="275"/>
      <c r="N369" s="276"/>
      <c r="P369" s="291" t="str">
        <f>IF(R369 = "", "", COUNT($R$4:R369))</f>
        <v/>
      </c>
      <c r="Q369" s="291" t="str">
        <f t="shared" si="41"/>
        <v/>
      </c>
      <c r="R369" s="292" t="str">
        <f t="shared" si="42"/>
        <v/>
      </c>
      <c r="S369" s="293" t="str">
        <f t="shared" si="44"/>
        <v/>
      </c>
      <c r="T369" s="294" t="str">
        <f t="shared" si="45"/>
        <v/>
      </c>
      <c r="U369" s="295" t="str">
        <f t="shared" si="46"/>
        <v/>
      </c>
      <c r="V369" s="296" t="str">
        <f t="shared" si="47"/>
        <v/>
      </c>
      <c r="W369" s="8"/>
      <c r="AR369" t="str">
        <f t="shared" si="48"/>
        <v/>
      </c>
      <c r="AS369" t="str">
        <f t="shared" si="43"/>
        <v/>
      </c>
      <c r="AT369" s="145"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ht="15" customHeight="1" x14ac:dyDescent="0.35">
      <c r="A370" s="271"/>
      <c r="B370" s="269"/>
      <c r="C370" s="270"/>
      <c r="D370" s="270"/>
      <c r="E370" s="270"/>
      <c r="F370" s="270"/>
      <c r="G370" s="272"/>
      <c r="H370" s="273"/>
      <c r="I370" s="271"/>
      <c r="J370" s="268"/>
      <c r="K370" s="268"/>
      <c r="L370" s="274"/>
      <c r="M370" s="275"/>
      <c r="N370" s="276"/>
      <c r="P370" s="291" t="str">
        <f>IF(R370 = "", "", COUNT($R$4:R370))</f>
        <v/>
      </c>
      <c r="Q370" s="291" t="str">
        <f t="shared" si="41"/>
        <v/>
      </c>
      <c r="R370" s="292" t="str">
        <f t="shared" si="42"/>
        <v/>
      </c>
      <c r="S370" s="293" t="str">
        <f t="shared" si="44"/>
        <v/>
      </c>
      <c r="T370" s="294" t="str">
        <f t="shared" si="45"/>
        <v/>
      </c>
      <c r="U370" s="295" t="str">
        <f t="shared" si="46"/>
        <v/>
      </c>
      <c r="V370" s="296" t="str">
        <f t="shared" si="47"/>
        <v/>
      </c>
      <c r="W370" s="8"/>
      <c r="AR370" t="str">
        <f t="shared" si="48"/>
        <v/>
      </c>
      <c r="AS370" t="str">
        <f t="shared" si="43"/>
        <v/>
      </c>
      <c r="AT370" s="145"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ht="15" customHeight="1" x14ac:dyDescent="0.35">
      <c r="A371" s="271"/>
      <c r="B371" s="269"/>
      <c r="C371" s="270"/>
      <c r="D371" s="270"/>
      <c r="E371" s="270"/>
      <c r="F371" s="270"/>
      <c r="G371" s="272"/>
      <c r="H371" s="273"/>
      <c r="I371" s="271"/>
      <c r="J371" s="268"/>
      <c r="K371" s="268"/>
      <c r="L371" s="274"/>
      <c r="M371" s="275"/>
      <c r="N371" s="276"/>
      <c r="P371" s="291" t="str">
        <f>IF(R371 = "", "", COUNT($R$4:R371))</f>
        <v/>
      </c>
      <c r="Q371" s="291" t="str">
        <f t="shared" si="41"/>
        <v/>
      </c>
      <c r="R371" s="292" t="str">
        <f t="shared" si="42"/>
        <v/>
      </c>
      <c r="S371" s="293" t="str">
        <f t="shared" si="44"/>
        <v/>
      </c>
      <c r="T371" s="294" t="str">
        <f t="shared" si="45"/>
        <v/>
      </c>
      <c r="U371" s="295" t="str">
        <f t="shared" si="46"/>
        <v/>
      </c>
      <c r="V371" s="296" t="str">
        <f t="shared" si="47"/>
        <v/>
      </c>
      <c r="W371" s="8"/>
      <c r="AR371" t="str">
        <f t="shared" si="48"/>
        <v/>
      </c>
      <c r="AS371" t="str">
        <f t="shared" si="43"/>
        <v/>
      </c>
      <c r="AT371" s="145"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ht="15" customHeight="1" x14ac:dyDescent="0.35">
      <c r="A372" s="271"/>
      <c r="B372" s="269"/>
      <c r="C372" s="270"/>
      <c r="D372" s="270"/>
      <c r="E372" s="270"/>
      <c r="F372" s="270"/>
      <c r="G372" s="272"/>
      <c r="H372" s="273"/>
      <c r="I372" s="271"/>
      <c r="J372" s="268"/>
      <c r="K372" s="268"/>
      <c r="L372" s="274"/>
      <c r="M372" s="275"/>
      <c r="N372" s="276"/>
      <c r="P372" s="291" t="str">
        <f>IF(R372 = "", "", COUNT($R$4:R372))</f>
        <v/>
      </c>
      <c r="Q372" s="291" t="str">
        <f t="shared" si="41"/>
        <v/>
      </c>
      <c r="R372" s="292" t="str">
        <f t="shared" si="42"/>
        <v/>
      </c>
      <c r="S372" s="293" t="str">
        <f t="shared" si="44"/>
        <v/>
      </c>
      <c r="T372" s="294" t="str">
        <f t="shared" si="45"/>
        <v/>
      </c>
      <c r="U372" s="295" t="str">
        <f t="shared" si="46"/>
        <v/>
      </c>
      <c r="V372" s="296" t="str">
        <f t="shared" si="47"/>
        <v/>
      </c>
      <c r="W372" s="8"/>
      <c r="AR372" t="str">
        <f t="shared" si="48"/>
        <v/>
      </c>
      <c r="AS372" t="str">
        <f t="shared" si="43"/>
        <v/>
      </c>
      <c r="AT372" s="145"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ht="15" customHeight="1" x14ac:dyDescent="0.35">
      <c r="A373" s="271"/>
      <c r="B373" s="269"/>
      <c r="C373" s="270"/>
      <c r="D373" s="270"/>
      <c r="E373" s="270"/>
      <c r="F373" s="270"/>
      <c r="G373" s="272"/>
      <c r="H373" s="273"/>
      <c r="I373" s="271"/>
      <c r="J373" s="268"/>
      <c r="K373" s="268"/>
      <c r="L373" s="274"/>
      <c r="M373" s="275"/>
      <c r="N373" s="276"/>
      <c r="P373" s="291" t="str">
        <f>IF(R373 = "", "", COUNT($R$4:R373))</f>
        <v/>
      </c>
      <c r="Q373" s="291" t="str">
        <f t="shared" si="41"/>
        <v/>
      </c>
      <c r="R373" s="292" t="str">
        <f t="shared" si="42"/>
        <v/>
      </c>
      <c r="S373" s="293" t="str">
        <f t="shared" si="44"/>
        <v/>
      </c>
      <c r="T373" s="294" t="str">
        <f t="shared" si="45"/>
        <v/>
      </c>
      <c r="U373" s="295" t="str">
        <f t="shared" si="46"/>
        <v/>
      </c>
      <c r="V373" s="296" t="str">
        <f t="shared" si="47"/>
        <v/>
      </c>
      <c r="W373" s="8"/>
      <c r="AR373" t="str">
        <f t="shared" si="48"/>
        <v/>
      </c>
      <c r="AS373" t="str">
        <f t="shared" si="43"/>
        <v/>
      </c>
      <c r="AT373" s="145"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ht="15" customHeight="1" x14ac:dyDescent="0.35">
      <c r="A374" s="271"/>
      <c r="B374" s="269"/>
      <c r="C374" s="270"/>
      <c r="D374" s="270"/>
      <c r="E374" s="270"/>
      <c r="F374" s="270"/>
      <c r="G374" s="272"/>
      <c r="H374" s="273"/>
      <c r="I374" s="271"/>
      <c r="J374" s="268"/>
      <c r="K374" s="268"/>
      <c r="L374" s="274"/>
      <c r="M374" s="275"/>
      <c r="N374" s="276"/>
      <c r="P374" s="291" t="str">
        <f>IF(R374 = "", "", COUNT($R$4:R374))</f>
        <v/>
      </c>
      <c r="Q374" s="291" t="str">
        <f t="shared" si="41"/>
        <v/>
      </c>
      <c r="R374" s="292" t="str">
        <f t="shared" si="42"/>
        <v/>
      </c>
      <c r="S374" s="293" t="str">
        <f t="shared" si="44"/>
        <v/>
      </c>
      <c r="T374" s="294" t="str">
        <f t="shared" si="45"/>
        <v/>
      </c>
      <c r="U374" s="295" t="str">
        <f t="shared" si="46"/>
        <v/>
      </c>
      <c r="V374" s="296" t="str">
        <f t="shared" si="47"/>
        <v/>
      </c>
      <c r="W374" s="8"/>
      <c r="AR374" t="str">
        <f t="shared" si="48"/>
        <v/>
      </c>
      <c r="AS374" t="str">
        <f t="shared" si="43"/>
        <v/>
      </c>
      <c r="AT374" s="145"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ht="15" customHeight="1" x14ac:dyDescent="0.35">
      <c r="A375" s="271"/>
      <c r="B375" s="269"/>
      <c r="C375" s="270"/>
      <c r="D375" s="270"/>
      <c r="E375" s="270"/>
      <c r="F375" s="270"/>
      <c r="G375" s="272"/>
      <c r="H375" s="273"/>
      <c r="I375" s="271"/>
      <c r="J375" s="268"/>
      <c r="K375" s="268"/>
      <c r="L375" s="274"/>
      <c r="M375" s="275"/>
      <c r="N375" s="276"/>
      <c r="P375" s="291" t="str">
        <f>IF(R375 = "", "", COUNT($R$4:R375))</f>
        <v/>
      </c>
      <c r="Q375" s="291" t="str">
        <f t="shared" si="41"/>
        <v/>
      </c>
      <c r="R375" s="292" t="str">
        <f t="shared" si="42"/>
        <v/>
      </c>
      <c r="S375" s="293" t="str">
        <f t="shared" si="44"/>
        <v/>
      </c>
      <c r="T375" s="294" t="str">
        <f t="shared" si="45"/>
        <v/>
      </c>
      <c r="U375" s="295" t="str">
        <f t="shared" si="46"/>
        <v/>
      </c>
      <c r="V375" s="296" t="str">
        <f t="shared" si="47"/>
        <v/>
      </c>
      <c r="W375" s="8"/>
      <c r="AR375" t="str">
        <f t="shared" si="48"/>
        <v/>
      </c>
      <c r="AS375" t="str">
        <f t="shared" si="43"/>
        <v/>
      </c>
      <c r="AT375" s="145"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ht="15" customHeight="1" x14ac:dyDescent="0.35">
      <c r="A376" s="271"/>
      <c r="B376" s="269"/>
      <c r="C376" s="270"/>
      <c r="D376" s="270"/>
      <c r="E376" s="270"/>
      <c r="F376" s="270"/>
      <c r="G376" s="272"/>
      <c r="H376" s="273"/>
      <c r="I376" s="271"/>
      <c r="J376" s="268"/>
      <c r="K376" s="268"/>
      <c r="L376" s="274"/>
      <c r="M376" s="275"/>
      <c r="N376" s="276"/>
      <c r="P376" s="291" t="str">
        <f>IF(R376 = "", "", COUNT($R$4:R376))</f>
        <v/>
      </c>
      <c r="Q376" s="291" t="str">
        <f t="shared" si="41"/>
        <v/>
      </c>
      <c r="R376" s="292" t="str">
        <f t="shared" si="42"/>
        <v/>
      </c>
      <c r="S376" s="293" t="str">
        <f t="shared" si="44"/>
        <v/>
      </c>
      <c r="T376" s="294" t="str">
        <f t="shared" si="45"/>
        <v/>
      </c>
      <c r="U376" s="295" t="str">
        <f t="shared" si="46"/>
        <v/>
      </c>
      <c r="V376" s="296" t="str">
        <f t="shared" si="47"/>
        <v/>
      </c>
      <c r="W376" s="8"/>
      <c r="AR376" t="str">
        <f t="shared" si="48"/>
        <v/>
      </c>
      <c r="AS376" t="str">
        <f t="shared" si="43"/>
        <v/>
      </c>
      <c r="AT376" s="145"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ht="15" customHeight="1" x14ac:dyDescent="0.35">
      <c r="A377" s="271"/>
      <c r="B377" s="269"/>
      <c r="C377" s="270"/>
      <c r="D377" s="270"/>
      <c r="E377" s="270"/>
      <c r="F377" s="270"/>
      <c r="G377" s="272"/>
      <c r="H377" s="273"/>
      <c r="I377" s="271"/>
      <c r="J377" s="268"/>
      <c r="K377" s="268"/>
      <c r="L377" s="274"/>
      <c r="M377" s="275"/>
      <c r="N377" s="276"/>
      <c r="P377" s="291" t="str">
        <f>IF(R377 = "", "", COUNT($R$4:R377))</f>
        <v/>
      </c>
      <c r="Q377" s="291" t="str">
        <f t="shared" si="41"/>
        <v/>
      </c>
      <c r="R377" s="292" t="str">
        <f t="shared" si="42"/>
        <v/>
      </c>
      <c r="S377" s="293" t="str">
        <f t="shared" si="44"/>
        <v/>
      </c>
      <c r="T377" s="294" t="str">
        <f t="shared" si="45"/>
        <v/>
      </c>
      <c r="U377" s="295" t="str">
        <f t="shared" si="46"/>
        <v/>
      </c>
      <c r="V377" s="296" t="str">
        <f t="shared" si="47"/>
        <v/>
      </c>
      <c r="W377" s="8"/>
      <c r="AR377" t="str">
        <f t="shared" si="48"/>
        <v/>
      </c>
      <c r="AS377" t="str">
        <f t="shared" si="43"/>
        <v/>
      </c>
      <c r="AT377" s="145"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ht="15" customHeight="1" x14ac:dyDescent="0.35">
      <c r="A378" s="271"/>
      <c r="B378" s="269"/>
      <c r="C378" s="270"/>
      <c r="D378" s="270"/>
      <c r="E378" s="270"/>
      <c r="F378" s="270"/>
      <c r="G378" s="272"/>
      <c r="H378" s="273"/>
      <c r="I378" s="271"/>
      <c r="J378" s="268"/>
      <c r="K378" s="268"/>
      <c r="L378" s="274"/>
      <c r="M378" s="275"/>
      <c r="N378" s="276"/>
      <c r="P378" s="291" t="str">
        <f>IF(R378 = "", "", COUNT($R$4:R378))</f>
        <v/>
      </c>
      <c r="Q378" s="291" t="str">
        <f t="shared" si="41"/>
        <v/>
      </c>
      <c r="R378" s="292" t="str">
        <f t="shared" si="42"/>
        <v/>
      </c>
      <c r="S378" s="293" t="str">
        <f t="shared" si="44"/>
        <v/>
      </c>
      <c r="T378" s="294" t="str">
        <f t="shared" si="45"/>
        <v/>
      </c>
      <c r="U378" s="295" t="str">
        <f t="shared" si="46"/>
        <v/>
      </c>
      <c r="V378" s="296" t="str">
        <f t="shared" si="47"/>
        <v/>
      </c>
      <c r="W378" s="8"/>
      <c r="AR378" t="str">
        <f t="shared" si="48"/>
        <v/>
      </c>
      <c r="AS378" t="str">
        <f t="shared" si="43"/>
        <v/>
      </c>
      <c r="AT378" s="145"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ht="15" customHeight="1" x14ac:dyDescent="0.35">
      <c r="A379" s="271"/>
      <c r="B379" s="269"/>
      <c r="C379" s="270"/>
      <c r="D379" s="270"/>
      <c r="E379" s="270"/>
      <c r="F379" s="270"/>
      <c r="G379" s="272"/>
      <c r="H379" s="273"/>
      <c r="I379" s="271"/>
      <c r="J379" s="268"/>
      <c r="K379" s="268"/>
      <c r="L379" s="274"/>
      <c r="M379" s="275"/>
      <c r="N379" s="276"/>
      <c r="P379" s="291" t="str">
        <f>IF(R379 = "", "", COUNT($R$4:R379))</f>
        <v/>
      </c>
      <c r="Q379" s="291" t="str">
        <f t="shared" si="41"/>
        <v/>
      </c>
      <c r="R379" s="292" t="str">
        <f t="shared" si="42"/>
        <v/>
      </c>
      <c r="S379" s="293" t="str">
        <f t="shared" si="44"/>
        <v/>
      </c>
      <c r="T379" s="294" t="str">
        <f t="shared" si="45"/>
        <v/>
      </c>
      <c r="U379" s="295" t="str">
        <f t="shared" si="46"/>
        <v/>
      </c>
      <c r="V379" s="296" t="str">
        <f t="shared" si="47"/>
        <v/>
      </c>
      <c r="W379" s="8"/>
      <c r="AR379" t="str">
        <f t="shared" si="48"/>
        <v/>
      </c>
      <c r="AS379" t="str">
        <f t="shared" si="43"/>
        <v/>
      </c>
      <c r="AT379" s="145"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ht="15" customHeight="1" x14ac:dyDescent="0.35">
      <c r="A380" s="271"/>
      <c r="B380" s="269"/>
      <c r="C380" s="270"/>
      <c r="D380" s="270"/>
      <c r="E380" s="270"/>
      <c r="F380" s="270"/>
      <c r="G380" s="272"/>
      <c r="H380" s="273"/>
      <c r="I380" s="271"/>
      <c r="J380" s="268"/>
      <c r="K380" s="268"/>
      <c r="L380" s="274"/>
      <c r="M380" s="275"/>
      <c r="N380" s="276"/>
      <c r="P380" s="291" t="str">
        <f>IF(R380 = "", "", COUNT($R$4:R380))</f>
        <v/>
      </c>
      <c r="Q380" s="291" t="str">
        <f t="shared" si="41"/>
        <v/>
      </c>
      <c r="R380" s="292" t="str">
        <f t="shared" si="42"/>
        <v/>
      </c>
      <c r="S380" s="293" t="str">
        <f t="shared" si="44"/>
        <v/>
      </c>
      <c r="T380" s="294" t="str">
        <f t="shared" si="45"/>
        <v/>
      </c>
      <c r="U380" s="295" t="str">
        <f t="shared" si="46"/>
        <v/>
      </c>
      <c r="V380" s="296" t="str">
        <f t="shared" si="47"/>
        <v/>
      </c>
      <c r="W380" s="8"/>
      <c r="AR380" t="str">
        <f t="shared" si="48"/>
        <v/>
      </c>
      <c r="AS380" t="str">
        <f t="shared" si="43"/>
        <v/>
      </c>
      <c r="AT380" s="145"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ht="15" customHeight="1" x14ac:dyDescent="0.35">
      <c r="A381" s="271"/>
      <c r="B381" s="269"/>
      <c r="C381" s="270"/>
      <c r="D381" s="270"/>
      <c r="E381" s="270"/>
      <c r="F381" s="270"/>
      <c r="G381" s="272"/>
      <c r="H381" s="273"/>
      <c r="I381" s="271"/>
      <c r="J381" s="268"/>
      <c r="K381" s="268"/>
      <c r="L381" s="274"/>
      <c r="M381" s="275"/>
      <c r="N381" s="276"/>
      <c r="P381" s="291" t="str">
        <f>IF(R381 = "", "", COUNT($R$4:R381))</f>
        <v/>
      </c>
      <c r="Q381" s="291" t="str">
        <f t="shared" si="41"/>
        <v/>
      </c>
      <c r="R381" s="292" t="str">
        <f t="shared" si="42"/>
        <v/>
      </c>
      <c r="S381" s="293" t="str">
        <f t="shared" si="44"/>
        <v/>
      </c>
      <c r="T381" s="294" t="str">
        <f t="shared" si="45"/>
        <v/>
      </c>
      <c r="U381" s="295" t="str">
        <f t="shared" si="46"/>
        <v/>
      </c>
      <c r="V381" s="296" t="str">
        <f t="shared" si="47"/>
        <v/>
      </c>
      <c r="W381" s="8"/>
      <c r="AR381" t="str">
        <f t="shared" si="48"/>
        <v/>
      </c>
      <c r="AS381" t="str">
        <f t="shared" si="43"/>
        <v/>
      </c>
      <c r="AT381" s="145"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ht="15" customHeight="1" x14ac:dyDescent="0.35">
      <c r="A382" s="271"/>
      <c r="B382" s="269"/>
      <c r="C382" s="270"/>
      <c r="D382" s="270"/>
      <c r="E382" s="270"/>
      <c r="F382" s="270"/>
      <c r="G382" s="272"/>
      <c r="H382" s="273"/>
      <c r="I382" s="271"/>
      <c r="J382" s="268"/>
      <c r="K382" s="268"/>
      <c r="L382" s="274"/>
      <c r="M382" s="275"/>
      <c r="N382" s="276"/>
      <c r="P382" s="291" t="str">
        <f>IF(R382 = "", "", COUNT($R$4:R382))</f>
        <v/>
      </c>
      <c r="Q382" s="291" t="str">
        <f t="shared" si="41"/>
        <v/>
      </c>
      <c r="R382" s="292" t="str">
        <f t="shared" si="42"/>
        <v/>
      </c>
      <c r="S382" s="293" t="str">
        <f t="shared" si="44"/>
        <v/>
      </c>
      <c r="T382" s="294" t="str">
        <f t="shared" si="45"/>
        <v/>
      </c>
      <c r="U382" s="295" t="str">
        <f t="shared" si="46"/>
        <v/>
      </c>
      <c r="V382" s="296" t="str">
        <f t="shared" si="47"/>
        <v/>
      </c>
      <c r="W382" s="8"/>
      <c r="AR382" t="str">
        <f t="shared" si="48"/>
        <v/>
      </c>
      <c r="AS382" t="str">
        <f t="shared" si="43"/>
        <v/>
      </c>
      <c r="AT382" s="145"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ht="15" customHeight="1" x14ac:dyDescent="0.35">
      <c r="A383" s="271"/>
      <c r="B383" s="269"/>
      <c r="C383" s="270"/>
      <c r="D383" s="270"/>
      <c r="E383" s="270"/>
      <c r="F383" s="270"/>
      <c r="G383" s="272"/>
      <c r="H383" s="273"/>
      <c r="I383" s="271"/>
      <c r="J383" s="268"/>
      <c r="K383" s="268"/>
      <c r="L383" s="274"/>
      <c r="M383" s="275"/>
      <c r="N383" s="276"/>
      <c r="P383" s="291" t="str">
        <f>IF(R383 = "", "", COUNT($R$4:R383))</f>
        <v/>
      </c>
      <c r="Q383" s="291" t="str">
        <f t="shared" si="41"/>
        <v/>
      </c>
      <c r="R383" s="292" t="str">
        <f t="shared" si="42"/>
        <v/>
      </c>
      <c r="S383" s="293" t="str">
        <f t="shared" si="44"/>
        <v/>
      </c>
      <c r="T383" s="294" t="str">
        <f t="shared" si="45"/>
        <v/>
      </c>
      <c r="U383" s="295" t="str">
        <f t="shared" si="46"/>
        <v/>
      </c>
      <c r="V383" s="296" t="str">
        <f t="shared" si="47"/>
        <v/>
      </c>
      <c r="W383" s="8"/>
      <c r="AR383" t="str">
        <f t="shared" si="48"/>
        <v/>
      </c>
      <c r="AS383" t="str">
        <f t="shared" si="43"/>
        <v/>
      </c>
      <c r="AT383" s="145"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ht="15" customHeight="1" x14ac:dyDescent="0.35">
      <c r="A384" s="271"/>
      <c r="B384" s="269"/>
      <c r="C384" s="270"/>
      <c r="D384" s="270"/>
      <c r="E384" s="270"/>
      <c r="F384" s="270"/>
      <c r="G384" s="272"/>
      <c r="H384" s="273"/>
      <c r="I384" s="271"/>
      <c r="J384" s="268"/>
      <c r="K384" s="268"/>
      <c r="L384" s="274"/>
      <c r="M384" s="275"/>
      <c r="N384" s="276"/>
      <c r="P384" s="291" t="str">
        <f>IF(R384 = "", "", COUNT($R$4:R384))</f>
        <v/>
      </c>
      <c r="Q384" s="291" t="str">
        <f t="shared" si="41"/>
        <v/>
      </c>
      <c r="R384" s="292" t="str">
        <f t="shared" si="42"/>
        <v/>
      </c>
      <c r="S384" s="293" t="str">
        <f t="shared" si="44"/>
        <v/>
      </c>
      <c r="T384" s="294" t="str">
        <f t="shared" si="45"/>
        <v/>
      </c>
      <c r="U384" s="295" t="str">
        <f t="shared" si="46"/>
        <v/>
      </c>
      <c r="V384" s="296" t="str">
        <f t="shared" si="47"/>
        <v/>
      </c>
      <c r="W384" s="8"/>
      <c r="AR384" t="str">
        <f t="shared" si="48"/>
        <v/>
      </c>
      <c r="AS384" t="str">
        <f t="shared" si="43"/>
        <v/>
      </c>
      <c r="AT384" s="145"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ht="15" customHeight="1" x14ac:dyDescent="0.35">
      <c r="A385" s="271"/>
      <c r="B385" s="269"/>
      <c r="C385" s="270"/>
      <c r="D385" s="270"/>
      <c r="E385" s="270"/>
      <c r="F385" s="270"/>
      <c r="G385" s="272"/>
      <c r="H385" s="273"/>
      <c r="I385" s="271"/>
      <c r="J385" s="268"/>
      <c r="K385" s="268"/>
      <c r="L385" s="274"/>
      <c r="M385" s="275"/>
      <c r="N385" s="276"/>
      <c r="P385" s="291" t="str">
        <f>IF(R385 = "", "", COUNT($R$4:R385))</f>
        <v/>
      </c>
      <c r="Q385" s="291" t="str">
        <f t="shared" si="41"/>
        <v/>
      </c>
      <c r="R385" s="292" t="str">
        <f t="shared" si="42"/>
        <v/>
      </c>
      <c r="S385" s="293" t="str">
        <f t="shared" si="44"/>
        <v/>
      </c>
      <c r="T385" s="294" t="str">
        <f t="shared" si="45"/>
        <v/>
      </c>
      <c r="U385" s="295" t="str">
        <f t="shared" si="46"/>
        <v/>
      </c>
      <c r="V385" s="296" t="str">
        <f t="shared" si="47"/>
        <v/>
      </c>
      <c r="W385" s="8"/>
      <c r="AR385" t="str">
        <f t="shared" si="48"/>
        <v/>
      </c>
      <c r="AS385" t="str">
        <f t="shared" si="43"/>
        <v/>
      </c>
      <c r="AT385" s="145"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ht="15" customHeight="1" x14ac:dyDescent="0.35">
      <c r="A386" s="271"/>
      <c r="B386" s="269"/>
      <c r="C386" s="270"/>
      <c r="D386" s="270"/>
      <c r="E386" s="270"/>
      <c r="F386" s="270"/>
      <c r="G386" s="272"/>
      <c r="H386" s="273"/>
      <c r="I386" s="271"/>
      <c r="J386" s="268"/>
      <c r="K386" s="268"/>
      <c r="L386" s="274"/>
      <c r="M386" s="275"/>
      <c r="N386" s="276"/>
      <c r="P386" s="291" t="str">
        <f>IF(R386 = "", "", COUNT($R$4:R386))</f>
        <v/>
      </c>
      <c r="Q386" s="291" t="str">
        <f t="shared" si="41"/>
        <v/>
      </c>
      <c r="R386" s="292" t="str">
        <f t="shared" si="42"/>
        <v/>
      </c>
      <c r="S386" s="293" t="str">
        <f t="shared" si="44"/>
        <v/>
      </c>
      <c r="T386" s="294" t="str">
        <f t="shared" si="45"/>
        <v/>
      </c>
      <c r="U386" s="295" t="str">
        <f t="shared" si="46"/>
        <v/>
      </c>
      <c r="V386" s="296" t="str">
        <f t="shared" si="47"/>
        <v/>
      </c>
      <c r="W386" s="8"/>
      <c r="AR386" t="str">
        <f t="shared" si="48"/>
        <v/>
      </c>
      <c r="AS386" t="str">
        <f t="shared" si="43"/>
        <v/>
      </c>
      <c r="AT386" s="145"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ht="15" customHeight="1" x14ac:dyDescent="0.35">
      <c r="A387" s="271"/>
      <c r="B387" s="269"/>
      <c r="C387" s="270"/>
      <c r="D387" s="270"/>
      <c r="E387" s="270"/>
      <c r="F387" s="270"/>
      <c r="G387" s="272"/>
      <c r="H387" s="273"/>
      <c r="I387" s="271"/>
      <c r="J387" s="268"/>
      <c r="K387" s="268"/>
      <c r="L387" s="274"/>
      <c r="M387" s="275"/>
      <c r="N387" s="276"/>
      <c r="P387" s="291" t="str">
        <f>IF(R387 = "", "", COUNT($R$4:R387))</f>
        <v/>
      </c>
      <c r="Q387" s="291" t="str">
        <f t="shared" si="41"/>
        <v/>
      </c>
      <c r="R387" s="292" t="str">
        <f t="shared" si="42"/>
        <v/>
      </c>
      <c r="S387" s="293" t="str">
        <f t="shared" si="44"/>
        <v/>
      </c>
      <c r="T387" s="294" t="str">
        <f t="shared" si="45"/>
        <v/>
      </c>
      <c r="U387" s="295" t="str">
        <f t="shared" si="46"/>
        <v/>
      </c>
      <c r="V387" s="296" t="str">
        <f t="shared" si="47"/>
        <v/>
      </c>
      <c r="W387" s="8"/>
      <c r="AR387" t="str">
        <f t="shared" si="48"/>
        <v/>
      </c>
      <c r="AS387" t="str">
        <f t="shared" si="43"/>
        <v/>
      </c>
      <c r="AT387" s="145"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ht="15" customHeight="1" x14ac:dyDescent="0.35">
      <c r="A388" s="271"/>
      <c r="B388" s="269"/>
      <c r="C388" s="270"/>
      <c r="D388" s="270"/>
      <c r="E388" s="270"/>
      <c r="F388" s="270"/>
      <c r="G388" s="272"/>
      <c r="H388" s="273"/>
      <c r="I388" s="271"/>
      <c r="J388" s="268"/>
      <c r="K388" s="268"/>
      <c r="L388" s="274"/>
      <c r="M388" s="275"/>
      <c r="N388" s="276"/>
      <c r="P388" s="291" t="str">
        <f>IF(R388 = "", "", COUNT($R$4:R388))</f>
        <v/>
      </c>
      <c r="Q388" s="291" t="str">
        <f t="shared" ref="Q388:Q451" si="49">IF(B388="", "", YEAR(B388))</f>
        <v/>
      </c>
      <c r="R388" s="292" t="str">
        <f t="shared" ref="R388:R451" si="50">IF(A388="", "", IF(G388="",1,IF(G388="O",1,IF(G388="C",8.4,IF(G388="B",8.4,IF(G388="A",76.8,IF(G388="K",76.8,"ERR")))))))</f>
        <v/>
      </c>
      <c r="S388" s="293" t="str">
        <f t="shared" si="44"/>
        <v/>
      </c>
      <c r="T388" s="294" t="str">
        <f t="shared" si="45"/>
        <v/>
      </c>
      <c r="U388" s="295" t="str">
        <f t="shared" si="46"/>
        <v/>
      </c>
      <c r="V388" s="296" t="str">
        <f t="shared" si="47"/>
        <v/>
      </c>
      <c r="W388" s="8"/>
      <c r="AR388" t="str">
        <f t="shared" si="48"/>
        <v/>
      </c>
      <c r="AS388" t="str">
        <f t="shared" ref="AS388:AS451" si="51">IF(OR(M388="Y",N388="Y"),"Y","")</f>
        <v/>
      </c>
      <c r="AT388" s="145"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ht="15" customHeight="1" x14ac:dyDescent="0.35">
      <c r="A389" s="271"/>
      <c r="B389" s="269"/>
      <c r="C389" s="270"/>
      <c r="D389" s="270"/>
      <c r="E389" s="270"/>
      <c r="F389" s="270"/>
      <c r="G389" s="272"/>
      <c r="H389" s="273"/>
      <c r="I389" s="271"/>
      <c r="J389" s="268"/>
      <c r="K389" s="268"/>
      <c r="L389" s="274"/>
      <c r="M389" s="275"/>
      <c r="N389" s="276"/>
      <c r="P389" s="291" t="str">
        <f>IF(R389 = "", "", COUNT($R$4:R389))</f>
        <v/>
      </c>
      <c r="Q389" s="291" t="str">
        <f t="shared" si="49"/>
        <v/>
      </c>
      <c r="R389" s="292" t="str">
        <f t="shared" si="50"/>
        <v/>
      </c>
      <c r="S389" s="293" t="str">
        <f t="shared" ref="S389:S452" si="52">IF(M389&lt;&gt;"",R389,"")</f>
        <v/>
      </c>
      <c r="T389" s="294" t="str">
        <f t="shared" ref="T389:T452" si="53">IF(IF(M389&lt;&gt;"",G389,"")=0, "O", IF(M389&lt;&gt;"",G389,""))</f>
        <v/>
      </c>
      <c r="U389" s="295" t="str">
        <f t="shared" ref="U389:U452" si="54">IF(N389&lt;&gt;"",R389,"")</f>
        <v/>
      </c>
      <c r="V389" s="296" t="str">
        <f t="shared" ref="V389:V452" si="55">IF(IF(N389&lt;&gt;"",G389,"")=0, "O", IF(N389&lt;&gt;"",G389,""))</f>
        <v/>
      </c>
      <c r="W389" s="8"/>
      <c r="AR389" t="str">
        <f t="shared" ref="AR389:AR452" si="56">IF(P389&gt;0, P389, "")</f>
        <v/>
      </c>
      <c r="AS389" t="str">
        <f t="shared" si="51"/>
        <v/>
      </c>
      <c r="AT389" s="145"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ht="15" customHeight="1" x14ac:dyDescent="0.35">
      <c r="A390" s="271"/>
      <c r="B390" s="269"/>
      <c r="C390" s="270"/>
      <c r="D390" s="270"/>
      <c r="E390" s="270"/>
      <c r="F390" s="270"/>
      <c r="G390" s="272"/>
      <c r="H390" s="273"/>
      <c r="I390" s="271"/>
      <c r="J390" s="268"/>
      <c r="K390" s="268"/>
      <c r="L390" s="274"/>
      <c r="M390" s="275"/>
      <c r="N390" s="276"/>
      <c r="P390" s="291" t="str">
        <f>IF(R390 = "", "", COUNT($R$4:R390))</f>
        <v/>
      </c>
      <c r="Q390" s="291" t="str">
        <f t="shared" si="49"/>
        <v/>
      </c>
      <c r="R390" s="292" t="str">
        <f t="shared" si="50"/>
        <v/>
      </c>
      <c r="S390" s="293" t="str">
        <f t="shared" si="52"/>
        <v/>
      </c>
      <c r="T390" s="294" t="str">
        <f t="shared" si="53"/>
        <v/>
      </c>
      <c r="U390" s="295" t="str">
        <f t="shared" si="54"/>
        <v/>
      </c>
      <c r="V390" s="296" t="str">
        <f t="shared" si="55"/>
        <v/>
      </c>
      <c r="W390" s="8"/>
      <c r="AR390" t="str">
        <f t="shared" si="56"/>
        <v/>
      </c>
      <c r="AS390" t="str">
        <f t="shared" si="51"/>
        <v/>
      </c>
      <c r="AT390" s="145"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ht="15" customHeight="1" x14ac:dyDescent="0.35">
      <c r="A391" s="271"/>
      <c r="B391" s="269"/>
      <c r="C391" s="270"/>
      <c r="D391" s="270"/>
      <c r="E391" s="270"/>
      <c r="F391" s="270"/>
      <c r="G391" s="272"/>
      <c r="H391" s="273"/>
      <c r="I391" s="271"/>
      <c r="J391" s="268"/>
      <c r="K391" s="268"/>
      <c r="L391" s="274"/>
      <c r="M391" s="275"/>
      <c r="N391" s="276"/>
      <c r="P391" s="291" t="str">
        <f>IF(R391 = "", "", COUNT($R$4:R391))</f>
        <v/>
      </c>
      <c r="Q391" s="291" t="str">
        <f t="shared" si="49"/>
        <v/>
      </c>
      <c r="R391" s="292" t="str">
        <f t="shared" si="50"/>
        <v/>
      </c>
      <c r="S391" s="293" t="str">
        <f t="shared" si="52"/>
        <v/>
      </c>
      <c r="T391" s="294" t="str">
        <f t="shared" si="53"/>
        <v/>
      </c>
      <c r="U391" s="295" t="str">
        <f t="shared" si="54"/>
        <v/>
      </c>
      <c r="V391" s="296" t="str">
        <f t="shared" si="55"/>
        <v/>
      </c>
      <c r="W391" s="8"/>
      <c r="AR391" t="str">
        <f t="shared" si="56"/>
        <v/>
      </c>
      <c r="AS391" t="str">
        <f t="shared" si="51"/>
        <v/>
      </c>
      <c r="AT391" s="145"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ht="15" customHeight="1" x14ac:dyDescent="0.35">
      <c r="A392" s="271"/>
      <c r="B392" s="269"/>
      <c r="C392" s="270"/>
      <c r="D392" s="270"/>
      <c r="E392" s="270"/>
      <c r="F392" s="270"/>
      <c r="G392" s="272"/>
      <c r="H392" s="273"/>
      <c r="I392" s="271"/>
      <c r="J392" s="268"/>
      <c r="K392" s="268"/>
      <c r="L392" s="274"/>
      <c r="M392" s="275"/>
      <c r="N392" s="276"/>
      <c r="P392" s="291" t="str">
        <f>IF(R392 = "", "", COUNT($R$4:R392))</f>
        <v/>
      </c>
      <c r="Q392" s="291" t="str">
        <f t="shared" si="49"/>
        <v/>
      </c>
      <c r="R392" s="292" t="str">
        <f t="shared" si="50"/>
        <v/>
      </c>
      <c r="S392" s="293" t="str">
        <f t="shared" si="52"/>
        <v/>
      </c>
      <c r="T392" s="294" t="str">
        <f t="shared" si="53"/>
        <v/>
      </c>
      <c r="U392" s="295" t="str">
        <f t="shared" si="54"/>
        <v/>
      </c>
      <c r="V392" s="296" t="str">
        <f t="shared" si="55"/>
        <v/>
      </c>
      <c r="W392" s="8"/>
      <c r="AR392" t="str">
        <f t="shared" si="56"/>
        <v/>
      </c>
      <c r="AS392" t="str">
        <f t="shared" si="51"/>
        <v/>
      </c>
      <c r="AT392" s="145"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ht="15" customHeight="1" x14ac:dyDescent="0.35">
      <c r="A393" s="271"/>
      <c r="B393" s="269"/>
      <c r="C393" s="270"/>
      <c r="D393" s="270"/>
      <c r="E393" s="270"/>
      <c r="F393" s="270"/>
      <c r="G393" s="272"/>
      <c r="H393" s="273"/>
      <c r="I393" s="271"/>
      <c r="J393" s="268"/>
      <c r="K393" s="268"/>
      <c r="L393" s="274"/>
      <c r="M393" s="275"/>
      <c r="N393" s="276"/>
      <c r="P393" s="291" t="str">
        <f>IF(R393 = "", "", COUNT($R$4:R393))</f>
        <v/>
      </c>
      <c r="Q393" s="291" t="str">
        <f t="shared" si="49"/>
        <v/>
      </c>
      <c r="R393" s="292" t="str">
        <f t="shared" si="50"/>
        <v/>
      </c>
      <c r="S393" s="293" t="str">
        <f t="shared" si="52"/>
        <v/>
      </c>
      <c r="T393" s="294" t="str">
        <f t="shared" si="53"/>
        <v/>
      </c>
      <c r="U393" s="295" t="str">
        <f t="shared" si="54"/>
        <v/>
      </c>
      <c r="V393" s="296" t="str">
        <f t="shared" si="55"/>
        <v/>
      </c>
      <c r="W393" s="8"/>
      <c r="AR393" t="str">
        <f t="shared" si="56"/>
        <v/>
      </c>
      <c r="AS393" t="str">
        <f t="shared" si="51"/>
        <v/>
      </c>
      <c r="AT393" s="145"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ht="15" customHeight="1" x14ac:dyDescent="0.35">
      <c r="A394" s="271"/>
      <c r="B394" s="269"/>
      <c r="C394" s="270"/>
      <c r="D394" s="270"/>
      <c r="E394" s="270"/>
      <c r="F394" s="270"/>
      <c r="G394" s="272"/>
      <c r="H394" s="273"/>
      <c r="I394" s="271"/>
      <c r="J394" s="268"/>
      <c r="K394" s="268"/>
      <c r="L394" s="274"/>
      <c r="M394" s="275"/>
      <c r="N394" s="276"/>
      <c r="P394" s="291" t="str">
        <f>IF(R394 = "", "", COUNT($R$4:R394))</f>
        <v/>
      </c>
      <c r="Q394" s="291" t="str">
        <f t="shared" si="49"/>
        <v/>
      </c>
      <c r="R394" s="292" t="str">
        <f t="shared" si="50"/>
        <v/>
      </c>
      <c r="S394" s="293" t="str">
        <f t="shared" si="52"/>
        <v/>
      </c>
      <c r="T394" s="294" t="str">
        <f t="shared" si="53"/>
        <v/>
      </c>
      <c r="U394" s="295" t="str">
        <f t="shared" si="54"/>
        <v/>
      </c>
      <c r="V394" s="296" t="str">
        <f t="shared" si="55"/>
        <v/>
      </c>
      <c r="W394" s="8"/>
      <c r="AR394" t="str">
        <f t="shared" si="56"/>
        <v/>
      </c>
      <c r="AS394" t="str">
        <f t="shared" si="51"/>
        <v/>
      </c>
      <c r="AT394" s="145"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ht="15" customHeight="1" x14ac:dyDescent="0.35">
      <c r="A395" s="271"/>
      <c r="B395" s="269"/>
      <c r="C395" s="270"/>
      <c r="D395" s="270"/>
      <c r="E395" s="270"/>
      <c r="F395" s="270"/>
      <c r="G395" s="272"/>
      <c r="H395" s="273"/>
      <c r="I395" s="271"/>
      <c r="J395" s="268"/>
      <c r="K395" s="268"/>
      <c r="L395" s="274"/>
      <c r="M395" s="275"/>
      <c r="N395" s="276"/>
      <c r="P395" s="291" t="str">
        <f>IF(R395 = "", "", COUNT($R$4:R395))</f>
        <v/>
      </c>
      <c r="Q395" s="291" t="str">
        <f t="shared" si="49"/>
        <v/>
      </c>
      <c r="R395" s="292" t="str">
        <f t="shared" si="50"/>
        <v/>
      </c>
      <c r="S395" s="293" t="str">
        <f t="shared" si="52"/>
        <v/>
      </c>
      <c r="T395" s="294" t="str">
        <f t="shared" si="53"/>
        <v/>
      </c>
      <c r="U395" s="295" t="str">
        <f t="shared" si="54"/>
        <v/>
      </c>
      <c r="V395" s="296" t="str">
        <f t="shared" si="55"/>
        <v/>
      </c>
      <c r="W395" s="8"/>
      <c r="AR395" t="str">
        <f t="shared" si="56"/>
        <v/>
      </c>
      <c r="AS395" t="str">
        <f t="shared" si="51"/>
        <v/>
      </c>
      <c r="AT395" s="145"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ht="15" customHeight="1" x14ac:dyDescent="0.35">
      <c r="A396" s="271"/>
      <c r="B396" s="269"/>
      <c r="C396" s="270"/>
      <c r="D396" s="270"/>
      <c r="E396" s="270"/>
      <c r="F396" s="270"/>
      <c r="G396" s="272"/>
      <c r="H396" s="273"/>
      <c r="I396" s="271"/>
      <c r="J396" s="268"/>
      <c r="K396" s="268"/>
      <c r="L396" s="274"/>
      <c r="M396" s="275"/>
      <c r="N396" s="276"/>
      <c r="P396" s="291" t="str">
        <f>IF(R396 = "", "", COUNT($R$4:R396))</f>
        <v/>
      </c>
      <c r="Q396" s="291" t="str">
        <f t="shared" si="49"/>
        <v/>
      </c>
      <c r="R396" s="292" t="str">
        <f t="shared" si="50"/>
        <v/>
      </c>
      <c r="S396" s="293" t="str">
        <f t="shared" si="52"/>
        <v/>
      </c>
      <c r="T396" s="294" t="str">
        <f t="shared" si="53"/>
        <v/>
      </c>
      <c r="U396" s="295" t="str">
        <f t="shared" si="54"/>
        <v/>
      </c>
      <c r="V396" s="296" t="str">
        <f t="shared" si="55"/>
        <v/>
      </c>
      <c r="W396" s="8"/>
      <c r="AR396" t="str">
        <f t="shared" si="56"/>
        <v/>
      </c>
      <c r="AS396" t="str">
        <f t="shared" si="51"/>
        <v/>
      </c>
      <c r="AT396" s="145"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ht="15" customHeight="1" x14ac:dyDescent="0.35">
      <c r="A397" s="271"/>
      <c r="B397" s="269"/>
      <c r="C397" s="270"/>
      <c r="D397" s="270"/>
      <c r="E397" s="270"/>
      <c r="F397" s="270"/>
      <c r="G397" s="272"/>
      <c r="H397" s="273"/>
      <c r="I397" s="271"/>
      <c r="J397" s="268"/>
      <c r="K397" s="268"/>
      <c r="L397" s="274"/>
      <c r="M397" s="275"/>
      <c r="N397" s="276"/>
      <c r="P397" s="291" t="str">
        <f>IF(R397 = "", "", COUNT($R$4:R397))</f>
        <v/>
      </c>
      <c r="Q397" s="291" t="str">
        <f t="shared" si="49"/>
        <v/>
      </c>
      <c r="R397" s="292" t="str">
        <f t="shared" si="50"/>
        <v/>
      </c>
      <c r="S397" s="293" t="str">
        <f t="shared" si="52"/>
        <v/>
      </c>
      <c r="T397" s="294" t="str">
        <f t="shared" si="53"/>
        <v/>
      </c>
      <c r="U397" s="295" t="str">
        <f t="shared" si="54"/>
        <v/>
      </c>
      <c r="V397" s="296" t="str">
        <f t="shared" si="55"/>
        <v/>
      </c>
      <c r="W397" s="8"/>
      <c r="AR397" t="str">
        <f t="shared" si="56"/>
        <v/>
      </c>
      <c r="AS397" t="str">
        <f t="shared" si="51"/>
        <v/>
      </c>
      <c r="AT397" s="145"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ht="15" customHeight="1" x14ac:dyDescent="0.35">
      <c r="A398" s="271"/>
      <c r="B398" s="269"/>
      <c r="C398" s="270"/>
      <c r="D398" s="270"/>
      <c r="E398" s="270"/>
      <c r="F398" s="270"/>
      <c r="G398" s="272"/>
      <c r="H398" s="273"/>
      <c r="I398" s="271"/>
      <c r="J398" s="268"/>
      <c r="K398" s="268"/>
      <c r="L398" s="274"/>
      <c r="M398" s="275"/>
      <c r="N398" s="276"/>
      <c r="P398" s="291" t="str">
        <f>IF(R398 = "", "", COUNT($R$4:R398))</f>
        <v/>
      </c>
      <c r="Q398" s="291" t="str">
        <f t="shared" si="49"/>
        <v/>
      </c>
      <c r="R398" s="292" t="str">
        <f t="shared" si="50"/>
        <v/>
      </c>
      <c r="S398" s="293" t="str">
        <f t="shared" si="52"/>
        <v/>
      </c>
      <c r="T398" s="294" t="str">
        <f t="shared" si="53"/>
        <v/>
      </c>
      <c r="U398" s="295" t="str">
        <f t="shared" si="54"/>
        <v/>
      </c>
      <c r="V398" s="296" t="str">
        <f t="shared" si="55"/>
        <v/>
      </c>
      <c r="W398" s="8"/>
      <c r="AR398" t="str">
        <f t="shared" si="56"/>
        <v/>
      </c>
      <c r="AS398" t="str">
        <f t="shared" si="51"/>
        <v/>
      </c>
      <c r="AT398" s="145"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ht="15" customHeight="1" x14ac:dyDescent="0.35">
      <c r="A399" s="271"/>
      <c r="B399" s="269"/>
      <c r="C399" s="270"/>
      <c r="D399" s="270"/>
      <c r="E399" s="270"/>
      <c r="F399" s="270"/>
      <c r="G399" s="272"/>
      <c r="H399" s="273"/>
      <c r="I399" s="271"/>
      <c r="J399" s="268"/>
      <c r="K399" s="268"/>
      <c r="L399" s="274"/>
      <c r="M399" s="275"/>
      <c r="N399" s="276"/>
      <c r="P399" s="291" t="str">
        <f>IF(R399 = "", "", COUNT($R$4:R399))</f>
        <v/>
      </c>
      <c r="Q399" s="291" t="str">
        <f t="shared" si="49"/>
        <v/>
      </c>
      <c r="R399" s="292" t="str">
        <f t="shared" si="50"/>
        <v/>
      </c>
      <c r="S399" s="293" t="str">
        <f t="shared" si="52"/>
        <v/>
      </c>
      <c r="T399" s="294" t="str">
        <f t="shared" si="53"/>
        <v/>
      </c>
      <c r="U399" s="295" t="str">
        <f t="shared" si="54"/>
        <v/>
      </c>
      <c r="V399" s="296" t="str">
        <f t="shared" si="55"/>
        <v/>
      </c>
      <c r="W399" s="8"/>
      <c r="AR399" t="str">
        <f t="shared" si="56"/>
        <v/>
      </c>
      <c r="AS399" t="str">
        <f t="shared" si="51"/>
        <v/>
      </c>
      <c r="AT399" s="145"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ht="15" customHeight="1" x14ac:dyDescent="0.35">
      <c r="A400" s="271"/>
      <c r="B400" s="269"/>
      <c r="C400" s="270"/>
      <c r="D400" s="270"/>
      <c r="E400" s="270"/>
      <c r="F400" s="270"/>
      <c r="G400" s="272"/>
      <c r="H400" s="273"/>
      <c r="I400" s="271"/>
      <c r="J400" s="268"/>
      <c r="K400" s="268"/>
      <c r="L400" s="274"/>
      <c r="M400" s="275"/>
      <c r="N400" s="276"/>
      <c r="P400" s="291" t="str">
        <f>IF(R400 = "", "", COUNT($R$4:R400))</f>
        <v/>
      </c>
      <c r="Q400" s="291" t="str">
        <f t="shared" si="49"/>
        <v/>
      </c>
      <c r="R400" s="292" t="str">
        <f t="shared" si="50"/>
        <v/>
      </c>
      <c r="S400" s="293" t="str">
        <f t="shared" si="52"/>
        <v/>
      </c>
      <c r="T400" s="294" t="str">
        <f t="shared" si="53"/>
        <v/>
      </c>
      <c r="U400" s="295" t="str">
        <f t="shared" si="54"/>
        <v/>
      </c>
      <c r="V400" s="296" t="str">
        <f t="shared" si="55"/>
        <v/>
      </c>
      <c r="W400" s="8"/>
      <c r="AR400" t="str">
        <f t="shared" si="56"/>
        <v/>
      </c>
      <c r="AS400" t="str">
        <f t="shared" si="51"/>
        <v/>
      </c>
      <c r="AT400" s="145"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ht="15" customHeight="1" x14ac:dyDescent="0.35">
      <c r="A401" s="271"/>
      <c r="B401" s="269"/>
      <c r="C401" s="270"/>
      <c r="D401" s="270"/>
      <c r="E401" s="270"/>
      <c r="F401" s="270"/>
      <c r="G401" s="272"/>
      <c r="H401" s="273"/>
      <c r="I401" s="271"/>
      <c r="J401" s="268"/>
      <c r="K401" s="268"/>
      <c r="L401" s="274"/>
      <c r="M401" s="275"/>
      <c r="N401" s="276"/>
      <c r="P401" s="291" t="str">
        <f>IF(R401 = "", "", COUNT($R$4:R401))</f>
        <v/>
      </c>
      <c r="Q401" s="291" t="str">
        <f t="shared" si="49"/>
        <v/>
      </c>
      <c r="R401" s="292" t="str">
        <f t="shared" si="50"/>
        <v/>
      </c>
      <c r="S401" s="293" t="str">
        <f t="shared" si="52"/>
        <v/>
      </c>
      <c r="T401" s="294" t="str">
        <f t="shared" si="53"/>
        <v/>
      </c>
      <c r="U401" s="295" t="str">
        <f t="shared" si="54"/>
        <v/>
      </c>
      <c r="V401" s="296" t="str">
        <f t="shared" si="55"/>
        <v/>
      </c>
      <c r="W401" s="8"/>
      <c r="AR401" t="str">
        <f t="shared" si="56"/>
        <v/>
      </c>
      <c r="AS401" t="str">
        <f t="shared" si="51"/>
        <v/>
      </c>
      <c r="AT401" s="145"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ht="15" customHeight="1" x14ac:dyDescent="0.35">
      <c r="A402" s="271"/>
      <c r="B402" s="269"/>
      <c r="C402" s="270"/>
      <c r="D402" s="270"/>
      <c r="E402" s="270"/>
      <c r="F402" s="270"/>
      <c r="G402" s="272"/>
      <c r="H402" s="273"/>
      <c r="I402" s="271"/>
      <c r="J402" s="268"/>
      <c r="K402" s="268"/>
      <c r="L402" s="274"/>
      <c r="M402" s="275"/>
      <c r="N402" s="276"/>
      <c r="P402" s="291" t="str">
        <f>IF(R402 = "", "", COUNT($R$4:R402))</f>
        <v/>
      </c>
      <c r="Q402" s="291" t="str">
        <f t="shared" si="49"/>
        <v/>
      </c>
      <c r="R402" s="292" t="str">
        <f t="shared" si="50"/>
        <v/>
      </c>
      <c r="S402" s="293" t="str">
        <f t="shared" si="52"/>
        <v/>
      </c>
      <c r="T402" s="294" t="str">
        <f t="shared" si="53"/>
        <v/>
      </c>
      <c r="U402" s="295" t="str">
        <f t="shared" si="54"/>
        <v/>
      </c>
      <c r="V402" s="296" t="str">
        <f t="shared" si="55"/>
        <v/>
      </c>
      <c r="W402" s="8"/>
      <c r="AR402" t="str">
        <f t="shared" si="56"/>
        <v/>
      </c>
      <c r="AS402" t="str">
        <f t="shared" si="51"/>
        <v/>
      </c>
      <c r="AT402" s="145"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ht="15" customHeight="1" x14ac:dyDescent="0.35">
      <c r="A403" s="271"/>
      <c r="B403" s="269"/>
      <c r="C403" s="270"/>
      <c r="D403" s="270"/>
      <c r="E403" s="270"/>
      <c r="F403" s="270"/>
      <c r="G403" s="272"/>
      <c r="H403" s="273"/>
      <c r="I403" s="271"/>
      <c r="J403" s="268"/>
      <c r="K403" s="268"/>
      <c r="L403" s="274"/>
      <c r="M403" s="275"/>
      <c r="N403" s="276"/>
      <c r="P403" s="291" t="str">
        <f>IF(R403 = "", "", COUNT($R$4:R403))</f>
        <v/>
      </c>
      <c r="Q403" s="291" t="str">
        <f t="shared" si="49"/>
        <v/>
      </c>
      <c r="R403" s="292" t="str">
        <f t="shared" si="50"/>
        <v/>
      </c>
      <c r="S403" s="293" t="str">
        <f t="shared" si="52"/>
        <v/>
      </c>
      <c r="T403" s="294" t="str">
        <f t="shared" si="53"/>
        <v/>
      </c>
      <c r="U403" s="295" t="str">
        <f t="shared" si="54"/>
        <v/>
      </c>
      <c r="V403" s="296" t="str">
        <f t="shared" si="55"/>
        <v/>
      </c>
      <c r="W403" s="8"/>
      <c r="AR403" t="str">
        <f t="shared" si="56"/>
        <v/>
      </c>
      <c r="AS403" t="str">
        <f t="shared" si="51"/>
        <v/>
      </c>
      <c r="AT403" s="145"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ht="15" customHeight="1" x14ac:dyDescent="0.35">
      <c r="A404" s="271"/>
      <c r="B404" s="269"/>
      <c r="C404" s="270"/>
      <c r="D404" s="270"/>
      <c r="E404" s="270"/>
      <c r="F404" s="270"/>
      <c r="G404" s="272"/>
      <c r="H404" s="273"/>
      <c r="I404" s="271"/>
      <c r="J404" s="268"/>
      <c r="K404" s="268"/>
      <c r="L404" s="274"/>
      <c r="M404" s="275"/>
      <c r="N404" s="276"/>
      <c r="P404" s="291" t="str">
        <f>IF(R404 = "", "", COUNT($R$4:R404))</f>
        <v/>
      </c>
      <c r="Q404" s="291" t="str">
        <f t="shared" si="49"/>
        <v/>
      </c>
      <c r="R404" s="292" t="str">
        <f t="shared" si="50"/>
        <v/>
      </c>
      <c r="S404" s="293" t="str">
        <f t="shared" si="52"/>
        <v/>
      </c>
      <c r="T404" s="294" t="str">
        <f t="shared" si="53"/>
        <v/>
      </c>
      <c r="U404" s="295" t="str">
        <f t="shared" si="54"/>
        <v/>
      </c>
      <c r="V404" s="296" t="str">
        <f t="shared" si="55"/>
        <v/>
      </c>
      <c r="W404" s="8"/>
      <c r="AR404" t="str">
        <f t="shared" si="56"/>
        <v/>
      </c>
      <c r="AS404" t="str">
        <f t="shared" si="51"/>
        <v/>
      </c>
      <c r="AT404" s="145"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ht="15" customHeight="1" x14ac:dyDescent="0.35">
      <c r="A405" s="271"/>
      <c r="B405" s="269"/>
      <c r="C405" s="270"/>
      <c r="D405" s="270"/>
      <c r="E405" s="270"/>
      <c r="F405" s="270"/>
      <c r="G405" s="272"/>
      <c r="H405" s="273"/>
      <c r="I405" s="271"/>
      <c r="J405" s="268"/>
      <c r="K405" s="268"/>
      <c r="L405" s="274"/>
      <c r="M405" s="275"/>
      <c r="N405" s="276"/>
      <c r="P405" s="291" t="str">
        <f>IF(R405 = "", "", COUNT($R$4:R405))</f>
        <v/>
      </c>
      <c r="Q405" s="291" t="str">
        <f t="shared" si="49"/>
        <v/>
      </c>
      <c r="R405" s="292" t="str">
        <f t="shared" si="50"/>
        <v/>
      </c>
      <c r="S405" s="293" t="str">
        <f t="shared" si="52"/>
        <v/>
      </c>
      <c r="T405" s="294" t="str">
        <f t="shared" si="53"/>
        <v/>
      </c>
      <c r="U405" s="295" t="str">
        <f t="shared" si="54"/>
        <v/>
      </c>
      <c r="V405" s="296" t="str">
        <f t="shared" si="55"/>
        <v/>
      </c>
      <c r="W405" s="8"/>
      <c r="AR405" t="str">
        <f t="shared" si="56"/>
        <v/>
      </c>
      <c r="AS405" t="str">
        <f t="shared" si="51"/>
        <v/>
      </c>
      <c r="AT405" s="145"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ht="15" customHeight="1" x14ac:dyDescent="0.35">
      <c r="A406" s="271"/>
      <c r="B406" s="269"/>
      <c r="C406" s="270"/>
      <c r="D406" s="270"/>
      <c r="E406" s="270"/>
      <c r="F406" s="270"/>
      <c r="G406" s="272"/>
      <c r="H406" s="273"/>
      <c r="I406" s="271"/>
      <c r="J406" s="268"/>
      <c r="K406" s="268"/>
      <c r="L406" s="274"/>
      <c r="M406" s="275"/>
      <c r="N406" s="276"/>
      <c r="P406" s="291" t="str">
        <f>IF(R406 = "", "", COUNT($R$4:R406))</f>
        <v/>
      </c>
      <c r="Q406" s="291" t="str">
        <f t="shared" si="49"/>
        <v/>
      </c>
      <c r="R406" s="292" t="str">
        <f t="shared" si="50"/>
        <v/>
      </c>
      <c r="S406" s="293" t="str">
        <f t="shared" si="52"/>
        <v/>
      </c>
      <c r="T406" s="294" t="str">
        <f t="shared" si="53"/>
        <v/>
      </c>
      <c r="U406" s="295" t="str">
        <f t="shared" si="54"/>
        <v/>
      </c>
      <c r="V406" s="296" t="str">
        <f t="shared" si="55"/>
        <v/>
      </c>
      <c r="W406" s="8"/>
      <c r="AR406" t="str">
        <f t="shared" si="56"/>
        <v/>
      </c>
      <c r="AS406" t="str">
        <f t="shared" si="51"/>
        <v/>
      </c>
      <c r="AT406" s="145"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ht="15" customHeight="1" x14ac:dyDescent="0.35">
      <c r="A407" s="271"/>
      <c r="B407" s="269"/>
      <c r="C407" s="270"/>
      <c r="D407" s="270"/>
      <c r="E407" s="270"/>
      <c r="F407" s="270"/>
      <c r="G407" s="272"/>
      <c r="H407" s="273"/>
      <c r="I407" s="271"/>
      <c r="J407" s="268"/>
      <c r="K407" s="268"/>
      <c r="L407" s="274"/>
      <c r="M407" s="275"/>
      <c r="N407" s="276"/>
      <c r="P407" s="291" t="str">
        <f>IF(R407 = "", "", COUNT($R$4:R407))</f>
        <v/>
      </c>
      <c r="Q407" s="291" t="str">
        <f t="shared" si="49"/>
        <v/>
      </c>
      <c r="R407" s="292" t="str">
        <f t="shared" si="50"/>
        <v/>
      </c>
      <c r="S407" s="293" t="str">
        <f t="shared" si="52"/>
        <v/>
      </c>
      <c r="T407" s="294" t="str">
        <f t="shared" si="53"/>
        <v/>
      </c>
      <c r="U407" s="295" t="str">
        <f t="shared" si="54"/>
        <v/>
      </c>
      <c r="V407" s="296" t="str">
        <f t="shared" si="55"/>
        <v/>
      </c>
      <c r="W407" s="8"/>
      <c r="AR407" t="str">
        <f t="shared" si="56"/>
        <v/>
      </c>
      <c r="AS407" t="str">
        <f t="shared" si="51"/>
        <v/>
      </c>
      <c r="AT407" s="145"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ht="15" customHeight="1" x14ac:dyDescent="0.35">
      <c r="A408" s="271"/>
      <c r="B408" s="269"/>
      <c r="C408" s="270"/>
      <c r="D408" s="270"/>
      <c r="E408" s="270"/>
      <c r="F408" s="270"/>
      <c r="G408" s="272"/>
      <c r="H408" s="273"/>
      <c r="I408" s="271"/>
      <c r="J408" s="268"/>
      <c r="K408" s="268"/>
      <c r="L408" s="274"/>
      <c r="M408" s="275"/>
      <c r="N408" s="276"/>
      <c r="P408" s="291" t="str">
        <f>IF(R408 = "", "", COUNT($R$4:R408))</f>
        <v/>
      </c>
      <c r="Q408" s="291" t="str">
        <f t="shared" si="49"/>
        <v/>
      </c>
      <c r="R408" s="292" t="str">
        <f t="shared" si="50"/>
        <v/>
      </c>
      <c r="S408" s="293" t="str">
        <f t="shared" si="52"/>
        <v/>
      </c>
      <c r="T408" s="294" t="str">
        <f t="shared" si="53"/>
        <v/>
      </c>
      <c r="U408" s="295" t="str">
        <f t="shared" si="54"/>
        <v/>
      </c>
      <c r="V408" s="296" t="str">
        <f t="shared" si="55"/>
        <v/>
      </c>
      <c r="W408" s="8"/>
      <c r="AR408" t="str">
        <f t="shared" si="56"/>
        <v/>
      </c>
      <c r="AS408" t="str">
        <f t="shared" si="51"/>
        <v/>
      </c>
      <c r="AT408" s="145"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ht="15" customHeight="1" x14ac:dyDescent="0.35">
      <c r="A409" s="271"/>
      <c r="B409" s="269"/>
      <c r="C409" s="270"/>
      <c r="D409" s="270"/>
      <c r="E409" s="270"/>
      <c r="F409" s="270"/>
      <c r="G409" s="272"/>
      <c r="H409" s="273"/>
      <c r="I409" s="271"/>
      <c r="J409" s="268"/>
      <c r="K409" s="268"/>
      <c r="L409" s="274"/>
      <c r="M409" s="275"/>
      <c r="N409" s="276"/>
      <c r="P409" s="291" t="str">
        <f>IF(R409 = "", "", COUNT($R$4:R409))</f>
        <v/>
      </c>
      <c r="Q409" s="291" t="str">
        <f t="shared" si="49"/>
        <v/>
      </c>
      <c r="R409" s="292" t="str">
        <f t="shared" si="50"/>
        <v/>
      </c>
      <c r="S409" s="293" t="str">
        <f t="shared" si="52"/>
        <v/>
      </c>
      <c r="T409" s="294" t="str">
        <f t="shared" si="53"/>
        <v/>
      </c>
      <c r="U409" s="295" t="str">
        <f t="shared" si="54"/>
        <v/>
      </c>
      <c r="V409" s="296" t="str">
        <f t="shared" si="55"/>
        <v/>
      </c>
      <c r="W409" s="8"/>
      <c r="AR409" t="str">
        <f t="shared" si="56"/>
        <v/>
      </c>
      <c r="AS409" t="str">
        <f t="shared" si="51"/>
        <v/>
      </c>
      <c r="AT409" s="145"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ht="15" customHeight="1" x14ac:dyDescent="0.35">
      <c r="A410" s="271"/>
      <c r="B410" s="269"/>
      <c r="C410" s="270"/>
      <c r="D410" s="270"/>
      <c r="E410" s="270"/>
      <c r="F410" s="270"/>
      <c r="G410" s="272"/>
      <c r="H410" s="273"/>
      <c r="I410" s="271"/>
      <c r="J410" s="268"/>
      <c r="K410" s="268"/>
      <c r="L410" s="274"/>
      <c r="M410" s="275"/>
      <c r="N410" s="276"/>
      <c r="P410" s="291" t="str">
        <f>IF(R410 = "", "", COUNT($R$4:R410))</f>
        <v/>
      </c>
      <c r="Q410" s="291" t="str">
        <f t="shared" si="49"/>
        <v/>
      </c>
      <c r="R410" s="292" t="str">
        <f t="shared" si="50"/>
        <v/>
      </c>
      <c r="S410" s="293" t="str">
        <f t="shared" si="52"/>
        <v/>
      </c>
      <c r="T410" s="294" t="str">
        <f t="shared" si="53"/>
        <v/>
      </c>
      <c r="U410" s="295" t="str">
        <f t="shared" si="54"/>
        <v/>
      </c>
      <c r="V410" s="296" t="str">
        <f t="shared" si="55"/>
        <v/>
      </c>
      <c r="W410" s="8"/>
      <c r="AR410" t="str">
        <f t="shared" si="56"/>
        <v/>
      </c>
      <c r="AS410" t="str">
        <f t="shared" si="51"/>
        <v/>
      </c>
      <c r="AT410" s="145"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ht="15" customHeight="1" x14ac:dyDescent="0.35">
      <c r="A411" s="271"/>
      <c r="B411" s="269"/>
      <c r="C411" s="270"/>
      <c r="D411" s="270"/>
      <c r="E411" s="270"/>
      <c r="F411" s="270"/>
      <c r="G411" s="272"/>
      <c r="H411" s="273"/>
      <c r="I411" s="271"/>
      <c r="J411" s="268"/>
      <c r="K411" s="268"/>
      <c r="L411" s="274"/>
      <c r="M411" s="275"/>
      <c r="N411" s="276"/>
      <c r="P411" s="291" t="str">
        <f>IF(R411 = "", "", COUNT($R$4:R411))</f>
        <v/>
      </c>
      <c r="Q411" s="291" t="str">
        <f t="shared" si="49"/>
        <v/>
      </c>
      <c r="R411" s="292" t="str">
        <f t="shared" si="50"/>
        <v/>
      </c>
      <c r="S411" s="293" t="str">
        <f t="shared" si="52"/>
        <v/>
      </c>
      <c r="T411" s="294" t="str">
        <f t="shared" si="53"/>
        <v/>
      </c>
      <c r="U411" s="295" t="str">
        <f t="shared" si="54"/>
        <v/>
      </c>
      <c r="V411" s="296" t="str">
        <f t="shared" si="55"/>
        <v/>
      </c>
      <c r="W411" s="8"/>
      <c r="AR411" t="str">
        <f t="shared" si="56"/>
        <v/>
      </c>
      <c r="AS411" t="str">
        <f t="shared" si="51"/>
        <v/>
      </c>
      <c r="AT411" s="145"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ht="15" customHeight="1" x14ac:dyDescent="0.35">
      <c r="A412" s="271"/>
      <c r="B412" s="269"/>
      <c r="C412" s="270"/>
      <c r="D412" s="270"/>
      <c r="E412" s="270"/>
      <c r="F412" s="270"/>
      <c r="G412" s="272"/>
      <c r="H412" s="273"/>
      <c r="I412" s="271"/>
      <c r="J412" s="268"/>
      <c r="K412" s="268"/>
      <c r="L412" s="274"/>
      <c r="M412" s="275"/>
      <c r="N412" s="276"/>
      <c r="P412" s="291" t="str">
        <f>IF(R412 = "", "", COUNT($R$4:R412))</f>
        <v/>
      </c>
      <c r="Q412" s="291" t="str">
        <f t="shared" si="49"/>
        <v/>
      </c>
      <c r="R412" s="292" t="str">
        <f t="shared" si="50"/>
        <v/>
      </c>
      <c r="S412" s="293" t="str">
        <f t="shared" si="52"/>
        <v/>
      </c>
      <c r="T412" s="294" t="str">
        <f t="shared" si="53"/>
        <v/>
      </c>
      <c r="U412" s="295" t="str">
        <f t="shared" si="54"/>
        <v/>
      </c>
      <c r="V412" s="296" t="str">
        <f t="shared" si="55"/>
        <v/>
      </c>
      <c r="W412" s="8"/>
      <c r="AR412" t="str">
        <f t="shared" si="56"/>
        <v/>
      </c>
      <c r="AS412" t="str">
        <f t="shared" si="51"/>
        <v/>
      </c>
      <c r="AT412" s="145"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ht="15" customHeight="1" x14ac:dyDescent="0.35">
      <c r="A413" s="271"/>
      <c r="B413" s="269"/>
      <c r="C413" s="270"/>
      <c r="D413" s="270"/>
      <c r="E413" s="270"/>
      <c r="F413" s="270"/>
      <c r="G413" s="272"/>
      <c r="H413" s="273"/>
      <c r="I413" s="271"/>
      <c r="J413" s="268"/>
      <c r="K413" s="268"/>
      <c r="L413" s="274"/>
      <c r="M413" s="275"/>
      <c r="N413" s="276"/>
      <c r="P413" s="291" t="str">
        <f>IF(R413 = "", "", COUNT($R$4:R413))</f>
        <v/>
      </c>
      <c r="Q413" s="291" t="str">
        <f t="shared" si="49"/>
        <v/>
      </c>
      <c r="R413" s="292" t="str">
        <f t="shared" si="50"/>
        <v/>
      </c>
      <c r="S413" s="293" t="str">
        <f t="shared" si="52"/>
        <v/>
      </c>
      <c r="T413" s="294" t="str">
        <f t="shared" si="53"/>
        <v/>
      </c>
      <c r="U413" s="295" t="str">
        <f t="shared" si="54"/>
        <v/>
      </c>
      <c r="V413" s="296" t="str">
        <f t="shared" si="55"/>
        <v/>
      </c>
      <c r="W413" s="8"/>
      <c r="AR413" t="str">
        <f t="shared" si="56"/>
        <v/>
      </c>
      <c r="AS413" t="str">
        <f t="shared" si="51"/>
        <v/>
      </c>
      <c r="AT413" s="145"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ht="15" customHeight="1" x14ac:dyDescent="0.35">
      <c r="A414" s="271"/>
      <c r="B414" s="269"/>
      <c r="C414" s="270"/>
      <c r="D414" s="270"/>
      <c r="E414" s="270"/>
      <c r="F414" s="270"/>
      <c r="G414" s="272"/>
      <c r="H414" s="273"/>
      <c r="I414" s="271"/>
      <c r="J414" s="268"/>
      <c r="K414" s="268"/>
      <c r="L414" s="274"/>
      <c r="M414" s="275"/>
      <c r="N414" s="276"/>
      <c r="P414" s="291" t="str">
        <f>IF(R414 = "", "", COUNT($R$4:R414))</f>
        <v/>
      </c>
      <c r="Q414" s="291" t="str">
        <f t="shared" si="49"/>
        <v/>
      </c>
      <c r="R414" s="292" t="str">
        <f t="shared" si="50"/>
        <v/>
      </c>
      <c r="S414" s="293" t="str">
        <f t="shared" si="52"/>
        <v/>
      </c>
      <c r="T414" s="294" t="str">
        <f t="shared" si="53"/>
        <v/>
      </c>
      <c r="U414" s="295" t="str">
        <f t="shared" si="54"/>
        <v/>
      </c>
      <c r="V414" s="296" t="str">
        <f t="shared" si="55"/>
        <v/>
      </c>
      <c r="W414" s="8"/>
      <c r="AR414" t="str">
        <f t="shared" si="56"/>
        <v/>
      </c>
      <c r="AS414" t="str">
        <f t="shared" si="51"/>
        <v/>
      </c>
      <c r="AT414" s="145"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ht="15" customHeight="1" x14ac:dyDescent="0.35">
      <c r="A415" s="271"/>
      <c r="B415" s="269"/>
      <c r="C415" s="270"/>
      <c r="D415" s="270"/>
      <c r="E415" s="270"/>
      <c r="F415" s="270"/>
      <c r="G415" s="272"/>
      <c r="H415" s="273"/>
      <c r="I415" s="271"/>
      <c r="J415" s="268"/>
      <c r="K415" s="268"/>
      <c r="L415" s="274"/>
      <c r="M415" s="275"/>
      <c r="N415" s="276"/>
      <c r="P415" s="291" t="str">
        <f>IF(R415 = "", "", COUNT($R$4:R415))</f>
        <v/>
      </c>
      <c r="Q415" s="291" t="str">
        <f t="shared" si="49"/>
        <v/>
      </c>
      <c r="R415" s="292" t="str">
        <f t="shared" si="50"/>
        <v/>
      </c>
      <c r="S415" s="293" t="str">
        <f t="shared" si="52"/>
        <v/>
      </c>
      <c r="T415" s="294" t="str">
        <f t="shared" si="53"/>
        <v/>
      </c>
      <c r="U415" s="295" t="str">
        <f t="shared" si="54"/>
        <v/>
      </c>
      <c r="V415" s="296" t="str">
        <f t="shared" si="55"/>
        <v/>
      </c>
      <c r="W415" s="8"/>
      <c r="AR415" t="str">
        <f t="shared" si="56"/>
        <v/>
      </c>
      <c r="AS415" t="str">
        <f t="shared" si="51"/>
        <v/>
      </c>
      <c r="AT415" s="145"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ht="15" customHeight="1" x14ac:dyDescent="0.35">
      <c r="A416" s="271"/>
      <c r="B416" s="269"/>
      <c r="C416" s="270"/>
      <c r="D416" s="270"/>
      <c r="E416" s="270"/>
      <c r="F416" s="270"/>
      <c r="G416" s="272"/>
      <c r="H416" s="273"/>
      <c r="I416" s="271"/>
      <c r="J416" s="268"/>
      <c r="K416" s="268"/>
      <c r="L416" s="274"/>
      <c r="M416" s="275"/>
      <c r="N416" s="276"/>
      <c r="P416" s="291" t="str">
        <f>IF(R416 = "", "", COUNT($R$4:R416))</f>
        <v/>
      </c>
      <c r="Q416" s="291" t="str">
        <f t="shared" si="49"/>
        <v/>
      </c>
      <c r="R416" s="292" t="str">
        <f t="shared" si="50"/>
        <v/>
      </c>
      <c r="S416" s="293" t="str">
        <f t="shared" si="52"/>
        <v/>
      </c>
      <c r="T416" s="294" t="str">
        <f t="shared" si="53"/>
        <v/>
      </c>
      <c r="U416" s="295" t="str">
        <f t="shared" si="54"/>
        <v/>
      </c>
      <c r="V416" s="296" t="str">
        <f t="shared" si="55"/>
        <v/>
      </c>
      <c r="W416" s="8"/>
      <c r="AR416" t="str">
        <f t="shared" si="56"/>
        <v/>
      </c>
      <c r="AS416" t="str">
        <f t="shared" si="51"/>
        <v/>
      </c>
      <c r="AT416" s="145"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ht="15" customHeight="1" x14ac:dyDescent="0.35">
      <c r="A417" s="271"/>
      <c r="B417" s="269"/>
      <c r="C417" s="270"/>
      <c r="D417" s="270"/>
      <c r="E417" s="270"/>
      <c r="F417" s="270"/>
      <c r="G417" s="272"/>
      <c r="H417" s="273"/>
      <c r="I417" s="271"/>
      <c r="J417" s="268"/>
      <c r="K417" s="268"/>
      <c r="L417" s="274"/>
      <c r="M417" s="275"/>
      <c r="N417" s="276"/>
      <c r="P417" s="291" t="str">
        <f>IF(R417 = "", "", COUNT($R$4:R417))</f>
        <v/>
      </c>
      <c r="Q417" s="291" t="str">
        <f t="shared" si="49"/>
        <v/>
      </c>
      <c r="R417" s="292" t="str">
        <f t="shared" si="50"/>
        <v/>
      </c>
      <c r="S417" s="293" t="str">
        <f t="shared" si="52"/>
        <v/>
      </c>
      <c r="T417" s="294" t="str">
        <f t="shared" si="53"/>
        <v/>
      </c>
      <c r="U417" s="295" t="str">
        <f t="shared" si="54"/>
        <v/>
      </c>
      <c r="V417" s="296" t="str">
        <f t="shared" si="55"/>
        <v/>
      </c>
      <c r="W417" s="8"/>
      <c r="AR417" t="str">
        <f t="shared" si="56"/>
        <v/>
      </c>
      <c r="AS417" t="str">
        <f t="shared" si="51"/>
        <v/>
      </c>
      <c r="AT417" s="145"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ht="15" customHeight="1" x14ac:dyDescent="0.35">
      <c r="A418" s="271"/>
      <c r="B418" s="269"/>
      <c r="C418" s="270"/>
      <c r="D418" s="270"/>
      <c r="E418" s="270"/>
      <c r="F418" s="270"/>
      <c r="G418" s="272"/>
      <c r="H418" s="273"/>
      <c r="I418" s="271"/>
      <c r="J418" s="268"/>
      <c r="K418" s="268"/>
      <c r="L418" s="274"/>
      <c r="M418" s="275"/>
      <c r="N418" s="276"/>
      <c r="P418" s="291" t="str">
        <f>IF(R418 = "", "", COUNT($R$4:R418))</f>
        <v/>
      </c>
      <c r="Q418" s="291" t="str">
        <f t="shared" si="49"/>
        <v/>
      </c>
      <c r="R418" s="292" t="str">
        <f t="shared" si="50"/>
        <v/>
      </c>
      <c r="S418" s="293" t="str">
        <f t="shared" si="52"/>
        <v/>
      </c>
      <c r="T418" s="294" t="str">
        <f t="shared" si="53"/>
        <v/>
      </c>
      <c r="U418" s="295" t="str">
        <f t="shared" si="54"/>
        <v/>
      </c>
      <c r="V418" s="296" t="str">
        <f t="shared" si="55"/>
        <v/>
      </c>
      <c r="W418" s="8"/>
      <c r="AR418" t="str">
        <f t="shared" si="56"/>
        <v/>
      </c>
      <c r="AS418" t="str">
        <f t="shared" si="51"/>
        <v/>
      </c>
      <c r="AT418" s="145"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ht="15" customHeight="1" x14ac:dyDescent="0.35">
      <c r="A419" s="271"/>
      <c r="B419" s="269"/>
      <c r="C419" s="270"/>
      <c r="D419" s="270"/>
      <c r="E419" s="270"/>
      <c r="F419" s="270"/>
      <c r="G419" s="272"/>
      <c r="H419" s="273"/>
      <c r="I419" s="271"/>
      <c r="J419" s="268"/>
      <c r="K419" s="268"/>
      <c r="L419" s="274"/>
      <c r="M419" s="275"/>
      <c r="N419" s="276"/>
      <c r="P419" s="291" t="str">
        <f>IF(R419 = "", "", COUNT($R$4:R419))</f>
        <v/>
      </c>
      <c r="Q419" s="291" t="str">
        <f t="shared" si="49"/>
        <v/>
      </c>
      <c r="R419" s="292" t="str">
        <f t="shared" si="50"/>
        <v/>
      </c>
      <c r="S419" s="293" t="str">
        <f t="shared" si="52"/>
        <v/>
      </c>
      <c r="T419" s="294" t="str">
        <f t="shared" si="53"/>
        <v/>
      </c>
      <c r="U419" s="295" t="str">
        <f t="shared" si="54"/>
        <v/>
      </c>
      <c r="V419" s="296" t="str">
        <f t="shared" si="55"/>
        <v/>
      </c>
      <c r="W419" s="8"/>
      <c r="AR419" t="str">
        <f t="shared" si="56"/>
        <v/>
      </c>
      <c r="AS419" t="str">
        <f t="shared" si="51"/>
        <v/>
      </c>
      <c r="AT419" s="145"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ht="15" customHeight="1" x14ac:dyDescent="0.35">
      <c r="A420" s="271"/>
      <c r="B420" s="269"/>
      <c r="C420" s="270"/>
      <c r="D420" s="270"/>
      <c r="E420" s="270"/>
      <c r="F420" s="270"/>
      <c r="G420" s="272"/>
      <c r="H420" s="273"/>
      <c r="I420" s="271"/>
      <c r="J420" s="268"/>
      <c r="K420" s="268"/>
      <c r="L420" s="274"/>
      <c r="M420" s="275"/>
      <c r="N420" s="276"/>
      <c r="P420" s="291" t="str">
        <f>IF(R420 = "", "", COUNT($R$4:R420))</f>
        <v/>
      </c>
      <c r="Q420" s="291" t="str">
        <f t="shared" si="49"/>
        <v/>
      </c>
      <c r="R420" s="292" t="str">
        <f t="shared" si="50"/>
        <v/>
      </c>
      <c r="S420" s="293" t="str">
        <f t="shared" si="52"/>
        <v/>
      </c>
      <c r="T420" s="294" t="str">
        <f t="shared" si="53"/>
        <v/>
      </c>
      <c r="U420" s="295" t="str">
        <f t="shared" si="54"/>
        <v/>
      </c>
      <c r="V420" s="296" t="str">
        <f t="shared" si="55"/>
        <v/>
      </c>
      <c r="W420" s="8"/>
      <c r="AR420" t="str">
        <f t="shared" si="56"/>
        <v/>
      </c>
      <c r="AS420" t="str">
        <f t="shared" si="51"/>
        <v/>
      </c>
      <c r="AT420" s="145"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ht="15" customHeight="1" x14ac:dyDescent="0.35">
      <c r="A421" s="271"/>
      <c r="B421" s="269"/>
      <c r="C421" s="270"/>
      <c r="D421" s="270"/>
      <c r="E421" s="270"/>
      <c r="F421" s="270"/>
      <c r="G421" s="272"/>
      <c r="H421" s="273"/>
      <c r="I421" s="271"/>
      <c r="J421" s="268"/>
      <c r="K421" s="268"/>
      <c r="L421" s="274"/>
      <c r="M421" s="275"/>
      <c r="N421" s="276"/>
      <c r="P421" s="291" t="str">
        <f>IF(R421 = "", "", COUNT($R$4:R421))</f>
        <v/>
      </c>
      <c r="Q421" s="291" t="str">
        <f t="shared" si="49"/>
        <v/>
      </c>
      <c r="R421" s="292" t="str">
        <f t="shared" si="50"/>
        <v/>
      </c>
      <c r="S421" s="293" t="str">
        <f t="shared" si="52"/>
        <v/>
      </c>
      <c r="T421" s="294" t="str">
        <f t="shared" si="53"/>
        <v/>
      </c>
      <c r="U421" s="295" t="str">
        <f t="shared" si="54"/>
        <v/>
      </c>
      <c r="V421" s="296" t="str">
        <f t="shared" si="55"/>
        <v/>
      </c>
      <c r="W421" s="8"/>
      <c r="AR421" t="str">
        <f t="shared" si="56"/>
        <v/>
      </c>
      <c r="AS421" t="str">
        <f t="shared" si="51"/>
        <v/>
      </c>
      <c r="AT421" s="145"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ht="15" customHeight="1" x14ac:dyDescent="0.35">
      <c r="A422" s="271"/>
      <c r="B422" s="269"/>
      <c r="C422" s="270"/>
      <c r="D422" s="270"/>
      <c r="E422" s="270"/>
      <c r="F422" s="270"/>
      <c r="G422" s="272"/>
      <c r="H422" s="273"/>
      <c r="I422" s="271"/>
      <c r="J422" s="268"/>
      <c r="K422" s="268"/>
      <c r="L422" s="274"/>
      <c r="M422" s="275"/>
      <c r="N422" s="276"/>
      <c r="P422" s="291" t="str">
        <f>IF(R422 = "", "", COUNT($R$4:R422))</f>
        <v/>
      </c>
      <c r="Q422" s="291" t="str">
        <f t="shared" si="49"/>
        <v/>
      </c>
      <c r="R422" s="292" t="str">
        <f t="shared" si="50"/>
        <v/>
      </c>
      <c r="S422" s="293" t="str">
        <f t="shared" si="52"/>
        <v/>
      </c>
      <c r="T422" s="294" t="str">
        <f t="shared" si="53"/>
        <v/>
      </c>
      <c r="U422" s="295" t="str">
        <f t="shared" si="54"/>
        <v/>
      </c>
      <c r="V422" s="296" t="str">
        <f t="shared" si="55"/>
        <v/>
      </c>
      <c r="W422" s="8"/>
      <c r="AR422" t="str">
        <f t="shared" si="56"/>
        <v/>
      </c>
      <c r="AS422" t="str">
        <f t="shared" si="51"/>
        <v/>
      </c>
      <c r="AT422" s="145"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ht="15" customHeight="1" x14ac:dyDescent="0.35">
      <c r="A423" s="271"/>
      <c r="B423" s="269"/>
      <c r="C423" s="270"/>
      <c r="D423" s="270"/>
      <c r="E423" s="270"/>
      <c r="F423" s="270"/>
      <c r="G423" s="272"/>
      <c r="H423" s="273"/>
      <c r="I423" s="271"/>
      <c r="J423" s="268"/>
      <c r="K423" s="268"/>
      <c r="L423" s="274"/>
      <c r="M423" s="275"/>
      <c r="N423" s="276"/>
      <c r="P423" s="291" t="str">
        <f>IF(R423 = "", "", COUNT($R$4:R423))</f>
        <v/>
      </c>
      <c r="Q423" s="291" t="str">
        <f t="shared" si="49"/>
        <v/>
      </c>
      <c r="R423" s="292" t="str">
        <f t="shared" si="50"/>
        <v/>
      </c>
      <c r="S423" s="293" t="str">
        <f t="shared" si="52"/>
        <v/>
      </c>
      <c r="T423" s="294" t="str">
        <f t="shared" si="53"/>
        <v/>
      </c>
      <c r="U423" s="295" t="str">
        <f t="shared" si="54"/>
        <v/>
      </c>
      <c r="V423" s="296" t="str">
        <f t="shared" si="55"/>
        <v/>
      </c>
      <c r="W423" s="8"/>
      <c r="AR423" t="str">
        <f t="shared" si="56"/>
        <v/>
      </c>
      <c r="AS423" t="str">
        <f t="shared" si="51"/>
        <v/>
      </c>
      <c r="AT423" s="145"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ht="15" customHeight="1" x14ac:dyDescent="0.35">
      <c r="A424" s="271"/>
      <c r="B424" s="269"/>
      <c r="C424" s="270"/>
      <c r="D424" s="270"/>
      <c r="E424" s="270"/>
      <c r="F424" s="270"/>
      <c r="G424" s="272"/>
      <c r="H424" s="273"/>
      <c r="I424" s="271"/>
      <c r="J424" s="268"/>
      <c r="K424" s="268"/>
      <c r="L424" s="274"/>
      <c r="M424" s="275"/>
      <c r="N424" s="276"/>
      <c r="P424" s="291" t="str">
        <f>IF(R424 = "", "", COUNT($R$4:R424))</f>
        <v/>
      </c>
      <c r="Q424" s="291" t="str">
        <f t="shared" si="49"/>
        <v/>
      </c>
      <c r="R424" s="292" t="str">
        <f t="shared" si="50"/>
        <v/>
      </c>
      <c r="S424" s="293" t="str">
        <f t="shared" si="52"/>
        <v/>
      </c>
      <c r="T424" s="294" t="str">
        <f t="shared" si="53"/>
        <v/>
      </c>
      <c r="U424" s="295" t="str">
        <f t="shared" si="54"/>
        <v/>
      </c>
      <c r="V424" s="296" t="str">
        <f t="shared" si="55"/>
        <v/>
      </c>
      <c r="W424" s="8"/>
      <c r="AR424" t="str">
        <f t="shared" si="56"/>
        <v/>
      </c>
      <c r="AS424" t="str">
        <f t="shared" si="51"/>
        <v/>
      </c>
      <c r="AT424" s="145"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ht="15" customHeight="1" x14ac:dyDescent="0.35">
      <c r="A425" s="271"/>
      <c r="B425" s="269"/>
      <c r="C425" s="270"/>
      <c r="D425" s="270"/>
      <c r="E425" s="270"/>
      <c r="F425" s="270"/>
      <c r="G425" s="272"/>
      <c r="H425" s="273"/>
      <c r="I425" s="271"/>
      <c r="J425" s="268"/>
      <c r="K425" s="268"/>
      <c r="L425" s="274"/>
      <c r="M425" s="275"/>
      <c r="N425" s="276"/>
      <c r="P425" s="291" t="str">
        <f>IF(R425 = "", "", COUNT($R$4:R425))</f>
        <v/>
      </c>
      <c r="Q425" s="291" t="str">
        <f t="shared" si="49"/>
        <v/>
      </c>
      <c r="R425" s="292" t="str">
        <f t="shared" si="50"/>
        <v/>
      </c>
      <c r="S425" s="293" t="str">
        <f t="shared" si="52"/>
        <v/>
      </c>
      <c r="T425" s="294" t="str">
        <f t="shared" si="53"/>
        <v/>
      </c>
      <c r="U425" s="295" t="str">
        <f t="shared" si="54"/>
        <v/>
      </c>
      <c r="V425" s="296" t="str">
        <f t="shared" si="55"/>
        <v/>
      </c>
      <c r="W425" s="8"/>
      <c r="AR425" t="str">
        <f t="shared" si="56"/>
        <v/>
      </c>
      <c r="AS425" t="str">
        <f t="shared" si="51"/>
        <v/>
      </c>
      <c r="AT425" s="145"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ht="15" customHeight="1" x14ac:dyDescent="0.35">
      <c r="A426" s="271"/>
      <c r="B426" s="269"/>
      <c r="C426" s="270"/>
      <c r="D426" s="270"/>
      <c r="E426" s="270"/>
      <c r="F426" s="270"/>
      <c r="G426" s="272"/>
      <c r="H426" s="273"/>
      <c r="I426" s="271"/>
      <c r="J426" s="268"/>
      <c r="K426" s="268"/>
      <c r="L426" s="274"/>
      <c r="M426" s="275"/>
      <c r="N426" s="276"/>
      <c r="P426" s="291" t="str">
        <f>IF(R426 = "", "", COUNT($R$4:R426))</f>
        <v/>
      </c>
      <c r="Q426" s="291" t="str">
        <f t="shared" si="49"/>
        <v/>
      </c>
      <c r="R426" s="292" t="str">
        <f t="shared" si="50"/>
        <v/>
      </c>
      <c r="S426" s="293" t="str">
        <f t="shared" si="52"/>
        <v/>
      </c>
      <c r="T426" s="294" t="str">
        <f t="shared" si="53"/>
        <v/>
      </c>
      <c r="U426" s="295" t="str">
        <f t="shared" si="54"/>
        <v/>
      </c>
      <c r="V426" s="296" t="str">
        <f t="shared" si="55"/>
        <v/>
      </c>
      <c r="W426" s="8"/>
      <c r="AR426" t="str">
        <f t="shared" si="56"/>
        <v/>
      </c>
      <c r="AS426" t="str">
        <f t="shared" si="51"/>
        <v/>
      </c>
      <c r="AT426" s="145"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ht="15" customHeight="1" x14ac:dyDescent="0.35">
      <c r="A427" s="271"/>
      <c r="B427" s="269"/>
      <c r="C427" s="270"/>
      <c r="D427" s="270"/>
      <c r="E427" s="270"/>
      <c r="F427" s="270"/>
      <c r="G427" s="272"/>
      <c r="H427" s="273"/>
      <c r="I427" s="271"/>
      <c r="J427" s="268"/>
      <c r="K427" s="268"/>
      <c r="L427" s="274"/>
      <c r="M427" s="275"/>
      <c r="N427" s="276"/>
      <c r="P427" s="291" t="str">
        <f>IF(R427 = "", "", COUNT($R$4:R427))</f>
        <v/>
      </c>
      <c r="Q427" s="291" t="str">
        <f t="shared" si="49"/>
        <v/>
      </c>
      <c r="R427" s="292" t="str">
        <f t="shared" si="50"/>
        <v/>
      </c>
      <c r="S427" s="293" t="str">
        <f t="shared" si="52"/>
        <v/>
      </c>
      <c r="T427" s="294" t="str">
        <f t="shared" si="53"/>
        <v/>
      </c>
      <c r="U427" s="295" t="str">
        <f t="shared" si="54"/>
        <v/>
      </c>
      <c r="V427" s="296" t="str">
        <f t="shared" si="55"/>
        <v/>
      </c>
      <c r="W427" s="8"/>
      <c r="AR427" t="str">
        <f t="shared" si="56"/>
        <v/>
      </c>
      <c r="AS427" t="str">
        <f t="shared" si="51"/>
        <v/>
      </c>
      <c r="AT427" s="145"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ht="15" customHeight="1" x14ac:dyDescent="0.35">
      <c r="A428" s="271"/>
      <c r="B428" s="269"/>
      <c r="C428" s="270"/>
      <c r="D428" s="270"/>
      <c r="E428" s="270"/>
      <c r="F428" s="270"/>
      <c r="G428" s="272"/>
      <c r="H428" s="273"/>
      <c r="I428" s="271"/>
      <c r="J428" s="268"/>
      <c r="K428" s="268"/>
      <c r="L428" s="274"/>
      <c r="M428" s="275"/>
      <c r="N428" s="276"/>
      <c r="P428" s="291" t="str">
        <f>IF(R428 = "", "", COUNT($R$4:R428))</f>
        <v/>
      </c>
      <c r="Q428" s="291" t="str">
        <f t="shared" si="49"/>
        <v/>
      </c>
      <c r="R428" s="292" t="str">
        <f t="shared" si="50"/>
        <v/>
      </c>
      <c r="S428" s="293" t="str">
        <f t="shared" si="52"/>
        <v/>
      </c>
      <c r="T428" s="294" t="str">
        <f t="shared" si="53"/>
        <v/>
      </c>
      <c r="U428" s="295" t="str">
        <f t="shared" si="54"/>
        <v/>
      </c>
      <c r="V428" s="296" t="str">
        <f t="shared" si="55"/>
        <v/>
      </c>
      <c r="W428" s="8"/>
      <c r="AR428" t="str">
        <f t="shared" si="56"/>
        <v/>
      </c>
      <c r="AS428" t="str">
        <f t="shared" si="51"/>
        <v/>
      </c>
      <c r="AT428" s="145"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ht="15" customHeight="1" x14ac:dyDescent="0.35">
      <c r="A429" s="271"/>
      <c r="B429" s="269"/>
      <c r="C429" s="270"/>
      <c r="D429" s="270"/>
      <c r="E429" s="270"/>
      <c r="F429" s="270"/>
      <c r="G429" s="272"/>
      <c r="H429" s="273"/>
      <c r="I429" s="271"/>
      <c r="J429" s="268"/>
      <c r="K429" s="268"/>
      <c r="L429" s="274"/>
      <c r="M429" s="275"/>
      <c r="N429" s="276"/>
      <c r="P429" s="291" t="str">
        <f>IF(R429 = "", "", COUNT($R$4:R429))</f>
        <v/>
      </c>
      <c r="Q429" s="291" t="str">
        <f t="shared" si="49"/>
        <v/>
      </c>
      <c r="R429" s="292" t="str">
        <f t="shared" si="50"/>
        <v/>
      </c>
      <c r="S429" s="293" t="str">
        <f t="shared" si="52"/>
        <v/>
      </c>
      <c r="T429" s="294" t="str">
        <f t="shared" si="53"/>
        <v/>
      </c>
      <c r="U429" s="295" t="str">
        <f t="shared" si="54"/>
        <v/>
      </c>
      <c r="V429" s="296" t="str">
        <f t="shared" si="55"/>
        <v/>
      </c>
      <c r="W429" s="8"/>
      <c r="AR429" t="str">
        <f t="shared" si="56"/>
        <v/>
      </c>
      <c r="AS429" t="str">
        <f t="shared" si="51"/>
        <v/>
      </c>
      <c r="AT429" s="145"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ht="15" customHeight="1" x14ac:dyDescent="0.35">
      <c r="A430" s="271"/>
      <c r="B430" s="269"/>
      <c r="C430" s="270"/>
      <c r="D430" s="270"/>
      <c r="E430" s="270"/>
      <c r="F430" s="270"/>
      <c r="G430" s="272"/>
      <c r="H430" s="273"/>
      <c r="I430" s="271"/>
      <c r="J430" s="268"/>
      <c r="K430" s="268"/>
      <c r="L430" s="274"/>
      <c r="M430" s="275"/>
      <c r="N430" s="276"/>
      <c r="P430" s="291" t="str">
        <f>IF(R430 = "", "", COUNT($R$4:R430))</f>
        <v/>
      </c>
      <c r="Q430" s="291" t="str">
        <f t="shared" si="49"/>
        <v/>
      </c>
      <c r="R430" s="292" t="str">
        <f t="shared" si="50"/>
        <v/>
      </c>
      <c r="S430" s="293" t="str">
        <f t="shared" si="52"/>
        <v/>
      </c>
      <c r="T430" s="294" t="str">
        <f t="shared" si="53"/>
        <v/>
      </c>
      <c r="U430" s="295" t="str">
        <f t="shared" si="54"/>
        <v/>
      </c>
      <c r="V430" s="296" t="str">
        <f t="shared" si="55"/>
        <v/>
      </c>
      <c r="W430" s="8"/>
      <c r="AR430" t="str">
        <f t="shared" si="56"/>
        <v/>
      </c>
      <c r="AS430" t="str">
        <f t="shared" si="51"/>
        <v/>
      </c>
      <c r="AT430" s="145"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ht="15" customHeight="1" x14ac:dyDescent="0.35">
      <c r="A431" s="271"/>
      <c r="B431" s="269"/>
      <c r="C431" s="270"/>
      <c r="D431" s="270"/>
      <c r="E431" s="270"/>
      <c r="F431" s="270"/>
      <c r="G431" s="272"/>
      <c r="H431" s="273"/>
      <c r="I431" s="271"/>
      <c r="J431" s="268"/>
      <c r="K431" s="268"/>
      <c r="L431" s="274"/>
      <c r="M431" s="275"/>
      <c r="N431" s="276"/>
      <c r="P431" s="291" t="str">
        <f>IF(R431 = "", "", COUNT($R$4:R431))</f>
        <v/>
      </c>
      <c r="Q431" s="291" t="str">
        <f t="shared" si="49"/>
        <v/>
      </c>
      <c r="R431" s="292" t="str">
        <f t="shared" si="50"/>
        <v/>
      </c>
      <c r="S431" s="293" t="str">
        <f t="shared" si="52"/>
        <v/>
      </c>
      <c r="T431" s="294" t="str">
        <f t="shared" si="53"/>
        <v/>
      </c>
      <c r="U431" s="295" t="str">
        <f t="shared" si="54"/>
        <v/>
      </c>
      <c r="V431" s="296" t="str">
        <f t="shared" si="55"/>
        <v/>
      </c>
      <c r="W431" s="8"/>
      <c r="AR431" t="str">
        <f t="shared" si="56"/>
        <v/>
      </c>
      <c r="AS431" t="str">
        <f t="shared" si="51"/>
        <v/>
      </c>
      <c r="AT431" s="145"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ht="15" customHeight="1" x14ac:dyDescent="0.35">
      <c r="A432" s="271"/>
      <c r="B432" s="269"/>
      <c r="C432" s="270"/>
      <c r="D432" s="270"/>
      <c r="E432" s="270"/>
      <c r="F432" s="270"/>
      <c r="G432" s="272"/>
      <c r="H432" s="273"/>
      <c r="I432" s="271"/>
      <c r="J432" s="268"/>
      <c r="K432" s="268"/>
      <c r="L432" s="274"/>
      <c r="M432" s="275"/>
      <c r="N432" s="276"/>
      <c r="P432" s="291" t="str">
        <f>IF(R432 = "", "", COUNT($R$4:R432))</f>
        <v/>
      </c>
      <c r="Q432" s="291" t="str">
        <f t="shared" si="49"/>
        <v/>
      </c>
      <c r="R432" s="292" t="str">
        <f t="shared" si="50"/>
        <v/>
      </c>
      <c r="S432" s="293" t="str">
        <f t="shared" si="52"/>
        <v/>
      </c>
      <c r="T432" s="294" t="str">
        <f t="shared" si="53"/>
        <v/>
      </c>
      <c r="U432" s="295" t="str">
        <f t="shared" si="54"/>
        <v/>
      </c>
      <c r="V432" s="296" t="str">
        <f t="shared" si="55"/>
        <v/>
      </c>
      <c r="W432" s="8"/>
      <c r="AR432" t="str">
        <f t="shared" si="56"/>
        <v/>
      </c>
      <c r="AS432" t="str">
        <f t="shared" si="51"/>
        <v/>
      </c>
      <c r="AT432" s="145"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ht="15" customHeight="1" x14ac:dyDescent="0.35">
      <c r="A433" s="271"/>
      <c r="B433" s="269"/>
      <c r="C433" s="270"/>
      <c r="D433" s="270"/>
      <c r="E433" s="270"/>
      <c r="F433" s="270"/>
      <c r="G433" s="272"/>
      <c r="H433" s="273"/>
      <c r="I433" s="271"/>
      <c r="J433" s="268"/>
      <c r="K433" s="268"/>
      <c r="L433" s="274"/>
      <c r="M433" s="275"/>
      <c r="N433" s="276"/>
      <c r="P433" s="291" t="str">
        <f>IF(R433 = "", "", COUNT($R$4:R433))</f>
        <v/>
      </c>
      <c r="Q433" s="291" t="str">
        <f t="shared" si="49"/>
        <v/>
      </c>
      <c r="R433" s="292" t="str">
        <f t="shared" si="50"/>
        <v/>
      </c>
      <c r="S433" s="293" t="str">
        <f t="shared" si="52"/>
        <v/>
      </c>
      <c r="T433" s="294" t="str">
        <f t="shared" si="53"/>
        <v/>
      </c>
      <c r="U433" s="295" t="str">
        <f t="shared" si="54"/>
        <v/>
      </c>
      <c r="V433" s="296" t="str">
        <f t="shared" si="55"/>
        <v/>
      </c>
      <c r="W433" s="8"/>
      <c r="AR433" t="str">
        <f t="shared" si="56"/>
        <v/>
      </c>
      <c r="AS433" t="str">
        <f t="shared" si="51"/>
        <v/>
      </c>
      <c r="AT433" s="145"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ht="15" customHeight="1" x14ac:dyDescent="0.35">
      <c r="A434" s="271"/>
      <c r="B434" s="269"/>
      <c r="C434" s="270"/>
      <c r="D434" s="270"/>
      <c r="E434" s="270"/>
      <c r="F434" s="270"/>
      <c r="G434" s="272"/>
      <c r="H434" s="273"/>
      <c r="I434" s="271"/>
      <c r="J434" s="268"/>
      <c r="K434" s="268"/>
      <c r="L434" s="274"/>
      <c r="M434" s="275"/>
      <c r="N434" s="276"/>
      <c r="P434" s="291" t="str">
        <f>IF(R434 = "", "", COUNT($R$4:R434))</f>
        <v/>
      </c>
      <c r="Q434" s="291" t="str">
        <f t="shared" si="49"/>
        <v/>
      </c>
      <c r="R434" s="292" t="str">
        <f t="shared" si="50"/>
        <v/>
      </c>
      <c r="S434" s="293" t="str">
        <f t="shared" si="52"/>
        <v/>
      </c>
      <c r="T434" s="294" t="str">
        <f t="shared" si="53"/>
        <v/>
      </c>
      <c r="U434" s="295" t="str">
        <f t="shared" si="54"/>
        <v/>
      </c>
      <c r="V434" s="296" t="str">
        <f t="shared" si="55"/>
        <v/>
      </c>
      <c r="W434" s="8"/>
      <c r="AR434" t="str">
        <f t="shared" si="56"/>
        <v/>
      </c>
      <c r="AS434" t="str">
        <f t="shared" si="51"/>
        <v/>
      </c>
      <c r="AT434" s="145"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ht="15" customHeight="1" x14ac:dyDescent="0.35">
      <c r="A435" s="271"/>
      <c r="B435" s="269"/>
      <c r="C435" s="270"/>
      <c r="D435" s="270"/>
      <c r="E435" s="270"/>
      <c r="F435" s="270"/>
      <c r="G435" s="272"/>
      <c r="H435" s="273"/>
      <c r="I435" s="271"/>
      <c r="J435" s="268"/>
      <c r="K435" s="268"/>
      <c r="L435" s="274"/>
      <c r="M435" s="275"/>
      <c r="N435" s="276"/>
      <c r="P435" s="291" t="str">
        <f>IF(R435 = "", "", COUNT($R$4:R435))</f>
        <v/>
      </c>
      <c r="Q435" s="291" t="str">
        <f t="shared" si="49"/>
        <v/>
      </c>
      <c r="R435" s="292" t="str">
        <f t="shared" si="50"/>
        <v/>
      </c>
      <c r="S435" s="293" t="str">
        <f t="shared" si="52"/>
        <v/>
      </c>
      <c r="T435" s="294" t="str">
        <f t="shared" si="53"/>
        <v/>
      </c>
      <c r="U435" s="295" t="str">
        <f t="shared" si="54"/>
        <v/>
      </c>
      <c r="V435" s="296" t="str">
        <f t="shared" si="55"/>
        <v/>
      </c>
      <c r="W435" s="8"/>
      <c r="AR435" t="str">
        <f t="shared" si="56"/>
        <v/>
      </c>
      <c r="AS435" t="str">
        <f t="shared" si="51"/>
        <v/>
      </c>
      <c r="AT435" s="145"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ht="15" customHeight="1" x14ac:dyDescent="0.35">
      <c r="A436" s="271"/>
      <c r="B436" s="269"/>
      <c r="C436" s="270"/>
      <c r="D436" s="270"/>
      <c r="E436" s="270"/>
      <c r="F436" s="270"/>
      <c r="G436" s="272"/>
      <c r="H436" s="273"/>
      <c r="I436" s="271"/>
      <c r="J436" s="268"/>
      <c r="K436" s="268"/>
      <c r="L436" s="274"/>
      <c r="M436" s="275"/>
      <c r="N436" s="276"/>
      <c r="P436" s="291" t="str">
        <f>IF(R436 = "", "", COUNT($R$4:R436))</f>
        <v/>
      </c>
      <c r="Q436" s="291" t="str">
        <f t="shared" si="49"/>
        <v/>
      </c>
      <c r="R436" s="292" t="str">
        <f t="shared" si="50"/>
        <v/>
      </c>
      <c r="S436" s="293" t="str">
        <f t="shared" si="52"/>
        <v/>
      </c>
      <c r="T436" s="294" t="str">
        <f t="shared" si="53"/>
        <v/>
      </c>
      <c r="U436" s="295" t="str">
        <f t="shared" si="54"/>
        <v/>
      </c>
      <c r="V436" s="296" t="str">
        <f t="shared" si="55"/>
        <v/>
      </c>
      <c r="W436" s="8"/>
      <c r="AR436" t="str">
        <f t="shared" si="56"/>
        <v/>
      </c>
      <c r="AS436" t="str">
        <f t="shared" si="51"/>
        <v/>
      </c>
      <c r="AT436" s="145"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ht="15" customHeight="1" x14ac:dyDescent="0.35">
      <c r="A437" s="271"/>
      <c r="B437" s="269"/>
      <c r="C437" s="270"/>
      <c r="D437" s="270"/>
      <c r="E437" s="270"/>
      <c r="F437" s="270"/>
      <c r="G437" s="272"/>
      <c r="H437" s="273"/>
      <c r="I437" s="271"/>
      <c r="J437" s="268"/>
      <c r="K437" s="268"/>
      <c r="L437" s="274"/>
      <c r="M437" s="275"/>
      <c r="N437" s="276"/>
      <c r="P437" s="291" t="str">
        <f>IF(R437 = "", "", COUNT($R$4:R437))</f>
        <v/>
      </c>
      <c r="Q437" s="291" t="str">
        <f t="shared" si="49"/>
        <v/>
      </c>
      <c r="R437" s="292" t="str">
        <f t="shared" si="50"/>
        <v/>
      </c>
      <c r="S437" s="293" t="str">
        <f t="shared" si="52"/>
        <v/>
      </c>
      <c r="T437" s="294" t="str">
        <f t="shared" si="53"/>
        <v/>
      </c>
      <c r="U437" s="295" t="str">
        <f t="shared" si="54"/>
        <v/>
      </c>
      <c r="V437" s="296" t="str">
        <f t="shared" si="55"/>
        <v/>
      </c>
      <c r="W437" s="8"/>
      <c r="AR437" t="str">
        <f t="shared" si="56"/>
        <v/>
      </c>
      <c r="AS437" t="str">
        <f t="shared" si="51"/>
        <v/>
      </c>
      <c r="AT437" s="145"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ht="15" customHeight="1" x14ac:dyDescent="0.35">
      <c r="A438" s="271"/>
      <c r="B438" s="269"/>
      <c r="C438" s="270"/>
      <c r="D438" s="270"/>
      <c r="E438" s="270"/>
      <c r="F438" s="270"/>
      <c r="G438" s="272"/>
      <c r="H438" s="273"/>
      <c r="I438" s="271"/>
      <c r="J438" s="268"/>
      <c r="K438" s="268"/>
      <c r="L438" s="274"/>
      <c r="M438" s="275"/>
      <c r="N438" s="276"/>
      <c r="P438" s="291" t="str">
        <f>IF(R438 = "", "", COUNT($R$4:R438))</f>
        <v/>
      </c>
      <c r="Q438" s="291" t="str">
        <f t="shared" si="49"/>
        <v/>
      </c>
      <c r="R438" s="292" t="str">
        <f t="shared" si="50"/>
        <v/>
      </c>
      <c r="S438" s="293" t="str">
        <f t="shared" si="52"/>
        <v/>
      </c>
      <c r="T438" s="294" t="str">
        <f t="shared" si="53"/>
        <v/>
      </c>
      <c r="U438" s="295" t="str">
        <f t="shared" si="54"/>
        <v/>
      </c>
      <c r="V438" s="296" t="str">
        <f t="shared" si="55"/>
        <v/>
      </c>
      <c r="W438" s="8"/>
      <c r="AR438" t="str">
        <f t="shared" si="56"/>
        <v/>
      </c>
      <c r="AS438" t="str">
        <f t="shared" si="51"/>
        <v/>
      </c>
      <c r="AT438" s="145"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ht="15" customHeight="1" x14ac:dyDescent="0.35">
      <c r="A439" s="271"/>
      <c r="B439" s="269"/>
      <c r="C439" s="270"/>
      <c r="D439" s="270"/>
      <c r="E439" s="270"/>
      <c r="F439" s="270"/>
      <c r="G439" s="272"/>
      <c r="H439" s="273"/>
      <c r="I439" s="271"/>
      <c r="J439" s="268"/>
      <c r="K439" s="268"/>
      <c r="L439" s="274"/>
      <c r="M439" s="275"/>
      <c r="N439" s="276"/>
      <c r="P439" s="291" t="str">
        <f>IF(R439 = "", "", COUNT($R$4:R439))</f>
        <v/>
      </c>
      <c r="Q439" s="291" t="str">
        <f t="shared" si="49"/>
        <v/>
      </c>
      <c r="R439" s="292" t="str">
        <f t="shared" si="50"/>
        <v/>
      </c>
      <c r="S439" s="293" t="str">
        <f t="shared" si="52"/>
        <v/>
      </c>
      <c r="T439" s="294" t="str">
        <f t="shared" si="53"/>
        <v/>
      </c>
      <c r="U439" s="295" t="str">
        <f t="shared" si="54"/>
        <v/>
      </c>
      <c r="V439" s="296" t="str">
        <f t="shared" si="55"/>
        <v/>
      </c>
      <c r="W439" s="8"/>
      <c r="AR439" t="str">
        <f t="shared" si="56"/>
        <v/>
      </c>
      <c r="AS439" t="str">
        <f t="shared" si="51"/>
        <v/>
      </c>
      <c r="AT439" s="145"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ht="15" customHeight="1" x14ac:dyDescent="0.35">
      <c r="A440" s="271"/>
      <c r="B440" s="269"/>
      <c r="C440" s="270"/>
      <c r="D440" s="270"/>
      <c r="E440" s="270"/>
      <c r="F440" s="270"/>
      <c r="G440" s="272"/>
      <c r="H440" s="273"/>
      <c r="I440" s="271"/>
      <c r="J440" s="268"/>
      <c r="K440" s="268"/>
      <c r="L440" s="274"/>
      <c r="M440" s="275"/>
      <c r="N440" s="276"/>
      <c r="P440" s="291" t="str">
        <f>IF(R440 = "", "", COUNT($R$4:R440))</f>
        <v/>
      </c>
      <c r="Q440" s="291" t="str">
        <f t="shared" si="49"/>
        <v/>
      </c>
      <c r="R440" s="292" t="str">
        <f t="shared" si="50"/>
        <v/>
      </c>
      <c r="S440" s="293" t="str">
        <f t="shared" si="52"/>
        <v/>
      </c>
      <c r="T440" s="294" t="str">
        <f t="shared" si="53"/>
        <v/>
      </c>
      <c r="U440" s="295" t="str">
        <f t="shared" si="54"/>
        <v/>
      </c>
      <c r="V440" s="296" t="str">
        <f t="shared" si="55"/>
        <v/>
      </c>
      <c r="W440" s="8"/>
      <c r="AR440" t="str">
        <f t="shared" si="56"/>
        <v/>
      </c>
      <c r="AS440" t="str">
        <f t="shared" si="51"/>
        <v/>
      </c>
      <c r="AT440" s="145"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ht="15" customHeight="1" x14ac:dyDescent="0.35">
      <c r="A441" s="271"/>
      <c r="B441" s="269"/>
      <c r="C441" s="270"/>
      <c r="D441" s="270"/>
      <c r="E441" s="270"/>
      <c r="F441" s="270"/>
      <c r="G441" s="272"/>
      <c r="H441" s="273"/>
      <c r="I441" s="271"/>
      <c r="J441" s="268"/>
      <c r="K441" s="268"/>
      <c r="L441" s="274"/>
      <c r="M441" s="275"/>
      <c r="N441" s="276"/>
      <c r="P441" s="291" t="str">
        <f>IF(R441 = "", "", COUNT($R$4:R441))</f>
        <v/>
      </c>
      <c r="Q441" s="291" t="str">
        <f t="shared" si="49"/>
        <v/>
      </c>
      <c r="R441" s="292" t="str">
        <f t="shared" si="50"/>
        <v/>
      </c>
      <c r="S441" s="293" t="str">
        <f t="shared" si="52"/>
        <v/>
      </c>
      <c r="T441" s="294" t="str">
        <f t="shared" si="53"/>
        <v/>
      </c>
      <c r="U441" s="295" t="str">
        <f t="shared" si="54"/>
        <v/>
      </c>
      <c r="V441" s="296" t="str">
        <f t="shared" si="55"/>
        <v/>
      </c>
      <c r="W441" s="8"/>
      <c r="AR441" t="str">
        <f t="shared" si="56"/>
        <v/>
      </c>
      <c r="AS441" t="str">
        <f t="shared" si="51"/>
        <v/>
      </c>
      <c r="AT441" s="145"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ht="15" customHeight="1" x14ac:dyDescent="0.35">
      <c r="A442" s="271"/>
      <c r="B442" s="269"/>
      <c r="C442" s="270"/>
      <c r="D442" s="270"/>
      <c r="E442" s="270"/>
      <c r="F442" s="270"/>
      <c r="G442" s="272"/>
      <c r="H442" s="273"/>
      <c r="I442" s="271"/>
      <c r="J442" s="268"/>
      <c r="K442" s="268"/>
      <c r="L442" s="274"/>
      <c r="M442" s="275"/>
      <c r="N442" s="276"/>
      <c r="P442" s="291" t="str">
        <f>IF(R442 = "", "", COUNT($R$4:R442))</f>
        <v/>
      </c>
      <c r="Q442" s="291" t="str">
        <f t="shared" si="49"/>
        <v/>
      </c>
      <c r="R442" s="292" t="str">
        <f t="shared" si="50"/>
        <v/>
      </c>
      <c r="S442" s="293" t="str">
        <f t="shared" si="52"/>
        <v/>
      </c>
      <c r="T442" s="294" t="str">
        <f t="shared" si="53"/>
        <v/>
      </c>
      <c r="U442" s="295" t="str">
        <f t="shared" si="54"/>
        <v/>
      </c>
      <c r="V442" s="296" t="str">
        <f t="shared" si="55"/>
        <v/>
      </c>
      <c r="W442" s="8"/>
      <c r="AR442" t="str">
        <f t="shared" si="56"/>
        <v/>
      </c>
      <c r="AS442" t="str">
        <f t="shared" si="51"/>
        <v/>
      </c>
      <c r="AT442" s="145"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ht="15" customHeight="1" x14ac:dyDescent="0.35">
      <c r="A443" s="271"/>
      <c r="B443" s="269"/>
      <c r="C443" s="270"/>
      <c r="D443" s="270"/>
      <c r="E443" s="270"/>
      <c r="F443" s="270"/>
      <c r="G443" s="272"/>
      <c r="H443" s="273"/>
      <c r="I443" s="271"/>
      <c r="J443" s="268"/>
      <c r="K443" s="268"/>
      <c r="L443" s="274"/>
      <c r="M443" s="275"/>
      <c r="N443" s="276"/>
      <c r="P443" s="291" t="str">
        <f>IF(R443 = "", "", COUNT($R$4:R443))</f>
        <v/>
      </c>
      <c r="Q443" s="291" t="str">
        <f t="shared" si="49"/>
        <v/>
      </c>
      <c r="R443" s="292" t="str">
        <f t="shared" si="50"/>
        <v/>
      </c>
      <c r="S443" s="293" t="str">
        <f t="shared" si="52"/>
        <v/>
      </c>
      <c r="T443" s="294" t="str">
        <f t="shared" si="53"/>
        <v/>
      </c>
      <c r="U443" s="295" t="str">
        <f t="shared" si="54"/>
        <v/>
      </c>
      <c r="V443" s="296" t="str">
        <f t="shared" si="55"/>
        <v/>
      </c>
      <c r="W443" s="8"/>
      <c r="AR443" t="str">
        <f t="shared" si="56"/>
        <v/>
      </c>
      <c r="AS443" t="str">
        <f t="shared" si="51"/>
        <v/>
      </c>
      <c r="AT443" s="145"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ht="15" customHeight="1" x14ac:dyDescent="0.35">
      <c r="A444" s="271"/>
      <c r="B444" s="269"/>
      <c r="C444" s="270"/>
      <c r="D444" s="270"/>
      <c r="E444" s="270"/>
      <c r="F444" s="270"/>
      <c r="G444" s="272"/>
      <c r="H444" s="273"/>
      <c r="I444" s="271"/>
      <c r="J444" s="268"/>
      <c r="K444" s="268"/>
      <c r="L444" s="274"/>
      <c r="M444" s="275"/>
      <c r="N444" s="276"/>
      <c r="P444" s="291" t="str">
        <f>IF(R444 = "", "", COUNT($R$4:R444))</f>
        <v/>
      </c>
      <c r="Q444" s="291" t="str">
        <f t="shared" si="49"/>
        <v/>
      </c>
      <c r="R444" s="292" t="str">
        <f t="shared" si="50"/>
        <v/>
      </c>
      <c r="S444" s="293" t="str">
        <f t="shared" si="52"/>
        <v/>
      </c>
      <c r="T444" s="294" t="str">
        <f t="shared" si="53"/>
        <v/>
      </c>
      <c r="U444" s="295" t="str">
        <f t="shared" si="54"/>
        <v/>
      </c>
      <c r="V444" s="296" t="str">
        <f t="shared" si="55"/>
        <v/>
      </c>
      <c r="W444" s="8"/>
      <c r="AR444" t="str">
        <f t="shared" si="56"/>
        <v/>
      </c>
      <c r="AS444" t="str">
        <f t="shared" si="51"/>
        <v/>
      </c>
      <c r="AT444" s="145"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ht="15" customHeight="1" x14ac:dyDescent="0.35">
      <c r="A445" s="271"/>
      <c r="B445" s="269"/>
      <c r="C445" s="270"/>
      <c r="D445" s="270"/>
      <c r="E445" s="270"/>
      <c r="F445" s="270"/>
      <c r="G445" s="272"/>
      <c r="H445" s="273"/>
      <c r="I445" s="271"/>
      <c r="J445" s="268"/>
      <c r="K445" s="268"/>
      <c r="L445" s="274"/>
      <c r="M445" s="275"/>
      <c r="N445" s="276"/>
      <c r="P445" s="291" t="str">
        <f>IF(R445 = "", "", COUNT($R$4:R445))</f>
        <v/>
      </c>
      <c r="Q445" s="291" t="str">
        <f t="shared" si="49"/>
        <v/>
      </c>
      <c r="R445" s="292" t="str">
        <f t="shared" si="50"/>
        <v/>
      </c>
      <c r="S445" s="293" t="str">
        <f t="shared" si="52"/>
        <v/>
      </c>
      <c r="T445" s="294" t="str">
        <f t="shared" si="53"/>
        <v/>
      </c>
      <c r="U445" s="295" t="str">
        <f t="shared" si="54"/>
        <v/>
      </c>
      <c r="V445" s="296" t="str">
        <f t="shared" si="55"/>
        <v/>
      </c>
      <c r="W445" s="8"/>
      <c r="AR445" t="str">
        <f t="shared" si="56"/>
        <v/>
      </c>
      <c r="AS445" t="str">
        <f t="shared" si="51"/>
        <v/>
      </c>
      <c r="AT445" s="145"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ht="15" customHeight="1" x14ac:dyDescent="0.35">
      <c r="A446" s="271"/>
      <c r="B446" s="269"/>
      <c r="C446" s="270"/>
      <c r="D446" s="270"/>
      <c r="E446" s="270"/>
      <c r="F446" s="270"/>
      <c r="G446" s="272"/>
      <c r="H446" s="273"/>
      <c r="I446" s="271"/>
      <c r="J446" s="268"/>
      <c r="K446" s="268"/>
      <c r="L446" s="274"/>
      <c r="M446" s="275"/>
      <c r="N446" s="276"/>
      <c r="P446" s="291" t="str">
        <f>IF(R446 = "", "", COUNT($R$4:R446))</f>
        <v/>
      </c>
      <c r="Q446" s="291" t="str">
        <f t="shared" si="49"/>
        <v/>
      </c>
      <c r="R446" s="292" t="str">
        <f t="shared" si="50"/>
        <v/>
      </c>
      <c r="S446" s="293" t="str">
        <f t="shared" si="52"/>
        <v/>
      </c>
      <c r="T446" s="294" t="str">
        <f t="shared" si="53"/>
        <v/>
      </c>
      <c r="U446" s="295" t="str">
        <f t="shared" si="54"/>
        <v/>
      </c>
      <c r="V446" s="296" t="str">
        <f t="shared" si="55"/>
        <v/>
      </c>
      <c r="W446" s="8"/>
      <c r="AR446" t="str">
        <f t="shared" si="56"/>
        <v/>
      </c>
      <c r="AS446" t="str">
        <f t="shared" si="51"/>
        <v/>
      </c>
      <c r="AT446" s="145"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ht="15" customHeight="1" x14ac:dyDescent="0.35">
      <c r="A447" s="271"/>
      <c r="B447" s="269"/>
      <c r="C447" s="270"/>
      <c r="D447" s="270"/>
      <c r="E447" s="270"/>
      <c r="F447" s="270"/>
      <c r="G447" s="272"/>
      <c r="H447" s="273"/>
      <c r="I447" s="271"/>
      <c r="J447" s="268"/>
      <c r="K447" s="268"/>
      <c r="L447" s="274"/>
      <c r="M447" s="275"/>
      <c r="N447" s="276"/>
      <c r="P447" s="291" t="str">
        <f>IF(R447 = "", "", COUNT($R$4:R447))</f>
        <v/>
      </c>
      <c r="Q447" s="291" t="str">
        <f t="shared" si="49"/>
        <v/>
      </c>
      <c r="R447" s="292" t="str">
        <f t="shared" si="50"/>
        <v/>
      </c>
      <c r="S447" s="293" t="str">
        <f t="shared" si="52"/>
        <v/>
      </c>
      <c r="T447" s="294" t="str">
        <f t="shared" si="53"/>
        <v/>
      </c>
      <c r="U447" s="295" t="str">
        <f t="shared" si="54"/>
        <v/>
      </c>
      <c r="V447" s="296" t="str">
        <f t="shared" si="55"/>
        <v/>
      </c>
      <c r="W447" s="8"/>
      <c r="AR447" t="str">
        <f t="shared" si="56"/>
        <v/>
      </c>
      <c r="AS447" t="str">
        <f t="shared" si="51"/>
        <v/>
      </c>
      <c r="AT447" s="145"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ht="15" customHeight="1" x14ac:dyDescent="0.35">
      <c r="A448" s="271"/>
      <c r="B448" s="269"/>
      <c r="C448" s="270"/>
      <c r="D448" s="270"/>
      <c r="E448" s="270"/>
      <c r="F448" s="270"/>
      <c r="G448" s="272"/>
      <c r="H448" s="273"/>
      <c r="I448" s="271"/>
      <c r="J448" s="268"/>
      <c r="K448" s="268"/>
      <c r="L448" s="274"/>
      <c r="M448" s="275"/>
      <c r="N448" s="276"/>
      <c r="P448" s="291" t="str">
        <f>IF(R448 = "", "", COUNT($R$4:R448))</f>
        <v/>
      </c>
      <c r="Q448" s="291" t="str">
        <f t="shared" si="49"/>
        <v/>
      </c>
      <c r="R448" s="292" t="str">
        <f t="shared" si="50"/>
        <v/>
      </c>
      <c r="S448" s="293" t="str">
        <f t="shared" si="52"/>
        <v/>
      </c>
      <c r="T448" s="294" t="str">
        <f t="shared" si="53"/>
        <v/>
      </c>
      <c r="U448" s="295" t="str">
        <f t="shared" si="54"/>
        <v/>
      </c>
      <c r="V448" s="296" t="str">
        <f t="shared" si="55"/>
        <v/>
      </c>
      <c r="W448" s="8"/>
      <c r="AR448" t="str">
        <f t="shared" si="56"/>
        <v/>
      </c>
      <c r="AS448" t="str">
        <f t="shared" si="51"/>
        <v/>
      </c>
      <c r="AT448" s="145"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ht="15" customHeight="1" x14ac:dyDescent="0.35">
      <c r="A449" s="271"/>
      <c r="B449" s="269"/>
      <c r="C449" s="270"/>
      <c r="D449" s="270"/>
      <c r="E449" s="270"/>
      <c r="F449" s="270"/>
      <c r="G449" s="272"/>
      <c r="H449" s="273"/>
      <c r="I449" s="271"/>
      <c r="J449" s="268"/>
      <c r="K449" s="268"/>
      <c r="L449" s="274"/>
      <c r="M449" s="275"/>
      <c r="N449" s="276"/>
      <c r="P449" s="291" t="str">
        <f>IF(R449 = "", "", COUNT($R$4:R449))</f>
        <v/>
      </c>
      <c r="Q449" s="291" t="str">
        <f t="shared" si="49"/>
        <v/>
      </c>
      <c r="R449" s="292" t="str">
        <f t="shared" si="50"/>
        <v/>
      </c>
      <c r="S449" s="293" t="str">
        <f t="shared" si="52"/>
        <v/>
      </c>
      <c r="T449" s="294" t="str">
        <f t="shared" si="53"/>
        <v/>
      </c>
      <c r="U449" s="295" t="str">
        <f t="shared" si="54"/>
        <v/>
      </c>
      <c r="V449" s="296" t="str">
        <f t="shared" si="55"/>
        <v/>
      </c>
      <c r="W449" s="8"/>
      <c r="AR449" t="str">
        <f t="shared" si="56"/>
        <v/>
      </c>
      <c r="AS449" t="str">
        <f t="shared" si="51"/>
        <v/>
      </c>
      <c r="AT449" s="145"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ht="15" customHeight="1" x14ac:dyDescent="0.35">
      <c r="A450" s="271"/>
      <c r="B450" s="269"/>
      <c r="C450" s="270"/>
      <c r="D450" s="270"/>
      <c r="E450" s="270"/>
      <c r="F450" s="270"/>
      <c r="G450" s="272"/>
      <c r="H450" s="273"/>
      <c r="I450" s="271"/>
      <c r="J450" s="268"/>
      <c r="K450" s="268"/>
      <c r="L450" s="274"/>
      <c r="M450" s="275"/>
      <c r="N450" s="276"/>
      <c r="P450" s="291" t="str">
        <f>IF(R450 = "", "", COUNT($R$4:R450))</f>
        <v/>
      </c>
      <c r="Q450" s="291" t="str">
        <f t="shared" si="49"/>
        <v/>
      </c>
      <c r="R450" s="292" t="str">
        <f t="shared" si="50"/>
        <v/>
      </c>
      <c r="S450" s="293" t="str">
        <f t="shared" si="52"/>
        <v/>
      </c>
      <c r="T450" s="294" t="str">
        <f t="shared" si="53"/>
        <v/>
      </c>
      <c r="U450" s="295" t="str">
        <f t="shared" si="54"/>
        <v/>
      </c>
      <c r="V450" s="296" t="str">
        <f t="shared" si="55"/>
        <v/>
      </c>
      <c r="W450" s="8"/>
      <c r="AR450" t="str">
        <f t="shared" si="56"/>
        <v/>
      </c>
      <c r="AS450" t="str">
        <f t="shared" si="51"/>
        <v/>
      </c>
      <c r="AT450" s="145"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ht="15" customHeight="1" x14ac:dyDescent="0.35">
      <c r="A451" s="271"/>
      <c r="B451" s="269"/>
      <c r="C451" s="270"/>
      <c r="D451" s="270"/>
      <c r="E451" s="270"/>
      <c r="F451" s="270"/>
      <c r="G451" s="272"/>
      <c r="H451" s="273"/>
      <c r="I451" s="271"/>
      <c r="J451" s="268"/>
      <c r="K451" s="268"/>
      <c r="L451" s="274"/>
      <c r="M451" s="275"/>
      <c r="N451" s="276"/>
      <c r="P451" s="291" t="str">
        <f>IF(R451 = "", "", COUNT($R$4:R451))</f>
        <v/>
      </c>
      <c r="Q451" s="291" t="str">
        <f t="shared" si="49"/>
        <v/>
      </c>
      <c r="R451" s="292" t="str">
        <f t="shared" si="50"/>
        <v/>
      </c>
      <c r="S451" s="293" t="str">
        <f t="shared" si="52"/>
        <v/>
      </c>
      <c r="T451" s="294" t="str">
        <f t="shared" si="53"/>
        <v/>
      </c>
      <c r="U451" s="295" t="str">
        <f t="shared" si="54"/>
        <v/>
      </c>
      <c r="V451" s="296" t="str">
        <f t="shared" si="55"/>
        <v/>
      </c>
      <c r="W451" s="8"/>
      <c r="AR451" t="str">
        <f t="shared" si="56"/>
        <v/>
      </c>
      <c r="AS451" t="str">
        <f t="shared" si="51"/>
        <v/>
      </c>
      <c r="AT451" s="145"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ht="15" customHeight="1" x14ac:dyDescent="0.35">
      <c r="A452" s="271"/>
      <c r="B452" s="269"/>
      <c r="C452" s="270"/>
      <c r="D452" s="270"/>
      <c r="E452" s="270"/>
      <c r="F452" s="270"/>
      <c r="G452" s="272"/>
      <c r="H452" s="273"/>
      <c r="I452" s="271"/>
      <c r="J452" s="268"/>
      <c r="K452" s="268"/>
      <c r="L452" s="274"/>
      <c r="M452" s="275"/>
      <c r="N452" s="276"/>
      <c r="P452" s="291" t="str">
        <f>IF(R452 = "", "", COUNT($R$4:R452))</f>
        <v/>
      </c>
      <c r="Q452" s="291" t="str">
        <f t="shared" ref="Q452:Q515" si="57">IF(B452="", "", YEAR(B452))</f>
        <v/>
      </c>
      <c r="R452" s="292" t="str">
        <f t="shared" ref="R452:R515" si="58">IF(A452="", "", IF(G452="",1,IF(G452="O",1,IF(G452="C",8.4,IF(G452="B",8.4,IF(G452="A",76.8,IF(G452="K",76.8,"ERR")))))))</f>
        <v/>
      </c>
      <c r="S452" s="293" t="str">
        <f t="shared" si="52"/>
        <v/>
      </c>
      <c r="T452" s="294" t="str">
        <f t="shared" si="53"/>
        <v/>
      </c>
      <c r="U452" s="295" t="str">
        <f t="shared" si="54"/>
        <v/>
      </c>
      <c r="V452" s="296" t="str">
        <f t="shared" si="55"/>
        <v/>
      </c>
      <c r="W452" s="8"/>
      <c r="AR452" t="str">
        <f t="shared" si="56"/>
        <v/>
      </c>
      <c r="AS452" t="str">
        <f t="shared" ref="AS452:AS515" si="59">IF(OR(M452="Y",N452="Y"),"Y","")</f>
        <v/>
      </c>
      <c r="AT452" s="145"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ht="15" customHeight="1" x14ac:dyDescent="0.35">
      <c r="A453" s="271"/>
      <c r="B453" s="269"/>
      <c r="C453" s="270"/>
      <c r="D453" s="270"/>
      <c r="E453" s="270"/>
      <c r="F453" s="270"/>
      <c r="G453" s="272"/>
      <c r="H453" s="273"/>
      <c r="I453" s="271"/>
      <c r="J453" s="268"/>
      <c r="K453" s="268"/>
      <c r="L453" s="274"/>
      <c r="M453" s="275"/>
      <c r="N453" s="276"/>
      <c r="P453" s="291" t="str">
        <f>IF(R453 = "", "", COUNT($R$4:R453))</f>
        <v/>
      </c>
      <c r="Q453" s="291" t="str">
        <f t="shared" si="57"/>
        <v/>
      </c>
      <c r="R453" s="292" t="str">
        <f t="shared" si="58"/>
        <v/>
      </c>
      <c r="S453" s="293" t="str">
        <f t="shared" ref="S453:S516" si="60">IF(M453&lt;&gt;"",R453,"")</f>
        <v/>
      </c>
      <c r="T453" s="294" t="str">
        <f t="shared" ref="T453:T516" si="61">IF(IF(M453&lt;&gt;"",G453,"")=0, "O", IF(M453&lt;&gt;"",G453,""))</f>
        <v/>
      </c>
      <c r="U453" s="295" t="str">
        <f t="shared" ref="U453:U516" si="62">IF(N453&lt;&gt;"",R453,"")</f>
        <v/>
      </c>
      <c r="V453" s="296" t="str">
        <f t="shared" ref="V453:V516" si="63">IF(IF(N453&lt;&gt;"",G453,"")=0, "O", IF(N453&lt;&gt;"",G453,""))</f>
        <v/>
      </c>
      <c r="W453" s="8"/>
      <c r="AR453" t="str">
        <f t="shared" ref="AR453:AR516" si="64">IF(P453&gt;0, P453, "")</f>
        <v/>
      </c>
      <c r="AS453" t="str">
        <f t="shared" si="59"/>
        <v/>
      </c>
      <c r="AT453" s="145"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ht="15" customHeight="1" x14ac:dyDescent="0.35">
      <c r="A454" s="271"/>
      <c r="B454" s="269"/>
      <c r="C454" s="270"/>
      <c r="D454" s="270"/>
      <c r="E454" s="270"/>
      <c r="F454" s="270"/>
      <c r="G454" s="272"/>
      <c r="H454" s="273"/>
      <c r="I454" s="271"/>
      <c r="J454" s="268"/>
      <c r="K454" s="268"/>
      <c r="L454" s="274"/>
      <c r="M454" s="275"/>
      <c r="N454" s="276"/>
      <c r="P454" s="291" t="str">
        <f>IF(R454 = "", "", COUNT($R$4:R454))</f>
        <v/>
      </c>
      <c r="Q454" s="291" t="str">
        <f t="shared" si="57"/>
        <v/>
      </c>
      <c r="R454" s="292" t="str">
        <f t="shared" si="58"/>
        <v/>
      </c>
      <c r="S454" s="293" t="str">
        <f t="shared" si="60"/>
        <v/>
      </c>
      <c r="T454" s="294" t="str">
        <f t="shared" si="61"/>
        <v/>
      </c>
      <c r="U454" s="295" t="str">
        <f t="shared" si="62"/>
        <v/>
      </c>
      <c r="V454" s="296" t="str">
        <f t="shared" si="63"/>
        <v/>
      </c>
      <c r="W454" s="8"/>
      <c r="AR454" t="str">
        <f t="shared" si="64"/>
        <v/>
      </c>
      <c r="AS454" t="str">
        <f t="shared" si="59"/>
        <v/>
      </c>
      <c r="AT454" s="145"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ht="15" customHeight="1" x14ac:dyDescent="0.35">
      <c r="A455" s="271"/>
      <c r="B455" s="269"/>
      <c r="C455" s="270"/>
      <c r="D455" s="270"/>
      <c r="E455" s="270"/>
      <c r="F455" s="270"/>
      <c r="G455" s="272"/>
      <c r="H455" s="273"/>
      <c r="I455" s="271"/>
      <c r="J455" s="268"/>
      <c r="K455" s="268"/>
      <c r="L455" s="274"/>
      <c r="M455" s="275"/>
      <c r="N455" s="276"/>
      <c r="P455" s="291" t="str">
        <f>IF(R455 = "", "", COUNT($R$4:R455))</f>
        <v/>
      </c>
      <c r="Q455" s="291" t="str">
        <f t="shared" si="57"/>
        <v/>
      </c>
      <c r="R455" s="292" t="str">
        <f t="shared" si="58"/>
        <v/>
      </c>
      <c r="S455" s="293" t="str">
        <f t="shared" si="60"/>
        <v/>
      </c>
      <c r="T455" s="294" t="str">
        <f t="shared" si="61"/>
        <v/>
      </c>
      <c r="U455" s="295" t="str">
        <f t="shared" si="62"/>
        <v/>
      </c>
      <c r="V455" s="296" t="str">
        <f t="shared" si="63"/>
        <v/>
      </c>
      <c r="W455" s="8"/>
      <c r="AR455" t="str">
        <f t="shared" si="64"/>
        <v/>
      </c>
      <c r="AS455" t="str">
        <f t="shared" si="59"/>
        <v/>
      </c>
      <c r="AT455" s="145"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ht="15" customHeight="1" x14ac:dyDescent="0.35">
      <c r="A456" s="271"/>
      <c r="B456" s="269"/>
      <c r="C456" s="270"/>
      <c r="D456" s="270"/>
      <c r="E456" s="270"/>
      <c r="F456" s="270"/>
      <c r="G456" s="272"/>
      <c r="H456" s="273"/>
      <c r="I456" s="271"/>
      <c r="J456" s="268"/>
      <c r="K456" s="268"/>
      <c r="L456" s="274"/>
      <c r="M456" s="275"/>
      <c r="N456" s="276"/>
      <c r="P456" s="291" t="str">
        <f>IF(R456 = "", "", COUNT($R$4:R456))</f>
        <v/>
      </c>
      <c r="Q456" s="291" t="str">
        <f t="shared" si="57"/>
        <v/>
      </c>
      <c r="R456" s="292" t="str">
        <f t="shared" si="58"/>
        <v/>
      </c>
      <c r="S456" s="293" t="str">
        <f t="shared" si="60"/>
        <v/>
      </c>
      <c r="T456" s="294" t="str">
        <f t="shared" si="61"/>
        <v/>
      </c>
      <c r="U456" s="295" t="str">
        <f t="shared" si="62"/>
        <v/>
      </c>
      <c r="V456" s="296" t="str">
        <f t="shared" si="63"/>
        <v/>
      </c>
      <c r="W456" s="8"/>
      <c r="AR456" t="str">
        <f t="shared" si="64"/>
        <v/>
      </c>
      <c r="AS456" t="str">
        <f t="shared" si="59"/>
        <v/>
      </c>
      <c r="AT456" s="145"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ht="15" customHeight="1" x14ac:dyDescent="0.35">
      <c r="A457" s="271"/>
      <c r="B457" s="269"/>
      <c r="C457" s="270"/>
      <c r="D457" s="270"/>
      <c r="E457" s="270"/>
      <c r="F457" s="270"/>
      <c r="G457" s="272"/>
      <c r="H457" s="273"/>
      <c r="I457" s="271"/>
      <c r="J457" s="268"/>
      <c r="K457" s="268"/>
      <c r="L457" s="274"/>
      <c r="M457" s="275"/>
      <c r="N457" s="276"/>
      <c r="P457" s="291" t="str">
        <f>IF(R457 = "", "", COUNT($R$4:R457))</f>
        <v/>
      </c>
      <c r="Q457" s="291" t="str">
        <f t="shared" si="57"/>
        <v/>
      </c>
      <c r="R457" s="292" t="str">
        <f t="shared" si="58"/>
        <v/>
      </c>
      <c r="S457" s="293" t="str">
        <f t="shared" si="60"/>
        <v/>
      </c>
      <c r="T457" s="294" t="str">
        <f t="shared" si="61"/>
        <v/>
      </c>
      <c r="U457" s="295" t="str">
        <f t="shared" si="62"/>
        <v/>
      </c>
      <c r="V457" s="296" t="str">
        <f t="shared" si="63"/>
        <v/>
      </c>
      <c r="W457" s="8"/>
      <c r="AR457" t="str">
        <f t="shared" si="64"/>
        <v/>
      </c>
      <c r="AS457" t="str">
        <f t="shared" si="59"/>
        <v/>
      </c>
      <c r="AT457" s="145"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ht="15" customHeight="1" x14ac:dyDescent="0.35">
      <c r="A458" s="271"/>
      <c r="B458" s="269"/>
      <c r="C458" s="270"/>
      <c r="D458" s="270"/>
      <c r="E458" s="270"/>
      <c r="F458" s="270"/>
      <c r="G458" s="272"/>
      <c r="H458" s="273"/>
      <c r="I458" s="271"/>
      <c r="J458" s="268"/>
      <c r="K458" s="268"/>
      <c r="L458" s="274"/>
      <c r="M458" s="275"/>
      <c r="N458" s="276"/>
      <c r="P458" s="291" t="str">
        <f>IF(R458 = "", "", COUNT($R$4:R458))</f>
        <v/>
      </c>
      <c r="Q458" s="291" t="str">
        <f t="shared" si="57"/>
        <v/>
      </c>
      <c r="R458" s="292" t="str">
        <f t="shared" si="58"/>
        <v/>
      </c>
      <c r="S458" s="293" t="str">
        <f t="shared" si="60"/>
        <v/>
      </c>
      <c r="T458" s="294" t="str">
        <f t="shared" si="61"/>
        <v/>
      </c>
      <c r="U458" s="295" t="str">
        <f t="shared" si="62"/>
        <v/>
      </c>
      <c r="V458" s="296" t="str">
        <f t="shared" si="63"/>
        <v/>
      </c>
      <c r="W458" s="8"/>
      <c r="AR458" t="str">
        <f t="shared" si="64"/>
        <v/>
      </c>
      <c r="AS458" t="str">
        <f t="shared" si="59"/>
        <v/>
      </c>
      <c r="AT458" s="145"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ht="15" customHeight="1" x14ac:dyDescent="0.35">
      <c r="A459" s="271"/>
      <c r="B459" s="269"/>
      <c r="C459" s="270"/>
      <c r="D459" s="270"/>
      <c r="E459" s="270"/>
      <c r="F459" s="270"/>
      <c r="G459" s="272"/>
      <c r="H459" s="273"/>
      <c r="I459" s="271"/>
      <c r="J459" s="268"/>
      <c r="K459" s="268"/>
      <c r="L459" s="274"/>
      <c r="M459" s="275"/>
      <c r="N459" s="276"/>
      <c r="P459" s="291" t="str">
        <f>IF(R459 = "", "", COUNT($R$4:R459))</f>
        <v/>
      </c>
      <c r="Q459" s="291" t="str">
        <f t="shared" si="57"/>
        <v/>
      </c>
      <c r="R459" s="292" t="str">
        <f t="shared" si="58"/>
        <v/>
      </c>
      <c r="S459" s="293" t="str">
        <f t="shared" si="60"/>
        <v/>
      </c>
      <c r="T459" s="294" t="str">
        <f t="shared" si="61"/>
        <v/>
      </c>
      <c r="U459" s="295" t="str">
        <f t="shared" si="62"/>
        <v/>
      </c>
      <c r="V459" s="296" t="str">
        <f t="shared" si="63"/>
        <v/>
      </c>
      <c r="W459" s="8"/>
      <c r="AR459" t="str">
        <f t="shared" si="64"/>
        <v/>
      </c>
      <c r="AS459" t="str">
        <f t="shared" si="59"/>
        <v/>
      </c>
      <c r="AT459" s="145"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ht="15" customHeight="1" x14ac:dyDescent="0.35">
      <c r="A460" s="271"/>
      <c r="B460" s="269"/>
      <c r="C460" s="270"/>
      <c r="D460" s="270"/>
      <c r="E460" s="270"/>
      <c r="F460" s="270"/>
      <c r="G460" s="272"/>
      <c r="H460" s="273"/>
      <c r="I460" s="271"/>
      <c r="J460" s="268"/>
      <c r="K460" s="268"/>
      <c r="L460" s="274"/>
      <c r="M460" s="275"/>
      <c r="N460" s="276"/>
      <c r="P460" s="291" t="str">
        <f>IF(R460 = "", "", COUNT($R$4:R460))</f>
        <v/>
      </c>
      <c r="Q460" s="291" t="str">
        <f t="shared" si="57"/>
        <v/>
      </c>
      <c r="R460" s="292" t="str">
        <f t="shared" si="58"/>
        <v/>
      </c>
      <c r="S460" s="293" t="str">
        <f t="shared" si="60"/>
        <v/>
      </c>
      <c r="T460" s="294" t="str">
        <f t="shared" si="61"/>
        <v/>
      </c>
      <c r="U460" s="295" t="str">
        <f t="shared" si="62"/>
        <v/>
      </c>
      <c r="V460" s="296" t="str">
        <f t="shared" si="63"/>
        <v/>
      </c>
      <c r="W460" s="8"/>
      <c r="AR460" t="str">
        <f t="shared" si="64"/>
        <v/>
      </c>
      <c r="AS460" t="str">
        <f t="shared" si="59"/>
        <v/>
      </c>
      <c r="AT460" s="145"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ht="15" customHeight="1" x14ac:dyDescent="0.35">
      <c r="A461" s="271"/>
      <c r="B461" s="269"/>
      <c r="C461" s="270"/>
      <c r="D461" s="270"/>
      <c r="E461" s="270"/>
      <c r="F461" s="270"/>
      <c r="G461" s="272"/>
      <c r="H461" s="273"/>
      <c r="I461" s="271"/>
      <c r="J461" s="268"/>
      <c r="K461" s="268"/>
      <c r="L461" s="274"/>
      <c r="M461" s="275"/>
      <c r="N461" s="276"/>
      <c r="P461" s="291" t="str">
        <f>IF(R461 = "", "", COUNT($R$4:R461))</f>
        <v/>
      </c>
      <c r="Q461" s="291" t="str">
        <f t="shared" si="57"/>
        <v/>
      </c>
      <c r="R461" s="292" t="str">
        <f t="shared" si="58"/>
        <v/>
      </c>
      <c r="S461" s="293" t="str">
        <f t="shared" si="60"/>
        <v/>
      </c>
      <c r="T461" s="294" t="str">
        <f t="shared" si="61"/>
        <v/>
      </c>
      <c r="U461" s="295" t="str">
        <f t="shared" si="62"/>
        <v/>
      </c>
      <c r="V461" s="296" t="str">
        <f t="shared" si="63"/>
        <v/>
      </c>
      <c r="W461" s="8"/>
      <c r="AR461" t="str">
        <f t="shared" si="64"/>
        <v/>
      </c>
      <c r="AS461" t="str">
        <f t="shared" si="59"/>
        <v/>
      </c>
      <c r="AT461" s="145"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ht="15" customHeight="1" x14ac:dyDescent="0.35">
      <c r="A462" s="271"/>
      <c r="B462" s="269"/>
      <c r="C462" s="270"/>
      <c r="D462" s="270"/>
      <c r="E462" s="270"/>
      <c r="F462" s="270"/>
      <c r="G462" s="272"/>
      <c r="H462" s="273"/>
      <c r="I462" s="271"/>
      <c r="J462" s="268"/>
      <c r="K462" s="268"/>
      <c r="L462" s="274"/>
      <c r="M462" s="275"/>
      <c r="N462" s="276"/>
      <c r="P462" s="291" t="str">
        <f>IF(R462 = "", "", COUNT($R$4:R462))</f>
        <v/>
      </c>
      <c r="Q462" s="291" t="str">
        <f t="shared" si="57"/>
        <v/>
      </c>
      <c r="R462" s="292" t="str">
        <f t="shared" si="58"/>
        <v/>
      </c>
      <c r="S462" s="293" t="str">
        <f t="shared" si="60"/>
        <v/>
      </c>
      <c r="T462" s="294" t="str">
        <f t="shared" si="61"/>
        <v/>
      </c>
      <c r="U462" s="295" t="str">
        <f t="shared" si="62"/>
        <v/>
      </c>
      <c r="V462" s="296" t="str">
        <f t="shared" si="63"/>
        <v/>
      </c>
      <c r="W462" s="8"/>
      <c r="AR462" t="str">
        <f t="shared" si="64"/>
        <v/>
      </c>
      <c r="AS462" t="str">
        <f t="shared" si="59"/>
        <v/>
      </c>
      <c r="AT462" s="145"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ht="15" customHeight="1" x14ac:dyDescent="0.35">
      <c r="A463" s="271"/>
      <c r="B463" s="269"/>
      <c r="C463" s="270"/>
      <c r="D463" s="270"/>
      <c r="E463" s="270"/>
      <c r="F463" s="270"/>
      <c r="G463" s="272"/>
      <c r="H463" s="273"/>
      <c r="I463" s="271"/>
      <c r="J463" s="268"/>
      <c r="K463" s="268"/>
      <c r="L463" s="274"/>
      <c r="M463" s="275"/>
      <c r="N463" s="276"/>
      <c r="P463" s="291" t="str">
        <f>IF(R463 = "", "", COUNT($R$4:R463))</f>
        <v/>
      </c>
      <c r="Q463" s="291" t="str">
        <f t="shared" si="57"/>
        <v/>
      </c>
      <c r="R463" s="292" t="str">
        <f t="shared" si="58"/>
        <v/>
      </c>
      <c r="S463" s="293" t="str">
        <f t="shared" si="60"/>
        <v/>
      </c>
      <c r="T463" s="294" t="str">
        <f t="shared" si="61"/>
        <v/>
      </c>
      <c r="U463" s="295" t="str">
        <f t="shared" si="62"/>
        <v/>
      </c>
      <c r="V463" s="296" t="str">
        <f t="shared" si="63"/>
        <v/>
      </c>
      <c r="W463" s="8"/>
      <c r="AR463" t="str">
        <f t="shared" si="64"/>
        <v/>
      </c>
      <c r="AS463" t="str">
        <f t="shared" si="59"/>
        <v/>
      </c>
      <c r="AT463" s="145"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ht="15" customHeight="1" x14ac:dyDescent="0.35">
      <c r="A464" s="271"/>
      <c r="B464" s="269"/>
      <c r="C464" s="270"/>
      <c r="D464" s="270"/>
      <c r="E464" s="270"/>
      <c r="F464" s="270"/>
      <c r="G464" s="272"/>
      <c r="H464" s="273"/>
      <c r="I464" s="271"/>
      <c r="J464" s="268"/>
      <c r="K464" s="268"/>
      <c r="L464" s="274"/>
      <c r="M464" s="275"/>
      <c r="N464" s="276"/>
      <c r="P464" s="291" t="str">
        <f>IF(R464 = "", "", COUNT($R$4:R464))</f>
        <v/>
      </c>
      <c r="Q464" s="291" t="str">
        <f t="shared" si="57"/>
        <v/>
      </c>
      <c r="R464" s="292" t="str">
        <f t="shared" si="58"/>
        <v/>
      </c>
      <c r="S464" s="293" t="str">
        <f t="shared" si="60"/>
        <v/>
      </c>
      <c r="T464" s="294" t="str">
        <f t="shared" si="61"/>
        <v/>
      </c>
      <c r="U464" s="295" t="str">
        <f t="shared" si="62"/>
        <v/>
      </c>
      <c r="V464" s="296" t="str">
        <f t="shared" si="63"/>
        <v/>
      </c>
      <c r="W464" s="8"/>
      <c r="AR464" t="str">
        <f t="shared" si="64"/>
        <v/>
      </c>
      <c r="AS464" t="str">
        <f t="shared" si="59"/>
        <v/>
      </c>
      <c r="AT464" s="145"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ht="15" customHeight="1" x14ac:dyDescent="0.35">
      <c r="A465" s="271"/>
      <c r="B465" s="269"/>
      <c r="C465" s="270"/>
      <c r="D465" s="270"/>
      <c r="E465" s="270"/>
      <c r="F465" s="270"/>
      <c r="G465" s="272"/>
      <c r="H465" s="273"/>
      <c r="I465" s="271"/>
      <c r="J465" s="268"/>
      <c r="K465" s="268"/>
      <c r="L465" s="274"/>
      <c r="M465" s="275"/>
      <c r="N465" s="276"/>
      <c r="P465" s="291" t="str">
        <f>IF(R465 = "", "", COUNT($R$4:R465))</f>
        <v/>
      </c>
      <c r="Q465" s="291" t="str">
        <f t="shared" si="57"/>
        <v/>
      </c>
      <c r="R465" s="292" t="str">
        <f t="shared" si="58"/>
        <v/>
      </c>
      <c r="S465" s="293" t="str">
        <f t="shared" si="60"/>
        <v/>
      </c>
      <c r="T465" s="294" t="str">
        <f t="shared" si="61"/>
        <v/>
      </c>
      <c r="U465" s="295" t="str">
        <f t="shared" si="62"/>
        <v/>
      </c>
      <c r="V465" s="296" t="str">
        <f t="shared" si="63"/>
        <v/>
      </c>
      <c r="W465" s="8"/>
      <c r="AR465" t="str">
        <f t="shared" si="64"/>
        <v/>
      </c>
      <c r="AS465" t="str">
        <f t="shared" si="59"/>
        <v/>
      </c>
      <c r="AT465" s="145"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ht="15" customHeight="1" x14ac:dyDescent="0.35">
      <c r="A466" s="271"/>
      <c r="B466" s="269"/>
      <c r="C466" s="270"/>
      <c r="D466" s="270"/>
      <c r="E466" s="270"/>
      <c r="F466" s="270"/>
      <c r="G466" s="272"/>
      <c r="H466" s="273"/>
      <c r="I466" s="271"/>
      <c r="J466" s="268"/>
      <c r="K466" s="268"/>
      <c r="L466" s="274"/>
      <c r="M466" s="275"/>
      <c r="N466" s="276"/>
      <c r="P466" s="291" t="str">
        <f>IF(R466 = "", "", COUNT($R$4:R466))</f>
        <v/>
      </c>
      <c r="Q466" s="291" t="str">
        <f t="shared" si="57"/>
        <v/>
      </c>
      <c r="R466" s="292" t="str">
        <f t="shared" si="58"/>
        <v/>
      </c>
      <c r="S466" s="293" t="str">
        <f t="shared" si="60"/>
        <v/>
      </c>
      <c r="T466" s="294" t="str">
        <f t="shared" si="61"/>
        <v/>
      </c>
      <c r="U466" s="295" t="str">
        <f t="shared" si="62"/>
        <v/>
      </c>
      <c r="V466" s="296" t="str">
        <f t="shared" si="63"/>
        <v/>
      </c>
      <c r="W466" s="8"/>
      <c r="AR466" t="str">
        <f t="shared" si="64"/>
        <v/>
      </c>
      <c r="AS466" t="str">
        <f t="shared" si="59"/>
        <v/>
      </c>
      <c r="AT466" s="145"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ht="15" customHeight="1" x14ac:dyDescent="0.35">
      <c r="A467" s="271"/>
      <c r="B467" s="269"/>
      <c r="C467" s="270"/>
      <c r="D467" s="270"/>
      <c r="E467" s="270"/>
      <c r="F467" s="270"/>
      <c r="G467" s="272"/>
      <c r="H467" s="273"/>
      <c r="I467" s="271"/>
      <c r="J467" s="268"/>
      <c r="K467" s="268"/>
      <c r="L467" s="274"/>
      <c r="M467" s="275"/>
      <c r="N467" s="276"/>
      <c r="P467" s="291" t="str">
        <f>IF(R467 = "", "", COUNT($R$4:R467))</f>
        <v/>
      </c>
      <c r="Q467" s="291" t="str">
        <f t="shared" si="57"/>
        <v/>
      </c>
      <c r="R467" s="292" t="str">
        <f t="shared" si="58"/>
        <v/>
      </c>
      <c r="S467" s="293" t="str">
        <f t="shared" si="60"/>
        <v/>
      </c>
      <c r="T467" s="294" t="str">
        <f t="shared" si="61"/>
        <v/>
      </c>
      <c r="U467" s="295" t="str">
        <f t="shared" si="62"/>
        <v/>
      </c>
      <c r="V467" s="296" t="str">
        <f t="shared" si="63"/>
        <v/>
      </c>
      <c r="W467" s="8"/>
      <c r="AR467" t="str">
        <f t="shared" si="64"/>
        <v/>
      </c>
      <c r="AS467" t="str">
        <f t="shared" si="59"/>
        <v/>
      </c>
      <c r="AT467" s="145"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ht="15" customHeight="1" x14ac:dyDescent="0.35">
      <c r="A468" s="271"/>
      <c r="B468" s="269"/>
      <c r="C468" s="270"/>
      <c r="D468" s="270"/>
      <c r="E468" s="270"/>
      <c r="F468" s="270"/>
      <c r="G468" s="272"/>
      <c r="H468" s="273"/>
      <c r="I468" s="271"/>
      <c r="J468" s="268"/>
      <c r="K468" s="268"/>
      <c r="L468" s="274"/>
      <c r="M468" s="275"/>
      <c r="N468" s="276"/>
      <c r="P468" s="291" t="str">
        <f>IF(R468 = "", "", COUNT($R$4:R468))</f>
        <v/>
      </c>
      <c r="Q468" s="291" t="str">
        <f t="shared" si="57"/>
        <v/>
      </c>
      <c r="R468" s="292" t="str">
        <f t="shared" si="58"/>
        <v/>
      </c>
      <c r="S468" s="293" t="str">
        <f t="shared" si="60"/>
        <v/>
      </c>
      <c r="T468" s="294" t="str">
        <f t="shared" si="61"/>
        <v/>
      </c>
      <c r="U468" s="295" t="str">
        <f t="shared" si="62"/>
        <v/>
      </c>
      <c r="V468" s="296" t="str">
        <f t="shared" si="63"/>
        <v/>
      </c>
      <c r="W468" s="8"/>
      <c r="AR468" t="str">
        <f t="shared" si="64"/>
        <v/>
      </c>
      <c r="AS468" t="str">
        <f t="shared" si="59"/>
        <v/>
      </c>
      <c r="AT468" s="145"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ht="15" customHeight="1" x14ac:dyDescent="0.35">
      <c r="A469" s="271"/>
      <c r="B469" s="269"/>
      <c r="C469" s="270"/>
      <c r="D469" s="270"/>
      <c r="E469" s="270"/>
      <c r="F469" s="270"/>
      <c r="G469" s="272"/>
      <c r="H469" s="273"/>
      <c r="I469" s="271"/>
      <c r="J469" s="268"/>
      <c r="K469" s="268"/>
      <c r="L469" s="274"/>
      <c r="M469" s="275"/>
      <c r="N469" s="276"/>
      <c r="P469" s="291" t="str">
        <f>IF(R469 = "", "", COUNT($R$4:R469))</f>
        <v/>
      </c>
      <c r="Q469" s="291" t="str">
        <f t="shared" si="57"/>
        <v/>
      </c>
      <c r="R469" s="292" t="str">
        <f t="shared" si="58"/>
        <v/>
      </c>
      <c r="S469" s="293" t="str">
        <f t="shared" si="60"/>
        <v/>
      </c>
      <c r="T469" s="294" t="str">
        <f t="shared" si="61"/>
        <v/>
      </c>
      <c r="U469" s="295" t="str">
        <f t="shared" si="62"/>
        <v/>
      </c>
      <c r="V469" s="296" t="str">
        <f t="shared" si="63"/>
        <v/>
      </c>
      <c r="W469" s="8"/>
      <c r="AR469" t="str">
        <f t="shared" si="64"/>
        <v/>
      </c>
      <c r="AS469" t="str">
        <f t="shared" si="59"/>
        <v/>
      </c>
      <c r="AT469" s="145"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ht="15" customHeight="1" x14ac:dyDescent="0.35">
      <c r="A470" s="271"/>
      <c r="B470" s="269"/>
      <c r="C470" s="270"/>
      <c r="D470" s="270"/>
      <c r="E470" s="270"/>
      <c r="F470" s="270"/>
      <c r="G470" s="272"/>
      <c r="H470" s="273"/>
      <c r="I470" s="271"/>
      <c r="J470" s="268"/>
      <c r="K470" s="268"/>
      <c r="L470" s="274"/>
      <c r="M470" s="275"/>
      <c r="N470" s="276"/>
      <c r="P470" s="291" t="str">
        <f>IF(R470 = "", "", COUNT($R$4:R470))</f>
        <v/>
      </c>
      <c r="Q470" s="291" t="str">
        <f t="shared" si="57"/>
        <v/>
      </c>
      <c r="R470" s="292" t="str">
        <f t="shared" si="58"/>
        <v/>
      </c>
      <c r="S470" s="293" t="str">
        <f t="shared" si="60"/>
        <v/>
      </c>
      <c r="T470" s="294" t="str">
        <f t="shared" si="61"/>
        <v/>
      </c>
      <c r="U470" s="295" t="str">
        <f t="shared" si="62"/>
        <v/>
      </c>
      <c r="V470" s="296" t="str">
        <f t="shared" si="63"/>
        <v/>
      </c>
      <c r="W470" s="8"/>
      <c r="AR470" t="str">
        <f t="shared" si="64"/>
        <v/>
      </c>
      <c r="AS470" t="str">
        <f t="shared" si="59"/>
        <v/>
      </c>
      <c r="AT470" s="145"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ht="15" customHeight="1" x14ac:dyDescent="0.35">
      <c r="A471" s="271"/>
      <c r="B471" s="269"/>
      <c r="C471" s="270"/>
      <c r="D471" s="270"/>
      <c r="E471" s="270"/>
      <c r="F471" s="270"/>
      <c r="G471" s="272"/>
      <c r="H471" s="273"/>
      <c r="I471" s="271"/>
      <c r="J471" s="268"/>
      <c r="K471" s="268"/>
      <c r="L471" s="274"/>
      <c r="M471" s="275"/>
      <c r="N471" s="276"/>
      <c r="P471" s="291" t="str">
        <f>IF(R471 = "", "", COUNT($R$4:R471))</f>
        <v/>
      </c>
      <c r="Q471" s="291" t="str">
        <f t="shared" si="57"/>
        <v/>
      </c>
      <c r="R471" s="292" t="str">
        <f t="shared" si="58"/>
        <v/>
      </c>
      <c r="S471" s="293" t="str">
        <f t="shared" si="60"/>
        <v/>
      </c>
      <c r="T471" s="294" t="str">
        <f t="shared" si="61"/>
        <v/>
      </c>
      <c r="U471" s="295" t="str">
        <f t="shared" si="62"/>
        <v/>
      </c>
      <c r="V471" s="296" t="str">
        <f t="shared" si="63"/>
        <v/>
      </c>
      <c r="W471" s="8"/>
      <c r="AR471" t="str">
        <f t="shared" si="64"/>
        <v/>
      </c>
      <c r="AS471" t="str">
        <f t="shared" si="59"/>
        <v/>
      </c>
      <c r="AT471" s="145"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ht="15" customHeight="1" x14ac:dyDescent="0.35">
      <c r="A472" s="271"/>
      <c r="B472" s="269"/>
      <c r="C472" s="270"/>
      <c r="D472" s="270"/>
      <c r="E472" s="270"/>
      <c r="F472" s="270"/>
      <c r="G472" s="272"/>
      <c r="H472" s="273"/>
      <c r="I472" s="271"/>
      <c r="J472" s="268"/>
      <c r="K472" s="268"/>
      <c r="L472" s="274"/>
      <c r="M472" s="275"/>
      <c r="N472" s="276"/>
      <c r="P472" s="291" t="str">
        <f>IF(R472 = "", "", COUNT($R$4:R472))</f>
        <v/>
      </c>
      <c r="Q472" s="291" t="str">
        <f t="shared" si="57"/>
        <v/>
      </c>
      <c r="R472" s="292" t="str">
        <f t="shared" si="58"/>
        <v/>
      </c>
      <c r="S472" s="293" t="str">
        <f t="shared" si="60"/>
        <v/>
      </c>
      <c r="T472" s="294" t="str">
        <f t="shared" si="61"/>
        <v/>
      </c>
      <c r="U472" s="295" t="str">
        <f t="shared" si="62"/>
        <v/>
      </c>
      <c r="V472" s="296" t="str">
        <f t="shared" si="63"/>
        <v/>
      </c>
      <c r="W472" s="8"/>
      <c r="AR472" t="str">
        <f t="shared" si="64"/>
        <v/>
      </c>
      <c r="AS472" t="str">
        <f t="shared" si="59"/>
        <v/>
      </c>
      <c r="AT472" s="145"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ht="15" customHeight="1" x14ac:dyDescent="0.35">
      <c r="A473" s="271"/>
      <c r="B473" s="269"/>
      <c r="C473" s="270"/>
      <c r="D473" s="270"/>
      <c r="E473" s="270"/>
      <c r="F473" s="270"/>
      <c r="G473" s="272"/>
      <c r="H473" s="273"/>
      <c r="I473" s="271"/>
      <c r="J473" s="268"/>
      <c r="K473" s="268"/>
      <c r="L473" s="274"/>
      <c r="M473" s="275"/>
      <c r="N473" s="276"/>
      <c r="P473" s="291" t="str">
        <f>IF(R473 = "", "", COUNT($R$4:R473))</f>
        <v/>
      </c>
      <c r="Q473" s="291" t="str">
        <f t="shared" si="57"/>
        <v/>
      </c>
      <c r="R473" s="292" t="str">
        <f t="shared" si="58"/>
        <v/>
      </c>
      <c r="S473" s="293" t="str">
        <f t="shared" si="60"/>
        <v/>
      </c>
      <c r="T473" s="294" t="str">
        <f t="shared" si="61"/>
        <v/>
      </c>
      <c r="U473" s="295" t="str">
        <f t="shared" si="62"/>
        <v/>
      </c>
      <c r="V473" s="296" t="str">
        <f t="shared" si="63"/>
        <v/>
      </c>
      <c r="W473" s="8"/>
      <c r="AR473" t="str">
        <f t="shared" si="64"/>
        <v/>
      </c>
      <c r="AS473" t="str">
        <f t="shared" si="59"/>
        <v/>
      </c>
      <c r="AT473" s="145"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ht="15" customHeight="1" x14ac:dyDescent="0.35">
      <c r="A474" s="271"/>
      <c r="B474" s="269"/>
      <c r="C474" s="270"/>
      <c r="D474" s="270"/>
      <c r="E474" s="270"/>
      <c r="F474" s="270"/>
      <c r="G474" s="272"/>
      <c r="H474" s="273"/>
      <c r="I474" s="271"/>
      <c r="J474" s="268"/>
      <c r="K474" s="268"/>
      <c r="L474" s="274"/>
      <c r="M474" s="275"/>
      <c r="N474" s="276"/>
      <c r="P474" s="291" t="str">
        <f>IF(R474 = "", "", COUNT($R$4:R474))</f>
        <v/>
      </c>
      <c r="Q474" s="291" t="str">
        <f t="shared" si="57"/>
        <v/>
      </c>
      <c r="R474" s="292" t="str">
        <f t="shared" si="58"/>
        <v/>
      </c>
      <c r="S474" s="293" t="str">
        <f t="shared" si="60"/>
        <v/>
      </c>
      <c r="T474" s="294" t="str">
        <f t="shared" si="61"/>
        <v/>
      </c>
      <c r="U474" s="295" t="str">
        <f t="shared" si="62"/>
        <v/>
      </c>
      <c r="V474" s="296" t="str">
        <f t="shared" si="63"/>
        <v/>
      </c>
      <c r="W474" s="8"/>
      <c r="AR474" t="str">
        <f t="shared" si="64"/>
        <v/>
      </c>
      <c r="AS474" t="str">
        <f t="shared" si="59"/>
        <v/>
      </c>
      <c r="AT474" s="145"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ht="15" customHeight="1" x14ac:dyDescent="0.35">
      <c r="A475" s="271"/>
      <c r="B475" s="269"/>
      <c r="C475" s="270"/>
      <c r="D475" s="270"/>
      <c r="E475" s="270"/>
      <c r="F475" s="270"/>
      <c r="G475" s="272"/>
      <c r="H475" s="273"/>
      <c r="I475" s="271"/>
      <c r="J475" s="268"/>
      <c r="K475" s="268"/>
      <c r="L475" s="274"/>
      <c r="M475" s="275"/>
      <c r="N475" s="276"/>
      <c r="P475" s="291" t="str">
        <f>IF(R475 = "", "", COUNT($R$4:R475))</f>
        <v/>
      </c>
      <c r="Q475" s="291" t="str">
        <f t="shared" si="57"/>
        <v/>
      </c>
      <c r="R475" s="292" t="str">
        <f t="shared" si="58"/>
        <v/>
      </c>
      <c r="S475" s="293" t="str">
        <f t="shared" si="60"/>
        <v/>
      </c>
      <c r="T475" s="294" t="str">
        <f t="shared" si="61"/>
        <v/>
      </c>
      <c r="U475" s="295" t="str">
        <f t="shared" si="62"/>
        <v/>
      </c>
      <c r="V475" s="296" t="str">
        <f t="shared" si="63"/>
        <v/>
      </c>
      <c r="W475" s="8"/>
      <c r="AR475" t="str">
        <f t="shared" si="64"/>
        <v/>
      </c>
      <c r="AS475" t="str">
        <f t="shared" si="59"/>
        <v/>
      </c>
      <c r="AT475" s="145"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ht="15" customHeight="1" x14ac:dyDescent="0.35">
      <c r="A476" s="271"/>
      <c r="B476" s="269"/>
      <c r="C476" s="270"/>
      <c r="D476" s="270"/>
      <c r="E476" s="270"/>
      <c r="F476" s="270"/>
      <c r="G476" s="272"/>
      <c r="H476" s="273"/>
      <c r="I476" s="271"/>
      <c r="J476" s="268"/>
      <c r="K476" s="268"/>
      <c r="L476" s="274"/>
      <c r="M476" s="275"/>
      <c r="N476" s="276"/>
      <c r="P476" s="291" t="str">
        <f>IF(R476 = "", "", COUNT($R$4:R476))</f>
        <v/>
      </c>
      <c r="Q476" s="291" t="str">
        <f t="shared" si="57"/>
        <v/>
      </c>
      <c r="R476" s="292" t="str">
        <f t="shared" si="58"/>
        <v/>
      </c>
      <c r="S476" s="293" t="str">
        <f t="shared" si="60"/>
        <v/>
      </c>
      <c r="T476" s="294" t="str">
        <f t="shared" si="61"/>
        <v/>
      </c>
      <c r="U476" s="295" t="str">
        <f t="shared" si="62"/>
        <v/>
      </c>
      <c r="V476" s="296" t="str">
        <f t="shared" si="63"/>
        <v/>
      </c>
      <c r="W476" s="8"/>
      <c r="AR476" t="str">
        <f t="shared" si="64"/>
        <v/>
      </c>
      <c r="AS476" t="str">
        <f t="shared" si="59"/>
        <v/>
      </c>
      <c r="AT476" s="145"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ht="15" customHeight="1" x14ac:dyDescent="0.35">
      <c r="A477" s="271"/>
      <c r="B477" s="269"/>
      <c r="C477" s="270"/>
      <c r="D477" s="270"/>
      <c r="E477" s="270"/>
      <c r="F477" s="270"/>
      <c r="G477" s="272"/>
      <c r="H477" s="273"/>
      <c r="I477" s="271"/>
      <c r="J477" s="268"/>
      <c r="K477" s="268"/>
      <c r="L477" s="274"/>
      <c r="M477" s="275"/>
      <c r="N477" s="276"/>
      <c r="P477" s="291" t="str">
        <f>IF(R477 = "", "", COUNT($R$4:R477))</f>
        <v/>
      </c>
      <c r="Q477" s="291" t="str">
        <f t="shared" si="57"/>
        <v/>
      </c>
      <c r="R477" s="292" t="str">
        <f t="shared" si="58"/>
        <v/>
      </c>
      <c r="S477" s="293" t="str">
        <f t="shared" si="60"/>
        <v/>
      </c>
      <c r="T477" s="294" t="str">
        <f t="shared" si="61"/>
        <v/>
      </c>
      <c r="U477" s="295" t="str">
        <f t="shared" si="62"/>
        <v/>
      </c>
      <c r="V477" s="296" t="str">
        <f t="shared" si="63"/>
        <v/>
      </c>
      <c r="W477" s="8"/>
      <c r="AR477" t="str">
        <f t="shared" si="64"/>
        <v/>
      </c>
      <c r="AS477" t="str">
        <f t="shared" si="59"/>
        <v/>
      </c>
      <c r="AT477" s="145"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ht="15" customHeight="1" x14ac:dyDescent="0.35">
      <c r="A478" s="271"/>
      <c r="B478" s="269"/>
      <c r="C478" s="270"/>
      <c r="D478" s="270"/>
      <c r="E478" s="270"/>
      <c r="F478" s="270"/>
      <c r="G478" s="272"/>
      <c r="H478" s="273"/>
      <c r="I478" s="271"/>
      <c r="J478" s="268"/>
      <c r="K478" s="268"/>
      <c r="L478" s="274"/>
      <c r="M478" s="275"/>
      <c r="N478" s="276"/>
      <c r="P478" s="291" t="str">
        <f>IF(R478 = "", "", COUNT($R$4:R478))</f>
        <v/>
      </c>
      <c r="Q478" s="291" t="str">
        <f t="shared" si="57"/>
        <v/>
      </c>
      <c r="R478" s="292" t="str">
        <f t="shared" si="58"/>
        <v/>
      </c>
      <c r="S478" s="293" t="str">
        <f t="shared" si="60"/>
        <v/>
      </c>
      <c r="T478" s="294" t="str">
        <f t="shared" si="61"/>
        <v/>
      </c>
      <c r="U478" s="295" t="str">
        <f t="shared" si="62"/>
        <v/>
      </c>
      <c r="V478" s="296" t="str">
        <f t="shared" si="63"/>
        <v/>
      </c>
      <c r="W478" s="8"/>
      <c r="AR478" t="str">
        <f t="shared" si="64"/>
        <v/>
      </c>
      <c r="AS478" t="str">
        <f t="shared" si="59"/>
        <v/>
      </c>
      <c r="AT478" s="145"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ht="15" customHeight="1" x14ac:dyDescent="0.35">
      <c r="A479" s="271"/>
      <c r="B479" s="269"/>
      <c r="C479" s="270"/>
      <c r="D479" s="270"/>
      <c r="E479" s="270"/>
      <c r="F479" s="270"/>
      <c r="G479" s="272"/>
      <c r="H479" s="273"/>
      <c r="I479" s="271"/>
      <c r="J479" s="268"/>
      <c r="K479" s="268"/>
      <c r="L479" s="274"/>
      <c r="M479" s="275"/>
      <c r="N479" s="276"/>
      <c r="P479" s="291" t="str">
        <f>IF(R479 = "", "", COUNT($R$4:R479))</f>
        <v/>
      </c>
      <c r="Q479" s="291" t="str">
        <f t="shared" si="57"/>
        <v/>
      </c>
      <c r="R479" s="292" t="str">
        <f t="shared" si="58"/>
        <v/>
      </c>
      <c r="S479" s="293" t="str">
        <f t="shared" si="60"/>
        <v/>
      </c>
      <c r="T479" s="294" t="str">
        <f t="shared" si="61"/>
        <v/>
      </c>
      <c r="U479" s="295" t="str">
        <f t="shared" si="62"/>
        <v/>
      </c>
      <c r="V479" s="296" t="str">
        <f t="shared" si="63"/>
        <v/>
      </c>
      <c r="W479" s="8"/>
      <c r="AR479" t="str">
        <f t="shared" si="64"/>
        <v/>
      </c>
      <c r="AS479" t="str">
        <f t="shared" si="59"/>
        <v/>
      </c>
      <c r="AT479" s="145"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ht="15" customHeight="1" x14ac:dyDescent="0.35">
      <c r="A480" s="271"/>
      <c r="B480" s="269"/>
      <c r="C480" s="270"/>
      <c r="D480" s="270"/>
      <c r="E480" s="270"/>
      <c r="F480" s="270"/>
      <c r="G480" s="272"/>
      <c r="H480" s="273"/>
      <c r="I480" s="271"/>
      <c r="J480" s="268"/>
      <c r="K480" s="268"/>
      <c r="L480" s="274"/>
      <c r="M480" s="275"/>
      <c r="N480" s="276"/>
      <c r="P480" s="291" t="str">
        <f>IF(R480 = "", "", COUNT($R$4:R480))</f>
        <v/>
      </c>
      <c r="Q480" s="291" t="str">
        <f t="shared" si="57"/>
        <v/>
      </c>
      <c r="R480" s="292" t="str">
        <f t="shared" si="58"/>
        <v/>
      </c>
      <c r="S480" s="293" t="str">
        <f t="shared" si="60"/>
        <v/>
      </c>
      <c r="T480" s="294" t="str">
        <f t="shared" si="61"/>
        <v/>
      </c>
      <c r="U480" s="295" t="str">
        <f t="shared" si="62"/>
        <v/>
      </c>
      <c r="V480" s="296" t="str">
        <f t="shared" si="63"/>
        <v/>
      </c>
      <c r="W480" s="8"/>
      <c r="AR480" t="str">
        <f t="shared" si="64"/>
        <v/>
      </c>
      <c r="AS480" t="str">
        <f t="shared" si="59"/>
        <v/>
      </c>
      <c r="AT480" s="145"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ht="15" customHeight="1" x14ac:dyDescent="0.35">
      <c r="A481" s="271"/>
      <c r="B481" s="269"/>
      <c r="C481" s="270"/>
      <c r="D481" s="270"/>
      <c r="E481" s="270"/>
      <c r="F481" s="270"/>
      <c r="G481" s="272"/>
      <c r="H481" s="273"/>
      <c r="I481" s="271"/>
      <c r="J481" s="268"/>
      <c r="K481" s="268"/>
      <c r="L481" s="274"/>
      <c r="M481" s="275"/>
      <c r="N481" s="276"/>
      <c r="P481" s="291" t="str">
        <f>IF(R481 = "", "", COUNT($R$4:R481))</f>
        <v/>
      </c>
      <c r="Q481" s="291" t="str">
        <f t="shared" si="57"/>
        <v/>
      </c>
      <c r="R481" s="292" t="str">
        <f t="shared" si="58"/>
        <v/>
      </c>
      <c r="S481" s="293" t="str">
        <f t="shared" si="60"/>
        <v/>
      </c>
      <c r="T481" s="294" t="str">
        <f t="shared" si="61"/>
        <v/>
      </c>
      <c r="U481" s="295" t="str">
        <f t="shared" si="62"/>
        <v/>
      </c>
      <c r="V481" s="296" t="str">
        <f t="shared" si="63"/>
        <v/>
      </c>
      <c r="W481" s="8"/>
      <c r="AR481" t="str">
        <f t="shared" si="64"/>
        <v/>
      </c>
      <c r="AS481" t="str">
        <f t="shared" si="59"/>
        <v/>
      </c>
      <c r="AT481" s="145"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ht="15" customHeight="1" x14ac:dyDescent="0.35">
      <c r="A482" s="271"/>
      <c r="B482" s="269"/>
      <c r="C482" s="270"/>
      <c r="D482" s="270"/>
      <c r="E482" s="270"/>
      <c r="F482" s="270"/>
      <c r="G482" s="272"/>
      <c r="H482" s="273"/>
      <c r="I482" s="271"/>
      <c r="J482" s="268"/>
      <c r="K482" s="268"/>
      <c r="L482" s="274"/>
      <c r="M482" s="275"/>
      <c r="N482" s="276"/>
      <c r="P482" s="291" t="str">
        <f>IF(R482 = "", "", COUNT($R$4:R482))</f>
        <v/>
      </c>
      <c r="Q482" s="291" t="str">
        <f t="shared" si="57"/>
        <v/>
      </c>
      <c r="R482" s="292" t="str">
        <f t="shared" si="58"/>
        <v/>
      </c>
      <c r="S482" s="293" t="str">
        <f t="shared" si="60"/>
        <v/>
      </c>
      <c r="T482" s="294" t="str">
        <f t="shared" si="61"/>
        <v/>
      </c>
      <c r="U482" s="295" t="str">
        <f t="shared" si="62"/>
        <v/>
      </c>
      <c r="V482" s="296" t="str">
        <f t="shared" si="63"/>
        <v/>
      </c>
      <c r="W482" s="8"/>
      <c r="AR482" t="str">
        <f t="shared" si="64"/>
        <v/>
      </c>
      <c r="AS482" t="str">
        <f t="shared" si="59"/>
        <v/>
      </c>
      <c r="AT482" s="145"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ht="15" customHeight="1" x14ac:dyDescent="0.35">
      <c r="A483" s="271"/>
      <c r="B483" s="269"/>
      <c r="C483" s="270"/>
      <c r="D483" s="270"/>
      <c r="E483" s="270"/>
      <c r="F483" s="270"/>
      <c r="G483" s="272"/>
      <c r="H483" s="273"/>
      <c r="I483" s="271"/>
      <c r="J483" s="268"/>
      <c r="K483" s="268"/>
      <c r="L483" s="274"/>
      <c r="M483" s="275"/>
      <c r="N483" s="276"/>
      <c r="P483" s="291" t="str">
        <f>IF(R483 = "", "", COUNT($R$4:R483))</f>
        <v/>
      </c>
      <c r="Q483" s="291" t="str">
        <f t="shared" si="57"/>
        <v/>
      </c>
      <c r="R483" s="292" t="str">
        <f t="shared" si="58"/>
        <v/>
      </c>
      <c r="S483" s="293" t="str">
        <f t="shared" si="60"/>
        <v/>
      </c>
      <c r="T483" s="294" t="str">
        <f t="shared" si="61"/>
        <v/>
      </c>
      <c r="U483" s="295" t="str">
        <f t="shared" si="62"/>
        <v/>
      </c>
      <c r="V483" s="296" t="str">
        <f t="shared" si="63"/>
        <v/>
      </c>
      <c r="W483" s="8"/>
      <c r="AR483" t="str">
        <f t="shared" si="64"/>
        <v/>
      </c>
      <c r="AS483" t="str">
        <f t="shared" si="59"/>
        <v/>
      </c>
      <c r="AT483" s="145"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ht="15" customHeight="1" x14ac:dyDescent="0.35">
      <c r="A484" s="271"/>
      <c r="B484" s="269"/>
      <c r="C484" s="270"/>
      <c r="D484" s="270"/>
      <c r="E484" s="270"/>
      <c r="F484" s="270"/>
      <c r="G484" s="272"/>
      <c r="H484" s="273"/>
      <c r="I484" s="271"/>
      <c r="J484" s="268"/>
      <c r="K484" s="268"/>
      <c r="L484" s="274"/>
      <c r="M484" s="275"/>
      <c r="N484" s="276"/>
      <c r="P484" s="291" t="str">
        <f>IF(R484 = "", "", COUNT($R$4:R484))</f>
        <v/>
      </c>
      <c r="Q484" s="291" t="str">
        <f t="shared" si="57"/>
        <v/>
      </c>
      <c r="R484" s="292" t="str">
        <f t="shared" si="58"/>
        <v/>
      </c>
      <c r="S484" s="293" t="str">
        <f t="shared" si="60"/>
        <v/>
      </c>
      <c r="T484" s="294" t="str">
        <f t="shared" si="61"/>
        <v/>
      </c>
      <c r="U484" s="295" t="str">
        <f t="shared" si="62"/>
        <v/>
      </c>
      <c r="V484" s="296" t="str">
        <f t="shared" si="63"/>
        <v/>
      </c>
      <c r="W484" s="8"/>
      <c r="AR484" t="str">
        <f t="shared" si="64"/>
        <v/>
      </c>
      <c r="AS484" t="str">
        <f t="shared" si="59"/>
        <v/>
      </c>
      <c r="AT484" s="145"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ht="15" customHeight="1" x14ac:dyDescent="0.35">
      <c r="A485" s="271"/>
      <c r="B485" s="269"/>
      <c r="C485" s="270"/>
      <c r="D485" s="270"/>
      <c r="E485" s="270"/>
      <c r="F485" s="270"/>
      <c r="G485" s="272"/>
      <c r="H485" s="273"/>
      <c r="I485" s="271"/>
      <c r="J485" s="268"/>
      <c r="K485" s="268"/>
      <c r="L485" s="274"/>
      <c r="M485" s="275"/>
      <c r="N485" s="276"/>
      <c r="P485" s="291" t="str">
        <f>IF(R485 = "", "", COUNT($R$4:R485))</f>
        <v/>
      </c>
      <c r="Q485" s="291" t="str">
        <f t="shared" si="57"/>
        <v/>
      </c>
      <c r="R485" s="292" t="str">
        <f t="shared" si="58"/>
        <v/>
      </c>
      <c r="S485" s="293" t="str">
        <f t="shared" si="60"/>
        <v/>
      </c>
      <c r="T485" s="294" t="str">
        <f t="shared" si="61"/>
        <v/>
      </c>
      <c r="U485" s="295" t="str">
        <f t="shared" si="62"/>
        <v/>
      </c>
      <c r="V485" s="296" t="str">
        <f t="shared" si="63"/>
        <v/>
      </c>
      <c r="W485" s="8"/>
      <c r="AR485" t="str">
        <f t="shared" si="64"/>
        <v/>
      </c>
      <c r="AS485" t="str">
        <f t="shared" si="59"/>
        <v/>
      </c>
      <c r="AT485" s="145"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ht="15" customHeight="1" x14ac:dyDescent="0.35">
      <c r="A486" s="271"/>
      <c r="B486" s="269"/>
      <c r="C486" s="270"/>
      <c r="D486" s="270"/>
      <c r="E486" s="270"/>
      <c r="F486" s="270"/>
      <c r="G486" s="272"/>
      <c r="H486" s="273"/>
      <c r="I486" s="271"/>
      <c r="J486" s="268"/>
      <c r="K486" s="268"/>
      <c r="L486" s="274"/>
      <c r="M486" s="275"/>
      <c r="N486" s="276"/>
      <c r="P486" s="291" t="str">
        <f>IF(R486 = "", "", COUNT($R$4:R486))</f>
        <v/>
      </c>
      <c r="Q486" s="291" t="str">
        <f t="shared" si="57"/>
        <v/>
      </c>
      <c r="R486" s="292" t="str">
        <f t="shared" si="58"/>
        <v/>
      </c>
      <c r="S486" s="293" t="str">
        <f t="shared" si="60"/>
        <v/>
      </c>
      <c r="T486" s="294" t="str">
        <f t="shared" si="61"/>
        <v/>
      </c>
      <c r="U486" s="295" t="str">
        <f t="shared" si="62"/>
        <v/>
      </c>
      <c r="V486" s="296" t="str">
        <f t="shared" si="63"/>
        <v/>
      </c>
      <c r="W486" s="8"/>
      <c r="AR486" t="str">
        <f t="shared" si="64"/>
        <v/>
      </c>
      <c r="AS486" t="str">
        <f t="shared" si="59"/>
        <v/>
      </c>
      <c r="AT486" s="145"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ht="15" customHeight="1" x14ac:dyDescent="0.35">
      <c r="A487" s="271"/>
      <c r="B487" s="269"/>
      <c r="C487" s="270"/>
      <c r="D487" s="270"/>
      <c r="E487" s="270"/>
      <c r="F487" s="270"/>
      <c r="G487" s="272"/>
      <c r="H487" s="273"/>
      <c r="I487" s="271"/>
      <c r="J487" s="268"/>
      <c r="K487" s="268"/>
      <c r="L487" s="274"/>
      <c r="M487" s="275"/>
      <c r="N487" s="276"/>
      <c r="P487" s="291" t="str">
        <f>IF(R487 = "", "", COUNT($R$4:R487))</f>
        <v/>
      </c>
      <c r="Q487" s="291" t="str">
        <f t="shared" si="57"/>
        <v/>
      </c>
      <c r="R487" s="292" t="str">
        <f t="shared" si="58"/>
        <v/>
      </c>
      <c r="S487" s="293" t="str">
        <f t="shared" si="60"/>
        <v/>
      </c>
      <c r="T487" s="294" t="str">
        <f t="shared" si="61"/>
        <v/>
      </c>
      <c r="U487" s="295" t="str">
        <f t="shared" si="62"/>
        <v/>
      </c>
      <c r="V487" s="296" t="str">
        <f t="shared" si="63"/>
        <v/>
      </c>
      <c r="W487" s="8"/>
      <c r="AR487" t="str">
        <f t="shared" si="64"/>
        <v/>
      </c>
      <c r="AS487" t="str">
        <f t="shared" si="59"/>
        <v/>
      </c>
      <c r="AT487" s="145"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ht="15" customHeight="1" x14ac:dyDescent="0.35">
      <c r="A488" s="271"/>
      <c r="B488" s="269"/>
      <c r="C488" s="270"/>
      <c r="D488" s="270"/>
      <c r="E488" s="270"/>
      <c r="F488" s="270"/>
      <c r="G488" s="272"/>
      <c r="H488" s="273"/>
      <c r="I488" s="271"/>
      <c r="J488" s="268"/>
      <c r="K488" s="268"/>
      <c r="L488" s="274"/>
      <c r="M488" s="275"/>
      <c r="N488" s="276"/>
      <c r="P488" s="291" t="str">
        <f>IF(R488 = "", "", COUNT($R$4:R488))</f>
        <v/>
      </c>
      <c r="Q488" s="291" t="str">
        <f t="shared" si="57"/>
        <v/>
      </c>
      <c r="R488" s="292" t="str">
        <f t="shared" si="58"/>
        <v/>
      </c>
      <c r="S488" s="293" t="str">
        <f t="shared" si="60"/>
        <v/>
      </c>
      <c r="T488" s="294" t="str">
        <f t="shared" si="61"/>
        <v/>
      </c>
      <c r="U488" s="295" t="str">
        <f t="shared" si="62"/>
        <v/>
      </c>
      <c r="V488" s="296" t="str">
        <f t="shared" si="63"/>
        <v/>
      </c>
      <c r="W488" s="8"/>
      <c r="AR488" t="str">
        <f t="shared" si="64"/>
        <v/>
      </c>
      <c r="AS488" t="str">
        <f t="shared" si="59"/>
        <v/>
      </c>
      <c r="AT488" s="145"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ht="15" customHeight="1" x14ac:dyDescent="0.35">
      <c r="A489" s="271"/>
      <c r="B489" s="269"/>
      <c r="C489" s="270"/>
      <c r="D489" s="270"/>
      <c r="E489" s="270"/>
      <c r="F489" s="270"/>
      <c r="G489" s="272"/>
      <c r="H489" s="273"/>
      <c r="I489" s="271"/>
      <c r="J489" s="268"/>
      <c r="K489" s="268"/>
      <c r="L489" s="274"/>
      <c r="M489" s="275"/>
      <c r="N489" s="276"/>
      <c r="P489" s="291" t="str">
        <f>IF(R489 = "", "", COUNT($R$4:R489))</f>
        <v/>
      </c>
      <c r="Q489" s="291" t="str">
        <f t="shared" si="57"/>
        <v/>
      </c>
      <c r="R489" s="292" t="str">
        <f t="shared" si="58"/>
        <v/>
      </c>
      <c r="S489" s="293" t="str">
        <f t="shared" si="60"/>
        <v/>
      </c>
      <c r="T489" s="294" t="str">
        <f t="shared" si="61"/>
        <v/>
      </c>
      <c r="U489" s="295" t="str">
        <f t="shared" si="62"/>
        <v/>
      </c>
      <c r="V489" s="296" t="str">
        <f t="shared" si="63"/>
        <v/>
      </c>
      <c r="W489" s="8"/>
      <c r="AR489" t="str">
        <f t="shared" si="64"/>
        <v/>
      </c>
      <c r="AS489" t="str">
        <f t="shared" si="59"/>
        <v/>
      </c>
      <c r="AT489" s="145"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ht="15" customHeight="1" x14ac:dyDescent="0.35">
      <c r="A490" s="271"/>
      <c r="B490" s="269"/>
      <c r="C490" s="270"/>
      <c r="D490" s="270"/>
      <c r="E490" s="270"/>
      <c r="F490" s="270"/>
      <c r="G490" s="272"/>
      <c r="H490" s="273"/>
      <c r="I490" s="271"/>
      <c r="J490" s="268"/>
      <c r="K490" s="268"/>
      <c r="L490" s="274"/>
      <c r="M490" s="275"/>
      <c r="N490" s="276"/>
      <c r="P490" s="291" t="str">
        <f>IF(R490 = "", "", COUNT($R$4:R490))</f>
        <v/>
      </c>
      <c r="Q490" s="291" t="str">
        <f t="shared" si="57"/>
        <v/>
      </c>
      <c r="R490" s="292" t="str">
        <f t="shared" si="58"/>
        <v/>
      </c>
      <c r="S490" s="293" t="str">
        <f t="shared" si="60"/>
        <v/>
      </c>
      <c r="T490" s="294" t="str">
        <f t="shared" si="61"/>
        <v/>
      </c>
      <c r="U490" s="295" t="str">
        <f t="shared" si="62"/>
        <v/>
      </c>
      <c r="V490" s="296" t="str">
        <f t="shared" si="63"/>
        <v/>
      </c>
      <c r="W490" s="8"/>
      <c r="AR490" t="str">
        <f t="shared" si="64"/>
        <v/>
      </c>
      <c r="AS490" t="str">
        <f t="shared" si="59"/>
        <v/>
      </c>
      <c r="AT490" s="145"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ht="15" customHeight="1" x14ac:dyDescent="0.35">
      <c r="A491" s="271"/>
      <c r="B491" s="269"/>
      <c r="C491" s="270"/>
      <c r="D491" s="270"/>
      <c r="E491" s="270"/>
      <c r="F491" s="270"/>
      <c r="G491" s="272"/>
      <c r="H491" s="273"/>
      <c r="I491" s="271"/>
      <c r="J491" s="268"/>
      <c r="K491" s="268"/>
      <c r="L491" s="274"/>
      <c r="M491" s="275"/>
      <c r="N491" s="276"/>
      <c r="P491" s="291" t="str">
        <f>IF(R491 = "", "", COUNT($R$4:R491))</f>
        <v/>
      </c>
      <c r="Q491" s="291" t="str">
        <f t="shared" si="57"/>
        <v/>
      </c>
      <c r="R491" s="292" t="str">
        <f t="shared" si="58"/>
        <v/>
      </c>
      <c r="S491" s="293" t="str">
        <f t="shared" si="60"/>
        <v/>
      </c>
      <c r="T491" s="294" t="str">
        <f t="shared" si="61"/>
        <v/>
      </c>
      <c r="U491" s="295" t="str">
        <f t="shared" si="62"/>
        <v/>
      </c>
      <c r="V491" s="296" t="str">
        <f t="shared" si="63"/>
        <v/>
      </c>
      <c r="W491" s="8"/>
      <c r="AR491" t="str">
        <f t="shared" si="64"/>
        <v/>
      </c>
      <c r="AS491" t="str">
        <f t="shared" si="59"/>
        <v/>
      </c>
      <c r="AT491" s="145"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ht="15" customHeight="1" x14ac:dyDescent="0.35">
      <c r="A492" s="271"/>
      <c r="B492" s="269"/>
      <c r="C492" s="270"/>
      <c r="D492" s="270"/>
      <c r="E492" s="270"/>
      <c r="F492" s="270"/>
      <c r="G492" s="272"/>
      <c r="H492" s="273"/>
      <c r="I492" s="271"/>
      <c r="J492" s="268"/>
      <c r="K492" s="268"/>
      <c r="L492" s="274"/>
      <c r="M492" s="275"/>
      <c r="N492" s="276"/>
      <c r="P492" s="291" t="str">
        <f>IF(R492 = "", "", COUNT($R$4:R492))</f>
        <v/>
      </c>
      <c r="Q492" s="291" t="str">
        <f t="shared" si="57"/>
        <v/>
      </c>
      <c r="R492" s="292" t="str">
        <f t="shared" si="58"/>
        <v/>
      </c>
      <c r="S492" s="293" t="str">
        <f t="shared" si="60"/>
        <v/>
      </c>
      <c r="T492" s="294" t="str">
        <f t="shared" si="61"/>
        <v/>
      </c>
      <c r="U492" s="295" t="str">
        <f t="shared" si="62"/>
        <v/>
      </c>
      <c r="V492" s="296" t="str">
        <f t="shared" si="63"/>
        <v/>
      </c>
      <c r="W492" s="8"/>
      <c r="AR492" t="str">
        <f t="shared" si="64"/>
        <v/>
      </c>
      <c r="AS492" t="str">
        <f t="shared" si="59"/>
        <v/>
      </c>
      <c r="AT492" s="145"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ht="15" customHeight="1" x14ac:dyDescent="0.35">
      <c r="A493" s="271"/>
      <c r="B493" s="269"/>
      <c r="C493" s="270"/>
      <c r="D493" s="270"/>
      <c r="E493" s="270"/>
      <c r="F493" s="270"/>
      <c r="G493" s="272"/>
      <c r="H493" s="273"/>
      <c r="I493" s="271"/>
      <c r="J493" s="268"/>
      <c r="K493" s="268"/>
      <c r="L493" s="274"/>
      <c r="M493" s="275"/>
      <c r="N493" s="276"/>
      <c r="P493" s="291" t="str">
        <f>IF(R493 = "", "", COUNT($R$4:R493))</f>
        <v/>
      </c>
      <c r="Q493" s="291" t="str">
        <f t="shared" si="57"/>
        <v/>
      </c>
      <c r="R493" s="292" t="str">
        <f t="shared" si="58"/>
        <v/>
      </c>
      <c r="S493" s="293" t="str">
        <f t="shared" si="60"/>
        <v/>
      </c>
      <c r="T493" s="294" t="str">
        <f t="shared" si="61"/>
        <v/>
      </c>
      <c r="U493" s="295" t="str">
        <f t="shared" si="62"/>
        <v/>
      </c>
      <c r="V493" s="296" t="str">
        <f t="shared" si="63"/>
        <v/>
      </c>
      <c r="W493" s="8"/>
      <c r="AR493" t="str">
        <f t="shared" si="64"/>
        <v/>
      </c>
      <c r="AS493" t="str">
        <f t="shared" si="59"/>
        <v/>
      </c>
      <c r="AT493" s="145"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ht="15" customHeight="1" x14ac:dyDescent="0.35">
      <c r="A494" s="271"/>
      <c r="B494" s="269"/>
      <c r="C494" s="270"/>
      <c r="D494" s="270"/>
      <c r="E494" s="270"/>
      <c r="F494" s="270"/>
      <c r="G494" s="272"/>
      <c r="H494" s="273"/>
      <c r="I494" s="271"/>
      <c r="J494" s="268"/>
      <c r="K494" s="268"/>
      <c r="L494" s="274"/>
      <c r="M494" s="275"/>
      <c r="N494" s="276"/>
      <c r="P494" s="291" t="str">
        <f>IF(R494 = "", "", COUNT($R$4:R494))</f>
        <v/>
      </c>
      <c r="Q494" s="291" t="str">
        <f t="shared" si="57"/>
        <v/>
      </c>
      <c r="R494" s="292" t="str">
        <f t="shared" si="58"/>
        <v/>
      </c>
      <c r="S494" s="293" t="str">
        <f t="shared" si="60"/>
        <v/>
      </c>
      <c r="T494" s="294" t="str">
        <f t="shared" si="61"/>
        <v/>
      </c>
      <c r="U494" s="295" t="str">
        <f t="shared" si="62"/>
        <v/>
      </c>
      <c r="V494" s="296" t="str">
        <f t="shared" si="63"/>
        <v/>
      </c>
      <c r="W494" s="8"/>
      <c r="AR494" t="str">
        <f t="shared" si="64"/>
        <v/>
      </c>
      <c r="AS494" t="str">
        <f t="shared" si="59"/>
        <v/>
      </c>
      <c r="AT494" s="145"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ht="15" customHeight="1" x14ac:dyDescent="0.35">
      <c r="A495" s="271"/>
      <c r="B495" s="269"/>
      <c r="C495" s="270"/>
      <c r="D495" s="270"/>
      <c r="E495" s="270"/>
      <c r="F495" s="270"/>
      <c r="G495" s="272"/>
      <c r="H495" s="273"/>
      <c r="I495" s="271"/>
      <c r="J495" s="268"/>
      <c r="K495" s="268"/>
      <c r="L495" s="274"/>
      <c r="M495" s="275"/>
      <c r="N495" s="276"/>
      <c r="P495" s="291" t="str">
        <f>IF(R495 = "", "", COUNT($R$4:R495))</f>
        <v/>
      </c>
      <c r="Q495" s="291" t="str">
        <f t="shared" si="57"/>
        <v/>
      </c>
      <c r="R495" s="292" t="str">
        <f t="shared" si="58"/>
        <v/>
      </c>
      <c r="S495" s="293" t="str">
        <f t="shared" si="60"/>
        <v/>
      </c>
      <c r="T495" s="294" t="str">
        <f t="shared" si="61"/>
        <v/>
      </c>
      <c r="U495" s="295" t="str">
        <f t="shared" si="62"/>
        <v/>
      </c>
      <c r="V495" s="296" t="str">
        <f t="shared" si="63"/>
        <v/>
      </c>
      <c r="W495" s="8"/>
      <c r="AR495" t="str">
        <f t="shared" si="64"/>
        <v/>
      </c>
      <c r="AS495" t="str">
        <f t="shared" si="59"/>
        <v/>
      </c>
      <c r="AT495" s="145"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ht="15" customHeight="1" x14ac:dyDescent="0.35">
      <c r="A496" s="271"/>
      <c r="B496" s="269"/>
      <c r="C496" s="270"/>
      <c r="D496" s="270"/>
      <c r="E496" s="270"/>
      <c r="F496" s="270"/>
      <c r="G496" s="272"/>
      <c r="H496" s="273"/>
      <c r="I496" s="271"/>
      <c r="J496" s="268"/>
      <c r="K496" s="268"/>
      <c r="L496" s="274"/>
      <c r="M496" s="275"/>
      <c r="N496" s="276"/>
      <c r="P496" s="291" t="str">
        <f>IF(R496 = "", "", COUNT($R$4:R496))</f>
        <v/>
      </c>
      <c r="Q496" s="291" t="str">
        <f t="shared" si="57"/>
        <v/>
      </c>
      <c r="R496" s="292" t="str">
        <f t="shared" si="58"/>
        <v/>
      </c>
      <c r="S496" s="293" t="str">
        <f t="shared" si="60"/>
        <v/>
      </c>
      <c r="T496" s="294" t="str">
        <f t="shared" si="61"/>
        <v/>
      </c>
      <c r="U496" s="295" t="str">
        <f t="shared" si="62"/>
        <v/>
      </c>
      <c r="V496" s="296" t="str">
        <f t="shared" si="63"/>
        <v/>
      </c>
      <c r="W496" s="8"/>
      <c r="AR496" t="str">
        <f t="shared" si="64"/>
        <v/>
      </c>
      <c r="AS496" t="str">
        <f t="shared" si="59"/>
        <v/>
      </c>
      <c r="AT496" s="145"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ht="15" customHeight="1" x14ac:dyDescent="0.35">
      <c r="A497" s="271"/>
      <c r="B497" s="269"/>
      <c r="C497" s="270"/>
      <c r="D497" s="270"/>
      <c r="E497" s="270"/>
      <c r="F497" s="270"/>
      <c r="G497" s="272"/>
      <c r="H497" s="273"/>
      <c r="I497" s="271"/>
      <c r="J497" s="268"/>
      <c r="K497" s="268"/>
      <c r="L497" s="274"/>
      <c r="M497" s="275"/>
      <c r="N497" s="276"/>
      <c r="P497" s="291" t="str">
        <f>IF(R497 = "", "", COUNT($R$4:R497))</f>
        <v/>
      </c>
      <c r="Q497" s="291" t="str">
        <f t="shared" si="57"/>
        <v/>
      </c>
      <c r="R497" s="292" t="str">
        <f t="shared" si="58"/>
        <v/>
      </c>
      <c r="S497" s="293" t="str">
        <f t="shared" si="60"/>
        <v/>
      </c>
      <c r="T497" s="294" t="str">
        <f t="shared" si="61"/>
        <v/>
      </c>
      <c r="U497" s="295" t="str">
        <f t="shared" si="62"/>
        <v/>
      </c>
      <c r="V497" s="296" t="str">
        <f t="shared" si="63"/>
        <v/>
      </c>
      <c r="W497" s="8"/>
      <c r="AR497" t="str">
        <f t="shared" si="64"/>
        <v/>
      </c>
      <c r="AS497" t="str">
        <f t="shared" si="59"/>
        <v/>
      </c>
      <c r="AT497" s="145"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ht="15" customHeight="1" x14ac:dyDescent="0.35">
      <c r="A498" s="271"/>
      <c r="B498" s="269"/>
      <c r="C498" s="270"/>
      <c r="D498" s="270"/>
      <c r="E498" s="270"/>
      <c r="F498" s="270"/>
      <c r="G498" s="272"/>
      <c r="H498" s="273"/>
      <c r="I498" s="271"/>
      <c r="J498" s="268"/>
      <c r="K498" s="268"/>
      <c r="L498" s="274"/>
      <c r="M498" s="275"/>
      <c r="N498" s="276"/>
      <c r="P498" s="291" t="str">
        <f>IF(R498 = "", "", COUNT($R$4:R498))</f>
        <v/>
      </c>
      <c r="Q498" s="291" t="str">
        <f t="shared" si="57"/>
        <v/>
      </c>
      <c r="R498" s="292" t="str">
        <f t="shared" si="58"/>
        <v/>
      </c>
      <c r="S498" s="293" t="str">
        <f t="shared" si="60"/>
        <v/>
      </c>
      <c r="T498" s="294" t="str">
        <f t="shared" si="61"/>
        <v/>
      </c>
      <c r="U498" s="295" t="str">
        <f t="shared" si="62"/>
        <v/>
      </c>
      <c r="V498" s="296" t="str">
        <f t="shared" si="63"/>
        <v/>
      </c>
      <c r="W498" s="8"/>
      <c r="AR498" t="str">
        <f t="shared" si="64"/>
        <v/>
      </c>
      <c r="AS498" t="str">
        <f t="shared" si="59"/>
        <v/>
      </c>
      <c r="AT498" s="145"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ht="15" customHeight="1" x14ac:dyDescent="0.35">
      <c r="A499" s="271"/>
      <c r="B499" s="269"/>
      <c r="C499" s="270"/>
      <c r="D499" s="270"/>
      <c r="E499" s="270"/>
      <c r="F499" s="270"/>
      <c r="G499" s="272"/>
      <c r="H499" s="273"/>
      <c r="I499" s="271"/>
      <c r="J499" s="268"/>
      <c r="K499" s="268"/>
      <c r="L499" s="274"/>
      <c r="M499" s="275"/>
      <c r="N499" s="276"/>
      <c r="P499" s="291" t="str">
        <f>IF(R499 = "", "", COUNT($R$4:R499))</f>
        <v/>
      </c>
      <c r="Q499" s="291" t="str">
        <f t="shared" si="57"/>
        <v/>
      </c>
      <c r="R499" s="292" t="str">
        <f t="shared" si="58"/>
        <v/>
      </c>
      <c r="S499" s="293" t="str">
        <f t="shared" si="60"/>
        <v/>
      </c>
      <c r="T499" s="294" t="str">
        <f t="shared" si="61"/>
        <v/>
      </c>
      <c r="U499" s="295" t="str">
        <f t="shared" si="62"/>
        <v/>
      </c>
      <c r="V499" s="296" t="str">
        <f t="shared" si="63"/>
        <v/>
      </c>
      <c r="W499" s="8"/>
      <c r="AR499" t="str">
        <f t="shared" si="64"/>
        <v/>
      </c>
      <c r="AS499" t="str">
        <f t="shared" si="59"/>
        <v/>
      </c>
      <c r="AT499" s="145"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ht="15" customHeight="1" x14ac:dyDescent="0.35">
      <c r="A500" s="271"/>
      <c r="B500" s="269"/>
      <c r="C500" s="270"/>
      <c r="D500" s="270"/>
      <c r="E500" s="270"/>
      <c r="F500" s="270"/>
      <c r="G500" s="272"/>
      <c r="H500" s="273"/>
      <c r="I500" s="271"/>
      <c r="J500" s="268"/>
      <c r="K500" s="268"/>
      <c r="L500" s="274"/>
      <c r="M500" s="275"/>
      <c r="N500" s="276"/>
      <c r="P500" s="291" t="str">
        <f>IF(R500 = "", "", COUNT($R$4:R500))</f>
        <v/>
      </c>
      <c r="Q500" s="291" t="str">
        <f t="shared" si="57"/>
        <v/>
      </c>
      <c r="R500" s="292" t="str">
        <f t="shared" si="58"/>
        <v/>
      </c>
      <c r="S500" s="293" t="str">
        <f t="shared" si="60"/>
        <v/>
      </c>
      <c r="T500" s="294" t="str">
        <f t="shared" si="61"/>
        <v/>
      </c>
      <c r="U500" s="295" t="str">
        <f t="shared" si="62"/>
        <v/>
      </c>
      <c r="V500" s="296" t="str">
        <f t="shared" si="63"/>
        <v/>
      </c>
      <c r="W500" s="8"/>
      <c r="AR500" t="str">
        <f t="shared" si="64"/>
        <v/>
      </c>
      <c r="AS500" t="str">
        <f t="shared" si="59"/>
        <v/>
      </c>
      <c r="AT500" s="145"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ht="15" customHeight="1" x14ac:dyDescent="0.35">
      <c r="A501" s="271"/>
      <c r="B501" s="269"/>
      <c r="C501" s="270"/>
      <c r="D501" s="270"/>
      <c r="E501" s="270"/>
      <c r="F501" s="270"/>
      <c r="G501" s="272"/>
      <c r="H501" s="273"/>
      <c r="I501" s="271"/>
      <c r="J501" s="268"/>
      <c r="K501" s="268"/>
      <c r="L501" s="274"/>
      <c r="M501" s="275"/>
      <c r="N501" s="276"/>
      <c r="P501" s="291" t="str">
        <f>IF(R501 = "", "", COUNT($R$4:R501))</f>
        <v/>
      </c>
      <c r="Q501" s="291" t="str">
        <f t="shared" si="57"/>
        <v/>
      </c>
      <c r="R501" s="292" t="str">
        <f t="shared" si="58"/>
        <v/>
      </c>
      <c r="S501" s="293" t="str">
        <f t="shared" si="60"/>
        <v/>
      </c>
      <c r="T501" s="294" t="str">
        <f t="shared" si="61"/>
        <v/>
      </c>
      <c r="U501" s="295" t="str">
        <f t="shared" si="62"/>
        <v/>
      </c>
      <c r="V501" s="296" t="str">
        <f t="shared" si="63"/>
        <v/>
      </c>
      <c r="W501" s="8"/>
      <c r="AR501" t="str">
        <f t="shared" si="64"/>
        <v/>
      </c>
      <c r="AS501" t="str">
        <f t="shared" si="59"/>
        <v/>
      </c>
      <c r="AT501" s="145"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ht="15" customHeight="1" x14ac:dyDescent="0.35">
      <c r="A502" s="271"/>
      <c r="B502" s="269"/>
      <c r="C502" s="270"/>
      <c r="D502" s="270"/>
      <c r="E502" s="270"/>
      <c r="F502" s="270"/>
      <c r="G502" s="272"/>
      <c r="H502" s="273"/>
      <c r="I502" s="271"/>
      <c r="J502" s="268"/>
      <c r="K502" s="268"/>
      <c r="L502" s="274"/>
      <c r="M502" s="275"/>
      <c r="N502" s="276"/>
      <c r="P502" s="291" t="str">
        <f>IF(R502 = "", "", COUNT($R$4:R502))</f>
        <v/>
      </c>
      <c r="Q502" s="291" t="str">
        <f t="shared" si="57"/>
        <v/>
      </c>
      <c r="R502" s="292" t="str">
        <f t="shared" si="58"/>
        <v/>
      </c>
      <c r="S502" s="293" t="str">
        <f t="shared" si="60"/>
        <v/>
      </c>
      <c r="T502" s="294" t="str">
        <f t="shared" si="61"/>
        <v/>
      </c>
      <c r="U502" s="295" t="str">
        <f t="shared" si="62"/>
        <v/>
      </c>
      <c r="V502" s="296" t="str">
        <f t="shared" si="63"/>
        <v/>
      </c>
      <c r="W502" s="8"/>
      <c r="AR502" t="str">
        <f t="shared" si="64"/>
        <v/>
      </c>
      <c r="AS502" t="str">
        <f t="shared" si="59"/>
        <v/>
      </c>
      <c r="AT502" s="145"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ht="15" customHeight="1" x14ac:dyDescent="0.35">
      <c r="A503" s="271"/>
      <c r="B503" s="269"/>
      <c r="C503" s="270"/>
      <c r="D503" s="270"/>
      <c r="E503" s="270"/>
      <c r="F503" s="270"/>
      <c r="G503" s="272"/>
      <c r="H503" s="273"/>
      <c r="I503" s="271"/>
      <c r="J503" s="268"/>
      <c r="K503" s="268"/>
      <c r="L503" s="274"/>
      <c r="M503" s="275"/>
      <c r="N503" s="276"/>
      <c r="P503" s="291" t="str">
        <f>IF(R503 = "", "", COUNT($R$4:R503))</f>
        <v/>
      </c>
      <c r="Q503" s="291" t="str">
        <f t="shared" si="57"/>
        <v/>
      </c>
      <c r="R503" s="292" t="str">
        <f t="shared" si="58"/>
        <v/>
      </c>
      <c r="S503" s="293" t="str">
        <f t="shared" si="60"/>
        <v/>
      </c>
      <c r="T503" s="294" t="str">
        <f t="shared" si="61"/>
        <v/>
      </c>
      <c r="U503" s="295" t="str">
        <f t="shared" si="62"/>
        <v/>
      </c>
      <c r="V503" s="296" t="str">
        <f t="shared" si="63"/>
        <v/>
      </c>
      <c r="W503" s="8"/>
      <c r="AR503" t="str">
        <f t="shared" si="64"/>
        <v/>
      </c>
      <c r="AS503" t="str">
        <f t="shared" si="59"/>
        <v/>
      </c>
      <c r="AT503" s="145"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ht="15" customHeight="1" x14ac:dyDescent="0.35">
      <c r="A504" s="271"/>
      <c r="B504" s="269"/>
      <c r="C504" s="270"/>
      <c r="D504" s="270"/>
      <c r="E504" s="270"/>
      <c r="F504" s="270"/>
      <c r="G504" s="272"/>
      <c r="H504" s="273"/>
      <c r="I504" s="271"/>
      <c r="J504" s="268"/>
      <c r="K504" s="268"/>
      <c r="L504" s="274"/>
      <c r="M504" s="275"/>
      <c r="N504" s="276"/>
      <c r="P504" s="291" t="str">
        <f>IF(R504 = "", "", COUNT($R$4:R504))</f>
        <v/>
      </c>
      <c r="Q504" s="291" t="str">
        <f t="shared" si="57"/>
        <v/>
      </c>
      <c r="R504" s="292" t="str">
        <f t="shared" si="58"/>
        <v/>
      </c>
      <c r="S504" s="293" t="str">
        <f t="shared" si="60"/>
        <v/>
      </c>
      <c r="T504" s="294" t="str">
        <f t="shared" si="61"/>
        <v/>
      </c>
      <c r="U504" s="295" t="str">
        <f t="shared" si="62"/>
        <v/>
      </c>
      <c r="V504" s="296" t="str">
        <f t="shared" si="63"/>
        <v/>
      </c>
      <c r="W504" s="8"/>
      <c r="AR504" t="str">
        <f t="shared" si="64"/>
        <v/>
      </c>
      <c r="AS504" t="str">
        <f t="shared" si="59"/>
        <v/>
      </c>
      <c r="AT504" s="145"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ht="15" customHeight="1" x14ac:dyDescent="0.35">
      <c r="A505" s="271"/>
      <c r="B505" s="269"/>
      <c r="C505" s="270"/>
      <c r="D505" s="270"/>
      <c r="E505" s="270"/>
      <c r="F505" s="270"/>
      <c r="G505" s="272"/>
      <c r="H505" s="273"/>
      <c r="I505" s="271"/>
      <c r="J505" s="268"/>
      <c r="K505" s="268"/>
      <c r="L505" s="274"/>
      <c r="M505" s="275"/>
      <c r="N505" s="276"/>
      <c r="P505" s="291" t="str">
        <f>IF(R505 = "", "", COUNT($R$4:R505))</f>
        <v/>
      </c>
      <c r="Q505" s="291" t="str">
        <f t="shared" si="57"/>
        <v/>
      </c>
      <c r="R505" s="292" t="str">
        <f t="shared" si="58"/>
        <v/>
      </c>
      <c r="S505" s="293" t="str">
        <f t="shared" si="60"/>
        <v/>
      </c>
      <c r="T505" s="294" t="str">
        <f t="shared" si="61"/>
        <v/>
      </c>
      <c r="U505" s="295" t="str">
        <f t="shared" si="62"/>
        <v/>
      </c>
      <c r="V505" s="296" t="str">
        <f t="shared" si="63"/>
        <v/>
      </c>
      <c r="W505" s="8"/>
      <c r="AR505" t="str">
        <f t="shared" si="64"/>
        <v/>
      </c>
      <c r="AS505" t="str">
        <f t="shared" si="59"/>
        <v/>
      </c>
      <c r="AT505" s="145"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ht="15" customHeight="1" x14ac:dyDescent="0.35">
      <c r="A506" s="271"/>
      <c r="B506" s="269"/>
      <c r="C506" s="270"/>
      <c r="D506" s="270"/>
      <c r="E506" s="270"/>
      <c r="F506" s="270"/>
      <c r="G506" s="272"/>
      <c r="H506" s="273"/>
      <c r="I506" s="271"/>
      <c r="J506" s="268"/>
      <c r="K506" s="268"/>
      <c r="L506" s="274"/>
      <c r="M506" s="275"/>
      <c r="N506" s="276"/>
      <c r="P506" s="291" t="str">
        <f>IF(R506 = "", "", COUNT($R$4:R506))</f>
        <v/>
      </c>
      <c r="Q506" s="291" t="str">
        <f t="shared" si="57"/>
        <v/>
      </c>
      <c r="R506" s="292" t="str">
        <f t="shared" si="58"/>
        <v/>
      </c>
      <c r="S506" s="293" t="str">
        <f t="shared" si="60"/>
        <v/>
      </c>
      <c r="T506" s="294" t="str">
        <f t="shared" si="61"/>
        <v/>
      </c>
      <c r="U506" s="295" t="str">
        <f t="shared" si="62"/>
        <v/>
      </c>
      <c r="V506" s="296" t="str">
        <f t="shared" si="63"/>
        <v/>
      </c>
      <c r="W506" s="8"/>
      <c r="AR506" t="str">
        <f t="shared" si="64"/>
        <v/>
      </c>
      <c r="AS506" t="str">
        <f t="shared" si="59"/>
        <v/>
      </c>
      <c r="AT506" s="145"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ht="15" customHeight="1" x14ac:dyDescent="0.35">
      <c r="A507" s="271"/>
      <c r="B507" s="269"/>
      <c r="C507" s="270"/>
      <c r="D507" s="270"/>
      <c r="E507" s="270"/>
      <c r="F507" s="270"/>
      <c r="G507" s="272"/>
      <c r="H507" s="273"/>
      <c r="I507" s="271"/>
      <c r="J507" s="268"/>
      <c r="K507" s="268"/>
      <c r="L507" s="274"/>
      <c r="M507" s="275"/>
      <c r="N507" s="276"/>
      <c r="P507" s="291" t="str">
        <f>IF(R507 = "", "", COUNT($R$4:R507))</f>
        <v/>
      </c>
      <c r="Q507" s="291" t="str">
        <f t="shared" si="57"/>
        <v/>
      </c>
      <c r="R507" s="292" t="str">
        <f t="shared" si="58"/>
        <v/>
      </c>
      <c r="S507" s="293" t="str">
        <f t="shared" si="60"/>
        <v/>
      </c>
      <c r="T507" s="294" t="str">
        <f t="shared" si="61"/>
        <v/>
      </c>
      <c r="U507" s="295" t="str">
        <f t="shared" si="62"/>
        <v/>
      </c>
      <c r="V507" s="296" t="str">
        <f t="shared" si="63"/>
        <v/>
      </c>
      <c r="W507" s="8"/>
      <c r="AR507" t="str">
        <f t="shared" si="64"/>
        <v/>
      </c>
      <c r="AS507" t="str">
        <f t="shared" si="59"/>
        <v/>
      </c>
      <c r="AT507" s="145"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ht="15" customHeight="1" x14ac:dyDescent="0.35">
      <c r="A508" s="271"/>
      <c r="B508" s="269"/>
      <c r="C508" s="270"/>
      <c r="D508" s="270"/>
      <c r="E508" s="270"/>
      <c r="F508" s="270"/>
      <c r="G508" s="272"/>
      <c r="H508" s="273"/>
      <c r="I508" s="271"/>
      <c r="J508" s="268"/>
      <c r="K508" s="268"/>
      <c r="L508" s="274"/>
      <c r="M508" s="275"/>
      <c r="N508" s="276"/>
      <c r="P508" s="291" t="str">
        <f>IF(R508 = "", "", COUNT($R$4:R508))</f>
        <v/>
      </c>
      <c r="Q508" s="291" t="str">
        <f t="shared" si="57"/>
        <v/>
      </c>
      <c r="R508" s="292" t="str">
        <f t="shared" si="58"/>
        <v/>
      </c>
      <c r="S508" s="293" t="str">
        <f t="shared" si="60"/>
        <v/>
      </c>
      <c r="T508" s="294" t="str">
        <f t="shared" si="61"/>
        <v/>
      </c>
      <c r="U508" s="295" t="str">
        <f t="shared" si="62"/>
        <v/>
      </c>
      <c r="V508" s="296" t="str">
        <f t="shared" si="63"/>
        <v/>
      </c>
      <c r="W508" s="8"/>
      <c r="AR508" t="str">
        <f t="shared" si="64"/>
        <v/>
      </c>
      <c r="AS508" t="str">
        <f t="shared" si="59"/>
        <v/>
      </c>
      <c r="AT508" s="145"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ht="15" customHeight="1" x14ac:dyDescent="0.35">
      <c r="A509" s="271"/>
      <c r="B509" s="269"/>
      <c r="C509" s="270"/>
      <c r="D509" s="270"/>
      <c r="E509" s="270"/>
      <c r="F509" s="270"/>
      <c r="G509" s="272"/>
      <c r="H509" s="273"/>
      <c r="I509" s="271"/>
      <c r="J509" s="268"/>
      <c r="K509" s="268"/>
      <c r="L509" s="274"/>
      <c r="M509" s="275"/>
      <c r="N509" s="276"/>
      <c r="P509" s="291" t="str">
        <f>IF(R509 = "", "", COUNT($R$4:R509))</f>
        <v/>
      </c>
      <c r="Q509" s="291" t="str">
        <f t="shared" si="57"/>
        <v/>
      </c>
      <c r="R509" s="292" t="str">
        <f t="shared" si="58"/>
        <v/>
      </c>
      <c r="S509" s="293" t="str">
        <f t="shared" si="60"/>
        <v/>
      </c>
      <c r="T509" s="294" t="str">
        <f t="shared" si="61"/>
        <v/>
      </c>
      <c r="U509" s="295" t="str">
        <f t="shared" si="62"/>
        <v/>
      </c>
      <c r="V509" s="296" t="str">
        <f t="shared" si="63"/>
        <v/>
      </c>
      <c r="W509" s="8"/>
      <c r="AR509" t="str">
        <f t="shared" si="64"/>
        <v/>
      </c>
      <c r="AS509" t="str">
        <f t="shared" si="59"/>
        <v/>
      </c>
      <c r="AT509" s="145"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ht="15" customHeight="1" x14ac:dyDescent="0.35">
      <c r="A510" s="271"/>
      <c r="B510" s="269"/>
      <c r="C510" s="270"/>
      <c r="D510" s="270"/>
      <c r="E510" s="270"/>
      <c r="F510" s="270"/>
      <c r="G510" s="272"/>
      <c r="H510" s="273"/>
      <c r="I510" s="271"/>
      <c r="J510" s="268"/>
      <c r="K510" s="268"/>
      <c r="L510" s="274"/>
      <c r="M510" s="275"/>
      <c r="N510" s="276"/>
      <c r="P510" s="291" t="str">
        <f>IF(R510 = "", "", COUNT($R$4:R510))</f>
        <v/>
      </c>
      <c r="Q510" s="291" t="str">
        <f t="shared" si="57"/>
        <v/>
      </c>
      <c r="R510" s="292" t="str">
        <f t="shared" si="58"/>
        <v/>
      </c>
      <c r="S510" s="293" t="str">
        <f t="shared" si="60"/>
        <v/>
      </c>
      <c r="T510" s="294" t="str">
        <f t="shared" si="61"/>
        <v/>
      </c>
      <c r="U510" s="295" t="str">
        <f t="shared" si="62"/>
        <v/>
      </c>
      <c r="V510" s="296" t="str">
        <f t="shared" si="63"/>
        <v/>
      </c>
      <c r="W510" s="8"/>
      <c r="AR510" t="str">
        <f t="shared" si="64"/>
        <v/>
      </c>
      <c r="AS510" t="str">
        <f t="shared" si="59"/>
        <v/>
      </c>
      <c r="AT510" s="145"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ht="15" customHeight="1" x14ac:dyDescent="0.35">
      <c r="A511" s="271"/>
      <c r="B511" s="269"/>
      <c r="C511" s="270"/>
      <c r="D511" s="270"/>
      <c r="E511" s="270"/>
      <c r="F511" s="270"/>
      <c r="G511" s="272"/>
      <c r="H511" s="273"/>
      <c r="I511" s="271"/>
      <c r="J511" s="268"/>
      <c r="K511" s="268"/>
      <c r="L511" s="274"/>
      <c r="M511" s="275"/>
      <c r="N511" s="276"/>
      <c r="P511" s="291" t="str">
        <f>IF(R511 = "", "", COUNT($R$4:R511))</f>
        <v/>
      </c>
      <c r="Q511" s="291" t="str">
        <f t="shared" si="57"/>
        <v/>
      </c>
      <c r="R511" s="292" t="str">
        <f t="shared" si="58"/>
        <v/>
      </c>
      <c r="S511" s="293" t="str">
        <f t="shared" si="60"/>
        <v/>
      </c>
      <c r="T511" s="294" t="str">
        <f t="shared" si="61"/>
        <v/>
      </c>
      <c r="U511" s="295" t="str">
        <f t="shared" si="62"/>
        <v/>
      </c>
      <c r="V511" s="296" t="str">
        <f t="shared" si="63"/>
        <v/>
      </c>
      <c r="W511" s="8"/>
      <c r="AR511" t="str">
        <f t="shared" si="64"/>
        <v/>
      </c>
      <c r="AS511" t="str">
        <f t="shared" si="59"/>
        <v/>
      </c>
      <c r="AT511" s="145"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ht="15" customHeight="1" x14ac:dyDescent="0.35">
      <c r="A512" s="271"/>
      <c r="B512" s="269"/>
      <c r="C512" s="270"/>
      <c r="D512" s="270"/>
      <c r="E512" s="270"/>
      <c r="F512" s="270"/>
      <c r="G512" s="272"/>
      <c r="H512" s="273"/>
      <c r="I512" s="271"/>
      <c r="J512" s="268"/>
      <c r="K512" s="268"/>
      <c r="L512" s="274"/>
      <c r="M512" s="275"/>
      <c r="N512" s="276"/>
      <c r="P512" s="291" t="str">
        <f>IF(R512 = "", "", COUNT($R$4:R512))</f>
        <v/>
      </c>
      <c r="Q512" s="291" t="str">
        <f t="shared" si="57"/>
        <v/>
      </c>
      <c r="R512" s="292" t="str">
        <f t="shared" si="58"/>
        <v/>
      </c>
      <c r="S512" s="293" t="str">
        <f t="shared" si="60"/>
        <v/>
      </c>
      <c r="T512" s="294" t="str">
        <f t="shared" si="61"/>
        <v/>
      </c>
      <c r="U512" s="295" t="str">
        <f t="shared" si="62"/>
        <v/>
      </c>
      <c r="V512" s="296" t="str">
        <f t="shared" si="63"/>
        <v/>
      </c>
      <c r="W512" s="8"/>
      <c r="AR512" t="str">
        <f t="shared" si="64"/>
        <v/>
      </c>
      <c r="AS512" t="str">
        <f t="shared" si="59"/>
        <v/>
      </c>
      <c r="AT512" s="145"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ht="15" customHeight="1" x14ac:dyDescent="0.35">
      <c r="A513" s="271"/>
      <c r="B513" s="269"/>
      <c r="C513" s="270"/>
      <c r="D513" s="270"/>
      <c r="E513" s="270"/>
      <c r="F513" s="270"/>
      <c r="G513" s="272"/>
      <c r="H513" s="273"/>
      <c r="I513" s="271"/>
      <c r="J513" s="268"/>
      <c r="K513" s="268"/>
      <c r="L513" s="274"/>
      <c r="M513" s="275"/>
      <c r="N513" s="276"/>
      <c r="P513" s="291" t="str">
        <f>IF(R513 = "", "", COUNT($R$4:R513))</f>
        <v/>
      </c>
      <c r="Q513" s="291" t="str">
        <f t="shared" si="57"/>
        <v/>
      </c>
      <c r="R513" s="292" t="str">
        <f t="shared" si="58"/>
        <v/>
      </c>
      <c r="S513" s="293" t="str">
        <f t="shared" si="60"/>
        <v/>
      </c>
      <c r="T513" s="294" t="str">
        <f t="shared" si="61"/>
        <v/>
      </c>
      <c r="U513" s="295" t="str">
        <f t="shared" si="62"/>
        <v/>
      </c>
      <c r="V513" s="296" t="str">
        <f t="shared" si="63"/>
        <v/>
      </c>
      <c r="W513" s="8"/>
      <c r="AR513" t="str">
        <f t="shared" si="64"/>
        <v/>
      </c>
      <c r="AS513" t="str">
        <f t="shared" si="59"/>
        <v/>
      </c>
      <c r="AT513" s="145"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ht="15" customHeight="1" x14ac:dyDescent="0.35">
      <c r="A514" s="271"/>
      <c r="B514" s="269"/>
      <c r="C514" s="270"/>
      <c r="D514" s="270"/>
      <c r="E514" s="270"/>
      <c r="F514" s="270"/>
      <c r="G514" s="272"/>
      <c r="H514" s="273"/>
      <c r="I514" s="271"/>
      <c r="J514" s="268"/>
      <c r="K514" s="268"/>
      <c r="L514" s="274"/>
      <c r="M514" s="275"/>
      <c r="N514" s="276"/>
      <c r="P514" s="291" t="str">
        <f>IF(R514 = "", "", COUNT($R$4:R514))</f>
        <v/>
      </c>
      <c r="Q514" s="291" t="str">
        <f t="shared" si="57"/>
        <v/>
      </c>
      <c r="R514" s="292" t="str">
        <f t="shared" si="58"/>
        <v/>
      </c>
      <c r="S514" s="293" t="str">
        <f t="shared" si="60"/>
        <v/>
      </c>
      <c r="T514" s="294" t="str">
        <f t="shared" si="61"/>
        <v/>
      </c>
      <c r="U514" s="295" t="str">
        <f t="shared" si="62"/>
        <v/>
      </c>
      <c r="V514" s="296" t="str">
        <f t="shared" si="63"/>
        <v/>
      </c>
      <c r="W514" s="8"/>
      <c r="AR514" t="str">
        <f t="shared" si="64"/>
        <v/>
      </c>
      <c r="AS514" t="str">
        <f t="shared" si="59"/>
        <v/>
      </c>
      <c r="AT514" s="145"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ht="15" customHeight="1" x14ac:dyDescent="0.35">
      <c r="A515" s="271"/>
      <c r="B515" s="269"/>
      <c r="C515" s="270"/>
      <c r="D515" s="270"/>
      <c r="E515" s="270"/>
      <c r="F515" s="270"/>
      <c r="G515" s="272"/>
      <c r="H515" s="273"/>
      <c r="I515" s="271"/>
      <c r="J515" s="268"/>
      <c r="K515" s="268"/>
      <c r="L515" s="274"/>
      <c r="M515" s="275"/>
      <c r="N515" s="276"/>
      <c r="P515" s="291" t="str">
        <f>IF(R515 = "", "", COUNT($R$4:R515))</f>
        <v/>
      </c>
      <c r="Q515" s="291" t="str">
        <f t="shared" si="57"/>
        <v/>
      </c>
      <c r="R515" s="292" t="str">
        <f t="shared" si="58"/>
        <v/>
      </c>
      <c r="S515" s="293" t="str">
        <f t="shared" si="60"/>
        <v/>
      </c>
      <c r="T515" s="294" t="str">
        <f t="shared" si="61"/>
        <v/>
      </c>
      <c r="U515" s="295" t="str">
        <f t="shared" si="62"/>
        <v/>
      </c>
      <c r="V515" s="296" t="str">
        <f t="shared" si="63"/>
        <v/>
      </c>
      <c r="W515" s="8"/>
      <c r="AR515" t="str">
        <f t="shared" si="64"/>
        <v/>
      </c>
      <c r="AS515" t="str">
        <f t="shared" si="59"/>
        <v/>
      </c>
      <c r="AT515" s="145"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ht="15" customHeight="1" x14ac:dyDescent="0.35">
      <c r="A516" s="271"/>
      <c r="B516" s="269"/>
      <c r="C516" s="270"/>
      <c r="D516" s="270"/>
      <c r="E516" s="270"/>
      <c r="F516" s="270"/>
      <c r="G516" s="272"/>
      <c r="H516" s="273"/>
      <c r="I516" s="271"/>
      <c r="J516" s="268"/>
      <c r="K516" s="268"/>
      <c r="L516" s="274"/>
      <c r="M516" s="275"/>
      <c r="N516" s="276"/>
      <c r="P516" s="291" t="str">
        <f>IF(R516 = "", "", COUNT($R$4:R516))</f>
        <v/>
      </c>
      <c r="Q516" s="291" t="str">
        <f t="shared" ref="Q516:Q579" si="65">IF(B516="", "", YEAR(B516))</f>
        <v/>
      </c>
      <c r="R516" s="292" t="str">
        <f t="shared" ref="R516:R579" si="66">IF(A516="", "", IF(G516="",1,IF(G516="O",1,IF(G516="C",8.4,IF(G516="B",8.4,IF(G516="A",76.8,IF(G516="K",76.8,"ERR")))))))</f>
        <v/>
      </c>
      <c r="S516" s="293" t="str">
        <f t="shared" si="60"/>
        <v/>
      </c>
      <c r="T516" s="294" t="str">
        <f t="shared" si="61"/>
        <v/>
      </c>
      <c r="U516" s="295" t="str">
        <f t="shared" si="62"/>
        <v/>
      </c>
      <c r="V516" s="296" t="str">
        <f t="shared" si="63"/>
        <v/>
      </c>
      <c r="W516" s="8"/>
      <c r="AR516" t="str">
        <f t="shared" si="64"/>
        <v/>
      </c>
      <c r="AS516" t="str">
        <f t="shared" ref="AS516:AS579" si="67">IF(OR(M516="Y",N516="Y"),"Y","")</f>
        <v/>
      </c>
      <c r="AT516" s="145"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ht="15" customHeight="1" x14ac:dyDescent="0.35">
      <c r="A517" s="271"/>
      <c r="B517" s="269"/>
      <c r="C517" s="270"/>
      <c r="D517" s="270"/>
      <c r="E517" s="270"/>
      <c r="F517" s="270"/>
      <c r="G517" s="272"/>
      <c r="H517" s="273"/>
      <c r="I517" s="271"/>
      <c r="J517" s="268"/>
      <c r="K517" s="268"/>
      <c r="L517" s="274"/>
      <c r="M517" s="275"/>
      <c r="N517" s="276"/>
      <c r="P517" s="291" t="str">
        <f>IF(R517 = "", "", COUNT($R$4:R517))</f>
        <v/>
      </c>
      <c r="Q517" s="291" t="str">
        <f t="shared" si="65"/>
        <v/>
      </c>
      <c r="R517" s="292" t="str">
        <f t="shared" si="66"/>
        <v/>
      </c>
      <c r="S517" s="293" t="str">
        <f t="shared" ref="S517:S580" si="68">IF(M517&lt;&gt;"",R517,"")</f>
        <v/>
      </c>
      <c r="T517" s="294" t="str">
        <f t="shared" ref="T517:T580" si="69">IF(IF(M517&lt;&gt;"",G517,"")=0, "O", IF(M517&lt;&gt;"",G517,""))</f>
        <v/>
      </c>
      <c r="U517" s="295" t="str">
        <f t="shared" ref="U517:U580" si="70">IF(N517&lt;&gt;"",R517,"")</f>
        <v/>
      </c>
      <c r="V517" s="296" t="str">
        <f t="shared" ref="V517:V580" si="71">IF(IF(N517&lt;&gt;"",G517,"")=0, "O", IF(N517&lt;&gt;"",G517,""))</f>
        <v/>
      </c>
      <c r="W517" s="8"/>
      <c r="AR517" t="str">
        <f t="shared" ref="AR517:AR580" si="72">IF(P517&gt;0, P517, "")</f>
        <v/>
      </c>
      <c r="AS517" t="str">
        <f t="shared" si="67"/>
        <v/>
      </c>
      <c r="AT517" s="145"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ht="15" customHeight="1" x14ac:dyDescent="0.35">
      <c r="A518" s="271"/>
      <c r="B518" s="269"/>
      <c r="C518" s="270"/>
      <c r="D518" s="270"/>
      <c r="E518" s="270"/>
      <c r="F518" s="270"/>
      <c r="G518" s="272"/>
      <c r="H518" s="273"/>
      <c r="I518" s="271"/>
      <c r="J518" s="268"/>
      <c r="K518" s="268"/>
      <c r="L518" s="274"/>
      <c r="M518" s="275"/>
      <c r="N518" s="276"/>
      <c r="P518" s="291" t="str">
        <f>IF(R518 = "", "", COUNT($R$4:R518))</f>
        <v/>
      </c>
      <c r="Q518" s="291" t="str">
        <f t="shared" si="65"/>
        <v/>
      </c>
      <c r="R518" s="292" t="str">
        <f t="shared" si="66"/>
        <v/>
      </c>
      <c r="S518" s="293" t="str">
        <f t="shared" si="68"/>
        <v/>
      </c>
      <c r="T518" s="294" t="str">
        <f t="shared" si="69"/>
        <v/>
      </c>
      <c r="U518" s="295" t="str">
        <f t="shared" si="70"/>
        <v/>
      </c>
      <c r="V518" s="296" t="str">
        <f t="shared" si="71"/>
        <v/>
      </c>
      <c r="W518" s="8"/>
      <c r="AR518" t="str">
        <f t="shared" si="72"/>
        <v/>
      </c>
      <c r="AS518" t="str">
        <f t="shared" si="67"/>
        <v/>
      </c>
      <c r="AT518" s="145"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ht="15" customHeight="1" x14ac:dyDescent="0.35">
      <c r="A519" s="271"/>
      <c r="B519" s="269"/>
      <c r="C519" s="270"/>
      <c r="D519" s="270"/>
      <c r="E519" s="270"/>
      <c r="F519" s="270"/>
      <c r="G519" s="272"/>
      <c r="H519" s="273"/>
      <c r="I519" s="271"/>
      <c r="J519" s="268"/>
      <c r="K519" s="268"/>
      <c r="L519" s="274"/>
      <c r="M519" s="275"/>
      <c r="N519" s="276"/>
      <c r="P519" s="291" t="str">
        <f>IF(R519 = "", "", COUNT($R$4:R519))</f>
        <v/>
      </c>
      <c r="Q519" s="291" t="str">
        <f t="shared" si="65"/>
        <v/>
      </c>
      <c r="R519" s="292" t="str">
        <f t="shared" si="66"/>
        <v/>
      </c>
      <c r="S519" s="293" t="str">
        <f t="shared" si="68"/>
        <v/>
      </c>
      <c r="T519" s="294" t="str">
        <f t="shared" si="69"/>
        <v/>
      </c>
      <c r="U519" s="295" t="str">
        <f t="shared" si="70"/>
        <v/>
      </c>
      <c r="V519" s="296" t="str">
        <f t="shared" si="71"/>
        <v/>
      </c>
      <c r="W519" s="8"/>
      <c r="AR519" t="str">
        <f t="shared" si="72"/>
        <v/>
      </c>
      <c r="AS519" t="str">
        <f t="shared" si="67"/>
        <v/>
      </c>
      <c r="AT519" s="145"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ht="15" customHeight="1" x14ac:dyDescent="0.35">
      <c r="A520" s="271"/>
      <c r="B520" s="269"/>
      <c r="C520" s="270"/>
      <c r="D520" s="270"/>
      <c r="E520" s="270"/>
      <c r="F520" s="270"/>
      <c r="G520" s="272"/>
      <c r="H520" s="273"/>
      <c r="I520" s="271"/>
      <c r="J520" s="268"/>
      <c r="K520" s="268"/>
      <c r="L520" s="274"/>
      <c r="M520" s="275"/>
      <c r="N520" s="276"/>
      <c r="P520" s="291" t="str">
        <f>IF(R520 = "", "", COUNT($R$4:R520))</f>
        <v/>
      </c>
      <c r="Q520" s="291" t="str">
        <f t="shared" si="65"/>
        <v/>
      </c>
      <c r="R520" s="292" t="str">
        <f t="shared" si="66"/>
        <v/>
      </c>
      <c r="S520" s="293" t="str">
        <f t="shared" si="68"/>
        <v/>
      </c>
      <c r="T520" s="294" t="str">
        <f t="shared" si="69"/>
        <v/>
      </c>
      <c r="U520" s="295" t="str">
        <f t="shared" si="70"/>
        <v/>
      </c>
      <c r="V520" s="296" t="str">
        <f t="shared" si="71"/>
        <v/>
      </c>
      <c r="W520" s="8"/>
      <c r="AR520" t="str">
        <f t="shared" si="72"/>
        <v/>
      </c>
      <c r="AS520" t="str">
        <f t="shared" si="67"/>
        <v/>
      </c>
      <c r="AT520" s="145"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ht="15" customHeight="1" x14ac:dyDescent="0.35">
      <c r="A521" s="271"/>
      <c r="B521" s="269"/>
      <c r="C521" s="270"/>
      <c r="D521" s="270"/>
      <c r="E521" s="270"/>
      <c r="F521" s="270"/>
      <c r="G521" s="272"/>
      <c r="H521" s="273"/>
      <c r="I521" s="271"/>
      <c r="J521" s="268"/>
      <c r="K521" s="268"/>
      <c r="L521" s="274"/>
      <c r="M521" s="275"/>
      <c r="N521" s="276"/>
      <c r="P521" s="291" t="str">
        <f>IF(R521 = "", "", COUNT($R$4:R521))</f>
        <v/>
      </c>
      <c r="Q521" s="291" t="str">
        <f t="shared" si="65"/>
        <v/>
      </c>
      <c r="R521" s="292" t="str">
        <f t="shared" si="66"/>
        <v/>
      </c>
      <c r="S521" s="293" t="str">
        <f t="shared" si="68"/>
        <v/>
      </c>
      <c r="T521" s="294" t="str">
        <f t="shared" si="69"/>
        <v/>
      </c>
      <c r="U521" s="295" t="str">
        <f t="shared" si="70"/>
        <v/>
      </c>
      <c r="V521" s="296" t="str">
        <f t="shared" si="71"/>
        <v/>
      </c>
      <c r="W521" s="8"/>
      <c r="AR521" t="str">
        <f t="shared" si="72"/>
        <v/>
      </c>
      <c r="AS521" t="str">
        <f t="shared" si="67"/>
        <v/>
      </c>
      <c r="AT521" s="145"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ht="15" customHeight="1" x14ac:dyDescent="0.35">
      <c r="A522" s="271"/>
      <c r="B522" s="269"/>
      <c r="C522" s="270"/>
      <c r="D522" s="270"/>
      <c r="E522" s="270"/>
      <c r="F522" s="270"/>
      <c r="G522" s="272"/>
      <c r="H522" s="273"/>
      <c r="I522" s="271"/>
      <c r="J522" s="268"/>
      <c r="K522" s="268"/>
      <c r="L522" s="274"/>
      <c r="M522" s="275"/>
      <c r="N522" s="276"/>
      <c r="P522" s="291" t="str">
        <f>IF(R522 = "", "", COUNT($R$4:R522))</f>
        <v/>
      </c>
      <c r="Q522" s="291" t="str">
        <f t="shared" si="65"/>
        <v/>
      </c>
      <c r="R522" s="292" t="str">
        <f t="shared" si="66"/>
        <v/>
      </c>
      <c r="S522" s="293" t="str">
        <f t="shared" si="68"/>
        <v/>
      </c>
      <c r="T522" s="294" t="str">
        <f t="shared" si="69"/>
        <v/>
      </c>
      <c r="U522" s="295" t="str">
        <f t="shared" si="70"/>
        <v/>
      </c>
      <c r="V522" s="296" t="str">
        <f t="shared" si="71"/>
        <v/>
      </c>
      <c r="W522" s="8"/>
      <c r="AR522" t="str">
        <f t="shared" si="72"/>
        <v/>
      </c>
      <c r="AS522" t="str">
        <f t="shared" si="67"/>
        <v/>
      </c>
      <c r="AT522" s="145"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ht="15" customHeight="1" x14ac:dyDescent="0.35">
      <c r="A523" s="271"/>
      <c r="B523" s="269"/>
      <c r="C523" s="270"/>
      <c r="D523" s="270"/>
      <c r="E523" s="270"/>
      <c r="F523" s="270"/>
      <c r="G523" s="272"/>
      <c r="H523" s="273"/>
      <c r="I523" s="271"/>
      <c r="J523" s="268"/>
      <c r="K523" s="268"/>
      <c r="L523" s="274"/>
      <c r="M523" s="275"/>
      <c r="N523" s="276"/>
      <c r="P523" s="291" t="str">
        <f>IF(R523 = "", "", COUNT($R$4:R523))</f>
        <v/>
      </c>
      <c r="Q523" s="291" t="str">
        <f t="shared" si="65"/>
        <v/>
      </c>
      <c r="R523" s="292" t="str">
        <f t="shared" si="66"/>
        <v/>
      </c>
      <c r="S523" s="293" t="str">
        <f t="shared" si="68"/>
        <v/>
      </c>
      <c r="T523" s="294" t="str">
        <f t="shared" si="69"/>
        <v/>
      </c>
      <c r="U523" s="295" t="str">
        <f t="shared" si="70"/>
        <v/>
      </c>
      <c r="V523" s="296" t="str">
        <f t="shared" si="71"/>
        <v/>
      </c>
      <c r="W523" s="8"/>
      <c r="AR523" t="str">
        <f t="shared" si="72"/>
        <v/>
      </c>
      <c r="AS523" t="str">
        <f t="shared" si="67"/>
        <v/>
      </c>
      <c r="AT523" s="145"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ht="15" customHeight="1" x14ac:dyDescent="0.35">
      <c r="A524" s="271"/>
      <c r="B524" s="269"/>
      <c r="C524" s="270"/>
      <c r="D524" s="270"/>
      <c r="E524" s="270"/>
      <c r="F524" s="270"/>
      <c r="G524" s="272"/>
      <c r="H524" s="273"/>
      <c r="I524" s="271"/>
      <c r="J524" s="268"/>
      <c r="K524" s="268"/>
      <c r="L524" s="274"/>
      <c r="M524" s="275"/>
      <c r="N524" s="276"/>
      <c r="P524" s="291" t="str">
        <f>IF(R524 = "", "", COUNT($R$4:R524))</f>
        <v/>
      </c>
      <c r="Q524" s="291" t="str">
        <f t="shared" si="65"/>
        <v/>
      </c>
      <c r="R524" s="292" t="str">
        <f t="shared" si="66"/>
        <v/>
      </c>
      <c r="S524" s="293" t="str">
        <f t="shared" si="68"/>
        <v/>
      </c>
      <c r="T524" s="294" t="str">
        <f t="shared" si="69"/>
        <v/>
      </c>
      <c r="U524" s="295" t="str">
        <f t="shared" si="70"/>
        <v/>
      </c>
      <c r="V524" s="296" t="str">
        <f t="shared" si="71"/>
        <v/>
      </c>
      <c r="W524" s="8"/>
      <c r="AR524" t="str">
        <f t="shared" si="72"/>
        <v/>
      </c>
      <c r="AS524" t="str">
        <f t="shared" si="67"/>
        <v/>
      </c>
      <c r="AT524" s="145"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ht="15" customHeight="1" x14ac:dyDescent="0.35">
      <c r="A525" s="271"/>
      <c r="B525" s="269"/>
      <c r="C525" s="270"/>
      <c r="D525" s="270"/>
      <c r="E525" s="270"/>
      <c r="F525" s="270"/>
      <c r="G525" s="272"/>
      <c r="H525" s="273"/>
      <c r="I525" s="271"/>
      <c r="J525" s="268"/>
      <c r="K525" s="268"/>
      <c r="L525" s="274"/>
      <c r="M525" s="275"/>
      <c r="N525" s="276"/>
      <c r="P525" s="291" t="str">
        <f>IF(R525 = "", "", COUNT($R$4:R525))</f>
        <v/>
      </c>
      <c r="Q525" s="291" t="str">
        <f t="shared" si="65"/>
        <v/>
      </c>
      <c r="R525" s="292" t="str">
        <f t="shared" si="66"/>
        <v/>
      </c>
      <c r="S525" s="293" t="str">
        <f t="shared" si="68"/>
        <v/>
      </c>
      <c r="T525" s="294" t="str">
        <f t="shared" si="69"/>
        <v/>
      </c>
      <c r="U525" s="295" t="str">
        <f t="shared" si="70"/>
        <v/>
      </c>
      <c r="V525" s="296" t="str">
        <f t="shared" si="71"/>
        <v/>
      </c>
      <c r="W525" s="8"/>
      <c r="AR525" t="str">
        <f t="shared" si="72"/>
        <v/>
      </c>
      <c r="AS525" t="str">
        <f t="shared" si="67"/>
        <v/>
      </c>
      <c r="AT525" s="145"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ht="15" customHeight="1" x14ac:dyDescent="0.35">
      <c r="A526" s="271"/>
      <c r="B526" s="269"/>
      <c r="C526" s="270"/>
      <c r="D526" s="270"/>
      <c r="E526" s="270"/>
      <c r="F526" s="270"/>
      <c r="G526" s="272"/>
      <c r="H526" s="273"/>
      <c r="I526" s="271"/>
      <c r="J526" s="268"/>
      <c r="K526" s="268"/>
      <c r="L526" s="274"/>
      <c r="M526" s="275"/>
      <c r="N526" s="276"/>
      <c r="P526" s="291" t="str">
        <f>IF(R526 = "", "", COUNT($R$4:R526))</f>
        <v/>
      </c>
      <c r="Q526" s="291" t="str">
        <f t="shared" si="65"/>
        <v/>
      </c>
      <c r="R526" s="292" t="str">
        <f t="shared" si="66"/>
        <v/>
      </c>
      <c r="S526" s="293" t="str">
        <f t="shared" si="68"/>
        <v/>
      </c>
      <c r="T526" s="294" t="str">
        <f t="shared" si="69"/>
        <v/>
      </c>
      <c r="U526" s="295" t="str">
        <f t="shared" si="70"/>
        <v/>
      </c>
      <c r="V526" s="296" t="str">
        <f t="shared" si="71"/>
        <v/>
      </c>
      <c r="W526" s="8"/>
      <c r="AR526" t="str">
        <f t="shared" si="72"/>
        <v/>
      </c>
      <c r="AS526" t="str">
        <f t="shared" si="67"/>
        <v/>
      </c>
      <c r="AT526" s="145"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ht="15" customHeight="1" x14ac:dyDescent="0.35">
      <c r="A527" s="271"/>
      <c r="B527" s="269"/>
      <c r="C527" s="270"/>
      <c r="D527" s="270"/>
      <c r="E527" s="270"/>
      <c r="F527" s="270"/>
      <c r="G527" s="272"/>
      <c r="H527" s="273"/>
      <c r="I527" s="271"/>
      <c r="J527" s="268"/>
      <c r="K527" s="268"/>
      <c r="L527" s="274"/>
      <c r="M527" s="275"/>
      <c r="N527" s="276"/>
      <c r="P527" s="291" t="str">
        <f>IF(R527 = "", "", COUNT($R$4:R527))</f>
        <v/>
      </c>
      <c r="Q527" s="291" t="str">
        <f t="shared" si="65"/>
        <v/>
      </c>
      <c r="R527" s="292" t="str">
        <f t="shared" si="66"/>
        <v/>
      </c>
      <c r="S527" s="293" t="str">
        <f t="shared" si="68"/>
        <v/>
      </c>
      <c r="T527" s="294" t="str">
        <f t="shared" si="69"/>
        <v/>
      </c>
      <c r="U527" s="295" t="str">
        <f t="shared" si="70"/>
        <v/>
      </c>
      <c r="V527" s="296" t="str">
        <f t="shared" si="71"/>
        <v/>
      </c>
      <c r="W527" s="8"/>
      <c r="AR527" t="str">
        <f t="shared" si="72"/>
        <v/>
      </c>
      <c r="AS527" t="str">
        <f t="shared" si="67"/>
        <v/>
      </c>
      <c r="AT527" s="145"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ht="15" customHeight="1" x14ac:dyDescent="0.35">
      <c r="A528" s="271"/>
      <c r="B528" s="269"/>
      <c r="C528" s="270"/>
      <c r="D528" s="270"/>
      <c r="E528" s="270"/>
      <c r="F528" s="270"/>
      <c r="G528" s="272"/>
      <c r="H528" s="273"/>
      <c r="I528" s="271"/>
      <c r="J528" s="268"/>
      <c r="K528" s="268"/>
      <c r="L528" s="274"/>
      <c r="M528" s="275"/>
      <c r="N528" s="276"/>
      <c r="P528" s="291" t="str">
        <f>IF(R528 = "", "", COUNT($R$4:R528))</f>
        <v/>
      </c>
      <c r="Q528" s="291" t="str">
        <f t="shared" si="65"/>
        <v/>
      </c>
      <c r="R528" s="292" t="str">
        <f t="shared" si="66"/>
        <v/>
      </c>
      <c r="S528" s="293" t="str">
        <f t="shared" si="68"/>
        <v/>
      </c>
      <c r="T528" s="294" t="str">
        <f t="shared" si="69"/>
        <v/>
      </c>
      <c r="U528" s="295" t="str">
        <f t="shared" si="70"/>
        <v/>
      </c>
      <c r="V528" s="296" t="str">
        <f t="shared" si="71"/>
        <v/>
      </c>
      <c r="W528" s="8"/>
      <c r="AR528" t="str">
        <f t="shared" si="72"/>
        <v/>
      </c>
      <c r="AS528" t="str">
        <f t="shared" si="67"/>
        <v/>
      </c>
      <c r="AT528" s="145"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ht="15" customHeight="1" x14ac:dyDescent="0.35">
      <c r="A529" s="271"/>
      <c r="B529" s="269"/>
      <c r="C529" s="270"/>
      <c r="D529" s="270"/>
      <c r="E529" s="270"/>
      <c r="F529" s="270"/>
      <c r="G529" s="272"/>
      <c r="H529" s="273"/>
      <c r="I529" s="271"/>
      <c r="J529" s="268"/>
      <c r="K529" s="268"/>
      <c r="L529" s="274"/>
      <c r="M529" s="275"/>
      <c r="N529" s="276"/>
      <c r="P529" s="291" t="str">
        <f>IF(R529 = "", "", COUNT($R$4:R529))</f>
        <v/>
      </c>
      <c r="Q529" s="291" t="str">
        <f t="shared" si="65"/>
        <v/>
      </c>
      <c r="R529" s="292" t="str">
        <f t="shared" si="66"/>
        <v/>
      </c>
      <c r="S529" s="293" t="str">
        <f t="shared" si="68"/>
        <v/>
      </c>
      <c r="T529" s="294" t="str">
        <f t="shared" si="69"/>
        <v/>
      </c>
      <c r="U529" s="295" t="str">
        <f t="shared" si="70"/>
        <v/>
      </c>
      <c r="V529" s="296" t="str">
        <f t="shared" si="71"/>
        <v/>
      </c>
      <c r="W529" s="8"/>
      <c r="AR529" t="str">
        <f t="shared" si="72"/>
        <v/>
      </c>
      <c r="AS529" t="str">
        <f t="shared" si="67"/>
        <v/>
      </c>
      <c r="AT529" s="145"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ht="15" customHeight="1" x14ac:dyDescent="0.35">
      <c r="A530" s="271"/>
      <c r="B530" s="269"/>
      <c r="C530" s="270"/>
      <c r="D530" s="270"/>
      <c r="E530" s="270"/>
      <c r="F530" s="270"/>
      <c r="G530" s="272"/>
      <c r="H530" s="273"/>
      <c r="I530" s="271"/>
      <c r="J530" s="268"/>
      <c r="K530" s="268"/>
      <c r="L530" s="274"/>
      <c r="M530" s="275"/>
      <c r="N530" s="276"/>
      <c r="P530" s="291" t="str">
        <f>IF(R530 = "", "", COUNT($R$4:R530))</f>
        <v/>
      </c>
      <c r="Q530" s="291" t="str">
        <f t="shared" si="65"/>
        <v/>
      </c>
      <c r="R530" s="292" t="str">
        <f t="shared" si="66"/>
        <v/>
      </c>
      <c r="S530" s="293" t="str">
        <f t="shared" si="68"/>
        <v/>
      </c>
      <c r="T530" s="294" t="str">
        <f t="shared" si="69"/>
        <v/>
      </c>
      <c r="U530" s="295" t="str">
        <f t="shared" si="70"/>
        <v/>
      </c>
      <c r="V530" s="296" t="str">
        <f t="shared" si="71"/>
        <v/>
      </c>
      <c r="W530" s="8"/>
      <c r="AR530" t="str">
        <f t="shared" si="72"/>
        <v/>
      </c>
      <c r="AS530" t="str">
        <f t="shared" si="67"/>
        <v/>
      </c>
      <c r="AT530" s="145"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ht="15" customHeight="1" x14ac:dyDescent="0.35">
      <c r="A531" s="271"/>
      <c r="B531" s="269"/>
      <c r="C531" s="270"/>
      <c r="D531" s="270"/>
      <c r="E531" s="270"/>
      <c r="F531" s="270"/>
      <c r="G531" s="272"/>
      <c r="H531" s="273"/>
      <c r="I531" s="271"/>
      <c r="J531" s="268"/>
      <c r="K531" s="268"/>
      <c r="L531" s="274"/>
      <c r="M531" s="275"/>
      <c r="N531" s="276"/>
      <c r="P531" s="291" t="str">
        <f>IF(R531 = "", "", COUNT($R$4:R531))</f>
        <v/>
      </c>
      <c r="Q531" s="291" t="str">
        <f t="shared" si="65"/>
        <v/>
      </c>
      <c r="R531" s="292" t="str">
        <f t="shared" si="66"/>
        <v/>
      </c>
      <c r="S531" s="293" t="str">
        <f t="shared" si="68"/>
        <v/>
      </c>
      <c r="T531" s="294" t="str">
        <f t="shared" si="69"/>
        <v/>
      </c>
      <c r="U531" s="295" t="str">
        <f t="shared" si="70"/>
        <v/>
      </c>
      <c r="V531" s="296" t="str">
        <f t="shared" si="71"/>
        <v/>
      </c>
      <c r="W531" s="8"/>
      <c r="AR531" t="str">
        <f t="shared" si="72"/>
        <v/>
      </c>
      <c r="AS531" t="str">
        <f t="shared" si="67"/>
        <v/>
      </c>
      <c r="AT531" s="145"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ht="15" customHeight="1" x14ac:dyDescent="0.35">
      <c r="A532" s="271"/>
      <c r="B532" s="269"/>
      <c r="C532" s="270"/>
      <c r="D532" s="270"/>
      <c r="E532" s="270"/>
      <c r="F532" s="270"/>
      <c r="G532" s="272"/>
      <c r="H532" s="273"/>
      <c r="I532" s="271"/>
      <c r="J532" s="268"/>
      <c r="K532" s="268"/>
      <c r="L532" s="274"/>
      <c r="M532" s="275"/>
      <c r="N532" s="276"/>
      <c r="P532" s="291" t="str">
        <f>IF(R532 = "", "", COUNT($R$4:R532))</f>
        <v/>
      </c>
      <c r="Q532" s="291" t="str">
        <f t="shared" si="65"/>
        <v/>
      </c>
      <c r="R532" s="292" t="str">
        <f t="shared" si="66"/>
        <v/>
      </c>
      <c r="S532" s="293" t="str">
        <f t="shared" si="68"/>
        <v/>
      </c>
      <c r="T532" s="294" t="str">
        <f t="shared" si="69"/>
        <v/>
      </c>
      <c r="U532" s="295" t="str">
        <f t="shared" si="70"/>
        <v/>
      </c>
      <c r="V532" s="296" t="str">
        <f t="shared" si="71"/>
        <v/>
      </c>
      <c r="W532" s="8"/>
      <c r="AR532" t="str">
        <f t="shared" si="72"/>
        <v/>
      </c>
      <c r="AS532" t="str">
        <f t="shared" si="67"/>
        <v/>
      </c>
      <c r="AT532" s="145"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ht="15" customHeight="1" x14ac:dyDescent="0.35">
      <c r="A533" s="271"/>
      <c r="B533" s="269"/>
      <c r="C533" s="270"/>
      <c r="D533" s="270"/>
      <c r="E533" s="270"/>
      <c r="F533" s="270"/>
      <c r="G533" s="272"/>
      <c r="H533" s="273"/>
      <c r="I533" s="271"/>
      <c r="J533" s="268"/>
      <c r="K533" s="268"/>
      <c r="L533" s="274"/>
      <c r="M533" s="275"/>
      <c r="N533" s="276"/>
      <c r="P533" s="291" t="str">
        <f>IF(R533 = "", "", COUNT($R$4:R533))</f>
        <v/>
      </c>
      <c r="Q533" s="291" t="str">
        <f t="shared" si="65"/>
        <v/>
      </c>
      <c r="R533" s="292" t="str">
        <f t="shared" si="66"/>
        <v/>
      </c>
      <c r="S533" s="293" t="str">
        <f t="shared" si="68"/>
        <v/>
      </c>
      <c r="T533" s="294" t="str">
        <f t="shared" si="69"/>
        <v/>
      </c>
      <c r="U533" s="295" t="str">
        <f t="shared" si="70"/>
        <v/>
      </c>
      <c r="V533" s="296" t="str">
        <f t="shared" si="71"/>
        <v/>
      </c>
      <c r="W533" s="8"/>
      <c r="AR533" t="str">
        <f t="shared" si="72"/>
        <v/>
      </c>
      <c r="AS533" t="str">
        <f t="shared" si="67"/>
        <v/>
      </c>
      <c r="AT533" s="145"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ht="15" customHeight="1" x14ac:dyDescent="0.35">
      <c r="A534" s="271"/>
      <c r="B534" s="269"/>
      <c r="C534" s="270"/>
      <c r="D534" s="270"/>
      <c r="E534" s="270"/>
      <c r="F534" s="270"/>
      <c r="G534" s="272"/>
      <c r="H534" s="273"/>
      <c r="I534" s="271"/>
      <c r="J534" s="268"/>
      <c r="K534" s="268"/>
      <c r="L534" s="274"/>
      <c r="M534" s="275"/>
      <c r="N534" s="276"/>
      <c r="P534" s="291" t="str">
        <f>IF(R534 = "", "", COUNT($R$4:R534))</f>
        <v/>
      </c>
      <c r="Q534" s="291" t="str">
        <f t="shared" si="65"/>
        <v/>
      </c>
      <c r="R534" s="292" t="str">
        <f t="shared" si="66"/>
        <v/>
      </c>
      <c r="S534" s="293" t="str">
        <f t="shared" si="68"/>
        <v/>
      </c>
      <c r="T534" s="294" t="str">
        <f t="shared" si="69"/>
        <v/>
      </c>
      <c r="U534" s="295" t="str">
        <f t="shared" si="70"/>
        <v/>
      </c>
      <c r="V534" s="296" t="str">
        <f t="shared" si="71"/>
        <v/>
      </c>
      <c r="W534" s="8"/>
      <c r="AR534" t="str">
        <f t="shared" si="72"/>
        <v/>
      </c>
      <c r="AS534" t="str">
        <f t="shared" si="67"/>
        <v/>
      </c>
      <c r="AT534" s="145"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ht="15" customHeight="1" x14ac:dyDescent="0.35">
      <c r="A535" s="271"/>
      <c r="B535" s="269"/>
      <c r="C535" s="270"/>
      <c r="D535" s="270"/>
      <c r="E535" s="270"/>
      <c r="F535" s="270"/>
      <c r="G535" s="272"/>
      <c r="H535" s="273"/>
      <c r="I535" s="271"/>
      <c r="J535" s="268"/>
      <c r="K535" s="268"/>
      <c r="L535" s="274"/>
      <c r="M535" s="275"/>
      <c r="N535" s="276"/>
      <c r="P535" s="291" t="str">
        <f>IF(R535 = "", "", COUNT($R$4:R535))</f>
        <v/>
      </c>
      <c r="Q535" s="291" t="str">
        <f t="shared" si="65"/>
        <v/>
      </c>
      <c r="R535" s="292" t="str">
        <f t="shared" si="66"/>
        <v/>
      </c>
      <c r="S535" s="293" t="str">
        <f t="shared" si="68"/>
        <v/>
      </c>
      <c r="T535" s="294" t="str">
        <f t="shared" si="69"/>
        <v/>
      </c>
      <c r="U535" s="295" t="str">
        <f t="shared" si="70"/>
        <v/>
      </c>
      <c r="V535" s="296" t="str">
        <f t="shared" si="71"/>
        <v/>
      </c>
      <c r="W535" s="8"/>
      <c r="AR535" t="str">
        <f t="shared" si="72"/>
        <v/>
      </c>
      <c r="AS535" t="str">
        <f t="shared" si="67"/>
        <v/>
      </c>
      <c r="AT535" s="145"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ht="15" customHeight="1" x14ac:dyDescent="0.35">
      <c r="A536" s="271"/>
      <c r="B536" s="269"/>
      <c r="C536" s="270"/>
      <c r="D536" s="270"/>
      <c r="E536" s="270"/>
      <c r="F536" s="270"/>
      <c r="G536" s="272"/>
      <c r="H536" s="273"/>
      <c r="I536" s="271"/>
      <c r="J536" s="268"/>
      <c r="K536" s="268"/>
      <c r="L536" s="274"/>
      <c r="M536" s="275"/>
      <c r="N536" s="276"/>
      <c r="P536" s="291" t="str">
        <f>IF(R536 = "", "", COUNT($R$4:R536))</f>
        <v/>
      </c>
      <c r="Q536" s="291" t="str">
        <f t="shared" si="65"/>
        <v/>
      </c>
      <c r="R536" s="292" t="str">
        <f t="shared" si="66"/>
        <v/>
      </c>
      <c r="S536" s="293" t="str">
        <f t="shared" si="68"/>
        <v/>
      </c>
      <c r="T536" s="294" t="str">
        <f t="shared" si="69"/>
        <v/>
      </c>
      <c r="U536" s="295" t="str">
        <f t="shared" si="70"/>
        <v/>
      </c>
      <c r="V536" s="296" t="str">
        <f t="shared" si="71"/>
        <v/>
      </c>
      <c r="W536" s="8"/>
      <c r="AR536" t="str">
        <f t="shared" si="72"/>
        <v/>
      </c>
      <c r="AS536" t="str">
        <f t="shared" si="67"/>
        <v/>
      </c>
      <c r="AT536" s="145"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ht="15" customHeight="1" x14ac:dyDescent="0.35">
      <c r="A537" s="271"/>
      <c r="B537" s="269"/>
      <c r="C537" s="270"/>
      <c r="D537" s="270"/>
      <c r="E537" s="270"/>
      <c r="F537" s="270"/>
      <c r="G537" s="272"/>
      <c r="H537" s="273"/>
      <c r="I537" s="271"/>
      <c r="J537" s="268"/>
      <c r="K537" s="268"/>
      <c r="L537" s="274"/>
      <c r="M537" s="275"/>
      <c r="N537" s="276"/>
      <c r="P537" s="291" t="str">
        <f>IF(R537 = "", "", COUNT($R$4:R537))</f>
        <v/>
      </c>
      <c r="Q537" s="291" t="str">
        <f t="shared" si="65"/>
        <v/>
      </c>
      <c r="R537" s="292" t="str">
        <f t="shared" si="66"/>
        <v/>
      </c>
      <c r="S537" s="293" t="str">
        <f t="shared" si="68"/>
        <v/>
      </c>
      <c r="T537" s="294" t="str">
        <f t="shared" si="69"/>
        <v/>
      </c>
      <c r="U537" s="295" t="str">
        <f t="shared" si="70"/>
        <v/>
      </c>
      <c r="V537" s="296" t="str">
        <f t="shared" si="71"/>
        <v/>
      </c>
      <c r="W537" s="8"/>
      <c r="AR537" t="str">
        <f t="shared" si="72"/>
        <v/>
      </c>
      <c r="AS537" t="str">
        <f t="shared" si="67"/>
        <v/>
      </c>
      <c r="AT537" s="145"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ht="15" customHeight="1" x14ac:dyDescent="0.35">
      <c r="A538" s="271"/>
      <c r="B538" s="269"/>
      <c r="C538" s="270"/>
      <c r="D538" s="270"/>
      <c r="E538" s="270"/>
      <c r="F538" s="270"/>
      <c r="G538" s="272"/>
      <c r="H538" s="273"/>
      <c r="I538" s="271"/>
      <c r="J538" s="268"/>
      <c r="K538" s="268"/>
      <c r="L538" s="274"/>
      <c r="M538" s="275"/>
      <c r="N538" s="276"/>
      <c r="P538" s="291" t="str">
        <f>IF(R538 = "", "", COUNT($R$4:R538))</f>
        <v/>
      </c>
      <c r="Q538" s="291" t="str">
        <f t="shared" si="65"/>
        <v/>
      </c>
      <c r="R538" s="292" t="str">
        <f t="shared" si="66"/>
        <v/>
      </c>
      <c r="S538" s="293" t="str">
        <f t="shared" si="68"/>
        <v/>
      </c>
      <c r="T538" s="294" t="str">
        <f t="shared" si="69"/>
        <v/>
      </c>
      <c r="U538" s="295" t="str">
        <f t="shared" si="70"/>
        <v/>
      </c>
      <c r="V538" s="296" t="str">
        <f t="shared" si="71"/>
        <v/>
      </c>
      <c r="W538" s="8"/>
      <c r="AR538" t="str">
        <f t="shared" si="72"/>
        <v/>
      </c>
      <c r="AS538" t="str">
        <f t="shared" si="67"/>
        <v/>
      </c>
      <c r="AT538" s="145"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ht="15" customHeight="1" x14ac:dyDescent="0.35">
      <c r="A539" s="271"/>
      <c r="B539" s="269"/>
      <c r="C539" s="270"/>
      <c r="D539" s="270"/>
      <c r="E539" s="270"/>
      <c r="F539" s="270"/>
      <c r="G539" s="272"/>
      <c r="H539" s="273"/>
      <c r="I539" s="271"/>
      <c r="J539" s="268"/>
      <c r="K539" s="268"/>
      <c r="L539" s="274"/>
      <c r="M539" s="275"/>
      <c r="N539" s="276"/>
      <c r="P539" s="291" t="str">
        <f>IF(R539 = "", "", COUNT($R$4:R539))</f>
        <v/>
      </c>
      <c r="Q539" s="291" t="str">
        <f t="shared" si="65"/>
        <v/>
      </c>
      <c r="R539" s="292" t="str">
        <f t="shared" si="66"/>
        <v/>
      </c>
      <c r="S539" s="293" t="str">
        <f t="shared" si="68"/>
        <v/>
      </c>
      <c r="T539" s="294" t="str">
        <f t="shared" si="69"/>
        <v/>
      </c>
      <c r="U539" s="295" t="str">
        <f t="shared" si="70"/>
        <v/>
      </c>
      <c r="V539" s="296" t="str">
        <f t="shared" si="71"/>
        <v/>
      </c>
      <c r="W539" s="8"/>
      <c r="AR539" t="str">
        <f t="shared" si="72"/>
        <v/>
      </c>
      <c r="AS539" t="str">
        <f t="shared" si="67"/>
        <v/>
      </c>
      <c r="AT539" s="145"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ht="15" customHeight="1" x14ac:dyDescent="0.35">
      <c r="A540" s="271"/>
      <c r="B540" s="269"/>
      <c r="C540" s="270"/>
      <c r="D540" s="270"/>
      <c r="E540" s="270"/>
      <c r="F540" s="270"/>
      <c r="G540" s="272"/>
      <c r="H540" s="273"/>
      <c r="I540" s="271"/>
      <c r="J540" s="268"/>
      <c r="K540" s="268"/>
      <c r="L540" s="274"/>
      <c r="M540" s="275"/>
      <c r="N540" s="276"/>
      <c r="P540" s="291" t="str">
        <f>IF(R540 = "", "", COUNT($R$4:R540))</f>
        <v/>
      </c>
      <c r="Q540" s="291" t="str">
        <f t="shared" si="65"/>
        <v/>
      </c>
      <c r="R540" s="292" t="str">
        <f t="shared" si="66"/>
        <v/>
      </c>
      <c r="S540" s="293" t="str">
        <f t="shared" si="68"/>
        <v/>
      </c>
      <c r="T540" s="294" t="str">
        <f t="shared" si="69"/>
        <v/>
      </c>
      <c r="U540" s="295" t="str">
        <f t="shared" si="70"/>
        <v/>
      </c>
      <c r="V540" s="296" t="str">
        <f t="shared" si="71"/>
        <v/>
      </c>
      <c r="W540" s="8"/>
      <c r="AR540" t="str">
        <f t="shared" si="72"/>
        <v/>
      </c>
      <c r="AS540" t="str">
        <f t="shared" si="67"/>
        <v/>
      </c>
      <c r="AT540" s="145"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ht="15" customHeight="1" x14ac:dyDescent="0.35">
      <c r="A541" s="271"/>
      <c r="B541" s="269"/>
      <c r="C541" s="270"/>
      <c r="D541" s="270"/>
      <c r="E541" s="270"/>
      <c r="F541" s="270"/>
      <c r="G541" s="272"/>
      <c r="H541" s="273"/>
      <c r="I541" s="271"/>
      <c r="J541" s="268"/>
      <c r="K541" s="268"/>
      <c r="L541" s="274"/>
      <c r="M541" s="275"/>
      <c r="N541" s="276"/>
      <c r="P541" s="291" t="str">
        <f>IF(R541 = "", "", COUNT($R$4:R541))</f>
        <v/>
      </c>
      <c r="Q541" s="291" t="str">
        <f t="shared" si="65"/>
        <v/>
      </c>
      <c r="R541" s="292" t="str">
        <f t="shared" si="66"/>
        <v/>
      </c>
      <c r="S541" s="293" t="str">
        <f t="shared" si="68"/>
        <v/>
      </c>
      <c r="T541" s="294" t="str">
        <f t="shared" si="69"/>
        <v/>
      </c>
      <c r="U541" s="295" t="str">
        <f t="shared" si="70"/>
        <v/>
      </c>
      <c r="V541" s="296" t="str">
        <f t="shared" si="71"/>
        <v/>
      </c>
      <c r="W541" s="8"/>
      <c r="AR541" t="str">
        <f t="shared" si="72"/>
        <v/>
      </c>
      <c r="AS541" t="str">
        <f t="shared" si="67"/>
        <v/>
      </c>
      <c r="AT541" s="145"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ht="15" customHeight="1" x14ac:dyDescent="0.35">
      <c r="A542" s="271"/>
      <c r="B542" s="269"/>
      <c r="C542" s="270"/>
      <c r="D542" s="270"/>
      <c r="E542" s="270"/>
      <c r="F542" s="270"/>
      <c r="G542" s="272"/>
      <c r="H542" s="273"/>
      <c r="I542" s="271"/>
      <c r="J542" s="268"/>
      <c r="K542" s="268"/>
      <c r="L542" s="274"/>
      <c r="M542" s="275"/>
      <c r="N542" s="276"/>
      <c r="P542" s="291" t="str">
        <f>IF(R542 = "", "", COUNT($R$4:R542))</f>
        <v/>
      </c>
      <c r="Q542" s="291" t="str">
        <f t="shared" si="65"/>
        <v/>
      </c>
      <c r="R542" s="292" t="str">
        <f t="shared" si="66"/>
        <v/>
      </c>
      <c r="S542" s="293" t="str">
        <f t="shared" si="68"/>
        <v/>
      </c>
      <c r="T542" s="294" t="str">
        <f t="shared" si="69"/>
        <v/>
      </c>
      <c r="U542" s="295" t="str">
        <f t="shared" si="70"/>
        <v/>
      </c>
      <c r="V542" s="296" t="str">
        <f t="shared" si="71"/>
        <v/>
      </c>
      <c r="W542" s="8"/>
      <c r="AR542" t="str">
        <f t="shared" si="72"/>
        <v/>
      </c>
      <c r="AS542" t="str">
        <f t="shared" si="67"/>
        <v/>
      </c>
      <c r="AT542" s="145"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ht="15" customHeight="1" x14ac:dyDescent="0.35">
      <c r="A543" s="271"/>
      <c r="B543" s="269"/>
      <c r="C543" s="270"/>
      <c r="D543" s="270"/>
      <c r="E543" s="270"/>
      <c r="F543" s="270"/>
      <c r="G543" s="272"/>
      <c r="H543" s="273"/>
      <c r="I543" s="271"/>
      <c r="J543" s="268"/>
      <c r="K543" s="268"/>
      <c r="L543" s="274"/>
      <c r="M543" s="275"/>
      <c r="N543" s="276"/>
      <c r="P543" s="291" t="str">
        <f>IF(R543 = "", "", COUNT($R$4:R543))</f>
        <v/>
      </c>
      <c r="Q543" s="291" t="str">
        <f t="shared" si="65"/>
        <v/>
      </c>
      <c r="R543" s="292" t="str">
        <f t="shared" si="66"/>
        <v/>
      </c>
      <c r="S543" s="293" t="str">
        <f t="shared" si="68"/>
        <v/>
      </c>
      <c r="T543" s="294" t="str">
        <f t="shared" si="69"/>
        <v/>
      </c>
      <c r="U543" s="295" t="str">
        <f t="shared" si="70"/>
        <v/>
      </c>
      <c r="V543" s="296" t="str">
        <f t="shared" si="71"/>
        <v/>
      </c>
      <c r="W543" s="8"/>
      <c r="AR543" t="str">
        <f t="shared" si="72"/>
        <v/>
      </c>
      <c r="AS543" t="str">
        <f t="shared" si="67"/>
        <v/>
      </c>
      <c r="AT543" s="145"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ht="15" customHeight="1" x14ac:dyDescent="0.35">
      <c r="A544" s="271"/>
      <c r="B544" s="269"/>
      <c r="C544" s="270"/>
      <c r="D544" s="270"/>
      <c r="E544" s="270"/>
      <c r="F544" s="270"/>
      <c r="G544" s="272"/>
      <c r="H544" s="273"/>
      <c r="I544" s="271"/>
      <c r="J544" s="268"/>
      <c r="K544" s="268"/>
      <c r="L544" s="274"/>
      <c r="M544" s="275"/>
      <c r="N544" s="276"/>
      <c r="P544" s="291" t="str">
        <f>IF(R544 = "", "", COUNT($R$4:R544))</f>
        <v/>
      </c>
      <c r="Q544" s="291" t="str">
        <f t="shared" si="65"/>
        <v/>
      </c>
      <c r="R544" s="292" t="str">
        <f t="shared" si="66"/>
        <v/>
      </c>
      <c r="S544" s="293" t="str">
        <f t="shared" si="68"/>
        <v/>
      </c>
      <c r="T544" s="294" t="str">
        <f t="shared" si="69"/>
        <v/>
      </c>
      <c r="U544" s="295" t="str">
        <f t="shared" si="70"/>
        <v/>
      </c>
      <c r="V544" s="296" t="str">
        <f t="shared" si="71"/>
        <v/>
      </c>
      <c r="W544" s="8"/>
      <c r="AR544" t="str">
        <f t="shared" si="72"/>
        <v/>
      </c>
      <c r="AS544" t="str">
        <f t="shared" si="67"/>
        <v/>
      </c>
      <c r="AT544" s="145"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ht="15" customHeight="1" x14ac:dyDescent="0.35">
      <c r="A545" s="271"/>
      <c r="B545" s="269"/>
      <c r="C545" s="270"/>
      <c r="D545" s="270"/>
      <c r="E545" s="270"/>
      <c r="F545" s="270"/>
      <c r="G545" s="272"/>
      <c r="H545" s="273"/>
      <c r="I545" s="271"/>
      <c r="J545" s="268"/>
      <c r="K545" s="268"/>
      <c r="L545" s="274"/>
      <c r="M545" s="275"/>
      <c r="N545" s="276"/>
      <c r="P545" s="291" t="str">
        <f>IF(R545 = "", "", COUNT($R$4:R545))</f>
        <v/>
      </c>
      <c r="Q545" s="291" t="str">
        <f t="shared" si="65"/>
        <v/>
      </c>
      <c r="R545" s="292" t="str">
        <f t="shared" si="66"/>
        <v/>
      </c>
      <c r="S545" s="293" t="str">
        <f t="shared" si="68"/>
        <v/>
      </c>
      <c r="T545" s="294" t="str">
        <f t="shared" si="69"/>
        <v/>
      </c>
      <c r="U545" s="295" t="str">
        <f t="shared" si="70"/>
        <v/>
      </c>
      <c r="V545" s="296" t="str">
        <f t="shared" si="71"/>
        <v/>
      </c>
      <c r="W545" s="8"/>
      <c r="AR545" t="str">
        <f t="shared" si="72"/>
        <v/>
      </c>
      <c r="AS545" t="str">
        <f t="shared" si="67"/>
        <v/>
      </c>
      <c r="AT545" s="145"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ht="15" customHeight="1" x14ac:dyDescent="0.35">
      <c r="A546" s="271"/>
      <c r="B546" s="269"/>
      <c r="C546" s="270"/>
      <c r="D546" s="270"/>
      <c r="E546" s="270"/>
      <c r="F546" s="270"/>
      <c r="G546" s="272"/>
      <c r="H546" s="273"/>
      <c r="I546" s="271"/>
      <c r="J546" s="268"/>
      <c r="K546" s="268"/>
      <c r="L546" s="274"/>
      <c r="M546" s="275"/>
      <c r="N546" s="276"/>
      <c r="P546" s="291" t="str">
        <f>IF(R546 = "", "", COUNT($R$4:R546))</f>
        <v/>
      </c>
      <c r="Q546" s="291" t="str">
        <f t="shared" si="65"/>
        <v/>
      </c>
      <c r="R546" s="292" t="str">
        <f t="shared" si="66"/>
        <v/>
      </c>
      <c r="S546" s="293" t="str">
        <f t="shared" si="68"/>
        <v/>
      </c>
      <c r="T546" s="294" t="str">
        <f t="shared" si="69"/>
        <v/>
      </c>
      <c r="U546" s="295" t="str">
        <f t="shared" si="70"/>
        <v/>
      </c>
      <c r="V546" s="296" t="str">
        <f t="shared" si="71"/>
        <v/>
      </c>
      <c r="W546" s="8"/>
      <c r="AR546" t="str">
        <f t="shared" si="72"/>
        <v/>
      </c>
      <c r="AS546" t="str">
        <f t="shared" si="67"/>
        <v/>
      </c>
      <c r="AT546" s="145"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ht="15" customHeight="1" x14ac:dyDescent="0.35">
      <c r="A547" s="271"/>
      <c r="B547" s="269"/>
      <c r="C547" s="270"/>
      <c r="D547" s="270"/>
      <c r="E547" s="270"/>
      <c r="F547" s="270"/>
      <c r="G547" s="272"/>
      <c r="H547" s="273"/>
      <c r="I547" s="271"/>
      <c r="J547" s="268"/>
      <c r="K547" s="268"/>
      <c r="L547" s="274"/>
      <c r="M547" s="275"/>
      <c r="N547" s="276"/>
      <c r="P547" s="291" t="str">
        <f>IF(R547 = "", "", COUNT($R$4:R547))</f>
        <v/>
      </c>
      <c r="Q547" s="291" t="str">
        <f t="shared" si="65"/>
        <v/>
      </c>
      <c r="R547" s="292" t="str">
        <f t="shared" si="66"/>
        <v/>
      </c>
      <c r="S547" s="293" t="str">
        <f t="shared" si="68"/>
        <v/>
      </c>
      <c r="T547" s="294" t="str">
        <f t="shared" si="69"/>
        <v/>
      </c>
      <c r="U547" s="295" t="str">
        <f t="shared" si="70"/>
        <v/>
      </c>
      <c r="V547" s="296" t="str">
        <f t="shared" si="71"/>
        <v/>
      </c>
      <c r="W547" s="8"/>
      <c r="AR547" t="str">
        <f t="shared" si="72"/>
        <v/>
      </c>
      <c r="AS547" t="str">
        <f t="shared" si="67"/>
        <v/>
      </c>
      <c r="AT547" s="145"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ht="15" customHeight="1" x14ac:dyDescent="0.35">
      <c r="A548" s="271"/>
      <c r="B548" s="269"/>
      <c r="C548" s="270"/>
      <c r="D548" s="270"/>
      <c r="E548" s="270"/>
      <c r="F548" s="270"/>
      <c r="G548" s="272"/>
      <c r="H548" s="273"/>
      <c r="I548" s="271"/>
      <c r="J548" s="268"/>
      <c r="K548" s="268"/>
      <c r="L548" s="274"/>
      <c r="M548" s="275"/>
      <c r="N548" s="276"/>
      <c r="P548" s="291" t="str">
        <f>IF(R548 = "", "", COUNT($R$4:R548))</f>
        <v/>
      </c>
      <c r="Q548" s="291" t="str">
        <f t="shared" si="65"/>
        <v/>
      </c>
      <c r="R548" s="292" t="str">
        <f t="shared" si="66"/>
        <v/>
      </c>
      <c r="S548" s="293" t="str">
        <f t="shared" si="68"/>
        <v/>
      </c>
      <c r="T548" s="294" t="str">
        <f t="shared" si="69"/>
        <v/>
      </c>
      <c r="U548" s="295" t="str">
        <f t="shared" si="70"/>
        <v/>
      </c>
      <c r="V548" s="296" t="str">
        <f t="shared" si="71"/>
        <v/>
      </c>
      <c r="W548" s="8"/>
      <c r="AR548" t="str">
        <f t="shared" si="72"/>
        <v/>
      </c>
      <c r="AS548" t="str">
        <f t="shared" si="67"/>
        <v/>
      </c>
      <c r="AT548" s="145"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ht="15" customHeight="1" x14ac:dyDescent="0.35">
      <c r="A549" s="271"/>
      <c r="B549" s="269"/>
      <c r="C549" s="270"/>
      <c r="D549" s="270"/>
      <c r="E549" s="270"/>
      <c r="F549" s="270"/>
      <c r="G549" s="272"/>
      <c r="H549" s="273"/>
      <c r="I549" s="271"/>
      <c r="J549" s="268"/>
      <c r="K549" s="268"/>
      <c r="L549" s="274"/>
      <c r="M549" s="275"/>
      <c r="N549" s="276"/>
      <c r="P549" s="291" t="str">
        <f>IF(R549 = "", "", COUNT($R$4:R549))</f>
        <v/>
      </c>
      <c r="Q549" s="291" t="str">
        <f t="shared" si="65"/>
        <v/>
      </c>
      <c r="R549" s="292" t="str">
        <f t="shared" si="66"/>
        <v/>
      </c>
      <c r="S549" s="293" t="str">
        <f t="shared" si="68"/>
        <v/>
      </c>
      <c r="T549" s="294" t="str">
        <f t="shared" si="69"/>
        <v/>
      </c>
      <c r="U549" s="295" t="str">
        <f t="shared" si="70"/>
        <v/>
      </c>
      <c r="V549" s="296" t="str">
        <f t="shared" si="71"/>
        <v/>
      </c>
      <c r="W549" s="8"/>
      <c r="AR549" t="str">
        <f t="shared" si="72"/>
        <v/>
      </c>
      <c r="AS549" t="str">
        <f t="shared" si="67"/>
        <v/>
      </c>
      <c r="AT549" s="145"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ht="15" customHeight="1" x14ac:dyDescent="0.35">
      <c r="A550" s="271"/>
      <c r="B550" s="269"/>
      <c r="C550" s="270"/>
      <c r="D550" s="270"/>
      <c r="E550" s="270"/>
      <c r="F550" s="270"/>
      <c r="G550" s="272"/>
      <c r="H550" s="273"/>
      <c r="I550" s="271"/>
      <c r="J550" s="268"/>
      <c r="K550" s="268"/>
      <c r="L550" s="274"/>
      <c r="M550" s="275"/>
      <c r="N550" s="276"/>
      <c r="P550" s="291" t="str">
        <f>IF(R550 = "", "", COUNT($R$4:R550))</f>
        <v/>
      </c>
      <c r="Q550" s="291" t="str">
        <f t="shared" si="65"/>
        <v/>
      </c>
      <c r="R550" s="292" t="str">
        <f t="shared" si="66"/>
        <v/>
      </c>
      <c r="S550" s="293" t="str">
        <f t="shared" si="68"/>
        <v/>
      </c>
      <c r="T550" s="294" t="str">
        <f t="shared" si="69"/>
        <v/>
      </c>
      <c r="U550" s="295" t="str">
        <f t="shared" si="70"/>
        <v/>
      </c>
      <c r="V550" s="296" t="str">
        <f t="shared" si="71"/>
        <v/>
      </c>
      <c r="W550" s="8"/>
      <c r="AR550" t="str">
        <f t="shared" si="72"/>
        <v/>
      </c>
      <c r="AS550" t="str">
        <f t="shared" si="67"/>
        <v/>
      </c>
      <c r="AT550" s="145"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ht="15" customHeight="1" x14ac:dyDescent="0.35">
      <c r="A551" s="271"/>
      <c r="B551" s="269"/>
      <c r="C551" s="270"/>
      <c r="D551" s="270"/>
      <c r="E551" s="270"/>
      <c r="F551" s="270"/>
      <c r="G551" s="272"/>
      <c r="H551" s="273"/>
      <c r="I551" s="271"/>
      <c r="J551" s="268"/>
      <c r="K551" s="268"/>
      <c r="L551" s="274"/>
      <c r="M551" s="275"/>
      <c r="N551" s="276"/>
      <c r="P551" s="291" t="str">
        <f>IF(R551 = "", "", COUNT($R$4:R551))</f>
        <v/>
      </c>
      <c r="Q551" s="291" t="str">
        <f t="shared" si="65"/>
        <v/>
      </c>
      <c r="R551" s="292" t="str">
        <f t="shared" si="66"/>
        <v/>
      </c>
      <c r="S551" s="293" t="str">
        <f t="shared" si="68"/>
        <v/>
      </c>
      <c r="T551" s="294" t="str">
        <f t="shared" si="69"/>
        <v/>
      </c>
      <c r="U551" s="295" t="str">
        <f t="shared" si="70"/>
        <v/>
      </c>
      <c r="V551" s="296" t="str">
        <f t="shared" si="71"/>
        <v/>
      </c>
      <c r="W551" s="8"/>
      <c r="AR551" t="str">
        <f t="shared" si="72"/>
        <v/>
      </c>
      <c r="AS551" t="str">
        <f t="shared" si="67"/>
        <v/>
      </c>
      <c r="AT551" s="145"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ht="15" customHeight="1" x14ac:dyDescent="0.35">
      <c r="A552" s="271"/>
      <c r="B552" s="269"/>
      <c r="C552" s="270"/>
      <c r="D552" s="270"/>
      <c r="E552" s="270"/>
      <c r="F552" s="270"/>
      <c r="G552" s="272"/>
      <c r="H552" s="273"/>
      <c r="I552" s="271"/>
      <c r="J552" s="268"/>
      <c r="K552" s="268"/>
      <c r="L552" s="274"/>
      <c r="M552" s="275"/>
      <c r="N552" s="276"/>
      <c r="P552" s="291" t="str">
        <f>IF(R552 = "", "", COUNT($R$4:R552))</f>
        <v/>
      </c>
      <c r="Q552" s="291" t="str">
        <f t="shared" si="65"/>
        <v/>
      </c>
      <c r="R552" s="292" t="str">
        <f t="shared" si="66"/>
        <v/>
      </c>
      <c r="S552" s="293" t="str">
        <f t="shared" si="68"/>
        <v/>
      </c>
      <c r="T552" s="294" t="str">
        <f t="shared" si="69"/>
        <v/>
      </c>
      <c r="U552" s="295" t="str">
        <f t="shared" si="70"/>
        <v/>
      </c>
      <c r="V552" s="296" t="str">
        <f t="shared" si="71"/>
        <v/>
      </c>
      <c r="W552" s="8"/>
      <c r="AR552" t="str">
        <f t="shared" si="72"/>
        <v/>
      </c>
      <c r="AS552" t="str">
        <f t="shared" si="67"/>
        <v/>
      </c>
      <c r="AT552" s="145"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ht="15" customHeight="1" x14ac:dyDescent="0.35">
      <c r="A553" s="271"/>
      <c r="B553" s="269"/>
      <c r="C553" s="270"/>
      <c r="D553" s="270"/>
      <c r="E553" s="270"/>
      <c r="F553" s="270"/>
      <c r="G553" s="272"/>
      <c r="H553" s="273"/>
      <c r="I553" s="271"/>
      <c r="J553" s="268"/>
      <c r="K553" s="268"/>
      <c r="L553" s="274"/>
      <c r="M553" s="275"/>
      <c r="N553" s="276"/>
      <c r="P553" s="291" t="str">
        <f>IF(R553 = "", "", COUNT($R$4:R553))</f>
        <v/>
      </c>
      <c r="Q553" s="291" t="str">
        <f t="shared" si="65"/>
        <v/>
      </c>
      <c r="R553" s="292" t="str">
        <f t="shared" si="66"/>
        <v/>
      </c>
      <c r="S553" s="293" t="str">
        <f t="shared" si="68"/>
        <v/>
      </c>
      <c r="T553" s="294" t="str">
        <f t="shared" si="69"/>
        <v/>
      </c>
      <c r="U553" s="295" t="str">
        <f t="shared" si="70"/>
        <v/>
      </c>
      <c r="V553" s="296" t="str">
        <f t="shared" si="71"/>
        <v/>
      </c>
      <c r="W553" s="8"/>
      <c r="AR553" t="str">
        <f t="shared" si="72"/>
        <v/>
      </c>
      <c r="AS553" t="str">
        <f t="shared" si="67"/>
        <v/>
      </c>
      <c r="AT553" s="145"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ht="15" customHeight="1" x14ac:dyDescent="0.35">
      <c r="A554" s="271"/>
      <c r="B554" s="269"/>
      <c r="C554" s="270"/>
      <c r="D554" s="270"/>
      <c r="E554" s="270"/>
      <c r="F554" s="270"/>
      <c r="G554" s="272"/>
      <c r="H554" s="273"/>
      <c r="I554" s="271"/>
      <c r="J554" s="268"/>
      <c r="K554" s="268"/>
      <c r="L554" s="274"/>
      <c r="M554" s="275"/>
      <c r="N554" s="276"/>
      <c r="P554" s="291" t="str">
        <f>IF(R554 = "", "", COUNT($R$4:R554))</f>
        <v/>
      </c>
      <c r="Q554" s="291" t="str">
        <f t="shared" si="65"/>
        <v/>
      </c>
      <c r="R554" s="292" t="str">
        <f t="shared" si="66"/>
        <v/>
      </c>
      <c r="S554" s="293" t="str">
        <f t="shared" si="68"/>
        <v/>
      </c>
      <c r="T554" s="294" t="str">
        <f t="shared" si="69"/>
        <v/>
      </c>
      <c r="U554" s="295" t="str">
        <f t="shared" si="70"/>
        <v/>
      </c>
      <c r="V554" s="296" t="str">
        <f t="shared" si="71"/>
        <v/>
      </c>
      <c r="W554" s="8"/>
      <c r="AR554" t="str">
        <f t="shared" si="72"/>
        <v/>
      </c>
      <c r="AS554" t="str">
        <f t="shared" si="67"/>
        <v/>
      </c>
      <c r="AT554" s="145"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ht="15" customHeight="1" x14ac:dyDescent="0.35">
      <c r="A555" s="271"/>
      <c r="B555" s="269"/>
      <c r="C555" s="270"/>
      <c r="D555" s="270"/>
      <c r="E555" s="270"/>
      <c r="F555" s="270"/>
      <c r="G555" s="272"/>
      <c r="H555" s="273"/>
      <c r="I555" s="271"/>
      <c r="J555" s="268"/>
      <c r="K555" s="268"/>
      <c r="L555" s="274"/>
      <c r="M555" s="275"/>
      <c r="N555" s="276"/>
      <c r="P555" s="291" t="str">
        <f>IF(R555 = "", "", COUNT($R$4:R555))</f>
        <v/>
      </c>
      <c r="Q555" s="291" t="str">
        <f t="shared" si="65"/>
        <v/>
      </c>
      <c r="R555" s="292" t="str">
        <f t="shared" si="66"/>
        <v/>
      </c>
      <c r="S555" s="293" t="str">
        <f t="shared" si="68"/>
        <v/>
      </c>
      <c r="T555" s="294" t="str">
        <f t="shared" si="69"/>
        <v/>
      </c>
      <c r="U555" s="295" t="str">
        <f t="shared" si="70"/>
        <v/>
      </c>
      <c r="V555" s="296" t="str">
        <f t="shared" si="71"/>
        <v/>
      </c>
      <c r="W555" s="8"/>
      <c r="AR555" t="str">
        <f t="shared" si="72"/>
        <v/>
      </c>
      <c r="AS555" t="str">
        <f t="shared" si="67"/>
        <v/>
      </c>
      <c r="AT555" s="145"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ht="15" customHeight="1" x14ac:dyDescent="0.35">
      <c r="A556" s="271"/>
      <c r="B556" s="269"/>
      <c r="C556" s="270"/>
      <c r="D556" s="270"/>
      <c r="E556" s="270"/>
      <c r="F556" s="270"/>
      <c r="G556" s="272"/>
      <c r="H556" s="273"/>
      <c r="I556" s="271"/>
      <c r="J556" s="268"/>
      <c r="K556" s="268"/>
      <c r="L556" s="274"/>
      <c r="M556" s="275"/>
      <c r="N556" s="276"/>
      <c r="P556" s="291" t="str">
        <f>IF(R556 = "", "", COUNT($R$4:R556))</f>
        <v/>
      </c>
      <c r="Q556" s="291" t="str">
        <f t="shared" si="65"/>
        <v/>
      </c>
      <c r="R556" s="292" t="str">
        <f t="shared" si="66"/>
        <v/>
      </c>
      <c r="S556" s="293" t="str">
        <f t="shared" si="68"/>
        <v/>
      </c>
      <c r="T556" s="294" t="str">
        <f t="shared" si="69"/>
        <v/>
      </c>
      <c r="U556" s="295" t="str">
        <f t="shared" si="70"/>
        <v/>
      </c>
      <c r="V556" s="296" t="str">
        <f t="shared" si="71"/>
        <v/>
      </c>
      <c r="W556" s="8"/>
      <c r="AR556" t="str">
        <f t="shared" si="72"/>
        <v/>
      </c>
      <c r="AS556" t="str">
        <f t="shared" si="67"/>
        <v/>
      </c>
      <c r="AT556" s="145"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ht="15" customHeight="1" x14ac:dyDescent="0.35">
      <c r="A557" s="271"/>
      <c r="B557" s="269"/>
      <c r="C557" s="270"/>
      <c r="D557" s="270"/>
      <c r="E557" s="270"/>
      <c r="F557" s="270"/>
      <c r="G557" s="272"/>
      <c r="H557" s="273"/>
      <c r="I557" s="271"/>
      <c r="J557" s="268"/>
      <c r="K557" s="268"/>
      <c r="L557" s="274"/>
      <c r="M557" s="275"/>
      <c r="N557" s="276"/>
      <c r="P557" s="291" t="str">
        <f>IF(R557 = "", "", COUNT($R$4:R557))</f>
        <v/>
      </c>
      <c r="Q557" s="291" t="str">
        <f t="shared" si="65"/>
        <v/>
      </c>
      <c r="R557" s="292" t="str">
        <f t="shared" si="66"/>
        <v/>
      </c>
      <c r="S557" s="293" t="str">
        <f t="shared" si="68"/>
        <v/>
      </c>
      <c r="T557" s="294" t="str">
        <f t="shared" si="69"/>
        <v/>
      </c>
      <c r="U557" s="295" t="str">
        <f t="shared" si="70"/>
        <v/>
      </c>
      <c r="V557" s="296" t="str">
        <f t="shared" si="71"/>
        <v/>
      </c>
      <c r="W557" s="8"/>
      <c r="AR557" t="str">
        <f t="shared" si="72"/>
        <v/>
      </c>
      <c r="AS557" t="str">
        <f t="shared" si="67"/>
        <v/>
      </c>
      <c r="AT557" s="145"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ht="15" customHeight="1" x14ac:dyDescent="0.35">
      <c r="A558" s="271"/>
      <c r="B558" s="269"/>
      <c r="C558" s="270"/>
      <c r="D558" s="270"/>
      <c r="E558" s="270"/>
      <c r="F558" s="270"/>
      <c r="G558" s="272"/>
      <c r="H558" s="273"/>
      <c r="I558" s="271"/>
      <c r="J558" s="268"/>
      <c r="K558" s="268"/>
      <c r="L558" s="274"/>
      <c r="M558" s="275"/>
      <c r="N558" s="276"/>
      <c r="P558" s="291" t="str">
        <f>IF(R558 = "", "", COUNT($R$4:R558))</f>
        <v/>
      </c>
      <c r="Q558" s="291" t="str">
        <f t="shared" si="65"/>
        <v/>
      </c>
      <c r="R558" s="292" t="str">
        <f t="shared" si="66"/>
        <v/>
      </c>
      <c r="S558" s="293" t="str">
        <f t="shared" si="68"/>
        <v/>
      </c>
      <c r="T558" s="294" t="str">
        <f t="shared" si="69"/>
        <v/>
      </c>
      <c r="U558" s="295" t="str">
        <f t="shared" si="70"/>
        <v/>
      </c>
      <c r="V558" s="296" t="str">
        <f t="shared" si="71"/>
        <v/>
      </c>
      <c r="W558" s="8"/>
      <c r="AR558" t="str">
        <f t="shared" si="72"/>
        <v/>
      </c>
      <c r="AS558" t="str">
        <f t="shared" si="67"/>
        <v/>
      </c>
      <c r="AT558" s="145"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ht="15" customHeight="1" x14ac:dyDescent="0.35">
      <c r="A559" s="271"/>
      <c r="B559" s="269"/>
      <c r="C559" s="270"/>
      <c r="D559" s="270"/>
      <c r="E559" s="270"/>
      <c r="F559" s="270"/>
      <c r="G559" s="272"/>
      <c r="H559" s="273"/>
      <c r="I559" s="271"/>
      <c r="J559" s="268"/>
      <c r="K559" s="268"/>
      <c r="L559" s="274"/>
      <c r="M559" s="275"/>
      <c r="N559" s="276"/>
      <c r="P559" s="291" t="str">
        <f>IF(R559 = "", "", COUNT($R$4:R559))</f>
        <v/>
      </c>
      <c r="Q559" s="291" t="str">
        <f t="shared" si="65"/>
        <v/>
      </c>
      <c r="R559" s="292" t="str">
        <f t="shared" si="66"/>
        <v/>
      </c>
      <c r="S559" s="293" t="str">
        <f t="shared" si="68"/>
        <v/>
      </c>
      <c r="T559" s="294" t="str">
        <f t="shared" si="69"/>
        <v/>
      </c>
      <c r="U559" s="295" t="str">
        <f t="shared" si="70"/>
        <v/>
      </c>
      <c r="V559" s="296" t="str">
        <f t="shared" si="71"/>
        <v/>
      </c>
      <c r="W559" s="8"/>
      <c r="AR559" t="str">
        <f t="shared" si="72"/>
        <v/>
      </c>
      <c r="AS559" t="str">
        <f t="shared" si="67"/>
        <v/>
      </c>
      <c r="AT559" s="145"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ht="15" customHeight="1" x14ac:dyDescent="0.35">
      <c r="A560" s="271"/>
      <c r="B560" s="269"/>
      <c r="C560" s="270"/>
      <c r="D560" s="270"/>
      <c r="E560" s="270"/>
      <c r="F560" s="270"/>
      <c r="G560" s="272"/>
      <c r="H560" s="273"/>
      <c r="I560" s="271"/>
      <c r="J560" s="268"/>
      <c r="K560" s="268"/>
      <c r="L560" s="274"/>
      <c r="M560" s="275"/>
      <c r="N560" s="276"/>
      <c r="P560" s="291" t="str">
        <f>IF(R560 = "", "", COUNT($R$4:R560))</f>
        <v/>
      </c>
      <c r="Q560" s="291" t="str">
        <f t="shared" si="65"/>
        <v/>
      </c>
      <c r="R560" s="292" t="str">
        <f t="shared" si="66"/>
        <v/>
      </c>
      <c r="S560" s="293" t="str">
        <f t="shared" si="68"/>
        <v/>
      </c>
      <c r="T560" s="294" t="str">
        <f t="shared" si="69"/>
        <v/>
      </c>
      <c r="U560" s="295" t="str">
        <f t="shared" si="70"/>
        <v/>
      </c>
      <c r="V560" s="296" t="str">
        <f t="shared" si="71"/>
        <v/>
      </c>
      <c r="W560" s="8"/>
      <c r="AR560" t="str">
        <f t="shared" si="72"/>
        <v/>
      </c>
      <c r="AS560" t="str">
        <f t="shared" si="67"/>
        <v/>
      </c>
      <c r="AT560" s="145"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ht="15" customHeight="1" x14ac:dyDescent="0.35">
      <c r="A561" s="271"/>
      <c r="B561" s="269"/>
      <c r="C561" s="270"/>
      <c r="D561" s="270"/>
      <c r="E561" s="270"/>
      <c r="F561" s="270"/>
      <c r="G561" s="272"/>
      <c r="H561" s="273"/>
      <c r="I561" s="271"/>
      <c r="J561" s="268"/>
      <c r="K561" s="268"/>
      <c r="L561" s="274"/>
      <c r="M561" s="275"/>
      <c r="N561" s="276"/>
      <c r="P561" s="291" t="str">
        <f>IF(R561 = "", "", COUNT($R$4:R561))</f>
        <v/>
      </c>
      <c r="Q561" s="291" t="str">
        <f t="shared" si="65"/>
        <v/>
      </c>
      <c r="R561" s="292" t="str">
        <f t="shared" si="66"/>
        <v/>
      </c>
      <c r="S561" s="293" t="str">
        <f t="shared" si="68"/>
        <v/>
      </c>
      <c r="T561" s="294" t="str">
        <f t="shared" si="69"/>
        <v/>
      </c>
      <c r="U561" s="295" t="str">
        <f t="shared" si="70"/>
        <v/>
      </c>
      <c r="V561" s="296" t="str">
        <f t="shared" si="71"/>
        <v/>
      </c>
      <c r="W561" s="8"/>
      <c r="AR561" t="str">
        <f t="shared" si="72"/>
        <v/>
      </c>
      <c r="AS561" t="str">
        <f t="shared" si="67"/>
        <v/>
      </c>
      <c r="AT561" s="145"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ht="15" customHeight="1" x14ac:dyDescent="0.35">
      <c r="A562" s="271"/>
      <c r="B562" s="269"/>
      <c r="C562" s="270"/>
      <c r="D562" s="270"/>
      <c r="E562" s="270"/>
      <c r="F562" s="270"/>
      <c r="G562" s="272"/>
      <c r="H562" s="273"/>
      <c r="I562" s="271"/>
      <c r="J562" s="268"/>
      <c r="K562" s="268"/>
      <c r="L562" s="274"/>
      <c r="M562" s="275"/>
      <c r="N562" s="276"/>
      <c r="P562" s="291" t="str">
        <f>IF(R562 = "", "", COUNT($R$4:R562))</f>
        <v/>
      </c>
      <c r="Q562" s="291" t="str">
        <f t="shared" si="65"/>
        <v/>
      </c>
      <c r="R562" s="292" t="str">
        <f t="shared" si="66"/>
        <v/>
      </c>
      <c r="S562" s="293" t="str">
        <f t="shared" si="68"/>
        <v/>
      </c>
      <c r="T562" s="294" t="str">
        <f t="shared" si="69"/>
        <v/>
      </c>
      <c r="U562" s="295" t="str">
        <f t="shared" si="70"/>
        <v/>
      </c>
      <c r="V562" s="296" t="str">
        <f t="shared" si="71"/>
        <v/>
      </c>
      <c r="W562" s="8"/>
      <c r="AR562" t="str">
        <f t="shared" si="72"/>
        <v/>
      </c>
      <c r="AS562" t="str">
        <f t="shared" si="67"/>
        <v/>
      </c>
      <c r="AT562" s="145"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ht="15" customHeight="1" x14ac:dyDescent="0.35">
      <c r="A563" s="271"/>
      <c r="B563" s="269"/>
      <c r="C563" s="270"/>
      <c r="D563" s="270"/>
      <c r="E563" s="270"/>
      <c r="F563" s="270"/>
      <c r="G563" s="272"/>
      <c r="H563" s="273"/>
      <c r="I563" s="271"/>
      <c r="J563" s="268"/>
      <c r="K563" s="268"/>
      <c r="L563" s="274"/>
      <c r="M563" s="275"/>
      <c r="N563" s="276"/>
      <c r="P563" s="291" t="str">
        <f>IF(R563 = "", "", COUNT($R$4:R563))</f>
        <v/>
      </c>
      <c r="Q563" s="291" t="str">
        <f t="shared" si="65"/>
        <v/>
      </c>
      <c r="R563" s="292" t="str">
        <f t="shared" si="66"/>
        <v/>
      </c>
      <c r="S563" s="293" t="str">
        <f t="shared" si="68"/>
        <v/>
      </c>
      <c r="T563" s="294" t="str">
        <f t="shared" si="69"/>
        <v/>
      </c>
      <c r="U563" s="295" t="str">
        <f t="shared" si="70"/>
        <v/>
      </c>
      <c r="V563" s="296" t="str">
        <f t="shared" si="71"/>
        <v/>
      </c>
      <c r="W563" s="8"/>
      <c r="AR563" t="str">
        <f t="shared" si="72"/>
        <v/>
      </c>
      <c r="AS563" t="str">
        <f t="shared" si="67"/>
        <v/>
      </c>
      <c r="AT563" s="145"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ht="15" customHeight="1" x14ac:dyDescent="0.35">
      <c r="A564" s="271"/>
      <c r="B564" s="269"/>
      <c r="C564" s="270"/>
      <c r="D564" s="270"/>
      <c r="E564" s="270"/>
      <c r="F564" s="270"/>
      <c r="G564" s="272"/>
      <c r="H564" s="273"/>
      <c r="I564" s="271"/>
      <c r="J564" s="268"/>
      <c r="K564" s="268"/>
      <c r="L564" s="274"/>
      <c r="M564" s="275"/>
      <c r="N564" s="276"/>
      <c r="P564" s="291" t="str">
        <f>IF(R564 = "", "", COUNT($R$4:R564))</f>
        <v/>
      </c>
      <c r="Q564" s="291" t="str">
        <f t="shared" si="65"/>
        <v/>
      </c>
      <c r="R564" s="292" t="str">
        <f t="shared" si="66"/>
        <v/>
      </c>
      <c r="S564" s="293" t="str">
        <f t="shared" si="68"/>
        <v/>
      </c>
      <c r="T564" s="294" t="str">
        <f t="shared" si="69"/>
        <v/>
      </c>
      <c r="U564" s="295" t="str">
        <f t="shared" si="70"/>
        <v/>
      </c>
      <c r="V564" s="296" t="str">
        <f t="shared" si="71"/>
        <v/>
      </c>
      <c r="W564" s="8"/>
      <c r="AR564" t="str">
        <f t="shared" si="72"/>
        <v/>
      </c>
      <c r="AS564" t="str">
        <f t="shared" si="67"/>
        <v/>
      </c>
      <c r="AT564" s="145"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ht="15" customHeight="1" x14ac:dyDescent="0.35">
      <c r="A565" s="271"/>
      <c r="B565" s="269"/>
      <c r="C565" s="270"/>
      <c r="D565" s="270"/>
      <c r="E565" s="270"/>
      <c r="F565" s="270"/>
      <c r="G565" s="272"/>
      <c r="H565" s="273"/>
      <c r="I565" s="271"/>
      <c r="J565" s="268"/>
      <c r="K565" s="268"/>
      <c r="L565" s="274"/>
      <c r="M565" s="275"/>
      <c r="N565" s="276"/>
      <c r="P565" s="291" t="str">
        <f>IF(R565 = "", "", COUNT($R$4:R565))</f>
        <v/>
      </c>
      <c r="Q565" s="291" t="str">
        <f t="shared" si="65"/>
        <v/>
      </c>
      <c r="R565" s="292" t="str">
        <f t="shared" si="66"/>
        <v/>
      </c>
      <c r="S565" s="293" t="str">
        <f t="shared" si="68"/>
        <v/>
      </c>
      <c r="T565" s="294" t="str">
        <f t="shared" si="69"/>
        <v/>
      </c>
      <c r="U565" s="295" t="str">
        <f t="shared" si="70"/>
        <v/>
      </c>
      <c r="V565" s="296" t="str">
        <f t="shared" si="71"/>
        <v/>
      </c>
      <c r="W565" s="8"/>
      <c r="AR565" t="str">
        <f t="shared" si="72"/>
        <v/>
      </c>
      <c r="AS565" t="str">
        <f t="shared" si="67"/>
        <v/>
      </c>
      <c r="AT565" s="145"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ht="15" customHeight="1" x14ac:dyDescent="0.35">
      <c r="A566" s="271"/>
      <c r="B566" s="269"/>
      <c r="C566" s="270"/>
      <c r="D566" s="270"/>
      <c r="E566" s="270"/>
      <c r="F566" s="270"/>
      <c r="G566" s="272"/>
      <c r="H566" s="273"/>
      <c r="I566" s="271"/>
      <c r="J566" s="268"/>
      <c r="K566" s="268"/>
      <c r="L566" s="274"/>
      <c r="M566" s="275"/>
      <c r="N566" s="276"/>
      <c r="P566" s="291" t="str">
        <f>IF(R566 = "", "", COUNT($R$4:R566))</f>
        <v/>
      </c>
      <c r="Q566" s="291" t="str">
        <f t="shared" si="65"/>
        <v/>
      </c>
      <c r="R566" s="292" t="str">
        <f t="shared" si="66"/>
        <v/>
      </c>
      <c r="S566" s="293" t="str">
        <f t="shared" si="68"/>
        <v/>
      </c>
      <c r="T566" s="294" t="str">
        <f t="shared" si="69"/>
        <v/>
      </c>
      <c r="U566" s="295" t="str">
        <f t="shared" si="70"/>
        <v/>
      </c>
      <c r="V566" s="296" t="str">
        <f t="shared" si="71"/>
        <v/>
      </c>
      <c r="W566" s="8"/>
      <c r="AR566" t="str">
        <f t="shared" si="72"/>
        <v/>
      </c>
      <c r="AS566" t="str">
        <f t="shared" si="67"/>
        <v/>
      </c>
      <c r="AT566" s="145"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ht="15" customHeight="1" x14ac:dyDescent="0.35">
      <c r="A567" s="271"/>
      <c r="B567" s="269"/>
      <c r="C567" s="270"/>
      <c r="D567" s="270"/>
      <c r="E567" s="270"/>
      <c r="F567" s="270"/>
      <c r="G567" s="272"/>
      <c r="H567" s="273"/>
      <c r="I567" s="271"/>
      <c r="J567" s="268"/>
      <c r="K567" s="268"/>
      <c r="L567" s="274"/>
      <c r="M567" s="275"/>
      <c r="N567" s="276"/>
      <c r="P567" s="291" t="str">
        <f>IF(R567 = "", "", COUNT($R$4:R567))</f>
        <v/>
      </c>
      <c r="Q567" s="291" t="str">
        <f t="shared" si="65"/>
        <v/>
      </c>
      <c r="R567" s="292" t="str">
        <f t="shared" si="66"/>
        <v/>
      </c>
      <c r="S567" s="293" t="str">
        <f t="shared" si="68"/>
        <v/>
      </c>
      <c r="T567" s="294" t="str">
        <f t="shared" si="69"/>
        <v/>
      </c>
      <c r="U567" s="295" t="str">
        <f t="shared" si="70"/>
        <v/>
      </c>
      <c r="V567" s="296" t="str">
        <f t="shared" si="71"/>
        <v/>
      </c>
      <c r="W567" s="8"/>
      <c r="AR567" t="str">
        <f t="shared" si="72"/>
        <v/>
      </c>
      <c r="AS567" t="str">
        <f t="shared" si="67"/>
        <v/>
      </c>
      <c r="AT567" s="145"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ht="15" customHeight="1" x14ac:dyDescent="0.35">
      <c r="A568" s="271"/>
      <c r="B568" s="269"/>
      <c r="C568" s="270"/>
      <c r="D568" s="270"/>
      <c r="E568" s="270"/>
      <c r="F568" s="270"/>
      <c r="G568" s="272"/>
      <c r="H568" s="273"/>
      <c r="I568" s="271"/>
      <c r="J568" s="268"/>
      <c r="K568" s="268"/>
      <c r="L568" s="274"/>
      <c r="M568" s="275"/>
      <c r="N568" s="276"/>
      <c r="P568" s="291" t="str">
        <f>IF(R568 = "", "", COUNT($R$4:R568))</f>
        <v/>
      </c>
      <c r="Q568" s="291" t="str">
        <f t="shared" si="65"/>
        <v/>
      </c>
      <c r="R568" s="292" t="str">
        <f t="shared" si="66"/>
        <v/>
      </c>
      <c r="S568" s="293" t="str">
        <f t="shared" si="68"/>
        <v/>
      </c>
      <c r="T568" s="294" t="str">
        <f t="shared" si="69"/>
        <v/>
      </c>
      <c r="U568" s="295" t="str">
        <f t="shared" si="70"/>
        <v/>
      </c>
      <c r="V568" s="296" t="str">
        <f t="shared" si="71"/>
        <v/>
      </c>
      <c r="W568" s="8"/>
      <c r="AR568" t="str">
        <f t="shared" si="72"/>
        <v/>
      </c>
      <c r="AS568" t="str">
        <f t="shared" si="67"/>
        <v/>
      </c>
      <c r="AT568" s="145"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ht="15" customHeight="1" x14ac:dyDescent="0.35">
      <c r="A569" s="271"/>
      <c r="B569" s="269"/>
      <c r="C569" s="270"/>
      <c r="D569" s="270"/>
      <c r="E569" s="270"/>
      <c r="F569" s="270"/>
      <c r="G569" s="272"/>
      <c r="H569" s="273"/>
      <c r="I569" s="271"/>
      <c r="J569" s="268"/>
      <c r="K569" s="268"/>
      <c r="L569" s="274"/>
      <c r="M569" s="275"/>
      <c r="N569" s="276"/>
      <c r="P569" s="291" t="str">
        <f>IF(R569 = "", "", COUNT($R$4:R569))</f>
        <v/>
      </c>
      <c r="Q569" s="291" t="str">
        <f t="shared" si="65"/>
        <v/>
      </c>
      <c r="R569" s="292" t="str">
        <f t="shared" si="66"/>
        <v/>
      </c>
      <c r="S569" s="293" t="str">
        <f t="shared" si="68"/>
        <v/>
      </c>
      <c r="T569" s="294" t="str">
        <f t="shared" si="69"/>
        <v/>
      </c>
      <c r="U569" s="295" t="str">
        <f t="shared" si="70"/>
        <v/>
      </c>
      <c r="V569" s="296" t="str">
        <f t="shared" si="71"/>
        <v/>
      </c>
      <c r="W569" s="8"/>
      <c r="AR569" t="str">
        <f t="shared" si="72"/>
        <v/>
      </c>
      <c r="AS569" t="str">
        <f t="shared" si="67"/>
        <v/>
      </c>
      <c r="AT569" s="145"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ht="15" customHeight="1" x14ac:dyDescent="0.35">
      <c r="A570" s="271"/>
      <c r="B570" s="269"/>
      <c r="C570" s="270"/>
      <c r="D570" s="270"/>
      <c r="E570" s="270"/>
      <c r="F570" s="270"/>
      <c r="G570" s="272"/>
      <c r="H570" s="273"/>
      <c r="I570" s="271"/>
      <c r="J570" s="268"/>
      <c r="K570" s="268"/>
      <c r="L570" s="274"/>
      <c r="M570" s="275"/>
      <c r="N570" s="276"/>
      <c r="P570" s="291" t="str">
        <f>IF(R570 = "", "", COUNT($R$4:R570))</f>
        <v/>
      </c>
      <c r="Q570" s="291" t="str">
        <f t="shared" si="65"/>
        <v/>
      </c>
      <c r="R570" s="292" t="str">
        <f t="shared" si="66"/>
        <v/>
      </c>
      <c r="S570" s="293" t="str">
        <f t="shared" si="68"/>
        <v/>
      </c>
      <c r="T570" s="294" t="str">
        <f t="shared" si="69"/>
        <v/>
      </c>
      <c r="U570" s="295" t="str">
        <f t="shared" si="70"/>
        <v/>
      </c>
      <c r="V570" s="296" t="str">
        <f t="shared" si="71"/>
        <v/>
      </c>
      <c r="W570" s="8"/>
      <c r="AR570" t="str">
        <f t="shared" si="72"/>
        <v/>
      </c>
      <c r="AS570" t="str">
        <f t="shared" si="67"/>
        <v/>
      </c>
      <c r="AT570" s="145"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ht="15" customHeight="1" x14ac:dyDescent="0.35">
      <c r="A571" s="271"/>
      <c r="B571" s="269"/>
      <c r="C571" s="270"/>
      <c r="D571" s="270"/>
      <c r="E571" s="270"/>
      <c r="F571" s="270"/>
      <c r="G571" s="272"/>
      <c r="H571" s="273"/>
      <c r="I571" s="271"/>
      <c r="J571" s="268"/>
      <c r="K571" s="268"/>
      <c r="L571" s="274"/>
      <c r="M571" s="275"/>
      <c r="N571" s="276"/>
      <c r="P571" s="291" t="str">
        <f>IF(R571 = "", "", COUNT($R$4:R571))</f>
        <v/>
      </c>
      <c r="Q571" s="291" t="str">
        <f t="shared" si="65"/>
        <v/>
      </c>
      <c r="R571" s="292" t="str">
        <f t="shared" si="66"/>
        <v/>
      </c>
      <c r="S571" s="293" t="str">
        <f t="shared" si="68"/>
        <v/>
      </c>
      <c r="T571" s="294" t="str">
        <f t="shared" si="69"/>
        <v/>
      </c>
      <c r="U571" s="295" t="str">
        <f t="shared" si="70"/>
        <v/>
      </c>
      <c r="V571" s="296" t="str">
        <f t="shared" si="71"/>
        <v/>
      </c>
      <c r="W571" s="8"/>
      <c r="AR571" t="str">
        <f t="shared" si="72"/>
        <v/>
      </c>
      <c r="AS571" t="str">
        <f t="shared" si="67"/>
        <v/>
      </c>
      <c r="AT571" s="145"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ht="15" customHeight="1" x14ac:dyDescent="0.35">
      <c r="A572" s="271"/>
      <c r="B572" s="269"/>
      <c r="C572" s="270"/>
      <c r="D572" s="270"/>
      <c r="E572" s="270"/>
      <c r="F572" s="270"/>
      <c r="G572" s="272"/>
      <c r="H572" s="273"/>
      <c r="I572" s="271"/>
      <c r="J572" s="268"/>
      <c r="K572" s="268"/>
      <c r="L572" s="274"/>
      <c r="M572" s="275"/>
      <c r="N572" s="276"/>
      <c r="P572" s="291" t="str">
        <f>IF(R572 = "", "", COUNT($R$4:R572))</f>
        <v/>
      </c>
      <c r="Q572" s="291" t="str">
        <f t="shared" si="65"/>
        <v/>
      </c>
      <c r="R572" s="292" t="str">
        <f t="shared" si="66"/>
        <v/>
      </c>
      <c r="S572" s="293" t="str">
        <f t="shared" si="68"/>
        <v/>
      </c>
      <c r="T572" s="294" t="str">
        <f t="shared" si="69"/>
        <v/>
      </c>
      <c r="U572" s="295" t="str">
        <f t="shared" si="70"/>
        <v/>
      </c>
      <c r="V572" s="296" t="str">
        <f t="shared" si="71"/>
        <v/>
      </c>
      <c r="W572" s="8"/>
      <c r="AR572" t="str">
        <f t="shared" si="72"/>
        <v/>
      </c>
      <c r="AS572" t="str">
        <f t="shared" si="67"/>
        <v/>
      </c>
      <c r="AT572" s="145"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ht="15" customHeight="1" x14ac:dyDescent="0.35">
      <c r="A573" s="271"/>
      <c r="B573" s="269"/>
      <c r="C573" s="270"/>
      <c r="D573" s="270"/>
      <c r="E573" s="270"/>
      <c r="F573" s="270"/>
      <c r="G573" s="272"/>
      <c r="H573" s="273"/>
      <c r="I573" s="271"/>
      <c r="J573" s="268"/>
      <c r="K573" s="268"/>
      <c r="L573" s="274"/>
      <c r="M573" s="275"/>
      <c r="N573" s="276"/>
      <c r="P573" s="291" t="str">
        <f>IF(R573 = "", "", COUNT($R$4:R573))</f>
        <v/>
      </c>
      <c r="Q573" s="291" t="str">
        <f t="shared" si="65"/>
        <v/>
      </c>
      <c r="R573" s="292" t="str">
        <f t="shared" si="66"/>
        <v/>
      </c>
      <c r="S573" s="293" t="str">
        <f t="shared" si="68"/>
        <v/>
      </c>
      <c r="T573" s="294" t="str">
        <f t="shared" si="69"/>
        <v/>
      </c>
      <c r="U573" s="295" t="str">
        <f t="shared" si="70"/>
        <v/>
      </c>
      <c r="V573" s="296" t="str">
        <f t="shared" si="71"/>
        <v/>
      </c>
      <c r="W573" s="8"/>
      <c r="AR573" t="str">
        <f t="shared" si="72"/>
        <v/>
      </c>
      <c r="AS573" t="str">
        <f t="shared" si="67"/>
        <v/>
      </c>
      <c r="AT573" s="145"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ht="15" customHeight="1" x14ac:dyDescent="0.35">
      <c r="A574" s="271"/>
      <c r="B574" s="269"/>
      <c r="C574" s="270"/>
      <c r="D574" s="270"/>
      <c r="E574" s="270"/>
      <c r="F574" s="270"/>
      <c r="G574" s="272"/>
      <c r="H574" s="273"/>
      <c r="I574" s="271"/>
      <c r="J574" s="268"/>
      <c r="K574" s="268"/>
      <c r="L574" s="274"/>
      <c r="M574" s="275"/>
      <c r="N574" s="276"/>
      <c r="P574" s="291" t="str">
        <f>IF(R574 = "", "", COUNT($R$4:R574))</f>
        <v/>
      </c>
      <c r="Q574" s="291" t="str">
        <f t="shared" si="65"/>
        <v/>
      </c>
      <c r="R574" s="292" t="str">
        <f t="shared" si="66"/>
        <v/>
      </c>
      <c r="S574" s="293" t="str">
        <f t="shared" si="68"/>
        <v/>
      </c>
      <c r="T574" s="294" t="str">
        <f t="shared" si="69"/>
        <v/>
      </c>
      <c r="U574" s="295" t="str">
        <f t="shared" si="70"/>
        <v/>
      </c>
      <c r="V574" s="296" t="str">
        <f t="shared" si="71"/>
        <v/>
      </c>
      <c r="W574" s="8"/>
      <c r="AR574" t="str">
        <f t="shared" si="72"/>
        <v/>
      </c>
      <c r="AS574" t="str">
        <f t="shared" si="67"/>
        <v/>
      </c>
      <c r="AT574" s="145"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ht="15" customHeight="1" x14ac:dyDescent="0.35">
      <c r="A575" s="271"/>
      <c r="B575" s="269"/>
      <c r="C575" s="270"/>
      <c r="D575" s="270"/>
      <c r="E575" s="270"/>
      <c r="F575" s="270"/>
      <c r="G575" s="272"/>
      <c r="H575" s="273"/>
      <c r="I575" s="271"/>
      <c r="J575" s="268"/>
      <c r="K575" s="268"/>
      <c r="L575" s="274"/>
      <c r="M575" s="275"/>
      <c r="N575" s="276"/>
      <c r="P575" s="291" t="str">
        <f>IF(R575 = "", "", COUNT($R$4:R575))</f>
        <v/>
      </c>
      <c r="Q575" s="291" t="str">
        <f t="shared" si="65"/>
        <v/>
      </c>
      <c r="R575" s="292" t="str">
        <f t="shared" si="66"/>
        <v/>
      </c>
      <c r="S575" s="293" t="str">
        <f t="shared" si="68"/>
        <v/>
      </c>
      <c r="T575" s="294" t="str">
        <f t="shared" si="69"/>
        <v/>
      </c>
      <c r="U575" s="295" t="str">
        <f t="shared" si="70"/>
        <v/>
      </c>
      <c r="V575" s="296" t="str">
        <f t="shared" si="71"/>
        <v/>
      </c>
      <c r="W575" s="8"/>
      <c r="AR575" t="str">
        <f t="shared" si="72"/>
        <v/>
      </c>
      <c r="AS575" t="str">
        <f t="shared" si="67"/>
        <v/>
      </c>
      <c r="AT575" s="145"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ht="15" customHeight="1" x14ac:dyDescent="0.35">
      <c r="A576" s="271"/>
      <c r="B576" s="269"/>
      <c r="C576" s="270"/>
      <c r="D576" s="270"/>
      <c r="E576" s="270"/>
      <c r="F576" s="270"/>
      <c r="G576" s="272"/>
      <c r="H576" s="273"/>
      <c r="I576" s="271"/>
      <c r="J576" s="268"/>
      <c r="K576" s="268"/>
      <c r="L576" s="274"/>
      <c r="M576" s="275"/>
      <c r="N576" s="276"/>
      <c r="P576" s="291" t="str">
        <f>IF(R576 = "", "", COUNT($R$4:R576))</f>
        <v/>
      </c>
      <c r="Q576" s="291" t="str">
        <f t="shared" si="65"/>
        <v/>
      </c>
      <c r="R576" s="292" t="str">
        <f t="shared" si="66"/>
        <v/>
      </c>
      <c r="S576" s="293" t="str">
        <f t="shared" si="68"/>
        <v/>
      </c>
      <c r="T576" s="294" t="str">
        <f t="shared" si="69"/>
        <v/>
      </c>
      <c r="U576" s="295" t="str">
        <f t="shared" si="70"/>
        <v/>
      </c>
      <c r="V576" s="296" t="str">
        <f t="shared" si="71"/>
        <v/>
      </c>
      <c r="W576" s="8"/>
      <c r="AR576" t="str">
        <f t="shared" si="72"/>
        <v/>
      </c>
      <c r="AS576" t="str">
        <f t="shared" si="67"/>
        <v/>
      </c>
      <c r="AT576" s="145"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ht="15" customHeight="1" x14ac:dyDescent="0.35">
      <c r="A577" s="271"/>
      <c r="B577" s="269"/>
      <c r="C577" s="270"/>
      <c r="D577" s="270"/>
      <c r="E577" s="270"/>
      <c r="F577" s="270"/>
      <c r="G577" s="272"/>
      <c r="H577" s="273"/>
      <c r="I577" s="271"/>
      <c r="J577" s="268"/>
      <c r="K577" s="268"/>
      <c r="L577" s="274"/>
      <c r="M577" s="275"/>
      <c r="N577" s="276"/>
      <c r="P577" s="291" t="str">
        <f>IF(R577 = "", "", COUNT($R$4:R577))</f>
        <v/>
      </c>
      <c r="Q577" s="291" t="str">
        <f t="shared" si="65"/>
        <v/>
      </c>
      <c r="R577" s="292" t="str">
        <f t="shared" si="66"/>
        <v/>
      </c>
      <c r="S577" s="293" t="str">
        <f t="shared" si="68"/>
        <v/>
      </c>
      <c r="T577" s="294" t="str">
        <f t="shared" si="69"/>
        <v/>
      </c>
      <c r="U577" s="295" t="str">
        <f t="shared" si="70"/>
        <v/>
      </c>
      <c r="V577" s="296" t="str">
        <f t="shared" si="71"/>
        <v/>
      </c>
      <c r="W577" s="8"/>
      <c r="AR577" t="str">
        <f t="shared" si="72"/>
        <v/>
      </c>
      <c r="AS577" t="str">
        <f t="shared" si="67"/>
        <v/>
      </c>
      <c r="AT577" s="145"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ht="15" customHeight="1" x14ac:dyDescent="0.35">
      <c r="A578" s="271"/>
      <c r="B578" s="269"/>
      <c r="C578" s="270"/>
      <c r="D578" s="270"/>
      <c r="E578" s="270"/>
      <c r="F578" s="270"/>
      <c r="G578" s="272"/>
      <c r="H578" s="273"/>
      <c r="I578" s="271"/>
      <c r="J578" s="268"/>
      <c r="K578" s="268"/>
      <c r="L578" s="274"/>
      <c r="M578" s="275"/>
      <c r="N578" s="276"/>
      <c r="P578" s="291" t="str">
        <f>IF(R578 = "", "", COUNT($R$4:R578))</f>
        <v/>
      </c>
      <c r="Q578" s="291" t="str">
        <f t="shared" si="65"/>
        <v/>
      </c>
      <c r="R578" s="292" t="str">
        <f t="shared" si="66"/>
        <v/>
      </c>
      <c r="S578" s="293" t="str">
        <f t="shared" si="68"/>
        <v/>
      </c>
      <c r="T578" s="294" t="str">
        <f t="shared" si="69"/>
        <v/>
      </c>
      <c r="U578" s="295" t="str">
        <f t="shared" si="70"/>
        <v/>
      </c>
      <c r="V578" s="296" t="str">
        <f t="shared" si="71"/>
        <v/>
      </c>
      <c r="W578" s="8"/>
      <c r="AR578" t="str">
        <f t="shared" si="72"/>
        <v/>
      </c>
      <c r="AS578" t="str">
        <f t="shared" si="67"/>
        <v/>
      </c>
      <c r="AT578" s="145"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ht="15" customHeight="1" x14ac:dyDescent="0.35">
      <c r="A579" s="271"/>
      <c r="B579" s="269"/>
      <c r="C579" s="270"/>
      <c r="D579" s="270"/>
      <c r="E579" s="270"/>
      <c r="F579" s="270"/>
      <c r="G579" s="272"/>
      <c r="H579" s="273"/>
      <c r="I579" s="271"/>
      <c r="J579" s="268"/>
      <c r="K579" s="268"/>
      <c r="L579" s="274"/>
      <c r="M579" s="275"/>
      <c r="N579" s="276"/>
      <c r="P579" s="291" t="str">
        <f>IF(R579 = "", "", COUNT($R$4:R579))</f>
        <v/>
      </c>
      <c r="Q579" s="291" t="str">
        <f t="shared" si="65"/>
        <v/>
      </c>
      <c r="R579" s="292" t="str">
        <f t="shared" si="66"/>
        <v/>
      </c>
      <c r="S579" s="293" t="str">
        <f t="shared" si="68"/>
        <v/>
      </c>
      <c r="T579" s="294" t="str">
        <f t="shared" si="69"/>
        <v/>
      </c>
      <c r="U579" s="295" t="str">
        <f t="shared" si="70"/>
        <v/>
      </c>
      <c r="V579" s="296" t="str">
        <f t="shared" si="71"/>
        <v/>
      </c>
      <c r="W579" s="8"/>
      <c r="AR579" t="str">
        <f t="shared" si="72"/>
        <v/>
      </c>
      <c r="AS579" t="str">
        <f t="shared" si="67"/>
        <v/>
      </c>
      <c r="AT579" s="145"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ht="15" customHeight="1" x14ac:dyDescent="0.35">
      <c r="A580" s="271"/>
      <c r="B580" s="269"/>
      <c r="C580" s="270"/>
      <c r="D580" s="270"/>
      <c r="E580" s="270"/>
      <c r="F580" s="270"/>
      <c r="G580" s="272"/>
      <c r="H580" s="273"/>
      <c r="I580" s="271"/>
      <c r="J580" s="268"/>
      <c r="K580" s="268"/>
      <c r="L580" s="274"/>
      <c r="M580" s="275"/>
      <c r="N580" s="276"/>
      <c r="P580" s="291" t="str">
        <f>IF(R580 = "", "", COUNT($R$4:R580))</f>
        <v/>
      </c>
      <c r="Q580" s="291" t="str">
        <f t="shared" ref="Q580:Q643" si="73">IF(B580="", "", YEAR(B580))</f>
        <v/>
      </c>
      <c r="R580" s="292" t="str">
        <f t="shared" ref="R580:R643" si="74">IF(A580="", "", IF(G580="",1,IF(G580="O",1,IF(G580="C",8.4,IF(G580="B",8.4,IF(G580="A",76.8,IF(G580="K",76.8,"ERR")))))))</f>
        <v/>
      </c>
      <c r="S580" s="293" t="str">
        <f t="shared" si="68"/>
        <v/>
      </c>
      <c r="T580" s="294" t="str">
        <f t="shared" si="69"/>
        <v/>
      </c>
      <c r="U580" s="295" t="str">
        <f t="shared" si="70"/>
        <v/>
      </c>
      <c r="V580" s="296" t="str">
        <f t="shared" si="71"/>
        <v/>
      </c>
      <c r="W580" s="8"/>
      <c r="AR580" t="str">
        <f t="shared" si="72"/>
        <v/>
      </c>
      <c r="AS580" t="str">
        <f t="shared" ref="AS580:AS643" si="75">IF(OR(M580="Y",N580="Y"),"Y","")</f>
        <v/>
      </c>
      <c r="AT580" s="145"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ht="15" customHeight="1" x14ac:dyDescent="0.35">
      <c r="A581" s="271"/>
      <c r="B581" s="269"/>
      <c r="C581" s="270"/>
      <c r="D581" s="270"/>
      <c r="E581" s="270"/>
      <c r="F581" s="270"/>
      <c r="G581" s="272"/>
      <c r="H581" s="273"/>
      <c r="I581" s="271"/>
      <c r="J581" s="268"/>
      <c r="K581" s="268"/>
      <c r="L581" s="274"/>
      <c r="M581" s="275"/>
      <c r="N581" s="276"/>
      <c r="P581" s="291" t="str">
        <f>IF(R581 = "", "", COUNT($R$4:R581))</f>
        <v/>
      </c>
      <c r="Q581" s="291" t="str">
        <f t="shared" si="73"/>
        <v/>
      </c>
      <c r="R581" s="292" t="str">
        <f t="shared" si="74"/>
        <v/>
      </c>
      <c r="S581" s="293" t="str">
        <f t="shared" ref="S581:S644" si="76">IF(M581&lt;&gt;"",R581,"")</f>
        <v/>
      </c>
      <c r="T581" s="294" t="str">
        <f t="shared" ref="T581:T644" si="77">IF(IF(M581&lt;&gt;"",G581,"")=0, "O", IF(M581&lt;&gt;"",G581,""))</f>
        <v/>
      </c>
      <c r="U581" s="295" t="str">
        <f t="shared" ref="U581:U644" si="78">IF(N581&lt;&gt;"",R581,"")</f>
        <v/>
      </c>
      <c r="V581" s="296" t="str">
        <f t="shared" ref="V581:V644" si="79">IF(IF(N581&lt;&gt;"",G581,"")=0, "O", IF(N581&lt;&gt;"",G581,""))</f>
        <v/>
      </c>
      <c r="W581" s="8"/>
      <c r="AR581" t="str">
        <f t="shared" ref="AR581:AR644" si="80">IF(P581&gt;0, P581, "")</f>
        <v/>
      </c>
      <c r="AS581" t="str">
        <f t="shared" si="75"/>
        <v/>
      </c>
      <c r="AT581" s="145"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ht="15" customHeight="1" x14ac:dyDescent="0.35">
      <c r="A582" s="271"/>
      <c r="B582" s="269"/>
      <c r="C582" s="270"/>
      <c r="D582" s="270"/>
      <c r="E582" s="270"/>
      <c r="F582" s="270"/>
      <c r="G582" s="272"/>
      <c r="H582" s="273"/>
      <c r="I582" s="271"/>
      <c r="J582" s="268"/>
      <c r="K582" s="268"/>
      <c r="L582" s="274"/>
      <c r="M582" s="275"/>
      <c r="N582" s="276"/>
      <c r="P582" s="291" t="str">
        <f>IF(R582 = "", "", COUNT($R$4:R582))</f>
        <v/>
      </c>
      <c r="Q582" s="291" t="str">
        <f t="shared" si="73"/>
        <v/>
      </c>
      <c r="R582" s="292" t="str">
        <f t="shared" si="74"/>
        <v/>
      </c>
      <c r="S582" s="293" t="str">
        <f t="shared" si="76"/>
        <v/>
      </c>
      <c r="T582" s="294" t="str">
        <f t="shared" si="77"/>
        <v/>
      </c>
      <c r="U582" s="295" t="str">
        <f t="shared" si="78"/>
        <v/>
      </c>
      <c r="V582" s="296" t="str">
        <f t="shared" si="79"/>
        <v/>
      </c>
      <c r="W582" s="8"/>
      <c r="AR582" t="str">
        <f t="shared" si="80"/>
        <v/>
      </c>
      <c r="AS582" t="str">
        <f t="shared" si="75"/>
        <v/>
      </c>
      <c r="AT582" s="145"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ht="15" customHeight="1" x14ac:dyDescent="0.35">
      <c r="A583" s="271"/>
      <c r="B583" s="269"/>
      <c r="C583" s="270"/>
      <c r="D583" s="270"/>
      <c r="E583" s="270"/>
      <c r="F583" s="270"/>
      <c r="G583" s="272"/>
      <c r="H583" s="273"/>
      <c r="I583" s="271"/>
      <c r="J583" s="268"/>
      <c r="K583" s="268"/>
      <c r="L583" s="274"/>
      <c r="M583" s="275"/>
      <c r="N583" s="276"/>
      <c r="P583" s="291" t="str">
        <f>IF(R583 = "", "", COUNT($R$4:R583))</f>
        <v/>
      </c>
      <c r="Q583" s="291" t="str">
        <f t="shared" si="73"/>
        <v/>
      </c>
      <c r="R583" s="292" t="str">
        <f t="shared" si="74"/>
        <v/>
      </c>
      <c r="S583" s="293" t="str">
        <f t="shared" si="76"/>
        <v/>
      </c>
      <c r="T583" s="294" t="str">
        <f t="shared" si="77"/>
        <v/>
      </c>
      <c r="U583" s="295" t="str">
        <f t="shared" si="78"/>
        <v/>
      </c>
      <c r="V583" s="296" t="str">
        <f t="shared" si="79"/>
        <v/>
      </c>
      <c r="W583" s="8"/>
      <c r="AR583" t="str">
        <f t="shared" si="80"/>
        <v/>
      </c>
      <c r="AS583" t="str">
        <f t="shared" si="75"/>
        <v/>
      </c>
      <c r="AT583" s="145"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ht="15" customHeight="1" x14ac:dyDescent="0.35">
      <c r="A584" s="271"/>
      <c r="B584" s="269"/>
      <c r="C584" s="270"/>
      <c r="D584" s="270"/>
      <c r="E584" s="270"/>
      <c r="F584" s="270"/>
      <c r="G584" s="272"/>
      <c r="H584" s="273"/>
      <c r="I584" s="271"/>
      <c r="J584" s="268"/>
      <c r="K584" s="268"/>
      <c r="L584" s="274"/>
      <c r="M584" s="275"/>
      <c r="N584" s="276"/>
      <c r="P584" s="291" t="str">
        <f>IF(R584 = "", "", COUNT($R$4:R584))</f>
        <v/>
      </c>
      <c r="Q584" s="291" t="str">
        <f t="shared" si="73"/>
        <v/>
      </c>
      <c r="R584" s="292" t="str">
        <f t="shared" si="74"/>
        <v/>
      </c>
      <c r="S584" s="293" t="str">
        <f t="shared" si="76"/>
        <v/>
      </c>
      <c r="T584" s="294" t="str">
        <f t="shared" si="77"/>
        <v/>
      </c>
      <c r="U584" s="295" t="str">
        <f t="shared" si="78"/>
        <v/>
      </c>
      <c r="V584" s="296" t="str">
        <f t="shared" si="79"/>
        <v/>
      </c>
      <c r="W584" s="8"/>
      <c r="AR584" t="str">
        <f t="shared" si="80"/>
        <v/>
      </c>
      <c r="AS584" t="str">
        <f t="shared" si="75"/>
        <v/>
      </c>
      <c r="AT584" s="145"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ht="15" customHeight="1" x14ac:dyDescent="0.35">
      <c r="A585" s="271"/>
      <c r="B585" s="269"/>
      <c r="C585" s="270"/>
      <c r="D585" s="270"/>
      <c r="E585" s="270"/>
      <c r="F585" s="270"/>
      <c r="G585" s="272"/>
      <c r="H585" s="273"/>
      <c r="I585" s="271"/>
      <c r="J585" s="268"/>
      <c r="K585" s="268"/>
      <c r="L585" s="274"/>
      <c r="M585" s="275"/>
      <c r="N585" s="276"/>
      <c r="P585" s="291" t="str">
        <f>IF(R585 = "", "", COUNT($R$4:R585))</f>
        <v/>
      </c>
      <c r="Q585" s="291" t="str">
        <f t="shared" si="73"/>
        <v/>
      </c>
      <c r="R585" s="292" t="str">
        <f t="shared" si="74"/>
        <v/>
      </c>
      <c r="S585" s="293" t="str">
        <f t="shared" si="76"/>
        <v/>
      </c>
      <c r="T585" s="294" t="str">
        <f t="shared" si="77"/>
        <v/>
      </c>
      <c r="U585" s="295" t="str">
        <f t="shared" si="78"/>
        <v/>
      </c>
      <c r="V585" s="296" t="str">
        <f t="shared" si="79"/>
        <v/>
      </c>
      <c r="W585" s="8"/>
      <c r="AR585" t="str">
        <f t="shared" si="80"/>
        <v/>
      </c>
      <c r="AS585" t="str">
        <f t="shared" si="75"/>
        <v/>
      </c>
      <c r="AT585" s="145"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ht="15" customHeight="1" x14ac:dyDescent="0.35">
      <c r="A586" s="271"/>
      <c r="B586" s="269"/>
      <c r="C586" s="270"/>
      <c r="D586" s="270"/>
      <c r="E586" s="270"/>
      <c r="F586" s="270"/>
      <c r="G586" s="272"/>
      <c r="H586" s="273"/>
      <c r="I586" s="271"/>
      <c r="J586" s="268"/>
      <c r="K586" s="268"/>
      <c r="L586" s="274"/>
      <c r="M586" s="275"/>
      <c r="N586" s="276"/>
      <c r="P586" s="291" t="str">
        <f>IF(R586 = "", "", COUNT($R$4:R586))</f>
        <v/>
      </c>
      <c r="Q586" s="291" t="str">
        <f t="shared" si="73"/>
        <v/>
      </c>
      <c r="R586" s="292" t="str">
        <f t="shared" si="74"/>
        <v/>
      </c>
      <c r="S586" s="293" t="str">
        <f t="shared" si="76"/>
        <v/>
      </c>
      <c r="T586" s="294" t="str">
        <f t="shared" si="77"/>
        <v/>
      </c>
      <c r="U586" s="295" t="str">
        <f t="shared" si="78"/>
        <v/>
      </c>
      <c r="V586" s="296" t="str">
        <f t="shared" si="79"/>
        <v/>
      </c>
      <c r="W586" s="8"/>
      <c r="AR586" t="str">
        <f t="shared" si="80"/>
        <v/>
      </c>
      <c r="AS586" t="str">
        <f t="shared" si="75"/>
        <v/>
      </c>
      <c r="AT586" s="145"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ht="15" customHeight="1" x14ac:dyDescent="0.35">
      <c r="A587" s="271"/>
      <c r="B587" s="269"/>
      <c r="C587" s="270"/>
      <c r="D587" s="270"/>
      <c r="E587" s="270"/>
      <c r="F587" s="270"/>
      <c r="G587" s="272"/>
      <c r="H587" s="273"/>
      <c r="I587" s="271"/>
      <c r="J587" s="268"/>
      <c r="K587" s="268"/>
      <c r="L587" s="274"/>
      <c r="M587" s="275"/>
      <c r="N587" s="276"/>
      <c r="P587" s="291" t="str">
        <f>IF(R587 = "", "", COUNT($R$4:R587))</f>
        <v/>
      </c>
      <c r="Q587" s="291" t="str">
        <f t="shared" si="73"/>
        <v/>
      </c>
      <c r="R587" s="292" t="str">
        <f t="shared" si="74"/>
        <v/>
      </c>
      <c r="S587" s="293" t="str">
        <f t="shared" si="76"/>
        <v/>
      </c>
      <c r="T587" s="294" t="str">
        <f t="shared" si="77"/>
        <v/>
      </c>
      <c r="U587" s="295" t="str">
        <f t="shared" si="78"/>
        <v/>
      </c>
      <c r="V587" s="296" t="str">
        <f t="shared" si="79"/>
        <v/>
      </c>
      <c r="W587" s="8"/>
      <c r="AR587" t="str">
        <f t="shared" si="80"/>
        <v/>
      </c>
      <c r="AS587" t="str">
        <f t="shared" si="75"/>
        <v/>
      </c>
      <c r="AT587" s="145"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ht="15" customHeight="1" x14ac:dyDescent="0.35">
      <c r="A588" s="271"/>
      <c r="B588" s="269"/>
      <c r="C588" s="270"/>
      <c r="D588" s="270"/>
      <c r="E588" s="270"/>
      <c r="F588" s="270"/>
      <c r="G588" s="272"/>
      <c r="H588" s="273"/>
      <c r="I588" s="271"/>
      <c r="J588" s="268"/>
      <c r="K588" s="268"/>
      <c r="L588" s="274"/>
      <c r="M588" s="275"/>
      <c r="N588" s="276"/>
      <c r="P588" s="291" t="str">
        <f>IF(R588 = "", "", COUNT($R$4:R588))</f>
        <v/>
      </c>
      <c r="Q588" s="291" t="str">
        <f t="shared" si="73"/>
        <v/>
      </c>
      <c r="R588" s="292" t="str">
        <f t="shared" si="74"/>
        <v/>
      </c>
      <c r="S588" s="293" t="str">
        <f t="shared" si="76"/>
        <v/>
      </c>
      <c r="T588" s="294" t="str">
        <f t="shared" si="77"/>
        <v/>
      </c>
      <c r="U588" s="295" t="str">
        <f t="shared" si="78"/>
        <v/>
      </c>
      <c r="V588" s="296" t="str">
        <f t="shared" si="79"/>
        <v/>
      </c>
      <c r="W588" s="8"/>
      <c r="AR588" t="str">
        <f t="shared" si="80"/>
        <v/>
      </c>
      <c r="AS588" t="str">
        <f t="shared" si="75"/>
        <v/>
      </c>
      <c r="AT588" s="145"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ht="15" customHeight="1" x14ac:dyDescent="0.35">
      <c r="A589" s="271"/>
      <c r="B589" s="269"/>
      <c r="C589" s="270"/>
      <c r="D589" s="270"/>
      <c r="E589" s="270"/>
      <c r="F589" s="270"/>
      <c r="G589" s="272"/>
      <c r="H589" s="273"/>
      <c r="I589" s="271"/>
      <c r="J589" s="268"/>
      <c r="K589" s="268"/>
      <c r="L589" s="274"/>
      <c r="M589" s="275"/>
      <c r="N589" s="276"/>
      <c r="P589" s="291" t="str">
        <f>IF(R589 = "", "", COUNT($R$4:R589))</f>
        <v/>
      </c>
      <c r="Q589" s="291" t="str">
        <f t="shared" si="73"/>
        <v/>
      </c>
      <c r="R589" s="292" t="str">
        <f t="shared" si="74"/>
        <v/>
      </c>
      <c r="S589" s="293" t="str">
        <f t="shared" si="76"/>
        <v/>
      </c>
      <c r="T589" s="294" t="str">
        <f t="shared" si="77"/>
        <v/>
      </c>
      <c r="U589" s="295" t="str">
        <f t="shared" si="78"/>
        <v/>
      </c>
      <c r="V589" s="296" t="str">
        <f t="shared" si="79"/>
        <v/>
      </c>
      <c r="W589" s="8"/>
      <c r="AR589" t="str">
        <f t="shared" si="80"/>
        <v/>
      </c>
      <c r="AS589" t="str">
        <f t="shared" si="75"/>
        <v/>
      </c>
      <c r="AT589" s="145"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ht="15" customHeight="1" x14ac:dyDescent="0.35">
      <c r="A590" s="271"/>
      <c r="B590" s="269"/>
      <c r="C590" s="270"/>
      <c r="D590" s="270"/>
      <c r="E590" s="270"/>
      <c r="F590" s="270"/>
      <c r="G590" s="272"/>
      <c r="H590" s="273"/>
      <c r="I590" s="271"/>
      <c r="J590" s="268"/>
      <c r="K590" s="268"/>
      <c r="L590" s="274"/>
      <c r="M590" s="275"/>
      <c r="N590" s="276"/>
      <c r="P590" s="291" t="str">
        <f>IF(R590 = "", "", COUNT($R$4:R590))</f>
        <v/>
      </c>
      <c r="Q590" s="291" t="str">
        <f t="shared" si="73"/>
        <v/>
      </c>
      <c r="R590" s="292" t="str">
        <f t="shared" si="74"/>
        <v/>
      </c>
      <c r="S590" s="293" t="str">
        <f t="shared" si="76"/>
        <v/>
      </c>
      <c r="T590" s="294" t="str">
        <f t="shared" si="77"/>
        <v/>
      </c>
      <c r="U590" s="295" t="str">
        <f t="shared" si="78"/>
        <v/>
      </c>
      <c r="V590" s="296" t="str">
        <f t="shared" si="79"/>
        <v/>
      </c>
      <c r="W590" s="8"/>
      <c r="AR590" t="str">
        <f t="shared" si="80"/>
        <v/>
      </c>
      <c r="AS590" t="str">
        <f t="shared" si="75"/>
        <v/>
      </c>
      <c r="AT590" s="145"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ht="15" customHeight="1" x14ac:dyDescent="0.35">
      <c r="A591" s="271"/>
      <c r="B591" s="269"/>
      <c r="C591" s="270"/>
      <c r="D591" s="270"/>
      <c r="E591" s="270"/>
      <c r="F591" s="270"/>
      <c r="G591" s="272"/>
      <c r="H591" s="273"/>
      <c r="I591" s="271"/>
      <c r="J591" s="268"/>
      <c r="K591" s="268"/>
      <c r="L591" s="274"/>
      <c r="M591" s="275"/>
      <c r="N591" s="276"/>
      <c r="P591" s="291" t="str">
        <f>IF(R591 = "", "", COUNT($R$4:R591))</f>
        <v/>
      </c>
      <c r="Q591" s="291" t="str">
        <f t="shared" si="73"/>
        <v/>
      </c>
      <c r="R591" s="292" t="str">
        <f t="shared" si="74"/>
        <v/>
      </c>
      <c r="S591" s="293" t="str">
        <f t="shared" si="76"/>
        <v/>
      </c>
      <c r="T591" s="294" t="str">
        <f t="shared" si="77"/>
        <v/>
      </c>
      <c r="U591" s="295" t="str">
        <f t="shared" si="78"/>
        <v/>
      </c>
      <c r="V591" s="296" t="str">
        <f t="shared" si="79"/>
        <v/>
      </c>
      <c r="W591" s="8"/>
      <c r="AR591" t="str">
        <f t="shared" si="80"/>
        <v/>
      </c>
      <c r="AS591" t="str">
        <f t="shared" si="75"/>
        <v/>
      </c>
      <c r="AT591" s="145"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ht="15" customHeight="1" x14ac:dyDescent="0.35">
      <c r="A592" s="271"/>
      <c r="B592" s="269"/>
      <c r="C592" s="270"/>
      <c r="D592" s="270"/>
      <c r="E592" s="270"/>
      <c r="F592" s="270"/>
      <c r="G592" s="272"/>
      <c r="H592" s="273"/>
      <c r="I592" s="271"/>
      <c r="J592" s="268"/>
      <c r="K592" s="268"/>
      <c r="L592" s="274"/>
      <c r="M592" s="275"/>
      <c r="N592" s="276"/>
      <c r="P592" s="291" t="str">
        <f>IF(R592 = "", "", COUNT($R$4:R592))</f>
        <v/>
      </c>
      <c r="Q592" s="291" t="str">
        <f t="shared" si="73"/>
        <v/>
      </c>
      <c r="R592" s="292" t="str">
        <f t="shared" si="74"/>
        <v/>
      </c>
      <c r="S592" s="293" t="str">
        <f t="shared" si="76"/>
        <v/>
      </c>
      <c r="T592" s="294" t="str">
        <f t="shared" si="77"/>
        <v/>
      </c>
      <c r="U592" s="295" t="str">
        <f t="shared" si="78"/>
        <v/>
      </c>
      <c r="V592" s="296" t="str">
        <f t="shared" si="79"/>
        <v/>
      </c>
      <c r="W592" s="8"/>
      <c r="AR592" t="str">
        <f t="shared" si="80"/>
        <v/>
      </c>
      <c r="AS592" t="str">
        <f t="shared" si="75"/>
        <v/>
      </c>
      <c r="AT592" s="145"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ht="15" customHeight="1" x14ac:dyDescent="0.35">
      <c r="A593" s="271"/>
      <c r="B593" s="269"/>
      <c r="C593" s="270"/>
      <c r="D593" s="270"/>
      <c r="E593" s="270"/>
      <c r="F593" s="270"/>
      <c r="G593" s="272"/>
      <c r="H593" s="273"/>
      <c r="I593" s="271"/>
      <c r="J593" s="268"/>
      <c r="K593" s="268"/>
      <c r="L593" s="274"/>
      <c r="M593" s="275"/>
      <c r="N593" s="276"/>
      <c r="P593" s="291" t="str">
        <f>IF(R593 = "", "", COUNT($R$4:R593))</f>
        <v/>
      </c>
      <c r="Q593" s="291" t="str">
        <f t="shared" si="73"/>
        <v/>
      </c>
      <c r="R593" s="292" t="str">
        <f t="shared" si="74"/>
        <v/>
      </c>
      <c r="S593" s="293" t="str">
        <f t="shared" si="76"/>
        <v/>
      </c>
      <c r="T593" s="294" t="str">
        <f t="shared" si="77"/>
        <v/>
      </c>
      <c r="U593" s="295" t="str">
        <f t="shared" si="78"/>
        <v/>
      </c>
      <c r="V593" s="296" t="str">
        <f t="shared" si="79"/>
        <v/>
      </c>
      <c r="W593" s="8"/>
      <c r="AR593" t="str">
        <f t="shared" si="80"/>
        <v/>
      </c>
      <c r="AS593" t="str">
        <f t="shared" si="75"/>
        <v/>
      </c>
      <c r="AT593" s="145"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ht="15" customHeight="1" x14ac:dyDescent="0.35">
      <c r="A594" s="271"/>
      <c r="B594" s="269"/>
      <c r="C594" s="270"/>
      <c r="D594" s="270"/>
      <c r="E594" s="270"/>
      <c r="F594" s="270"/>
      <c r="G594" s="272"/>
      <c r="H594" s="273"/>
      <c r="I594" s="271"/>
      <c r="J594" s="268"/>
      <c r="K594" s="268"/>
      <c r="L594" s="274"/>
      <c r="M594" s="275"/>
      <c r="N594" s="276"/>
      <c r="P594" s="291" t="str">
        <f>IF(R594 = "", "", COUNT($R$4:R594))</f>
        <v/>
      </c>
      <c r="Q594" s="291" t="str">
        <f t="shared" si="73"/>
        <v/>
      </c>
      <c r="R594" s="292" t="str">
        <f t="shared" si="74"/>
        <v/>
      </c>
      <c r="S594" s="293" t="str">
        <f t="shared" si="76"/>
        <v/>
      </c>
      <c r="T594" s="294" t="str">
        <f t="shared" si="77"/>
        <v/>
      </c>
      <c r="U594" s="295" t="str">
        <f t="shared" si="78"/>
        <v/>
      </c>
      <c r="V594" s="296" t="str">
        <f t="shared" si="79"/>
        <v/>
      </c>
      <c r="W594" s="8"/>
      <c r="AR594" t="str">
        <f t="shared" si="80"/>
        <v/>
      </c>
      <c r="AS594" t="str">
        <f t="shared" si="75"/>
        <v/>
      </c>
      <c r="AT594" s="145"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ht="15" customHeight="1" x14ac:dyDescent="0.35">
      <c r="A595" s="271"/>
      <c r="B595" s="269"/>
      <c r="C595" s="270"/>
      <c r="D595" s="270"/>
      <c r="E595" s="270"/>
      <c r="F595" s="270"/>
      <c r="G595" s="272"/>
      <c r="H595" s="273"/>
      <c r="I595" s="271"/>
      <c r="J595" s="268"/>
      <c r="K595" s="268"/>
      <c r="L595" s="274"/>
      <c r="M595" s="275"/>
      <c r="N595" s="276"/>
      <c r="P595" s="291" t="str">
        <f>IF(R595 = "", "", COUNT($R$4:R595))</f>
        <v/>
      </c>
      <c r="Q595" s="291" t="str">
        <f t="shared" si="73"/>
        <v/>
      </c>
      <c r="R595" s="292" t="str">
        <f t="shared" si="74"/>
        <v/>
      </c>
      <c r="S595" s="293" t="str">
        <f t="shared" si="76"/>
        <v/>
      </c>
      <c r="T595" s="294" t="str">
        <f t="shared" si="77"/>
        <v/>
      </c>
      <c r="U595" s="295" t="str">
        <f t="shared" si="78"/>
        <v/>
      </c>
      <c r="V595" s="296" t="str">
        <f t="shared" si="79"/>
        <v/>
      </c>
      <c r="W595" s="8"/>
      <c r="AR595" t="str">
        <f t="shared" si="80"/>
        <v/>
      </c>
      <c r="AS595" t="str">
        <f t="shared" si="75"/>
        <v/>
      </c>
      <c r="AT595" s="145"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ht="15" customHeight="1" x14ac:dyDescent="0.35">
      <c r="A596" s="271"/>
      <c r="B596" s="269"/>
      <c r="C596" s="270"/>
      <c r="D596" s="270"/>
      <c r="E596" s="270"/>
      <c r="F596" s="270"/>
      <c r="G596" s="272"/>
      <c r="H596" s="273"/>
      <c r="I596" s="271"/>
      <c r="J596" s="268"/>
      <c r="K596" s="268"/>
      <c r="L596" s="274"/>
      <c r="M596" s="275"/>
      <c r="N596" s="276"/>
      <c r="P596" s="291" t="str">
        <f>IF(R596 = "", "", COUNT($R$4:R596))</f>
        <v/>
      </c>
      <c r="Q596" s="291" t="str">
        <f t="shared" si="73"/>
        <v/>
      </c>
      <c r="R596" s="292" t="str">
        <f t="shared" si="74"/>
        <v/>
      </c>
      <c r="S596" s="293" t="str">
        <f t="shared" si="76"/>
        <v/>
      </c>
      <c r="T596" s="294" t="str">
        <f t="shared" si="77"/>
        <v/>
      </c>
      <c r="U596" s="295" t="str">
        <f t="shared" si="78"/>
        <v/>
      </c>
      <c r="V596" s="296" t="str">
        <f t="shared" si="79"/>
        <v/>
      </c>
      <c r="W596" s="8"/>
      <c r="AR596" t="str">
        <f t="shared" si="80"/>
        <v/>
      </c>
      <c r="AS596" t="str">
        <f t="shared" si="75"/>
        <v/>
      </c>
      <c r="AT596" s="145"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ht="15" customHeight="1" x14ac:dyDescent="0.35">
      <c r="A597" s="271"/>
      <c r="B597" s="269"/>
      <c r="C597" s="270"/>
      <c r="D597" s="270"/>
      <c r="E597" s="270"/>
      <c r="F597" s="270"/>
      <c r="G597" s="272"/>
      <c r="H597" s="273"/>
      <c r="I597" s="271"/>
      <c r="J597" s="268"/>
      <c r="K597" s="268"/>
      <c r="L597" s="274"/>
      <c r="M597" s="275"/>
      <c r="N597" s="276"/>
      <c r="P597" s="291" t="str">
        <f>IF(R597 = "", "", COUNT($R$4:R597))</f>
        <v/>
      </c>
      <c r="Q597" s="291" t="str">
        <f t="shared" si="73"/>
        <v/>
      </c>
      <c r="R597" s="292" t="str">
        <f t="shared" si="74"/>
        <v/>
      </c>
      <c r="S597" s="293" t="str">
        <f t="shared" si="76"/>
        <v/>
      </c>
      <c r="T597" s="294" t="str">
        <f t="shared" si="77"/>
        <v/>
      </c>
      <c r="U597" s="295" t="str">
        <f t="shared" si="78"/>
        <v/>
      </c>
      <c r="V597" s="296" t="str">
        <f t="shared" si="79"/>
        <v/>
      </c>
      <c r="W597" s="8"/>
      <c r="AR597" t="str">
        <f t="shared" si="80"/>
        <v/>
      </c>
      <c r="AS597" t="str">
        <f t="shared" si="75"/>
        <v/>
      </c>
      <c r="AT597" s="145"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ht="15" customHeight="1" x14ac:dyDescent="0.35">
      <c r="A598" s="271"/>
      <c r="B598" s="269"/>
      <c r="C598" s="270"/>
      <c r="D598" s="270"/>
      <c r="E598" s="270"/>
      <c r="F598" s="270"/>
      <c r="G598" s="272"/>
      <c r="H598" s="273"/>
      <c r="I598" s="271"/>
      <c r="J598" s="268"/>
      <c r="K598" s="268"/>
      <c r="L598" s="274"/>
      <c r="M598" s="275"/>
      <c r="N598" s="276"/>
      <c r="P598" s="291" t="str">
        <f>IF(R598 = "", "", COUNT($R$4:R598))</f>
        <v/>
      </c>
      <c r="Q598" s="291" t="str">
        <f t="shared" si="73"/>
        <v/>
      </c>
      <c r="R598" s="292" t="str">
        <f t="shared" si="74"/>
        <v/>
      </c>
      <c r="S598" s="293" t="str">
        <f t="shared" si="76"/>
        <v/>
      </c>
      <c r="T598" s="294" t="str">
        <f t="shared" si="77"/>
        <v/>
      </c>
      <c r="U598" s="295" t="str">
        <f t="shared" si="78"/>
        <v/>
      </c>
      <c r="V598" s="296" t="str">
        <f t="shared" si="79"/>
        <v/>
      </c>
      <c r="W598" s="8"/>
      <c r="AR598" t="str">
        <f t="shared" si="80"/>
        <v/>
      </c>
      <c r="AS598" t="str">
        <f t="shared" si="75"/>
        <v/>
      </c>
      <c r="AT598" s="145"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ht="15" customHeight="1" x14ac:dyDescent="0.35">
      <c r="A599" s="271"/>
      <c r="B599" s="269"/>
      <c r="C599" s="270"/>
      <c r="D599" s="270"/>
      <c r="E599" s="270"/>
      <c r="F599" s="270"/>
      <c r="G599" s="272"/>
      <c r="H599" s="273"/>
      <c r="I599" s="271"/>
      <c r="J599" s="268"/>
      <c r="K599" s="268"/>
      <c r="L599" s="274"/>
      <c r="M599" s="275"/>
      <c r="N599" s="276"/>
      <c r="P599" s="291" t="str">
        <f>IF(R599 = "", "", COUNT($R$4:R599))</f>
        <v/>
      </c>
      <c r="Q599" s="291" t="str">
        <f t="shared" si="73"/>
        <v/>
      </c>
      <c r="R599" s="292" t="str">
        <f t="shared" si="74"/>
        <v/>
      </c>
      <c r="S599" s="293" t="str">
        <f t="shared" si="76"/>
        <v/>
      </c>
      <c r="T599" s="294" t="str">
        <f t="shared" si="77"/>
        <v/>
      </c>
      <c r="U599" s="295" t="str">
        <f t="shared" si="78"/>
        <v/>
      </c>
      <c r="V599" s="296" t="str">
        <f t="shared" si="79"/>
        <v/>
      </c>
      <c r="W599" s="8"/>
      <c r="AR599" t="str">
        <f t="shared" si="80"/>
        <v/>
      </c>
      <c r="AS599" t="str">
        <f t="shared" si="75"/>
        <v/>
      </c>
      <c r="AT599" s="145"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ht="15" customHeight="1" x14ac:dyDescent="0.35">
      <c r="A600" s="271"/>
      <c r="B600" s="269"/>
      <c r="C600" s="270"/>
      <c r="D600" s="270"/>
      <c r="E600" s="270"/>
      <c r="F600" s="270"/>
      <c r="G600" s="272"/>
      <c r="H600" s="273"/>
      <c r="I600" s="271"/>
      <c r="J600" s="268"/>
      <c r="K600" s="268"/>
      <c r="L600" s="274"/>
      <c r="M600" s="275"/>
      <c r="N600" s="276"/>
      <c r="P600" s="291" t="str">
        <f>IF(R600 = "", "", COUNT($R$4:R600))</f>
        <v/>
      </c>
      <c r="Q600" s="291" t="str">
        <f t="shared" si="73"/>
        <v/>
      </c>
      <c r="R600" s="292" t="str">
        <f t="shared" si="74"/>
        <v/>
      </c>
      <c r="S600" s="293" t="str">
        <f t="shared" si="76"/>
        <v/>
      </c>
      <c r="T600" s="294" t="str">
        <f t="shared" si="77"/>
        <v/>
      </c>
      <c r="U600" s="295" t="str">
        <f t="shared" si="78"/>
        <v/>
      </c>
      <c r="V600" s="296" t="str">
        <f t="shared" si="79"/>
        <v/>
      </c>
      <c r="W600" s="8"/>
      <c r="AR600" t="str">
        <f t="shared" si="80"/>
        <v/>
      </c>
      <c r="AS600" t="str">
        <f t="shared" si="75"/>
        <v/>
      </c>
      <c r="AT600" s="145"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ht="15" customHeight="1" x14ac:dyDescent="0.35">
      <c r="A601" s="271"/>
      <c r="B601" s="269"/>
      <c r="C601" s="270"/>
      <c r="D601" s="270"/>
      <c r="E601" s="270"/>
      <c r="F601" s="270"/>
      <c r="G601" s="272"/>
      <c r="H601" s="273"/>
      <c r="I601" s="271"/>
      <c r="J601" s="268"/>
      <c r="K601" s="268"/>
      <c r="L601" s="274"/>
      <c r="M601" s="275"/>
      <c r="N601" s="276"/>
      <c r="P601" s="291" t="str">
        <f>IF(R601 = "", "", COUNT($R$4:R601))</f>
        <v/>
      </c>
      <c r="Q601" s="291" t="str">
        <f t="shared" si="73"/>
        <v/>
      </c>
      <c r="R601" s="292" t="str">
        <f t="shared" si="74"/>
        <v/>
      </c>
      <c r="S601" s="293" t="str">
        <f t="shared" si="76"/>
        <v/>
      </c>
      <c r="T601" s="294" t="str">
        <f t="shared" si="77"/>
        <v/>
      </c>
      <c r="U601" s="295" t="str">
        <f t="shared" si="78"/>
        <v/>
      </c>
      <c r="V601" s="296" t="str">
        <f t="shared" si="79"/>
        <v/>
      </c>
      <c r="W601" s="8"/>
      <c r="AR601" t="str">
        <f t="shared" si="80"/>
        <v/>
      </c>
      <c r="AS601" t="str">
        <f t="shared" si="75"/>
        <v/>
      </c>
      <c r="AT601" s="145"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ht="15" customHeight="1" x14ac:dyDescent="0.35">
      <c r="A602" s="271"/>
      <c r="B602" s="269"/>
      <c r="C602" s="270"/>
      <c r="D602" s="270"/>
      <c r="E602" s="270"/>
      <c r="F602" s="270"/>
      <c r="G602" s="272"/>
      <c r="H602" s="273"/>
      <c r="I602" s="271"/>
      <c r="J602" s="268"/>
      <c r="K602" s="268"/>
      <c r="L602" s="274"/>
      <c r="M602" s="275"/>
      <c r="N602" s="276"/>
      <c r="P602" s="291" t="str">
        <f>IF(R602 = "", "", COUNT($R$4:R602))</f>
        <v/>
      </c>
      <c r="Q602" s="291" t="str">
        <f t="shared" si="73"/>
        <v/>
      </c>
      <c r="R602" s="292" t="str">
        <f t="shared" si="74"/>
        <v/>
      </c>
      <c r="S602" s="293" t="str">
        <f t="shared" si="76"/>
        <v/>
      </c>
      <c r="T602" s="294" t="str">
        <f t="shared" si="77"/>
        <v/>
      </c>
      <c r="U602" s="295" t="str">
        <f t="shared" si="78"/>
        <v/>
      </c>
      <c r="V602" s="296" t="str">
        <f t="shared" si="79"/>
        <v/>
      </c>
      <c r="W602" s="8"/>
      <c r="AR602" t="str">
        <f t="shared" si="80"/>
        <v/>
      </c>
      <c r="AS602" t="str">
        <f t="shared" si="75"/>
        <v/>
      </c>
      <c r="AT602" s="145"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ht="15" customHeight="1" x14ac:dyDescent="0.35">
      <c r="A603" s="271"/>
      <c r="B603" s="269"/>
      <c r="C603" s="270"/>
      <c r="D603" s="270"/>
      <c r="E603" s="270"/>
      <c r="F603" s="270"/>
      <c r="G603" s="272"/>
      <c r="H603" s="273"/>
      <c r="I603" s="271"/>
      <c r="J603" s="268"/>
      <c r="K603" s="268"/>
      <c r="L603" s="274"/>
      <c r="M603" s="275"/>
      <c r="N603" s="276"/>
      <c r="P603" s="291" t="str">
        <f>IF(R603 = "", "", COUNT($R$4:R603))</f>
        <v/>
      </c>
      <c r="Q603" s="291" t="str">
        <f t="shared" si="73"/>
        <v/>
      </c>
      <c r="R603" s="292" t="str">
        <f t="shared" si="74"/>
        <v/>
      </c>
      <c r="S603" s="293" t="str">
        <f t="shared" si="76"/>
        <v/>
      </c>
      <c r="T603" s="294" t="str">
        <f t="shared" si="77"/>
        <v/>
      </c>
      <c r="U603" s="295" t="str">
        <f t="shared" si="78"/>
        <v/>
      </c>
      <c r="V603" s="296" t="str">
        <f t="shared" si="79"/>
        <v/>
      </c>
      <c r="W603" s="8"/>
      <c r="AR603" t="str">
        <f t="shared" si="80"/>
        <v/>
      </c>
      <c r="AS603" t="str">
        <f t="shared" si="75"/>
        <v/>
      </c>
      <c r="AT603" s="145"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ht="15" customHeight="1" x14ac:dyDescent="0.35">
      <c r="A604" s="271"/>
      <c r="B604" s="269"/>
      <c r="C604" s="270"/>
      <c r="D604" s="270"/>
      <c r="E604" s="270"/>
      <c r="F604" s="270"/>
      <c r="G604" s="272"/>
      <c r="H604" s="273"/>
      <c r="I604" s="271"/>
      <c r="J604" s="268"/>
      <c r="K604" s="268"/>
      <c r="L604" s="274"/>
      <c r="M604" s="275"/>
      <c r="N604" s="276"/>
      <c r="P604" s="291" t="str">
        <f>IF(R604 = "", "", COUNT($R$4:R604))</f>
        <v/>
      </c>
      <c r="Q604" s="291" t="str">
        <f t="shared" si="73"/>
        <v/>
      </c>
      <c r="R604" s="292" t="str">
        <f t="shared" si="74"/>
        <v/>
      </c>
      <c r="S604" s="293" t="str">
        <f t="shared" si="76"/>
        <v/>
      </c>
      <c r="T604" s="294" t="str">
        <f t="shared" si="77"/>
        <v/>
      </c>
      <c r="U604" s="295" t="str">
        <f t="shared" si="78"/>
        <v/>
      </c>
      <c r="V604" s="296" t="str">
        <f t="shared" si="79"/>
        <v/>
      </c>
      <c r="W604" s="8"/>
      <c r="AR604" t="str">
        <f t="shared" si="80"/>
        <v/>
      </c>
      <c r="AS604" t="str">
        <f t="shared" si="75"/>
        <v/>
      </c>
      <c r="AT604" s="145"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ht="15" customHeight="1" x14ac:dyDescent="0.35">
      <c r="A605" s="271"/>
      <c r="B605" s="269"/>
      <c r="C605" s="270"/>
      <c r="D605" s="270"/>
      <c r="E605" s="270"/>
      <c r="F605" s="270"/>
      <c r="G605" s="272"/>
      <c r="H605" s="273"/>
      <c r="I605" s="271"/>
      <c r="J605" s="268"/>
      <c r="K605" s="268"/>
      <c r="L605" s="274"/>
      <c r="M605" s="275"/>
      <c r="N605" s="276"/>
      <c r="P605" s="291" t="str">
        <f>IF(R605 = "", "", COUNT($R$4:R605))</f>
        <v/>
      </c>
      <c r="Q605" s="291" t="str">
        <f t="shared" si="73"/>
        <v/>
      </c>
      <c r="R605" s="292" t="str">
        <f t="shared" si="74"/>
        <v/>
      </c>
      <c r="S605" s="293" t="str">
        <f t="shared" si="76"/>
        <v/>
      </c>
      <c r="T605" s="294" t="str">
        <f t="shared" si="77"/>
        <v/>
      </c>
      <c r="U605" s="295" t="str">
        <f t="shared" si="78"/>
        <v/>
      </c>
      <c r="V605" s="296" t="str">
        <f t="shared" si="79"/>
        <v/>
      </c>
      <c r="W605" s="8"/>
      <c r="AR605" t="str">
        <f t="shared" si="80"/>
        <v/>
      </c>
      <c r="AS605" t="str">
        <f t="shared" si="75"/>
        <v/>
      </c>
      <c r="AT605" s="145"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ht="15" customHeight="1" x14ac:dyDescent="0.35">
      <c r="A606" s="271"/>
      <c r="B606" s="269"/>
      <c r="C606" s="270"/>
      <c r="D606" s="270"/>
      <c r="E606" s="270"/>
      <c r="F606" s="270"/>
      <c r="G606" s="272"/>
      <c r="H606" s="273"/>
      <c r="I606" s="271"/>
      <c r="J606" s="268"/>
      <c r="K606" s="268"/>
      <c r="L606" s="274"/>
      <c r="M606" s="275"/>
      <c r="N606" s="276"/>
      <c r="P606" s="291" t="str">
        <f>IF(R606 = "", "", COUNT($R$4:R606))</f>
        <v/>
      </c>
      <c r="Q606" s="291" t="str">
        <f t="shared" si="73"/>
        <v/>
      </c>
      <c r="R606" s="292" t="str">
        <f t="shared" si="74"/>
        <v/>
      </c>
      <c r="S606" s="293" t="str">
        <f t="shared" si="76"/>
        <v/>
      </c>
      <c r="T606" s="294" t="str">
        <f t="shared" si="77"/>
        <v/>
      </c>
      <c r="U606" s="295" t="str">
        <f t="shared" si="78"/>
        <v/>
      </c>
      <c r="V606" s="296" t="str">
        <f t="shared" si="79"/>
        <v/>
      </c>
      <c r="W606" s="8"/>
      <c r="AR606" t="str">
        <f t="shared" si="80"/>
        <v/>
      </c>
      <c r="AS606" t="str">
        <f t="shared" si="75"/>
        <v/>
      </c>
      <c r="AT606" s="145"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ht="15" customHeight="1" x14ac:dyDescent="0.35">
      <c r="A607" s="271"/>
      <c r="B607" s="269"/>
      <c r="C607" s="270"/>
      <c r="D607" s="270"/>
      <c r="E607" s="270"/>
      <c r="F607" s="270"/>
      <c r="G607" s="272"/>
      <c r="H607" s="273"/>
      <c r="I607" s="271"/>
      <c r="J607" s="268"/>
      <c r="K607" s="268"/>
      <c r="L607" s="274"/>
      <c r="M607" s="275"/>
      <c r="N607" s="276"/>
      <c r="P607" s="291" t="str">
        <f>IF(R607 = "", "", COUNT($R$4:R607))</f>
        <v/>
      </c>
      <c r="Q607" s="291" t="str">
        <f t="shared" si="73"/>
        <v/>
      </c>
      <c r="R607" s="292" t="str">
        <f t="shared" si="74"/>
        <v/>
      </c>
      <c r="S607" s="293" t="str">
        <f t="shared" si="76"/>
        <v/>
      </c>
      <c r="T607" s="294" t="str">
        <f t="shared" si="77"/>
        <v/>
      </c>
      <c r="U607" s="295" t="str">
        <f t="shared" si="78"/>
        <v/>
      </c>
      <c r="V607" s="296" t="str">
        <f t="shared" si="79"/>
        <v/>
      </c>
      <c r="W607" s="8"/>
      <c r="AR607" t="str">
        <f t="shared" si="80"/>
        <v/>
      </c>
      <c r="AS607" t="str">
        <f t="shared" si="75"/>
        <v/>
      </c>
      <c r="AT607" s="145"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ht="15" customHeight="1" x14ac:dyDescent="0.35">
      <c r="A608" s="271"/>
      <c r="B608" s="269"/>
      <c r="C608" s="270"/>
      <c r="D608" s="270"/>
      <c r="E608" s="270"/>
      <c r="F608" s="270"/>
      <c r="G608" s="272"/>
      <c r="H608" s="273"/>
      <c r="I608" s="271"/>
      <c r="J608" s="268"/>
      <c r="K608" s="268"/>
      <c r="L608" s="274"/>
      <c r="M608" s="275"/>
      <c r="N608" s="276"/>
      <c r="P608" s="291" t="str">
        <f>IF(R608 = "", "", COUNT($R$4:R608))</f>
        <v/>
      </c>
      <c r="Q608" s="291" t="str">
        <f t="shared" si="73"/>
        <v/>
      </c>
      <c r="R608" s="292" t="str">
        <f t="shared" si="74"/>
        <v/>
      </c>
      <c r="S608" s="293" t="str">
        <f t="shared" si="76"/>
        <v/>
      </c>
      <c r="T608" s="294" t="str">
        <f t="shared" si="77"/>
        <v/>
      </c>
      <c r="U608" s="295" t="str">
        <f t="shared" si="78"/>
        <v/>
      </c>
      <c r="V608" s="296" t="str">
        <f t="shared" si="79"/>
        <v/>
      </c>
      <c r="W608" s="8"/>
      <c r="AR608" t="str">
        <f t="shared" si="80"/>
        <v/>
      </c>
      <c r="AS608" t="str">
        <f t="shared" si="75"/>
        <v/>
      </c>
      <c r="AT608" s="145"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ht="15" customHeight="1" x14ac:dyDescent="0.35">
      <c r="A609" s="271"/>
      <c r="B609" s="269"/>
      <c r="C609" s="270"/>
      <c r="D609" s="270"/>
      <c r="E609" s="270"/>
      <c r="F609" s="270"/>
      <c r="G609" s="272"/>
      <c r="H609" s="273"/>
      <c r="I609" s="271"/>
      <c r="J609" s="268"/>
      <c r="K609" s="268"/>
      <c r="L609" s="274"/>
      <c r="M609" s="275"/>
      <c r="N609" s="276"/>
      <c r="P609" s="291" t="str">
        <f>IF(R609 = "", "", COUNT($R$4:R609))</f>
        <v/>
      </c>
      <c r="Q609" s="291" t="str">
        <f t="shared" si="73"/>
        <v/>
      </c>
      <c r="R609" s="292" t="str">
        <f t="shared" si="74"/>
        <v/>
      </c>
      <c r="S609" s="293" t="str">
        <f t="shared" si="76"/>
        <v/>
      </c>
      <c r="T609" s="294" t="str">
        <f t="shared" si="77"/>
        <v/>
      </c>
      <c r="U609" s="295" t="str">
        <f t="shared" si="78"/>
        <v/>
      </c>
      <c r="V609" s="296" t="str">
        <f t="shared" si="79"/>
        <v/>
      </c>
      <c r="W609" s="8"/>
      <c r="AR609" t="str">
        <f t="shared" si="80"/>
        <v/>
      </c>
      <c r="AS609" t="str">
        <f t="shared" si="75"/>
        <v/>
      </c>
      <c r="AT609" s="145"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ht="15" customHeight="1" x14ac:dyDescent="0.35">
      <c r="A610" s="271"/>
      <c r="B610" s="269"/>
      <c r="C610" s="270"/>
      <c r="D610" s="270"/>
      <c r="E610" s="270"/>
      <c r="F610" s="270"/>
      <c r="G610" s="272"/>
      <c r="H610" s="273"/>
      <c r="I610" s="271"/>
      <c r="J610" s="268"/>
      <c r="K610" s="268"/>
      <c r="L610" s="274"/>
      <c r="M610" s="275"/>
      <c r="N610" s="276"/>
      <c r="P610" s="291" t="str">
        <f>IF(R610 = "", "", COUNT($R$4:R610))</f>
        <v/>
      </c>
      <c r="Q610" s="291" t="str">
        <f t="shared" si="73"/>
        <v/>
      </c>
      <c r="R610" s="292" t="str">
        <f t="shared" si="74"/>
        <v/>
      </c>
      <c r="S610" s="293" t="str">
        <f t="shared" si="76"/>
        <v/>
      </c>
      <c r="T610" s="294" t="str">
        <f t="shared" si="77"/>
        <v/>
      </c>
      <c r="U610" s="295" t="str">
        <f t="shared" si="78"/>
        <v/>
      </c>
      <c r="V610" s="296" t="str">
        <f t="shared" si="79"/>
        <v/>
      </c>
      <c r="W610" s="8"/>
      <c r="AR610" t="str">
        <f t="shared" si="80"/>
        <v/>
      </c>
      <c r="AS610" t="str">
        <f t="shared" si="75"/>
        <v/>
      </c>
      <c r="AT610" s="145"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ht="15" customHeight="1" x14ac:dyDescent="0.35">
      <c r="A611" s="271"/>
      <c r="B611" s="269"/>
      <c r="C611" s="270"/>
      <c r="D611" s="270"/>
      <c r="E611" s="270"/>
      <c r="F611" s="270"/>
      <c r="G611" s="272"/>
      <c r="H611" s="273"/>
      <c r="I611" s="271"/>
      <c r="J611" s="268"/>
      <c r="K611" s="268"/>
      <c r="L611" s="274"/>
      <c r="M611" s="275"/>
      <c r="N611" s="276"/>
      <c r="P611" s="291" t="str">
        <f>IF(R611 = "", "", COUNT($R$4:R611))</f>
        <v/>
      </c>
      <c r="Q611" s="291" t="str">
        <f t="shared" si="73"/>
        <v/>
      </c>
      <c r="R611" s="292" t="str">
        <f t="shared" si="74"/>
        <v/>
      </c>
      <c r="S611" s="293" t="str">
        <f t="shared" si="76"/>
        <v/>
      </c>
      <c r="T611" s="294" t="str">
        <f t="shared" si="77"/>
        <v/>
      </c>
      <c r="U611" s="295" t="str">
        <f t="shared" si="78"/>
        <v/>
      </c>
      <c r="V611" s="296" t="str">
        <f t="shared" si="79"/>
        <v/>
      </c>
      <c r="W611" s="8"/>
      <c r="AR611" t="str">
        <f t="shared" si="80"/>
        <v/>
      </c>
      <c r="AS611" t="str">
        <f t="shared" si="75"/>
        <v/>
      </c>
      <c r="AT611" s="145"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ht="15" customHeight="1" x14ac:dyDescent="0.35">
      <c r="A612" s="271"/>
      <c r="B612" s="269"/>
      <c r="C612" s="270"/>
      <c r="D612" s="270"/>
      <c r="E612" s="270"/>
      <c r="F612" s="270"/>
      <c r="G612" s="272"/>
      <c r="H612" s="273"/>
      <c r="I612" s="271"/>
      <c r="J612" s="268"/>
      <c r="K612" s="268"/>
      <c r="L612" s="274"/>
      <c r="M612" s="275"/>
      <c r="N612" s="276"/>
      <c r="P612" s="291" t="str">
        <f>IF(R612 = "", "", COUNT($R$4:R612))</f>
        <v/>
      </c>
      <c r="Q612" s="291" t="str">
        <f t="shared" si="73"/>
        <v/>
      </c>
      <c r="R612" s="292" t="str">
        <f t="shared" si="74"/>
        <v/>
      </c>
      <c r="S612" s="293" t="str">
        <f t="shared" si="76"/>
        <v/>
      </c>
      <c r="T612" s="294" t="str">
        <f t="shared" si="77"/>
        <v/>
      </c>
      <c r="U612" s="295" t="str">
        <f t="shared" si="78"/>
        <v/>
      </c>
      <c r="V612" s="296" t="str">
        <f t="shared" si="79"/>
        <v/>
      </c>
      <c r="W612" s="8"/>
      <c r="AR612" t="str">
        <f t="shared" si="80"/>
        <v/>
      </c>
      <c r="AS612" t="str">
        <f t="shared" si="75"/>
        <v/>
      </c>
      <c r="AT612" s="145"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ht="15" customHeight="1" x14ac:dyDescent="0.35">
      <c r="A613" s="271"/>
      <c r="B613" s="269"/>
      <c r="C613" s="270"/>
      <c r="D613" s="270"/>
      <c r="E613" s="270"/>
      <c r="F613" s="270"/>
      <c r="G613" s="272"/>
      <c r="H613" s="273"/>
      <c r="I613" s="271"/>
      <c r="J613" s="268"/>
      <c r="K613" s="268"/>
      <c r="L613" s="274"/>
      <c r="M613" s="275"/>
      <c r="N613" s="276"/>
      <c r="P613" s="291" t="str">
        <f>IF(R613 = "", "", COUNT($R$4:R613))</f>
        <v/>
      </c>
      <c r="Q613" s="291" t="str">
        <f t="shared" si="73"/>
        <v/>
      </c>
      <c r="R613" s="292" t="str">
        <f t="shared" si="74"/>
        <v/>
      </c>
      <c r="S613" s="293" t="str">
        <f t="shared" si="76"/>
        <v/>
      </c>
      <c r="T613" s="294" t="str">
        <f t="shared" si="77"/>
        <v/>
      </c>
      <c r="U613" s="295" t="str">
        <f t="shared" si="78"/>
        <v/>
      </c>
      <c r="V613" s="296" t="str">
        <f t="shared" si="79"/>
        <v/>
      </c>
      <c r="W613" s="8"/>
      <c r="AR613" t="str">
        <f t="shared" si="80"/>
        <v/>
      </c>
      <c r="AS613" t="str">
        <f t="shared" si="75"/>
        <v/>
      </c>
      <c r="AT613" s="145"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ht="15" customHeight="1" x14ac:dyDescent="0.35">
      <c r="A614" s="271"/>
      <c r="B614" s="269"/>
      <c r="C614" s="270"/>
      <c r="D614" s="270"/>
      <c r="E614" s="270"/>
      <c r="F614" s="270"/>
      <c r="G614" s="272"/>
      <c r="H614" s="273"/>
      <c r="I614" s="271"/>
      <c r="J614" s="268"/>
      <c r="K614" s="268"/>
      <c r="L614" s="274"/>
      <c r="M614" s="275"/>
      <c r="N614" s="276"/>
      <c r="P614" s="291" t="str">
        <f>IF(R614 = "", "", COUNT($R$4:R614))</f>
        <v/>
      </c>
      <c r="Q614" s="291" t="str">
        <f t="shared" si="73"/>
        <v/>
      </c>
      <c r="R614" s="292" t="str">
        <f t="shared" si="74"/>
        <v/>
      </c>
      <c r="S614" s="293" t="str">
        <f t="shared" si="76"/>
        <v/>
      </c>
      <c r="T614" s="294" t="str">
        <f t="shared" si="77"/>
        <v/>
      </c>
      <c r="U614" s="295" t="str">
        <f t="shared" si="78"/>
        <v/>
      </c>
      <c r="V614" s="296" t="str">
        <f t="shared" si="79"/>
        <v/>
      </c>
      <c r="W614" s="8"/>
      <c r="AR614" t="str">
        <f t="shared" si="80"/>
        <v/>
      </c>
      <c r="AS614" t="str">
        <f t="shared" si="75"/>
        <v/>
      </c>
      <c r="AT614" s="145"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ht="15" customHeight="1" x14ac:dyDescent="0.35">
      <c r="A615" s="271"/>
      <c r="B615" s="269"/>
      <c r="C615" s="270"/>
      <c r="D615" s="270"/>
      <c r="E615" s="270"/>
      <c r="F615" s="270"/>
      <c r="G615" s="272"/>
      <c r="H615" s="273"/>
      <c r="I615" s="271"/>
      <c r="J615" s="268"/>
      <c r="K615" s="268"/>
      <c r="L615" s="274"/>
      <c r="M615" s="275"/>
      <c r="N615" s="276"/>
      <c r="P615" s="291" t="str">
        <f>IF(R615 = "", "", COUNT($R$4:R615))</f>
        <v/>
      </c>
      <c r="Q615" s="291" t="str">
        <f t="shared" si="73"/>
        <v/>
      </c>
      <c r="R615" s="292" t="str">
        <f t="shared" si="74"/>
        <v/>
      </c>
      <c r="S615" s="293" t="str">
        <f t="shared" si="76"/>
        <v/>
      </c>
      <c r="T615" s="294" t="str">
        <f t="shared" si="77"/>
        <v/>
      </c>
      <c r="U615" s="295" t="str">
        <f t="shared" si="78"/>
        <v/>
      </c>
      <c r="V615" s="296" t="str">
        <f t="shared" si="79"/>
        <v/>
      </c>
      <c r="W615" s="8"/>
      <c r="AR615" t="str">
        <f t="shared" si="80"/>
        <v/>
      </c>
      <c r="AS615" t="str">
        <f t="shared" si="75"/>
        <v/>
      </c>
      <c r="AT615" s="145"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ht="15" customHeight="1" x14ac:dyDescent="0.35">
      <c r="A616" s="271"/>
      <c r="B616" s="269"/>
      <c r="C616" s="270"/>
      <c r="D616" s="270"/>
      <c r="E616" s="270"/>
      <c r="F616" s="270"/>
      <c r="G616" s="272"/>
      <c r="H616" s="273"/>
      <c r="I616" s="271"/>
      <c r="J616" s="268"/>
      <c r="K616" s="268"/>
      <c r="L616" s="274"/>
      <c r="M616" s="275"/>
      <c r="N616" s="276"/>
      <c r="P616" s="291" t="str">
        <f>IF(R616 = "", "", COUNT($R$4:R616))</f>
        <v/>
      </c>
      <c r="Q616" s="291" t="str">
        <f t="shared" si="73"/>
        <v/>
      </c>
      <c r="R616" s="292" t="str">
        <f t="shared" si="74"/>
        <v/>
      </c>
      <c r="S616" s="293" t="str">
        <f t="shared" si="76"/>
        <v/>
      </c>
      <c r="T616" s="294" t="str">
        <f t="shared" si="77"/>
        <v/>
      </c>
      <c r="U616" s="295" t="str">
        <f t="shared" si="78"/>
        <v/>
      </c>
      <c r="V616" s="296" t="str">
        <f t="shared" si="79"/>
        <v/>
      </c>
      <c r="W616" s="8"/>
      <c r="AR616" t="str">
        <f t="shared" si="80"/>
        <v/>
      </c>
      <c r="AS616" t="str">
        <f t="shared" si="75"/>
        <v/>
      </c>
      <c r="AT616" s="145"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ht="15" customHeight="1" x14ac:dyDescent="0.35">
      <c r="A617" s="271"/>
      <c r="B617" s="269"/>
      <c r="C617" s="270"/>
      <c r="D617" s="270"/>
      <c r="E617" s="270"/>
      <c r="F617" s="270"/>
      <c r="G617" s="272"/>
      <c r="H617" s="273"/>
      <c r="I617" s="271"/>
      <c r="J617" s="268"/>
      <c r="K617" s="268"/>
      <c r="L617" s="274"/>
      <c r="M617" s="275"/>
      <c r="N617" s="276"/>
      <c r="P617" s="291" t="str">
        <f>IF(R617 = "", "", COUNT($R$4:R617))</f>
        <v/>
      </c>
      <c r="Q617" s="291" t="str">
        <f t="shared" si="73"/>
        <v/>
      </c>
      <c r="R617" s="292" t="str">
        <f t="shared" si="74"/>
        <v/>
      </c>
      <c r="S617" s="293" t="str">
        <f t="shared" si="76"/>
        <v/>
      </c>
      <c r="T617" s="294" t="str">
        <f t="shared" si="77"/>
        <v/>
      </c>
      <c r="U617" s="295" t="str">
        <f t="shared" si="78"/>
        <v/>
      </c>
      <c r="V617" s="296" t="str">
        <f t="shared" si="79"/>
        <v/>
      </c>
      <c r="W617" s="8"/>
      <c r="AR617" t="str">
        <f t="shared" si="80"/>
        <v/>
      </c>
      <c r="AS617" t="str">
        <f t="shared" si="75"/>
        <v/>
      </c>
      <c r="AT617" s="145"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ht="15" customHeight="1" x14ac:dyDescent="0.35">
      <c r="A618" s="271"/>
      <c r="B618" s="269"/>
      <c r="C618" s="270"/>
      <c r="D618" s="270"/>
      <c r="E618" s="270"/>
      <c r="F618" s="270"/>
      <c r="G618" s="272"/>
      <c r="H618" s="273"/>
      <c r="I618" s="271"/>
      <c r="J618" s="268"/>
      <c r="K618" s="268"/>
      <c r="L618" s="274"/>
      <c r="M618" s="275"/>
      <c r="N618" s="276"/>
      <c r="P618" s="291" t="str">
        <f>IF(R618 = "", "", COUNT($R$4:R618))</f>
        <v/>
      </c>
      <c r="Q618" s="291" t="str">
        <f t="shared" si="73"/>
        <v/>
      </c>
      <c r="R618" s="292" t="str">
        <f t="shared" si="74"/>
        <v/>
      </c>
      <c r="S618" s="293" t="str">
        <f t="shared" si="76"/>
        <v/>
      </c>
      <c r="T618" s="294" t="str">
        <f t="shared" si="77"/>
        <v/>
      </c>
      <c r="U618" s="295" t="str">
        <f t="shared" si="78"/>
        <v/>
      </c>
      <c r="V618" s="296" t="str">
        <f t="shared" si="79"/>
        <v/>
      </c>
      <c r="W618" s="8"/>
      <c r="AR618" t="str">
        <f t="shared" si="80"/>
        <v/>
      </c>
      <c r="AS618" t="str">
        <f t="shared" si="75"/>
        <v/>
      </c>
      <c r="AT618" s="145"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ht="15" customHeight="1" x14ac:dyDescent="0.35">
      <c r="A619" s="271"/>
      <c r="B619" s="269"/>
      <c r="C619" s="270"/>
      <c r="D619" s="270"/>
      <c r="E619" s="270"/>
      <c r="F619" s="270"/>
      <c r="G619" s="272"/>
      <c r="H619" s="273"/>
      <c r="I619" s="271"/>
      <c r="J619" s="268"/>
      <c r="K619" s="268"/>
      <c r="L619" s="274"/>
      <c r="M619" s="275"/>
      <c r="N619" s="276"/>
      <c r="P619" s="291" t="str">
        <f>IF(R619 = "", "", COUNT($R$4:R619))</f>
        <v/>
      </c>
      <c r="Q619" s="291" t="str">
        <f t="shared" si="73"/>
        <v/>
      </c>
      <c r="R619" s="292" t="str">
        <f t="shared" si="74"/>
        <v/>
      </c>
      <c r="S619" s="293" t="str">
        <f t="shared" si="76"/>
        <v/>
      </c>
      <c r="T619" s="294" t="str">
        <f t="shared" si="77"/>
        <v/>
      </c>
      <c r="U619" s="295" t="str">
        <f t="shared" si="78"/>
        <v/>
      </c>
      <c r="V619" s="296" t="str">
        <f t="shared" si="79"/>
        <v/>
      </c>
      <c r="W619" s="8"/>
      <c r="AR619" t="str">
        <f t="shared" si="80"/>
        <v/>
      </c>
      <c r="AS619" t="str">
        <f t="shared" si="75"/>
        <v/>
      </c>
      <c r="AT619" s="145"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ht="15" customHeight="1" x14ac:dyDescent="0.35">
      <c r="A620" s="271"/>
      <c r="B620" s="269"/>
      <c r="C620" s="270"/>
      <c r="D620" s="270"/>
      <c r="E620" s="270"/>
      <c r="F620" s="270"/>
      <c r="G620" s="272"/>
      <c r="H620" s="273"/>
      <c r="I620" s="271"/>
      <c r="J620" s="268"/>
      <c r="K620" s="268"/>
      <c r="L620" s="274"/>
      <c r="M620" s="275"/>
      <c r="N620" s="276"/>
      <c r="P620" s="291" t="str">
        <f>IF(R620 = "", "", COUNT($R$4:R620))</f>
        <v/>
      </c>
      <c r="Q620" s="291" t="str">
        <f t="shared" si="73"/>
        <v/>
      </c>
      <c r="R620" s="292" t="str">
        <f t="shared" si="74"/>
        <v/>
      </c>
      <c r="S620" s="293" t="str">
        <f t="shared" si="76"/>
        <v/>
      </c>
      <c r="T620" s="294" t="str">
        <f t="shared" si="77"/>
        <v/>
      </c>
      <c r="U620" s="295" t="str">
        <f t="shared" si="78"/>
        <v/>
      </c>
      <c r="V620" s="296" t="str">
        <f t="shared" si="79"/>
        <v/>
      </c>
      <c r="W620" s="8"/>
      <c r="AR620" t="str">
        <f t="shared" si="80"/>
        <v/>
      </c>
      <c r="AS620" t="str">
        <f t="shared" si="75"/>
        <v/>
      </c>
      <c r="AT620" s="145"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ht="15" customHeight="1" x14ac:dyDescent="0.35">
      <c r="A621" s="271"/>
      <c r="B621" s="269"/>
      <c r="C621" s="270"/>
      <c r="D621" s="270"/>
      <c r="E621" s="270"/>
      <c r="F621" s="270"/>
      <c r="G621" s="272"/>
      <c r="H621" s="273"/>
      <c r="I621" s="271"/>
      <c r="J621" s="268"/>
      <c r="K621" s="268"/>
      <c r="L621" s="274"/>
      <c r="M621" s="275"/>
      <c r="N621" s="276"/>
      <c r="P621" s="291" t="str">
        <f>IF(R621 = "", "", COUNT($R$4:R621))</f>
        <v/>
      </c>
      <c r="Q621" s="291" t="str">
        <f t="shared" si="73"/>
        <v/>
      </c>
      <c r="R621" s="292" t="str">
        <f t="shared" si="74"/>
        <v/>
      </c>
      <c r="S621" s="293" t="str">
        <f t="shared" si="76"/>
        <v/>
      </c>
      <c r="T621" s="294" t="str">
        <f t="shared" si="77"/>
        <v/>
      </c>
      <c r="U621" s="295" t="str">
        <f t="shared" si="78"/>
        <v/>
      </c>
      <c r="V621" s="296" t="str">
        <f t="shared" si="79"/>
        <v/>
      </c>
      <c r="W621" s="8"/>
      <c r="AR621" t="str">
        <f t="shared" si="80"/>
        <v/>
      </c>
      <c r="AS621" t="str">
        <f t="shared" si="75"/>
        <v/>
      </c>
      <c r="AT621" s="145"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ht="15" customHeight="1" x14ac:dyDescent="0.35">
      <c r="A622" s="271"/>
      <c r="B622" s="269"/>
      <c r="C622" s="270"/>
      <c r="D622" s="270"/>
      <c r="E622" s="270"/>
      <c r="F622" s="270"/>
      <c r="G622" s="272"/>
      <c r="H622" s="273"/>
      <c r="I622" s="271"/>
      <c r="J622" s="268"/>
      <c r="K622" s="268"/>
      <c r="L622" s="274"/>
      <c r="M622" s="275"/>
      <c r="N622" s="276"/>
      <c r="P622" s="291" t="str">
        <f>IF(R622 = "", "", COUNT($R$4:R622))</f>
        <v/>
      </c>
      <c r="Q622" s="291" t="str">
        <f t="shared" si="73"/>
        <v/>
      </c>
      <c r="R622" s="292" t="str">
        <f t="shared" si="74"/>
        <v/>
      </c>
      <c r="S622" s="293" t="str">
        <f t="shared" si="76"/>
        <v/>
      </c>
      <c r="T622" s="294" t="str">
        <f t="shared" si="77"/>
        <v/>
      </c>
      <c r="U622" s="295" t="str">
        <f t="shared" si="78"/>
        <v/>
      </c>
      <c r="V622" s="296" t="str">
        <f t="shared" si="79"/>
        <v/>
      </c>
      <c r="W622" s="8"/>
      <c r="AR622" t="str">
        <f t="shared" si="80"/>
        <v/>
      </c>
      <c r="AS622" t="str">
        <f t="shared" si="75"/>
        <v/>
      </c>
      <c r="AT622" s="145"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ht="15" customHeight="1" x14ac:dyDescent="0.35">
      <c r="A623" s="271"/>
      <c r="B623" s="269"/>
      <c r="C623" s="270"/>
      <c r="D623" s="270"/>
      <c r="E623" s="270"/>
      <c r="F623" s="270"/>
      <c r="G623" s="272"/>
      <c r="H623" s="273"/>
      <c r="I623" s="271"/>
      <c r="J623" s="268"/>
      <c r="K623" s="268"/>
      <c r="L623" s="274"/>
      <c r="M623" s="275"/>
      <c r="N623" s="276"/>
      <c r="P623" s="291" t="str">
        <f>IF(R623 = "", "", COUNT($R$4:R623))</f>
        <v/>
      </c>
      <c r="Q623" s="291" t="str">
        <f t="shared" si="73"/>
        <v/>
      </c>
      <c r="R623" s="292" t="str">
        <f t="shared" si="74"/>
        <v/>
      </c>
      <c r="S623" s="293" t="str">
        <f t="shared" si="76"/>
        <v/>
      </c>
      <c r="T623" s="294" t="str">
        <f t="shared" si="77"/>
        <v/>
      </c>
      <c r="U623" s="295" t="str">
        <f t="shared" si="78"/>
        <v/>
      </c>
      <c r="V623" s="296" t="str">
        <f t="shared" si="79"/>
        <v/>
      </c>
      <c r="W623" s="8"/>
      <c r="AR623" t="str">
        <f t="shared" si="80"/>
        <v/>
      </c>
      <c r="AS623" t="str">
        <f t="shared" si="75"/>
        <v/>
      </c>
      <c r="AT623" s="145"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ht="15" customHeight="1" x14ac:dyDescent="0.35">
      <c r="A624" s="271"/>
      <c r="B624" s="269"/>
      <c r="C624" s="270"/>
      <c r="D624" s="270"/>
      <c r="E624" s="270"/>
      <c r="F624" s="270"/>
      <c r="G624" s="272"/>
      <c r="H624" s="273"/>
      <c r="I624" s="271"/>
      <c r="J624" s="268"/>
      <c r="K624" s="268"/>
      <c r="L624" s="274"/>
      <c r="M624" s="275"/>
      <c r="N624" s="276"/>
      <c r="P624" s="291" t="str">
        <f>IF(R624 = "", "", COUNT($R$4:R624))</f>
        <v/>
      </c>
      <c r="Q624" s="291" t="str">
        <f t="shared" si="73"/>
        <v/>
      </c>
      <c r="R624" s="292" t="str">
        <f t="shared" si="74"/>
        <v/>
      </c>
      <c r="S624" s="293" t="str">
        <f t="shared" si="76"/>
        <v/>
      </c>
      <c r="T624" s="294" t="str">
        <f t="shared" si="77"/>
        <v/>
      </c>
      <c r="U624" s="295" t="str">
        <f t="shared" si="78"/>
        <v/>
      </c>
      <c r="V624" s="296" t="str">
        <f t="shared" si="79"/>
        <v/>
      </c>
      <c r="W624" s="8"/>
      <c r="AR624" t="str">
        <f t="shared" si="80"/>
        <v/>
      </c>
      <c r="AS624" t="str">
        <f t="shared" si="75"/>
        <v/>
      </c>
      <c r="AT624" s="145"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ht="15" customHeight="1" x14ac:dyDescent="0.35">
      <c r="A625" s="271"/>
      <c r="B625" s="269"/>
      <c r="C625" s="270"/>
      <c r="D625" s="270"/>
      <c r="E625" s="270"/>
      <c r="F625" s="270"/>
      <c r="G625" s="272"/>
      <c r="H625" s="273"/>
      <c r="I625" s="271"/>
      <c r="J625" s="268"/>
      <c r="K625" s="268"/>
      <c r="L625" s="274"/>
      <c r="M625" s="275"/>
      <c r="N625" s="276"/>
      <c r="P625" s="291" t="str">
        <f>IF(R625 = "", "", COUNT($R$4:R625))</f>
        <v/>
      </c>
      <c r="Q625" s="291" t="str">
        <f t="shared" si="73"/>
        <v/>
      </c>
      <c r="R625" s="292" t="str">
        <f t="shared" si="74"/>
        <v/>
      </c>
      <c r="S625" s="293" t="str">
        <f t="shared" si="76"/>
        <v/>
      </c>
      <c r="T625" s="294" t="str">
        <f t="shared" si="77"/>
        <v/>
      </c>
      <c r="U625" s="295" t="str">
        <f t="shared" si="78"/>
        <v/>
      </c>
      <c r="V625" s="296" t="str">
        <f t="shared" si="79"/>
        <v/>
      </c>
      <c r="W625" s="8"/>
      <c r="AR625" t="str">
        <f t="shared" si="80"/>
        <v/>
      </c>
      <c r="AS625" t="str">
        <f t="shared" si="75"/>
        <v/>
      </c>
      <c r="AT625" s="145"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ht="15" customHeight="1" x14ac:dyDescent="0.35">
      <c r="A626" s="271"/>
      <c r="B626" s="269"/>
      <c r="C626" s="270"/>
      <c r="D626" s="270"/>
      <c r="E626" s="270"/>
      <c r="F626" s="270"/>
      <c r="G626" s="272"/>
      <c r="H626" s="273"/>
      <c r="I626" s="271"/>
      <c r="J626" s="268"/>
      <c r="K626" s="268"/>
      <c r="L626" s="274"/>
      <c r="M626" s="275"/>
      <c r="N626" s="276"/>
      <c r="P626" s="291" t="str">
        <f>IF(R626 = "", "", COUNT($R$4:R626))</f>
        <v/>
      </c>
      <c r="Q626" s="291" t="str">
        <f t="shared" si="73"/>
        <v/>
      </c>
      <c r="R626" s="292" t="str">
        <f t="shared" si="74"/>
        <v/>
      </c>
      <c r="S626" s="293" t="str">
        <f t="shared" si="76"/>
        <v/>
      </c>
      <c r="T626" s="294" t="str">
        <f t="shared" si="77"/>
        <v/>
      </c>
      <c r="U626" s="295" t="str">
        <f t="shared" si="78"/>
        <v/>
      </c>
      <c r="V626" s="296" t="str">
        <f t="shared" si="79"/>
        <v/>
      </c>
      <c r="W626" s="8"/>
      <c r="AR626" t="str">
        <f t="shared" si="80"/>
        <v/>
      </c>
      <c r="AS626" t="str">
        <f t="shared" si="75"/>
        <v/>
      </c>
      <c r="AT626" s="145"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ht="15" customHeight="1" x14ac:dyDescent="0.35">
      <c r="A627" s="271"/>
      <c r="B627" s="269"/>
      <c r="C627" s="270"/>
      <c r="D627" s="270"/>
      <c r="E627" s="270"/>
      <c r="F627" s="270"/>
      <c r="G627" s="272"/>
      <c r="H627" s="273"/>
      <c r="I627" s="271"/>
      <c r="J627" s="268"/>
      <c r="K627" s="268"/>
      <c r="L627" s="274"/>
      <c r="M627" s="275"/>
      <c r="N627" s="276"/>
      <c r="P627" s="291" t="str">
        <f>IF(R627 = "", "", COUNT($R$4:R627))</f>
        <v/>
      </c>
      <c r="Q627" s="291" t="str">
        <f t="shared" si="73"/>
        <v/>
      </c>
      <c r="R627" s="292" t="str">
        <f t="shared" si="74"/>
        <v/>
      </c>
      <c r="S627" s="293" t="str">
        <f t="shared" si="76"/>
        <v/>
      </c>
      <c r="T627" s="294" t="str">
        <f t="shared" si="77"/>
        <v/>
      </c>
      <c r="U627" s="295" t="str">
        <f t="shared" si="78"/>
        <v/>
      </c>
      <c r="V627" s="296" t="str">
        <f t="shared" si="79"/>
        <v/>
      </c>
      <c r="W627" s="8"/>
      <c r="AR627" t="str">
        <f t="shared" si="80"/>
        <v/>
      </c>
      <c r="AS627" t="str">
        <f t="shared" si="75"/>
        <v/>
      </c>
      <c r="AT627" s="145"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ht="15" customHeight="1" x14ac:dyDescent="0.35">
      <c r="A628" s="271"/>
      <c r="B628" s="269"/>
      <c r="C628" s="270"/>
      <c r="D628" s="270"/>
      <c r="E628" s="270"/>
      <c r="F628" s="270"/>
      <c r="G628" s="272"/>
      <c r="H628" s="273"/>
      <c r="I628" s="271"/>
      <c r="J628" s="268"/>
      <c r="K628" s="268"/>
      <c r="L628" s="274"/>
      <c r="M628" s="275"/>
      <c r="N628" s="276"/>
      <c r="P628" s="291" t="str">
        <f>IF(R628 = "", "", COUNT($R$4:R628))</f>
        <v/>
      </c>
      <c r="Q628" s="291" t="str">
        <f t="shared" si="73"/>
        <v/>
      </c>
      <c r="R628" s="292" t="str">
        <f t="shared" si="74"/>
        <v/>
      </c>
      <c r="S628" s="293" t="str">
        <f t="shared" si="76"/>
        <v/>
      </c>
      <c r="T628" s="294" t="str">
        <f t="shared" si="77"/>
        <v/>
      </c>
      <c r="U628" s="295" t="str">
        <f t="shared" si="78"/>
        <v/>
      </c>
      <c r="V628" s="296" t="str">
        <f t="shared" si="79"/>
        <v/>
      </c>
      <c r="W628" s="8"/>
      <c r="AR628" t="str">
        <f t="shared" si="80"/>
        <v/>
      </c>
      <c r="AS628" t="str">
        <f t="shared" si="75"/>
        <v/>
      </c>
      <c r="AT628" s="145"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ht="15" customHeight="1" x14ac:dyDescent="0.35">
      <c r="A629" s="271"/>
      <c r="B629" s="269"/>
      <c r="C629" s="270"/>
      <c r="D629" s="270"/>
      <c r="E629" s="270"/>
      <c r="F629" s="270"/>
      <c r="G629" s="272"/>
      <c r="H629" s="273"/>
      <c r="I629" s="271"/>
      <c r="J629" s="268"/>
      <c r="K629" s="268"/>
      <c r="L629" s="274"/>
      <c r="M629" s="275"/>
      <c r="N629" s="276"/>
      <c r="P629" s="291" t="str">
        <f>IF(R629 = "", "", COUNT($R$4:R629))</f>
        <v/>
      </c>
      <c r="Q629" s="291" t="str">
        <f t="shared" si="73"/>
        <v/>
      </c>
      <c r="R629" s="292" t="str">
        <f t="shared" si="74"/>
        <v/>
      </c>
      <c r="S629" s="293" t="str">
        <f t="shared" si="76"/>
        <v/>
      </c>
      <c r="T629" s="294" t="str">
        <f t="shared" si="77"/>
        <v/>
      </c>
      <c r="U629" s="295" t="str">
        <f t="shared" si="78"/>
        <v/>
      </c>
      <c r="V629" s="296" t="str">
        <f t="shared" si="79"/>
        <v/>
      </c>
      <c r="W629" s="8"/>
      <c r="AR629" t="str">
        <f t="shared" si="80"/>
        <v/>
      </c>
      <c r="AS629" t="str">
        <f t="shared" si="75"/>
        <v/>
      </c>
      <c r="AT629" s="145"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ht="15" customHeight="1" x14ac:dyDescent="0.35">
      <c r="A630" s="271"/>
      <c r="B630" s="269"/>
      <c r="C630" s="270"/>
      <c r="D630" s="270"/>
      <c r="E630" s="270"/>
      <c r="F630" s="270"/>
      <c r="G630" s="272"/>
      <c r="H630" s="273"/>
      <c r="I630" s="271"/>
      <c r="J630" s="268"/>
      <c r="K630" s="268"/>
      <c r="L630" s="274"/>
      <c r="M630" s="275"/>
      <c r="N630" s="276"/>
      <c r="P630" s="291" t="str">
        <f>IF(R630 = "", "", COUNT($R$4:R630))</f>
        <v/>
      </c>
      <c r="Q630" s="291" t="str">
        <f t="shared" si="73"/>
        <v/>
      </c>
      <c r="R630" s="292" t="str">
        <f t="shared" si="74"/>
        <v/>
      </c>
      <c r="S630" s="293" t="str">
        <f t="shared" si="76"/>
        <v/>
      </c>
      <c r="T630" s="294" t="str">
        <f t="shared" si="77"/>
        <v/>
      </c>
      <c r="U630" s="295" t="str">
        <f t="shared" si="78"/>
        <v/>
      </c>
      <c r="V630" s="296" t="str">
        <f t="shared" si="79"/>
        <v/>
      </c>
      <c r="W630" s="8"/>
      <c r="AR630" t="str">
        <f t="shared" si="80"/>
        <v/>
      </c>
      <c r="AS630" t="str">
        <f t="shared" si="75"/>
        <v/>
      </c>
      <c r="AT630" s="145"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ht="15" customHeight="1" x14ac:dyDescent="0.35">
      <c r="A631" s="271"/>
      <c r="B631" s="269"/>
      <c r="C631" s="270"/>
      <c r="D631" s="270"/>
      <c r="E631" s="270"/>
      <c r="F631" s="270"/>
      <c r="G631" s="272"/>
      <c r="H631" s="273"/>
      <c r="I631" s="271"/>
      <c r="J631" s="268"/>
      <c r="K631" s="268"/>
      <c r="L631" s="274"/>
      <c r="M631" s="275"/>
      <c r="N631" s="276"/>
      <c r="P631" s="291" t="str">
        <f>IF(R631 = "", "", COUNT($R$4:R631))</f>
        <v/>
      </c>
      <c r="Q631" s="291" t="str">
        <f t="shared" si="73"/>
        <v/>
      </c>
      <c r="R631" s="292" t="str">
        <f t="shared" si="74"/>
        <v/>
      </c>
      <c r="S631" s="293" t="str">
        <f t="shared" si="76"/>
        <v/>
      </c>
      <c r="T631" s="294" t="str">
        <f t="shared" si="77"/>
        <v/>
      </c>
      <c r="U631" s="295" t="str">
        <f t="shared" si="78"/>
        <v/>
      </c>
      <c r="V631" s="296" t="str">
        <f t="shared" si="79"/>
        <v/>
      </c>
      <c r="W631" s="8"/>
      <c r="AR631" t="str">
        <f t="shared" si="80"/>
        <v/>
      </c>
      <c r="AS631" t="str">
        <f t="shared" si="75"/>
        <v/>
      </c>
      <c r="AT631" s="145"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ht="15" customHeight="1" x14ac:dyDescent="0.35">
      <c r="A632" s="271"/>
      <c r="B632" s="269"/>
      <c r="C632" s="270"/>
      <c r="D632" s="270"/>
      <c r="E632" s="270"/>
      <c r="F632" s="270"/>
      <c r="G632" s="272"/>
      <c r="H632" s="273"/>
      <c r="I632" s="271"/>
      <c r="J632" s="268"/>
      <c r="K632" s="268"/>
      <c r="L632" s="274"/>
      <c r="M632" s="275"/>
      <c r="N632" s="276"/>
      <c r="P632" s="291" t="str">
        <f>IF(R632 = "", "", COUNT($R$4:R632))</f>
        <v/>
      </c>
      <c r="Q632" s="291" t="str">
        <f t="shared" si="73"/>
        <v/>
      </c>
      <c r="R632" s="292" t="str">
        <f t="shared" si="74"/>
        <v/>
      </c>
      <c r="S632" s="293" t="str">
        <f t="shared" si="76"/>
        <v/>
      </c>
      <c r="T632" s="294" t="str">
        <f t="shared" si="77"/>
        <v/>
      </c>
      <c r="U632" s="295" t="str">
        <f t="shared" si="78"/>
        <v/>
      </c>
      <c r="V632" s="296" t="str">
        <f t="shared" si="79"/>
        <v/>
      </c>
      <c r="W632" s="8"/>
      <c r="AR632" t="str">
        <f t="shared" si="80"/>
        <v/>
      </c>
      <c r="AS632" t="str">
        <f t="shared" si="75"/>
        <v/>
      </c>
      <c r="AT632" s="145"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ht="15" customHeight="1" x14ac:dyDescent="0.35">
      <c r="A633" s="271"/>
      <c r="B633" s="269"/>
      <c r="C633" s="270"/>
      <c r="D633" s="270"/>
      <c r="E633" s="270"/>
      <c r="F633" s="270"/>
      <c r="G633" s="272"/>
      <c r="H633" s="273"/>
      <c r="I633" s="271"/>
      <c r="J633" s="268"/>
      <c r="K633" s="268"/>
      <c r="L633" s="274"/>
      <c r="M633" s="275"/>
      <c r="N633" s="276"/>
      <c r="P633" s="291" t="str">
        <f>IF(R633 = "", "", COUNT($R$4:R633))</f>
        <v/>
      </c>
      <c r="Q633" s="291" t="str">
        <f t="shared" si="73"/>
        <v/>
      </c>
      <c r="R633" s="292" t="str">
        <f t="shared" si="74"/>
        <v/>
      </c>
      <c r="S633" s="293" t="str">
        <f t="shared" si="76"/>
        <v/>
      </c>
      <c r="T633" s="294" t="str">
        <f t="shared" si="77"/>
        <v/>
      </c>
      <c r="U633" s="295" t="str">
        <f t="shared" si="78"/>
        <v/>
      </c>
      <c r="V633" s="296" t="str">
        <f t="shared" si="79"/>
        <v/>
      </c>
      <c r="W633" s="8"/>
      <c r="AR633" t="str">
        <f t="shared" si="80"/>
        <v/>
      </c>
      <c r="AS633" t="str">
        <f t="shared" si="75"/>
        <v/>
      </c>
      <c r="AT633" s="145"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ht="15" customHeight="1" x14ac:dyDescent="0.35">
      <c r="A634" s="271"/>
      <c r="B634" s="269"/>
      <c r="C634" s="270"/>
      <c r="D634" s="270"/>
      <c r="E634" s="270"/>
      <c r="F634" s="270"/>
      <c r="G634" s="272"/>
      <c r="H634" s="273"/>
      <c r="I634" s="271"/>
      <c r="J634" s="268"/>
      <c r="K634" s="268"/>
      <c r="L634" s="274"/>
      <c r="M634" s="275"/>
      <c r="N634" s="276"/>
      <c r="P634" s="291" t="str">
        <f>IF(R634 = "", "", COUNT($R$4:R634))</f>
        <v/>
      </c>
      <c r="Q634" s="291" t="str">
        <f t="shared" si="73"/>
        <v/>
      </c>
      <c r="R634" s="292" t="str">
        <f t="shared" si="74"/>
        <v/>
      </c>
      <c r="S634" s="293" t="str">
        <f t="shared" si="76"/>
        <v/>
      </c>
      <c r="T634" s="294" t="str">
        <f t="shared" si="77"/>
        <v/>
      </c>
      <c r="U634" s="295" t="str">
        <f t="shared" si="78"/>
        <v/>
      </c>
      <c r="V634" s="296" t="str">
        <f t="shared" si="79"/>
        <v/>
      </c>
      <c r="W634" s="8"/>
      <c r="AR634" t="str">
        <f t="shared" si="80"/>
        <v/>
      </c>
      <c r="AS634" t="str">
        <f t="shared" si="75"/>
        <v/>
      </c>
      <c r="AT634" s="145"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ht="15" customHeight="1" x14ac:dyDescent="0.35">
      <c r="A635" s="271"/>
      <c r="B635" s="269"/>
      <c r="C635" s="270"/>
      <c r="D635" s="270"/>
      <c r="E635" s="270"/>
      <c r="F635" s="270"/>
      <c r="G635" s="272"/>
      <c r="H635" s="273"/>
      <c r="I635" s="271"/>
      <c r="J635" s="268"/>
      <c r="K635" s="268"/>
      <c r="L635" s="274"/>
      <c r="M635" s="275"/>
      <c r="N635" s="276"/>
      <c r="P635" s="291" t="str">
        <f>IF(R635 = "", "", COUNT($R$4:R635))</f>
        <v/>
      </c>
      <c r="Q635" s="291" t="str">
        <f t="shared" si="73"/>
        <v/>
      </c>
      <c r="R635" s="292" t="str">
        <f t="shared" si="74"/>
        <v/>
      </c>
      <c r="S635" s="293" t="str">
        <f t="shared" si="76"/>
        <v/>
      </c>
      <c r="T635" s="294" t="str">
        <f t="shared" si="77"/>
        <v/>
      </c>
      <c r="U635" s="295" t="str">
        <f t="shared" si="78"/>
        <v/>
      </c>
      <c r="V635" s="296" t="str">
        <f t="shared" si="79"/>
        <v/>
      </c>
      <c r="W635" s="8"/>
      <c r="AR635" t="str">
        <f t="shared" si="80"/>
        <v/>
      </c>
      <c r="AS635" t="str">
        <f t="shared" si="75"/>
        <v/>
      </c>
      <c r="AT635" s="145"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ht="15" customHeight="1" x14ac:dyDescent="0.35">
      <c r="A636" s="271"/>
      <c r="B636" s="269"/>
      <c r="C636" s="270"/>
      <c r="D636" s="270"/>
      <c r="E636" s="270"/>
      <c r="F636" s="270"/>
      <c r="G636" s="272"/>
      <c r="H636" s="273"/>
      <c r="I636" s="271"/>
      <c r="J636" s="268"/>
      <c r="K636" s="268"/>
      <c r="L636" s="274"/>
      <c r="M636" s="275"/>
      <c r="N636" s="276"/>
      <c r="P636" s="291" t="str">
        <f>IF(R636 = "", "", COUNT($R$4:R636))</f>
        <v/>
      </c>
      <c r="Q636" s="291" t="str">
        <f t="shared" si="73"/>
        <v/>
      </c>
      <c r="R636" s="292" t="str">
        <f t="shared" si="74"/>
        <v/>
      </c>
      <c r="S636" s="293" t="str">
        <f t="shared" si="76"/>
        <v/>
      </c>
      <c r="T636" s="294" t="str">
        <f t="shared" si="77"/>
        <v/>
      </c>
      <c r="U636" s="295" t="str">
        <f t="shared" si="78"/>
        <v/>
      </c>
      <c r="V636" s="296" t="str">
        <f t="shared" si="79"/>
        <v/>
      </c>
      <c r="W636" s="8"/>
      <c r="AR636" t="str">
        <f t="shared" si="80"/>
        <v/>
      </c>
      <c r="AS636" t="str">
        <f t="shared" si="75"/>
        <v/>
      </c>
      <c r="AT636" s="145"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ht="15" customHeight="1" x14ac:dyDescent="0.35">
      <c r="A637" s="271"/>
      <c r="B637" s="269"/>
      <c r="C637" s="270"/>
      <c r="D637" s="270"/>
      <c r="E637" s="270"/>
      <c r="F637" s="270"/>
      <c r="G637" s="272"/>
      <c r="H637" s="273"/>
      <c r="I637" s="271"/>
      <c r="J637" s="268"/>
      <c r="K637" s="268"/>
      <c r="L637" s="274"/>
      <c r="M637" s="275"/>
      <c r="N637" s="276"/>
      <c r="P637" s="291" t="str">
        <f>IF(R637 = "", "", COUNT($R$4:R637))</f>
        <v/>
      </c>
      <c r="Q637" s="291" t="str">
        <f t="shared" si="73"/>
        <v/>
      </c>
      <c r="R637" s="292" t="str">
        <f t="shared" si="74"/>
        <v/>
      </c>
      <c r="S637" s="293" t="str">
        <f t="shared" si="76"/>
        <v/>
      </c>
      <c r="T637" s="294" t="str">
        <f t="shared" si="77"/>
        <v/>
      </c>
      <c r="U637" s="295" t="str">
        <f t="shared" si="78"/>
        <v/>
      </c>
      <c r="V637" s="296" t="str">
        <f t="shared" si="79"/>
        <v/>
      </c>
      <c r="W637" s="8"/>
      <c r="AR637" t="str">
        <f t="shared" si="80"/>
        <v/>
      </c>
      <c r="AS637" t="str">
        <f t="shared" si="75"/>
        <v/>
      </c>
      <c r="AT637" s="145"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ht="15" customHeight="1" x14ac:dyDescent="0.35">
      <c r="A638" s="271"/>
      <c r="B638" s="269"/>
      <c r="C638" s="270"/>
      <c r="D638" s="270"/>
      <c r="E638" s="270"/>
      <c r="F638" s="270"/>
      <c r="G638" s="272"/>
      <c r="H638" s="273"/>
      <c r="I638" s="271"/>
      <c r="J638" s="268"/>
      <c r="K638" s="268"/>
      <c r="L638" s="274"/>
      <c r="M638" s="275"/>
      <c r="N638" s="276"/>
      <c r="P638" s="291" t="str">
        <f>IF(R638 = "", "", COUNT($R$4:R638))</f>
        <v/>
      </c>
      <c r="Q638" s="291" t="str">
        <f t="shared" si="73"/>
        <v/>
      </c>
      <c r="R638" s="292" t="str">
        <f t="shared" si="74"/>
        <v/>
      </c>
      <c r="S638" s="293" t="str">
        <f t="shared" si="76"/>
        <v/>
      </c>
      <c r="T638" s="294" t="str">
        <f t="shared" si="77"/>
        <v/>
      </c>
      <c r="U638" s="295" t="str">
        <f t="shared" si="78"/>
        <v/>
      </c>
      <c r="V638" s="296" t="str">
        <f t="shared" si="79"/>
        <v/>
      </c>
      <c r="W638" s="8"/>
      <c r="AR638" t="str">
        <f t="shared" si="80"/>
        <v/>
      </c>
      <c r="AS638" t="str">
        <f t="shared" si="75"/>
        <v/>
      </c>
      <c r="AT638" s="145"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ht="15" customHeight="1" x14ac:dyDescent="0.35">
      <c r="A639" s="271"/>
      <c r="B639" s="269"/>
      <c r="C639" s="270"/>
      <c r="D639" s="270"/>
      <c r="E639" s="270"/>
      <c r="F639" s="270"/>
      <c r="G639" s="272"/>
      <c r="H639" s="273"/>
      <c r="I639" s="271"/>
      <c r="J639" s="268"/>
      <c r="K639" s="268"/>
      <c r="L639" s="274"/>
      <c r="M639" s="275"/>
      <c r="N639" s="276"/>
      <c r="P639" s="291" t="str">
        <f>IF(R639 = "", "", COUNT($R$4:R639))</f>
        <v/>
      </c>
      <c r="Q639" s="291" t="str">
        <f t="shared" si="73"/>
        <v/>
      </c>
      <c r="R639" s="292" t="str">
        <f t="shared" si="74"/>
        <v/>
      </c>
      <c r="S639" s="293" t="str">
        <f t="shared" si="76"/>
        <v/>
      </c>
      <c r="T639" s="294" t="str">
        <f t="shared" si="77"/>
        <v/>
      </c>
      <c r="U639" s="295" t="str">
        <f t="shared" si="78"/>
        <v/>
      </c>
      <c r="V639" s="296" t="str">
        <f t="shared" si="79"/>
        <v/>
      </c>
      <c r="W639" s="8"/>
      <c r="AR639" t="str">
        <f t="shared" si="80"/>
        <v/>
      </c>
      <c r="AS639" t="str">
        <f t="shared" si="75"/>
        <v/>
      </c>
      <c r="AT639" s="145"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ht="15" customHeight="1" x14ac:dyDescent="0.35">
      <c r="A640" s="271"/>
      <c r="B640" s="269"/>
      <c r="C640" s="270"/>
      <c r="D640" s="270"/>
      <c r="E640" s="270"/>
      <c r="F640" s="270"/>
      <c r="G640" s="272"/>
      <c r="H640" s="273"/>
      <c r="I640" s="271"/>
      <c r="J640" s="268"/>
      <c r="K640" s="268"/>
      <c r="L640" s="274"/>
      <c r="M640" s="275"/>
      <c r="N640" s="276"/>
      <c r="P640" s="291" t="str">
        <f>IF(R640 = "", "", COUNT($R$4:R640))</f>
        <v/>
      </c>
      <c r="Q640" s="291" t="str">
        <f t="shared" si="73"/>
        <v/>
      </c>
      <c r="R640" s="292" t="str">
        <f t="shared" si="74"/>
        <v/>
      </c>
      <c r="S640" s="293" t="str">
        <f t="shared" si="76"/>
        <v/>
      </c>
      <c r="T640" s="294" t="str">
        <f t="shared" si="77"/>
        <v/>
      </c>
      <c r="U640" s="295" t="str">
        <f t="shared" si="78"/>
        <v/>
      </c>
      <c r="V640" s="296" t="str">
        <f t="shared" si="79"/>
        <v/>
      </c>
      <c r="W640" s="8"/>
      <c r="AR640" t="str">
        <f t="shared" si="80"/>
        <v/>
      </c>
      <c r="AS640" t="str">
        <f t="shared" si="75"/>
        <v/>
      </c>
      <c r="AT640" s="145"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ht="15" customHeight="1" x14ac:dyDescent="0.35">
      <c r="A641" s="271"/>
      <c r="B641" s="269"/>
      <c r="C641" s="270"/>
      <c r="D641" s="270"/>
      <c r="E641" s="270"/>
      <c r="F641" s="270"/>
      <c r="G641" s="272"/>
      <c r="H641" s="273"/>
      <c r="I641" s="271"/>
      <c r="J641" s="268"/>
      <c r="K641" s="268"/>
      <c r="L641" s="274"/>
      <c r="M641" s="275"/>
      <c r="N641" s="276"/>
      <c r="P641" s="291" t="str">
        <f>IF(R641 = "", "", COUNT($R$4:R641))</f>
        <v/>
      </c>
      <c r="Q641" s="291" t="str">
        <f t="shared" si="73"/>
        <v/>
      </c>
      <c r="R641" s="292" t="str">
        <f t="shared" si="74"/>
        <v/>
      </c>
      <c r="S641" s="293" t="str">
        <f t="shared" si="76"/>
        <v/>
      </c>
      <c r="T641" s="294" t="str">
        <f t="shared" si="77"/>
        <v/>
      </c>
      <c r="U641" s="295" t="str">
        <f t="shared" si="78"/>
        <v/>
      </c>
      <c r="V641" s="296" t="str">
        <f t="shared" si="79"/>
        <v/>
      </c>
      <c r="W641" s="8"/>
      <c r="AR641" t="str">
        <f t="shared" si="80"/>
        <v/>
      </c>
      <c r="AS641" t="str">
        <f t="shared" si="75"/>
        <v/>
      </c>
      <c r="AT641" s="145"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ht="15" customHeight="1" x14ac:dyDescent="0.35">
      <c r="A642" s="271"/>
      <c r="B642" s="269"/>
      <c r="C642" s="270"/>
      <c r="D642" s="270"/>
      <c r="E642" s="270"/>
      <c r="F642" s="270"/>
      <c r="G642" s="272"/>
      <c r="H642" s="273"/>
      <c r="I642" s="271"/>
      <c r="J642" s="268"/>
      <c r="K642" s="268"/>
      <c r="L642" s="274"/>
      <c r="M642" s="275"/>
      <c r="N642" s="276"/>
      <c r="P642" s="291" t="str">
        <f>IF(R642 = "", "", COUNT($R$4:R642))</f>
        <v/>
      </c>
      <c r="Q642" s="291" t="str">
        <f t="shared" si="73"/>
        <v/>
      </c>
      <c r="R642" s="292" t="str">
        <f t="shared" si="74"/>
        <v/>
      </c>
      <c r="S642" s="293" t="str">
        <f t="shared" si="76"/>
        <v/>
      </c>
      <c r="T642" s="294" t="str">
        <f t="shared" si="77"/>
        <v/>
      </c>
      <c r="U642" s="295" t="str">
        <f t="shared" si="78"/>
        <v/>
      </c>
      <c r="V642" s="296" t="str">
        <f t="shared" si="79"/>
        <v/>
      </c>
      <c r="W642" s="8"/>
      <c r="AR642" t="str">
        <f t="shared" si="80"/>
        <v/>
      </c>
      <c r="AS642" t="str">
        <f t="shared" si="75"/>
        <v/>
      </c>
      <c r="AT642" s="145"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ht="15" customHeight="1" x14ac:dyDescent="0.35">
      <c r="A643" s="271"/>
      <c r="B643" s="269"/>
      <c r="C643" s="270"/>
      <c r="D643" s="270"/>
      <c r="E643" s="270"/>
      <c r="F643" s="270"/>
      <c r="G643" s="272"/>
      <c r="H643" s="273"/>
      <c r="I643" s="271"/>
      <c r="J643" s="268"/>
      <c r="K643" s="268"/>
      <c r="L643" s="274"/>
      <c r="M643" s="275"/>
      <c r="N643" s="276"/>
      <c r="P643" s="291" t="str">
        <f>IF(R643 = "", "", COUNT($R$4:R643))</f>
        <v/>
      </c>
      <c r="Q643" s="291" t="str">
        <f t="shared" si="73"/>
        <v/>
      </c>
      <c r="R643" s="292" t="str">
        <f t="shared" si="74"/>
        <v/>
      </c>
      <c r="S643" s="293" t="str">
        <f t="shared" si="76"/>
        <v/>
      </c>
      <c r="T643" s="294" t="str">
        <f t="shared" si="77"/>
        <v/>
      </c>
      <c r="U643" s="295" t="str">
        <f t="shared" si="78"/>
        <v/>
      </c>
      <c r="V643" s="296" t="str">
        <f t="shared" si="79"/>
        <v/>
      </c>
      <c r="W643" s="8"/>
      <c r="AR643" t="str">
        <f t="shared" si="80"/>
        <v/>
      </c>
      <c r="AS643" t="str">
        <f t="shared" si="75"/>
        <v/>
      </c>
      <c r="AT643" s="145"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ht="15" customHeight="1" x14ac:dyDescent="0.35">
      <c r="A644" s="271"/>
      <c r="B644" s="269"/>
      <c r="C644" s="270"/>
      <c r="D644" s="270"/>
      <c r="E644" s="270"/>
      <c r="F644" s="270"/>
      <c r="G644" s="272"/>
      <c r="H644" s="273"/>
      <c r="I644" s="271"/>
      <c r="J644" s="268"/>
      <c r="K644" s="268"/>
      <c r="L644" s="274"/>
      <c r="M644" s="275"/>
      <c r="N644" s="276"/>
      <c r="P644" s="291" t="str">
        <f>IF(R644 = "", "", COUNT($R$4:R644))</f>
        <v/>
      </c>
      <c r="Q644" s="291" t="str">
        <f t="shared" ref="Q644:Q707" si="81">IF(B644="", "", YEAR(B644))</f>
        <v/>
      </c>
      <c r="R644" s="292" t="str">
        <f t="shared" ref="R644:R707" si="82">IF(A644="", "", IF(G644="",1,IF(G644="O",1,IF(G644="C",8.4,IF(G644="B",8.4,IF(G644="A",76.8,IF(G644="K",76.8,"ERR")))))))</f>
        <v/>
      </c>
      <c r="S644" s="293" t="str">
        <f t="shared" si="76"/>
        <v/>
      </c>
      <c r="T644" s="294" t="str">
        <f t="shared" si="77"/>
        <v/>
      </c>
      <c r="U644" s="295" t="str">
        <f t="shared" si="78"/>
        <v/>
      </c>
      <c r="V644" s="296" t="str">
        <f t="shared" si="79"/>
        <v/>
      </c>
      <c r="W644" s="8"/>
      <c r="AR644" t="str">
        <f t="shared" si="80"/>
        <v/>
      </c>
      <c r="AS644" t="str">
        <f t="shared" ref="AS644:AS707" si="83">IF(OR(M644="Y",N644="Y"),"Y","")</f>
        <v/>
      </c>
      <c r="AT644" s="145"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ht="15" customHeight="1" x14ac:dyDescent="0.35">
      <c r="A645" s="271"/>
      <c r="B645" s="269"/>
      <c r="C645" s="270"/>
      <c r="D645" s="270"/>
      <c r="E645" s="270"/>
      <c r="F645" s="270"/>
      <c r="G645" s="272"/>
      <c r="H645" s="273"/>
      <c r="I645" s="271"/>
      <c r="J645" s="268"/>
      <c r="K645" s="268"/>
      <c r="L645" s="274"/>
      <c r="M645" s="275"/>
      <c r="N645" s="276"/>
      <c r="P645" s="291" t="str">
        <f>IF(R645 = "", "", COUNT($R$4:R645))</f>
        <v/>
      </c>
      <c r="Q645" s="291" t="str">
        <f t="shared" si="81"/>
        <v/>
      </c>
      <c r="R645" s="292" t="str">
        <f t="shared" si="82"/>
        <v/>
      </c>
      <c r="S645" s="293" t="str">
        <f t="shared" ref="S645:S708" si="84">IF(M645&lt;&gt;"",R645,"")</f>
        <v/>
      </c>
      <c r="T645" s="294" t="str">
        <f t="shared" ref="T645:T708" si="85">IF(IF(M645&lt;&gt;"",G645,"")=0, "O", IF(M645&lt;&gt;"",G645,""))</f>
        <v/>
      </c>
      <c r="U645" s="295" t="str">
        <f t="shared" ref="U645:U708" si="86">IF(N645&lt;&gt;"",R645,"")</f>
        <v/>
      </c>
      <c r="V645" s="296" t="str">
        <f t="shared" ref="V645:V708" si="87">IF(IF(N645&lt;&gt;"",G645,"")=0, "O", IF(N645&lt;&gt;"",G645,""))</f>
        <v/>
      </c>
      <c r="W645" s="8"/>
      <c r="AR645" t="str">
        <f t="shared" ref="AR645:AR708" si="88">IF(P645&gt;0, P645, "")</f>
        <v/>
      </c>
      <c r="AS645" t="str">
        <f t="shared" si="83"/>
        <v/>
      </c>
      <c r="AT645" s="145"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ht="15" customHeight="1" x14ac:dyDescent="0.35">
      <c r="A646" s="271"/>
      <c r="B646" s="269"/>
      <c r="C646" s="270"/>
      <c r="D646" s="270"/>
      <c r="E646" s="270"/>
      <c r="F646" s="270"/>
      <c r="G646" s="272"/>
      <c r="H646" s="273"/>
      <c r="I646" s="271"/>
      <c r="J646" s="268"/>
      <c r="K646" s="268"/>
      <c r="L646" s="274"/>
      <c r="M646" s="275"/>
      <c r="N646" s="276"/>
      <c r="P646" s="291" t="str">
        <f>IF(R646 = "", "", COUNT($R$4:R646))</f>
        <v/>
      </c>
      <c r="Q646" s="291" t="str">
        <f t="shared" si="81"/>
        <v/>
      </c>
      <c r="R646" s="292" t="str">
        <f t="shared" si="82"/>
        <v/>
      </c>
      <c r="S646" s="293" t="str">
        <f t="shared" si="84"/>
        <v/>
      </c>
      <c r="T646" s="294" t="str">
        <f t="shared" si="85"/>
        <v/>
      </c>
      <c r="U646" s="295" t="str">
        <f t="shared" si="86"/>
        <v/>
      </c>
      <c r="V646" s="296" t="str">
        <f t="shared" si="87"/>
        <v/>
      </c>
      <c r="W646" s="8"/>
      <c r="AR646" t="str">
        <f t="shared" si="88"/>
        <v/>
      </c>
      <c r="AS646" t="str">
        <f t="shared" si="83"/>
        <v/>
      </c>
      <c r="AT646" s="145"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ht="15" customHeight="1" x14ac:dyDescent="0.35">
      <c r="A647" s="271"/>
      <c r="B647" s="269"/>
      <c r="C647" s="270"/>
      <c r="D647" s="270"/>
      <c r="E647" s="270"/>
      <c r="F647" s="270"/>
      <c r="G647" s="272"/>
      <c r="H647" s="273"/>
      <c r="I647" s="271"/>
      <c r="J647" s="268"/>
      <c r="K647" s="268"/>
      <c r="L647" s="274"/>
      <c r="M647" s="275"/>
      <c r="N647" s="276"/>
      <c r="P647" s="291" t="str">
        <f>IF(R647 = "", "", COUNT($R$4:R647))</f>
        <v/>
      </c>
      <c r="Q647" s="291" t="str">
        <f t="shared" si="81"/>
        <v/>
      </c>
      <c r="R647" s="292" t="str">
        <f t="shared" si="82"/>
        <v/>
      </c>
      <c r="S647" s="293" t="str">
        <f t="shared" si="84"/>
        <v/>
      </c>
      <c r="T647" s="294" t="str">
        <f t="shared" si="85"/>
        <v/>
      </c>
      <c r="U647" s="295" t="str">
        <f t="shared" si="86"/>
        <v/>
      </c>
      <c r="V647" s="296" t="str">
        <f t="shared" si="87"/>
        <v/>
      </c>
      <c r="W647" s="8"/>
      <c r="AR647" t="str">
        <f t="shared" si="88"/>
        <v/>
      </c>
      <c r="AS647" t="str">
        <f t="shared" si="83"/>
        <v/>
      </c>
      <c r="AT647" s="145"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ht="15" customHeight="1" x14ac:dyDescent="0.35">
      <c r="A648" s="271"/>
      <c r="B648" s="269"/>
      <c r="C648" s="270"/>
      <c r="D648" s="270"/>
      <c r="E648" s="270"/>
      <c r="F648" s="270"/>
      <c r="G648" s="272"/>
      <c r="H648" s="273"/>
      <c r="I648" s="271"/>
      <c r="J648" s="268"/>
      <c r="K648" s="268"/>
      <c r="L648" s="274"/>
      <c r="M648" s="275"/>
      <c r="N648" s="276"/>
      <c r="P648" s="291" t="str">
        <f>IF(R648 = "", "", COUNT($R$4:R648))</f>
        <v/>
      </c>
      <c r="Q648" s="291" t="str">
        <f t="shared" si="81"/>
        <v/>
      </c>
      <c r="R648" s="292" t="str">
        <f t="shared" si="82"/>
        <v/>
      </c>
      <c r="S648" s="293" t="str">
        <f t="shared" si="84"/>
        <v/>
      </c>
      <c r="T648" s="294" t="str">
        <f t="shared" si="85"/>
        <v/>
      </c>
      <c r="U648" s="295" t="str">
        <f t="shared" si="86"/>
        <v/>
      </c>
      <c r="V648" s="296" t="str">
        <f t="shared" si="87"/>
        <v/>
      </c>
      <c r="W648" s="8"/>
      <c r="AR648" t="str">
        <f t="shared" si="88"/>
        <v/>
      </c>
      <c r="AS648" t="str">
        <f t="shared" si="83"/>
        <v/>
      </c>
      <c r="AT648" s="145"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ht="15" customHeight="1" x14ac:dyDescent="0.35">
      <c r="A649" s="271"/>
      <c r="B649" s="269"/>
      <c r="C649" s="270"/>
      <c r="D649" s="270"/>
      <c r="E649" s="270"/>
      <c r="F649" s="270"/>
      <c r="G649" s="272"/>
      <c r="H649" s="273"/>
      <c r="I649" s="271"/>
      <c r="J649" s="268"/>
      <c r="K649" s="268"/>
      <c r="L649" s="274"/>
      <c r="M649" s="275"/>
      <c r="N649" s="276"/>
      <c r="P649" s="291" t="str">
        <f>IF(R649 = "", "", COUNT($R$4:R649))</f>
        <v/>
      </c>
      <c r="Q649" s="291" t="str">
        <f t="shared" si="81"/>
        <v/>
      </c>
      <c r="R649" s="292" t="str">
        <f t="shared" si="82"/>
        <v/>
      </c>
      <c r="S649" s="293" t="str">
        <f t="shared" si="84"/>
        <v/>
      </c>
      <c r="T649" s="294" t="str">
        <f t="shared" si="85"/>
        <v/>
      </c>
      <c r="U649" s="295" t="str">
        <f t="shared" si="86"/>
        <v/>
      </c>
      <c r="V649" s="296" t="str">
        <f t="shared" si="87"/>
        <v/>
      </c>
      <c r="W649" s="8"/>
      <c r="AR649" t="str">
        <f t="shared" si="88"/>
        <v/>
      </c>
      <c r="AS649" t="str">
        <f t="shared" si="83"/>
        <v/>
      </c>
      <c r="AT649" s="145"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ht="15" customHeight="1" x14ac:dyDescent="0.35">
      <c r="A650" s="271"/>
      <c r="B650" s="269"/>
      <c r="C650" s="270"/>
      <c r="D650" s="270"/>
      <c r="E650" s="270"/>
      <c r="F650" s="270"/>
      <c r="G650" s="272"/>
      <c r="H650" s="273"/>
      <c r="I650" s="271"/>
      <c r="J650" s="268"/>
      <c r="K650" s="268"/>
      <c r="L650" s="274"/>
      <c r="M650" s="275"/>
      <c r="N650" s="276"/>
      <c r="P650" s="291" t="str">
        <f>IF(R650 = "", "", COUNT($R$4:R650))</f>
        <v/>
      </c>
      <c r="Q650" s="291" t="str">
        <f t="shared" si="81"/>
        <v/>
      </c>
      <c r="R650" s="292" t="str">
        <f t="shared" si="82"/>
        <v/>
      </c>
      <c r="S650" s="293" t="str">
        <f t="shared" si="84"/>
        <v/>
      </c>
      <c r="T650" s="294" t="str">
        <f t="shared" si="85"/>
        <v/>
      </c>
      <c r="U650" s="295" t="str">
        <f t="shared" si="86"/>
        <v/>
      </c>
      <c r="V650" s="296" t="str">
        <f t="shared" si="87"/>
        <v/>
      </c>
      <c r="W650" s="8"/>
      <c r="AR650" t="str">
        <f t="shared" si="88"/>
        <v/>
      </c>
      <c r="AS650" t="str">
        <f t="shared" si="83"/>
        <v/>
      </c>
      <c r="AT650" s="145"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ht="15" customHeight="1" x14ac:dyDescent="0.35">
      <c r="A651" s="271"/>
      <c r="B651" s="269"/>
      <c r="C651" s="270"/>
      <c r="D651" s="270"/>
      <c r="E651" s="270"/>
      <c r="F651" s="270"/>
      <c r="G651" s="272"/>
      <c r="H651" s="273"/>
      <c r="I651" s="271"/>
      <c r="J651" s="268"/>
      <c r="K651" s="268"/>
      <c r="L651" s="274"/>
      <c r="M651" s="275"/>
      <c r="N651" s="276"/>
      <c r="P651" s="291" t="str">
        <f>IF(R651 = "", "", COUNT($R$4:R651))</f>
        <v/>
      </c>
      <c r="Q651" s="291" t="str">
        <f t="shared" si="81"/>
        <v/>
      </c>
      <c r="R651" s="292" t="str">
        <f t="shared" si="82"/>
        <v/>
      </c>
      <c r="S651" s="293" t="str">
        <f t="shared" si="84"/>
        <v/>
      </c>
      <c r="T651" s="294" t="str">
        <f t="shared" si="85"/>
        <v/>
      </c>
      <c r="U651" s="295" t="str">
        <f t="shared" si="86"/>
        <v/>
      </c>
      <c r="V651" s="296" t="str">
        <f t="shared" si="87"/>
        <v/>
      </c>
      <c r="W651" s="8"/>
      <c r="AR651" t="str">
        <f t="shared" si="88"/>
        <v/>
      </c>
      <c r="AS651" t="str">
        <f t="shared" si="83"/>
        <v/>
      </c>
      <c r="AT651" s="145"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ht="15" customHeight="1" x14ac:dyDescent="0.35">
      <c r="A652" s="271"/>
      <c r="B652" s="269"/>
      <c r="C652" s="270"/>
      <c r="D652" s="270"/>
      <c r="E652" s="270"/>
      <c r="F652" s="270"/>
      <c r="G652" s="272"/>
      <c r="H652" s="273"/>
      <c r="I652" s="271"/>
      <c r="J652" s="268"/>
      <c r="K652" s="268"/>
      <c r="L652" s="274"/>
      <c r="M652" s="275"/>
      <c r="N652" s="276"/>
      <c r="P652" s="291" t="str">
        <f>IF(R652 = "", "", COUNT($R$4:R652))</f>
        <v/>
      </c>
      <c r="Q652" s="291" t="str">
        <f t="shared" si="81"/>
        <v/>
      </c>
      <c r="R652" s="292" t="str">
        <f t="shared" si="82"/>
        <v/>
      </c>
      <c r="S652" s="293" t="str">
        <f t="shared" si="84"/>
        <v/>
      </c>
      <c r="T652" s="294" t="str">
        <f t="shared" si="85"/>
        <v/>
      </c>
      <c r="U652" s="295" t="str">
        <f t="shared" si="86"/>
        <v/>
      </c>
      <c r="V652" s="296" t="str">
        <f t="shared" si="87"/>
        <v/>
      </c>
      <c r="W652" s="8"/>
      <c r="AR652" t="str">
        <f t="shared" si="88"/>
        <v/>
      </c>
      <c r="AS652" t="str">
        <f t="shared" si="83"/>
        <v/>
      </c>
      <c r="AT652" s="145"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ht="15" customHeight="1" x14ac:dyDescent="0.35">
      <c r="A653" s="271"/>
      <c r="B653" s="269"/>
      <c r="C653" s="270"/>
      <c r="D653" s="270"/>
      <c r="E653" s="270"/>
      <c r="F653" s="270"/>
      <c r="G653" s="272"/>
      <c r="H653" s="273"/>
      <c r="I653" s="271"/>
      <c r="J653" s="268"/>
      <c r="K653" s="268"/>
      <c r="L653" s="274"/>
      <c r="M653" s="275"/>
      <c r="N653" s="276"/>
      <c r="P653" s="291" t="str">
        <f>IF(R653 = "", "", COUNT($R$4:R653))</f>
        <v/>
      </c>
      <c r="Q653" s="291" t="str">
        <f t="shared" si="81"/>
        <v/>
      </c>
      <c r="R653" s="292" t="str">
        <f t="shared" si="82"/>
        <v/>
      </c>
      <c r="S653" s="293" t="str">
        <f t="shared" si="84"/>
        <v/>
      </c>
      <c r="T653" s="294" t="str">
        <f t="shared" si="85"/>
        <v/>
      </c>
      <c r="U653" s="295" t="str">
        <f t="shared" si="86"/>
        <v/>
      </c>
      <c r="V653" s="296" t="str">
        <f t="shared" si="87"/>
        <v/>
      </c>
      <c r="W653" s="8"/>
      <c r="AR653" t="str">
        <f t="shared" si="88"/>
        <v/>
      </c>
      <c r="AS653" t="str">
        <f t="shared" si="83"/>
        <v/>
      </c>
      <c r="AT653" s="145"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ht="15" customHeight="1" x14ac:dyDescent="0.35">
      <c r="A654" s="271"/>
      <c r="B654" s="269"/>
      <c r="C654" s="270"/>
      <c r="D654" s="270"/>
      <c r="E654" s="270"/>
      <c r="F654" s="270"/>
      <c r="G654" s="272"/>
      <c r="H654" s="273"/>
      <c r="I654" s="271"/>
      <c r="J654" s="268"/>
      <c r="K654" s="268"/>
      <c r="L654" s="274"/>
      <c r="M654" s="275"/>
      <c r="N654" s="276"/>
      <c r="P654" s="291" t="str">
        <f>IF(R654 = "", "", COUNT($R$4:R654))</f>
        <v/>
      </c>
      <c r="Q654" s="291" t="str">
        <f t="shared" si="81"/>
        <v/>
      </c>
      <c r="R654" s="292" t="str">
        <f t="shared" si="82"/>
        <v/>
      </c>
      <c r="S654" s="293" t="str">
        <f t="shared" si="84"/>
        <v/>
      </c>
      <c r="T654" s="294" t="str">
        <f t="shared" si="85"/>
        <v/>
      </c>
      <c r="U654" s="295" t="str">
        <f t="shared" si="86"/>
        <v/>
      </c>
      <c r="V654" s="296" t="str">
        <f t="shared" si="87"/>
        <v/>
      </c>
      <c r="W654" s="8"/>
      <c r="AR654" t="str">
        <f t="shared" si="88"/>
        <v/>
      </c>
      <c r="AS654" t="str">
        <f t="shared" si="83"/>
        <v/>
      </c>
      <c r="AT654" s="145"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ht="15" customHeight="1" x14ac:dyDescent="0.35">
      <c r="A655" s="271"/>
      <c r="B655" s="269"/>
      <c r="C655" s="270"/>
      <c r="D655" s="270"/>
      <c r="E655" s="270"/>
      <c r="F655" s="270"/>
      <c r="G655" s="272"/>
      <c r="H655" s="273"/>
      <c r="I655" s="271"/>
      <c r="J655" s="268"/>
      <c r="K655" s="268"/>
      <c r="L655" s="274"/>
      <c r="M655" s="275"/>
      <c r="N655" s="276"/>
      <c r="P655" s="291" t="str">
        <f>IF(R655 = "", "", COUNT($R$4:R655))</f>
        <v/>
      </c>
      <c r="Q655" s="291" t="str">
        <f t="shared" si="81"/>
        <v/>
      </c>
      <c r="R655" s="292" t="str">
        <f t="shared" si="82"/>
        <v/>
      </c>
      <c r="S655" s="293" t="str">
        <f t="shared" si="84"/>
        <v/>
      </c>
      <c r="T655" s="294" t="str">
        <f t="shared" si="85"/>
        <v/>
      </c>
      <c r="U655" s="295" t="str">
        <f t="shared" si="86"/>
        <v/>
      </c>
      <c r="V655" s="296" t="str">
        <f t="shared" si="87"/>
        <v/>
      </c>
      <c r="W655" s="8"/>
      <c r="AR655" t="str">
        <f t="shared" si="88"/>
        <v/>
      </c>
      <c r="AS655" t="str">
        <f t="shared" si="83"/>
        <v/>
      </c>
      <c r="AT655" s="145"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ht="15" customHeight="1" x14ac:dyDescent="0.35">
      <c r="A656" s="271"/>
      <c r="B656" s="269"/>
      <c r="C656" s="270"/>
      <c r="D656" s="270"/>
      <c r="E656" s="270"/>
      <c r="F656" s="270"/>
      <c r="G656" s="272"/>
      <c r="H656" s="273"/>
      <c r="I656" s="271"/>
      <c r="J656" s="268"/>
      <c r="K656" s="268"/>
      <c r="L656" s="274"/>
      <c r="M656" s="275"/>
      <c r="N656" s="276"/>
      <c r="P656" s="291" t="str">
        <f>IF(R656 = "", "", COUNT($R$4:R656))</f>
        <v/>
      </c>
      <c r="Q656" s="291" t="str">
        <f t="shared" si="81"/>
        <v/>
      </c>
      <c r="R656" s="292" t="str">
        <f t="shared" si="82"/>
        <v/>
      </c>
      <c r="S656" s="293" t="str">
        <f t="shared" si="84"/>
        <v/>
      </c>
      <c r="T656" s="294" t="str">
        <f t="shared" si="85"/>
        <v/>
      </c>
      <c r="U656" s="295" t="str">
        <f t="shared" si="86"/>
        <v/>
      </c>
      <c r="V656" s="296" t="str">
        <f t="shared" si="87"/>
        <v/>
      </c>
      <c r="W656" s="8"/>
      <c r="AR656" t="str">
        <f t="shared" si="88"/>
        <v/>
      </c>
      <c r="AS656" t="str">
        <f t="shared" si="83"/>
        <v/>
      </c>
      <c r="AT656" s="145"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ht="15" customHeight="1" x14ac:dyDescent="0.35">
      <c r="A657" s="271"/>
      <c r="B657" s="269"/>
      <c r="C657" s="270"/>
      <c r="D657" s="270"/>
      <c r="E657" s="270"/>
      <c r="F657" s="270"/>
      <c r="G657" s="272"/>
      <c r="H657" s="273"/>
      <c r="I657" s="271"/>
      <c r="J657" s="268"/>
      <c r="K657" s="268"/>
      <c r="L657" s="274"/>
      <c r="M657" s="275"/>
      <c r="N657" s="276"/>
      <c r="P657" s="291" t="str">
        <f>IF(R657 = "", "", COUNT($R$4:R657))</f>
        <v/>
      </c>
      <c r="Q657" s="291" t="str">
        <f t="shared" si="81"/>
        <v/>
      </c>
      <c r="R657" s="292" t="str">
        <f t="shared" si="82"/>
        <v/>
      </c>
      <c r="S657" s="293" t="str">
        <f t="shared" si="84"/>
        <v/>
      </c>
      <c r="T657" s="294" t="str">
        <f t="shared" si="85"/>
        <v/>
      </c>
      <c r="U657" s="295" t="str">
        <f t="shared" si="86"/>
        <v/>
      </c>
      <c r="V657" s="296" t="str">
        <f t="shared" si="87"/>
        <v/>
      </c>
      <c r="W657" s="8"/>
      <c r="AR657" t="str">
        <f t="shared" si="88"/>
        <v/>
      </c>
      <c r="AS657" t="str">
        <f t="shared" si="83"/>
        <v/>
      </c>
      <c r="AT657" s="145"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ht="15" customHeight="1" x14ac:dyDescent="0.35">
      <c r="A658" s="271"/>
      <c r="B658" s="269"/>
      <c r="C658" s="270"/>
      <c r="D658" s="270"/>
      <c r="E658" s="270"/>
      <c r="F658" s="270"/>
      <c r="G658" s="272"/>
      <c r="H658" s="273"/>
      <c r="I658" s="271"/>
      <c r="J658" s="268"/>
      <c r="K658" s="268"/>
      <c r="L658" s="274"/>
      <c r="M658" s="275"/>
      <c r="N658" s="276"/>
      <c r="P658" s="291" t="str">
        <f>IF(R658 = "", "", COUNT($R$4:R658))</f>
        <v/>
      </c>
      <c r="Q658" s="291" t="str">
        <f t="shared" si="81"/>
        <v/>
      </c>
      <c r="R658" s="292" t="str">
        <f t="shared" si="82"/>
        <v/>
      </c>
      <c r="S658" s="293" t="str">
        <f t="shared" si="84"/>
        <v/>
      </c>
      <c r="T658" s="294" t="str">
        <f t="shared" si="85"/>
        <v/>
      </c>
      <c r="U658" s="295" t="str">
        <f t="shared" si="86"/>
        <v/>
      </c>
      <c r="V658" s="296" t="str">
        <f t="shared" si="87"/>
        <v/>
      </c>
      <c r="W658" s="8"/>
      <c r="AR658" t="str">
        <f t="shared" si="88"/>
        <v/>
      </c>
      <c r="AS658" t="str">
        <f t="shared" si="83"/>
        <v/>
      </c>
      <c r="AT658" s="145"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ht="15" customHeight="1" x14ac:dyDescent="0.35">
      <c r="A659" s="271"/>
      <c r="B659" s="269"/>
      <c r="C659" s="270"/>
      <c r="D659" s="270"/>
      <c r="E659" s="270"/>
      <c r="F659" s="270"/>
      <c r="G659" s="272"/>
      <c r="H659" s="273"/>
      <c r="I659" s="271"/>
      <c r="J659" s="268"/>
      <c r="K659" s="268"/>
      <c r="L659" s="274"/>
      <c r="M659" s="275"/>
      <c r="N659" s="276"/>
      <c r="P659" s="291" t="str">
        <f>IF(R659 = "", "", COUNT($R$4:R659))</f>
        <v/>
      </c>
      <c r="Q659" s="291" t="str">
        <f t="shared" si="81"/>
        <v/>
      </c>
      <c r="R659" s="292" t="str">
        <f t="shared" si="82"/>
        <v/>
      </c>
      <c r="S659" s="293" t="str">
        <f t="shared" si="84"/>
        <v/>
      </c>
      <c r="T659" s="294" t="str">
        <f t="shared" si="85"/>
        <v/>
      </c>
      <c r="U659" s="295" t="str">
        <f t="shared" si="86"/>
        <v/>
      </c>
      <c r="V659" s="296" t="str">
        <f t="shared" si="87"/>
        <v/>
      </c>
      <c r="W659" s="8"/>
      <c r="AR659" t="str">
        <f t="shared" si="88"/>
        <v/>
      </c>
      <c r="AS659" t="str">
        <f t="shared" si="83"/>
        <v/>
      </c>
      <c r="AT659" s="145"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ht="15" customHeight="1" x14ac:dyDescent="0.35">
      <c r="A660" s="271"/>
      <c r="B660" s="269"/>
      <c r="C660" s="270"/>
      <c r="D660" s="270"/>
      <c r="E660" s="270"/>
      <c r="F660" s="270"/>
      <c r="G660" s="272"/>
      <c r="H660" s="273"/>
      <c r="I660" s="271"/>
      <c r="J660" s="268"/>
      <c r="K660" s="268"/>
      <c r="L660" s="274"/>
      <c r="M660" s="275"/>
      <c r="N660" s="276"/>
      <c r="P660" s="291" t="str">
        <f>IF(R660 = "", "", COUNT($R$4:R660))</f>
        <v/>
      </c>
      <c r="Q660" s="291" t="str">
        <f t="shared" si="81"/>
        <v/>
      </c>
      <c r="R660" s="292" t="str">
        <f t="shared" si="82"/>
        <v/>
      </c>
      <c r="S660" s="293" t="str">
        <f t="shared" si="84"/>
        <v/>
      </c>
      <c r="T660" s="294" t="str">
        <f t="shared" si="85"/>
        <v/>
      </c>
      <c r="U660" s="295" t="str">
        <f t="shared" si="86"/>
        <v/>
      </c>
      <c r="V660" s="296" t="str">
        <f t="shared" si="87"/>
        <v/>
      </c>
      <c r="W660" s="8"/>
      <c r="AR660" t="str">
        <f t="shared" si="88"/>
        <v/>
      </c>
      <c r="AS660" t="str">
        <f t="shared" si="83"/>
        <v/>
      </c>
      <c r="AT660" s="145"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ht="15" customHeight="1" x14ac:dyDescent="0.35">
      <c r="A661" s="271"/>
      <c r="B661" s="269"/>
      <c r="C661" s="270"/>
      <c r="D661" s="270"/>
      <c r="E661" s="270"/>
      <c r="F661" s="270"/>
      <c r="G661" s="272"/>
      <c r="H661" s="273"/>
      <c r="I661" s="271"/>
      <c r="J661" s="268"/>
      <c r="K661" s="268"/>
      <c r="L661" s="274"/>
      <c r="M661" s="275"/>
      <c r="N661" s="276"/>
      <c r="P661" s="291" t="str">
        <f>IF(R661 = "", "", COUNT($R$4:R661))</f>
        <v/>
      </c>
      <c r="Q661" s="291" t="str">
        <f t="shared" si="81"/>
        <v/>
      </c>
      <c r="R661" s="292" t="str">
        <f t="shared" si="82"/>
        <v/>
      </c>
      <c r="S661" s="293" t="str">
        <f t="shared" si="84"/>
        <v/>
      </c>
      <c r="T661" s="294" t="str">
        <f t="shared" si="85"/>
        <v/>
      </c>
      <c r="U661" s="295" t="str">
        <f t="shared" si="86"/>
        <v/>
      </c>
      <c r="V661" s="296" t="str">
        <f t="shared" si="87"/>
        <v/>
      </c>
      <c r="W661" s="8"/>
      <c r="AR661" t="str">
        <f t="shared" si="88"/>
        <v/>
      </c>
      <c r="AS661" t="str">
        <f t="shared" si="83"/>
        <v/>
      </c>
      <c r="AT661" s="145"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ht="15" customHeight="1" x14ac:dyDescent="0.35">
      <c r="A662" s="271"/>
      <c r="B662" s="269"/>
      <c r="C662" s="270"/>
      <c r="D662" s="270"/>
      <c r="E662" s="270"/>
      <c r="F662" s="270"/>
      <c r="G662" s="272"/>
      <c r="H662" s="273"/>
      <c r="I662" s="271"/>
      <c r="J662" s="268"/>
      <c r="K662" s="268"/>
      <c r="L662" s="274"/>
      <c r="M662" s="275"/>
      <c r="N662" s="276"/>
      <c r="P662" s="291" t="str">
        <f>IF(R662 = "", "", COUNT($R$4:R662))</f>
        <v/>
      </c>
      <c r="Q662" s="291" t="str">
        <f t="shared" si="81"/>
        <v/>
      </c>
      <c r="R662" s="292" t="str">
        <f t="shared" si="82"/>
        <v/>
      </c>
      <c r="S662" s="293" t="str">
        <f t="shared" si="84"/>
        <v/>
      </c>
      <c r="T662" s="294" t="str">
        <f t="shared" si="85"/>
        <v/>
      </c>
      <c r="U662" s="295" t="str">
        <f t="shared" si="86"/>
        <v/>
      </c>
      <c r="V662" s="296" t="str">
        <f t="shared" si="87"/>
        <v/>
      </c>
      <c r="W662" s="8"/>
      <c r="AR662" t="str">
        <f t="shared" si="88"/>
        <v/>
      </c>
      <c r="AS662" t="str">
        <f t="shared" si="83"/>
        <v/>
      </c>
      <c r="AT662" s="145"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ht="15" customHeight="1" x14ac:dyDescent="0.35">
      <c r="A663" s="271"/>
      <c r="B663" s="269"/>
      <c r="C663" s="270"/>
      <c r="D663" s="270"/>
      <c r="E663" s="270"/>
      <c r="F663" s="270"/>
      <c r="G663" s="272"/>
      <c r="H663" s="273"/>
      <c r="I663" s="271"/>
      <c r="J663" s="268"/>
      <c r="K663" s="268"/>
      <c r="L663" s="274"/>
      <c r="M663" s="275"/>
      <c r="N663" s="276"/>
      <c r="P663" s="291" t="str">
        <f>IF(R663 = "", "", COUNT($R$4:R663))</f>
        <v/>
      </c>
      <c r="Q663" s="291" t="str">
        <f t="shared" si="81"/>
        <v/>
      </c>
      <c r="R663" s="292" t="str">
        <f t="shared" si="82"/>
        <v/>
      </c>
      <c r="S663" s="293" t="str">
        <f t="shared" si="84"/>
        <v/>
      </c>
      <c r="T663" s="294" t="str">
        <f t="shared" si="85"/>
        <v/>
      </c>
      <c r="U663" s="295" t="str">
        <f t="shared" si="86"/>
        <v/>
      </c>
      <c r="V663" s="296" t="str">
        <f t="shared" si="87"/>
        <v/>
      </c>
      <c r="W663" s="8"/>
      <c r="AR663" t="str">
        <f t="shared" si="88"/>
        <v/>
      </c>
      <c r="AS663" t="str">
        <f t="shared" si="83"/>
        <v/>
      </c>
      <c r="AT663" s="145"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ht="15" customHeight="1" x14ac:dyDescent="0.35">
      <c r="A664" s="271"/>
      <c r="B664" s="269"/>
      <c r="C664" s="270"/>
      <c r="D664" s="270"/>
      <c r="E664" s="270"/>
      <c r="F664" s="270"/>
      <c r="G664" s="272"/>
      <c r="H664" s="273"/>
      <c r="I664" s="271"/>
      <c r="J664" s="268"/>
      <c r="K664" s="268"/>
      <c r="L664" s="274"/>
      <c r="M664" s="275"/>
      <c r="N664" s="276"/>
      <c r="P664" s="291" t="str">
        <f>IF(R664 = "", "", COUNT($R$4:R664))</f>
        <v/>
      </c>
      <c r="Q664" s="291" t="str">
        <f t="shared" si="81"/>
        <v/>
      </c>
      <c r="R664" s="292" t="str">
        <f t="shared" si="82"/>
        <v/>
      </c>
      <c r="S664" s="293" t="str">
        <f t="shared" si="84"/>
        <v/>
      </c>
      <c r="T664" s="294" t="str">
        <f t="shared" si="85"/>
        <v/>
      </c>
      <c r="U664" s="295" t="str">
        <f t="shared" si="86"/>
        <v/>
      </c>
      <c r="V664" s="296" t="str">
        <f t="shared" si="87"/>
        <v/>
      </c>
      <c r="W664" s="8"/>
      <c r="AR664" t="str">
        <f t="shared" si="88"/>
        <v/>
      </c>
      <c r="AS664" t="str">
        <f t="shared" si="83"/>
        <v/>
      </c>
      <c r="AT664" s="145"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ht="15" customHeight="1" x14ac:dyDescent="0.35">
      <c r="A665" s="271"/>
      <c r="B665" s="269"/>
      <c r="C665" s="270"/>
      <c r="D665" s="270"/>
      <c r="E665" s="270"/>
      <c r="F665" s="270"/>
      <c r="G665" s="272"/>
      <c r="H665" s="273"/>
      <c r="I665" s="271"/>
      <c r="J665" s="268"/>
      <c r="K665" s="268"/>
      <c r="L665" s="274"/>
      <c r="M665" s="275"/>
      <c r="N665" s="276"/>
      <c r="P665" s="291" t="str">
        <f>IF(R665 = "", "", COUNT($R$4:R665))</f>
        <v/>
      </c>
      <c r="Q665" s="291" t="str">
        <f t="shared" si="81"/>
        <v/>
      </c>
      <c r="R665" s="292" t="str">
        <f t="shared" si="82"/>
        <v/>
      </c>
      <c r="S665" s="293" t="str">
        <f t="shared" si="84"/>
        <v/>
      </c>
      <c r="T665" s="294" t="str">
        <f t="shared" si="85"/>
        <v/>
      </c>
      <c r="U665" s="295" t="str">
        <f t="shared" si="86"/>
        <v/>
      </c>
      <c r="V665" s="296" t="str">
        <f t="shared" si="87"/>
        <v/>
      </c>
      <c r="W665" s="8"/>
      <c r="AR665" t="str">
        <f t="shared" si="88"/>
        <v/>
      </c>
      <c r="AS665" t="str">
        <f t="shared" si="83"/>
        <v/>
      </c>
      <c r="AT665" s="145"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ht="15" customHeight="1" x14ac:dyDescent="0.35">
      <c r="A666" s="271"/>
      <c r="B666" s="269"/>
      <c r="C666" s="270"/>
      <c r="D666" s="270"/>
      <c r="E666" s="270"/>
      <c r="F666" s="270"/>
      <c r="G666" s="272"/>
      <c r="H666" s="273"/>
      <c r="I666" s="271"/>
      <c r="J666" s="268"/>
      <c r="K666" s="268"/>
      <c r="L666" s="274"/>
      <c r="M666" s="275"/>
      <c r="N666" s="276"/>
      <c r="P666" s="291" t="str">
        <f>IF(R666 = "", "", COUNT($R$4:R666))</f>
        <v/>
      </c>
      <c r="Q666" s="291" t="str">
        <f t="shared" si="81"/>
        <v/>
      </c>
      <c r="R666" s="292" t="str">
        <f t="shared" si="82"/>
        <v/>
      </c>
      <c r="S666" s="293" t="str">
        <f t="shared" si="84"/>
        <v/>
      </c>
      <c r="T666" s="294" t="str">
        <f t="shared" si="85"/>
        <v/>
      </c>
      <c r="U666" s="295" t="str">
        <f t="shared" si="86"/>
        <v/>
      </c>
      <c r="V666" s="296" t="str">
        <f t="shared" si="87"/>
        <v/>
      </c>
      <c r="W666" s="8"/>
      <c r="AR666" t="str">
        <f t="shared" si="88"/>
        <v/>
      </c>
      <c r="AS666" t="str">
        <f t="shared" si="83"/>
        <v/>
      </c>
      <c r="AT666" s="145"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ht="15" customHeight="1" x14ac:dyDescent="0.35">
      <c r="A667" s="271"/>
      <c r="B667" s="269"/>
      <c r="C667" s="270"/>
      <c r="D667" s="270"/>
      <c r="E667" s="270"/>
      <c r="F667" s="270"/>
      <c r="G667" s="272"/>
      <c r="H667" s="273"/>
      <c r="I667" s="271"/>
      <c r="J667" s="268"/>
      <c r="K667" s="268"/>
      <c r="L667" s="274"/>
      <c r="M667" s="275"/>
      <c r="N667" s="276"/>
      <c r="P667" s="291" t="str">
        <f>IF(R667 = "", "", COUNT($R$4:R667))</f>
        <v/>
      </c>
      <c r="Q667" s="291" t="str">
        <f t="shared" si="81"/>
        <v/>
      </c>
      <c r="R667" s="292" t="str">
        <f t="shared" si="82"/>
        <v/>
      </c>
      <c r="S667" s="293" t="str">
        <f t="shared" si="84"/>
        <v/>
      </c>
      <c r="T667" s="294" t="str">
        <f t="shared" si="85"/>
        <v/>
      </c>
      <c r="U667" s="295" t="str">
        <f t="shared" si="86"/>
        <v/>
      </c>
      <c r="V667" s="296" t="str">
        <f t="shared" si="87"/>
        <v/>
      </c>
      <c r="W667" s="8"/>
      <c r="AR667" t="str">
        <f t="shared" si="88"/>
        <v/>
      </c>
      <c r="AS667" t="str">
        <f t="shared" si="83"/>
        <v/>
      </c>
      <c r="AT667" s="145"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ht="15" customHeight="1" x14ac:dyDescent="0.35">
      <c r="A668" s="271"/>
      <c r="B668" s="269"/>
      <c r="C668" s="270"/>
      <c r="D668" s="270"/>
      <c r="E668" s="270"/>
      <c r="F668" s="270"/>
      <c r="G668" s="272"/>
      <c r="H668" s="273"/>
      <c r="I668" s="271"/>
      <c r="J668" s="268"/>
      <c r="K668" s="268"/>
      <c r="L668" s="274"/>
      <c r="M668" s="275"/>
      <c r="N668" s="276"/>
      <c r="P668" s="291" t="str">
        <f>IF(R668 = "", "", COUNT($R$4:R668))</f>
        <v/>
      </c>
      <c r="Q668" s="291" t="str">
        <f t="shared" si="81"/>
        <v/>
      </c>
      <c r="R668" s="292" t="str">
        <f t="shared" si="82"/>
        <v/>
      </c>
      <c r="S668" s="293" t="str">
        <f t="shared" si="84"/>
        <v/>
      </c>
      <c r="T668" s="294" t="str">
        <f t="shared" si="85"/>
        <v/>
      </c>
      <c r="U668" s="295" t="str">
        <f t="shared" si="86"/>
        <v/>
      </c>
      <c r="V668" s="296" t="str">
        <f t="shared" si="87"/>
        <v/>
      </c>
      <c r="W668" s="8"/>
      <c r="AR668" t="str">
        <f t="shared" si="88"/>
        <v/>
      </c>
      <c r="AS668" t="str">
        <f t="shared" si="83"/>
        <v/>
      </c>
      <c r="AT668" s="145"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ht="15" customHeight="1" x14ac:dyDescent="0.35">
      <c r="A669" s="271"/>
      <c r="B669" s="269"/>
      <c r="C669" s="270"/>
      <c r="D669" s="270"/>
      <c r="E669" s="270"/>
      <c r="F669" s="270"/>
      <c r="G669" s="272"/>
      <c r="H669" s="273"/>
      <c r="I669" s="271"/>
      <c r="J669" s="268"/>
      <c r="K669" s="268"/>
      <c r="L669" s="274"/>
      <c r="M669" s="275"/>
      <c r="N669" s="276"/>
      <c r="P669" s="291" t="str">
        <f>IF(R669 = "", "", COUNT($R$4:R669))</f>
        <v/>
      </c>
      <c r="Q669" s="291" t="str">
        <f t="shared" si="81"/>
        <v/>
      </c>
      <c r="R669" s="292" t="str">
        <f t="shared" si="82"/>
        <v/>
      </c>
      <c r="S669" s="293" t="str">
        <f t="shared" si="84"/>
        <v/>
      </c>
      <c r="T669" s="294" t="str">
        <f t="shared" si="85"/>
        <v/>
      </c>
      <c r="U669" s="295" t="str">
        <f t="shared" si="86"/>
        <v/>
      </c>
      <c r="V669" s="296" t="str">
        <f t="shared" si="87"/>
        <v/>
      </c>
      <c r="W669" s="8"/>
      <c r="AR669" t="str">
        <f t="shared" si="88"/>
        <v/>
      </c>
      <c r="AS669" t="str">
        <f t="shared" si="83"/>
        <v/>
      </c>
      <c r="AT669" s="145"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ht="15" customHeight="1" x14ac:dyDescent="0.35">
      <c r="A670" s="271"/>
      <c r="B670" s="269"/>
      <c r="C670" s="270"/>
      <c r="D670" s="270"/>
      <c r="E670" s="270"/>
      <c r="F670" s="270"/>
      <c r="G670" s="272"/>
      <c r="H670" s="273"/>
      <c r="I670" s="271"/>
      <c r="J670" s="268"/>
      <c r="K670" s="268"/>
      <c r="L670" s="274"/>
      <c r="M670" s="275"/>
      <c r="N670" s="276"/>
      <c r="P670" s="291" t="str">
        <f>IF(R670 = "", "", COUNT($R$4:R670))</f>
        <v/>
      </c>
      <c r="Q670" s="291" t="str">
        <f t="shared" si="81"/>
        <v/>
      </c>
      <c r="R670" s="292" t="str">
        <f t="shared" si="82"/>
        <v/>
      </c>
      <c r="S670" s="293" t="str">
        <f t="shared" si="84"/>
        <v/>
      </c>
      <c r="T670" s="294" t="str">
        <f t="shared" si="85"/>
        <v/>
      </c>
      <c r="U670" s="295" t="str">
        <f t="shared" si="86"/>
        <v/>
      </c>
      <c r="V670" s="296" t="str">
        <f t="shared" si="87"/>
        <v/>
      </c>
      <c r="W670" s="8"/>
      <c r="AR670" t="str">
        <f t="shared" si="88"/>
        <v/>
      </c>
      <c r="AS670" t="str">
        <f t="shared" si="83"/>
        <v/>
      </c>
      <c r="AT670" s="145"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ht="15" customHeight="1" x14ac:dyDescent="0.35">
      <c r="A671" s="271"/>
      <c r="B671" s="269"/>
      <c r="C671" s="270"/>
      <c r="D671" s="270"/>
      <c r="E671" s="270"/>
      <c r="F671" s="270"/>
      <c r="G671" s="272"/>
      <c r="H671" s="273"/>
      <c r="I671" s="271"/>
      <c r="J671" s="268"/>
      <c r="K671" s="268"/>
      <c r="L671" s="274"/>
      <c r="M671" s="275"/>
      <c r="N671" s="276"/>
      <c r="P671" s="291" t="str">
        <f>IF(R671 = "", "", COUNT($R$4:R671))</f>
        <v/>
      </c>
      <c r="Q671" s="291" t="str">
        <f t="shared" si="81"/>
        <v/>
      </c>
      <c r="R671" s="292" t="str">
        <f t="shared" si="82"/>
        <v/>
      </c>
      <c r="S671" s="293" t="str">
        <f t="shared" si="84"/>
        <v/>
      </c>
      <c r="T671" s="294" t="str">
        <f t="shared" si="85"/>
        <v/>
      </c>
      <c r="U671" s="295" t="str">
        <f t="shared" si="86"/>
        <v/>
      </c>
      <c r="V671" s="296" t="str">
        <f t="shared" si="87"/>
        <v/>
      </c>
      <c r="W671" s="8"/>
      <c r="AR671" t="str">
        <f t="shared" si="88"/>
        <v/>
      </c>
      <c r="AS671" t="str">
        <f t="shared" si="83"/>
        <v/>
      </c>
      <c r="AT671" s="145"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ht="15" customHeight="1" x14ac:dyDescent="0.35">
      <c r="A672" s="271"/>
      <c r="B672" s="269"/>
      <c r="C672" s="270"/>
      <c r="D672" s="270"/>
      <c r="E672" s="270"/>
      <c r="F672" s="270"/>
      <c r="G672" s="272"/>
      <c r="H672" s="273"/>
      <c r="I672" s="271"/>
      <c r="J672" s="268"/>
      <c r="K672" s="268"/>
      <c r="L672" s="274"/>
      <c r="M672" s="275"/>
      <c r="N672" s="276"/>
      <c r="P672" s="291" t="str">
        <f>IF(R672 = "", "", COUNT($R$4:R672))</f>
        <v/>
      </c>
      <c r="Q672" s="291" t="str">
        <f t="shared" si="81"/>
        <v/>
      </c>
      <c r="R672" s="292" t="str">
        <f t="shared" si="82"/>
        <v/>
      </c>
      <c r="S672" s="293" t="str">
        <f t="shared" si="84"/>
        <v/>
      </c>
      <c r="T672" s="294" t="str">
        <f t="shared" si="85"/>
        <v/>
      </c>
      <c r="U672" s="295" t="str">
        <f t="shared" si="86"/>
        <v/>
      </c>
      <c r="V672" s="296" t="str">
        <f t="shared" si="87"/>
        <v/>
      </c>
      <c r="W672" s="8"/>
      <c r="AR672" t="str">
        <f t="shared" si="88"/>
        <v/>
      </c>
      <c r="AS672" t="str">
        <f t="shared" si="83"/>
        <v/>
      </c>
      <c r="AT672" s="145"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ht="15" customHeight="1" x14ac:dyDescent="0.35">
      <c r="A673" s="271"/>
      <c r="B673" s="269"/>
      <c r="C673" s="270"/>
      <c r="D673" s="270"/>
      <c r="E673" s="270"/>
      <c r="F673" s="270"/>
      <c r="G673" s="272"/>
      <c r="H673" s="273"/>
      <c r="I673" s="271"/>
      <c r="J673" s="268"/>
      <c r="K673" s="268"/>
      <c r="L673" s="274"/>
      <c r="M673" s="275"/>
      <c r="N673" s="276"/>
      <c r="P673" s="291" t="str">
        <f>IF(R673 = "", "", COUNT($R$4:R673))</f>
        <v/>
      </c>
      <c r="Q673" s="291" t="str">
        <f t="shared" si="81"/>
        <v/>
      </c>
      <c r="R673" s="292" t="str">
        <f t="shared" si="82"/>
        <v/>
      </c>
      <c r="S673" s="293" t="str">
        <f t="shared" si="84"/>
        <v/>
      </c>
      <c r="T673" s="294" t="str">
        <f t="shared" si="85"/>
        <v/>
      </c>
      <c r="U673" s="295" t="str">
        <f t="shared" si="86"/>
        <v/>
      </c>
      <c r="V673" s="296" t="str">
        <f t="shared" si="87"/>
        <v/>
      </c>
      <c r="W673" s="8"/>
      <c r="AR673" t="str">
        <f t="shared" si="88"/>
        <v/>
      </c>
      <c r="AS673" t="str">
        <f t="shared" si="83"/>
        <v/>
      </c>
      <c r="AT673" s="145"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ht="15" customHeight="1" x14ac:dyDescent="0.35">
      <c r="A674" s="271"/>
      <c r="B674" s="269"/>
      <c r="C674" s="270"/>
      <c r="D674" s="270"/>
      <c r="E674" s="270"/>
      <c r="F674" s="270"/>
      <c r="G674" s="272"/>
      <c r="H674" s="273"/>
      <c r="I674" s="271"/>
      <c r="J674" s="268"/>
      <c r="K674" s="268"/>
      <c r="L674" s="274"/>
      <c r="M674" s="275"/>
      <c r="N674" s="276"/>
      <c r="P674" s="291" t="str">
        <f>IF(R674 = "", "", COUNT($R$4:R674))</f>
        <v/>
      </c>
      <c r="Q674" s="291" t="str">
        <f t="shared" si="81"/>
        <v/>
      </c>
      <c r="R674" s="292" t="str">
        <f t="shared" si="82"/>
        <v/>
      </c>
      <c r="S674" s="293" t="str">
        <f t="shared" si="84"/>
        <v/>
      </c>
      <c r="T674" s="294" t="str">
        <f t="shared" si="85"/>
        <v/>
      </c>
      <c r="U674" s="295" t="str">
        <f t="shared" si="86"/>
        <v/>
      </c>
      <c r="V674" s="296" t="str">
        <f t="shared" si="87"/>
        <v/>
      </c>
      <c r="W674" s="8"/>
      <c r="AR674" t="str">
        <f t="shared" si="88"/>
        <v/>
      </c>
      <c r="AS674" t="str">
        <f t="shared" si="83"/>
        <v/>
      </c>
      <c r="AT674" s="145"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ht="15" customHeight="1" x14ac:dyDescent="0.35">
      <c r="A675" s="271"/>
      <c r="B675" s="269"/>
      <c r="C675" s="270"/>
      <c r="D675" s="270"/>
      <c r="E675" s="270"/>
      <c r="F675" s="270"/>
      <c r="G675" s="272"/>
      <c r="H675" s="273"/>
      <c r="I675" s="271"/>
      <c r="J675" s="268"/>
      <c r="K675" s="268"/>
      <c r="L675" s="274"/>
      <c r="M675" s="275"/>
      <c r="N675" s="276"/>
      <c r="P675" s="291" t="str">
        <f>IF(R675 = "", "", COUNT($R$4:R675))</f>
        <v/>
      </c>
      <c r="Q675" s="291" t="str">
        <f t="shared" si="81"/>
        <v/>
      </c>
      <c r="R675" s="292" t="str">
        <f t="shared" si="82"/>
        <v/>
      </c>
      <c r="S675" s="293" t="str">
        <f t="shared" si="84"/>
        <v/>
      </c>
      <c r="T675" s="294" t="str">
        <f t="shared" si="85"/>
        <v/>
      </c>
      <c r="U675" s="295" t="str">
        <f t="shared" si="86"/>
        <v/>
      </c>
      <c r="V675" s="296" t="str">
        <f t="shared" si="87"/>
        <v/>
      </c>
      <c r="W675" s="8"/>
      <c r="AR675" t="str">
        <f t="shared" si="88"/>
        <v/>
      </c>
      <c r="AS675" t="str">
        <f t="shared" si="83"/>
        <v/>
      </c>
      <c r="AT675" s="145"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ht="15" customHeight="1" x14ac:dyDescent="0.35">
      <c r="A676" s="271"/>
      <c r="B676" s="269"/>
      <c r="C676" s="270"/>
      <c r="D676" s="270"/>
      <c r="E676" s="270"/>
      <c r="F676" s="270"/>
      <c r="G676" s="272"/>
      <c r="H676" s="273"/>
      <c r="I676" s="271"/>
      <c r="J676" s="268"/>
      <c r="K676" s="268"/>
      <c r="L676" s="274"/>
      <c r="M676" s="275"/>
      <c r="N676" s="276"/>
      <c r="P676" s="291" t="str">
        <f>IF(R676 = "", "", COUNT($R$4:R676))</f>
        <v/>
      </c>
      <c r="Q676" s="291" t="str">
        <f t="shared" si="81"/>
        <v/>
      </c>
      <c r="R676" s="292" t="str">
        <f t="shared" si="82"/>
        <v/>
      </c>
      <c r="S676" s="293" t="str">
        <f t="shared" si="84"/>
        <v/>
      </c>
      <c r="T676" s="294" t="str">
        <f t="shared" si="85"/>
        <v/>
      </c>
      <c r="U676" s="295" t="str">
        <f t="shared" si="86"/>
        <v/>
      </c>
      <c r="V676" s="296" t="str">
        <f t="shared" si="87"/>
        <v/>
      </c>
      <c r="W676" s="8"/>
      <c r="AR676" t="str">
        <f t="shared" si="88"/>
        <v/>
      </c>
      <c r="AS676" t="str">
        <f t="shared" si="83"/>
        <v/>
      </c>
      <c r="AT676" s="145"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ht="15" customHeight="1" x14ac:dyDescent="0.35">
      <c r="A677" s="271"/>
      <c r="B677" s="269"/>
      <c r="C677" s="270"/>
      <c r="D677" s="270"/>
      <c r="E677" s="270"/>
      <c r="F677" s="270"/>
      <c r="G677" s="272"/>
      <c r="H677" s="273"/>
      <c r="I677" s="271"/>
      <c r="J677" s="268"/>
      <c r="K677" s="268"/>
      <c r="L677" s="274"/>
      <c r="M677" s="275"/>
      <c r="N677" s="276"/>
      <c r="P677" s="291" t="str">
        <f>IF(R677 = "", "", COUNT($R$4:R677))</f>
        <v/>
      </c>
      <c r="Q677" s="291" t="str">
        <f t="shared" si="81"/>
        <v/>
      </c>
      <c r="R677" s="292" t="str">
        <f t="shared" si="82"/>
        <v/>
      </c>
      <c r="S677" s="293" t="str">
        <f t="shared" si="84"/>
        <v/>
      </c>
      <c r="T677" s="294" t="str">
        <f t="shared" si="85"/>
        <v/>
      </c>
      <c r="U677" s="295" t="str">
        <f t="shared" si="86"/>
        <v/>
      </c>
      <c r="V677" s="296" t="str">
        <f t="shared" si="87"/>
        <v/>
      </c>
      <c r="W677" s="8"/>
      <c r="AR677" t="str">
        <f t="shared" si="88"/>
        <v/>
      </c>
      <c r="AS677" t="str">
        <f t="shared" si="83"/>
        <v/>
      </c>
      <c r="AT677" s="145"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ht="15" customHeight="1" x14ac:dyDescent="0.35">
      <c r="A678" s="271"/>
      <c r="B678" s="269"/>
      <c r="C678" s="270"/>
      <c r="D678" s="270"/>
      <c r="E678" s="270"/>
      <c r="F678" s="270"/>
      <c r="G678" s="272"/>
      <c r="H678" s="273"/>
      <c r="I678" s="271"/>
      <c r="J678" s="268"/>
      <c r="K678" s="268"/>
      <c r="L678" s="274"/>
      <c r="M678" s="275"/>
      <c r="N678" s="276"/>
      <c r="P678" s="291" t="str">
        <f>IF(R678 = "", "", COUNT($R$4:R678))</f>
        <v/>
      </c>
      <c r="Q678" s="291" t="str">
        <f t="shared" si="81"/>
        <v/>
      </c>
      <c r="R678" s="292" t="str">
        <f t="shared" si="82"/>
        <v/>
      </c>
      <c r="S678" s="293" t="str">
        <f t="shared" si="84"/>
        <v/>
      </c>
      <c r="T678" s="294" t="str">
        <f t="shared" si="85"/>
        <v/>
      </c>
      <c r="U678" s="295" t="str">
        <f t="shared" si="86"/>
        <v/>
      </c>
      <c r="V678" s="296" t="str">
        <f t="shared" si="87"/>
        <v/>
      </c>
      <c r="W678" s="8"/>
      <c r="AR678" t="str">
        <f t="shared" si="88"/>
        <v/>
      </c>
      <c r="AS678" t="str">
        <f t="shared" si="83"/>
        <v/>
      </c>
      <c r="AT678" s="145"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ht="15" customHeight="1" x14ac:dyDescent="0.35">
      <c r="A679" s="271"/>
      <c r="B679" s="269"/>
      <c r="C679" s="270"/>
      <c r="D679" s="270"/>
      <c r="E679" s="270"/>
      <c r="F679" s="270"/>
      <c r="G679" s="272"/>
      <c r="H679" s="273"/>
      <c r="I679" s="271"/>
      <c r="J679" s="268"/>
      <c r="K679" s="268"/>
      <c r="L679" s="274"/>
      <c r="M679" s="275"/>
      <c r="N679" s="276"/>
      <c r="P679" s="291" t="str">
        <f>IF(R679 = "", "", COUNT($R$4:R679))</f>
        <v/>
      </c>
      <c r="Q679" s="291" t="str">
        <f t="shared" si="81"/>
        <v/>
      </c>
      <c r="R679" s="292" t="str">
        <f t="shared" si="82"/>
        <v/>
      </c>
      <c r="S679" s="293" t="str">
        <f t="shared" si="84"/>
        <v/>
      </c>
      <c r="T679" s="294" t="str">
        <f t="shared" si="85"/>
        <v/>
      </c>
      <c r="U679" s="295" t="str">
        <f t="shared" si="86"/>
        <v/>
      </c>
      <c r="V679" s="296" t="str">
        <f t="shared" si="87"/>
        <v/>
      </c>
      <c r="W679" s="8"/>
      <c r="AR679" t="str">
        <f t="shared" si="88"/>
        <v/>
      </c>
      <c r="AS679" t="str">
        <f t="shared" si="83"/>
        <v/>
      </c>
      <c r="AT679" s="145"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ht="15" customHeight="1" x14ac:dyDescent="0.35">
      <c r="A680" s="271"/>
      <c r="B680" s="269"/>
      <c r="C680" s="270"/>
      <c r="D680" s="270"/>
      <c r="E680" s="270"/>
      <c r="F680" s="270"/>
      <c r="G680" s="272"/>
      <c r="H680" s="273"/>
      <c r="I680" s="271"/>
      <c r="J680" s="268"/>
      <c r="K680" s="268"/>
      <c r="L680" s="274"/>
      <c r="M680" s="275"/>
      <c r="N680" s="276"/>
      <c r="P680" s="291" t="str">
        <f>IF(R680 = "", "", COUNT($R$4:R680))</f>
        <v/>
      </c>
      <c r="Q680" s="291" t="str">
        <f t="shared" si="81"/>
        <v/>
      </c>
      <c r="R680" s="292" t="str">
        <f t="shared" si="82"/>
        <v/>
      </c>
      <c r="S680" s="293" t="str">
        <f t="shared" si="84"/>
        <v/>
      </c>
      <c r="T680" s="294" t="str">
        <f t="shared" si="85"/>
        <v/>
      </c>
      <c r="U680" s="295" t="str">
        <f t="shared" si="86"/>
        <v/>
      </c>
      <c r="V680" s="296" t="str">
        <f t="shared" si="87"/>
        <v/>
      </c>
      <c r="W680" s="8"/>
      <c r="AR680" t="str">
        <f t="shared" si="88"/>
        <v/>
      </c>
      <c r="AS680" t="str">
        <f t="shared" si="83"/>
        <v/>
      </c>
      <c r="AT680" s="145"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ht="15" customHeight="1" x14ac:dyDescent="0.35">
      <c r="A681" s="271"/>
      <c r="B681" s="269"/>
      <c r="C681" s="270"/>
      <c r="D681" s="270"/>
      <c r="E681" s="270"/>
      <c r="F681" s="270"/>
      <c r="G681" s="272"/>
      <c r="H681" s="273"/>
      <c r="I681" s="271"/>
      <c r="J681" s="268"/>
      <c r="K681" s="268"/>
      <c r="L681" s="274"/>
      <c r="M681" s="275"/>
      <c r="N681" s="276"/>
      <c r="P681" s="291" t="str">
        <f>IF(R681 = "", "", COUNT($R$4:R681))</f>
        <v/>
      </c>
      <c r="Q681" s="291" t="str">
        <f t="shared" si="81"/>
        <v/>
      </c>
      <c r="R681" s="292" t="str">
        <f t="shared" si="82"/>
        <v/>
      </c>
      <c r="S681" s="293" t="str">
        <f t="shared" si="84"/>
        <v/>
      </c>
      <c r="T681" s="294" t="str">
        <f t="shared" si="85"/>
        <v/>
      </c>
      <c r="U681" s="295" t="str">
        <f t="shared" si="86"/>
        <v/>
      </c>
      <c r="V681" s="296" t="str">
        <f t="shared" si="87"/>
        <v/>
      </c>
      <c r="W681" s="8"/>
      <c r="AR681" t="str">
        <f t="shared" si="88"/>
        <v/>
      </c>
      <c r="AS681" t="str">
        <f t="shared" si="83"/>
        <v/>
      </c>
      <c r="AT681" s="145"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ht="15" customHeight="1" x14ac:dyDescent="0.35">
      <c r="A682" s="271"/>
      <c r="B682" s="269"/>
      <c r="C682" s="270"/>
      <c r="D682" s="270"/>
      <c r="E682" s="270"/>
      <c r="F682" s="270"/>
      <c r="G682" s="272"/>
      <c r="H682" s="273"/>
      <c r="I682" s="271"/>
      <c r="J682" s="268"/>
      <c r="K682" s="268"/>
      <c r="L682" s="274"/>
      <c r="M682" s="275"/>
      <c r="N682" s="276"/>
      <c r="P682" s="291" t="str">
        <f>IF(R682 = "", "", COUNT($R$4:R682))</f>
        <v/>
      </c>
      <c r="Q682" s="291" t="str">
        <f t="shared" si="81"/>
        <v/>
      </c>
      <c r="R682" s="292" t="str">
        <f t="shared" si="82"/>
        <v/>
      </c>
      <c r="S682" s="293" t="str">
        <f t="shared" si="84"/>
        <v/>
      </c>
      <c r="T682" s="294" t="str">
        <f t="shared" si="85"/>
        <v/>
      </c>
      <c r="U682" s="295" t="str">
        <f t="shared" si="86"/>
        <v/>
      </c>
      <c r="V682" s="296" t="str">
        <f t="shared" si="87"/>
        <v/>
      </c>
      <c r="W682" s="8"/>
      <c r="AR682" t="str">
        <f t="shared" si="88"/>
        <v/>
      </c>
      <c r="AS682" t="str">
        <f t="shared" si="83"/>
        <v/>
      </c>
      <c r="AT682" s="145"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ht="15" customHeight="1" x14ac:dyDescent="0.35">
      <c r="A683" s="271"/>
      <c r="B683" s="269"/>
      <c r="C683" s="270"/>
      <c r="D683" s="270"/>
      <c r="E683" s="270"/>
      <c r="F683" s="270"/>
      <c r="G683" s="272"/>
      <c r="H683" s="273"/>
      <c r="I683" s="271"/>
      <c r="J683" s="268"/>
      <c r="K683" s="268"/>
      <c r="L683" s="274"/>
      <c r="M683" s="275"/>
      <c r="N683" s="276"/>
      <c r="P683" s="291" t="str">
        <f>IF(R683 = "", "", COUNT($R$4:R683))</f>
        <v/>
      </c>
      <c r="Q683" s="291" t="str">
        <f t="shared" si="81"/>
        <v/>
      </c>
      <c r="R683" s="292" t="str">
        <f t="shared" si="82"/>
        <v/>
      </c>
      <c r="S683" s="293" t="str">
        <f t="shared" si="84"/>
        <v/>
      </c>
      <c r="T683" s="294" t="str">
        <f t="shared" si="85"/>
        <v/>
      </c>
      <c r="U683" s="295" t="str">
        <f t="shared" si="86"/>
        <v/>
      </c>
      <c r="V683" s="296" t="str">
        <f t="shared" si="87"/>
        <v/>
      </c>
      <c r="W683" s="8"/>
      <c r="AR683" t="str">
        <f t="shared" si="88"/>
        <v/>
      </c>
      <c r="AS683" t="str">
        <f t="shared" si="83"/>
        <v/>
      </c>
      <c r="AT683" s="145"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ht="15" customHeight="1" x14ac:dyDescent="0.35">
      <c r="A684" s="271"/>
      <c r="B684" s="269"/>
      <c r="C684" s="270"/>
      <c r="D684" s="270"/>
      <c r="E684" s="270"/>
      <c r="F684" s="270"/>
      <c r="G684" s="272"/>
      <c r="H684" s="273"/>
      <c r="I684" s="271"/>
      <c r="J684" s="268"/>
      <c r="K684" s="268"/>
      <c r="L684" s="274"/>
      <c r="M684" s="275"/>
      <c r="N684" s="276"/>
      <c r="P684" s="291" t="str">
        <f>IF(R684 = "", "", COUNT($R$4:R684))</f>
        <v/>
      </c>
      <c r="Q684" s="291" t="str">
        <f t="shared" si="81"/>
        <v/>
      </c>
      <c r="R684" s="292" t="str">
        <f t="shared" si="82"/>
        <v/>
      </c>
      <c r="S684" s="293" t="str">
        <f t="shared" si="84"/>
        <v/>
      </c>
      <c r="T684" s="294" t="str">
        <f t="shared" si="85"/>
        <v/>
      </c>
      <c r="U684" s="295" t="str">
        <f t="shared" si="86"/>
        <v/>
      </c>
      <c r="V684" s="296" t="str">
        <f t="shared" si="87"/>
        <v/>
      </c>
      <c r="W684" s="8"/>
      <c r="AR684" t="str">
        <f t="shared" si="88"/>
        <v/>
      </c>
      <c r="AS684" t="str">
        <f t="shared" si="83"/>
        <v/>
      </c>
      <c r="AT684" s="145"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ht="15" customHeight="1" x14ac:dyDescent="0.35">
      <c r="A685" s="271"/>
      <c r="B685" s="269"/>
      <c r="C685" s="270"/>
      <c r="D685" s="270"/>
      <c r="E685" s="270"/>
      <c r="F685" s="270"/>
      <c r="G685" s="272"/>
      <c r="H685" s="273"/>
      <c r="I685" s="271"/>
      <c r="J685" s="268"/>
      <c r="K685" s="268"/>
      <c r="L685" s="274"/>
      <c r="M685" s="275"/>
      <c r="N685" s="276"/>
      <c r="P685" s="291" t="str">
        <f>IF(R685 = "", "", COUNT($R$4:R685))</f>
        <v/>
      </c>
      <c r="Q685" s="291" t="str">
        <f t="shared" si="81"/>
        <v/>
      </c>
      <c r="R685" s="292" t="str">
        <f t="shared" si="82"/>
        <v/>
      </c>
      <c r="S685" s="293" t="str">
        <f t="shared" si="84"/>
        <v/>
      </c>
      <c r="T685" s="294" t="str">
        <f t="shared" si="85"/>
        <v/>
      </c>
      <c r="U685" s="295" t="str">
        <f t="shared" si="86"/>
        <v/>
      </c>
      <c r="V685" s="296" t="str">
        <f t="shared" si="87"/>
        <v/>
      </c>
      <c r="W685" s="8"/>
      <c r="AR685" t="str">
        <f t="shared" si="88"/>
        <v/>
      </c>
      <c r="AS685" t="str">
        <f t="shared" si="83"/>
        <v/>
      </c>
      <c r="AT685" s="145"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ht="15" customHeight="1" x14ac:dyDescent="0.35">
      <c r="A686" s="271"/>
      <c r="B686" s="269"/>
      <c r="C686" s="270"/>
      <c r="D686" s="270"/>
      <c r="E686" s="270"/>
      <c r="F686" s="270"/>
      <c r="G686" s="272"/>
      <c r="H686" s="273"/>
      <c r="I686" s="271"/>
      <c r="J686" s="268"/>
      <c r="K686" s="268"/>
      <c r="L686" s="274"/>
      <c r="M686" s="275"/>
      <c r="N686" s="276"/>
      <c r="P686" s="291" t="str">
        <f>IF(R686 = "", "", COUNT($R$4:R686))</f>
        <v/>
      </c>
      <c r="Q686" s="291" t="str">
        <f t="shared" si="81"/>
        <v/>
      </c>
      <c r="R686" s="292" t="str">
        <f t="shared" si="82"/>
        <v/>
      </c>
      <c r="S686" s="293" t="str">
        <f t="shared" si="84"/>
        <v/>
      </c>
      <c r="T686" s="294" t="str">
        <f t="shared" si="85"/>
        <v/>
      </c>
      <c r="U686" s="295" t="str">
        <f t="shared" si="86"/>
        <v/>
      </c>
      <c r="V686" s="296" t="str">
        <f t="shared" si="87"/>
        <v/>
      </c>
      <c r="W686" s="8"/>
      <c r="AR686" t="str">
        <f t="shared" si="88"/>
        <v/>
      </c>
      <c r="AS686" t="str">
        <f t="shared" si="83"/>
        <v/>
      </c>
      <c r="AT686" s="145"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ht="15" customHeight="1" x14ac:dyDescent="0.35">
      <c r="A687" s="271"/>
      <c r="B687" s="269"/>
      <c r="C687" s="270"/>
      <c r="D687" s="270"/>
      <c r="E687" s="270"/>
      <c r="F687" s="270"/>
      <c r="G687" s="272"/>
      <c r="H687" s="273"/>
      <c r="I687" s="271"/>
      <c r="J687" s="268"/>
      <c r="K687" s="268"/>
      <c r="L687" s="274"/>
      <c r="M687" s="275"/>
      <c r="N687" s="276"/>
      <c r="P687" s="291" t="str">
        <f>IF(R687 = "", "", COUNT($R$4:R687))</f>
        <v/>
      </c>
      <c r="Q687" s="291" t="str">
        <f t="shared" si="81"/>
        <v/>
      </c>
      <c r="R687" s="292" t="str">
        <f t="shared" si="82"/>
        <v/>
      </c>
      <c r="S687" s="293" t="str">
        <f t="shared" si="84"/>
        <v/>
      </c>
      <c r="T687" s="294" t="str">
        <f t="shared" si="85"/>
        <v/>
      </c>
      <c r="U687" s="295" t="str">
        <f t="shared" si="86"/>
        <v/>
      </c>
      <c r="V687" s="296" t="str">
        <f t="shared" si="87"/>
        <v/>
      </c>
      <c r="W687" s="8"/>
      <c r="AR687" t="str">
        <f t="shared" si="88"/>
        <v/>
      </c>
      <c r="AS687" t="str">
        <f t="shared" si="83"/>
        <v/>
      </c>
      <c r="AT687" s="145"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ht="15" customHeight="1" x14ac:dyDescent="0.35">
      <c r="A688" s="271"/>
      <c r="B688" s="269"/>
      <c r="C688" s="270"/>
      <c r="D688" s="270"/>
      <c r="E688" s="270"/>
      <c r="F688" s="270"/>
      <c r="G688" s="272"/>
      <c r="H688" s="273"/>
      <c r="I688" s="271"/>
      <c r="J688" s="268"/>
      <c r="K688" s="268"/>
      <c r="L688" s="274"/>
      <c r="M688" s="275"/>
      <c r="N688" s="276"/>
      <c r="P688" s="291" t="str">
        <f>IF(R688 = "", "", COUNT($R$4:R688))</f>
        <v/>
      </c>
      <c r="Q688" s="291" t="str">
        <f t="shared" si="81"/>
        <v/>
      </c>
      <c r="R688" s="292" t="str">
        <f t="shared" si="82"/>
        <v/>
      </c>
      <c r="S688" s="293" t="str">
        <f t="shared" si="84"/>
        <v/>
      </c>
      <c r="T688" s="294" t="str">
        <f t="shared" si="85"/>
        <v/>
      </c>
      <c r="U688" s="295" t="str">
        <f t="shared" si="86"/>
        <v/>
      </c>
      <c r="V688" s="296" t="str">
        <f t="shared" si="87"/>
        <v/>
      </c>
      <c r="W688" s="8"/>
      <c r="AR688" t="str">
        <f t="shared" si="88"/>
        <v/>
      </c>
      <c r="AS688" t="str">
        <f t="shared" si="83"/>
        <v/>
      </c>
      <c r="AT688" s="145"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ht="15" customHeight="1" x14ac:dyDescent="0.35">
      <c r="A689" s="271"/>
      <c r="B689" s="269"/>
      <c r="C689" s="270"/>
      <c r="D689" s="270"/>
      <c r="E689" s="270"/>
      <c r="F689" s="270"/>
      <c r="G689" s="272"/>
      <c r="H689" s="273"/>
      <c r="I689" s="271"/>
      <c r="J689" s="268"/>
      <c r="K689" s="268"/>
      <c r="L689" s="274"/>
      <c r="M689" s="275"/>
      <c r="N689" s="276"/>
      <c r="P689" s="291" t="str">
        <f>IF(R689 = "", "", COUNT($R$4:R689))</f>
        <v/>
      </c>
      <c r="Q689" s="291" t="str">
        <f t="shared" si="81"/>
        <v/>
      </c>
      <c r="R689" s="292" t="str">
        <f t="shared" si="82"/>
        <v/>
      </c>
      <c r="S689" s="293" t="str">
        <f t="shared" si="84"/>
        <v/>
      </c>
      <c r="T689" s="294" t="str">
        <f t="shared" si="85"/>
        <v/>
      </c>
      <c r="U689" s="295" t="str">
        <f t="shared" si="86"/>
        <v/>
      </c>
      <c r="V689" s="296" t="str">
        <f t="shared" si="87"/>
        <v/>
      </c>
      <c r="W689" s="8"/>
      <c r="AR689" t="str">
        <f t="shared" si="88"/>
        <v/>
      </c>
      <c r="AS689" t="str">
        <f t="shared" si="83"/>
        <v/>
      </c>
      <c r="AT689" s="145"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ht="15" customHeight="1" x14ac:dyDescent="0.35">
      <c r="A690" s="271"/>
      <c r="B690" s="269"/>
      <c r="C690" s="270"/>
      <c r="D690" s="270"/>
      <c r="E690" s="270"/>
      <c r="F690" s="270"/>
      <c r="G690" s="272"/>
      <c r="H690" s="273"/>
      <c r="I690" s="271"/>
      <c r="J690" s="268"/>
      <c r="K690" s="268"/>
      <c r="L690" s="274"/>
      <c r="M690" s="275"/>
      <c r="N690" s="276"/>
      <c r="P690" s="291" t="str">
        <f>IF(R690 = "", "", COUNT($R$4:R690))</f>
        <v/>
      </c>
      <c r="Q690" s="291" t="str">
        <f t="shared" si="81"/>
        <v/>
      </c>
      <c r="R690" s="292" t="str">
        <f t="shared" si="82"/>
        <v/>
      </c>
      <c r="S690" s="293" t="str">
        <f t="shared" si="84"/>
        <v/>
      </c>
      <c r="T690" s="294" t="str">
        <f t="shared" si="85"/>
        <v/>
      </c>
      <c r="U690" s="295" t="str">
        <f t="shared" si="86"/>
        <v/>
      </c>
      <c r="V690" s="296" t="str">
        <f t="shared" si="87"/>
        <v/>
      </c>
      <c r="W690" s="8"/>
      <c r="AR690" t="str">
        <f t="shared" si="88"/>
        <v/>
      </c>
      <c r="AS690" t="str">
        <f t="shared" si="83"/>
        <v/>
      </c>
      <c r="AT690" s="145"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ht="15" customHeight="1" x14ac:dyDescent="0.35">
      <c r="A691" s="271"/>
      <c r="B691" s="269"/>
      <c r="C691" s="270"/>
      <c r="D691" s="270"/>
      <c r="E691" s="270"/>
      <c r="F691" s="270"/>
      <c r="G691" s="272"/>
      <c r="H691" s="273"/>
      <c r="I691" s="271"/>
      <c r="J691" s="268"/>
      <c r="K691" s="268"/>
      <c r="L691" s="274"/>
      <c r="M691" s="275"/>
      <c r="N691" s="276"/>
      <c r="P691" s="291" t="str">
        <f>IF(R691 = "", "", COUNT($R$4:R691))</f>
        <v/>
      </c>
      <c r="Q691" s="291" t="str">
        <f t="shared" si="81"/>
        <v/>
      </c>
      <c r="R691" s="292" t="str">
        <f t="shared" si="82"/>
        <v/>
      </c>
      <c r="S691" s="293" t="str">
        <f t="shared" si="84"/>
        <v/>
      </c>
      <c r="T691" s="294" t="str">
        <f t="shared" si="85"/>
        <v/>
      </c>
      <c r="U691" s="295" t="str">
        <f t="shared" si="86"/>
        <v/>
      </c>
      <c r="V691" s="296" t="str">
        <f t="shared" si="87"/>
        <v/>
      </c>
      <c r="W691" s="8"/>
      <c r="AR691" t="str">
        <f t="shared" si="88"/>
        <v/>
      </c>
      <c r="AS691" t="str">
        <f t="shared" si="83"/>
        <v/>
      </c>
      <c r="AT691" s="145"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ht="15" customHeight="1" x14ac:dyDescent="0.35">
      <c r="A692" s="271"/>
      <c r="B692" s="269"/>
      <c r="C692" s="270"/>
      <c r="D692" s="270"/>
      <c r="E692" s="270"/>
      <c r="F692" s="270"/>
      <c r="G692" s="272"/>
      <c r="H692" s="273"/>
      <c r="I692" s="271"/>
      <c r="J692" s="268"/>
      <c r="K692" s="268"/>
      <c r="L692" s="274"/>
      <c r="M692" s="275"/>
      <c r="N692" s="276"/>
      <c r="P692" s="291" t="str">
        <f>IF(R692 = "", "", COUNT($R$4:R692))</f>
        <v/>
      </c>
      <c r="Q692" s="291" t="str">
        <f t="shared" si="81"/>
        <v/>
      </c>
      <c r="R692" s="292" t="str">
        <f t="shared" si="82"/>
        <v/>
      </c>
      <c r="S692" s="293" t="str">
        <f t="shared" si="84"/>
        <v/>
      </c>
      <c r="T692" s="294" t="str">
        <f t="shared" si="85"/>
        <v/>
      </c>
      <c r="U692" s="295" t="str">
        <f t="shared" si="86"/>
        <v/>
      </c>
      <c r="V692" s="296" t="str">
        <f t="shared" si="87"/>
        <v/>
      </c>
      <c r="W692" s="8"/>
      <c r="AR692" t="str">
        <f t="shared" si="88"/>
        <v/>
      </c>
      <c r="AS692" t="str">
        <f t="shared" si="83"/>
        <v/>
      </c>
      <c r="AT692" s="145"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ht="15" customHeight="1" x14ac:dyDescent="0.35">
      <c r="A693" s="271"/>
      <c r="B693" s="269"/>
      <c r="C693" s="270"/>
      <c r="D693" s="270"/>
      <c r="E693" s="270"/>
      <c r="F693" s="270"/>
      <c r="G693" s="272"/>
      <c r="H693" s="273"/>
      <c r="I693" s="271"/>
      <c r="J693" s="268"/>
      <c r="K693" s="268"/>
      <c r="L693" s="274"/>
      <c r="M693" s="275"/>
      <c r="N693" s="276"/>
      <c r="P693" s="291" t="str">
        <f>IF(R693 = "", "", COUNT($R$4:R693))</f>
        <v/>
      </c>
      <c r="Q693" s="291" t="str">
        <f t="shared" si="81"/>
        <v/>
      </c>
      <c r="R693" s="292" t="str">
        <f t="shared" si="82"/>
        <v/>
      </c>
      <c r="S693" s="293" t="str">
        <f t="shared" si="84"/>
        <v/>
      </c>
      <c r="T693" s="294" t="str">
        <f t="shared" si="85"/>
        <v/>
      </c>
      <c r="U693" s="295" t="str">
        <f t="shared" si="86"/>
        <v/>
      </c>
      <c r="V693" s="296" t="str">
        <f t="shared" si="87"/>
        <v/>
      </c>
      <c r="W693" s="8"/>
      <c r="AR693" t="str">
        <f t="shared" si="88"/>
        <v/>
      </c>
      <c r="AS693" t="str">
        <f t="shared" si="83"/>
        <v/>
      </c>
      <c r="AT693" s="145"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ht="15" customHeight="1" x14ac:dyDescent="0.35">
      <c r="A694" s="271"/>
      <c r="B694" s="269"/>
      <c r="C694" s="270"/>
      <c r="D694" s="270"/>
      <c r="E694" s="270"/>
      <c r="F694" s="270"/>
      <c r="G694" s="272"/>
      <c r="H694" s="273"/>
      <c r="I694" s="271"/>
      <c r="J694" s="268"/>
      <c r="K694" s="268"/>
      <c r="L694" s="274"/>
      <c r="M694" s="275"/>
      <c r="N694" s="276"/>
      <c r="P694" s="291" t="str">
        <f>IF(R694 = "", "", COUNT($R$4:R694))</f>
        <v/>
      </c>
      <c r="Q694" s="291" t="str">
        <f t="shared" si="81"/>
        <v/>
      </c>
      <c r="R694" s="292" t="str">
        <f t="shared" si="82"/>
        <v/>
      </c>
      <c r="S694" s="293" t="str">
        <f t="shared" si="84"/>
        <v/>
      </c>
      <c r="T694" s="294" t="str">
        <f t="shared" si="85"/>
        <v/>
      </c>
      <c r="U694" s="295" t="str">
        <f t="shared" si="86"/>
        <v/>
      </c>
      <c r="V694" s="296" t="str">
        <f t="shared" si="87"/>
        <v/>
      </c>
      <c r="W694" s="8"/>
      <c r="AR694" t="str">
        <f t="shared" si="88"/>
        <v/>
      </c>
      <c r="AS694" t="str">
        <f t="shared" si="83"/>
        <v/>
      </c>
      <c r="AT694" s="145"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ht="15" customHeight="1" x14ac:dyDescent="0.35">
      <c r="A695" s="271"/>
      <c r="B695" s="269"/>
      <c r="C695" s="270"/>
      <c r="D695" s="270"/>
      <c r="E695" s="270"/>
      <c r="F695" s="270"/>
      <c r="G695" s="272"/>
      <c r="H695" s="273"/>
      <c r="I695" s="271"/>
      <c r="J695" s="268"/>
      <c r="K695" s="268"/>
      <c r="L695" s="274"/>
      <c r="M695" s="275"/>
      <c r="N695" s="276"/>
      <c r="P695" s="291" t="str">
        <f>IF(R695 = "", "", COUNT($R$4:R695))</f>
        <v/>
      </c>
      <c r="Q695" s="291" t="str">
        <f t="shared" si="81"/>
        <v/>
      </c>
      <c r="R695" s="292" t="str">
        <f t="shared" si="82"/>
        <v/>
      </c>
      <c r="S695" s="293" t="str">
        <f t="shared" si="84"/>
        <v/>
      </c>
      <c r="T695" s="294" t="str">
        <f t="shared" si="85"/>
        <v/>
      </c>
      <c r="U695" s="295" t="str">
        <f t="shared" si="86"/>
        <v/>
      </c>
      <c r="V695" s="296" t="str">
        <f t="shared" si="87"/>
        <v/>
      </c>
      <c r="W695" s="8"/>
      <c r="AR695" t="str">
        <f t="shared" si="88"/>
        <v/>
      </c>
      <c r="AS695" t="str">
        <f t="shared" si="83"/>
        <v/>
      </c>
      <c r="AT695" s="145"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ht="15" customHeight="1" x14ac:dyDescent="0.35">
      <c r="A696" s="271"/>
      <c r="B696" s="269"/>
      <c r="C696" s="270"/>
      <c r="D696" s="270"/>
      <c r="E696" s="270"/>
      <c r="F696" s="270"/>
      <c r="G696" s="272"/>
      <c r="H696" s="273"/>
      <c r="I696" s="271"/>
      <c r="J696" s="268"/>
      <c r="K696" s="268"/>
      <c r="L696" s="274"/>
      <c r="M696" s="275"/>
      <c r="N696" s="276"/>
      <c r="P696" s="291" t="str">
        <f>IF(R696 = "", "", COUNT($R$4:R696))</f>
        <v/>
      </c>
      <c r="Q696" s="291" t="str">
        <f t="shared" si="81"/>
        <v/>
      </c>
      <c r="R696" s="292" t="str">
        <f t="shared" si="82"/>
        <v/>
      </c>
      <c r="S696" s="293" t="str">
        <f t="shared" si="84"/>
        <v/>
      </c>
      <c r="T696" s="294" t="str">
        <f t="shared" si="85"/>
        <v/>
      </c>
      <c r="U696" s="295" t="str">
        <f t="shared" si="86"/>
        <v/>
      </c>
      <c r="V696" s="296" t="str">
        <f t="shared" si="87"/>
        <v/>
      </c>
      <c r="W696" s="8"/>
      <c r="AR696" t="str">
        <f t="shared" si="88"/>
        <v/>
      </c>
      <c r="AS696" t="str">
        <f t="shared" si="83"/>
        <v/>
      </c>
      <c r="AT696" s="145"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ht="15" customHeight="1" x14ac:dyDescent="0.35">
      <c r="A697" s="271"/>
      <c r="B697" s="269"/>
      <c r="C697" s="270"/>
      <c r="D697" s="270"/>
      <c r="E697" s="270"/>
      <c r="F697" s="270"/>
      <c r="G697" s="272"/>
      <c r="H697" s="273"/>
      <c r="I697" s="271"/>
      <c r="J697" s="268"/>
      <c r="K697" s="268"/>
      <c r="L697" s="274"/>
      <c r="M697" s="275"/>
      <c r="N697" s="276"/>
      <c r="P697" s="291" t="str">
        <f>IF(R697 = "", "", COUNT($R$4:R697))</f>
        <v/>
      </c>
      <c r="Q697" s="291" t="str">
        <f t="shared" si="81"/>
        <v/>
      </c>
      <c r="R697" s="292" t="str">
        <f t="shared" si="82"/>
        <v/>
      </c>
      <c r="S697" s="293" t="str">
        <f t="shared" si="84"/>
        <v/>
      </c>
      <c r="T697" s="294" t="str">
        <f t="shared" si="85"/>
        <v/>
      </c>
      <c r="U697" s="295" t="str">
        <f t="shared" si="86"/>
        <v/>
      </c>
      <c r="V697" s="296" t="str">
        <f t="shared" si="87"/>
        <v/>
      </c>
      <c r="W697" s="8"/>
      <c r="AR697" t="str">
        <f t="shared" si="88"/>
        <v/>
      </c>
      <c r="AS697" t="str">
        <f t="shared" si="83"/>
        <v/>
      </c>
      <c r="AT697" s="145"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ht="15" customHeight="1" x14ac:dyDescent="0.35">
      <c r="A698" s="271"/>
      <c r="B698" s="269"/>
      <c r="C698" s="270"/>
      <c r="D698" s="270"/>
      <c r="E698" s="270"/>
      <c r="F698" s="270"/>
      <c r="G698" s="272"/>
      <c r="H698" s="273"/>
      <c r="I698" s="271"/>
      <c r="J698" s="268"/>
      <c r="K698" s="268"/>
      <c r="L698" s="274"/>
      <c r="M698" s="275"/>
      <c r="N698" s="276"/>
      <c r="P698" s="291" t="str">
        <f>IF(R698 = "", "", COUNT($R$4:R698))</f>
        <v/>
      </c>
      <c r="Q698" s="291" t="str">
        <f t="shared" si="81"/>
        <v/>
      </c>
      <c r="R698" s="292" t="str">
        <f t="shared" si="82"/>
        <v/>
      </c>
      <c r="S698" s="293" t="str">
        <f t="shared" si="84"/>
        <v/>
      </c>
      <c r="T698" s="294" t="str">
        <f t="shared" si="85"/>
        <v/>
      </c>
      <c r="U698" s="295" t="str">
        <f t="shared" si="86"/>
        <v/>
      </c>
      <c r="V698" s="296" t="str">
        <f t="shared" si="87"/>
        <v/>
      </c>
      <c r="W698" s="8"/>
      <c r="AR698" t="str">
        <f t="shared" si="88"/>
        <v/>
      </c>
      <c r="AS698" t="str">
        <f t="shared" si="83"/>
        <v/>
      </c>
      <c r="AT698" s="145"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ht="15" customHeight="1" x14ac:dyDescent="0.35">
      <c r="A699" s="271"/>
      <c r="B699" s="269"/>
      <c r="C699" s="270"/>
      <c r="D699" s="270"/>
      <c r="E699" s="270"/>
      <c r="F699" s="270"/>
      <c r="G699" s="272"/>
      <c r="H699" s="273"/>
      <c r="I699" s="271"/>
      <c r="J699" s="268"/>
      <c r="K699" s="268"/>
      <c r="L699" s="274"/>
      <c r="M699" s="275"/>
      <c r="N699" s="276"/>
      <c r="P699" s="291" t="str">
        <f>IF(R699 = "", "", COUNT($R$4:R699))</f>
        <v/>
      </c>
      <c r="Q699" s="291" t="str">
        <f t="shared" si="81"/>
        <v/>
      </c>
      <c r="R699" s="292" t="str">
        <f t="shared" si="82"/>
        <v/>
      </c>
      <c r="S699" s="293" t="str">
        <f t="shared" si="84"/>
        <v/>
      </c>
      <c r="T699" s="294" t="str">
        <f t="shared" si="85"/>
        <v/>
      </c>
      <c r="U699" s="295" t="str">
        <f t="shared" si="86"/>
        <v/>
      </c>
      <c r="V699" s="296" t="str">
        <f t="shared" si="87"/>
        <v/>
      </c>
      <c r="W699" s="8"/>
      <c r="AR699" t="str">
        <f t="shared" si="88"/>
        <v/>
      </c>
      <c r="AS699" t="str">
        <f t="shared" si="83"/>
        <v/>
      </c>
      <c r="AT699" s="145"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ht="15" customHeight="1" x14ac:dyDescent="0.35">
      <c r="A700" s="271"/>
      <c r="B700" s="269"/>
      <c r="C700" s="270"/>
      <c r="D700" s="270"/>
      <c r="E700" s="270"/>
      <c r="F700" s="270"/>
      <c r="G700" s="272"/>
      <c r="H700" s="273"/>
      <c r="I700" s="271"/>
      <c r="J700" s="268"/>
      <c r="K700" s="268"/>
      <c r="L700" s="274"/>
      <c r="M700" s="275"/>
      <c r="N700" s="276"/>
      <c r="P700" s="291" t="str">
        <f>IF(R700 = "", "", COUNT($R$4:R700))</f>
        <v/>
      </c>
      <c r="Q700" s="291" t="str">
        <f t="shared" si="81"/>
        <v/>
      </c>
      <c r="R700" s="292" t="str">
        <f t="shared" si="82"/>
        <v/>
      </c>
      <c r="S700" s="293" t="str">
        <f t="shared" si="84"/>
        <v/>
      </c>
      <c r="T700" s="294" t="str">
        <f t="shared" si="85"/>
        <v/>
      </c>
      <c r="U700" s="295" t="str">
        <f t="shared" si="86"/>
        <v/>
      </c>
      <c r="V700" s="296" t="str">
        <f t="shared" si="87"/>
        <v/>
      </c>
      <c r="W700" s="8"/>
      <c r="AR700" t="str">
        <f t="shared" si="88"/>
        <v/>
      </c>
      <c r="AS700" t="str">
        <f t="shared" si="83"/>
        <v/>
      </c>
      <c r="AT700" s="145"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ht="15" customHeight="1" x14ac:dyDescent="0.35">
      <c r="A701" s="271"/>
      <c r="B701" s="269"/>
      <c r="C701" s="270"/>
      <c r="D701" s="270"/>
      <c r="E701" s="270"/>
      <c r="F701" s="270"/>
      <c r="G701" s="272"/>
      <c r="H701" s="273"/>
      <c r="I701" s="271"/>
      <c r="J701" s="268"/>
      <c r="K701" s="268"/>
      <c r="L701" s="274"/>
      <c r="M701" s="275"/>
      <c r="N701" s="276"/>
      <c r="P701" s="291" t="str">
        <f>IF(R701 = "", "", COUNT($R$4:R701))</f>
        <v/>
      </c>
      <c r="Q701" s="291" t="str">
        <f t="shared" si="81"/>
        <v/>
      </c>
      <c r="R701" s="292" t="str">
        <f t="shared" si="82"/>
        <v/>
      </c>
      <c r="S701" s="293" t="str">
        <f t="shared" si="84"/>
        <v/>
      </c>
      <c r="T701" s="294" t="str">
        <f t="shared" si="85"/>
        <v/>
      </c>
      <c r="U701" s="295" t="str">
        <f t="shared" si="86"/>
        <v/>
      </c>
      <c r="V701" s="296" t="str">
        <f t="shared" si="87"/>
        <v/>
      </c>
      <c r="W701" s="8"/>
      <c r="AR701" t="str">
        <f t="shared" si="88"/>
        <v/>
      </c>
      <c r="AS701" t="str">
        <f t="shared" si="83"/>
        <v/>
      </c>
      <c r="AT701" s="145"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ht="15" customHeight="1" x14ac:dyDescent="0.35">
      <c r="A702" s="271"/>
      <c r="B702" s="269"/>
      <c r="C702" s="270"/>
      <c r="D702" s="270"/>
      <c r="E702" s="270"/>
      <c r="F702" s="270"/>
      <c r="G702" s="272"/>
      <c r="H702" s="273"/>
      <c r="I702" s="271"/>
      <c r="J702" s="268"/>
      <c r="K702" s="268"/>
      <c r="L702" s="274"/>
      <c r="M702" s="275"/>
      <c r="N702" s="276"/>
      <c r="P702" s="291" t="str">
        <f>IF(R702 = "", "", COUNT($R$4:R702))</f>
        <v/>
      </c>
      <c r="Q702" s="291" t="str">
        <f t="shared" si="81"/>
        <v/>
      </c>
      <c r="R702" s="292" t="str">
        <f t="shared" si="82"/>
        <v/>
      </c>
      <c r="S702" s="293" t="str">
        <f t="shared" si="84"/>
        <v/>
      </c>
      <c r="T702" s="294" t="str">
        <f t="shared" si="85"/>
        <v/>
      </c>
      <c r="U702" s="295" t="str">
        <f t="shared" si="86"/>
        <v/>
      </c>
      <c r="V702" s="296" t="str">
        <f t="shared" si="87"/>
        <v/>
      </c>
      <c r="W702" s="8"/>
      <c r="AR702" t="str">
        <f t="shared" si="88"/>
        <v/>
      </c>
      <c r="AS702" t="str">
        <f t="shared" si="83"/>
        <v/>
      </c>
      <c r="AT702" s="145"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ht="15" customHeight="1" x14ac:dyDescent="0.35">
      <c r="A703" s="271"/>
      <c r="B703" s="269"/>
      <c r="C703" s="270"/>
      <c r="D703" s="270"/>
      <c r="E703" s="270"/>
      <c r="F703" s="270"/>
      <c r="G703" s="272"/>
      <c r="H703" s="273"/>
      <c r="I703" s="271"/>
      <c r="J703" s="268"/>
      <c r="K703" s="268"/>
      <c r="L703" s="274"/>
      <c r="M703" s="275"/>
      <c r="N703" s="276"/>
      <c r="P703" s="291" t="str">
        <f>IF(R703 = "", "", COUNT($R$4:R703))</f>
        <v/>
      </c>
      <c r="Q703" s="291" t="str">
        <f t="shared" si="81"/>
        <v/>
      </c>
      <c r="R703" s="292" t="str">
        <f t="shared" si="82"/>
        <v/>
      </c>
      <c r="S703" s="293" t="str">
        <f t="shared" si="84"/>
        <v/>
      </c>
      <c r="T703" s="294" t="str">
        <f t="shared" si="85"/>
        <v/>
      </c>
      <c r="U703" s="295" t="str">
        <f t="shared" si="86"/>
        <v/>
      </c>
      <c r="V703" s="296" t="str">
        <f t="shared" si="87"/>
        <v/>
      </c>
      <c r="W703" s="8"/>
      <c r="AR703" t="str">
        <f t="shared" si="88"/>
        <v/>
      </c>
      <c r="AS703" t="str">
        <f t="shared" si="83"/>
        <v/>
      </c>
      <c r="AT703" s="145"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ht="15" customHeight="1" x14ac:dyDescent="0.35">
      <c r="A704" s="271"/>
      <c r="B704" s="269"/>
      <c r="C704" s="270"/>
      <c r="D704" s="270"/>
      <c r="E704" s="270"/>
      <c r="F704" s="270"/>
      <c r="G704" s="272"/>
      <c r="H704" s="273"/>
      <c r="I704" s="271"/>
      <c r="J704" s="268"/>
      <c r="K704" s="268"/>
      <c r="L704" s="274"/>
      <c r="M704" s="275"/>
      <c r="N704" s="276"/>
      <c r="P704" s="291" t="str">
        <f>IF(R704 = "", "", COUNT($R$4:R704))</f>
        <v/>
      </c>
      <c r="Q704" s="291" t="str">
        <f t="shared" si="81"/>
        <v/>
      </c>
      <c r="R704" s="292" t="str">
        <f t="shared" si="82"/>
        <v/>
      </c>
      <c r="S704" s="293" t="str">
        <f t="shared" si="84"/>
        <v/>
      </c>
      <c r="T704" s="294" t="str">
        <f t="shared" si="85"/>
        <v/>
      </c>
      <c r="U704" s="295" t="str">
        <f t="shared" si="86"/>
        <v/>
      </c>
      <c r="V704" s="296" t="str">
        <f t="shared" si="87"/>
        <v/>
      </c>
      <c r="W704" s="8"/>
      <c r="AR704" t="str">
        <f t="shared" si="88"/>
        <v/>
      </c>
      <c r="AS704" t="str">
        <f t="shared" si="83"/>
        <v/>
      </c>
      <c r="AT704" s="145"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ht="15" customHeight="1" x14ac:dyDescent="0.35">
      <c r="A705" s="271"/>
      <c r="B705" s="269"/>
      <c r="C705" s="270"/>
      <c r="D705" s="270"/>
      <c r="E705" s="270"/>
      <c r="F705" s="270"/>
      <c r="G705" s="272"/>
      <c r="H705" s="273"/>
      <c r="I705" s="271"/>
      <c r="J705" s="268"/>
      <c r="K705" s="268"/>
      <c r="L705" s="274"/>
      <c r="M705" s="275"/>
      <c r="N705" s="276"/>
      <c r="P705" s="291" t="str">
        <f>IF(R705 = "", "", COUNT($R$4:R705))</f>
        <v/>
      </c>
      <c r="Q705" s="291" t="str">
        <f t="shared" si="81"/>
        <v/>
      </c>
      <c r="R705" s="292" t="str">
        <f t="shared" si="82"/>
        <v/>
      </c>
      <c r="S705" s="293" t="str">
        <f t="shared" si="84"/>
        <v/>
      </c>
      <c r="T705" s="294" t="str">
        <f t="shared" si="85"/>
        <v/>
      </c>
      <c r="U705" s="295" t="str">
        <f t="shared" si="86"/>
        <v/>
      </c>
      <c r="V705" s="296" t="str">
        <f t="shared" si="87"/>
        <v/>
      </c>
      <c r="W705" s="8"/>
      <c r="AR705" t="str">
        <f t="shared" si="88"/>
        <v/>
      </c>
      <c r="AS705" t="str">
        <f t="shared" si="83"/>
        <v/>
      </c>
      <c r="AT705" s="145"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ht="15" customHeight="1" x14ac:dyDescent="0.35">
      <c r="A706" s="271"/>
      <c r="B706" s="269"/>
      <c r="C706" s="270"/>
      <c r="D706" s="270"/>
      <c r="E706" s="270"/>
      <c r="F706" s="270"/>
      <c r="G706" s="272"/>
      <c r="H706" s="273"/>
      <c r="I706" s="271"/>
      <c r="J706" s="268"/>
      <c r="K706" s="268"/>
      <c r="L706" s="274"/>
      <c r="M706" s="275"/>
      <c r="N706" s="276"/>
      <c r="P706" s="291" t="str">
        <f>IF(R706 = "", "", COUNT($R$4:R706))</f>
        <v/>
      </c>
      <c r="Q706" s="291" t="str">
        <f t="shared" si="81"/>
        <v/>
      </c>
      <c r="R706" s="292" t="str">
        <f t="shared" si="82"/>
        <v/>
      </c>
      <c r="S706" s="293" t="str">
        <f t="shared" si="84"/>
        <v/>
      </c>
      <c r="T706" s="294" t="str">
        <f t="shared" si="85"/>
        <v/>
      </c>
      <c r="U706" s="295" t="str">
        <f t="shared" si="86"/>
        <v/>
      </c>
      <c r="V706" s="296" t="str">
        <f t="shared" si="87"/>
        <v/>
      </c>
      <c r="W706" s="8"/>
      <c r="AR706" t="str">
        <f t="shared" si="88"/>
        <v/>
      </c>
      <c r="AS706" t="str">
        <f t="shared" si="83"/>
        <v/>
      </c>
      <c r="AT706" s="145"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ht="15" customHeight="1" x14ac:dyDescent="0.35">
      <c r="A707" s="271"/>
      <c r="B707" s="269"/>
      <c r="C707" s="270"/>
      <c r="D707" s="270"/>
      <c r="E707" s="270"/>
      <c r="F707" s="270"/>
      <c r="G707" s="272"/>
      <c r="H707" s="273"/>
      <c r="I707" s="271"/>
      <c r="J707" s="268"/>
      <c r="K707" s="268"/>
      <c r="L707" s="274"/>
      <c r="M707" s="275"/>
      <c r="N707" s="276"/>
      <c r="P707" s="291" t="str">
        <f>IF(R707 = "", "", COUNT($R$4:R707))</f>
        <v/>
      </c>
      <c r="Q707" s="291" t="str">
        <f t="shared" si="81"/>
        <v/>
      </c>
      <c r="R707" s="292" t="str">
        <f t="shared" si="82"/>
        <v/>
      </c>
      <c r="S707" s="293" t="str">
        <f t="shared" si="84"/>
        <v/>
      </c>
      <c r="T707" s="294" t="str">
        <f t="shared" si="85"/>
        <v/>
      </c>
      <c r="U707" s="295" t="str">
        <f t="shared" si="86"/>
        <v/>
      </c>
      <c r="V707" s="296" t="str">
        <f t="shared" si="87"/>
        <v/>
      </c>
      <c r="W707" s="8"/>
      <c r="AR707" t="str">
        <f t="shared" si="88"/>
        <v/>
      </c>
      <c r="AS707" t="str">
        <f t="shared" si="83"/>
        <v/>
      </c>
      <c r="AT707" s="145"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ht="15" customHeight="1" x14ac:dyDescent="0.35">
      <c r="A708" s="271"/>
      <c r="B708" s="269"/>
      <c r="C708" s="270"/>
      <c r="D708" s="270"/>
      <c r="E708" s="270"/>
      <c r="F708" s="270"/>
      <c r="G708" s="272"/>
      <c r="H708" s="273"/>
      <c r="I708" s="271"/>
      <c r="J708" s="268"/>
      <c r="K708" s="268"/>
      <c r="L708" s="274"/>
      <c r="M708" s="275"/>
      <c r="N708" s="276"/>
      <c r="P708" s="291" t="str">
        <f>IF(R708 = "", "", COUNT($R$4:R708))</f>
        <v/>
      </c>
      <c r="Q708" s="291" t="str">
        <f t="shared" ref="Q708:Q771" si="89">IF(B708="", "", YEAR(B708))</f>
        <v/>
      </c>
      <c r="R708" s="292" t="str">
        <f t="shared" ref="R708:R771" si="90">IF(A708="", "", IF(G708="",1,IF(G708="O",1,IF(G708="C",8.4,IF(G708="B",8.4,IF(G708="A",76.8,IF(G708="K",76.8,"ERR")))))))</f>
        <v/>
      </c>
      <c r="S708" s="293" t="str">
        <f t="shared" si="84"/>
        <v/>
      </c>
      <c r="T708" s="294" t="str">
        <f t="shared" si="85"/>
        <v/>
      </c>
      <c r="U708" s="295" t="str">
        <f t="shared" si="86"/>
        <v/>
      </c>
      <c r="V708" s="296" t="str">
        <f t="shared" si="87"/>
        <v/>
      </c>
      <c r="W708" s="8"/>
      <c r="AR708" t="str">
        <f t="shared" si="88"/>
        <v/>
      </c>
      <c r="AS708" t="str">
        <f t="shared" ref="AS708:AS771" si="91">IF(OR(M708="Y",N708="Y"),"Y","")</f>
        <v/>
      </c>
      <c r="AT708" s="145"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ht="15" customHeight="1" x14ac:dyDescent="0.35">
      <c r="A709" s="271"/>
      <c r="B709" s="269"/>
      <c r="C709" s="270"/>
      <c r="D709" s="270"/>
      <c r="E709" s="270"/>
      <c r="F709" s="270"/>
      <c r="G709" s="272"/>
      <c r="H709" s="273"/>
      <c r="I709" s="271"/>
      <c r="J709" s="268"/>
      <c r="K709" s="268"/>
      <c r="L709" s="274"/>
      <c r="M709" s="275"/>
      <c r="N709" s="276"/>
      <c r="P709" s="291" t="str">
        <f>IF(R709 = "", "", COUNT($R$4:R709))</f>
        <v/>
      </c>
      <c r="Q709" s="291" t="str">
        <f t="shared" si="89"/>
        <v/>
      </c>
      <c r="R709" s="292" t="str">
        <f t="shared" si="90"/>
        <v/>
      </c>
      <c r="S709" s="293" t="str">
        <f t="shared" ref="S709:S772" si="92">IF(M709&lt;&gt;"",R709,"")</f>
        <v/>
      </c>
      <c r="T709" s="294" t="str">
        <f t="shared" ref="T709:T772" si="93">IF(IF(M709&lt;&gt;"",G709,"")=0, "O", IF(M709&lt;&gt;"",G709,""))</f>
        <v/>
      </c>
      <c r="U709" s="295" t="str">
        <f t="shared" ref="U709:U772" si="94">IF(N709&lt;&gt;"",R709,"")</f>
        <v/>
      </c>
      <c r="V709" s="296" t="str">
        <f t="shared" ref="V709:V772" si="95">IF(IF(N709&lt;&gt;"",G709,"")=0, "O", IF(N709&lt;&gt;"",G709,""))</f>
        <v/>
      </c>
      <c r="W709" s="8"/>
      <c r="AR709" t="str">
        <f t="shared" ref="AR709:AR772" si="96">IF(P709&gt;0, P709, "")</f>
        <v/>
      </c>
      <c r="AS709" t="str">
        <f t="shared" si="91"/>
        <v/>
      </c>
      <c r="AT709" s="145"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ht="15" customHeight="1" x14ac:dyDescent="0.35">
      <c r="A710" s="271"/>
      <c r="B710" s="269"/>
      <c r="C710" s="270"/>
      <c r="D710" s="270"/>
      <c r="E710" s="270"/>
      <c r="F710" s="270"/>
      <c r="G710" s="272"/>
      <c r="H710" s="273"/>
      <c r="I710" s="271"/>
      <c r="J710" s="268"/>
      <c r="K710" s="268"/>
      <c r="L710" s="274"/>
      <c r="M710" s="275"/>
      <c r="N710" s="276"/>
      <c r="P710" s="291" t="str">
        <f>IF(R710 = "", "", COUNT($R$4:R710))</f>
        <v/>
      </c>
      <c r="Q710" s="291" t="str">
        <f t="shared" si="89"/>
        <v/>
      </c>
      <c r="R710" s="292" t="str">
        <f t="shared" si="90"/>
        <v/>
      </c>
      <c r="S710" s="293" t="str">
        <f t="shared" si="92"/>
        <v/>
      </c>
      <c r="T710" s="294" t="str">
        <f t="shared" si="93"/>
        <v/>
      </c>
      <c r="U710" s="295" t="str">
        <f t="shared" si="94"/>
        <v/>
      </c>
      <c r="V710" s="296" t="str">
        <f t="shared" si="95"/>
        <v/>
      </c>
      <c r="W710" s="8"/>
      <c r="AR710" t="str">
        <f t="shared" si="96"/>
        <v/>
      </c>
      <c r="AS710" t="str">
        <f t="shared" si="91"/>
        <v/>
      </c>
      <c r="AT710" s="145"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ht="15" customHeight="1" x14ac:dyDescent="0.35">
      <c r="A711" s="271"/>
      <c r="B711" s="269"/>
      <c r="C711" s="270"/>
      <c r="D711" s="270"/>
      <c r="E711" s="270"/>
      <c r="F711" s="270"/>
      <c r="G711" s="272"/>
      <c r="H711" s="273"/>
      <c r="I711" s="271"/>
      <c r="J711" s="268"/>
      <c r="K711" s="268"/>
      <c r="L711" s="274"/>
      <c r="M711" s="275"/>
      <c r="N711" s="276"/>
      <c r="P711" s="291" t="str">
        <f>IF(R711 = "", "", COUNT($R$4:R711))</f>
        <v/>
      </c>
      <c r="Q711" s="291" t="str">
        <f t="shared" si="89"/>
        <v/>
      </c>
      <c r="R711" s="292" t="str">
        <f t="shared" si="90"/>
        <v/>
      </c>
      <c r="S711" s="293" t="str">
        <f t="shared" si="92"/>
        <v/>
      </c>
      <c r="T711" s="294" t="str">
        <f t="shared" si="93"/>
        <v/>
      </c>
      <c r="U711" s="295" t="str">
        <f t="shared" si="94"/>
        <v/>
      </c>
      <c r="V711" s="296" t="str">
        <f t="shared" si="95"/>
        <v/>
      </c>
      <c r="W711" s="8"/>
      <c r="AR711" t="str">
        <f t="shared" si="96"/>
        <v/>
      </c>
      <c r="AS711" t="str">
        <f t="shared" si="91"/>
        <v/>
      </c>
      <c r="AT711" s="145"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ht="15" customHeight="1" x14ac:dyDescent="0.35">
      <c r="A712" s="271"/>
      <c r="B712" s="269"/>
      <c r="C712" s="270"/>
      <c r="D712" s="270"/>
      <c r="E712" s="270"/>
      <c r="F712" s="270"/>
      <c r="G712" s="272"/>
      <c r="H712" s="273"/>
      <c r="I712" s="271"/>
      <c r="J712" s="268"/>
      <c r="K712" s="268"/>
      <c r="L712" s="274"/>
      <c r="M712" s="275"/>
      <c r="N712" s="276"/>
      <c r="P712" s="291" t="str">
        <f>IF(R712 = "", "", COUNT($R$4:R712))</f>
        <v/>
      </c>
      <c r="Q712" s="291" t="str">
        <f t="shared" si="89"/>
        <v/>
      </c>
      <c r="R712" s="292" t="str">
        <f t="shared" si="90"/>
        <v/>
      </c>
      <c r="S712" s="293" t="str">
        <f t="shared" si="92"/>
        <v/>
      </c>
      <c r="T712" s="294" t="str">
        <f t="shared" si="93"/>
        <v/>
      </c>
      <c r="U712" s="295" t="str">
        <f t="shared" si="94"/>
        <v/>
      </c>
      <c r="V712" s="296" t="str">
        <f t="shared" si="95"/>
        <v/>
      </c>
      <c r="W712" s="8"/>
      <c r="AR712" t="str">
        <f t="shared" si="96"/>
        <v/>
      </c>
      <c r="AS712" t="str">
        <f t="shared" si="91"/>
        <v/>
      </c>
      <c r="AT712" s="145"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ht="15" customHeight="1" x14ac:dyDescent="0.35">
      <c r="A713" s="271"/>
      <c r="B713" s="269"/>
      <c r="C713" s="270"/>
      <c r="D713" s="270"/>
      <c r="E713" s="270"/>
      <c r="F713" s="270"/>
      <c r="G713" s="272"/>
      <c r="H713" s="273"/>
      <c r="I713" s="271"/>
      <c r="J713" s="268"/>
      <c r="K713" s="268"/>
      <c r="L713" s="274"/>
      <c r="M713" s="275"/>
      <c r="N713" s="276"/>
      <c r="P713" s="291" t="str">
        <f>IF(R713 = "", "", COUNT($R$4:R713))</f>
        <v/>
      </c>
      <c r="Q713" s="291" t="str">
        <f t="shared" si="89"/>
        <v/>
      </c>
      <c r="R713" s="292" t="str">
        <f t="shared" si="90"/>
        <v/>
      </c>
      <c r="S713" s="293" t="str">
        <f t="shared" si="92"/>
        <v/>
      </c>
      <c r="T713" s="294" t="str">
        <f t="shared" si="93"/>
        <v/>
      </c>
      <c r="U713" s="295" t="str">
        <f t="shared" si="94"/>
        <v/>
      </c>
      <c r="V713" s="296" t="str">
        <f t="shared" si="95"/>
        <v/>
      </c>
      <c r="W713" s="8"/>
      <c r="AR713" t="str">
        <f t="shared" si="96"/>
        <v/>
      </c>
      <c r="AS713" t="str">
        <f t="shared" si="91"/>
        <v/>
      </c>
      <c r="AT713" s="145"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ht="15" customHeight="1" x14ac:dyDescent="0.35">
      <c r="A714" s="271"/>
      <c r="B714" s="269"/>
      <c r="C714" s="270"/>
      <c r="D714" s="270"/>
      <c r="E714" s="270"/>
      <c r="F714" s="270"/>
      <c r="G714" s="272"/>
      <c r="H714" s="273"/>
      <c r="I714" s="271"/>
      <c r="J714" s="268"/>
      <c r="K714" s="268"/>
      <c r="L714" s="274"/>
      <c r="M714" s="275"/>
      <c r="N714" s="276"/>
      <c r="P714" s="291" t="str">
        <f>IF(R714 = "", "", COUNT($R$4:R714))</f>
        <v/>
      </c>
      <c r="Q714" s="291" t="str">
        <f t="shared" si="89"/>
        <v/>
      </c>
      <c r="R714" s="292" t="str">
        <f t="shared" si="90"/>
        <v/>
      </c>
      <c r="S714" s="293" t="str">
        <f t="shared" si="92"/>
        <v/>
      </c>
      <c r="T714" s="294" t="str">
        <f t="shared" si="93"/>
        <v/>
      </c>
      <c r="U714" s="295" t="str">
        <f t="shared" si="94"/>
        <v/>
      </c>
      <c r="V714" s="296" t="str">
        <f t="shared" si="95"/>
        <v/>
      </c>
      <c r="W714" s="8"/>
      <c r="AR714" t="str">
        <f t="shared" si="96"/>
        <v/>
      </c>
      <c r="AS714" t="str">
        <f t="shared" si="91"/>
        <v/>
      </c>
      <c r="AT714" s="145"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ht="15" customHeight="1" x14ac:dyDescent="0.35">
      <c r="A715" s="271"/>
      <c r="B715" s="269"/>
      <c r="C715" s="270"/>
      <c r="D715" s="270"/>
      <c r="E715" s="270"/>
      <c r="F715" s="270"/>
      <c r="G715" s="272"/>
      <c r="H715" s="273"/>
      <c r="I715" s="271"/>
      <c r="J715" s="268"/>
      <c r="K715" s="268"/>
      <c r="L715" s="274"/>
      <c r="M715" s="275"/>
      <c r="N715" s="276"/>
      <c r="P715" s="291" t="str">
        <f>IF(R715 = "", "", COUNT($R$4:R715))</f>
        <v/>
      </c>
      <c r="Q715" s="291" t="str">
        <f t="shared" si="89"/>
        <v/>
      </c>
      <c r="R715" s="292" t="str">
        <f t="shared" si="90"/>
        <v/>
      </c>
      <c r="S715" s="293" t="str">
        <f t="shared" si="92"/>
        <v/>
      </c>
      <c r="T715" s="294" t="str">
        <f t="shared" si="93"/>
        <v/>
      </c>
      <c r="U715" s="295" t="str">
        <f t="shared" si="94"/>
        <v/>
      </c>
      <c r="V715" s="296" t="str">
        <f t="shared" si="95"/>
        <v/>
      </c>
      <c r="W715" s="8"/>
      <c r="AR715" t="str">
        <f t="shared" si="96"/>
        <v/>
      </c>
      <c r="AS715" t="str">
        <f t="shared" si="91"/>
        <v/>
      </c>
      <c r="AT715" s="145"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ht="15" customHeight="1" x14ac:dyDescent="0.35">
      <c r="A716" s="271"/>
      <c r="B716" s="269"/>
      <c r="C716" s="270"/>
      <c r="D716" s="270"/>
      <c r="E716" s="270"/>
      <c r="F716" s="270"/>
      <c r="G716" s="272"/>
      <c r="H716" s="273"/>
      <c r="I716" s="271"/>
      <c r="J716" s="268"/>
      <c r="K716" s="268"/>
      <c r="L716" s="274"/>
      <c r="M716" s="275"/>
      <c r="N716" s="276"/>
      <c r="P716" s="291" t="str">
        <f>IF(R716 = "", "", COUNT($R$4:R716))</f>
        <v/>
      </c>
      <c r="Q716" s="291" t="str">
        <f t="shared" si="89"/>
        <v/>
      </c>
      <c r="R716" s="292" t="str">
        <f t="shared" si="90"/>
        <v/>
      </c>
      <c r="S716" s="293" t="str">
        <f t="shared" si="92"/>
        <v/>
      </c>
      <c r="T716" s="294" t="str">
        <f t="shared" si="93"/>
        <v/>
      </c>
      <c r="U716" s="295" t="str">
        <f t="shared" si="94"/>
        <v/>
      </c>
      <c r="V716" s="296" t="str">
        <f t="shared" si="95"/>
        <v/>
      </c>
      <c r="W716" s="8"/>
      <c r="AR716" t="str">
        <f t="shared" si="96"/>
        <v/>
      </c>
      <c r="AS716" t="str">
        <f t="shared" si="91"/>
        <v/>
      </c>
      <c r="AT716" s="145"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ht="15" customHeight="1" x14ac:dyDescent="0.35">
      <c r="A717" s="271"/>
      <c r="B717" s="269"/>
      <c r="C717" s="270"/>
      <c r="D717" s="270"/>
      <c r="E717" s="270"/>
      <c r="F717" s="270"/>
      <c r="G717" s="272"/>
      <c r="H717" s="273"/>
      <c r="I717" s="271"/>
      <c r="J717" s="268"/>
      <c r="K717" s="268"/>
      <c r="L717" s="274"/>
      <c r="M717" s="275"/>
      <c r="N717" s="276"/>
      <c r="P717" s="291" t="str">
        <f>IF(R717 = "", "", COUNT($R$4:R717))</f>
        <v/>
      </c>
      <c r="Q717" s="291" t="str">
        <f t="shared" si="89"/>
        <v/>
      </c>
      <c r="R717" s="292" t="str">
        <f t="shared" si="90"/>
        <v/>
      </c>
      <c r="S717" s="293" t="str">
        <f t="shared" si="92"/>
        <v/>
      </c>
      <c r="T717" s="294" t="str">
        <f t="shared" si="93"/>
        <v/>
      </c>
      <c r="U717" s="295" t="str">
        <f t="shared" si="94"/>
        <v/>
      </c>
      <c r="V717" s="296" t="str">
        <f t="shared" si="95"/>
        <v/>
      </c>
      <c r="W717" s="8"/>
      <c r="AR717" t="str">
        <f t="shared" si="96"/>
        <v/>
      </c>
      <c r="AS717" t="str">
        <f t="shared" si="91"/>
        <v/>
      </c>
      <c r="AT717" s="145"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ht="15" customHeight="1" x14ac:dyDescent="0.35">
      <c r="A718" s="271"/>
      <c r="B718" s="269"/>
      <c r="C718" s="270"/>
      <c r="D718" s="270"/>
      <c r="E718" s="270"/>
      <c r="F718" s="270"/>
      <c r="G718" s="272"/>
      <c r="H718" s="273"/>
      <c r="I718" s="271"/>
      <c r="J718" s="268"/>
      <c r="K718" s="268"/>
      <c r="L718" s="274"/>
      <c r="M718" s="275"/>
      <c r="N718" s="276"/>
      <c r="P718" s="291" t="str">
        <f>IF(R718 = "", "", COUNT($R$4:R718))</f>
        <v/>
      </c>
      <c r="Q718" s="291" t="str">
        <f t="shared" si="89"/>
        <v/>
      </c>
      <c r="R718" s="292" t="str">
        <f t="shared" si="90"/>
        <v/>
      </c>
      <c r="S718" s="293" t="str">
        <f t="shared" si="92"/>
        <v/>
      </c>
      <c r="T718" s="294" t="str">
        <f t="shared" si="93"/>
        <v/>
      </c>
      <c r="U718" s="295" t="str">
        <f t="shared" si="94"/>
        <v/>
      </c>
      <c r="V718" s="296" t="str">
        <f t="shared" si="95"/>
        <v/>
      </c>
      <c r="W718" s="8"/>
      <c r="AR718" t="str">
        <f t="shared" si="96"/>
        <v/>
      </c>
      <c r="AS718" t="str">
        <f t="shared" si="91"/>
        <v/>
      </c>
      <c r="AT718" s="145"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ht="15" customHeight="1" x14ac:dyDescent="0.35">
      <c r="A719" s="271"/>
      <c r="B719" s="269"/>
      <c r="C719" s="270"/>
      <c r="D719" s="270"/>
      <c r="E719" s="270"/>
      <c r="F719" s="270"/>
      <c r="G719" s="272"/>
      <c r="H719" s="273"/>
      <c r="I719" s="271"/>
      <c r="J719" s="268"/>
      <c r="K719" s="268"/>
      <c r="L719" s="274"/>
      <c r="M719" s="275"/>
      <c r="N719" s="276"/>
      <c r="P719" s="291" t="str">
        <f>IF(R719 = "", "", COUNT($R$4:R719))</f>
        <v/>
      </c>
      <c r="Q719" s="291" t="str">
        <f t="shared" si="89"/>
        <v/>
      </c>
      <c r="R719" s="292" t="str">
        <f t="shared" si="90"/>
        <v/>
      </c>
      <c r="S719" s="293" t="str">
        <f t="shared" si="92"/>
        <v/>
      </c>
      <c r="T719" s="294" t="str">
        <f t="shared" si="93"/>
        <v/>
      </c>
      <c r="U719" s="295" t="str">
        <f t="shared" si="94"/>
        <v/>
      </c>
      <c r="V719" s="296" t="str">
        <f t="shared" si="95"/>
        <v/>
      </c>
      <c r="W719" s="8"/>
      <c r="AR719" t="str">
        <f t="shared" si="96"/>
        <v/>
      </c>
      <c r="AS719" t="str">
        <f t="shared" si="91"/>
        <v/>
      </c>
      <c r="AT719" s="145"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ht="15" customHeight="1" x14ac:dyDescent="0.35">
      <c r="A720" s="271"/>
      <c r="B720" s="269"/>
      <c r="C720" s="270"/>
      <c r="D720" s="270"/>
      <c r="E720" s="270"/>
      <c r="F720" s="270"/>
      <c r="G720" s="272"/>
      <c r="H720" s="273"/>
      <c r="I720" s="271"/>
      <c r="J720" s="268"/>
      <c r="K720" s="268"/>
      <c r="L720" s="274"/>
      <c r="M720" s="275"/>
      <c r="N720" s="276"/>
      <c r="P720" s="291" t="str">
        <f>IF(R720 = "", "", COUNT($R$4:R720))</f>
        <v/>
      </c>
      <c r="Q720" s="291" t="str">
        <f t="shared" si="89"/>
        <v/>
      </c>
      <c r="R720" s="292" t="str">
        <f t="shared" si="90"/>
        <v/>
      </c>
      <c r="S720" s="293" t="str">
        <f t="shared" si="92"/>
        <v/>
      </c>
      <c r="T720" s="294" t="str">
        <f t="shared" si="93"/>
        <v/>
      </c>
      <c r="U720" s="295" t="str">
        <f t="shared" si="94"/>
        <v/>
      </c>
      <c r="V720" s="296" t="str">
        <f t="shared" si="95"/>
        <v/>
      </c>
      <c r="W720" s="8"/>
      <c r="AR720" t="str">
        <f t="shared" si="96"/>
        <v/>
      </c>
      <c r="AS720" t="str">
        <f t="shared" si="91"/>
        <v/>
      </c>
      <c r="AT720" s="145"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ht="15" customHeight="1" x14ac:dyDescent="0.35">
      <c r="A721" s="271"/>
      <c r="B721" s="269"/>
      <c r="C721" s="270"/>
      <c r="D721" s="270"/>
      <c r="E721" s="270"/>
      <c r="F721" s="270"/>
      <c r="G721" s="272"/>
      <c r="H721" s="273"/>
      <c r="I721" s="271"/>
      <c r="J721" s="268"/>
      <c r="K721" s="268"/>
      <c r="L721" s="274"/>
      <c r="M721" s="275"/>
      <c r="N721" s="276"/>
      <c r="P721" s="291" t="str">
        <f>IF(R721 = "", "", COUNT($R$4:R721))</f>
        <v/>
      </c>
      <c r="Q721" s="291" t="str">
        <f t="shared" si="89"/>
        <v/>
      </c>
      <c r="R721" s="292" t="str">
        <f t="shared" si="90"/>
        <v/>
      </c>
      <c r="S721" s="293" t="str">
        <f t="shared" si="92"/>
        <v/>
      </c>
      <c r="T721" s="294" t="str">
        <f t="shared" si="93"/>
        <v/>
      </c>
      <c r="U721" s="295" t="str">
        <f t="shared" si="94"/>
        <v/>
      </c>
      <c r="V721" s="296" t="str">
        <f t="shared" si="95"/>
        <v/>
      </c>
      <c r="W721" s="8"/>
      <c r="AR721" t="str">
        <f t="shared" si="96"/>
        <v/>
      </c>
      <c r="AS721" t="str">
        <f t="shared" si="91"/>
        <v/>
      </c>
      <c r="AT721" s="145"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ht="15" customHeight="1" x14ac:dyDescent="0.35">
      <c r="A722" s="271"/>
      <c r="B722" s="269"/>
      <c r="C722" s="270"/>
      <c r="D722" s="270"/>
      <c r="E722" s="270"/>
      <c r="F722" s="270"/>
      <c r="G722" s="272"/>
      <c r="H722" s="273"/>
      <c r="I722" s="271"/>
      <c r="J722" s="268"/>
      <c r="K722" s="268"/>
      <c r="L722" s="274"/>
      <c r="M722" s="275"/>
      <c r="N722" s="276"/>
      <c r="P722" s="291" t="str">
        <f>IF(R722 = "", "", COUNT($R$4:R722))</f>
        <v/>
      </c>
      <c r="Q722" s="291" t="str">
        <f t="shared" si="89"/>
        <v/>
      </c>
      <c r="R722" s="292" t="str">
        <f t="shared" si="90"/>
        <v/>
      </c>
      <c r="S722" s="293" t="str">
        <f t="shared" si="92"/>
        <v/>
      </c>
      <c r="T722" s="294" t="str">
        <f t="shared" si="93"/>
        <v/>
      </c>
      <c r="U722" s="295" t="str">
        <f t="shared" si="94"/>
        <v/>
      </c>
      <c r="V722" s="296" t="str">
        <f t="shared" si="95"/>
        <v/>
      </c>
      <c r="W722" s="8"/>
      <c r="AR722" t="str">
        <f t="shared" si="96"/>
        <v/>
      </c>
      <c r="AS722" t="str">
        <f t="shared" si="91"/>
        <v/>
      </c>
      <c r="AT722" s="145"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ht="15" customHeight="1" x14ac:dyDescent="0.35">
      <c r="A723" s="271"/>
      <c r="B723" s="269"/>
      <c r="C723" s="270"/>
      <c r="D723" s="270"/>
      <c r="E723" s="270"/>
      <c r="F723" s="270"/>
      <c r="G723" s="272"/>
      <c r="H723" s="273"/>
      <c r="I723" s="271"/>
      <c r="J723" s="268"/>
      <c r="K723" s="268"/>
      <c r="L723" s="274"/>
      <c r="M723" s="275"/>
      <c r="N723" s="276"/>
      <c r="P723" s="291" t="str">
        <f>IF(R723 = "", "", COUNT($R$4:R723))</f>
        <v/>
      </c>
      <c r="Q723" s="291" t="str">
        <f t="shared" si="89"/>
        <v/>
      </c>
      <c r="R723" s="292" t="str">
        <f t="shared" si="90"/>
        <v/>
      </c>
      <c r="S723" s="293" t="str">
        <f t="shared" si="92"/>
        <v/>
      </c>
      <c r="T723" s="294" t="str">
        <f t="shared" si="93"/>
        <v/>
      </c>
      <c r="U723" s="295" t="str">
        <f t="shared" si="94"/>
        <v/>
      </c>
      <c r="V723" s="296" t="str">
        <f t="shared" si="95"/>
        <v/>
      </c>
      <c r="W723" s="8"/>
      <c r="AR723" t="str">
        <f t="shared" si="96"/>
        <v/>
      </c>
      <c r="AS723" t="str">
        <f t="shared" si="91"/>
        <v/>
      </c>
      <c r="AT723" s="145"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ht="15" customHeight="1" x14ac:dyDescent="0.35">
      <c r="A724" s="271"/>
      <c r="B724" s="269"/>
      <c r="C724" s="270"/>
      <c r="D724" s="270"/>
      <c r="E724" s="270"/>
      <c r="F724" s="270"/>
      <c r="G724" s="272"/>
      <c r="H724" s="273"/>
      <c r="I724" s="271"/>
      <c r="J724" s="268"/>
      <c r="K724" s="268"/>
      <c r="L724" s="274"/>
      <c r="M724" s="275"/>
      <c r="N724" s="276"/>
      <c r="P724" s="291" t="str">
        <f>IF(R724 = "", "", COUNT($R$4:R724))</f>
        <v/>
      </c>
      <c r="Q724" s="291" t="str">
        <f t="shared" si="89"/>
        <v/>
      </c>
      <c r="R724" s="292" t="str">
        <f t="shared" si="90"/>
        <v/>
      </c>
      <c r="S724" s="293" t="str">
        <f t="shared" si="92"/>
        <v/>
      </c>
      <c r="T724" s="294" t="str">
        <f t="shared" si="93"/>
        <v/>
      </c>
      <c r="U724" s="295" t="str">
        <f t="shared" si="94"/>
        <v/>
      </c>
      <c r="V724" s="296" t="str">
        <f t="shared" si="95"/>
        <v/>
      </c>
      <c r="W724" s="8"/>
      <c r="AR724" t="str">
        <f t="shared" si="96"/>
        <v/>
      </c>
      <c r="AS724" t="str">
        <f t="shared" si="91"/>
        <v/>
      </c>
      <c r="AT724" s="145"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ht="15" customHeight="1" x14ac:dyDescent="0.35">
      <c r="A725" s="271"/>
      <c r="B725" s="269"/>
      <c r="C725" s="270"/>
      <c r="D725" s="270"/>
      <c r="E725" s="270"/>
      <c r="F725" s="270"/>
      <c r="G725" s="272"/>
      <c r="H725" s="273"/>
      <c r="I725" s="271"/>
      <c r="J725" s="268"/>
      <c r="K725" s="268"/>
      <c r="L725" s="274"/>
      <c r="M725" s="275"/>
      <c r="N725" s="276"/>
      <c r="P725" s="291" t="str">
        <f>IF(R725 = "", "", COUNT($R$4:R725))</f>
        <v/>
      </c>
      <c r="Q725" s="291" t="str">
        <f t="shared" si="89"/>
        <v/>
      </c>
      <c r="R725" s="292" t="str">
        <f t="shared" si="90"/>
        <v/>
      </c>
      <c r="S725" s="293" t="str">
        <f t="shared" si="92"/>
        <v/>
      </c>
      <c r="T725" s="294" t="str">
        <f t="shared" si="93"/>
        <v/>
      </c>
      <c r="U725" s="295" t="str">
        <f t="shared" si="94"/>
        <v/>
      </c>
      <c r="V725" s="296" t="str">
        <f t="shared" si="95"/>
        <v/>
      </c>
      <c r="W725" s="8"/>
      <c r="AR725" t="str">
        <f t="shared" si="96"/>
        <v/>
      </c>
      <c r="AS725" t="str">
        <f t="shared" si="91"/>
        <v/>
      </c>
      <c r="AT725" s="145"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ht="15" customHeight="1" x14ac:dyDescent="0.35">
      <c r="A726" s="271"/>
      <c r="B726" s="269"/>
      <c r="C726" s="270"/>
      <c r="D726" s="270"/>
      <c r="E726" s="270"/>
      <c r="F726" s="270"/>
      <c r="G726" s="272"/>
      <c r="H726" s="273"/>
      <c r="I726" s="271"/>
      <c r="J726" s="268"/>
      <c r="K726" s="268"/>
      <c r="L726" s="274"/>
      <c r="M726" s="275"/>
      <c r="N726" s="276"/>
      <c r="P726" s="291" t="str">
        <f>IF(R726 = "", "", COUNT($R$4:R726))</f>
        <v/>
      </c>
      <c r="Q726" s="291" t="str">
        <f t="shared" si="89"/>
        <v/>
      </c>
      <c r="R726" s="292" t="str">
        <f t="shared" si="90"/>
        <v/>
      </c>
      <c r="S726" s="293" t="str">
        <f t="shared" si="92"/>
        <v/>
      </c>
      <c r="T726" s="294" t="str">
        <f t="shared" si="93"/>
        <v/>
      </c>
      <c r="U726" s="295" t="str">
        <f t="shared" si="94"/>
        <v/>
      </c>
      <c r="V726" s="296" t="str">
        <f t="shared" si="95"/>
        <v/>
      </c>
      <c r="W726" s="8"/>
      <c r="AR726" t="str">
        <f t="shared" si="96"/>
        <v/>
      </c>
      <c r="AS726" t="str">
        <f t="shared" si="91"/>
        <v/>
      </c>
      <c r="AT726" s="145"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ht="15" customHeight="1" x14ac:dyDescent="0.35">
      <c r="A727" s="271"/>
      <c r="B727" s="269"/>
      <c r="C727" s="270"/>
      <c r="D727" s="270"/>
      <c r="E727" s="270"/>
      <c r="F727" s="270"/>
      <c r="G727" s="272"/>
      <c r="H727" s="273"/>
      <c r="I727" s="271"/>
      <c r="J727" s="268"/>
      <c r="K727" s="268"/>
      <c r="L727" s="274"/>
      <c r="M727" s="275"/>
      <c r="N727" s="276"/>
      <c r="P727" s="291" t="str">
        <f>IF(R727 = "", "", COUNT($R$4:R727))</f>
        <v/>
      </c>
      <c r="Q727" s="291" t="str">
        <f t="shared" si="89"/>
        <v/>
      </c>
      <c r="R727" s="292" t="str">
        <f t="shared" si="90"/>
        <v/>
      </c>
      <c r="S727" s="293" t="str">
        <f t="shared" si="92"/>
        <v/>
      </c>
      <c r="T727" s="294" t="str">
        <f t="shared" si="93"/>
        <v/>
      </c>
      <c r="U727" s="295" t="str">
        <f t="shared" si="94"/>
        <v/>
      </c>
      <c r="V727" s="296" t="str">
        <f t="shared" si="95"/>
        <v/>
      </c>
      <c r="W727" s="8"/>
      <c r="AR727" t="str">
        <f t="shared" si="96"/>
        <v/>
      </c>
      <c r="AS727" t="str">
        <f t="shared" si="91"/>
        <v/>
      </c>
      <c r="AT727" s="145"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ht="15" customHeight="1" x14ac:dyDescent="0.35">
      <c r="A728" s="271"/>
      <c r="B728" s="269"/>
      <c r="C728" s="270"/>
      <c r="D728" s="270"/>
      <c r="E728" s="270"/>
      <c r="F728" s="270"/>
      <c r="G728" s="272"/>
      <c r="H728" s="273"/>
      <c r="I728" s="271"/>
      <c r="J728" s="268"/>
      <c r="K728" s="268"/>
      <c r="L728" s="274"/>
      <c r="M728" s="275"/>
      <c r="N728" s="276"/>
      <c r="P728" s="291" t="str">
        <f>IF(R728 = "", "", COUNT($R$4:R728))</f>
        <v/>
      </c>
      <c r="Q728" s="291" t="str">
        <f t="shared" si="89"/>
        <v/>
      </c>
      <c r="R728" s="292" t="str">
        <f t="shared" si="90"/>
        <v/>
      </c>
      <c r="S728" s="293" t="str">
        <f t="shared" si="92"/>
        <v/>
      </c>
      <c r="T728" s="294" t="str">
        <f t="shared" si="93"/>
        <v/>
      </c>
      <c r="U728" s="295" t="str">
        <f t="shared" si="94"/>
        <v/>
      </c>
      <c r="V728" s="296" t="str">
        <f t="shared" si="95"/>
        <v/>
      </c>
      <c r="W728" s="8"/>
      <c r="AR728" t="str">
        <f t="shared" si="96"/>
        <v/>
      </c>
      <c r="AS728" t="str">
        <f t="shared" si="91"/>
        <v/>
      </c>
      <c r="AT728" s="145"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ht="15" customHeight="1" x14ac:dyDescent="0.35">
      <c r="A729" s="271"/>
      <c r="B729" s="269"/>
      <c r="C729" s="270"/>
      <c r="D729" s="270"/>
      <c r="E729" s="270"/>
      <c r="F729" s="270"/>
      <c r="G729" s="272"/>
      <c r="H729" s="273"/>
      <c r="I729" s="271"/>
      <c r="J729" s="268"/>
      <c r="K729" s="268"/>
      <c r="L729" s="274"/>
      <c r="M729" s="275"/>
      <c r="N729" s="276"/>
      <c r="P729" s="291" t="str">
        <f>IF(R729 = "", "", COUNT($R$4:R729))</f>
        <v/>
      </c>
      <c r="Q729" s="291" t="str">
        <f t="shared" si="89"/>
        <v/>
      </c>
      <c r="R729" s="292" t="str">
        <f t="shared" si="90"/>
        <v/>
      </c>
      <c r="S729" s="293" t="str">
        <f t="shared" si="92"/>
        <v/>
      </c>
      <c r="T729" s="294" t="str">
        <f t="shared" si="93"/>
        <v/>
      </c>
      <c r="U729" s="295" t="str">
        <f t="shared" si="94"/>
        <v/>
      </c>
      <c r="V729" s="296" t="str">
        <f t="shared" si="95"/>
        <v/>
      </c>
      <c r="W729" s="8"/>
      <c r="AR729" t="str">
        <f t="shared" si="96"/>
        <v/>
      </c>
      <c r="AS729" t="str">
        <f t="shared" si="91"/>
        <v/>
      </c>
      <c r="AT729" s="145"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ht="15" customHeight="1" x14ac:dyDescent="0.35">
      <c r="A730" s="271"/>
      <c r="B730" s="269"/>
      <c r="C730" s="270"/>
      <c r="D730" s="270"/>
      <c r="E730" s="270"/>
      <c r="F730" s="270"/>
      <c r="G730" s="272"/>
      <c r="H730" s="273"/>
      <c r="I730" s="271"/>
      <c r="J730" s="268"/>
      <c r="K730" s="268"/>
      <c r="L730" s="274"/>
      <c r="M730" s="275"/>
      <c r="N730" s="276"/>
      <c r="P730" s="291" t="str">
        <f>IF(R730 = "", "", COUNT($R$4:R730))</f>
        <v/>
      </c>
      <c r="Q730" s="291" t="str">
        <f t="shared" si="89"/>
        <v/>
      </c>
      <c r="R730" s="292" t="str">
        <f t="shared" si="90"/>
        <v/>
      </c>
      <c r="S730" s="293" t="str">
        <f t="shared" si="92"/>
        <v/>
      </c>
      <c r="T730" s="294" t="str">
        <f t="shared" si="93"/>
        <v/>
      </c>
      <c r="U730" s="295" t="str">
        <f t="shared" si="94"/>
        <v/>
      </c>
      <c r="V730" s="296" t="str">
        <f t="shared" si="95"/>
        <v/>
      </c>
      <c r="W730" s="8"/>
      <c r="AR730" t="str">
        <f t="shared" si="96"/>
        <v/>
      </c>
      <c r="AS730" t="str">
        <f t="shared" si="91"/>
        <v/>
      </c>
      <c r="AT730" s="145"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ht="15" customHeight="1" x14ac:dyDescent="0.35">
      <c r="A731" s="271"/>
      <c r="B731" s="269"/>
      <c r="C731" s="270"/>
      <c r="D731" s="270"/>
      <c r="E731" s="270"/>
      <c r="F731" s="270"/>
      <c r="G731" s="272"/>
      <c r="H731" s="273"/>
      <c r="I731" s="271"/>
      <c r="J731" s="268"/>
      <c r="K731" s="268"/>
      <c r="L731" s="274"/>
      <c r="M731" s="275"/>
      <c r="N731" s="276"/>
      <c r="P731" s="291" t="str">
        <f>IF(R731 = "", "", COUNT($R$4:R731))</f>
        <v/>
      </c>
      <c r="Q731" s="291" t="str">
        <f t="shared" si="89"/>
        <v/>
      </c>
      <c r="R731" s="292" t="str">
        <f t="shared" si="90"/>
        <v/>
      </c>
      <c r="S731" s="293" t="str">
        <f t="shared" si="92"/>
        <v/>
      </c>
      <c r="T731" s="294" t="str">
        <f t="shared" si="93"/>
        <v/>
      </c>
      <c r="U731" s="295" t="str">
        <f t="shared" si="94"/>
        <v/>
      </c>
      <c r="V731" s="296" t="str">
        <f t="shared" si="95"/>
        <v/>
      </c>
      <c r="W731" s="8"/>
      <c r="AR731" t="str">
        <f t="shared" si="96"/>
        <v/>
      </c>
      <c r="AS731" t="str">
        <f t="shared" si="91"/>
        <v/>
      </c>
      <c r="AT731" s="145"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ht="15" customHeight="1" x14ac:dyDescent="0.35">
      <c r="A732" s="271"/>
      <c r="B732" s="269"/>
      <c r="C732" s="270"/>
      <c r="D732" s="270"/>
      <c r="E732" s="270"/>
      <c r="F732" s="270"/>
      <c r="G732" s="272"/>
      <c r="H732" s="273"/>
      <c r="I732" s="271"/>
      <c r="J732" s="268"/>
      <c r="K732" s="268"/>
      <c r="L732" s="274"/>
      <c r="M732" s="275"/>
      <c r="N732" s="276"/>
      <c r="P732" s="291" t="str">
        <f>IF(R732 = "", "", COUNT($R$4:R732))</f>
        <v/>
      </c>
      <c r="Q732" s="291" t="str">
        <f t="shared" si="89"/>
        <v/>
      </c>
      <c r="R732" s="292" t="str">
        <f t="shared" si="90"/>
        <v/>
      </c>
      <c r="S732" s="293" t="str">
        <f t="shared" si="92"/>
        <v/>
      </c>
      <c r="T732" s="294" t="str">
        <f t="shared" si="93"/>
        <v/>
      </c>
      <c r="U732" s="295" t="str">
        <f t="shared" si="94"/>
        <v/>
      </c>
      <c r="V732" s="296" t="str">
        <f t="shared" si="95"/>
        <v/>
      </c>
      <c r="W732" s="8"/>
      <c r="AR732" t="str">
        <f t="shared" si="96"/>
        <v/>
      </c>
      <c r="AS732" t="str">
        <f t="shared" si="91"/>
        <v/>
      </c>
      <c r="AT732" s="145"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ht="15" customHeight="1" x14ac:dyDescent="0.35">
      <c r="A733" s="271"/>
      <c r="B733" s="269"/>
      <c r="C733" s="270"/>
      <c r="D733" s="270"/>
      <c r="E733" s="270"/>
      <c r="F733" s="270"/>
      <c r="G733" s="272"/>
      <c r="H733" s="273"/>
      <c r="I733" s="271"/>
      <c r="J733" s="268"/>
      <c r="K733" s="268"/>
      <c r="L733" s="274"/>
      <c r="M733" s="275"/>
      <c r="N733" s="276"/>
      <c r="P733" s="291" t="str">
        <f>IF(R733 = "", "", COUNT($R$4:R733))</f>
        <v/>
      </c>
      <c r="Q733" s="291" t="str">
        <f t="shared" si="89"/>
        <v/>
      </c>
      <c r="R733" s="292" t="str">
        <f t="shared" si="90"/>
        <v/>
      </c>
      <c r="S733" s="293" t="str">
        <f t="shared" si="92"/>
        <v/>
      </c>
      <c r="T733" s="294" t="str">
        <f t="shared" si="93"/>
        <v/>
      </c>
      <c r="U733" s="295" t="str">
        <f t="shared" si="94"/>
        <v/>
      </c>
      <c r="V733" s="296" t="str">
        <f t="shared" si="95"/>
        <v/>
      </c>
      <c r="W733" s="8"/>
      <c r="AR733" t="str">
        <f t="shared" si="96"/>
        <v/>
      </c>
      <c r="AS733" t="str">
        <f t="shared" si="91"/>
        <v/>
      </c>
      <c r="AT733" s="145"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ht="15" customHeight="1" x14ac:dyDescent="0.35">
      <c r="A734" s="271"/>
      <c r="B734" s="269"/>
      <c r="C734" s="270"/>
      <c r="D734" s="270"/>
      <c r="E734" s="270"/>
      <c r="F734" s="270"/>
      <c r="G734" s="272"/>
      <c r="H734" s="273"/>
      <c r="I734" s="271"/>
      <c r="J734" s="268"/>
      <c r="K734" s="268"/>
      <c r="L734" s="274"/>
      <c r="M734" s="275"/>
      <c r="N734" s="276"/>
      <c r="P734" s="291" t="str">
        <f>IF(R734 = "", "", COUNT($R$4:R734))</f>
        <v/>
      </c>
      <c r="Q734" s="291" t="str">
        <f t="shared" si="89"/>
        <v/>
      </c>
      <c r="R734" s="292" t="str">
        <f t="shared" si="90"/>
        <v/>
      </c>
      <c r="S734" s="293" t="str">
        <f t="shared" si="92"/>
        <v/>
      </c>
      <c r="T734" s="294" t="str">
        <f t="shared" si="93"/>
        <v/>
      </c>
      <c r="U734" s="295" t="str">
        <f t="shared" si="94"/>
        <v/>
      </c>
      <c r="V734" s="296" t="str">
        <f t="shared" si="95"/>
        <v/>
      </c>
      <c r="W734" s="8"/>
      <c r="AR734" t="str">
        <f t="shared" si="96"/>
        <v/>
      </c>
      <c r="AS734" t="str">
        <f t="shared" si="91"/>
        <v/>
      </c>
      <c r="AT734" s="145"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ht="15" customHeight="1" x14ac:dyDescent="0.35">
      <c r="A735" s="271"/>
      <c r="B735" s="269"/>
      <c r="C735" s="270"/>
      <c r="D735" s="270"/>
      <c r="E735" s="270"/>
      <c r="F735" s="270"/>
      <c r="G735" s="272"/>
      <c r="H735" s="273"/>
      <c r="I735" s="271"/>
      <c r="J735" s="268"/>
      <c r="K735" s="268"/>
      <c r="L735" s="274"/>
      <c r="M735" s="275"/>
      <c r="N735" s="276"/>
      <c r="P735" s="291" t="str">
        <f>IF(R735 = "", "", COUNT($R$4:R735))</f>
        <v/>
      </c>
      <c r="Q735" s="291" t="str">
        <f t="shared" si="89"/>
        <v/>
      </c>
      <c r="R735" s="292" t="str">
        <f t="shared" si="90"/>
        <v/>
      </c>
      <c r="S735" s="293" t="str">
        <f t="shared" si="92"/>
        <v/>
      </c>
      <c r="T735" s="294" t="str">
        <f t="shared" si="93"/>
        <v/>
      </c>
      <c r="U735" s="295" t="str">
        <f t="shared" si="94"/>
        <v/>
      </c>
      <c r="V735" s="296" t="str">
        <f t="shared" si="95"/>
        <v/>
      </c>
      <c r="W735" s="8"/>
      <c r="AR735" t="str">
        <f t="shared" si="96"/>
        <v/>
      </c>
      <c r="AS735" t="str">
        <f t="shared" si="91"/>
        <v/>
      </c>
      <c r="AT735" s="145"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ht="15" customHeight="1" x14ac:dyDescent="0.35">
      <c r="A736" s="271"/>
      <c r="B736" s="269"/>
      <c r="C736" s="270"/>
      <c r="D736" s="270"/>
      <c r="E736" s="270"/>
      <c r="F736" s="270"/>
      <c r="G736" s="272"/>
      <c r="H736" s="273"/>
      <c r="I736" s="271"/>
      <c r="J736" s="268"/>
      <c r="K736" s="268"/>
      <c r="L736" s="274"/>
      <c r="M736" s="275"/>
      <c r="N736" s="276"/>
      <c r="P736" s="291" t="str">
        <f>IF(R736 = "", "", COUNT($R$4:R736))</f>
        <v/>
      </c>
      <c r="Q736" s="291" t="str">
        <f t="shared" si="89"/>
        <v/>
      </c>
      <c r="R736" s="292" t="str">
        <f t="shared" si="90"/>
        <v/>
      </c>
      <c r="S736" s="293" t="str">
        <f t="shared" si="92"/>
        <v/>
      </c>
      <c r="T736" s="294" t="str">
        <f t="shared" si="93"/>
        <v/>
      </c>
      <c r="U736" s="295" t="str">
        <f t="shared" si="94"/>
        <v/>
      </c>
      <c r="V736" s="296" t="str">
        <f t="shared" si="95"/>
        <v/>
      </c>
      <c r="W736" s="8"/>
      <c r="AR736" t="str">
        <f t="shared" si="96"/>
        <v/>
      </c>
      <c r="AS736" t="str">
        <f t="shared" si="91"/>
        <v/>
      </c>
      <c r="AT736" s="145"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ht="15" customHeight="1" x14ac:dyDescent="0.35">
      <c r="A737" s="271"/>
      <c r="B737" s="269"/>
      <c r="C737" s="270"/>
      <c r="D737" s="270"/>
      <c r="E737" s="270"/>
      <c r="F737" s="270"/>
      <c r="G737" s="272"/>
      <c r="H737" s="273"/>
      <c r="I737" s="271"/>
      <c r="J737" s="268"/>
      <c r="K737" s="268"/>
      <c r="L737" s="274"/>
      <c r="M737" s="275"/>
      <c r="N737" s="276"/>
      <c r="P737" s="291" t="str">
        <f>IF(R737 = "", "", COUNT($R$4:R737))</f>
        <v/>
      </c>
      <c r="Q737" s="291" t="str">
        <f t="shared" si="89"/>
        <v/>
      </c>
      <c r="R737" s="292" t="str">
        <f t="shared" si="90"/>
        <v/>
      </c>
      <c r="S737" s="293" t="str">
        <f t="shared" si="92"/>
        <v/>
      </c>
      <c r="T737" s="294" t="str">
        <f t="shared" si="93"/>
        <v/>
      </c>
      <c r="U737" s="295" t="str">
        <f t="shared" si="94"/>
        <v/>
      </c>
      <c r="V737" s="296" t="str">
        <f t="shared" si="95"/>
        <v/>
      </c>
      <c r="W737" s="8"/>
      <c r="AR737" t="str">
        <f t="shared" si="96"/>
        <v/>
      </c>
      <c r="AS737" t="str">
        <f t="shared" si="91"/>
        <v/>
      </c>
      <c r="AT737" s="145"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ht="15" customHeight="1" x14ac:dyDescent="0.35">
      <c r="A738" s="271"/>
      <c r="B738" s="269"/>
      <c r="C738" s="270"/>
      <c r="D738" s="270"/>
      <c r="E738" s="270"/>
      <c r="F738" s="270"/>
      <c r="G738" s="272"/>
      <c r="H738" s="273"/>
      <c r="I738" s="271"/>
      <c r="J738" s="268"/>
      <c r="K738" s="268"/>
      <c r="L738" s="274"/>
      <c r="M738" s="275"/>
      <c r="N738" s="276"/>
      <c r="P738" s="291" t="str">
        <f>IF(R738 = "", "", COUNT($R$4:R738))</f>
        <v/>
      </c>
      <c r="Q738" s="291" t="str">
        <f t="shared" si="89"/>
        <v/>
      </c>
      <c r="R738" s="292" t="str">
        <f t="shared" si="90"/>
        <v/>
      </c>
      <c r="S738" s="293" t="str">
        <f t="shared" si="92"/>
        <v/>
      </c>
      <c r="T738" s="294" t="str">
        <f t="shared" si="93"/>
        <v/>
      </c>
      <c r="U738" s="295" t="str">
        <f t="shared" si="94"/>
        <v/>
      </c>
      <c r="V738" s="296" t="str">
        <f t="shared" si="95"/>
        <v/>
      </c>
      <c r="W738" s="8"/>
      <c r="AR738" t="str">
        <f t="shared" si="96"/>
        <v/>
      </c>
      <c r="AS738" t="str">
        <f t="shared" si="91"/>
        <v/>
      </c>
      <c r="AT738" s="145"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ht="15" customHeight="1" x14ac:dyDescent="0.35">
      <c r="A739" s="271"/>
      <c r="B739" s="269"/>
      <c r="C739" s="270"/>
      <c r="D739" s="270"/>
      <c r="E739" s="270"/>
      <c r="F739" s="270"/>
      <c r="G739" s="272"/>
      <c r="H739" s="273"/>
      <c r="I739" s="271"/>
      <c r="J739" s="268"/>
      <c r="K739" s="268"/>
      <c r="L739" s="274"/>
      <c r="M739" s="275"/>
      <c r="N739" s="276"/>
      <c r="P739" s="291" t="str">
        <f>IF(R739 = "", "", COUNT($R$4:R739))</f>
        <v/>
      </c>
      <c r="Q739" s="291" t="str">
        <f t="shared" si="89"/>
        <v/>
      </c>
      <c r="R739" s="292" t="str">
        <f t="shared" si="90"/>
        <v/>
      </c>
      <c r="S739" s="293" t="str">
        <f t="shared" si="92"/>
        <v/>
      </c>
      <c r="T739" s="294" t="str">
        <f t="shared" si="93"/>
        <v/>
      </c>
      <c r="U739" s="295" t="str">
        <f t="shared" si="94"/>
        <v/>
      </c>
      <c r="V739" s="296" t="str">
        <f t="shared" si="95"/>
        <v/>
      </c>
      <c r="W739" s="8"/>
      <c r="AR739" t="str">
        <f t="shared" si="96"/>
        <v/>
      </c>
      <c r="AS739" t="str">
        <f t="shared" si="91"/>
        <v/>
      </c>
      <c r="AT739" s="145"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ht="15" customHeight="1" x14ac:dyDescent="0.35">
      <c r="A740" s="271"/>
      <c r="B740" s="269"/>
      <c r="C740" s="270"/>
      <c r="D740" s="270"/>
      <c r="E740" s="270"/>
      <c r="F740" s="270"/>
      <c r="G740" s="272"/>
      <c r="H740" s="273"/>
      <c r="I740" s="271"/>
      <c r="J740" s="268"/>
      <c r="K740" s="268"/>
      <c r="L740" s="274"/>
      <c r="M740" s="275"/>
      <c r="N740" s="276"/>
      <c r="P740" s="291" t="str">
        <f>IF(R740 = "", "", COUNT($R$4:R740))</f>
        <v/>
      </c>
      <c r="Q740" s="291" t="str">
        <f t="shared" si="89"/>
        <v/>
      </c>
      <c r="R740" s="292" t="str">
        <f t="shared" si="90"/>
        <v/>
      </c>
      <c r="S740" s="293" t="str">
        <f t="shared" si="92"/>
        <v/>
      </c>
      <c r="T740" s="294" t="str">
        <f t="shared" si="93"/>
        <v/>
      </c>
      <c r="U740" s="295" t="str">
        <f t="shared" si="94"/>
        <v/>
      </c>
      <c r="V740" s="296" t="str">
        <f t="shared" si="95"/>
        <v/>
      </c>
      <c r="W740" s="8"/>
      <c r="AR740" t="str">
        <f t="shared" si="96"/>
        <v/>
      </c>
      <c r="AS740" t="str">
        <f t="shared" si="91"/>
        <v/>
      </c>
      <c r="AT740" s="145"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ht="15" customHeight="1" x14ac:dyDescent="0.35">
      <c r="A741" s="271"/>
      <c r="B741" s="269"/>
      <c r="C741" s="270"/>
      <c r="D741" s="270"/>
      <c r="E741" s="270"/>
      <c r="F741" s="270"/>
      <c r="G741" s="272"/>
      <c r="H741" s="273"/>
      <c r="I741" s="271"/>
      <c r="J741" s="268"/>
      <c r="K741" s="268"/>
      <c r="L741" s="274"/>
      <c r="M741" s="275"/>
      <c r="N741" s="276"/>
      <c r="P741" s="291" t="str">
        <f>IF(R741 = "", "", COUNT($R$4:R741))</f>
        <v/>
      </c>
      <c r="Q741" s="291" t="str">
        <f t="shared" si="89"/>
        <v/>
      </c>
      <c r="R741" s="292" t="str">
        <f t="shared" si="90"/>
        <v/>
      </c>
      <c r="S741" s="293" t="str">
        <f t="shared" si="92"/>
        <v/>
      </c>
      <c r="T741" s="294" t="str">
        <f t="shared" si="93"/>
        <v/>
      </c>
      <c r="U741" s="295" t="str">
        <f t="shared" si="94"/>
        <v/>
      </c>
      <c r="V741" s="296" t="str">
        <f t="shared" si="95"/>
        <v/>
      </c>
      <c r="W741" s="8"/>
      <c r="AR741" t="str">
        <f t="shared" si="96"/>
        <v/>
      </c>
      <c r="AS741" t="str">
        <f t="shared" si="91"/>
        <v/>
      </c>
      <c r="AT741" s="145"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ht="15" customHeight="1" x14ac:dyDescent="0.35">
      <c r="A742" s="271"/>
      <c r="B742" s="269"/>
      <c r="C742" s="270"/>
      <c r="D742" s="270"/>
      <c r="E742" s="270"/>
      <c r="F742" s="270"/>
      <c r="G742" s="272"/>
      <c r="H742" s="273"/>
      <c r="I742" s="271"/>
      <c r="J742" s="268"/>
      <c r="K742" s="268"/>
      <c r="L742" s="274"/>
      <c r="M742" s="275"/>
      <c r="N742" s="276"/>
      <c r="P742" s="291" t="str">
        <f>IF(R742 = "", "", COUNT($R$4:R742))</f>
        <v/>
      </c>
      <c r="Q742" s="291" t="str">
        <f t="shared" si="89"/>
        <v/>
      </c>
      <c r="R742" s="292" t="str">
        <f t="shared" si="90"/>
        <v/>
      </c>
      <c r="S742" s="293" t="str">
        <f t="shared" si="92"/>
        <v/>
      </c>
      <c r="T742" s="294" t="str">
        <f t="shared" si="93"/>
        <v/>
      </c>
      <c r="U742" s="295" t="str">
        <f t="shared" si="94"/>
        <v/>
      </c>
      <c r="V742" s="296" t="str">
        <f t="shared" si="95"/>
        <v/>
      </c>
      <c r="W742" s="8"/>
      <c r="AR742" t="str">
        <f t="shared" si="96"/>
        <v/>
      </c>
      <c r="AS742" t="str">
        <f t="shared" si="91"/>
        <v/>
      </c>
      <c r="AT742" s="145"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ht="15" customHeight="1" x14ac:dyDescent="0.35">
      <c r="A743" s="271"/>
      <c r="B743" s="269"/>
      <c r="C743" s="270"/>
      <c r="D743" s="270"/>
      <c r="E743" s="270"/>
      <c r="F743" s="270"/>
      <c r="G743" s="272"/>
      <c r="H743" s="273"/>
      <c r="I743" s="271"/>
      <c r="J743" s="268"/>
      <c r="K743" s="268"/>
      <c r="L743" s="274"/>
      <c r="M743" s="275"/>
      <c r="N743" s="276"/>
      <c r="P743" s="291" t="str">
        <f>IF(R743 = "", "", COUNT($R$4:R743))</f>
        <v/>
      </c>
      <c r="Q743" s="291" t="str">
        <f t="shared" si="89"/>
        <v/>
      </c>
      <c r="R743" s="292" t="str">
        <f t="shared" si="90"/>
        <v/>
      </c>
      <c r="S743" s="293" t="str">
        <f t="shared" si="92"/>
        <v/>
      </c>
      <c r="T743" s="294" t="str">
        <f t="shared" si="93"/>
        <v/>
      </c>
      <c r="U743" s="295" t="str">
        <f t="shared" si="94"/>
        <v/>
      </c>
      <c r="V743" s="296" t="str">
        <f t="shared" si="95"/>
        <v/>
      </c>
      <c r="W743" s="8"/>
      <c r="AR743" t="str">
        <f t="shared" si="96"/>
        <v/>
      </c>
      <c r="AS743" t="str">
        <f t="shared" si="91"/>
        <v/>
      </c>
      <c r="AT743" s="145"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ht="15" customHeight="1" x14ac:dyDescent="0.35">
      <c r="A744" s="271"/>
      <c r="B744" s="269"/>
      <c r="C744" s="270"/>
      <c r="D744" s="270"/>
      <c r="E744" s="270"/>
      <c r="F744" s="270"/>
      <c r="G744" s="272"/>
      <c r="H744" s="273"/>
      <c r="I744" s="271"/>
      <c r="J744" s="268"/>
      <c r="K744" s="268"/>
      <c r="L744" s="274"/>
      <c r="M744" s="275"/>
      <c r="N744" s="276"/>
      <c r="P744" s="291" t="str">
        <f>IF(R744 = "", "", COUNT($R$4:R744))</f>
        <v/>
      </c>
      <c r="Q744" s="291" t="str">
        <f t="shared" si="89"/>
        <v/>
      </c>
      <c r="R744" s="292" t="str">
        <f t="shared" si="90"/>
        <v/>
      </c>
      <c r="S744" s="293" t="str">
        <f t="shared" si="92"/>
        <v/>
      </c>
      <c r="T744" s="294" t="str">
        <f t="shared" si="93"/>
        <v/>
      </c>
      <c r="U744" s="295" t="str">
        <f t="shared" si="94"/>
        <v/>
      </c>
      <c r="V744" s="296" t="str">
        <f t="shared" si="95"/>
        <v/>
      </c>
      <c r="W744" s="8"/>
      <c r="AR744" t="str">
        <f t="shared" si="96"/>
        <v/>
      </c>
      <c r="AS744" t="str">
        <f t="shared" si="91"/>
        <v/>
      </c>
      <c r="AT744" s="145"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ht="15" customHeight="1" x14ac:dyDescent="0.35">
      <c r="A745" s="271"/>
      <c r="B745" s="269"/>
      <c r="C745" s="270"/>
      <c r="D745" s="270"/>
      <c r="E745" s="270"/>
      <c r="F745" s="270"/>
      <c r="G745" s="272"/>
      <c r="H745" s="273"/>
      <c r="I745" s="271"/>
      <c r="J745" s="268"/>
      <c r="K745" s="268"/>
      <c r="L745" s="274"/>
      <c r="M745" s="275"/>
      <c r="N745" s="276"/>
      <c r="P745" s="291" t="str">
        <f>IF(R745 = "", "", COUNT($R$4:R745))</f>
        <v/>
      </c>
      <c r="Q745" s="291" t="str">
        <f t="shared" si="89"/>
        <v/>
      </c>
      <c r="R745" s="292" t="str">
        <f t="shared" si="90"/>
        <v/>
      </c>
      <c r="S745" s="293" t="str">
        <f t="shared" si="92"/>
        <v/>
      </c>
      <c r="T745" s="294" t="str">
        <f t="shared" si="93"/>
        <v/>
      </c>
      <c r="U745" s="295" t="str">
        <f t="shared" si="94"/>
        <v/>
      </c>
      <c r="V745" s="296" t="str">
        <f t="shared" si="95"/>
        <v/>
      </c>
      <c r="W745" s="8"/>
      <c r="AR745" t="str">
        <f t="shared" si="96"/>
        <v/>
      </c>
      <c r="AS745" t="str">
        <f t="shared" si="91"/>
        <v/>
      </c>
      <c r="AT745" s="145"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ht="15" customHeight="1" x14ac:dyDescent="0.35">
      <c r="A746" s="271"/>
      <c r="B746" s="269"/>
      <c r="C746" s="270"/>
      <c r="D746" s="270"/>
      <c r="E746" s="270"/>
      <c r="F746" s="270"/>
      <c r="G746" s="272"/>
      <c r="H746" s="273"/>
      <c r="I746" s="271"/>
      <c r="J746" s="268"/>
      <c r="K746" s="268"/>
      <c r="L746" s="274"/>
      <c r="M746" s="275"/>
      <c r="N746" s="276"/>
      <c r="P746" s="291" t="str">
        <f>IF(R746 = "", "", COUNT($R$4:R746))</f>
        <v/>
      </c>
      <c r="Q746" s="291" t="str">
        <f t="shared" si="89"/>
        <v/>
      </c>
      <c r="R746" s="292" t="str">
        <f t="shared" si="90"/>
        <v/>
      </c>
      <c r="S746" s="293" t="str">
        <f t="shared" si="92"/>
        <v/>
      </c>
      <c r="T746" s="294" t="str">
        <f t="shared" si="93"/>
        <v/>
      </c>
      <c r="U746" s="295" t="str">
        <f t="shared" si="94"/>
        <v/>
      </c>
      <c r="V746" s="296" t="str">
        <f t="shared" si="95"/>
        <v/>
      </c>
      <c r="W746" s="8"/>
      <c r="AR746" t="str">
        <f t="shared" si="96"/>
        <v/>
      </c>
      <c r="AS746" t="str">
        <f t="shared" si="91"/>
        <v/>
      </c>
      <c r="AT746" s="145"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ht="15" customHeight="1" x14ac:dyDescent="0.35">
      <c r="A747" s="271"/>
      <c r="B747" s="269"/>
      <c r="C747" s="270"/>
      <c r="D747" s="270"/>
      <c r="E747" s="270"/>
      <c r="F747" s="270"/>
      <c r="G747" s="272"/>
      <c r="H747" s="273"/>
      <c r="I747" s="271"/>
      <c r="J747" s="268"/>
      <c r="K747" s="268"/>
      <c r="L747" s="274"/>
      <c r="M747" s="275"/>
      <c r="N747" s="276"/>
      <c r="P747" s="291" t="str">
        <f>IF(R747 = "", "", COUNT($R$4:R747))</f>
        <v/>
      </c>
      <c r="Q747" s="291" t="str">
        <f t="shared" si="89"/>
        <v/>
      </c>
      <c r="R747" s="292" t="str">
        <f t="shared" si="90"/>
        <v/>
      </c>
      <c r="S747" s="293" t="str">
        <f t="shared" si="92"/>
        <v/>
      </c>
      <c r="T747" s="294" t="str">
        <f t="shared" si="93"/>
        <v/>
      </c>
      <c r="U747" s="295" t="str">
        <f t="shared" si="94"/>
        <v/>
      </c>
      <c r="V747" s="296" t="str">
        <f t="shared" si="95"/>
        <v/>
      </c>
      <c r="W747" s="8"/>
      <c r="AR747" t="str">
        <f t="shared" si="96"/>
        <v/>
      </c>
      <c r="AS747" t="str">
        <f t="shared" si="91"/>
        <v/>
      </c>
      <c r="AT747" s="145"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ht="15" customHeight="1" x14ac:dyDescent="0.35">
      <c r="A748" s="271"/>
      <c r="B748" s="269"/>
      <c r="C748" s="270"/>
      <c r="D748" s="270"/>
      <c r="E748" s="270"/>
      <c r="F748" s="270"/>
      <c r="G748" s="272"/>
      <c r="H748" s="273"/>
      <c r="I748" s="271"/>
      <c r="J748" s="268"/>
      <c r="K748" s="268"/>
      <c r="L748" s="274"/>
      <c r="M748" s="275"/>
      <c r="N748" s="276"/>
      <c r="P748" s="291" t="str">
        <f>IF(R748 = "", "", COUNT($R$4:R748))</f>
        <v/>
      </c>
      <c r="Q748" s="291" t="str">
        <f t="shared" si="89"/>
        <v/>
      </c>
      <c r="R748" s="292" t="str">
        <f t="shared" si="90"/>
        <v/>
      </c>
      <c r="S748" s="293" t="str">
        <f t="shared" si="92"/>
        <v/>
      </c>
      <c r="T748" s="294" t="str">
        <f t="shared" si="93"/>
        <v/>
      </c>
      <c r="U748" s="295" t="str">
        <f t="shared" si="94"/>
        <v/>
      </c>
      <c r="V748" s="296" t="str">
        <f t="shared" si="95"/>
        <v/>
      </c>
      <c r="W748" s="8"/>
      <c r="AR748" t="str">
        <f t="shared" si="96"/>
        <v/>
      </c>
      <c r="AS748" t="str">
        <f t="shared" si="91"/>
        <v/>
      </c>
      <c r="AT748" s="145"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ht="15" customHeight="1" x14ac:dyDescent="0.35">
      <c r="A749" s="271"/>
      <c r="B749" s="269"/>
      <c r="C749" s="270"/>
      <c r="D749" s="270"/>
      <c r="E749" s="270"/>
      <c r="F749" s="270"/>
      <c r="G749" s="272"/>
      <c r="H749" s="273"/>
      <c r="I749" s="271"/>
      <c r="J749" s="268"/>
      <c r="K749" s="268"/>
      <c r="L749" s="274"/>
      <c r="M749" s="275"/>
      <c r="N749" s="276"/>
      <c r="P749" s="291" t="str">
        <f>IF(R749 = "", "", COUNT($R$4:R749))</f>
        <v/>
      </c>
      <c r="Q749" s="291" t="str">
        <f t="shared" si="89"/>
        <v/>
      </c>
      <c r="R749" s="292" t="str">
        <f t="shared" si="90"/>
        <v/>
      </c>
      <c r="S749" s="293" t="str">
        <f t="shared" si="92"/>
        <v/>
      </c>
      <c r="T749" s="294" t="str">
        <f t="shared" si="93"/>
        <v/>
      </c>
      <c r="U749" s="295" t="str">
        <f t="shared" si="94"/>
        <v/>
      </c>
      <c r="V749" s="296" t="str">
        <f t="shared" si="95"/>
        <v/>
      </c>
      <c r="W749" s="8"/>
      <c r="AR749" t="str">
        <f t="shared" si="96"/>
        <v/>
      </c>
      <c r="AS749" t="str">
        <f t="shared" si="91"/>
        <v/>
      </c>
      <c r="AT749" s="145"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ht="15" customHeight="1" x14ac:dyDescent="0.35">
      <c r="A750" s="271"/>
      <c r="B750" s="269"/>
      <c r="C750" s="270"/>
      <c r="D750" s="270"/>
      <c r="E750" s="270"/>
      <c r="F750" s="270"/>
      <c r="G750" s="272"/>
      <c r="H750" s="273"/>
      <c r="I750" s="271"/>
      <c r="J750" s="268"/>
      <c r="K750" s="268"/>
      <c r="L750" s="274"/>
      <c r="M750" s="275"/>
      <c r="N750" s="276"/>
      <c r="P750" s="291" t="str">
        <f>IF(R750 = "", "", COUNT($R$4:R750))</f>
        <v/>
      </c>
      <c r="Q750" s="291" t="str">
        <f t="shared" si="89"/>
        <v/>
      </c>
      <c r="R750" s="292" t="str">
        <f t="shared" si="90"/>
        <v/>
      </c>
      <c r="S750" s="293" t="str">
        <f t="shared" si="92"/>
        <v/>
      </c>
      <c r="T750" s="294" t="str">
        <f t="shared" si="93"/>
        <v/>
      </c>
      <c r="U750" s="295" t="str">
        <f t="shared" si="94"/>
        <v/>
      </c>
      <c r="V750" s="296" t="str">
        <f t="shared" si="95"/>
        <v/>
      </c>
      <c r="W750" s="8"/>
      <c r="AR750" t="str">
        <f t="shared" si="96"/>
        <v/>
      </c>
      <c r="AS750" t="str">
        <f t="shared" si="91"/>
        <v/>
      </c>
      <c r="AT750" s="145"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ht="15" customHeight="1" x14ac:dyDescent="0.35">
      <c r="A751" s="271"/>
      <c r="B751" s="269"/>
      <c r="C751" s="270"/>
      <c r="D751" s="270"/>
      <c r="E751" s="270"/>
      <c r="F751" s="270"/>
      <c r="G751" s="272"/>
      <c r="H751" s="273"/>
      <c r="I751" s="271"/>
      <c r="J751" s="268"/>
      <c r="K751" s="268"/>
      <c r="L751" s="274"/>
      <c r="M751" s="275"/>
      <c r="N751" s="276"/>
      <c r="P751" s="291" t="str">
        <f>IF(R751 = "", "", COUNT($R$4:R751))</f>
        <v/>
      </c>
      <c r="Q751" s="291" t="str">
        <f t="shared" si="89"/>
        <v/>
      </c>
      <c r="R751" s="292" t="str">
        <f t="shared" si="90"/>
        <v/>
      </c>
      <c r="S751" s="293" t="str">
        <f t="shared" si="92"/>
        <v/>
      </c>
      <c r="T751" s="294" t="str">
        <f t="shared" si="93"/>
        <v/>
      </c>
      <c r="U751" s="295" t="str">
        <f t="shared" si="94"/>
        <v/>
      </c>
      <c r="V751" s="296" t="str">
        <f t="shared" si="95"/>
        <v/>
      </c>
      <c r="W751" s="8"/>
      <c r="AR751" t="str">
        <f t="shared" si="96"/>
        <v/>
      </c>
      <c r="AS751" t="str">
        <f t="shared" si="91"/>
        <v/>
      </c>
      <c r="AT751" s="145"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ht="15" customHeight="1" x14ac:dyDescent="0.35">
      <c r="A752" s="271"/>
      <c r="B752" s="269"/>
      <c r="C752" s="270"/>
      <c r="D752" s="270"/>
      <c r="E752" s="270"/>
      <c r="F752" s="270"/>
      <c r="G752" s="272"/>
      <c r="H752" s="273"/>
      <c r="I752" s="271"/>
      <c r="J752" s="268"/>
      <c r="K752" s="268"/>
      <c r="L752" s="274"/>
      <c r="M752" s="275"/>
      <c r="N752" s="276"/>
      <c r="P752" s="291" t="str">
        <f>IF(R752 = "", "", COUNT($R$4:R752))</f>
        <v/>
      </c>
      <c r="Q752" s="291" t="str">
        <f t="shared" si="89"/>
        <v/>
      </c>
      <c r="R752" s="292" t="str">
        <f t="shared" si="90"/>
        <v/>
      </c>
      <c r="S752" s="293" t="str">
        <f t="shared" si="92"/>
        <v/>
      </c>
      <c r="T752" s="294" t="str">
        <f t="shared" si="93"/>
        <v/>
      </c>
      <c r="U752" s="295" t="str">
        <f t="shared" si="94"/>
        <v/>
      </c>
      <c r="V752" s="296" t="str">
        <f t="shared" si="95"/>
        <v/>
      </c>
      <c r="W752" s="8"/>
      <c r="AR752" t="str">
        <f t="shared" si="96"/>
        <v/>
      </c>
      <c r="AS752" t="str">
        <f t="shared" si="91"/>
        <v/>
      </c>
      <c r="AT752" s="145"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ht="15" customHeight="1" x14ac:dyDescent="0.35">
      <c r="A753" s="271"/>
      <c r="B753" s="269"/>
      <c r="C753" s="270"/>
      <c r="D753" s="270"/>
      <c r="E753" s="270"/>
      <c r="F753" s="270"/>
      <c r="G753" s="272"/>
      <c r="H753" s="273"/>
      <c r="I753" s="271"/>
      <c r="J753" s="268"/>
      <c r="K753" s="268"/>
      <c r="L753" s="274"/>
      <c r="M753" s="275"/>
      <c r="N753" s="276"/>
      <c r="P753" s="291" t="str">
        <f>IF(R753 = "", "", COUNT($R$4:R753))</f>
        <v/>
      </c>
      <c r="Q753" s="291" t="str">
        <f t="shared" si="89"/>
        <v/>
      </c>
      <c r="R753" s="292" t="str">
        <f t="shared" si="90"/>
        <v/>
      </c>
      <c r="S753" s="293" t="str">
        <f t="shared" si="92"/>
        <v/>
      </c>
      <c r="T753" s="294" t="str">
        <f t="shared" si="93"/>
        <v/>
      </c>
      <c r="U753" s="295" t="str">
        <f t="shared" si="94"/>
        <v/>
      </c>
      <c r="V753" s="296" t="str">
        <f t="shared" si="95"/>
        <v/>
      </c>
      <c r="W753" s="8"/>
      <c r="AR753" t="str">
        <f t="shared" si="96"/>
        <v/>
      </c>
      <c r="AS753" t="str">
        <f t="shared" si="91"/>
        <v/>
      </c>
      <c r="AT753" s="145"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ht="15" customHeight="1" x14ac:dyDescent="0.35">
      <c r="A754" s="271"/>
      <c r="B754" s="269"/>
      <c r="C754" s="270"/>
      <c r="D754" s="270"/>
      <c r="E754" s="270"/>
      <c r="F754" s="270"/>
      <c r="G754" s="272"/>
      <c r="H754" s="273"/>
      <c r="I754" s="271"/>
      <c r="J754" s="268"/>
      <c r="K754" s="268"/>
      <c r="L754" s="274"/>
      <c r="M754" s="275"/>
      <c r="N754" s="276"/>
      <c r="P754" s="291" t="str">
        <f>IF(R754 = "", "", COUNT($R$4:R754))</f>
        <v/>
      </c>
      <c r="Q754" s="291" t="str">
        <f t="shared" si="89"/>
        <v/>
      </c>
      <c r="R754" s="292" t="str">
        <f t="shared" si="90"/>
        <v/>
      </c>
      <c r="S754" s="293" t="str">
        <f t="shared" si="92"/>
        <v/>
      </c>
      <c r="T754" s="294" t="str">
        <f t="shared" si="93"/>
        <v/>
      </c>
      <c r="U754" s="295" t="str">
        <f t="shared" si="94"/>
        <v/>
      </c>
      <c r="V754" s="296" t="str">
        <f t="shared" si="95"/>
        <v/>
      </c>
      <c r="W754" s="8"/>
      <c r="AR754" t="str">
        <f t="shared" si="96"/>
        <v/>
      </c>
      <c r="AS754" t="str">
        <f t="shared" si="91"/>
        <v/>
      </c>
      <c r="AT754" s="145"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ht="15" customHeight="1" x14ac:dyDescent="0.35">
      <c r="A755" s="271"/>
      <c r="B755" s="269"/>
      <c r="C755" s="270"/>
      <c r="D755" s="270"/>
      <c r="E755" s="270"/>
      <c r="F755" s="270"/>
      <c r="G755" s="272"/>
      <c r="H755" s="273"/>
      <c r="I755" s="271"/>
      <c r="J755" s="268"/>
      <c r="K755" s="268"/>
      <c r="L755" s="274"/>
      <c r="M755" s="275"/>
      <c r="N755" s="276"/>
      <c r="P755" s="291" t="str">
        <f>IF(R755 = "", "", COUNT($R$4:R755))</f>
        <v/>
      </c>
      <c r="Q755" s="291" t="str">
        <f t="shared" si="89"/>
        <v/>
      </c>
      <c r="R755" s="292" t="str">
        <f t="shared" si="90"/>
        <v/>
      </c>
      <c r="S755" s="293" t="str">
        <f t="shared" si="92"/>
        <v/>
      </c>
      <c r="T755" s="294" t="str">
        <f t="shared" si="93"/>
        <v/>
      </c>
      <c r="U755" s="295" t="str">
        <f t="shared" si="94"/>
        <v/>
      </c>
      <c r="V755" s="296" t="str">
        <f t="shared" si="95"/>
        <v/>
      </c>
      <c r="W755" s="8"/>
      <c r="AR755" t="str">
        <f t="shared" si="96"/>
        <v/>
      </c>
      <c r="AS755" t="str">
        <f t="shared" si="91"/>
        <v/>
      </c>
      <c r="AT755" s="145"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ht="15" customHeight="1" x14ac:dyDescent="0.35">
      <c r="A756" s="271"/>
      <c r="B756" s="269"/>
      <c r="C756" s="270"/>
      <c r="D756" s="270"/>
      <c r="E756" s="270"/>
      <c r="F756" s="270"/>
      <c r="G756" s="272"/>
      <c r="H756" s="273"/>
      <c r="I756" s="271"/>
      <c r="J756" s="268"/>
      <c r="K756" s="268"/>
      <c r="L756" s="274"/>
      <c r="M756" s="275"/>
      <c r="N756" s="276"/>
      <c r="P756" s="291" t="str">
        <f>IF(R756 = "", "", COUNT($R$4:R756))</f>
        <v/>
      </c>
      <c r="Q756" s="291" t="str">
        <f t="shared" si="89"/>
        <v/>
      </c>
      <c r="R756" s="292" t="str">
        <f t="shared" si="90"/>
        <v/>
      </c>
      <c r="S756" s="293" t="str">
        <f t="shared" si="92"/>
        <v/>
      </c>
      <c r="T756" s="294" t="str">
        <f t="shared" si="93"/>
        <v/>
      </c>
      <c r="U756" s="295" t="str">
        <f t="shared" si="94"/>
        <v/>
      </c>
      <c r="V756" s="296" t="str">
        <f t="shared" si="95"/>
        <v/>
      </c>
      <c r="W756" s="8"/>
      <c r="AR756" t="str">
        <f t="shared" si="96"/>
        <v/>
      </c>
      <c r="AS756" t="str">
        <f t="shared" si="91"/>
        <v/>
      </c>
      <c r="AT756" s="145"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ht="15" customHeight="1" x14ac:dyDescent="0.35">
      <c r="A757" s="271"/>
      <c r="B757" s="269"/>
      <c r="C757" s="270"/>
      <c r="D757" s="270"/>
      <c r="E757" s="270"/>
      <c r="F757" s="270"/>
      <c r="G757" s="272"/>
      <c r="H757" s="273"/>
      <c r="I757" s="271"/>
      <c r="J757" s="268"/>
      <c r="K757" s="268"/>
      <c r="L757" s="274"/>
      <c r="M757" s="275"/>
      <c r="N757" s="276"/>
      <c r="P757" s="291" t="str">
        <f>IF(R757 = "", "", COUNT($R$4:R757))</f>
        <v/>
      </c>
      <c r="Q757" s="291" t="str">
        <f t="shared" si="89"/>
        <v/>
      </c>
      <c r="R757" s="292" t="str">
        <f t="shared" si="90"/>
        <v/>
      </c>
      <c r="S757" s="293" t="str">
        <f t="shared" si="92"/>
        <v/>
      </c>
      <c r="T757" s="294" t="str">
        <f t="shared" si="93"/>
        <v/>
      </c>
      <c r="U757" s="295" t="str">
        <f t="shared" si="94"/>
        <v/>
      </c>
      <c r="V757" s="296" t="str">
        <f t="shared" si="95"/>
        <v/>
      </c>
      <c r="W757" s="8"/>
      <c r="AR757" t="str">
        <f t="shared" si="96"/>
        <v/>
      </c>
      <c r="AS757" t="str">
        <f t="shared" si="91"/>
        <v/>
      </c>
      <c r="AT757" s="145"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ht="15" customHeight="1" x14ac:dyDescent="0.35">
      <c r="A758" s="271"/>
      <c r="B758" s="269"/>
      <c r="C758" s="270"/>
      <c r="D758" s="270"/>
      <c r="E758" s="270"/>
      <c r="F758" s="270"/>
      <c r="G758" s="272"/>
      <c r="H758" s="273"/>
      <c r="I758" s="271"/>
      <c r="J758" s="268"/>
      <c r="K758" s="268"/>
      <c r="L758" s="274"/>
      <c r="M758" s="275"/>
      <c r="N758" s="276"/>
      <c r="P758" s="291" t="str">
        <f>IF(R758 = "", "", COUNT($R$4:R758))</f>
        <v/>
      </c>
      <c r="Q758" s="291" t="str">
        <f t="shared" si="89"/>
        <v/>
      </c>
      <c r="R758" s="292" t="str">
        <f t="shared" si="90"/>
        <v/>
      </c>
      <c r="S758" s="293" t="str">
        <f t="shared" si="92"/>
        <v/>
      </c>
      <c r="T758" s="294" t="str">
        <f t="shared" si="93"/>
        <v/>
      </c>
      <c r="U758" s="295" t="str">
        <f t="shared" si="94"/>
        <v/>
      </c>
      <c r="V758" s="296" t="str">
        <f t="shared" si="95"/>
        <v/>
      </c>
      <c r="W758" s="8"/>
      <c r="AR758" t="str">
        <f t="shared" si="96"/>
        <v/>
      </c>
      <c r="AS758" t="str">
        <f t="shared" si="91"/>
        <v/>
      </c>
      <c r="AT758" s="145"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ht="15" customHeight="1" x14ac:dyDescent="0.35">
      <c r="A759" s="271"/>
      <c r="B759" s="269"/>
      <c r="C759" s="270"/>
      <c r="D759" s="270"/>
      <c r="E759" s="270"/>
      <c r="F759" s="270"/>
      <c r="G759" s="272"/>
      <c r="H759" s="273"/>
      <c r="I759" s="271"/>
      <c r="J759" s="268"/>
      <c r="K759" s="268"/>
      <c r="L759" s="274"/>
      <c r="M759" s="275"/>
      <c r="N759" s="276"/>
      <c r="P759" s="291" t="str">
        <f>IF(R759 = "", "", COUNT($R$4:R759))</f>
        <v/>
      </c>
      <c r="Q759" s="291" t="str">
        <f t="shared" si="89"/>
        <v/>
      </c>
      <c r="R759" s="292" t="str">
        <f t="shared" si="90"/>
        <v/>
      </c>
      <c r="S759" s="293" t="str">
        <f t="shared" si="92"/>
        <v/>
      </c>
      <c r="T759" s="294" t="str">
        <f t="shared" si="93"/>
        <v/>
      </c>
      <c r="U759" s="295" t="str">
        <f t="shared" si="94"/>
        <v/>
      </c>
      <c r="V759" s="296" t="str">
        <f t="shared" si="95"/>
        <v/>
      </c>
      <c r="W759" s="8"/>
      <c r="AR759" t="str">
        <f t="shared" si="96"/>
        <v/>
      </c>
      <c r="AS759" t="str">
        <f t="shared" si="91"/>
        <v/>
      </c>
      <c r="AT759" s="145"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ht="15" customHeight="1" x14ac:dyDescent="0.35">
      <c r="A760" s="271"/>
      <c r="B760" s="269"/>
      <c r="C760" s="270"/>
      <c r="D760" s="270"/>
      <c r="E760" s="270"/>
      <c r="F760" s="270"/>
      <c r="G760" s="272"/>
      <c r="H760" s="273"/>
      <c r="I760" s="271"/>
      <c r="J760" s="268"/>
      <c r="K760" s="268"/>
      <c r="L760" s="274"/>
      <c r="M760" s="275"/>
      <c r="N760" s="276"/>
      <c r="P760" s="291" t="str">
        <f>IF(R760 = "", "", COUNT($R$4:R760))</f>
        <v/>
      </c>
      <c r="Q760" s="291" t="str">
        <f t="shared" si="89"/>
        <v/>
      </c>
      <c r="R760" s="292" t="str">
        <f t="shared" si="90"/>
        <v/>
      </c>
      <c r="S760" s="293" t="str">
        <f t="shared" si="92"/>
        <v/>
      </c>
      <c r="T760" s="294" t="str">
        <f t="shared" si="93"/>
        <v/>
      </c>
      <c r="U760" s="295" t="str">
        <f t="shared" si="94"/>
        <v/>
      </c>
      <c r="V760" s="296" t="str">
        <f t="shared" si="95"/>
        <v/>
      </c>
      <c r="W760" s="8"/>
      <c r="AR760" t="str">
        <f t="shared" si="96"/>
        <v/>
      </c>
      <c r="AS760" t="str">
        <f t="shared" si="91"/>
        <v/>
      </c>
      <c r="AT760" s="145"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ht="15" customHeight="1" x14ac:dyDescent="0.35">
      <c r="A761" s="271"/>
      <c r="B761" s="269"/>
      <c r="C761" s="270"/>
      <c r="D761" s="270"/>
      <c r="E761" s="270"/>
      <c r="F761" s="270"/>
      <c r="G761" s="272"/>
      <c r="H761" s="273"/>
      <c r="I761" s="271"/>
      <c r="J761" s="268"/>
      <c r="K761" s="268"/>
      <c r="L761" s="274"/>
      <c r="M761" s="275"/>
      <c r="N761" s="276"/>
      <c r="P761" s="291" t="str">
        <f>IF(R761 = "", "", COUNT($R$4:R761))</f>
        <v/>
      </c>
      <c r="Q761" s="291" t="str">
        <f t="shared" si="89"/>
        <v/>
      </c>
      <c r="R761" s="292" t="str">
        <f t="shared" si="90"/>
        <v/>
      </c>
      <c r="S761" s="293" t="str">
        <f t="shared" si="92"/>
        <v/>
      </c>
      <c r="T761" s="294" t="str">
        <f t="shared" si="93"/>
        <v/>
      </c>
      <c r="U761" s="295" t="str">
        <f t="shared" si="94"/>
        <v/>
      </c>
      <c r="V761" s="296" t="str">
        <f t="shared" si="95"/>
        <v/>
      </c>
      <c r="W761" s="8"/>
      <c r="AR761" t="str">
        <f t="shared" si="96"/>
        <v/>
      </c>
      <c r="AS761" t="str">
        <f t="shared" si="91"/>
        <v/>
      </c>
      <c r="AT761" s="145"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ht="15" customHeight="1" x14ac:dyDescent="0.35">
      <c r="A762" s="271"/>
      <c r="B762" s="269"/>
      <c r="C762" s="270"/>
      <c r="D762" s="270"/>
      <c r="E762" s="270"/>
      <c r="F762" s="270"/>
      <c r="G762" s="272"/>
      <c r="H762" s="273"/>
      <c r="I762" s="271"/>
      <c r="J762" s="268"/>
      <c r="K762" s="268"/>
      <c r="L762" s="274"/>
      <c r="M762" s="275"/>
      <c r="N762" s="276"/>
      <c r="P762" s="291" t="str">
        <f>IF(R762 = "", "", COUNT($R$4:R762))</f>
        <v/>
      </c>
      <c r="Q762" s="291" t="str">
        <f t="shared" si="89"/>
        <v/>
      </c>
      <c r="R762" s="292" t="str">
        <f t="shared" si="90"/>
        <v/>
      </c>
      <c r="S762" s="293" t="str">
        <f t="shared" si="92"/>
        <v/>
      </c>
      <c r="T762" s="294" t="str">
        <f t="shared" si="93"/>
        <v/>
      </c>
      <c r="U762" s="295" t="str">
        <f t="shared" si="94"/>
        <v/>
      </c>
      <c r="V762" s="296" t="str">
        <f t="shared" si="95"/>
        <v/>
      </c>
      <c r="W762" s="8"/>
      <c r="AR762" t="str">
        <f t="shared" si="96"/>
        <v/>
      </c>
      <c r="AS762" t="str">
        <f t="shared" si="91"/>
        <v/>
      </c>
      <c r="AT762" s="145"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ht="15" customHeight="1" x14ac:dyDescent="0.35">
      <c r="A763" s="271"/>
      <c r="B763" s="269"/>
      <c r="C763" s="270"/>
      <c r="D763" s="270"/>
      <c r="E763" s="270"/>
      <c r="F763" s="270"/>
      <c r="G763" s="272"/>
      <c r="H763" s="273"/>
      <c r="I763" s="271"/>
      <c r="J763" s="268"/>
      <c r="K763" s="268"/>
      <c r="L763" s="274"/>
      <c r="M763" s="275"/>
      <c r="N763" s="276"/>
      <c r="P763" s="291" t="str">
        <f>IF(R763 = "", "", COUNT($R$4:R763))</f>
        <v/>
      </c>
      <c r="Q763" s="291" t="str">
        <f t="shared" si="89"/>
        <v/>
      </c>
      <c r="R763" s="292" t="str">
        <f t="shared" si="90"/>
        <v/>
      </c>
      <c r="S763" s="293" t="str">
        <f t="shared" si="92"/>
        <v/>
      </c>
      <c r="T763" s="294" t="str">
        <f t="shared" si="93"/>
        <v/>
      </c>
      <c r="U763" s="295" t="str">
        <f t="shared" si="94"/>
        <v/>
      </c>
      <c r="V763" s="296" t="str">
        <f t="shared" si="95"/>
        <v/>
      </c>
      <c r="W763" s="8"/>
      <c r="AR763" t="str">
        <f t="shared" si="96"/>
        <v/>
      </c>
      <c r="AS763" t="str">
        <f t="shared" si="91"/>
        <v/>
      </c>
      <c r="AT763" s="145"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ht="15" customHeight="1" x14ac:dyDescent="0.35">
      <c r="A764" s="271"/>
      <c r="B764" s="269"/>
      <c r="C764" s="270"/>
      <c r="D764" s="270"/>
      <c r="E764" s="270"/>
      <c r="F764" s="270"/>
      <c r="G764" s="272"/>
      <c r="H764" s="273"/>
      <c r="I764" s="271"/>
      <c r="J764" s="268"/>
      <c r="K764" s="268"/>
      <c r="L764" s="274"/>
      <c r="M764" s="275"/>
      <c r="N764" s="276"/>
      <c r="P764" s="291" t="str">
        <f>IF(R764 = "", "", COUNT($R$4:R764))</f>
        <v/>
      </c>
      <c r="Q764" s="291" t="str">
        <f t="shared" si="89"/>
        <v/>
      </c>
      <c r="R764" s="292" t="str">
        <f t="shared" si="90"/>
        <v/>
      </c>
      <c r="S764" s="293" t="str">
        <f t="shared" si="92"/>
        <v/>
      </c>
      <c r="T764" s="294" t="str">
        <f t="shared" si="93"/>
        <v/>
      </c>
      <c r="U764" s="295" t="str">
        <f t="shared" si="94"/>
        <v/>
      </c>
      <c r="V764" s="296" t="str">
        <f t="shared" si="95"/>
        <v/>
      </c>
      <c r="W764" s="8"/>
      <c r="AR764" t="str">
        <f t="shared" si="96"/>
        <v/>
      </c>
      <c r="AS764" t="str">
        <f t="shared" si="91"/>
        <v/>
      </c>
      <c r="AT764" s="145"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ht="15" customHeight="1" x14ac:dyDescent="0.35">
      <c r="A765" s="271"/>
      <c r="B765" s="269"/>
      <c r="C765" s="270"/>
      <c r="D765" s="270"/>
      <c r="E765" s="270"/>
      <c r="F765" s="270"/>
      <c r="G765" s="272"/>
      <c r="H765" s="273"/>
      <c r="I765" s="271"/>
      <c r="J765" s="268"/>
      <c r="K765" s="268"/>
      <c r="L765" s="274"/>
      <c r="M765" s="275"/>
      <c r="N765" s="276"/>
      <c r="P765" s="291" t="str">
        <f>IF(R765 = "", "", COUNT($R$4:R765))</f>
        <v/>
      </c>
      <c r="Q765" s="291" t="str">
        <f t="shared" si="89"/>
        <v/>
      </c>
      <c r="R765" s="292" t="str">
        <f t="shared" si="90"/>
        <v/>
      </c>
      <c r="S765" s="293" t="str">
        <f t="shared" si="92"/>
        <v/>
      </c>
      <c r="T765" s="294" t="str">
        <f t="shared" si="93"/>
        <v/>
      </c>
      <c r="U765" s="295" t="str">
        <f t="shared" si="94"/>
        <v/>
      </c>
      <c r="V765" s="296" t="str">
        <f t="shared" si="95"/>
        <v/>
      </c>
      <c r="W765" s="8"/>
      <c r="AR765" t="str">
        <f t="shared" si="96"/>
        <v/>
      </c>
      <c r="AS765" t="str">
        <f t="shared" si="91"/>
        <v/>
      </c>
      <c r="AT765" s="145"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ht="15" customHeight="1" x14ac:dyDescent="0.35">
      <c r="A766" s="271"/>
      <c r="B766" s="269"/>
      <c r="C766" s="270"/>
      <c r="D766" s="270"/>
      <c r="E766" s="270"/>
      <c r="F766" s="270"/>
      <c r="G766" s="272"/>
      <c r="H766" s="273"/>
      <c r="I766" s="271"/>
      <c r="J766" s="268"/>
      <c r="K766" s="268"/>
      <c r="L766" s="274"/>
      <c r="M766" s="275"/>
      <c r="N766" s="276"/>
      <c r="P766" s="291" t="str">
        <f>IF(R766 = "", "", COUNT($R$4:R766))</f>
        <v/>
      </c>
      <c r="Q766" s="291" t="str">
        <f t="shared" si="89"/>
        <v/>
      </c>
      <c r="R766" s="292" t="str">
        <f t="shared" si="90"/>
        <v/>
      </c>
      <c r="S766" s="293" t="str">
        <f t="shared" si="92"/>
        <v/>
      </c>
      <c r="T766" s="294" t="str">
        <f t="shared" si="93"/>
        <v/>
      </c>
      <c r="U766" s="295" t="str">
        <f t="shared" si="94"/>
        <v/>
      </c>
      <c r="V766" s="296" t="str">
        <f t="shared" si="95"/>
        <v/>
      </c>
      <c r="W766" s="8"/>
      <c r="AR766" t="str">
        <f t="shared" si="96"/>
        <v/>
      </c>
      <c r="AS766" t="str">
        <f t="shared" si="91"/>
        <v/>
      </c>
      <c r="AT766" s="145"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ht="15" customHeight="1" x14ac:dyDescent="0.35">
      <c r="A767" s="271"/>
      <c r="B767" s="269"/>
      <c r="C767" s="270"/>
      <c r="D767" s="270"/>
      <c r="E767" s="270"/>
      <c r="F767" s="270"/>
      <c r="G767" s="272"/>
      <c r="H767" s="273"/>
      <c r="I767" s="271"/>
      <c r="J767" s="268"/>
      <c r="K767" s="268"/>
      <c r="L767" s="274"/>
      <c r="M767" s="275"/>
      <c r="N767" s="276"/>
      <c r="P767" s="291" t="str">
        <f>IF(R767 = "", "", COUNT($R$4:R767))</f>
        <v/>
      </c>
      <c r="Q767" s="291" t="str">
        <f t="shared" si="89"/>
        <v/>
      </c>
      <c r="R767" s="292" t="str">
        <f t="shared" si="90"/>
        <v/>
      </c>
      <c r="S767" s="293" t="str">
        <f t="shared" si="92"/>
        <v/>
      </c>
      <c r="T767" s="294" t="str">
        <f t="shared" si="93"/>
        <v/>
      </c>
      <c r="U767" s="295" t="str">
        <f t="shared" si="94"/>
        <v/>
      </c>
      <c r="V767" s="296" t="str">
        <f t="shared" si="95"/>
        <v/>
      </c>
      <c r="W767" s="8"/>
      <c r="AR767" t="str">
        <f t="shared" si="96"/>
        <v/>
      </c>
      <c r="AS767" t="str">
        <f t="shared" si="91"/>
        <v/>
      </c>
      <c r="AT767" s="145"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ht="15" customHeight="1" x14ac:dyDescent="0.35">
      <c r="A768" s="271"/>
      <c r="B768" s="269"/>
      <c r="C768" s="270"/>
      <c r="D768" s="270"/>
      <c r="E768" s="270"/>
      <c r="F768" s="270"/>
      <c r="G768" s="272"/>
      <c r="H768" s="273"/>
      <c r="I768" s="271"/>
      <c r="J768" s="268"/>
      <c r="K768" s="268"/>
      <c r="L768" s="274"/>
      <c r="M768" s="275"/>
      <c r="N768" s="276"/>
      <c r="P768" s="291" t="str">
        <f>IF(R768 = "", "", COUNT($R$4:R768))</f>
        <v/>
      </c>
      <c r="Q768" s="291" t="str">
        <f t="shared" si="89"/>
        <v/>
      </c>
      <c r="R768" s="292" t="str">
        <f t="shared" si="90"/>
        <v/>
      </c>
      <c r="S768" s="293" t="str">
        <f t="shared" si="92"/>
        <v/>
      </c>
      <c r="T768" s="294" t="str">
        <f t="shared" si="93"/>
        <v/>
      </c>
      <c r="U768" s="295" t="str">
        <f t="shared" si="94"/>
        <v/>
      </c>
      <c r="V768" s="296" t="str">
        <f t="shared" si="95"/>
        <v/>
      </c>
      <c r="W768" s="8"/>
      <c r="AR768" t="str">
        <f t="shared" si="96"/>
        <v/>
      </c>
      <c r="AS768" t="str">
        <f t="shared" si="91"/>
        <v/>
      </c>
      <c r="AT768" s="145"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ht="15" customHeight="1" x14ac:dyDescent="0.35">
      <c r="A769" s="271"/>
      <c r="B769" s="269"/>
      <c r="C769" s="270"/>
      <c r="D769" s="270"/>
      <c r="E769" s="270"/>
      <c r="F769" s="270"/>
      <c r="G769" s="272"/>
      <c r="H769" s="273"/>
      <c r="I769" s="271"/>
      <c r="J769" s="268"/>
      <c r="K769" s="268"/>
      <c r="L769" s="274"/>
      <c r="M769" s="275"/>
      <c r="N769" s="276"/>
      <c r="P769" s="291" t="str">
        <f>IF(R769 = "", "", COUNT($R$4:R769))</f>
        <v/>
      </c>
      <c r="Q769" s="291" t="str">
        <f t="shared" si="89"/>
        <v/>
      </c>
      <c r="R769" s="292" t="str">
        <f t="shared" si="90"/>
        <v/>
      </c>
      <c r="S769" s="293" t="str">
        <f t="shared" si="92"/>
        <v/>
      </c>
      <c r="T769" s="294" t="str">
        <f t="shared" si="93"/>
        <v/>
      </c>
      <c r="U769" s="295" t="str">
        <f t="shared" si="94"/>
        <v/>
      </c>
      <c r="V769" s="296" t="str">
        <f t="shared" si="95"/>
        <v/>
      </c>
      <c r="W769" s="8"/>
      <c r="AR769" t="str">
        <f t="shared" si="96"/>
        <v/>
      </c>
      <c r="AS769" t="str">
        <f t="shared" si="91"/>
        <v/>
      </c>
      <c r="AT769" s="145"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ht="15" customHeight="1" x14ac:dyDescent="0.35">
      <c r="A770" s="271"/>
      <c r="B770" s="269"/>
      <c r="C770" s="270"/>
      <c r="D770" s="270"/>
      <c r="E770" s="270"/>
      <c r="F770" s="270"/>
      <c r="G770" s="272"/>
      <c r="H770" s="273"/>
      <c r="I770" s="271"/>
      <c r="J770" s="268"/>
      <c r="K770" s="268"/>
      <c r="L770" s="274"/>
      <c r="M770" s="275"/>
      <c r="N770" s="276"/>
      <c r="P770" s="291" t="str">
        <f>IF(R770 = "", "", COUNT($R$4:R770))</f>
        <v/>
      </c>
      <c r="Q770" s="291" t="str">
        <f t="shared" si="89"/>
        <v/>
      </c>
      <c r="R770" s="292" t="str">
        <f t="shared" si="90"/>
        <v/>
      </c>
      <c r="S770" s="293" t="str">
        <f t="shared" si="92"/>
        <v/>
      </c>
      <c r="T770" s="294" t="str">
        <f t="shared" si="93"/>
        <v/>
      </c>
      <c r="U770" s="295" t="str">
        <f t="shared" si="94"/>
        <v/>
      </c>
      <c r="V770" s="296" t="str">
        <f t="shared" si="95"/>
        <v/>
      </c>
      <c r="W770" s="8"/>
      <c r="AR770" t="str">
        <f t="shared" si="96"/>
        <v/>
      </c>
      <c r="AS770" t="str">
        <f t="shared" si="91"/>
        <v/>
      </c>
      <c r="AT770" s="145"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ht="15" customHeight="1" x14ac:dyDescent="0.35">
      <c r="A771" s="271"/>
      <c r="B771" s="269"/>
      <c r="C771" s="270"/>
      <c r="D771" s="270"/>
      <c r="E771" s="270"/>
      <c r="F771" s="270"/>
      <c r="G771" s="272"/>
      <c r="H771" s="273"/>
      <c r="I771" s="271"/>
      <c r="J771" s="268"/>
      <c r="K771" s="268"/>
      <c r="L771" s="274"/>
      <c r="M771" s="275"/>
      <c r="N771" s="276"/>
      <c r="P771" s="291" t="str">
        <f>IF(R771 = "", "", COUNT($R$4:R771))</f>
        <v/>
      </c>
      <c r="Q771" s="291" t="str">
        <f t="shared" si="89"/>
        <v/>
      </c>
      <c r="R771" s="292" t="str">
        <f t="shared" si="90"/>
        <v/>
      </c>
      <c r="S771" s="293" t="str">
        <f t="shared" si="92"/>
        <v/>
      </c>
      <c r="T771" s="294" t="str">
        <f t="shared" si="93"/>
        <v/>
      </c>
      <c r="U771" s="295" t="str">
        <f t="shared" si="94"/>
        <v/>
      </c>
      <c r="V771" s="296" t="str">
        <f t="shared" si="95"/>
        <v/>
      </c>
      <c r="W771" s="8"/>
      <c r="AR771" t="str">
        <f t="shared" si="96"/>
        <v/>
      </c>
      <c r="AS771" t="str">
        <f t="shared" si="91"/>
        <v/>
      </c>
      <c r="AT771" s="145"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ht="15" customHeight="1" x14ac:dyDescent="0.35">
      <c r="A772" s="271"/>
      <c r="B772" s="269"/>
      <c r="C772" s="270"/>
      <c r="D772" s="270"/>
      <c r="E772" s="270"/>
      <c r="F772" s="270"/>
      <c r="G772" s="272"/>
      <c r="H772" s="273"/>
      <c r="I772" s="271"/>
      <c r="J772" s="268"/>
      <c r="K772" s="268"/>
      <c r="L772" s="274"/>
      <c r="M772" s="275"/>
      <c r="N772" s="276"/>
      <c r="P772" s="291" t="str">
        <f>IF(R772 = "", "", COUNT($R$4:R772))</f>
        <v/>
      </c>
      <c r="Q772" s="291" t="str">
        <f t="shared" ref="Q772:Q835" si="97">IF(B772="", "", YEAR(B772))</f>
        <v/>
      </c>
      <c r="R772" s="292" t="str">
        <f t="shared" ref="R772:R835" si="98">IF(A772="", "", IF(G772="",1,IF(G772="O",1,IF(G772="C",8.4,IF(G772="B",8.4,IF(G772="A",76.8,IF(G772="K",76.8,"ERR")))))))</f>
        <v/>
      </c>
      <c r="S772" s="293" t="str">
        <f t="shared" si="92"/>
        <v/>
      </c>
      <c r="T772" s="294" t="str">
        <f t="shared" si="93"/>
        <v/>
      </c>
      <c r="U772" s="295" t="str">
        <f t="shared" si="94"/>
        <v/>
      </c>
      <c r="V772" s="296" t="str">
        <f t="shared" si="95"/>
        <v/>
      </c>
      <c r="W772" s="8"/>
      <c r="AR772" t="str">
        <f t="shared" si="96"/>
        <v/>
      </c>
      <c r="AS772" t="str">
        <f t="shared" ref="AS772:AS835" si="99">IF(OR(M772="Y",N772="Y"),"Y","")</f>
        <v/>
      </c>
      <c r="AT772" s="145"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ht="15" customHeight="1" x14ac:dyDescent="0.35">
      <c r="A773" s="271"/>
      <c r="B773" s="269"/>
      <c r="C773" s="270"/>
      <c r="D773" s="270"/>
      <c r="E773" s="270"/>
      <c r="F773" s="270"/>
      <c r="G773" s="272"/>
      <c r="H773" s="273"/>
      <c r="I773" s="271"/>
      <c r="J773" s="268"/>
      <c r="K773" s="268"/>
      <c r="L773" s="274"/>
      <c r="M773" s="275"/>
      <c r="N773" s="276"/>
      <c r="P773" s="291" t="str">
        <f>IF(R773 = "", "", COUNT($R$4:R773))</f>
        <v/>
      </c>
      <c r="Q773" s="291" t="str">
        <f t="shared" si="97"/>
        <v/>
      </c>
      <c r="R773" s="292" t="str">
        <f t="shared" si="98"/>
        <v/>
      </c>
      <c r="S773" s="293" t="str">
        <f t="shared" ref="S773:S836" si="100">IF(M773&lt;&gt;"",R773,"")</f>
        <v/>
      </c>
      <c r="T773" s="294" t="str">
        <f t="shared" ref="T773:T836" si="101">IF(IF(M773&lt;&gt;"",G773,"")=0, "O", IF(M773&lt;&gt;"",G773,""))</f>
        <v/>
      </c>
      <c r="U773" s="295" t="str">
        <f t="shared" ref="U773:U836" si="102">IF(N773&lt;&gt;"",R773,"")</f>
        <v/>
      </c>
      <c r="V773" s="296" t="str">
        <f t="shared" ref="V773:V836" si="103">IF(IF(N773&lt;&gt;"",G773,"")=0, "O", IF(N773&lt;&gt;"",G773,""))</f>
        <v/>
      </c>
      <c r="W773" s="8"/>
      <c r="AR773" t="str">
        <f t="shared" ref="AR773:AR836" si="104">IF(P773&gt;0, P773, "")</f>
        <v/>
      </c>
      <c r="AS773" t="str">
        <f t="shared" si="99"/>
        <v/>
      </c>
      <c r="AT773" s="145"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ht="15" customHeight="1" x14ac:dyDescent="0.35">
      <c r="A774" s="271"/>
      <c r="B774" s="269"/>
      <c r="C774" s="270"/>
      <c r="D774" s="270"/>
      <c r="E774" s="270"/>
      <c r="F774" s="270"/>
      <c r="G774" s="272"/>
      <c r="H774" s="273"/>
      <c r="I774" s="271"/>
      <c r="J774" s="268"/>
      <c r="K774" s="268"/>
      <c r="L774" s="274"/>
      <c r="M774" s="275"/>
      <c r="N774" s="276"/>
      <c r="P774" s="291" t="str">
        <f>IF(R774 = "", "", COUNT($R$4:R774))</f>
        <v/>
      </c>
      <c r="Q774" s="291" t="str">
        <f t="shared" si="97"/>
        <v/>
      </c>
      <c r="R774" s="292" t="str">
        <f t="shared" si="98"/>
        <v/>
      </c>
      <c r="S774" s="293" t="str">
        <f t="shared" si="100"/>
        <v/>
      </c>
      <c r="T774" s="294" t="str">
        <f t="shared" si="101"/>
        <v/>
      </c>
      <c r="U774" s="295" t="str">
        <f t="shared" si="102"/>
        <v/>
      </c>
      <c r="V774" s="296" t="str">
        <f t="shared" si="103"/>
        <v/>
      </c>
      <c r="W774" s="8"/>
      <c r="AR774" t="str">
        <f t="shared" si="104"/>
        <v/>
      </c>
      <c r="AS774" t="str">
        <f t="shared" si="99"/>
        <v/>
      </c>
      <c r="AT774" s="145"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ht="15" customHeight="1" x14ac:dyDescent="0.35">
      <c r="A775" s="271"/>
      <c r="B775" s="269"/>
      <c r="C775" s="270"/>
      <c r="D775" s="270"/>
      <c r="E775" s="270"/>
      <c r="F775" s="270"/>
      <c r="G775" s="272"/>
      <c r="H775" s="273"/>
      <c r="I775" s="271"/>
      <c r="J775" s="268"/>
      <c r="K775" s="268"/>
      <c r="L775" s="274"/>
      <c r="M775" s="275"/>
      <c r="N775" s="276"/>
      <c r="P775" s="291" t="str">
        <f>IF(R775 = "", "", COUNT($R$4:R775))</f>
        <v/>
      </c>
      <c r="Q775" s="291" t="str">
        <f t="shared" si="97"/>
        <v/>
      </c>
      <c r="R775" s="292" t="str">
        <f t="shared" si="98"/>
        <v/>
      </c>
      <c r="S775" s="293" t="str">
        <f t="shared" si="100"/>
        <v/>
      </c>
      <c r="T775" s="294" t="str">
        <f t="shared" si="101"/>
        <v/>
      </c>
      <c r="U775" s="295" t="str">
        <f t="shared" si="102"/>
        <v/>
      </c>
      <c r="V775" s="296" t="str">
        <f t="shared" si="103"/>
        <v/>
      </c>
      <c r="W775" s="8"/>
      <c r="AR775" t="str">
        <f t="shared" si="104"/>
        <v/>
      </c>
      <c r="AS775" t="str">
        <f t="shared" si="99"/>
        <v/>
      </c>
      <c r="AT775" s="145"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ht="15" customHeight="1" x14ac:dyDescent="0.35">
      <c r="A776" s="271"/>
      <c r="B776" s="269"/>
      <c r="C776" s="270"/>
      <c r="D776" s="270"/>
      <c r="E776" s="270"/>
      <c r="F776" s="270"/>
      <c r="G776" s="272"/>
      <c r="H776" s="273"/>
      <c r="I776" s="271"/>
      <c r="J776" s="268"/>
      <c r="K776" s="268"/>
      <c r="L776" s="274"/>
      <c r="M776" s="275"/>
      <c r="N776" s="276"/>
      <c r="P776" s="291" t="str">
        <f>IF(R776 = "", "", COUNT($R$4:R776))</f>
        <v/>
      </c>
      <c r="Q776" s="291" t="str">
        <f t="shared" si="97"/>
        <v/>
      </c>
      <c r="R776" s="292" t="str">
        <f t="shared" si="98"/>
        <v/>
      </c>
      <c r="S776" s="293" t="str">
        <f t="shared" si="100"/>
        <v/>
      </c>
      <c r="T776" s="294" t="str">
        <f t="shared" si="101"/>
        <v/>
      </c>
      <c r="U776" s="295" t="str">
        <f t="shared" si="102"/>
        <v/>
      </c>
      <c r="V776" s="296" t="str">
        <f t="shared" si="103"/>
        <v/>
      </c>
      <c r="W776" s="8"/>
      <c r="AR776" t="str">
        <f t="shared" si="104"/>
        <v/>
      </c>
      <c r="AS776" t="str">
        <f t="shared" si="99"/>
        <v/>
      </c>
      <c r="AT776" s="145"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ht="15" customHeight="1" x14ac:dyDescent="0.35">
      <c r="A777" s="271"/>
      <c r="B777" s="269"/>
      <c r="C777" s="270"/>
      <c r="D777" s="270"/>
      <c r="E777" s="270"/>
      <c r="F777" s="270"/>
      <c r="G777" s="272"/>
      <c r="H777" s="273"/>
      <c r="I777" s="271"/>
      <c r="J777" s="268"/>
      <c r="K777" s="268"/>
      <c r="L777" s="274"/>
      <c r="M777" s="275"/>
      <c r="N777" s="276"/>
      <c r="P777" s="291" t="str">
        <f>IF(R777 = "", "", COUNT($R$4:R777))</f>
        <v/>
      </c>
      <c r="Q777" s="291" t="str">
        <f t="shared" si="97"/>
        <v/>
      </c>
      <c r="R777" s="292" t="str">
        <f t="shared" si="98"/>
        <v/>
      </c>
      <c r="S777" s="293" t="str">
        <f t="shared" si="100"/>
        <v/>
      </c>
      <c r="T777" s="294" t="str">
        <f t="shared" si="101"/>
        <v/>
      </c>
      <c r="U777" s="295" t="str">
        <f t="shared" si="102"/>
        <v/>
      </c>
      <c r="V777" s="296" t="str">
        <f t="shared" si="103"/>
        <v/>
      </c>
      <c r="W777" s="8"/>
      <c r="AR777" t="str">
        <f t="shared" si="104"/>
        <v/>
      </c>
      <c r="AS777" t="str">
        <f t="shared" si="99"/>
        <v/>
      </c>
      <c r="AT777" s="145"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ht="15" customHeight="1" x14ac:dyDescent="0.35">
      <c r="A778" s="271"/>
      <c r="B778" s="269"/>
      <c r="C778" s="270"/>
      <c r="D778" s="270"/>
      <c r="E778" s="270"/>
      <c r="F778" s="270"/>
      <c r="G778" s="272"/>
      <c r="H778" s="273"/>
      <c r="I778" s="271"/>
      <c r="J778" s="268"/>
      <c r="K778" s="268"/>
      <c r="L778" s="274"/>
      <c r="M778" s="275"/>
      <c r="N778" s="276"/>
      <c r="P778" s="291" t="str">
        <f>IF(R778 = "", "", COUNT($R$4:R778))</f>
        <v/>
      </c>
      <c r="Q778" s="291" t="str">
        <f t="shared" si="97"/>
        <v/>
      </c>
      <c r="R778" s="292" t="str">
        <f t="shared" si="98"/>
        <v/>
      </c>
      <c r="S778" s="293" t="str">
        <f t="shared" si="100"/>
        <v/>
      </c>
      <c r="T778" s="294" t="str">
        <f t="shared" si="101"/>
        <v/>
      </c>
      <c r="U778" s="295" t="str">
        <f t="shared" si="102"/>
        <v/>
      </c>
      <c r="V778" s="296" t="str">
        <f t="shared" si="103"/>
        <v/>
      </c>
      <c r="W778" s="8"/>
      <c r="AR778" t="str">
        <f t="shared" si="104"/>
        <v/>
      </c>
      <c r="AS778" t="str">
        <f t="shared" si="99"/>
        <v/>
      </c>
      <c r="AT778" s="145"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ht="15" customHeight="1" x14ac:dyDescent="0.35">
      <c r="A779" s="271"/>
      <c r="B779" s="269"/>
      <c r="C779" s="270"/>
      <c r="D779" s="270"/>
      <c r="E779" s="270"/>
      <c r="F779" s="270"/>
      <c r="G779" s="272"/>
      <c r="H779" s="273"/>
      <c r="I779" s="271"/>
      <c r="J779" s="268"/>
      <c r="K779" s="268"/>
      <c r="L779" s="274"/>
      <c r="M779" s="275"/>
      <c r="N779" s="276"/>
      <c r="P779" s="291" t="str">
        <f>IF(R779 = "", "", COUNT($R$4:R779))</f>
        <v/>
      </c>
      <c r="Q779" s="291" t="str">
        <f t="shared" si="97"/>
        <v/>
      </c>
      <c r="R779" s="292" t="str">
        <f t="shared" si="98"/>
        <v/>
      </c>
      <c r="S779" s="293" t="str">
        <f t="shared" si="100"/>
        <v/>
      </c>
      <c r="T779" s="294" t="str">
        <f t="shared" si="101"/>
        <v/>
      </c>
      <c r="U779" s="295" t="str">
        <f t="shared" si="102"/>
        <v/>
      </c>
      <c r="V779" s="296" t="str">
        <f t="shared" si="103"/>
        <v/>
      </c>
      <c r="W779" s="8"/>
      <c r="AR779" t="str">
        <f t="shared" si="104"/>
        <v/>
      </c>
      <c r="AS779" t="str">
        <f t="shared" si="99"/>
        <v/>
      </c>
      <c r="AT779" s="145"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ht="15" customHeight="1" x14ac:dyDescent="0.35">
      <c r="A780" s="271"/>
      <c r="B780" s="269"/>
      <c r="C780" s="270"/>
      <c r="D780" s="270"/>
      <c r="E780" s="270"/>
      <c r="F780" s="270"/>
      <c r="G780" s="272"/>
      <c r="H780" s="273"/>
      <c r="I780" s="271"/>
      <c r="J780" s="268"/>
      <c r="K780" s="268"/>
      <c r="L780" s="274"/>
      <c r="M780" s="275"/>
      <c r="N780" s="276"/>
      <c r="P780" s="291" t="str">
        <f>IF(R780 = "", "", COUNT($R$4:R780))</f>
        <v/>
      </c>
      <c r="Q780" s="291" t="str">
        <f t="shared" si="97"/>
        <v/>
      </c>
      <c r="R780" s="292" t="str">
        <f t="shared" si="98"/>
        <v/>
      </c>
      <c r="S780" s="293" t="str">
        <f t="shared" si="100"/>
        <v/>
      </c>
      <c r="T780" s="294" t="str">
        <f t="shared" si="101"/>
        <v/>
      </c>
      <c r="U780" s="295" t="str">
        <f t="shared" si="102"/>
        <v/>
      </c>
      <c r="V780" s="296" t="str">
        <f t="shared" si="103"/>
        <v/>
      </c>
      <c r="W780" s="8"/>
      <c r="AR780" t="str">
        <f t="shared" si="104"/>
        <v/>
      </c>
      <c r="AS780" t="str">
        <f t="shared" si="99"/>
        <v/>
      </c>
      <c r="AT780" s="145"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ht="15" customHeight="1" x14ac:dyDescent="0.35">
      <c r="A781" s="271"/>
      <c r="B781" s="269"/>
      <c r="C781" s="270"/>
      <c r="D781" s="270"/>
      <c r="E781" s="270"/>
      <c r="F781" s="270"/>
      <c r="G781" s="272"/>
      <c r="H781" s="273"/>
      <c r="I781" s="271"/>
      <c r="J781" s="268"/>
      <c r="K781" s="268"/>
      <c r="L781" s="274"/>
      <c r="M781" s="275"/>
      <c r="N781" s="276"/>
      <c r="P781" s="291" t="str">
        <f>IF(R781 = "", "", COUNT($R$4:R781))</f>
        <v/>
      </c>
      <c r="Q781" s="291" t="str">
        <f t="shared" si="97"/>
        <v/>
      </c>
      <c r="R781" s="292" t="str">
        <f t="shared" si="98"/>
        <v/>
      </c>
      <c r="S781" s="293" t="str">
        <f t="shared" si="100"/>
        <v/>
      </c>
      <c r="T781" s="294" t="str">
        <f t="shared" si="101"/>
        <v/>
      </c>
      <c r="U781" s="295" t="str">
        <f t="shared" si="102"/>
        <v/>
      </c>
      <c r="V781" s="296" t="str">
        <f t="shared" si="103"/>
        <v/>
      </c>
      <c r="W781" s="8"/>
      <c r="AR781" t="str">
        <f t="shared" si="104"/>
        <v/>
      </c>
      <c r="AS781" t="str">
        <f t="shared" si="99"/>
        <v/>
      </c>
      <c r="AT781" s="145"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ht="15" customHeight="1" x14ac:dyDescent="0.35">
      <c r="A782" s="271"/>
      <c r="B782" s="269"/>
      <c r="C782" s="270"/>
      <c r="D782" s="270"/>
      <c r="E782" s="270"/>
      <c r="F782" s="270"/>
      <c r="G782" s="272"/>
      <c r="H782" s="273"/>
      <c r="I782" s="271"/>
      <c r="J782" s="268"/>
      <c r="K782" s="268"/>
      <c r="L782" s="274"/>
      <c r="M782" s="275"/>
      <c r="N782" s="276"/>
      <c r="P782" s="291" t="str">
        <f>IF(R782 = "", "", COUNT($R$4:R782))</f>
        <v/>
      </c>
      <c r="Q782" s="291" t="str">
        <f t="shared" si="97"/>
        <v/>
      </c>
      <c r="R782" s="292" t="str">
        <f t="shared" si="98"/>
        <v/>
      </c>
      <c r="S782" s="293" t="str">
        <f t="shared" si="100"/>
        <v/>
      </c>
      <c r="T782" s="294" t="str">
        <f t="shared" si="101"/>
        <v/>
      </c>
      <c r="U782" s="295" t="str">
        <f t="shared" si="102"/>
        <v/>
      </c>
      <c r="V782" s="296" t="str">
        <f t="shared" si="103"/>
        <v/>
      </c>
      <c r="W782" s="8"/>
      <c r="AR782" t="str">
        <f t="shared" si="104"/>
        <v/>
      </c>
      <c r="AS782" t="str">
        <f t="shared" si="99"/>
        <v/>
      </c>
      <c r="AT782" s="145"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ht="15" customHeight="1" x14ac:dyDescent="0.35">
      <c r="A783" s="271"/>
      <c r="B783" s="269"/>
      <c r="C783" s="270"/>
      <c r="D783" s="270"/>
      <c r="E783" s="270"/>
      <c r="F783" s="270"/>
      <c r="G783" s="272"/>
      <c r="H783" s="273"/>
      <c r="I783" s="271"/>
      <c r="J783" s="268"/>
      <c r="K783" s="268"/>
      <c r="L783" s="274"/>
      <c r="M783" s="275"/>
      <c r="N783" s="276"/>
      <c r="P783" s="291" t="str">
        <f>IF(R783 = "", "", COUNT($R$4:R783))</f>
        <v/>
      </c>
      <c r="Q783" s="291" t="str">
        <f t="shared" si="97"/>
        <v/>
      </c>
      <c r="R783" s="292" t="str">
        <f t="shared" si="98"/>
        <v/>
      </c>
      <c r="S783" s="293" t="str">
        <f t="shared" si="100"/>
        <v/>
      </c>
      <c r="T783" s="294" t="str">
        <f t="shared" si="101"/>
        <v/>
      </c>
      <c r="U783" s="295" t="str">
        <f t="shared" si="102"/>
        <v/>
      </c>
      <c r="V783" s="296" t="str">
        <f t="shared" si="103"/>
        <v/>
      </c>
      <c r="W783" s="8"/>
      <c r="AR783" t="str">
        <f t="shared" si="104"/>
        <v/>
      </c>
      <c r="AS783" t="str">
        <f t="shared" si="99"/>
        <v/>
      </c>
      <c r="AT783" s="145"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ht="15" customHeight="1" x14ac:dyDescent="0.35">
      <c r="A784" s="271"/>
      <c r="B784" s="269"/>
      <c r="C784" s="270"/>
      <c r="D784" s="270"/>
      <c r="E784" s="270"/>
      <c r="F784" s="270"/>
      <c r="G784" s="272"/>
      <c r="H784" s="273"/>
      <c r="I784" s="271"/>
      <c r="J784" s="268"/>
      <c r="K784" s="268"/>
      <c r="L784" s="274"/>
      <c r="M784" s="275"/>
      <c r="N784" s="276"/>
      <c r="P784" s="291" t="str">
        <f>IF(R784 = "", "", COUNT($R$4:R784))</f>
        <v/>
      </c>
      <c r="Q784" s="291" t="str">
        <f t="shared" si="97"/>
        <v/>
      </c>
      <c r="R784" s="292" t="str">
        <f t="shared" si="98"/>
        <v/>
      </c>
      <c r="S784" s="293" t="str">
        <f t="shared" si="100"/>
        <v/>
      </c>
      <c r="T784" s="294" t="str">
        <f t="shared" si="101"/>
        <v/>
      </c>
      <c r="U784" s="295" t="str">
        <f t="shared" si="102"/>
        <v/>
      </c>
      <c r="V784" s="296" t="str">
        <f t="shared" si="103"/>
        <v/>
      </c>
      <c r="W784" s="8"/>
      <c r="AR784" t="str">
        <f t="shared" si="104"/>
        <v/>
      </c>
      <c r="AS784" t="str">
        <f t="shared" si="99"/>
        <v/>
      </c>
      <c r="AT784" s="145"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ht="15" customHeight="1" x14ac:dyDescent="0.35">
      <c r="A785" s="271"/>
      <c r="B785" s="269"/>
      <c r="C785" s="270"/>
      <c r="D785" s="270"/>
      <c r="E785" s="270"/>
      <c r="F785" s="270"/>
      <c r="G785" s="272"/>
      <c r="H785" s="273"/>
      <c r="I785" s="271"/>
      <c r="J785" s="268"/>
      <c r="K785" s="268"/>
      <c r="L785" s="274"/>
      <c r="M785" s="275"/>
      <c r="N785" s="276"/>
      <c r="P785" s="291" t="str">
        <f>IF(R785 = "", "", COUNT($R$4:R785))</f>
        <v/>
      </c>
      <c r="Q785" s="291" t="str">
        <f t="shared" si="97"/>
        <v/>
      </c>
      <c r="R785" s="292" t="str">
        <f t="shared" si="98"/>
        <v/>
      </c>
      <c r="S785" s="293" t="str">
        <f t="shared" si="100"/>
        <v/>
      </c>
      <c r="T785" s="294" t="str">
        <f t="shared" si="101"/>
        <v/>
      </c>
      <c r="U785" s="295" t="str">
        <f t="shared" si="102"/>
        <v/>
      </c>
      <c r="V785" s="296" t="str">
        <f t="shared" si="103"/>
        <v/>
      </c>
      <c r="W785" s="8"/>
      <c r="AR785" t="str">
        <f t="shared" si="104"/>
        <v/>
      </c>
      <c r="AS785" t="str">
        <f t="shared" si="99"/>
        <v/>
      </c>
      <c r="AT785" s="145"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ht="15" customHeight="1" x14ac:dyDescent="0.35">
      <c r="A786" s="271"/>
      <c r="B786" s="269"/>
      <c r="C786" s="270"/>
      <c r="D786" s="270"/>
      <c r="E786" s="270"/>
      <c r="F786" s="270"/>
      <c r="G786" s="272"/>
      <c r="H786" s="273"/>
      <c r="I786" s="271"/>
      <c r="J786" s="268"/>
      <c r="K786" s="268"/>
      <c r="L786" s="274"/>
      <c r="M786" s="275"/>
      <c r="N786" s="276"/>
      <c r="P786" s="291" t="str">
        <f>IF(R786 = "", "", COUNT($R$4:R786))</f>
        <v/>
      </c>
      <c r="Q786" s="291" t="str">
        <f t="shared" si="97"/>
        <v/>
      </c>
      <c r="R786" s="292" t="str">
        <f t="shared" si="98"/>
        <v/>
      </c>
      <c r="S786" s="293" t="str">
        <f t="shared" si="100"/>
        <v/>
      </c>
      <c r="T786" s="294" t="str">
        <f t="shared" si="101"/>
        <v/>
      </c>
      <c r="U786" s="295" t="str">
        <f t="shared" si="102"/>
        <v/>
      </c>
      <c r="V786" s="296" t="str">
        <f t="shared" si="103"/>
        <v/>
      </c>
      <c r="W786" s="8"/>
      <c r="AR786" t="str">
        <f t="shared" si="104"/>
        <v/>
      </c>
      <c r="AS786" t="str">
        <f t="shared" si="99"/>
        <v/>
      </c>
      <c r="AT786" s="145"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ht="15" customHeight="1" x14ac:dyDescent="0.35">
      <c r="A787" s="271"/>
      <c r="B787" s="269"/>
      <c r="C787" s="270"/>
      <c r="D787" s="270"/>
      <c r="E787" s="270"/>
      <c r="F787" s="270"/>
      <c r="G787" s="272"/>
      <c r="H787" s="273"/>
      <c r="I787" s="271"/>
      <c r="J787" s="268"/>
      <c r="K787" s="268"/>
      <c r="L787" s="274"/>
      <c r="M787" s="275"/>
      <c r="N787" s="276"/>
      <c r="P787" s="291" t="str">
        <f>IF(R787 = "", "", COUNT($R$4:R787))</f>
        <v/>
      </c>
      <c r="Q787" s="291" t="str">
        <f t="shared" si="97"/>
        <v/>
      </c>
      <c r="R787" s="292" t="str">
        <f t="shared" si="98"/>
        <v/>
      </c>
      <c r="S787" s="293" t="str">
        <f t="shared" si="100"/>
        <v/>
      </c>
      <c r="T787" s="294" t="str">
        <f t="shared" si="101"/>
        <v/>
      </c>
      <c r="U787" s="295" t="str">
        <f t="shared" si="102"/>
        <v/>
      </c>
      <c r="V787" s="296" t="str">
        <f t="shared" si="103"/>
        <v/>
      </c>
      <c r="W787" s="8"/>
      <c r="AR787" t="str">
        <f t="shared" si="104"/>
        <v/>
      </c>
      <c r="AS787" t="str">
        <f t="shared" si="99"/>
        <v/>
      </c>
      <c r="AT787" s="145"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ht="15" customHeight="1" x14ac:dyDescent="0.35">
      <c r="A788" s="271"/>
      <c r="B788" s="269"/>
      <c r="C788" s="270"/>
      <c r="D788" s="270"/>
      <c r="E788" s="270"/>
      <c r="F788" s="270"/>
      <c r="G788" s="272"/>
      <c r="H788" s="273"/>
      <c r="I788" s="271"/>
      <c r="J788" s="268"/>
      <c r="K788" s="268"/>
      <c r="L788" s="274"/>
      <c r="M788" s="275"/>
      <c r="N788" s="276"/>
      <c r="P788" s="291" t="str">
        <f>IF(R788 = "", "", COUNT($R$4:R788))</f>
        <v/>
      </c>
      <c r="Q788" s="291" t="str">
        <f t="shared" si="97"/>
        <v/>
      </c>
      <c r="R788" s="292" t="str">
        <f t="shared" si="98"/>
        <v/>
      </c>
      <c r="S788" s="293" t="str">
        <f t="shared" si="100"/>
        <v/>
      </c>
      <c r="T788" s="294" t="str">
        <f t="shared" si="101"/>
        <v/>
      </c>
      <c r="U788" s="295" t="str">
        <f t="shared" si="102"/>
        <v/>
      </c>
      <c r="V788" s="296" t="str">
        <f t="shared" si="103"/>
        <v/>
      </c>
      <c r="W788" s="8"/>
      <c r="AR788" t="str">
        <f t="shared" si="104"/>
        <v/>
      </c>
      <c r="AS788" t="str">
        <f t="shared" si="99"/>
        <v/>
      </c>
      <c r="AT788" s="145"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ht="15" customHeight="1" x14ac:dyDescent="0.35">
      <c r="A789" s="271"/>
      <c r="B789" s="269"/>
      <c r="C789" s="270"/>
      <c r="D789" s="270"/>
      <c r="E789" s="270"/>
      <c r="F789" s="270"/>
      <c r="G789" s="272"/>
      <c r="H789" s="273"/>
      <c r="I789" s="271"/>
      <c r="J789" s="268"/>
      <c r="K789" s="268"/>
      <c r="L789" s="274"/>
      <c r="M789" s="275"/>
      <c r="N789" s="276"/>
      <c r="P789" s="291" t="str">
        <f>IF(R789 = "", "", COUNT($R$4:R789))</f>
        <v/>
      </c>
      <c r="Q789" s="291" t="str">
        <f t="shared" si="97"/>
        <v/>
      </c>
      <c r="R789" s="292" t="str">
        <f t="shared" si="98"/>
        <v/>
      </c>
      <c r="S789" s="293" t="str">
        <f t="shared" si="100"/>
        <v/>
      </c>
      <c r="T789" s="294" t="str">
        <f t="shared" si="101"/>
        <v/>
      </c>
      <c r="U789" s="295" t="str">
        <f t="shared" si="102"/>
        <v/>
      </c>
      <c r="V789" s="296" t="str">
        <f t="shared" si="103"/>
        <v/>
      </c>
      <c r="W789" s="8"/>
      <c r="AR789" t="str">
        <f t="shared" si="104"/>
        <v/>
      </c>
      <c r="AS789" t="str">
        <f t="shared" si="99"/>
        <v/>
      </c>
      <c r="AT789" s="145"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ht="15" customHeight="1" x14ac:dyDescent="0.35">
      <c r="A790" s="271"/>
      <c r="B790" s="269"/>
      <c r="C790" s="270"/>
      <c r="D790" s="270"/>
      <c r="E790" s="270"/>
      <c r="F790" s="270"/>
      <c r="G790" s="272"/>
      <c r="H790" s="273"/>
      <c r="I790" s="271"/>
      <c r="J790" s="268"/>
      <c r="K790" s="268"/>
      <c r="L790" s="274"/>
      <c r="M790" s="275"/>
      <c r="N790" s="276"/>
      <c r="P790" s="291" t="str">
        <f>IF(R790 = "", "", COUNT($R$4:R790))</f>
        <v/>
      </c>
      <c r="Q790" s="291" t="str">
        <f t="shared" si="97"/>
        <v/>
      </c>
      <c r="R790" s="292" t="str">
        <f t="shared" si="98"/>
        <v/>
      </c>
      <c r="S790" s="293" t="str">
        <f t="shared" si="100"/>
        <v/>
      </c>
      <c r="T790" s="294" t="str">
        <f t="shared" si="101"/>
        <v/>
      </c>
      <c r="U790" s="295" t="str">
        <f t="shared" si="102"/>
        <v/>
      </c>
      <c r="V790" s="296" t="str">
        <f t="shared" si="103"/>
        <v/>
      </c>
      <c r="W790" s="8"/>
      <c r="AR790" t="str">
        <f t="shared" si="104"/>
        <v/>
      </c>
      <c r="AS790" t="str">
        <f t="shared" si="99"/>
        <v/>
      </c>
      <c r="AT790" s="145"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ht="15" customHeight="1" x14ac:dyDescent="0.35">
      <c r="A791" s="271"/>
      <c r="B791" s="269"/>
      <c r="C791" s="270"/>
      <c r="D791" s="270"/>
      <c r="E791" s="270"/>
      <c r="F791" s="270"/>
      <c r="G791" s="272"/>
      <c r="H791" s="273"/>
      <c r="I791" s="271"/>
      <c r="J791" s="268"/>
      <c r="K791" s="268"/>
      <c r="L791" s="274"/>
      <c r="M791" s="275"/>
      <c r="N791" s="276"/>
      <c r="P791" s="291" t="str">
        <f>IF(R791 = "", "", COUNT($R$4:R791))</f>
        <v/>
      </c>
      <c r="Q791" s="291" t="str">
        <f t="shared" si="97"/>
        <v/>
      </c>
      <c r="R791" s="292" t="str">
        <f t="shared" si="98"/>
        <v/>
      </c>
      <c r="S791" s="293" t="str">
        <f t="shared" si="100"/>
        <v/>
      </c>
      <c r="T791" s="294" t="str">
        <f t="shared" si="101"/>
        <v/>
      </c>
      <c r="U791" s="295" t="str">
        <f t="shared" si="102"/>
        <v/>
      </c>
      <c r="V791" s="296" t="str">
        <f t="shared" si="103"/>
        <v/>
      </c>
      <c r="W791" s="8"/>
      <c r="AR791" t="str">
        <f t="shared" si="104"/>
        <v/>
      </c>
      <c r="AS791" t="str">
        <f t="shared" si="99"/>
        <v/>
      </c>
      <c r="AT791" s="145"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ht="15" customHeight="1" x14ac:dyDescent="0.35">
      <c r="A792" s="271"/>
      <c r="B792" s="269"/>
      <c r="C792" s="270"/>
      <c r="D792" s="270"/>
      <c r="E792" s="270"/>
      <c r="F792" s="270"/>
      <c r="G792" s="272"/>
      <c r="H792" s="273"/>
      <c r="I792" s="271"/>
      <c r="J792" s="268"/>
      <c r="K792" s="268"/>
      <c r="L792" s="274"/>
      <c r="M792" s="275"/>
      <c r="N792" s="276"/>
      <c r="P792" s="291" t="str">
        <f>IF(R792 = "", "", COUNT($R$4:R792))</f>
        <v/>
      </c>
      <c r="Q792" s="291" t="str">
        <f t="shared" si="97"/>
        <v/>
      </c>
      <c r="R792" s="292" t="str">
        <f t="shared" si="98"/>
        <v/>
      </c>
      <c r="S792" s="293" t="str">
        <f t="shared" si="100"/>
        <v/>
      </c>
      <c r="T792" s="294" t="str">
        <f t="shared" si="101"/>
        <v/>
      </c>
      <c r="U792" s="295" t="str">
        <f t="shared" si="102"/>
        <v/>
      </c>
      <c r="V792" s="296" t="str">
        <f t="shared" si="103"/>
        <v/>
      </c>
      <c r="W792" s="8"/>
      <c r="AR792" t="str">
        <f t="shared" si="104"/>
        <v/>
      </c>
      <c r="AS792" t="str">
        <f t="shared" si="99"/>
        <v/>
      </c>
      <c r="AT792" s="145"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ht="15" customHeight="1" x14ac:dyDescent="0.35">
      <c r="A793" s="271"/>
      <c r="B793" s="269"/>
      <c r="C793" s="270"/>
      <c r="D793" s="270"/>
      <c r="E793" s="270"/>
      <c r="F793" s="270"/>
      <c r="G793" s="272"/>
      <c r="H793" s="273"/>
      <c r="I793" s="271"/>
      <c r="J793" s="268"/>
      <c r="K793" s="268"/>
      <c r="L793" s="274"/>
      <c r="M793" s="275"/>
      <c r="N793" s="276"/>
      <c r="P793" s="291" t="str">
        <f>IF(R793 = "", "", COUNT($R$4:R793))</f>
        <v/>
      </c>
      <c r="Q793" s="291" t="str">
        <f t="shared" si="97"/>
        <v/>
      </c>
      <c r="R793" s="292" t="str">
        <f t="shared" si="98"/>
        <v/>
      </c>
      <c r="S793" s="293" t="str">
        <f t="shared" si="100"/>
        <v/>
      </c>
      <c r="T793" s="294" t="str">
        <f t="shared" si="101"/>
        <v/>
      </c>
      <c r="U793" s="295" t="str">
        <f t="shared" si="102"/>
        <v/>
      </c>
      <c r="V793" s="296" t="str">
        <f t="shared" si="103"/>
        <v/>
      </c>
      <c r="W793" s="8"/>
      <c r="AR793" t="str">
        <f t="shared" si="104"/>
        <v/>
      </c>
      <c r="AS793" t="str">
        <f t="shared" si="99"/>
        <v/>
      </c>
      <c r="AT793" s="145"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ht="15" customHeight="1" x14ac:dyDescent="0.35">
      <c r="A794" s="271"/>
      <c r="B794" s="269"/>
      <c r="C794" s="270"/>
      <c r="D794" s="270"/>
      <c r="E794" s="270"/>
      <c r="F794" s="270"/>
      <c r="G794" s="272"/>
      <c r="H794" s="273"/>
      <c r="I794" s="271"/>
      <c r="J794" s="268"/>
      <c r="K794" s="268"/>
      <c r="L794" s="274"/>
      <c r="M794" s="275"/>
      <c r="N794" s="276"/>
      <c r="P794" s="291" t="str">
        <f>IF(R794 = "", "", COUNT($R$4:R794))</f>
        <v/>
      </c>
      <c r="Q794" s="291" t="str">
        <f t="shared" si="97"/>
        <v/>
      </c>
      <c r="R794" s="292" t="str">
        <f t="shared" si="98"/>
        <v/>
      </c>
      <c r="S794" s="293" t="str">
        <f t="shared" si="100"/>
        <v/>
      </c>
      <c r="T794" s="294" t="str">
        <f t="shared" si="101"/>
        <v/>
      </c>
      <c r="U794" s="295" t="str">
        <f t="shared" si="102"/>
        <v/>
      </c>
      <c r="V794" s="296" t="str">
        <f t="shared" si="103"/>
        <v/>
      </c>
      <c r="W794" s="8"/>
      <c r="AR794" t="str">
        <f t="shared" si="104"/>
        <v/>
      </c>
      <c r="AS794" t="str">
        <f t="shared" si="99"/>
        <v/>
      </c>
      <c r="AT794" s="145"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ht="15" customHeight="1" x14ac:dyDescent="0.35">
      <c r="A795" s="271"/>
      <c r="B795" s="269"/>
      <c r="C795" s="270"/>
      <c r="D795" s="270"/>
      <c r="E795" s="270"/>
      <c r="F795" s="270"/>
      <c r="G795" s="272"/>
      <c r="H795" s="273"/>
      <c r="I795" s="271"/>
      <c r="J795" s="268"/>
      <c r="K795" s="268"/>
      <c r="L795" s="274"/>
      <c r="M795" s="275"/>
      <c r="N795" s="276"/>
      <c r="P795" s="291" t="str">
        <f>IF(R795 = "", "", COUNT($R$4:R795))</f>
        <v/>
      </c>
      <c r="Q795" s="291" t="str">
        <f t="shared" si="97"/>
        <v/>
      </c>
      <c r="R795" s="292" t="str">
        <f t="shared" si="98"/>
        <v/>
      </c>
      <c r="S795" s="293" t="str">
        <f t="shared" si="100"/>
        <v/>
      </c>
      <c r="T795" s="294" t="str">
        <f t="shared" si="101"/>
        <v/>
      </c>
      <c r="U795" s="295" t="str">
        <f t="shared" si="102"/>
        <v/>
      </c>
      <c r="V795" s="296" t="str">
        <f t="shared" si="103"/>
        <v/>
      </c>
      <c r="W795" s="8"/>
      <c r="AR795" t="str">
        <f t="shared" si="104"/>
        <v/>
      </c>
      <c r="AS795" t="str">
        <f t="shared" si="99"/>
        <v/>
      </c>
      <c r="AT795" s="145"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ht="15" customHeight="1" x14ac:dyDescent="0.35">
      <c r="A796" s="271"/>
      <c r="B796" s="269"/>
      <c r="C796" s="270"/>
      <c r="D796" s="270"/>
      <c r="E796" s="270"/>
      <c r="F796" s="270"/>
      <c r="G796" s="272"/>
      <c r="H796" s="273"/>
      <c r="I796" s="271"/>
      <c r="J796" s="268"/>
      <c r="K796" s="268"/>
      <c r="L796" s="274"/>
      <c r="M796" s="275"/>
      <c r="N796" s="276"/>
      <c r="P796" s="291" t="str">
        <f>IF(R796 = "", "", COUNT($R$4:R796))</f>
        <v/>
      </c>
      <c r="Q796" s="291" t="str">
        <f t="shared" si="97"/>
        <v/>
      </c>
      <c r="R796" s="292" t="str">
        <f t="shared" si="98"/>
        <v/>
      </c>
      <c r="S796" s="293" t="str">
        <f t="shared" si="100"/>
        <v/>
      </c>
      <c r="T796" s="294" t="str">
        <f t="shared" si="101"/>
        <v/>
      </c>
      <c r="U796" s="295" t="str">
        <f t="shared" si="102"/>
        <v/>
      </c>
      <c r="V796" s="296" t="str">
        <f t="shared" si="103"/>
        <v/>
      </c>
      <c r="W796" s="8"/>
      <c r="AR796" t="str">
        <f t="shared" si="104"/>
        <v/>
      </c>
      <c r="AS796" t="str">
        <f t="shared" si="99"/>
        <v/>
      </c>
      <c r="AT796" s="145"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ht="15" customHeight="1" x14ac:dyDescent="0.35">
      <c r="A797" s="271"/>
      <c r="B797" s="269"/>
      <c r="C797" s="270"/>
      <c r="D797" s="270"/>
      <c r="E797" s="270"/>
      <c r="F797" s="270"/>
      <c r="G797" s="272"/>
      <c r="H797" s="273"/>
      <c r="I797" s="271"/>
      <c r="J797" s="268"/>
      <c r="K797" s="268"/>
      <c r="L797" s="274"/>
      <c r="M797" s="275"/>
      <c r="N797" s="276"/>
      <c r="P797" s="291" t="str">
        <f>IF(R797 = "", "", COUNT($R$4:R797))</f>
        <v/>
      </c>
      <c r="Q797" s="291" t="str">
        <f t="shared" si="97"/>
        <v/>
      </c>
      <c r="R797" s="292" t="str">
        <f t="shared" si="98"/>
        <v/>
      </c>
      <c r="S797" s="293" t="str">
        <f t="shared" si="100"/>
        <v/>
      </c>
      <c r="T797" s="294" t="str">
        <f t="shared" si="101"/>
        <v/>
      </c>
      <c r="U797" s="295" t="str">
        <f t="shared" si="102"/>
        <v/>
      </c>
      <c r="V797" s="296" t="str">
        <f t="shared" si="103"/>
        <v/>
      </c>
      <c r="W797" s="8"/>
      <c r="AR797" t="str">
        <f t="shared" si="104"/>
        <v/>
      </c>
      <c r="AS797" t="str">
        <f t="shared" si="99"/>
        <v/>
      </c>
      <c r="AT797" s="145"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ht="15" customHeight="1" x14ac:dyDescent="0.35">
      <c r="A798" s="271"/>
      <c r="B798" s="269"/>
      <c r="C798" s="270"/>
      <c r="D798" s="270"/>
      <c r="E798" s="270"/>
      <c r="F798" s="270"/>
      <c r="G798" s="272"/>
      <c r="H798" s="273"/>
      <c r="I798" s="271"/>
      <c r="J798" s="268"/>
      <c r="K798" s="268"/>
      <c r="L798" s="274"/>
      <c r="M798" s="275"/>
      <c r="N798" s="276"/>
      <c r="P798" s="291" t="str">
        <f>IF(R798 = "", "", COUNT($R$4:R798))</f>
        <v/>
      </c>
      <c r="Q798" s="291" t="str">
        <f t="shared" si="97"/>
        <v/>
      </c>
      <c r="R798" s="292" t="str">
        <f t="shared" si="98"/>
        <v/>
      </c>
      <c r="S798" s="293" t="str">
        <f t="shared" si="100"/>
        <v/>
      </c>
      <c r="T798" s="294" t="str">
        <f t="shared" si="101"/>
        <v/>
      </c>
      <c r="U798" s="295" t="str">
        <f t="shared" si="102"/>
        <v/>
      </c>
      <c r="V798" s="296" t="str">
        <f t="shared" si="103"/>
        <v/>
      </c>
      <c r="W798" s="8"/>
      <c r="AR798" t="str">
        <f t="shared" si="104"/>
        <v/>
      </c>
      <c r="AS798" t="str">
        <f t="shared" si="99"/>
        <v/>
      </c>
      <c r="AT798" s="145"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ht="15" customHeight="1" x14ac:dyDescent="0.35">
      <c r="A799" s="271"/>
      <c r="B799" s="269"/>
      <c r="C799" s="270"/>
      <c r="D799" s="270"/>
      <c r="E799" s="270"/>
      <c r="F799" s="270"/>
      <c r="G799" s="272"/>
      <c r="H799" s="273"/>
      <c r="I799" s="271"/>
      <c r="J799" s="268"/>
      <c r="K799" s="268"/>
      <c r="L799" s="274"/>
      <c r="M799" s="275"/>
      <c r="N799" s="276"/>
      <c r="P799" s="291" t="str">
        <f>IF(R799 = "", "", COUNT($R$4:R799))</f>
        <v/>
      </c>
      <c r="Q799" s="291" t="str">
        <f t="shared" si="97"/>
        <v/>
      </c>
      <c r="R799" s="292" t="str">
        <f t="shared" si="98"/>
        <v/>
      </c>
      <c r="S799" s="293" t="str">
        <f t="shared" si="100"/>
        <v/>
      </c>
      <c r="T799" s="294" t="str">
        <f t="shared" si="101"/>
        <v/>
      </c>
      <c r="U799" s="295" t="str">
        <f t="shared" si="102"/>
        <v/>
      </c>
      <c r="V799" s="296" t="str">
        <f t="shared" si="103"/>
        <v/>
      </c>
      <c r="W799" s="8"/>
      <c r="AR799" t="str">
        <f t="shared" si="104"/>
        <v/>
      </c>
      <c r="AS799" t="str">
        <f t="shared" si="99"/>
        <v/>
      </c>
      <c r="AT799" s="145"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ht="15" customHeight="1" x14ac:dyDescent="0.35">
      <c r="A800" s="271"/>
      <c r="B800" s="269"/>
      <c r="C800" s="270"/>
      <c r="D800" s="270"/>
      <c r="E800" s="270"/>
      <c r="F800" s="270"/>
      <c r="G800" s="272"/>
      <c r="H800" s="273"/>
      <c r="I800" s="271"/>
      <c r="J800" s="268"/>
      <c r="K800" s="268"/>
      <c r="L800" s="274"/>
      <c r="M800" s="275"/>
      <c r="N800" s="276"/>
      <c r="P800" s="291" t="str">
        <f>IF(R800 = "", "", COUNT($R$4:R800))</f>
        <v/>
      </c>
      <c r="Q800" s="291" t="str">
        <f t="shared" si="97"/>
        <v/>
      </c>
      <c r="R800" s="292" t="str">
        <f t="shared" si="98"/>
        <v/>
      </c>
      <c r="S800" s="293" t="str">
        <f t="shared" si="100"/>
        <v/>
      </c>
      <c r="T800" s="294" t="str">
        <f t="shared" si="101"/>
        <v/>
      </c>
      <c r="U800" s="295" t="str">
        <f t="shared" si="102"/>
        <v/>
      </c>
      <c r="V800" s="296" t="str">
        <f t="shared" si="103"/>
        <v/>
      </c>
      <c r="W800" s="8"/>
      <c r="AR800" t="str">
        <f t="shared" si="104"/>
        <v/>
      </c>
      <c r="AS800" t="str">
        <f t="shared" si="99"/>
        <v/>
      </c>
      <c r="AT800" s="145"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ht="15" customHeight="1" x14ac:dyDescent="0.35">
      <c r="A801" s="271"/>
      <c r="B801" s="269"/>
      <c r="C801" s="270"/>
      <c r="D801" s="270"/>
      <c r="E801" s="270"/>
      <c r="F801" s="270"/>
      <c r="G801" s="272"/>
      <c r="H801" s="273"/>
      <c r="I801" s="271"/>
      <c r="J801" s="268"/>
      <c r="K801" s="268"/>
      <c r="L801" s="274"/>
      <c r="M801" s="275"/>
      <c r="N801" s="276"/>
      <c r="P801" s="291" t="str">
        <f>IF(R801 = "", "", COUNT($R$4:R801))</f>
        <v/>
      </c>
      <c r="Q801" s="291" t="str">
        <f t="shared" si="97"/>
        <v/>
      </c>
      <c r="R801" s="292" t="str">
        <f t="shared" si="98"/>
        <v/>
      </c>
      <c r="S801" s="293" t="str">
        <f t="shared" si="100"/>
        <v/>
      </c>
      <c r="T801" s="294" t="str">
        <f t="shared" si="101"/>
        <v/>
      </c>
      <c r="U801" s="295" t="str">
        <f t="shared" si="102"/>
        <v/>
      </c>
      <c r="V801" s="296" t="str">
        <f t="shared" si="103"/>
        <v/>
      </c>
      <c r="W801" s="8"/>
      <c r="AR801" t="str">
        <f t="shared" si="104"/>
        <v/>
      </c>
      <c r="AS801" t="str">
        <f t="shared" si="99"/>
        <v/>
      </c>
      <c r="AT801" s="145"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ht="15" customHeight="1" x14ac:dyDescent="0.35">
      <c r="A802" s="271"/>
      <c r="B802" s="269"/>
      <c r="C802" s="270"/>
      <c r="D802" s="270"/>
      <c r="E802" s="270"/>
      <c r="F802" s="270"/>
      <c r="G802" s="272"/>
      <c r="H802" s="273"/>
      <c r="I802" s="271"/>
      <c r="J802" s="268"/>
      <c r="K802" s="268"/>
      <c r="L802" s="274"/>
      <c r="M802" s="275"/>
      <c r="N802" s="276"/>
      <c r="P802" s="291" t="str">
        <f>IF(R802 = "", "", COUNT($R$4:R802))</f>
        <v/>
      </c>
      <c r="Q802" s="291" t="str">
        <f t="shared" si="97"/>
        <v/>
      </c>
      <c r="R802" s="292" t="str">
        <f t="shared" si="98"/>
        <v/>
      </c>
      <c r="S802" s="293" t="str">
        <f t="shared" si="100"/>
        <v/>
      </c>
      <c r="T802" s="294" t="str">
        <f t="shared" si="101"/>
        <v/>
      </c>
      <c r="U802" s="295" t="str">
        <f t="shared" si="102"/>
        <v/>
      </c>
      <c r="V802" s="296" t="str">
        <f t="shared" si="103"/>
        <v/>
      </c>
      <c r="W802" s="8"/>
      <c r="AR802" t="str">
        <f t="shared" si="104"/>
        <v/>
      </c>
      <c r="AS802" t="str">
        <f t="shared" si="99"/>
        <v/>
      </c>
      <c r="AT802" s="145"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ht="15" customHeight="1" x14ac:dyDescent="0.35">
      <c r="A803" s="271"/>
      <c r="B803" s="269"/>
      <c r="C803" s="270"/>
      <c r="D803" s="270"/>
      <c r="E803" s="270"/>
      <c r="F803" s="270"/>
      <c r="G803" s="272"/>
      <c r="H803" s="273"/>
      <c r="I803" s="271"/>
      <c r="J803" s="268"/>
      <c r="K803" s="268"/>
      <c r="L803" s="274"/>
      <c r="M803" s="275"/>
      <c r="N803" s="276"/>
      <c r="P803" s="291" t="str">
        <f>IF(R803 = "", "", COUNT($R$4:R803))</f>
        <v/>
      </c>
      <c r="Q803" s="291" t="str">
        <f t="shared" si="97"/>
        <v/>
      </c>
      <c r="R803" s="292" t="str">
        <f t="shared" si="98"/>
        <v/>
      </c>
      <c r="S803" s="293" t="str">
        <f t="shared" si="100"/>
        <v/>
      </c>
      <c r="T803" s="294" t="str">
        <f t="shared" si="101"/>
        <v/>
      </c>
      <c r="U803" s="295" t="str">
        <f t="shared" si="102"/>
        <v/>
      </c>
      <c r="V803" s="296" t="str">
        <f t="shared" si="103"/>
        <v/>
      </c>
      <c r="W803" s="8"/>
      <c r="AR803" t="str">
        <f t="shared" si="104"/>
        <v/>
      </c>
      <c r="AS803" t="str">
        <f t="shared" si="99"/>
        <v/>
      </c>
      <c r="AT803" s="145"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ht="15" customHeight="1" x14ac:dyDescent="0.35">
      <c r="A804" s="271"/>
      <c r="B804" s="269"/>
      <c r="C804" s="270"/>
      <c r="D804" s="270"/>
      <c r="E804" s="270"/>
      <c r="F804" s="270"/>
      <c r="G804" s="272"/>
      <c r="H804" s="273"/>
      <c r="I804" s="271"/>
      <c r="J804" s="268"/>
      <c r="K804" s="268"/>
      <c r="L804" s="274"/>
      <c r="M804" s="275"/>
      <c r="N804" s="276"/>
      <c r="P804" s="291" t="str">
        <f>IF(R804 = "", "", COUNT($R$4:R804))</f>
        <v/>
      </c>
      <c r="Q804" s="291" t="str">
        <f t="shared" si="97"/>
        <v/>
      </c>
      <c r="R804" s="292" t="str">
        <f t="shared" si="98"/>
        <v/>
      </c>
      <c r="S804" s="293" t="str">
        <f t="shared" si="100"/>
        <v/>
      </c>
      <c r="T804" s="294" t="str">
        <f t="shared" si="101"/>
        <v/>
      </c>
      <c r="U804" s="295" t="str">
        <f t="shared" si="102"/>
        <v/>
      </c>
      <c r="V804" s="296" t="str">
        <f t="shared" si="103"/>
        <v/>
      </c>
      <c r="W804" s="8"/>
      <c r="AR804" t="str">
        <f t="shared" si="104"/>
        <v/>
      </c>
      <c r="AS804" t="str">
        <f t="shared" si="99"/>
        <v/>
      </c>
      <c r="AT804" s="145"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ht="15" customHeight="1" x14ac:dyDescent="0.35">
      <c r="A805" s="271"/>
      <c r="B805" s="269"/>
      <c r="C805" s="270"/>
      <c r="D805" s="270"/>
      <c r="E805" s="270"/>
      <c r="F805" s="270"/>
      <c r="G805" s="272"/>
      <c r="H805" s="273"/>
      <c r="I805" s="271"/>
      <c r="J805" s="268"/>
      <c r="K805" s="268"/>
      <c r="L805" s="274"/>
      <c r="M805" s="275"/>
      <c r="N805" s="276"/>
      <c r="P805" s="291" t="str">
        <f>IF(R805 = "", "", COUNT($R$4:R805))</f>
        <v/>
      </c>
      <c r="Q805" s="291" t="str">
        <f t="shared" si="97"/>
        <v/>
      </c>
      <c r="R805" s="292" t="str">
        <f t="shared" si="98"/>
        <v/>
      </c>
      <c r="S805" s="293" t="str">
        <f t="shared" si="100"/>
        <v/>
      </c>
      <c r="T805" s="294" t="str">
        <f t="shared" si="101"/>
        <v/>
      </c>
      <c r="U805" s="295" t="str">
        <f t="shared" si="102"/>
        <v/>
      </c>
      <c r="V805" s="296" t="str">
        <f t="shared" si="103"/>
        <v/>
      </c>
      <c r="W805" s="8"/>
      <c r="AR805" t="str">
        <f t="shared" si="104"/>
        <v/>
      </c>
      <c r="AS805" t="str">
        <f t="shared" si="99"/>
        <v/>
      </c>
      <c r="AT805" s="145"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ht="15" customHeight="1" x14ac:dyDescent="0.35">
      <c r="A806" s="271"/>
      <c r="B806" s="269"/>
      <c r="C806" s="270"/>
      <c r="D806" s="270"/>
      <c r="E806" s="270"/>
      <c r="F806" s="270"/>
      <c r="G806" s="272"/>
      <c r="H806" s="273"/>
      <c r="I806" s="271"/>
      <c r="J806" s="268"/>
      <c r="K806" s="268"/>
      <c r="L806" s="274"/>
      <c r="M806" s="275"/>
      <c r="N806" s="276"/>
      <c r="P806" s="291" t="str">
        <f>IF(R806 = "", "", COUNT($R$4:R806))</f>
        <v/>
      </c>
      <c r="Q806" s="291" t="str">
        <f t="shared" si="97"/>
        <v/>
      </c>
      <c r="R806" s="292" t="str">
        <f t="shared" si="98"/>
        <v/>
      </c>
      <c r="S806" s="293" t="str">
        <f t="shared" si="100"/>
        <v/>
      </c>
      <c r="T806" s="294" t="str">
        <f t="shared" si="101"/>
        <v/>
      </c>
      <c r="U806" s="295" t="str">
        <f t="shared" si="102"/>
        <v/>
      </c>
      <c r="V806" s="296" t="str">
        <f t="shared" si="103"/>
        <v/>
      </c>
      <c r="W806" s="8"/>
      <c r="AR806" t="str">
        <f t="shared" si="104"/>
        <v/>
      </c>
      <c r="AS806" t="str">
        <f t="shared" si="99"/>
        <v/>
      </c>
      <c r="AT806" s="145"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ht="15" customHeight="1" x14ac:dyDescent="0.35">
      <c r="A807" s="271"/>
      <c r="B807" s="269"/>
      <c r="C807" s="270"/>
      <c r="D807" s="270"/>
      <c r="E807" s="270"/>
      <c r="F807" s="270"/>
      <c r="G807" s="272"/>
      <c r="H807" s="273"/>
      <c r="I807" s="271"/>
      <c r="J807" s="268"/>
      <c r="K807" s="268"/>
      <c r="L807" s="274"/>
      <c r="M807" s="275"/>
      <c r="N807" s="276"/>
      <c r="P807" s="291" t="str">
        <f>IF(R807 = "", "", COUNT($R$4:R807))</f>
        <v/>
      </c>
      <c r="Q807" s="291" t="str">
        <f t="shared" si="97"/>
        <v/>
      </c>
      <c r="R807" s="292" t="str">
        <f t="shared" si="98"/>
        <v/>
      </c>
      <c r="S807" s="293" t="str">
        <f t="shared" si="100"/>
        <v/>
      </c>
      <c r="T807" s="294" t="str">
        <f t="shared" si="101"/>
        <v/>
      </c>
      <c r="U807" s="295" t="str">
        <f t="shared" si="102"/>
        <v/>
      </c>
      <c r="V807" s="296" t="str">
        <f t="shared" si="103"/>
        <v/>
      </c>
      <c r="W807" s="8"/>
      <c r="AR807" t="str">
        <f t="shared" si="104"/>
        <v/>
      </c>
      <c r="AS807" t="str">
        <f t="shared" si="99"/>
        <v/>
      </c>
      <c r="AT807" s="145"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ht="15" customHeight="1" x14ac:dyDescent="0.35">
      <c r="A808" s="271"/>
      <c r="B808" s="269"/>
      <c r="C808" s="270"/>
      <c r="D808" s="270"/>
      <c r="E808" s="270"/>
      <c r="F808" s="270"/>
      <c r="G808" s="272"/>
      <c r="H808" s="273"/>
      <c r="I808" s="271"/>
      <c r="J808" s="268"/>
      <c r="K808" s="268"/>
      <c r="L808" s="274"/>
      <c r="M808" s="275"/>
      <c r="N808" s="276"/>
      <c r="P808" s="291" t="str">
        <f>IF(R808 = "", "", COUNT($R$4:R808))</f>
        <v/>
      </c>
      <c r="Q808" s="291" t="str">
        <f t="shared" si="97"/>
        <v/>
      </c>
      <c r="R808" s="292" t="str">
        <f t="shared" si="98"/>
        <v/>
      </c>
      <c r="S808" s="293" t="str">
        <f t="shared" si="100"/>
        <v/>
      </c>
      <c r="T808" s="294" t="str">
        <f t="shared" si="101"/>
        <v/>
      </c>
      <c r="U808" s="295" t="str">
        <f t="shared" si="102"/>
        <v/>
      </c>
      <c r="V808" s="296" t="str">
        <f t="shared" si="103"/>
        <v/>
      </c>
      <c r="W808" s="8"/>
      <c r="AR808" t="str">
        <f t="shared" si="104"/>
        <v/>
      </c>
      <c r="AS808" t="str">
        <f t="shared" si="99"/>
        <v/>
      </c>
      <c r="AT808" s="145"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ht="15" customHeight="1" x14ac:dyDescent="0.35">
      <c r="A809" s="271"/>
      <c r="B809" s="269"/>
      <c r="C809" s="270"/>
      <c r="D809" s="270"/>
      <c r="E809" s="270"/>
      <c r="F809" s="270"/>
      <c r="G809" s="272"/>
      <c r="H809" s="273"/>
      <c r="I809" s="271"/>
      <c r="J809" s="268"/>
      <c r="K809" s="268"/>
      <c r="L809" s="274"/>
      <c r="M809" s="275"/>
      <c r="N809" s="276"/>
      <c r="P809" s="291" t="str">
        <f>IF(R809 = "", "", COUNT($R$4:R809))</f>
        <v/>
      </c>
      <c r="Q809" s="291" t="str">
        <f t="shared" si="97"/>
        <v/>
      </c>
      <c r="R809" s="292" t="str">
        <f t="shared" si="98"/>
        <v/>
      </c>
      <c r="S809" s="293" t="str">
        <f t="shared" si="100"/>
        <v/>
      </c>
      <c r="T809" s="294" t="str">
        <f t="shared" si="101"/>
        <v/>
      </c>
      <c r="U809" s="295" t="str">
        <f t="shared" si="102"/>
        <v/>
      </c>
      <c r="V809" s="296" t="str">
        <f t="shared" si="103"/>
        <v/>
      </c>
      <c r="W809" s="8"/>
      <c r="AR809" t="str">
        <f t="shared" si="104"/>
        <v/>
      </c>
      <c r="AS809" t="str">
        <f t="shared" si="99"/>
        <v/>
      </c>
      <c r="AT809" s="145"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ht="15" customHeight="1" x14ac:dyDescent="0.35">
      <c r="A810" s="271"/>
      <c r="B810" s="269"/>
      <c r="C810" s="270"/>
      <c r="D810" s="270"/>
      <c r="E810" s="270"/>
      <c r="F810" s="270"/>
      <c r="G810" s="272"/>
      <c r="H810" s="273"/>
      <c r="I810" s="271"/>
      <c r="J810" s="268"/>
      <c r="K810" s="268"/>
      <c r="L810" s="274"/>
      <c r="M810" s="275"/>
      <c r="N810" s="276"/>
      <c r="P810" s="291" t="str">
        <f>IF(R810 = "", "", COUNT($R$4:R810))</f>
        <v/>
      </c>
      <c r="Q810" s="291" t="str">
        <f t="shared" si="97"/>
        <v/>
      </c>
      <c r="R810" s="292" t="str">
        <f t="shared" si="98"/>
        <v/>
      </c>
      <c r="S810" s="293" t="str">
        <f t="shared" si="100"/>
        <v/>
      </c>
      <c r="T810" s="294" t="str">
        <f t="shared" si="101"/>
        <v/>
      </c>
      <c r="U810" s="295" t="str">
        <f t="shared" si="102"/>
        <v/>
      </c>
      <c r="V810" s="296" t="str">
        <f t="shared" si="103"/>
        <v/>
      </c>
      <c r="W810" s="8"/>
      <c r="AR810" t="str">
        <f t="shared" si="104"/>
        <v/>
      </c>
      <c r="AS810" t="str">
        <f t="shared" si="99"/>
        <v/>
      </c>
      <c r="AT810" s="145"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ht="15" customHeight="1" x14ac:dyDescent="0.35">
      <c r="A811" s="271"/>
      <c r="B811" s="269"/>
      <c r="C811" s="270"/>
      <c r="D811" s="270"/>
      <c r="E811" s="270"/>
      <c r="F811" s="270"/>
      <c r="G811" s="272"/>
      <c r="H811" s="273"/>
      <c r="I811" s="271"/>
      <c r="J811" s="268"/>
      <c r="K811" s="268"/>
      <c r="L811" s="274"/>
      <c r="M811" s="275"/>
      <c r="N811" s="276"/>
      <c r="P811" s="291" t="str">
        <f>IF(R811 = "", "", COUNT($R$4:R811))</f>
        <v/>
      </c>
      <c r="Q811" s="291" t="str">
        <f t="shared" si="97"/>
        <v/>
      </c>
      <c r="R811" s="292" t="str">
        <f t="shared" si="98"/>
        <v/>
      </c>
      <c r="S811" s="293" t="str">
        <f t="shared" si="100"/>
        <v/>
      </c>
      <c r="T811" s="294" t="str">
        <f t="shared" si="101"/>
        <v/>
      </c>
      <c r="U811" s="295" t="str">
        <f t="shared" si="102"/>
        <v/>
      </c>
      <c r="V811" s="296" t="str">
        <f t="shared" si="103"/>
        <v/>
      </c>
      <c r="W811" s="8"/>
      <c r="AR811" t="str">
        <f t="shared" si="104"/>
        <v/>
      </c>
      <c r="AS811" t="str">
        <f t="shared" si="99"/>
        <v/>
      </c>
      <c r="AT811" s="145"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ht="15" customHeight="1" x14ac:dyDescent="0.35">
      <c r="A812" s="271"/>
      <c r="B812" s="269"/>
      <c r="C812" s="270"/>
      <c r="D812" s="270"/>
      <c r="E812" s="270"/>
      <c r="F812" s="270"/>
      <c r="G812" s="272"/>
      <c r="H812" s="273"/>
      <c r="I812" s="271"/>
      <c r="J812" s="268"/>
      <c r="K812" s="268"/>
      <c r="L812" s="274"/>
      <c r="M812" s="275"/>
      <c r="N812" s="276"/>
      <c r="P812" s="291" t="str">
        <f>IF(R812 = "", "", COUNT($R$4:R812))</f>
        <v/>
      </c>
      <c r="Q812" s="291" t="str">
        <f t="shared" si="97"/>
        <v/>
      </c>
      <c r="R812" s="292" t="str">
        <f t="shared" si="98"/>
        <v/>
      </c>
      <c r="S812" s="293" t="str">
        <f t="shared" si="100"/>
        <v/>
      </c>
      <c r="T812" s="294" t="str">
        <f t="shared" si="101"/>
        <v/>
      </c>
      <c r="U812" s="295" t="str">
        <f t="shared" si="102"/>
        <v/>
      </c>
      <c r="V812" s="296" t="str">
        <f t="shared" si="103"/>
        <v/>
      </c>
      <c r="W812" s="8"/>
      <c r="AR812" t="str">
        <f t="shared" si="104"/>
        <v/>
      </c>
      <c r="AS812" t="str">
        <f t="shared" si="99"/>
        <v/>
      </c>
      <c r="AT812" s="145"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ht="15" customHeight="1" x14ac:dyDescent="0.35">
      <c r="A813" s="271"/>
      <c r="B813" s="269"/>
      <c r="C813" s="270"/>
      <c r="D813" s="270"/>
      <c r="E813" s="270"/>
      <c r="F813" s="270"/>
      <c r="G813" s="272"/>
      <c r="H813" s="273"/>
      <c r="I813" s="271"/>
      <c r="J813" s="268"/>
      <c r="K813" s="268"/>
      <c r="L813" s="274"/>
      <c r="M813" s="275"/>
      <c r="N813" s="276"/>
      <c r="P813" s="291" t="str">
        <f>IF(R813 = "", "", COUNT($R$4:R813))</f>
        <v/>
      </c>
      <c r="Q813" s="291" t="str">
        <f t="shared" si="97"/>
        <v/>
      </c>
      <c r="R813" s="292" t="str">
        <f t="shared" si="98"/>
        <v/>
      </c>
      <c r="S813" s="293" t="str">
        <f t="shared" si="100"/>
        <v/>
      </c>
      <c r="T813" s="294" t="str">
        <f t="shared" si="101"/>
        <v/>
      </c>
      <c r="U813" s="295" t="str">
        <f t="shared" si="102"/>
        <v/>
      </c>
      <c r="V813" s="296" t="str">
        <f t="shared" si="103"/>
        <v/>
      </c>
      <c r="W813" s="8"/>
      <c r="AR813" t="str">
        <f t="shared" si="104"/>
        <v/>
      </c>
      <c r="AS813" t="str">
        <f t="shared" si="99"/>
        <v/>
      </c>
      <c r="AT813" s="145"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ht="15" customHeight="1" x14ac:dyDescent="0.35">
      <c r="A814" s="271"/>
      <c r="B814" s="269"/>
      <c r="C814" s="270"/>
      <c r="D814" s="270"/>
      <c r="E814" s="270"/>
      <c r="F814" s="270"/>
      <c r="G814" s="272"/>
      <c r="H814" s="273"/>
      <c r="I814" s="271"/>
      <c r="J814" s="268"/>
      <c r="K814" s="268"/>
      <c r="L814" s="274"/>
      <c r="M814" s="275"/>
      <c r="N814" s="276"/>
      <c r="P814" s="291" t="str">
        <f>IF(R814 = "", "", COUNT($R$4:R814))</f>
        <v/>
      </c>
      <c r="Q814" s="291" t="str">
        <f t="shared" si="97"/>
        <v/>
      </c>
      <c r="R814" s="292" t="str">
        <f t="shared" si="98"/>
        <v/>
      </c>
      <c r="S814" s="293" t="str">
        <f t="shared" si="100"/>
        <v/>
      </c>
      <c r="T814" s="294" t="str">
        <f t="shared" si="101"/>
        <v/>
      </c>
      <c r="U814" s="295" t="str">
        <f t="shared" si="102"/>
        <v/>
      </c>
      <c r="V814" s="296" t="str">
        <f t="shared" si="103"/>
        <v/>
      </c>
      <c r="W814" s="8"/>
      <c r="AR814" t="str">
        <f t="shared" si="104"/>
        <v/>
      </c>
      <c r="AS814" t="str">
        <f t="shared" si="99"/>
        <v/>
      </c>
      <c r="AT814" s="145"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ht="15" customHeight="1" x14ac:dyDescent="0.35">
      <c r="A815" s="271"/>
      <c r="B815" s="269"/>
      <c r="C815" s="270"/>
      <c r="D815" s="270"/>
      <c r="E815" s="270"/>
      <c r="F815" s="270"/>
      <c r="G815" s="272"/>
      <c r="H815" s="273"/>
      <c r="I815" s="271"/>
      <c r="J815" s="268"/>
      <c r="K815" s="268"/>
      <c r="L815" s="274"/>
      <c r="M815" s="275"/>
      <c r="N815" s="276"/>
      <c r="P815" s="291" t="str">
        <f>IF(R815 = "", "", COUNT($R$4:R815))</f>
        <v/>
      </c>
      <c r="Q815" s="291" t="str">
        <f t="shared" si="97"/>
        <v/>
      </c>
      <c r="R815" s="292" t="str">
        <f t="shared" si="98"/>
        <v/>
      </c>
      <c r="S815" s="293" t="str">
        <f t="shared" si="100"/>
        <v/>
      </c>
      <c r="T815" s="294" t="str">
        <f t="shared" si="101"/>
        <v/>
      </c>
      <c r="U815" s="295" t="str">
        <f t="shared" si="102"/>
        <v/>
      </c>
      <c r="V815" s="296" t="str">
        <f t="shared" si="103"/>
        <v/>
      </c>
      <c r="W815" s="8"/>
      <c r="AR815" t="str">
        <f t="shared" si="104"/>
        <v/>
      </c>
      <c r="AS815" t="str">
        <f t="shared" si="99"/>
        <v/>
      </c>
      <c r="AT815" s="145"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ht="15" customHeight="1" x14ac:dyDescent="0.35">
      <c r="A816" s="271"/>
      <c r="B816" s="269"/>
      <c r="C816" s="270"/>
      <c r="D816" s="270"/>
      <c r="E816" s="270"/>
      <c r="F816" s="270"/>
      <c r="G816" s="272"/>
      <c r="H816" s="273"/>
      <c r="I816" s="271"/>
      <c r="J816" s="268"/>
      <c r="K816" s="268"/>
      <c r="L816" s="274"/>
      <c r="M816" s="275"/>
      <c r="N816" s="276"/>
      <c r="P816" s="291" t="str">
        <f>IF(R816 = "", "", COUNT($R$4:R816))</f>
        <v/>
      </c>
      <c r="Q816" s="291" t="str">
        <f t="shared" si="97"/>
        <v/>
      </c>
      <c r="R816" s="292" t="str">
        <f t="shared" si="98"/>
        <v/>
      </c>
      <c r="S816" s="293" t="str">
        <f t="shared" si="100"/>
        <v/>
      </c>
      <c r="T816" s="294" t="str">
        <f t="shared" si="101"/>
        <v/>
      </c>
      <c r="U816" s="295" t="str">
        <f t="shared" si="102"/>
        <v/>
      </c>
      <c r="V816" s="296" t="str">
        <f t="shared" si="103"/>
        <v/>
      </c>
      <c r="W816" s="8"/>
      <c r="AR816" t="str">
        <f t="shared" si="104"/>
        <v/>
      </c>
      <c r="AS816" t="str">
        <f t="shared" si="99"/>
        <v/>
      </c>
      <c r="AT816" s="145"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ht="15" customHeight="1" x14ac:dyDescent="0.35">
      <c r="A817" s="271"/>
      <c r="B817" s="269"/>
      <c r="C817" s="270"/>
      <c r="D817" s="270"/>
      <c r="E817" s="270"/>
      <c r="F817" s="270"/>
      <c r="G817" s="272"/>
      <c r="H817" s="273"/>
      <c r="I817" s="271"/>
      <c r="J817" s="268"/>
      <c r="K817" s="268"/>
      <c r="L817" s="274"/>
      <c r="M817" s="275"/>
      <c r="N817" s="276"/>
      <c r="P817" s="291" t="str">
        <f>IF(R817 = "", "", COUNT($R$4:R817))</f>
        <v/>
      </c>
      <c r="Q817" s="291" t="str">
        <f t="shared" si="97"/>
        <v/>
      </c>
      <c r="R817" s="292" t="str">
        <f t="shared" si="98"/>
        <v/>
      </c>
      <c r="S817" s="293" t="str">
        <f t="shared" si="100"/>
        <v/>
      </c>
      <c r="T817" s="294" t="str">
        <f t="shared" si="101"/>
        <v/>
      </c>
      <c r="U817" s="295" t="str">
        <f t="shared" si="102"/>
        <v/>
      </c>
      <c r="V817" s="296" t="str">
        <f t="shared" si="103"/>
        <v/>
      </c>
      <c r="W817" s="8"/>
      <c r="AR817" t="str">
        <f t="shared" si="104"/>
        <v/>
      </c>
      <c r="AS817" t="str">
        <f t="shared" si="99"/>
        <v/>
      </c>
      <c r="AT817" s="145"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ht="15" customHeight="1" x14ac:dyDescent="0.35">
      <c r="A818" s="271"/>
      <c r="B818" s="269"/>
      <c r="C818" s="270"/>
      <c r="D818" s="270"/>
      <c r="E818" s="270"/>
      <c r="F818" s="270"/>
      <c r="G818" s="272"/>
      <c r="H818" s="273"/>
      <c r="I818" s="271"/>
      <c r="J818" s="268"/>
      <c r="K818" s="268"/>
      <c r="L818" s="274"/>
      <c r="M818" s="275"/>
      <c r="N818" s="276"/>
      <c r="P818" s="291" t="str">
        <f>IF(R818 = "", "", COUNT($R$4:R818))</f>
        <v/>
      </c>
      <c r="Q818" s="291" t="str">
        <f t="shared" si="97"/>
        <v/>
      </c>
      <c r="R818" s="292" t="str">
        <f t="shared" si="98"/>
        <v/>
      </c>
      <c r="S818" s="293" t="str">
        <f t="shared" si="100"/>
        <v/>
      </c>
      <c r="T818" s="294" t="str">
        <f t="shared" si="101"/>
        <v/>
      </c>
      <c r="U818" s="295" t="str">
        <f t="shared" si="102"/>
        <v/>
      </c>
      <c r="V818" s="296" t="str">
        <f t="shared" si="103"/>
        <v/>
      </c>
      <c r="W818" s="8"/>
      <c r="AR818" t="str">
        <f t="shared" si="104"/>
        <v/>
      </c>
      <c r="AS818" t="str">
        <f t="shared" si="99"/>
        <v/>
      </c>
      <c r="AT818" s="145"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ht="15" customHeight="1" x14ac:dyDescent="0.35">
      <c r="A819" s="271"/>
      <c r="B819" s="269"/>
      <c r="C819" s="270"/>
      <c r="D819" s="270"/>
      <c r="E819" s="270"/>
      <c r="F819" s="270"/>
      <c r="G819" s="272"/>
      <c r="H819" s="273"/>
      <c r="I819" s="271"/>
      <c r="J819" s="268"/>
      <c r="K819" s="268"/>
      <c r="L819" s="274"/>
      <c r="M819" s="275"/>
      <c r="N819" s="276"/>
      <c r="P819" s="291" t="str">
        <f>IF(R819 = "", "", COUNT($R$4:R819))</f>
        <v/>
      </c>
      <c r="Q819" s="291" t="str">
        <f t="shared" si="97"/>
        <v/>
      </c>
      <c r="R819" s="292" t="str">
        <f t="shared" si="98"/>
        <v/>
      </c>
      <c r="S819" s="293" t="str">
        <f t="shared" si="100"/>
        <v/>
      </c>
      <c r="T819" s="294" t="str">
        <f t="shared" si="101"/>
        <v/>
      </c>
      <c r="U819" s="295" t="str">
        <f t="shared" si="102"/>
        <v/>
      </c>
      <c r="V819" s="296" t="str">
        <f t="shared" si="103"/>
        <v/>
      </c>
      <c r="W819" s="8"/>
      <c r="AR819" t="str">
        <f t="shared" si="104"/>
        <v/>
      </c>
      <c r="AS819" t="str">
        <f t="shared" si="99"/>
        <v/>
      </c>
      <c r="AT819" s="145"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ht="15" customHeight="1" x14ac:dyDescent="0.35">
      <c r="A820" s="271"/>
      <c r="B820" s="269"/>
      <c r="C820" s="270"/>
      <c r="D820" s="270"/>
      <c r="E820" s="270"/>
      <c r="F820" s="270"/>
      <c r="G820" s="272"/>
      <c r="H820" s="273"/>
      <c r="I820" s="271"/>
      <c r="J820" s="268"/>
      <c r="K820" s="268"/>
      <c r="L820" s="274"/>
      <c r="M820" s="275"/>
      <c r="N820" s="276"/>
      <c r="P820" s="291" t="str">
        <f>IF(R820 = "", "", COUNT($R$4:R820))</f>
        <v/>
      </c>
      <c r="Q820" s="291" t="str">
        <f t="shared" si="97"/>
        <v/>
      </c>
      <c r="R820" s="292" t="str">
        <f t="shared" si="98"/>
        <v/>
      </c>
      <c r="S820" s="293" t="str">
        <f t="shared" si="100"/>
        <v/>
      </c>
      <c r="T820" s="294" t="str">
        <f t="shared" si="101"/>
        <v/>
      </c>
      <c r="U820" s="295" t="str">
        <f t="shared" si="102"/>
        <v/>
      </c>
      <c r="V820" s="296" t="str">
        <f t="shared" si="103"/>
        <v/>
      </c>
      <c r="W820" s="8"/>
      <c r="AR820" t="str">
        <f t="shared" si="104"/>
        <v/>
      </c>
      <c r="AS820" t="str">
        <f t="shared" si="99"/>
        <v/>
      </c>
      <c r="AT820" s="145"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ht="15" customHeight="1" x14ac:dyDescent="0.35">
      <c r="A821" s="271"/>
      <c r="B821" s="269"/>
      <c r="C821" s="270"/>
      <c r="D821" s="270"/>
      <c r="E821" s="270"/>
      <c r="F821" s="270"/>
      <c r="G821" s="272"/>
      <c r="H821" s="273"/>
      <c r="I821" s="271"/>
      <c r="J821" s="268"/>
      <c r="K821" s="268"/>
      <c r="L821" s="274"/>
      <c r="M821" s="275"/>
      <c r="N821" s="276"/>
      <c r="P821" s="291" t="str">
        <f>IF(R821 = "", "", COUNT($R$4:R821))</f>
        <v/>
      </c>
      <c r="Q821" s="291" t="str">
        <f t="shared" si="97"/>
        <v/>
      </c>
      <c r="R821" s="292" t="str">
        <f t="shared" si="98"/>
        <v/>
      </c>
      <c r="S821" s="293" t="str">
        <f t="shared" si="100"/>
        <v/>
      </c>
      <c r="T821" s="294" t="str">
        <f t="shared" si="101"/>
        <v/>
      </c>
      <c r="U821" s="295" t="str">
        <f t="shared" si="102"/>
        <v/>
      </c>
      <c r="V821" s="296" t="str">
        <f t="shared" si="103"/>
        <v/>
      </c>
      <c r="W821" s="8"/>
      <c r="AR821" t="str">
        <f t="shared" si="104"/>
        <v/>
      </c>
      <c r="AS821" t="str">
        <f t="shared" si="99"/>
        <v/>
      </c>
      <c r="AT821" s="145"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ht="15" customHeight="1" x14ac:dyDescent="0.35">
      <c r="A822" s="271"/>
      <c r="B822" s="269"/>
      <c r="C822" s="270"/>
      <c r="D822" s="270"/>
      <c r="E822" s="270"/>
      <c r="F822" s="270"/>
      <c r="G822" s="272"/>
      <c r="H822" s="273"/>
      <c r="I822" s="271"/>
      <c r="J822" s="268"/>
      <c r="K822" s="268"/>
      <c r="L822" s="274"/>
      <c r="M822" s="275"/>
      <c r="N822" s="276"/>
      <c r="P822" s="291" t="str">
        <f>IF(R822 = "", "", COUNT($R$4:R822))</f>
        <v/>
      </c>
      <c r="Q822" s="291" t="str">
        <f t="shared" si="97"/>
        <v/>
      </c>
      <c r="R822" s="292" t="str">
        <f t="shared" si="98"/>
        <v/>
      </c>
      <c r="S822" s="293" t="str">
        <f t="shared" si="100"/>
        <v/>
      </c>
      <c r="T822" s="294" t="str">
        <f t="shared" si="101"/>
        <v/>
      </c>
      <c r="U822" s="295" t="str">
        <f t="shared" si="102"/>
        <v/>
      </c>
      <c r="V822" s="296" t="str">
        <f t="shared" si="103"/>
        <v/>
      </c>
      <c r="W822" s="8"/>
      <c r="AR822" t="str">
        <f t="shared" si="104"/>
        <v/>
      </c>
      <c r="AS822" t="str">
        <f t="shared" si="99"/>
        <v/>
      </c>
      <c r="AT822" s="145"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ht="15" customHeight="1" x14ac:dyDescent="0.35">
      <c r="A823" s="271"/>
      <c r="B823" s="269"/>
      <c r="C823" s="270"/>
      <c r="D823" s="270"/>
      <c r="E823" s="270"/>
      <c r="F823" s="270"/>
      <c r="G823" s="272"/>
      <c r="H823" s="273"/>
      <c r="I823" s="271"/>
      <c r="J823" s="268"/>
      <c r="K823" s="268"/>
      <c r="L823" s="274"/>
      <c r="M823" s="275"/>
      <c r="N823" s="276"/>
      <c r="P823" s="291" t="str">
        <f>IF(R823 = "", "", COUNT($R$4:R823))</f>
        <v/>
      </c>
      <c r="Q823" s="291" t="str">
        <f t="shared" si="97"/>
        <v/>
      </c>
      <c r="R823" s="292" t="str">
        <f t="shared" si="98"/>
        <v/>
      </c>
      <c r="S823" s="293" t="str">
        <f t="shared" si="100"/>
        <v/>
      </c>
      <c r="T823" s="294" t="str">
        <f t="shared" si="101"/>
        <v/>
      </c>
      <c r="U823" s="295" t="str">
        <f t="shared" si="102"/>
        <v/>
      </c>
      <c r="V823" s="296" t="str">
        <f t="shared" si="103"/>
        <v/>
      </c>
      <c r="W823" s="8"/>
      <c r="AR823" t="str">
        <f t="shared" si="104"/>
        <v/>
      </c>
      <c r="AS823" t="str">
        <f t="shared" si="99"/>
        <v/>
      </c>
      <c r="AT823" s="145"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ht="15" customHeight="1" x14ac:dyDescent="0.35">
      <c r="A824" s="271"/>
      <c r="B824" s="269"/>
      <c r="C824" s="270"/>
      <c r="D824" s="270"/>
      <c r="E824" s="270"/>
      <c r="F824" s="270"/>
      <c r="G824" s="272"/>
      <c r="H824" s="273"/>
      <c r="I824" s="271"/>
      <c r="J824" s="268"/>
      <c r="K824" s="268"/>
      <c r="L824" s="274"/>
      <c r="M824" s="275"/>
      <c r="N824" s="276"/>
      <c r="P824" s="291" t="str">
        <f>IF(R824 = "", "", COUNT($R$4:R824))</f>
        <v/>
      </c>
      <c r="Q824" s="291" t="str">
        <f t="shared" si="97"/>
        <v/>
      </c>
      <c r="R824" s="292" t="str">
        <f t="shared" si="98"/>
        <v/>
      </c>
      <c r="S824" s="293" t="str">
        <f t="shared" si="100"/>
        <v/>
      </c>
      <c r="T824" s="294" t="str">
        <f t="shared" si="101"/>
        <v/>
      </c>
      <c r="U824" s="295" t="str">
        <f t="shared" si="102"/>
        <v/>
      </c>
      <c r="V824" s="296" t="str">
        <f t="shared" si="103"/>
        <v/>
      </c>
      <c r="W824" s="8"/>
      <c r="AR824" t="str">
        <f t="shared" si="104"/>
        <v/>
      </c>
      <c r="AS824" t="str">
        <f t="shared" si="99"/>
        <v/>
      </c>
      <c r="AT824" s="145"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ht="15" customHeight="1" x14ac:dyDescent="0.35">
      <c r="A825" s="271"/>
      <c r="B825" s="269"/>
      <c r="C825" s="270"/>
      <c r="D825" s="270"/>
      <c r="E825" s="270"/>
      <c r="F825" s="270"/>
      <c r="G825" s="272"/>
      <c r="H825" s="273"/>
      <c r="I825" s="271"/>
      <c r="J825" s="268"/>
      <c r="K825" s="268"/>
      <c r="L825" s="274"/>
      <c r="M825" s="275"/>
      <c r="N825" s="276"/>
      <c r="P825" s="291" t="str">
        <f>IF(R825 = "", "", COUNT($R$4:R825))</f>
        <v/>
      </c>
      <c r="Q825" s="291" t="str">
        <f t="shared" si="97"/>
        <v/>
      </c>
      <c r="R825" s="292" t="str">
        <f t="shared" si="98"/>
        <v/>
      </c>
      <c r="S825" s="293" t="str">
        <f t="shared" si="100"/>
        <v/>
      </c>
      <c r="T825" s="294" t="str">
        <f t="shared" si="101"/>
        <v/>
      </c>
      <c r="U825" s="295" t="str">
        <f t="shared" si="102"/>
        <v/>
      </c>
      <c r="V825" s="296" t="str">
        <f t="shared" si="103"/>
        <v/>
      </c>
      <c r="W825" s="8"/>
      <c r="AR825" t="str">
        <f t="shared" si="104"/>
        <v/>
      </c>
      <c r="AS825" t="str">
        <f t="shared" si="99"/>
        <v/>
      </c>
      <c r="AT825" s="145"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ht="15" customHeight="1" x14ac:dyDescent="0.35">
      <c r="A826" s="271"/>
      <c r="B826" s="269"/>
      <c r="C826" s="270"/>
      <c r="D826" s="270"/>
      <c r="E826" s="270"/>
      <c r="F826" s="270"/>
      <c r="G826" s="272"/>
      <c r="H826" s="273"/>
      <c r="I826" s="271"/>
      <c r="J826" s="268"/>
      <c r="K826" s="268"/>
      <c r="L826" s="274"/>
      <c r="M826" s="275"/>
      <c r="N826" s="276"/>
      <c r="P826" s="291" t="str">
        <f>IF(R826 = "", "", COUNT($R$4:R826))</f>
        <v/>
      </c>
      <c r="Q826" s="291" t="str">
        <f t="shared" si="97"/>
        <v/>
      </c>
      <c r="R826" s="292" t="str">
        <f t="shared" si="98"/>
        <v/>
      </c>
      <c r="S826" s="293" t="str">
        <f t="shared" si="100"/>
        <v/>
      </c>
      <c r="T826" s="294" t="str">
        <f t="shared" si="101"/>
        <v/>
      </c>
      <c r="U826" s="295" t="str">
        <f t="shared" si="102"/>
        <v/>
      </c>
      <c r="V826" s="296" t="str">
        <f t="shared" si="103"/>
        <v/>
      </c>
      <c r="W826" s="8"/>
      <c r="AR826" t="str">
        <f t="shared" si="104"/>
        <v/>
      </c>
      <c r="AS826" t="str">
        <f t="shared" si="99"/>
        <v/>
      </c>
      <c r="AT826" s="145"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ht="15" customHeight="1" x14ac:dyDescent="0.35">
      <c r="A827" s="271"/>
      <c r="B827" s="269"/>
      <c r="C827" s="270"/>
      <c r="D827" s="270"/>
      <c r="E827" s="270"/>
      <c r="F827" s="270"/>
      <c r="G827" s="272"/>
      <c r="H827" s="273"/>
      <c r="I827" s="271"/>
      <c r="J827" s="268"/>
      <c r="K827" s="268"/>
      <c r="L827" s="274"/>
      <c r="M827" s="275"/>
      <c r="N827" s="276"/>
      <c r="P827" s="291" t="str">
        <f>IF(R827 = "", "", COUNT($R$4:R827))</f>
        <v/>
      </c>
      <c r="Q827" s="291" t="str">
        <f t="shared" si="97"/>
        <v/>
      </c>
      <c r="R827" s="292" t="str">
        <f t="shared" si="98"/>
        <v/>
      </c>
      <c r="S827" s="293" t="str">
        <f t="shared" si="100"/>
        <v/>
      </c>
      <c r="T827" s="294" t="str">
        <f t="shared" si="101"/>
        <v/>
      </c>
      <c r="U827" s="295" t="str">
        <f t="shared" si="102"/>
        <v/>
      </c>
      <c r="V827" s="296" t="str">
        <f t="shared" si="103"/>
        <v/>
      </c>
      <c r="W827" s="8"/>
      <c r="AR827" t="str">
        <f t="shared" si="104"/>
        <v/>
      </c>
      <c r="AS827" t="str">
        <f t="shared" si="99"/>
        <v/>
      </c>
      <c r="AT827" s="145"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ht="15" customHeight="1" x14ac:dyDescent="0.35">
      <c r="A828" s="271"/>
      <c r="B828" s="269"/>
      <c r="C828" s="270"/>
      <c r="D828" s="270"/>
      <c r="E828" s="270"/>
      <c r="F828" s="270"/>
      <c r="G828" s="272"/>
      <c r="H828" s="273"/>
      <c r="I828" s="271"/>
      <c r="J828" s="268"/>
      <c r="K828" s="268"/>
      <c r="L828" s="274"/>
      <c r="M828" s="275"/>
      <c r="N828" s="276"/>
      <c r="P828" s="291" t="str">
        <f>IF(R828 = "", "", COUNT($R$4:R828))</f>
        <v/>
      </c>
      <c r="Q828" s="291" t="str">
        <f t="shared" si="97"/>
        <v/>
      </c>
      <c r="R828" s="292" t="str">
        <f t="shared" si="98"/>
        <v/>
      </c>
      <c r="S828" s="293" t="str">
        <f t="shared" si="100"/>
        <v/>
      </c>
      <c r="T828" s="294" t="str">
        <f t="shared" si="101"/>
        <v/>
      </c>
      <c r="U828" s="295" t="str">
        <f t="shared" si="102"/>
        <v/>
      </c>
      <c r="V828" s="296" t="str">
        <f t="shared" si="103"/>
        <v/>
      </c>
      <c r="W828" s="8"/>
      <c r="AR828" t="str">
        <f t="shared" si="104"/>
        <v/>
      </c>
      <c r="AS828" t="str">
        <f t="shared" si="99"/>
        <v/>
      </c>
      <c r="AT828" s="145"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ht="15" customHeight="1" x14ac:dyDescent="0.35">
      <c r="A829" s="271"/>
      <c r="B829" s="269"/>
      <c r="C829" s="270"/>
      <c r="D829" s="270"/>
      <c r="E829" s="270"/>
      <c r="F829" s="270"/>
      <c r="G829" s="272"/>
      <c r="H829" s="273"/>
      <c r="I829" s="271"/>
      <c r="J829" s="268"/>
      <c r="K829" s="268"/>
      <c r="L829" s="274"/>
      <c r="M829" s="275"/>
      <c r="N829" s="276"/>
      <c r="P829" s="291" t="str">
        <f>IF(R829 = "", "", COUNT($R$4:R829))</f>
        <v/>
      </c>
      <c r="Q829" s="291" t="str">
        <f t="shared" si="97"/>
        <v/>
      </c>
      <c r="R829" s="292" t="str">
        <f t="shared" si="98"/>
        <v/>
      </c>
      <c r="S829" s="293" t="str">
        <f t="shared" si="100"/>
        <v/>
      </c>
      <c r="T829" s="294" t="str">
        <f t="shared" si="101"/>
        <v/>
      </c>
      <c r="U829" s="295" t="str">
        <f t="shared" si="102"/>
        <v/>
      </c>
      <c r="V829" s="296" t="str">
        <f t="shared" si="103"/>
        <v/>
      </c>
      <c r="W829" s="8"/>
      <c r="AR829" t="str">
        <f t="shared" si="104"/>
        <v/>
      </c>
      <c r="AS829" t="str">
        <f t="shared" si="99"/>
        <v/>
      </c>
      <c r="AT829" s="145"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ht="15" customHeight="1" x14ac:dyDescent="0.35">
      <c r="A830" s="271"/>
      <c r="B830" s="269"/>
      <c r="C830" s="270"/>
      <c r="D830" s="270"/>
      <c r="E830" s="270"/>
      <c r="F830" s="270"/>
      <c r="G830" s="272"/>
      <c r="H830" s="273"/>
      <c r="I830" s="271"/>
      <c r="J830" s="268"/>
      <c r="K830" s="268"/>
      <c r="L830" s="274"/>
      <c r="M830" s="275"/>
      <c r="N830" s="276"/>
      <c r="P830" s="291" t="str">
        <f>IF(R830 = "", "", COUNT($R$4:R830))</f>
        <v/>
      </c>
      <c r="Q830" s="291" t="str">
        <f t="shared" si="97"/>
        <v/>
      </c>
      <c r="R830" s="292" t="str">
        <f t="shared" si="98"/>
        <v/>
      </c>
      <c r="S830" s="293" t="str">
        <f t="shared" si="100"/>
        <v/>
      </c>
      <c r="T830" s="294" t="str">
        <f t="shared" si="101"/>
        <v/>
      </c>
      <c r="U830" s="295" t="str">
        <f t="shared" si="102"/>
        <v/>
      </c>
      <c r="V830" s="296" t="str">
        <f t="shared" si="103"/>
        <v/>
      </c>
      <c r="W830" s="8"/>
      <c r="AR830" t="str">
        <f t="shared" si="104"/>
        <v/>
      </c>
      <c r="AS830" t="str">
        <f t="shared" si="99"/>
        <v/>
      </c>
      <c r="AT830" s="145"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ht="15" customHeight="1" x14ac:dyDescent="0.35">
      <c r="A831" s="271"/>
      <c r="B831" s="269"/>
      <c r="C831" s="270"/>
      <c r="D831" s="270"/>
      <c r="E831" s="270"/>
      <c r="F831" s="270"/>
      <c r="G831" s="272"/>
      <c r="H831" s="273"/>
      <c r="I831" s="271"/>
      <c r="J831" s="268"/>
      <c r="K831" s="268"/>
      <c r="L831" s="274"/>
      <c r="M831" s="275"/>
      <c r="N831" s="276"/>
      <c r="P831" s="291" t="str">
        <f>IF(R831 = "", "", COUNT($R$4:R831))</f>
        <v/>
      </c>
      <c r="Q831" s="291" t="str">
        <f t="shared" si="97"/>
        <v/>
      </c>
      <c r="R831" s="292" t="str">
        <f t="shared" si="98"/>
        <v/>
      </c>
      <c r="S831" s="293" t="str">
        <f t="shared" si="100"/>
        <v/>
      </c>
      <c r="T831" s="294" t="str">
        <f t="shared" si="101"/>
        <v/>
      </c>
      <c r="U831" s="295" t="str">
        <f t="shared" si="102"/>
        <v/>
      </c>
      <c r="V831" s="296" t="str">
        <f t="shared" si="103"/>
        <v/>
      </c>
      <c r="W831" s="8"/>
      <c r="AR831" t="str">
        <f t="shared" si="104"/>
        <v/>
      </c>
      <c r="AS831" t="str">
        <f t="shared" si="99"/>
        <v/>
      </c>
      <c r="AT831" s="145"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ht="15" customHeight="1" x14ac:dyDescent="0.35">
      <c r="A832" s="271"/>
      <c r="B832" s="269"/>
      <c r="C832" s="270"/>
      <c r="D832" s="270"/>
      <c r="E832" s="270"/>
      <c r="F832" s="270"/>
      <c r="G832" s="272"/>
      <c r="H832" s="273"/>
      <c r="I832" s="271"/>
      <c r="J832" s="268"/>
      <c r="K832" s="268"/>
      <c r="L832" s="274"/>
      <c r="M832" s="275"/>
      <c r="N832" s="276"/>
      <c r="P832" s="291" t="str">
        <f>IF(R832 = "", "", COUNT($R$4:R832))</f>
        <v/>
      </c>
      <c r="Q832" s="291" t="str">
        <f t="shared" si="97"/>
        <v/>
      </c>
      <c r="R832" s="292" t="str">
        <f t="shared" si="98"/>
        <v/>
      </c>
      <c r="S832" s="293" t="str">
        <f t="shared" si="100"/>
        <v/>
      </c>
      <c r="T832" s="294" t="str">
        <f t="shared" si="101"/>
        <v/>
      </c>
      <c r="U832" s="295" t="str">
        <f t="shared" si="102"/>
        <v/>
      </c>
      <c r="V832" s="296" t="str">
        <f t="shared" si="103"/>
        <v/>
      </c>
      <c r="W832" s="8"/>
      <c r="AR832" t="str">
        <f t="shared" si="104"/>
        <v/>
      </c>
      <c r="AS832" t="str">
        <f t="shared" si="99"/>
        <v/>
      </c>
      <c r="AT832" s="145"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ht="15" customHeight="1" x14ac:dyDescent="0.35">
      <c r="A833" s="271"/>
      <c r="B833" s="269"/>
      <c r="C833" s="270"/>
      <c r="D833" s="270"/>
      <c r="E833" s="270"/>
      <c r="F833" s="270"/>
      <c r="G833" s="272"/>
      <c r="H833" s="273"/>
      <c r="I833" s="271"/>
      <c r="J833" s="268"/>
      <c r="K833" s="268"/>
      <c r="L833" s="274"/>
      <c r="M833" s="275"/>
      <c r="N833" s="276"/>
      <c r="P833" s="291" t="str">
        <f>IF(R833 = "", "", COUNT($R$4:R833))</f>
        <v/>
      </c>
      <c r="Q833" s="291" t="str">
        <f t="shared" si="97"/>
        <v/>
      </c>
      <c r="R833" s="292" t="str">
        <f t="shared" si="98"/>
        <v/>
      </c>
      <c r="S833" s="293" t="str">
        <f t="shared" si="100"/>
        <v/>
      </c>
      <c r="T833" s="294" t="str">
        <f t="shared" si="101"/>
        <v/>
      </c>
      <c r="U833" s="295" t="str">
        <f t="shared" si="102"/>
        <v/>
      </c>
      <c r="V833" s="296" t="str">
        <f t="shared" si="103"/>
        <v/>
      </c>
      <c r="W833" s="8"/>
      <c r="AR833" t="str">
        <f t="shared" si="104"/>
        <v/>
      </c>
      <c r="AS833" t="str">
        <f t="shared" si="99"/>
        <v/>
      </c>
      <c r="AT833" s="145"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ht="15" customHeight="1" x14ac:dyDescent="0.35">
      <c r="A834" s="271"/>
      <c r="B834" s="269"/>
      <c r="C834" s="270"/>
      <c r="D834" s="270"/>
      <c r="E834" s="270"/>
      <c r="F834" s="270"/>
      <c r="G834" s="272"/>
      <c r="H834" s="273"/>
      <c r="I834" s="271"/>
      <c r="J834" s="268"/>
      <c r="K834" s="268"/>
      <c r="L834" s="274"/>
      <c r="M834" s="275"/>
      <c r="N834" s="276"/>
      <c r="P834" s="291" t="str">
        <f>IF(R834 = "", "", COUNT($R$4:R834))</f>
        <v/>
      </c>
      <c r="Q834" s="291" t="str">
        <f t="shared" si="97"/>
        <v/>
      </c>
      <c r="R834" s="292" t="str">
        <f t="shared" si="98"/>
        <v/>
      </c>
      <c r="S834" s="293" t="str">
        <f t="shared" si="100"/>
        <v/>
      </c>
      <c r="T834" s="294" t="str">
        <f t="shared" si="101"/>
        <v/>
      </c>
      <c r="U834" s="295" t="str">
        <f t="shared" si="102"/>
        <v/>
      </c>
      <c r="V834" s="296" t="str">
        <f t="shared" si="103"/>
        <v/>
      </c>
      <c r="W834" s="8"/>
      <c r="AR834" t="str">
        <f t="shared" si="104"/>
        <v/>
      </c>
      <c r="AS834" t="str">
        <f t="shared" si="99"/>
        <v/>
      </c>
      <c r="AT834" s="145"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ht="15" customHeight="1" x14ac:dyDescent="0.35">
      <c r="A835" s="271"/>
      <c r="B835" s="269"/>
      <c r="C835" s="270"/>
      <c r="D835" s="270"/>
      <c r="E835" s="270"/>
      <c r="F835" s="270"/>
      <c r="G835" s="272"/>
      <c r="H835" s="273"/>
      <c r="I835" s="271"/>
      <c r="J835" s="268"/>
      <c r="K835" s="268"/>
      <c r="L835" s="274"/>
      <c r="M835" s="275"/>
      <c r="N835" s="276"/>
      <c r="P835" s="291" t="str">
        <f>IF(R835 = "", "", COUNT($R$4:R835))</f>
        <v/>
      </c>
      <c r="Q835" s="291" t="str">
        <f t="shared" si="97"/>
        <v/>
      </c>
      <c r="R835" s="292" t="str">
        <f t="shared" si="98"/>
        <v/>
      </c>
      <c r="S835" s="293" t="str">
        <f t="shared" si="100"/>
        <v/>
      </c>
      <c r="T835" s="294" t="str">
        <f t="shared" si="101"/>
        <v/>
      </c>
      <c r="U835" s="295" t="str">
        <f t="shared" si="102"/>
        <v/>
      </c>
      <c r="V835" s="296" t="str">
        <f t="shared" si="103"/>
        <v/>
      </c>
      <c r="W835" s="8"/>
      <c r="AR835" t="str">
        <f t="shared" si="104"/>
        <v/>
      </c>
      <c r="AS835" t="str">
        <f t="shared" si="99"/>
        <v/>
      </c>
      <c r="AT835" s="145"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ht="15" customHeight="1" x14ac:dyDescent="0.35">
      <c r="A836" s="271"/>
      <c r="B836" s="269"/>
      <c r="C836" s="270"/>
      <c r="D836" s="270"/>
      <c r="E836" s="270"/>
      <c r="F836" s="270"/>
      <c r="G836" s="272"/>
      <c r="H836" s="273"/>
      <c r="I836" s="271"/>
      <c r="J836" s="268"/>
      <c r="K836" s="268"/>
      <c r="L836" s="274"/>
      <c r="M836" s="275"/>
      <c r="N836" s="276"/>
      <c r="P836" s="291" t="str">
        <f>IF(R836 = "", "", COUNT($R$4:R836))</f>
        <v/>
      </c>
      <c r="Q836" s="291" t="str">
        <f t="shared" ref="Q836:Q899" si="105">IF(B836="", "", YEAR(B836))</f>
        <v/>
      </c>
      <c r="R836" s="292" t="str">
        <f t="shared" ref="R836:R899" si="106">IF(A836="", "", IF(G836="",1,IF(G836="O",1,IF(G836="C",8.4,IF(G836="B",8.4,IF(G836="A",76.8,IF(G836="K",76.8,"ERR")))))))</f>
        <v/>
      </c>
      <c r="S836" s="293" t="str">
        <f t="shared" si="100"/>
        <v/>
      </c>
      <c r="T836" s="294" t="str">
        <f t="shared" si="101"/>
        <v/>
      </c>
      <c r="U836" s="295" t="str">
        <f t="shared" si="102"/>
        <v/>
      </c>
      <c r="V836" s="296" t="str">
        <f t="shared" si="103"/>
        <v/>
      </c>
      <c r="W836" s="8"/>
      <c r="AR836" t="str">
        <f t="shared" si="104"/>
        <v/>
      </c>
      <c r="AS836" t="str">
        <f t="shared" ref="AS836:AS899" si="107">IF(OR(M836="Y",N836="Y"),"Y","")</f>
        <v/>
      </c>
      <c r="AT836" s="145"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ht="15" customHeight="1" x14ac:dyDescent="0.35">
      <c r="A837" s="271"/>
      <c r="B837" s="269"/>
      <c r="C837" s="270"/>
      <c r="D837" s="270"/>
      <c r="E837" s="270"/>
      <c r="F837" s="270"/>
      <c r="G837" s="272"/>
      <c r="H837" s="273"/>
      <c r="I837" s="271"/>
      <c r="J837" s="268"/>
      <c r="K837" s="268"/>
      <c r="L837" s="274"/>
      <c r="M837" s="275"/>
      <c r="N837" s="276"/>
      <c r="P837" s="291" t="str">
        <f>IF(R837 = "", "", COUNT($R$4:R837))</f>
        <v/>
      </c>
      <c r="Q837" s="291" t="str">
        <f t="shared" si="105"/>
        <v/>
      </c>
      <c r="R837" s="292" t="str">
        <f t="shared" si="106"/>
        <v/>
      </c>
      <c r="S837" s="293" t="str">
        <f t="shared" ref="S837:S900" si="108">IF(M837&lt;&gt;"",R837,"")</f>
        <v/>
      </c>
      <c r="T837" s="294" t="str">
        <f t="shared" ref="T837:T900" si="109">IF(IF(M837&lt;&gt;"",G837,"")=0, "O", IF(M837&lt;&gt;"",G837,""))</f>
        <v/>
      </c>
      <c r="U837" s="295" t="str">
        <f t="shared" ref="U837:U900" si="110">IF(N837&lt;&gt;"",R837,"")</f>
        <v/>
      </c>
      <c r="V837" s="296" t="str">
        <f t="shared" ref="V837:V900" si="111">IF(IF(N837&lt;&gt;"",G837,"")=0, "O", IF(N837&lt;&gt;"",G837,""))</f>
        <v/>
      </c>
      <c r="W837" s="8"/>
      <c r="AR837" t="str">
        <f t="shared" ref="AR837:AR900" si="112">IF(P837&gt;0, P837, "")</f>
        <v/>
      </c>
      <c r="AS837" t="str">
        <f t="shared" si="107"/>
        <v/>
      </c>
      <c r="AT837" s="145"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ht="15" customHeight="1" x14ac:dyDescent="0.35">
      <c r="A838" s="271"/>
      <c r="B838" s="269"/>
      <c r="C838" s="270"/>
      <c r="D838" s="270"/>
      <c r="E838" s="270"/>
      <c r="F838" s="270"/>
      <c r="G838" s="272"/>
      <c r="H838" s="273"/>
      <c r="I838" s="271"/>
      <c r="J838" s="268"/>
      <c r="K838" s="268"/>
      <c r="L838" s="274"/>
      <c r="M838" s="275"/>
      <c r="N838" s="276"/>
      <c r="P838" s="291" t="str">
        <f>IF(R838 = "", "", COUNT($R$4:R838))</f>
        <v/>
      </c>
      <c r="Q838" s="291" t="str">
        <f t="shared" si="105"/>
        <v/>
      </c>
      <c r="R838" s="292" t="str">
        <f t="shared" si="106"/>
        <v/>
      </c>
      <c r="S838" s="293" t="str">
        <f t="shared" si="108"/>
        <v/>
      </c>
      <c r="T838" s="294" t="str">
        <f t="shared" si="109"/>
        <v/>
      </c>
      <c r="U838" s="295" t="str">
        <f t="shared" si="110"/>
        <v/>
      </c>
      <c r="V838" s="296" t="str">
        <f t="shared" si="111"/>
        <v/>
      </c>
      <c r="W838" s="8"/>
      <c r="AR838" t="str">
        <f t="shared" si="112"/>
        <v/>
      </c>
      <c r="AS838" t="str">
        <f t="shared" si="107"/>
        <v/>
      </c>
      <c r="AT838" s="145"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ht="15" customHeight="1" x14ac:dyDescent="0.35">
      <c r="A839" s="271"/>
      <c r="B839" s="269"/>
      <c r="C839" s="270"/>
      <c r="D839" s="270"/>
      <c r="E839" s="270"/>
      <c r="F839" s="270"/>
      <c r="G839" s="272"/>
      <c r="H839" s="273"/>
      <c r="I839" s="271"/>
      <c r="J839" s="268"/>
      <c r="K839" s="268"/>
      <c r="L839" s="274"/>
      <c r="M839" s="275"/>
      <c r="N839" s="276"/>
      <c r="P839" s="291" t="str">
        <f>IF(R839 = "", "", COUNT($R$4:R839))</f>
        <v/>
      </c>
      <c r="Q839" s="291" t="str">
        <f t="shared" si="105"/>
        <v/>
      </c>
      <c r="R839" s="292" t="str">
        <f t="shared" si="106"/>
        <v/>
      </c>
      <c r="S839" s="293" t="str">
        <f t="shared" si="108"/>
        <v/>
      </c>
      <c r="T839" s="294" t="str">
        <f t="shared" si="109"/>
        <v/>
      </c>
      <c r="U839" s="295" t="str">
        <f t="shared" si="110"/>
        <v/>
      </c>
      <c r="V839" s="296" t="str">
        <f t="shared" si="111"/>
        <v/>
      </c>
      <c r="W839" s="8"/>
      <c r="AR839" t="str">
        <f t="shared" si="112"/>
        <v/>
      </c>
      <c r="AS839" t="str">
        <f t="shared" si="107"/>
        <v/>
      </c>
      <c r="AT839" s="145"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ht="15" customHeight="1" x14ac:dyDescent="0.35">
      <c r="A840" s="271"/>
      <c r="B840" s="269"/>
      <c r="C840" s="270"/>
      <c r="D840" s="270"/>
      <c r="E840" s="270"/>
      <c r="F840" s="270"/>
      <c r="G840" s="272"/>
      <c r="H840" s="273"/>
      <c r="I840" s="271"/>
      <c r="J840" s="268"/>
      <c r="K840" s="268"/>
      <c r="L840" s="274"/>
      <c r="M840" s="275"/>
      <c r="N840" s="276"/>
      <c r="P840" s="291" t="str">
        <f>IF(R840 = "", "", COUNT($R$4:R840))</f>
        <v/>
      </c>
      <c r="Q840" s="291" t="str">
        <f t="shared" si="105"/>
        <v/>
      </c>
      <c r="R840" s="292" t="str">
        <f t="shared" si="106"/>
        <v/>
      </c>
      <c r="S840" s="293" t="str">
        <f t="shared" si="108"/>
        <v/>
      </c>
      <c r="T840" s="294" t="str">
        <f t="shared" si="109"/>
        <v/>
      </c>
      <c r="U840" s="295" t="str">
        <f t="shared" si="110"/>
        <v/>
      </c>
      <c r="V840" s="296" t="str">
        <f t="shared" si="111"/>
        <v/>
      </c>
      <c r="W840" s="8"/>
      <c r="AR840" t="str">
        <f t="shared" si="112"/>
        <v/>
      </c>
      <c r="AS840" t="str">
        <f t="shared" si="107"/>
        <v/>
      </c>
      <c r="AT840" s="145"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ht="15" customHeight="1" x14ac:dyDescent="0.35">
      <c r="A841" s="271"/>
      <c r="B841" s="269"/>
      <c r="C841" s="270"/>
      <c r="D841" s="270"/>
      <c r="E841" s="270"/>
      <c r="F841" s="270"/>
      <c r="G841" s="272"/>
      <c r="H841" s="273"/>
      <c r="I841" s="271"/>
      <c r="J841" s="268"/>
      <c r="K841" s="268"/>
      <c r="L841" s="274"/>
      <c r="M841" s="275"/>
      <c r="N841" s="276"/>
      <c r="P841" s="291" t="str">
        <f>IF(R841 = "", "", COUNT($R$4:R841))</f>
        <v/>
      </c>
      <c r="Q841" s="291" t="str">
        <f t="shared" si="105"/>
        <v/>
      </c>
      <c r="R841" s="292" t="str">
        <f t="shared" si="106"/>
        <v/>
      </c>
      <c r="S841" s="293" t="str">
        <f t="shared" si="108"/>
        <v/>
      </c>
      <c r="T841" s="294" t="str">
        <f t="shared" si="109"/>
        <v/>
      </c>
      <c r="U841" s="295" t="str">
        <f t="shared" si="110"/>
        <v/>
      </c>
      <c r="V841" s="296" t="str">
        <f t="shared" si="111"/>
        <v/>
      </c>
      <c r="W841" s="8"/>
      <c r="AR841" t="str">
        <f t="shared" si="112"/>
        <v/>
      </c>
      <c r="AS841" t="str">
        <f t="shared" si="107"/>
        <v/>
      </c>
      <c r="AT841" s="145"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ht="15" customHeight="1" x14ac:dyDescent="0.35">
      <c r="A842" s="271"/>
      <c r="B842" s="269"/>
      <c r="C842" s="270"/>
      <c r="D842" s="270"/>
      <c r="E842" s="270"/>
      <c r="F842" s="270"/>
      <c r="G842" s="272"/>
      <c r="H842" s="273"/>
      <c r="I842" s="271"/>
      <c r="J842" s="268"/>
      <c r="K842" s="268"/>
      <c r="L842" s="274"/>
      <c r="M842" s="275"/>
      <c r="N842" s="276"/>
      <c r="P842" s="291" t="str">
        <f>IF(R842 = "", "", COUNT($R$4:R842))</f>
        <v/>
      </c>
      <c r="Q842" s="291" t="str">
        <f t="shared" si="105"/>
        <v/>
      </c>
      <c r="R842" s="292" t="str">
        <f t="shared" si="106"/>
        <v/>
      </c>
      <c r="S842" s="293" t="str">
        <f t="shared" si="108"/>
        <v/>
      </c>
      <c r="T842" s="294" t="str">
        <f t="shared" si="109"/>
        <v/>
      </c>
      <c r="U842" s="295" t="str">
        <f t="shared" si="110"/>
        <v/>
      </c>
      <c r="V842" s="296" t="str">
        <f t="shared" si="111"/>
        <v/>
      </c>
      <c r="W842" s="8"/>
      <c r="AR842" t="str">
        <f t="shared" si="112"/>
        <v/>
      </c>
      <c r="AS842" t="str">
        <f t="shared" si="107"/>
        <v/>
      </c>
      <c r="AT842" s="145"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ht="15" customHeight="1" x14ac:dyDescent="0.35">
      <c r="A843" s="271"/>
      <c r="B843" s="269"/>
      <c r="C843" s="270"/>
      <c r="D843" s="270"/>
      <c r="E843" s="270"/>
      <c r="F843" s="270"/>
      <c r="G843" s="272"/>
      <c r="H843" s="273"/>
      <c r="I843" s="271"/>
      <c r="J843" s="268"/>
      <c r="K843" s="268"/>
      <c r="L843" s="274"/>
      <c r="M843" s="275"/>
      <c r="N843" s="276"/>
      <c r="P843" s="291" t="str">
        <f>IF(R843 = "", "", COUNT($R$4:R843))</f>
        <v/>
      </c>
      <c r="Q843" s="291" t="str">
        <f t="shared" si="105"/>
        <v/>
      </c>
      <c r="R843" s="292" t="str">
        <f t="shared" si="106"/>
        <v/>
      </c>
      <c r="S843" s="293" t="str">
        <f t="shared" si="108"/>
        <v/>
      </c>
      <c r="T843" s="294" t="str">
        <f t="shared" si="109"/>
        <v/>
      </c>
      <c r="U843" s="295" t="str">
        <f t="shared" si="110"/>
        <v/>
      </c>
      <c r="V843" s="296" t="str">
        <f t="shared" si="111"/>
        <v/>
      </c>
      <c r="W843" s="8"/>
      <c r="AR843" t="str">
        <f t="shared" si="112"/>
        <v/>
      </c>
      <c r="AS843" t="str">
        <f t="shared" si="107"/>
        <v/>
      </c>
      <c r="AT843" s="145"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ht="15" customHeight="1" x14ac:dyDescent="0.35">
      <c r="A844" s="271"/>
      <c r="B844" s="269"/>
      <c r="C844" s="270"/>
      <c r="D844" s="270"/>
      <c r="E844" s="270"/>
      <c r="F844" s="270"/>
      <c r="G844" s="272"/>
      <c r="H844" s="273"/>
      <c r="I844" s="271"/>
      <c r="J844" s="268"/>
      <c r="K844" s="268"/>
      <c r="L844" s="274"/>
      <c r="M844" s="275"/>
      <c r="N844" s="276"/>
      <c r="P844" s="291" t="str">
        <f>IF(R844 = "", "", COUNT($R$4:R844))</f>
        <v/>
      </c>
      <c r="Q844" s="291" t="str">
        <f t="shared" si="105"/>
        <v/>
      </c>
      <c r="R844" s="292" t="str">
        <f t="shared" si="106"/>
        <v/>
      </c>
      <c r="S844" s="293" t="str">
        <f t="shared" si="108"/>
        <v/>
      </c>
      <c r="T844" s="294" t="str">
        <f t="shared" si="109"/>
        <v/>
      </c>
      <c r="U844" s="295" t="str">
        <f t="shared" si="110"/>
        <v/>
      </c>
      <c r="V844" s="296" t="str">
        <f t="shared" si="111"/>
        <v/>
      </c>
      <c r="W844" s="8"/>
      <c r="AR844" t="str">
        <f t="shared" si="112"/>
        <v/>
      </c>
      <c r="AS844" t="str">
        <f t="shared" si="107"/>
        <v/>
      </c>
      <c r="AT844" s="145"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ht="15" customHeight="1" x14ac:dyDescent="0.35">
      <c r="A845" s="271"/>
      <c r="B845" s="269"/>
      <c r="C845" s="270"/>
      <c r="D845" s="270"/>
      <c r="E845" s="270"/>
      <c r="F845" s="270"/>
      <c r="G845" s="272"/>
      <c r="H845" s="273"/>
      <c r="I845" s="271"/>
      <c r="J845" s="268"/>
      <c r="K845" s="268"/>
      <c r="L845" s="274"/>
      <c r="M845" s="275"/>
      <c r="N845" s="276"/>
      <c r="P845" s="291" t="str">
        <f>IF(R845 = "", "", COUNT($R$4:R845))</f>
        <v/>
      </c>
      <c r="Q845" s="291" t="str">
        <f t="shared" si="105"/>
        <v/>
      </c>
      <c r="R845" s="292" t="str">
        <f t="shared" si="106"/>
        <v/>
      </c>
      <c r="S845" s="293" t="str">
        <f t="shared" si="108"/>
        <v/>
      </c>
      <c r="T845" s="294" t="str">
        <f t="shared" si="109"/>
        <v/>
      </c>
      <c r="U845" s="295" t="str">
        <f t="shared" si="110"/>
        <v/>
      </c>
      <c r="V845" s="296" t="str">
        <f t="shared" si="111"/>
        <v/>
      </c>
      <c r="W845" s="8"/>
      <c r="AR845" t="str">
        <f t="shared" si="112"/>
        <v/>
      </c>
      <c r="AS845" t="str">
        <f t="shared" si="107"/>
        <v/>
      </c>
      <c r="AT845" s="145"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ht="15" customHeight="1" x14ac:dyDescent="0.35">
      <c r="A846" s="271"/>
      <c r="B846" s="269"/>
      <c r="C846" s="270"/>
      <c r="D846" s="270"/>
      <c r="E846" s="270"/>
      <c r="F846" s="270"/>
      <c r="G846" s="272"/>
      <c r="H846" s="273"/>
      <c r="I846" s="271"/>
      <c r="J846" s="268"/>
      <c r="K846" s="268"/>
      <c r="L846" s="274"/>
      <c r="M846" s="275"/>
      <c r="N846" s="276"/>
      <c r="P846" s="291" t="str">
        <f>IF(R846 = "", "", COUNT($R$4:R846))</f>
        <v/>
      </c>
      <c r="Q846" s="291" t="str">
        <f t="shared" si="105"/>
        <v/>
      </c>
      <c r="R846" s="292" t="str">
        <f t="shared" si="106"/>
        <v/>
      </c>
      <c r="S846" s="293" t="str">
        <f t="shared" si="108"/>
        <v/>
      </c>
      <c r="T846" s="294" t="str">
        <f t="shared" si="109"/>
        <v/>
      </c>
      <c r="U846" s="295" t="str">
        <f t="shared" si="110"/>
        <v/>
      </c>
      <c r="V846" s="296" t="str">
        <f t="shared" si="111"/>
        <v/>
      </c>
      <c r="W846" s="8"/>
      <c r="AR846" t="str">
        <f t="shared" si="112"/>
        <v/>
      </c>
      <c r="AS846" t="str">
        <f t="shared" si="107"/>
        <v/>
      </c>
      <c r="AT846" s="145"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ht="15" customHeight="1" x14ac:dyDescent="0.35">
      <c r="A847" s="271"/>
      <c r="B847" s="269"/>
      <c r="C847" s="270"/>
      <c r="D847" s="270"/>
      <c r="E847" s="270"/>
      <c r="F847" s="270"/>
      <c r="G847" s="272"/>
      <c r="H847" s="273"/>
      <c r="I847" s="271"/>
      <c r="J847" s="268"/>
      <c r="K847" s="268"/>
      <c r="L847" s="274"/>
      <c r="M847" s="275"/>
      <c r="N847" s="276"/>
      <c r="P847" s="291" t="str">
        <f>IF(R847 = "", "", COUNT($R$4:R847))</f>
        <v/>
      </c>
      <c r="Q847" s="291" t="str">
        <f t="shared" si="105"/>
        <v/>
      </c>
      <c r="R847" s="292" t="str">
        <f t="shared" si="106"/>
        <v/>
      </c>
      <c r="S847" s="293" t="str">
        <f t="shared" si="108"/>
        <v/>
      </c>
      <c r="T847" s="294" t="str">
        <f t="shared" si="109"/>
        <v/>
      </c>
      <c r="U847" s="295" t="str">
        <f t="shared" si="110"/>
        <v/>
      </c>
      <c r="V847" s="296" t="str">
        <f t="shared" si="111"/>
        <v/>
      </c>
      <c r="W847" s="8"/>
      <c r="AR847" t="str">
        <f t="shared" si="112"/>
        <v/>
      </c>
      <c r="AS847" t="str">
        <f t="shared" si="107"/>
        <v/>
      </c>
      <c r="AT847" s="145"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ht="15" customHeight="1" x14ac:dyDescent="0.35">
      <c r="A848" s="271"/>
      <c r="B848" s="269"/>
      <c r="C848" s="270"/>
      <c r="D848" s="270"/>
      <c r="E848" s="270"/>
      <c r="F848" s="270"/>
      <c r="G848" s="272"/>
      <c r="H848" s="273"/>
      <c r="I848" s="271"/>
      <c r="J848" s="268"/>
      <c r="K848" s="268"/>
      <c r="L848" s="274"/>
      <c r="M848" s="275"/>
      <c r="N848" s="276"/>
      <c r="P848" s="291" t="str">
        <f>IF(R848 = "", "", COUNT($R$4:R848))</f>
        <v/>
      </c>
      <c r="Q848" s="291" t="str">
        <f t="shared" si="105"/>
        <v/>
      </c>
      <c r="R848" s="292" t="str">
        <f t="shared" si="106"/>
        <v/>
      </c>
      <c r="S848" s="293" t="str">
        <f t="shared" si="108"/>
        <v/>
      </c>
      <c r="T848" s="294" t="str">
        <f t="shared" si="109"/>
        <v/>
      </c>
      <c r="U848" s="295" t="str">
        <f t="shared" si="110"/>
        <v/>
      </c>
      <c r="V848" s="296" t="str">
        <f t="shared" si="111"/>
        <v/>
      </c>
      <c r="W848" s="8"/>
      <c r="AR848" t="str">
        <f t="shared" si="112"/>
        <v/>
      </c>
      <c r="AS848" t="str">
        <f t="shared" si="107"/>
        <v/>
      </c>
      <c r="AT848" s="145"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ht="15" customHeight="1" x14ac:dyDescent="0.35">
      <c r="A849" s="271"/>
      <c r="B849" s="269"/>
      <c r="C849" s="270"/>
      <c r="D849" s="270"/>
      <c r="E849" s="270"/>
      <c r="F849" s="270"/>
      <c r="G849" s="272"/>
      <c r="H849" s="273"/>
      <c r="I849" s="271"/>
      <c r="J849" s="268"/>
      <c r="K849" s="268"/>
      <c r="L849" s="274"/>
      <c r="M849" s="275"/>
      <c r="N849" s="276"/>
      <c r="P849" s="291" t="str">
        <f>IF(R849 = "", "", COUNT($R$4:R849))</f>
        <v/>
      </c>
      <c r="Q849" s="291" t="str">
        <f t="shared" si="105"/>
        <v/>
      </c>
      <c r="R849" s="292" t="str">
        <f t="shared" si="106"/>
        <v/>
      </c>
      <c r="S849" s="293" t="str">
        <f t="shared" si="108"/>
        <v/>
      </c>
      <c r="T849" s="294" t="str">
        <f t="shared" si="109"/>
        <v/>
      </c>
      <c r="U849" s="295" t="str">
        <f t="shared" si="110"/>
        <v/>
      </c>
      <c r="V849" s="296" t="str">
        <f t="shared" si="111"/>
        <v/>
      </c>
      <c r="W849" s="8"/>
      <c r="AR849" t="str">
        <f t="shared" si="112"/>
        <v/>
      </c>
      <c r="AS849" t="str">
        <f t="shared" si="107"/>
        <v/>
      </c>
      <c r="AT849" s="145"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ht="15" customHeight="1" x14ac:dyDescent="0.35">
      <c r="A850" s="271"/>
      <c r="B850" s="269"/>
      <c r="C850" s="270"/>
      <c r="D850" s="270"/>
      <c r="E850" s="270"/>
      <c r="F850" s="270"/>
      <c r="G850" s="272"/>
      <c r="H850" s="273"/>
      <c r="I850" s="271"/>
      <c r="J850" s="268"/>
      <c r="K850" s="268"/>
      <c r="L850" s="274"/>
      <c r="M850" s="275"/>
      <c r="N850" s="276"/>
      <c r="P850" s="291" t="str">
        <f>IF(R850 = "", "", COUNT($R$4:R850))</f>
        <v/>
      </c>
      <c r="Q850" s="291" t="str">
        <f t="shared" si="105"/>
        <v/>
      </c>
      <c r="R850" s="292" t="str">
        <f t="shared" si="106"/>
        <v/>
      </c>
      <c r="S850" s="293" t="str">
        <f t="shared" si="108"/>
        <v/>
      </c>
      <c r="T850" s="294" t="str">
        <f t="shared" si="109"/>
        <v/>
      </c>
      <c r="U850" s="295" t="str">
        <f t="shared" si="110"/>
        <v/>
      </c>
      <c r="V850" s="296" t="str">
        <f t="shared" si="111"/>
        <v/>
      </c>
      <c r="W850" s="8"/>
      <c r="AR850" t="str">
        <f t="shared" si="112"/>
        <v/>
      </c>
      <c r="AS850" t="str">
        <f t="shared" si="107"/>
        <v/>
      </c>
      <c r="AT850" s="145"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ht="15" customHeight="1" x14ac:dyDescent="0.35">
      <c r="A851" s="271"/>
      <c r="B851" s="269"/>
      <c r="C851" s="270"/>
      <c r="D851" s="270"/>
      <c r="E851" s="270"/>
      <c r="F851" s="270"/>
      <c r="G851" s="272"/>
      <c r="H851" s="273"/>
      <c r="I851" s="271"/>
      <c r="J851" s="268"/>
      <c r="K851" s="268"/>
      <c r="L851" s="274"/>
      <c r="M851" s="275"/>
      <c r="N851" s="276"/>
      <c r="P851" s="291" t="str">
        <f>IF(R851 = "", "", COUNT($R$4:R851))</f>
        <v/>
      </c>
      <c r="Q851" s="291" t="str">
        <f t="shared" si="105"/>
        <v/>
      </c>
      <c r="R851" s="292" t="str">
        <f t="shared" si="106"/>
        <v/>
      </c>
      <c r="S851" s="293" t="str">
        <f t="shared" si="108"/>
        <v/>
      </c>
      <c r="T851" s="294" t="str">
        <f t="shared" si="109"/>
        <v/>
      </c>
      <c r="U851" s="295" t="str">
        <f t="shared" si="110"/>
        <v/>
      </c>
      <c r="V851" s="296" t="str">
        <f t="shared" si="111"/>
        <v/>
      </c>
      <c r="W851" s="8"/>
      <c r="AR851" t="str">
        <f t="shared" si="112"/>
        <v/>
      </c>
      <c r="AS851" t="str">
        <f t="shared" si="107"/>
        <v/>
      </c>
      <c r="AT851" s="145"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ht="15" customHeight="1" x14ac:dyDescent="0.35">
      <c r="A852" s="271"/>
      <c r="B852" s="269"/>
      <c r="C852" s="270"/>
      <c r="D852" s="270"/>
      <c r="E852" s="270"/>
      <c r="F852" s="270"/>
      <c r="G852" s="272"/>
      <c r="H852" s="273"/>
      <c r="I852" s="271"/>
      <c r="J852" s="268"/>
      <c r="K852" s="268"/>
      <c r="L852" s="274"/>
      <c r="M852" s="275"/>
      <c r="N852" s="276"/>
      <c r="P852" s="291" t="str">
        <f>IF(R852 = "", "", COUNT($R$4:R852))</f>
        <v/>
      </c>
      <c r="Q852" s="291" t="str">
        <f t="shared" si="105"/>
        <v/>
      </c>
      <c r="R852" s="292" t="str">
        <f t="shared" si="106"/>
        <v/>
      </c>
      <c r="S852" s="293" t="str">
        <f t="shared" si="108"/>
        <v/>
      </c>
      <c r="T852" s="294" t="str">
        <f t="shared" si="109"/>
        <v/>
      </c>
      <c r="U852" s="295" t="str">
        <f t="shared" si="110"/>
        <v/>
      </c>
      <c r="V852" s="296" t="str">
        <f t="shared" si="111"/>
        <v/>
      </c>
      <c r="W852" s="8"/>
      <c r="AR852" t="str">
        <f t="shared" si="112"/>
        <v/>
      </c>
      <c r="AS852" t="str">
        <f t="shared" si="107"/>
        <v/>
      </c>
      <c r="AT852" s="145"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ht="15" customHeight="1" x14ac:dyDescent="0.35">
      <c r="A853" s="271"/>
      <c r="B853" s="269"/>
      <c r="C853" s="270"/>
      <c r="D853" s="270"/>
      <c r="E853" s="270"/>
      <c r="F853" s="270"/>
      <c r="G853" s="272"/>
      <c r="H853" s="273"/>
      <c r="I853" s="271"/>
      <c r="J853" s="268"/>
      <c r="K853" s="268"/>
      <c r="L853" s="274"/>
      <c r="M853" s="275"/>
      <c r="N853" s="276"/>
      <c r="P853" s="291" t="str">
        <f>IF(R853 = "", "", COUNT($R$4:R853))</f>
        <v/>
      </c>
      <c r="Q853" s="291" t="str">
        <f t="shared" si="105"/>
        <v/>
      </c>
      <c r="R853" s="292" t="str">
        <f t="shared" si="106"/>
        <v/>
      </c>
      <c r="S853" s="293" t="str">
        <f t="shared" si="108"/>
        <v/>
      </c>
      <c r="T853" s="294" t="str">
        <f t="shared" si="109"/>
        <v/>
      </c>
      <c r="U853" s="295" t="str">
        <f t="shared" si="110"/>
        <v/>
      </c>
      <c r="V853" s="296" t="str">
        <f t="shared" si="111"/>
        <v/>
      </c>
      <c r="W853" s="8"/>
      <c r="AR853" t="str">
        <f t="shared" si="112"/>
        <v/>
      </c>
      <c r="AS853" t="str">
        <f t="shared" si="107"/>
        <v/>
      </c>
      <c r="AT853" s="145"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ht="15" customHeight="1" x14ac:dyDescent="0.35">
      <c r="A854" s="271"/>
      <c r="B854" s="269"/>
      <c r="C854" s="270"/>
      <c r="D854" s="270"/>
      <c r="E854" s="270"/>
      <c r="F854" s="270"/>
      <c r="G854" s="272"/>
      <c r="H854" s="273"/>
      <c r="I854" s="271"/>
      <c r="J854" s="268"/>
      <c r="K854" s="268"/>
      <c r="L854" s="274"/>
      <c r="M854" s="275"/>
      <c r="N854" s="276"/>
      <c r="P854" s="291" t="str">
        <f>IF(R854 = "", "", COUNT($R$4:R854))</f>
        <v/>
      </c>
      <c r="Q854" s="291" t="str">
        <f t="shared" si="105"/>
        <v/>
      </c>
      <c r="R854" s="292" t="str">
        <f t="shared" si="106"/>
        <v/>
      </c>
      <c r="S854" s="293" t="str">
        <f t="shared" si="108"/>
        <v/>
      </c>
      <c r="T854" s="294" t="str">
        <f t="shared" si="109"/>
        <v/>
      </c>
      <c r="U854" s="295" t="str">
        <f t="shared" si="110"/>
        <v/>
      </c>
      <c r="V854" s="296" t="str">
        <f t="shared" si="111"/>
        <v/>
      </c>
      <c r="W854" s="8"/>
      <c r="AR854" t="str">
        <f t="shared" si="112"/>
        <v/>
      </c>
      <c r="AS854" t="str">
        <f t="shared" si="107"/>
        <v/>
      </c>
      <c r="AT854" s="145"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ht="15" customHeight="1" x14ac:dyDescent="0.35">
      <c r="A855" s="271"/>
      <c r="B855" s="269"/>
      <c r="C855" s="270"/>
      <c r="D855" s="270"/>
      <c r="E855" s="270"/>
      <c r="F855" s="270"/>
      <c r="G855" s="272"/>
      <c r="H855" s="273"/>
      <c r="I855" s="271"/>
      <c r="J855" s="268"/>
      <c r="K855" s="268"/>
      <c r="L855" s="274"/>
      <c r="M855" s="275"/>
      <c r="N855" s="276"/>
      <c r="P855" s="291" t="str">
        <f>IF(R855 = "", "", COUNT($R$4:R855))</f>
        <v/>
      </c>
      <c r="Q855" s="291" t="str">
        <f t="shared" si="105"/>
        <v/>
      </c>
      <c r="R855" s="292" t="str">
        <f t="shared" si="106"/>
        <v/>
      </c>
      <c r="S855" s="293" t="str">
        <f t="shared" si="108"/>
        <v/>
      </c>
      <c r="T855" s="294" t="str">
        <f t="shared" si="109"/>
        <v/>
      </c>
      <c r="U855" s="295" t="str">
        <f t="shared" si="110"/>
        <v/>
      </c>
      <c r="V855" s="296" t="str">
        <f t="shared" si="111"/>
        <v/>
      </c>
      <c r="W855" s="8"/>
      <c r="AR855" t="str">
        <f t="shared" si="112"/>
        <v/>
      </c>
      <c r="AS855" t="str">
        <f t="shared" si="107"/>
        <v/>
      </c>
      <c r="AT855" s="145"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ht="15" customHeight="1" x14ac:dyDescent="0.35">
      <c r="A856" s="271"/>
      <c r="B856" s="269"/>
      <c r="C856" s="270"/>
      <c r="D856" s="270"/>
      <c r="E856" s="270"/>
      <c r="F856" s="270"/>
      <c r="G856" s="272"/>
      <c r="H856" s="273"/>
      <c r="I856" s="271"/>
      <c r="J856" s="268"/>
      <c r="K856" s="268"/>
      <c r="L856" s="274"/>
      <c r="M856" s="275"/>
      <c r="N856" s="276"/>
      <c r="P856" s="291" t="str">
        <f>IF(R856 = "", "", COUNT($R$4:R856))</f>
        <v/>
      </c>
      <c r="Q856" s="291" t="str">
        <f t="shared" si="105"/>
        <v/>
      </c>
      <c r="R856" s="292" t="str">
        <f t="shared" si="106"/>
        <v/>
      </c>
      <c r="S856" s="293" t="str">
        <f t="shared" si="108"/>
        <v/>
      </c>
      <c r="T856" s="294" t="str">
        <f t="shared" si="109"/>
        <v/>
      </c>
      <c r="U856" s="295" t="str">
        <f t="shared" si="110"/>
        <v/>
      </c>
      <c r="V856" s="296" t="str">
        <f t="shared" si="111"/>
        <v/>
      </c>
      <c r="W856" s="8"/>
      <c r="AR856" t="str">
        <f t="shared" si="112"/>
        <v/>
      </c>
      <c r="AS856" t="str">
        <f t="shared" si="107"/>
        <v/>
      </c>
      <c r="AT856" s="145"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ht="15" customHeight="1" x14ac:dyDescent="0.35">
      <c r="A857" s="271"/>
      <c r="B857" s="269"/>
      <c r="C857" s="270"/>
      <c r="D857" s="270"/>
      <c r="E857" s="270"/>
      <c r="F857" s="270"/>
      <c r="G857" s="272"/>
      <c r="H857" s="273"/>
      <c r="I857" s="271"/>
      <c r="J857" s="268"/>
      <c r="K857" s="268"/>
      <c r="L857" s="274"/>
      <c r="M857" s="275"/>
      <c r="N857" s="276"/>
      <c r="P857" s="291" t="str">
        <f>IF(R857 = "", "", COUNT($R$4:R857))</f>
        <v/>
      </c>
      <c r="Q857" s="291" t="str">
        <f t="shared" si="105"/>
        <v/>
      </c>
      <c r="R857" s="292" t="str">
        <f t="shared" si="106"/>
        <v/>
      </c>
      <c r="S857" s="293" t="str">
        <f t="shared" si="108"/>
        <v/>
      </c>
      <c r="T857" s="294" t="str">
        <f t="shared" si="109"/>
        <v/>
      </c>
      <c r="U857" s="295" t="str">
        <f t="shared" si="110"/>
        <v/>
      </c>
      <c r="V857" s="296" t="str">
        <f t="shared" si="111"/>
        <v/>
      </c>
      <c r="W857" s="8"/>
      <c r="AR857" t="str">
        <f t="shared" si="112"/>
        <v/>
      </c>
      <c r="AS857" t="str">
        <f t="shared" si="107"/>
        <v/>
      </c>
      <c r="AT857" s="145"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ht="15" customHeight="1" x14ac:dyDescent="0.35">
      <c r="A858" s="271"/>
      <c r="B858" s="269"/>
      <c r="C858" s="270"/>
      <c r="D858" s="270"/>
      <c r="E858" s="270"/>
      <c r="F858" s="270"/>
      <c r="G858" s="272"/>
      <c r="H858" s="273"/>
      <c r="I858" s="271"/>
      <c r="J858" s="268"/>
      <c r="K858" s="268"/>
      <c r="L858" s="274"/>
      <c r="M858" s="275"/>
      <c r="N858" s="276"/>
      <c r="P858" s="291" t="str">
        <f>IF(R858 = "", "", COUNT($R$4:R858))</f>
        <v/>
      </c>
      <c r="Q858" s="291" t="str">
        <f t="shared" si="105"/>
        <v/>
      </c>
      <c r="R858" s="292" t="str">
        <f t="shared" si="106"/>
        <v/>
      </c>
      <c r="S858" s="293" t="str">
        <f t="shared" si="108"/>
        <v/>
      </c>
      <c r="T858" s="294" t="str">
        <f t="shared" si="109"/>
        <v/>
      </c>
      <c r="U858" s="295" t="str">
        <f t="shared" si="110"/>
        <v/>
      </c>
      <c r="V858" s="296" t="str">
        <f t="shared" si="111"/>
        <v/>
      </c>
      <c r="W858" s="8"/>
      <c r="AR858" t="str">
        <f t="shared" si="112"/>
        <v/>
      </c>
      <c r="AS858" t="str">
        <f t="shared" si="107"/>
        <v/>
      </c>
      <c r="AT858" s="145"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ht="15" customHeight="1" x14ac:dyDescent="0.35">
      <c r="A859" s="271"/>
      <c r="B859" s="269"/>
      <c r="C859" s="270"/>
      <c r="D859" s="270"/>
      <c r="E859" s="270"/>
      <c r="F859" s="270"/>
      <c r="G859" s="272"/>
      <c r="H859" s="273"/>
      <c r="I859" s="271"/>
      <c r="J859" s="268"/>
      <c r="K859" s="268"/>
      <c r="L859" s="274"/>
      <c r="M859" s="275"/>
      <c r="N859" s="276"/>
      <c r="P859" s="291" t="str">
        <f>IF(R859 = "", "", COUNT($R$4:R859))</f>
        <v/>
      </c>
      <c r="Q859" s="291" t="str">
        <f t="shared" si="105"/>
        <v/>
      </c>
      <c r="R859" s="292" t="str">
        <f t="shared" si="106"/>
        <v/>
      </c>
      <c r="S859" s="293" t="str">
        <f t="shared" si="108"/>
        <v/>
      </c>
      <c r="T859" s="294" t="str">
        <f t="shared" si="109"/>
        <v/>
      </c>
      <c r="U859" s="295" t="str">
        <f t="shared" si="110"/>
        <v/>
      </c>
      <c r="V859" s="296" t="str">
        <f t="shared" si="111"/>
        <v/>
      </c>
      <c r="W859" s="8"/>
      <c r="AR859" t="str">
        <f t="shared" si="112"/>
        <v/>
      </c>
      <c r="AS859" t="str">
        <f t="shared" si="107"/>
        <v/>
      </c>
      <c r="AT859" s="145"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ht="15" customHeight="1" x14ac:dyDescent="0.35">
      <c r="A860" s="271"/>
      <c r="B860" s="269"/>
      <c r="C860" s="270"/>
      <c r="D860" s="270"/>
      <c r="E860" s="270"/>
      <c r="F860" s="270"/>
      <c r="G860" s="272"/>
      <c r="H860" s="273"/>
      <c r="I860" s="271"/>
      <c r="J860" s="268"/>
      <c r="K860" s="268"/>
      <c r="L860" s="274"/>
      <c r="M860" s="275"/>
      <c r="N860" s="276"/>
      <c r="P860" s="291" t="str">
        <f>IF(R860 = "", "", COUNT($R$4:R860))</f>
        <v/>
      </c>
      <c r="Q860" s="291" t="str">
        <f t="shared" si="105"/>
        <v/>
      </c>
      <c r="R860" s="292" t="str">
        <f t="shared" si="106"/>
        <v/>
      </c>
      <c r="S860" s="293" t="str">
        <f t="shared" si="108"/>
        <v/>
      </c>
      <c r="T860" s="294" t="str">
        <f t="shared" si="109"/>
        <v/>
      </c>
      <c r="U860" s="295" t="str">
        <f t="shared" si="110"/>
        <v/>
      </c>
      <c r="V860" s="296" t="str">
        <f t="shared" si="111"/>
        <v/>
      </c>
      <c r="W860" s="8"/>
      <c r="AR860" t="str">
        <f t="shared" si="112"/>
        <v/>
      </c>
      <c r="AS860" t="str">
        <f t="shared" si="107"/>
        <v/>
      </c>
      <c r="AT860" s="145"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ht="15" customHeight="1" x14ac:dyDescent="0.35">
      <c r="A861" s="271"/>
      <c r="B861" s="269"/>
      <c r="C861" s="270"/>
      <c r="D861" s="270"/>
      <c r="E861" s="270"/>
      <c r="F861" s="270"/>
      <c r="G861" s="272"/>
      <c r="H861" s="273"/>
      <c r="I861" s="271"/>
      <c r="J861" s="268"/>
      <c r="K861" s="268"/>
      <c r="L861" s="274"/>
      <c r="M861" s="275"/>
      <c r="N861" s="276"/>
      <c r="P861" s="291" t="str">
        <f>IF(R861 = "", "", COUNT($R$4:R861))</f>
        <v/>
      </c>
      <c r="Q861" s="291" t="str">
        <f t="shared" si="105"/>
        <v/>
      </c>
      <c r="R861" s="292" t="str">
        <f t="shared" si="106"/>
        <v/>
      </c>
      <c r="S861" s="293" t="str">
        <f t="shared" si="108"/>
        <v/>
      </c>
      <c r="T861" s="294" t="str">
        <f t="shared" si="109"/>
        <v/>
      </c>
      <c r="U861" s="295" t="str">
        <f t="shared" si="110"/>
        <v/>
      </c>
      <c r="V861" s="296" t="str">
        <f t="shared" si="111"/>
        <v/>
      </c>
      <c r="W861" s="8"/>
      <c r="AR861" t="str">
        <f t="shared" si="112"/>
        <v/>
      </c>
      <c r="AS861" t="str">
        <f t="shared" si="107"/>
        <v/>
      </c>
      <c r="AT861" s="145"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ht="15" customHeight="1" x14ac:dyDescent="0.35">
      <c r="A862" s="271"/>
      <c r="B862" s="269"/>
      <c r="C862" s="270"/>
      <c r="D862" s="270"/>
      <c r="E862" s="270"/>
      <c r="F862" s="270"/>
      <c r="G862" s="272"/>
      <c r="H862" s="273"/>
      <c r="I862" s="271"/>
      <c r="J862" s="268"/>
      <c r="K862" s="268"/>
      <c r="L862" s="274"/>
      <c r="M862" s="275"/>
      <c r="N862" s="276"/>
      <c r="P862" s="291" t="str">
        <f>IF(R862 = "", "", COUNT($R$4:R862))</f>
        <v/>
      </c>
      <c r="Q862" s="291" t="str">
        <f t="shared" si="105"/>
        <v/>
      </c>
      <c r="R862" s="292" t="str">
        <f t="shared" si="106"/>
        <v/>
      </c>
      <c r="S862" s="293" t="str">
        <f t="shared" si="108"/>
        <v/>
      </c>
      <c r="T862" s="294" t="str">
        <f t="shared" si="109"/>
        <v/>
      </c>
      <c r="U862" s="295" t="str">
        <f t="shared" si="110"/>
        <v/>
      </c>
      <c r="V862" s="296" t="str">
        <f t="shared" si="111"/>
        <v/>
      </c>
      <c r="W862" s="8"/>
      <c r="AR862" t="str">
        <f t="shared" si="112"/>
        <v/>
      </c>
      <c r="AS862" t="str">
        <f t="shared" si="107"/>
        <v/>
      </c>
      <c r="AT862" s="145"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ht="15" customHeight="1" x14ac:dyDescent="0.35">
      <c r="A863" s="271"/>
      <c r="B863" s="269"/>
      <c r="C863" s="270"/>
      <c r="D863" s="270"/>
      <c r="E863" s="270"/>
      <c r="F863" s="270"/>
      <c r="G863" s="272"/>
      <c r="H863" s="273"/>
      <c r="I863" s="271"/>
      <c r="J863" s="268"/>
      <c r="K863" s="268"/>
      <c r="L863" s="274"/>
      <c r="M863" s="275"/>
      <c r="N863" s="276"/>
      <c r="P863" s="291" t="str">
        <f>IF(R863 = "", "", COUNT($R$4:R863))</f>
        <v/>
      </c>
      <c r="Q863" s="291" t="str">
        <f t="shared" si="105"/>
        <v/>
      </c>
      <c r="R863" s="292" t="str">
        <f t="shared" si="106"/>
        <v/>
      </c>
      <c r="S863" s="293" t="str">
        <f t="shared" si="108"/>
        <v/>
      </c>
      <c r="T863" s="294" t="str">
        <f t="shared" si="109"/>
        <v/>
      </c>
      <c r="U863" s="295" t="str">
        <f t="shared" si="110"/>
        <v/>
      </c>
      <c r="V863" s="296" t="str">
        <f t="shared" si="111"/>
        <v/>
      </c>
      <c r="W863" s="8"/>
      <c r="AR863" t="str">
        <f t="shared" si="112"/>
        <v/>
      </c>
      <c r="AS863" t="str">
        <f t="shared" si="107"/>
        <v/>
      </c>
      <c r="AT863" s="145"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ht="15" customHeight="1" x14ac:dyDescent="0.35">
      <c r="A864" s="271"/>
      <c r="B864" s="269"/>
      <c r="C864" s="270"/>
      <c r="D864" s="270"/>
      <c r="E864" s="270"/>
      <c r="F864" s="270"/>
      <c r="G864" s="272"/>
      <c r="H864" s="273"/>
      <c r="I864" s="271"/>
      <c r="J864" s="268"/>
      <c r="K864" s="268"/>
      <c r="L864" s="274"/>
      <c r="M864" s="275"/>
      <c r="N864" s="276"/>
      <c r="P864" s="291" t="str">
        <f>IF(R864 = "", "", COUNT($R$4:R864))</f>
        <v/>
      </c>
      <c r="Q864" s="291" t="str">
        <f t="shared" si="105"/>
        <v/>
      </c>
      <c r="R864" s="292" t="str">
        <f t="shared" si="106"/>
        <v/>
      </c>
      <c r="S864" s="293" t="str">
        <f t="shared" si="108"/>
        <v/>
      </c>
      <c r="T864" s="294" t="str">
        <f t="shared" si="109"/>
        <v/>
      </c>
      <c r="U864" s="295" t="str">
        <f t="shared" si="110"/>
        <v/>
      </c>
      <c r="V864" s="296" t="str">
        <f t="shared" si="111"/>
        <v/>
      </c>
      <c r="W864" s="8"/>
      <c r="AR864" t="str">
        <f t="shared" si="112"/>
        <v/>
      </c>
      <c r="AS864" t="str">
        <f t="shared" si="107"/>
        <v/>
      </c>
      <c r="AT864" s="145"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ht="15" customHeight="1" x14ac:dyDescent="0.35">
      <c r="A865" s="271"/>
      <c r="B865" s="269"/>
      <c r="C865" s="270"/>
      <c r="D865" s="270"/>
      <c r="E865" s="270"/>
      <c r="F865" s="270"/>
      <c r="G865" s="272"/>
      <c r="H865" s="273"/>
      <c r="I865" s="271"/>
      <c r="J865" s="268"/>
      <c r="K865" s="268"/>
      <c r="L865" s="274"/>
      <c r="M865" s="275"/>
      <c r="N865" s="276"/>
      <c r="P865" s="291" t="str">
        <f>IF(R865 = "", "", COUNT($R$4:R865))</f>
        <v/>
      </c>
      <c r="Q865" s="291" t="str">
        <f t="shared" si="105"/>
        <v/>
      </c>
      <c r="R865" s="292" t="str">
        <f t="shared" si="106"/>
        <v/>
      </c>
      <c r="S865" s="293" t="str">
        <f t="shared" si="108"/>
        <v/>
      </c>
      <c r="T865" s="294" t="str">
        <f t="shared" si="109"/>
        <v/>
      </c>
      <c r="U865" s="295" t="str">
        <f t="shared" si="110"/>
        <v/>
      </c>
      <c r="V865" s="296" t="str">
        <f t="shared" si="111"/>
        <v/>
      </c>
      <c r="W865" s="8"/>
      <c r="AR865" t="str">
        <f t="shared" si="112"/>
        <v/>
      </c>
      <c r="AS865" t="str">
        <f t="shared" si="107"/>
        <v/>
      </c>
      <c r="AT865" s="145"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ht="15" customHeight="1" x14ac:dyDescent="0.35">
      <c r="A866" s="271"/>
      <c r="B866" s="269"/>
      <c r="C866" s="270"/>
      <c r="D866" s="270"/>
      <c r="E866" s="270"/>
      <c r="F866" s="270"/>
      <c r="G866" s="272"/>
      <c r="H866" s="273"/>
      <c r="I866" s="271"/>
      <c r="J866" s="268"/>
      <c r="K866" s="268"/>
      <c r="L866" s="274"/>
      <c r="M866" s="275"/>
      <c r="N866" s="276"/>
      <c r="P866" s="291" t="str">
        <f>IF(R866 = "", "", COUNT($R$4:R866))</f>
        <v/>
      </c>
      <c r="Q866" s="291" t="str">
        <f t="shared" si="105"/>
        <v/>
      </c>
      <c r="R866" s="292" t="str">
        <f t="shared" si="106"/>
        <v/>
      </c>
      <c r="S866" s="293" t="str">
        <f t="shared" si="108"/>
        <v/>
      </c>
      <c r="T866" s="294" t="str">
        <f t="shared" si="109"/>
        <v/>
      </c>
      <c r="U866" s="295" t="str">
        <f t="shared" si="110"/>
        <v/>
      </c>
      <c r="V866" s="296" t="str">
        <f t="shared" si="111"/>
        <v/>
      </c>
      <c r="W866" s="8"/>
      <c r="AR866" t="str">
        <f t="shared" si="112"/>
        <v/>
      </c>
      <c r="AS866" t="str">
        <f t="shared" si="107"/>
        <v/>
      </c>
      <c r="AT866" s="145"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ht="15" customHeight="1" x14ac:dyDescent="0.35">
      <c r="A867" s="271"/>
      <c r="B867" s="269"/>
      <c r="C867" s="270"/>
      <c r="D867" s="270"/>
      <c r="E867" s="270"/>
      <c r="F867" s="270"/>
      <c r="G867" s="272"/>
      <c r="H867" s="273"/>
      <c r="I867" s="271"/>
      <c r="J867" s="268"/>
      <c r="K867" s="268"/>
      <c r="L867" s="274"/>
      <c r="M867" s="275"/>
      <c r="N867" s="276"/>
      <c r="P867" s="291" t="str">
        <f>IF(R867 = "", "", COUNT($R$4:R867))</f>
        <v/>
      </c>
      <c r="Q867" s="291" t="str">
        <f t="shared" si="105"/>
        <v/>
      </c>
      <c r="R867" s="292" t="str">
        <f t="shared" si="106"/>
        <v/>
      </c>
      <c r="S867" s="293" t="str">
        <f t="shared" si="108"/>
        <v/>
      </c>
      <c r="T867" s="294" t="str">
        <f t="shared" si="109"/>
        <v/>
      </c>
      <c r="U867" s="295" t="str">
        <f t="shared" si="110"/>
        <v/>
      </c>
      <c r="V867" s="296" t="str">
        <f t="shared" si="111"/>
        <v/>
      </c>
      <c r="W867" s="8"/>
      <c r="AR867" t="str">
        <f t="shared" si="112"/>
        <v/>
      </c>
      <c r="AS867" t="str">
        <f t="shared" si="107"/>
        <v/>
      </c>
      <c r="AT867" s="145"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ht="15" customHeight="1" x14ac:dyDescent="0.35">
      <c r="A868" s="271"/>
      <c r="B868" s="269"/>
      <c r="C868" s="270"/>
      <c r="D868" s="270"/>
      <c r="E868" s="270"/>
      <c r="F868" s="270"/>
      <c r="G868" s="272"/>
      <c r="H868" s="273"/>
      <c r="I868" s="271"/>
      <c r="J868" s="268"/>
      <c r="K868" s="268"/>
      <c r="L868" s="274"/>
      <c r="M868" s="275"/>
      <c r="N868" s="276"/>
      <c r="P868" s="291" t="str">
        <f>IF(R868 = "", "", COUNT($R$4:R868))</f>
        <v/>
      </c>
      <c r="Q868" s="291" t="str">
        <f t="shared" si="105"/>
        <v/>
      </c>
      <c r="R868" s="292" t="str">
        <f t="shared" si="106"/>
        <v/>
      </c>
      <c r="S868" s="293" t="str">
        <f t="shared" si="108"/>
        <v/>
      </c>
      <c r="T868" s="294" t="str">
        <f t="shared" si="109"/>
        <v/>
      </c>
      <c r="U868" s="295" t="str">
        <f t="shared" si="110"/>
        <v/>
      </c>
      <c r="V868" s="296" t="str">
        <f t="shared" si="111"/>
        <v/>
      </c>
      <c r="W868" s="8"/>
      <c r="AR868" t="str">
        <f t="shared" si="112"/>
        <v/>
      </c>
      <c r="AS868" t="str">
        <f t="shared" si="107"/>
        <v/>
      </c>
      <c r="AT868" s="145"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ht="15" customHeight="1" x14ac:dyDescent="0.35">
      <c r="A869" s="271"/>
      <c r="B869" s="269"/>
      <c r="C869" s="270"/>
      <c r="D869" s="270"/>
      <c r="E869" s="270"/>
      <c r="F869" s="270"/>
      <c r="G869" s="272"/>
      <c r="H869" s="273"/>
      <c r="I869" s="271"/>
      <c r="J869" s="268"/>
      <c r="K869" s="268"/>
      <c r="L869" s="274"/>
      <c r="M869" s="275"/>
      <c r="N869" s="276"/>
      <c r="P869" s="291" t="str">
        <f>IF(R869 = "", "", COUNT($R$4:R869))</f>
        <v/>
      </c>
      <c r="Q869" s="291" t="str">
        <f t="shared" si="105"/>
        <v/>
      </c>
      <c r="R869" s="292" t="str">
        <f t="shared" si="106"/>
        <v/>
      </c>
      <c r="S869" s="293" t="str">
        <f t="shared" si="108"/>
        <v/>
      </c>
      <c r="T869" s="294" t="str">
        <f t="shared" si="109"/>
        <v/>
      </c>
      <c r="U869" s="295" t="str">
        <f t="shared" si="110"/>
        <v/>
      </c>
      <c r="V869" s="296" t="str">
        <f t="shared" si="111"/>
        <v/>
      </c>
      <c r="W869" s="8"/>
      <c r="AR869" t="str">
        <f t="shared" si="112"/>
        <v/>
      </c>
      <c r="AS869" t="str">
        <f t="shared" si="107"/>
        <v/>
      </c>
      <c r="AT869" s="145"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ht="15" customHeight="1" x14ac:dyDescent="0.35">
      <c r="A870" s="271"/>
      <c r="B870" s="269"/>
      <c r="C870" s="270"/>
      <c r="D870" s="270"/>
      <c r="E870" s="270"/>
      <c r="F870" s="270"/>
      <c r="G870" s="272"/>
      <c r="H870" s="273"/>
      <c r="I870" s="271"/>
      <c r="J870" s="268"/>
      <c r="K870" s="268"/>
      <c r="L870" s="274"/>
      <c r="M870" s="275"/>
      <c r="N870" s="276"/>
      <c r="P870" s="291" t="str">
        <f>IF(R870 = "", "", COUNT($R$4:R870))</f>
        <v/>
      </c>
      <c r="Q870" s="291" t="str">
        <f t="shared" si="105"/>
        <v/>
      </c>
      <c r="R870" s="292" t="str">
        <f t="shared" si="106"/>
        <v/>
      </c>
      <c r="S870" s="293" t="str">
        <f t="shared" si="108"/>
        <v/>
      </c>
      <c r="T870" s="294" t="str">
        <f t="shared" si="109"/>
        <v/>
      </c>
      <c r="U870" s="295" t="str">
        <f t="shared" si="110"/>
        <v/>
      </c>
      <c r="V870" s="296" t="str">
        <f t="shared" si="111"/>
        <v/>
      </c>
      <c r="W870" s="8"/>
      <c r="AR870" t="str">
        <f t="shared" si="112"/>
        <v/>
      </c>
      <c r="AS870" t="str">
        <f t="shared" si="107"/>
        <v/>
      </c>
      <c r="AT870" s="145"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ht="15" customHeight="1" x14ac:dyDescent="0.35">
      <c r="A871" s="271"/>
      <c r="B871" s="269"/>
      <c r="C871" s="270"/>
      <c r="D871" s="270"/>
      <c r="E871" s="270"/>
      <c r="F871" s="270"/>
      <c r="G871" s="272"/>
      <c r="H871" s="273"/>
      <c r="I871" s="271"/>
      <c r="J871" s="268"/>
      <c r="K871" s="268"/>
      <c r="L871" s="274"/>
      <c r="M871" s="275"/>
      <c r="N871" s="276"/>
      <c r="P871" s="291" t="str">
        <f>IF(R871 = "", "", COUNT($R$4:R871))</f>
        <v/>
      </c>
      <c r="Q871" s="291" t="str">
        <f t="shared" si="105"/>
        <v/>
      </c>
      <c r="R871" s="292" t="str">
        <f t="shared" si="106"/>
        <v/>
      </c>
      <c r="S871" s="293" t="str">
        <f t="shared" si="108"/>
        <v/>
      </c>
      <c r="T871" s="294" t="str">
        <f t="shared" si="109"/>
        <v/>
      </c>
      <c r="U871" s="295" t="str">
        <f t="shared" si="110"/>
        <v/>
      </c>
      <c r="V871" s="296" t="str">
        <f t="shared" si="111"/>
        <v/>
      </c>
      <c r="W871" s="8"/>
      <c r="AR871" t="str">
        <f t="shared" si="112"/>
        <v/>
      </c>
      <c r="AS871" t="str">
        <f t="shared" si="107"/>
        <v/>
      </c>
      <c r="AT871" s="145"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ht="15" customHeight="1" x14ac:dyDescent="0.35">
      <c r="A872" s="271"/>
      <c r="B872" s="269"/>
      <c r="C872" s="270"/>
      <c r="D872" s="270"/>
      <c r="E872" s="270"/>
      <c r="F872" s="270"/>
      <c r="G872" s="272"/>
      <c r="H872" s="273"/>
      <c r="I872" s="271"/>
      <c r="J872" s="268"/>
      <c r="K872" s="268"/>
      <c r="L872" s="274"/>
      <c r="M872" s="275"/>
      <c r="N872" s="276"/>
      <c r="P872" s="291" t="str">
        <f>IF(R872 = "", "", COUNT($R$4:R872))</f>
        <v/>
      </c>
      <c r="Q872" s="291" t="str">
        <f t="shared" si="105"/>
        <v/>
      </c>
      <c r="R872" s="292" t="str">
        <f t="shared" si="106"/>
        <v/>
      </c>
      <c r="S872" s="293" t="str">
        <f t="shared" si="108"/>
        <v/>
      </c>
      <c r="T872" s="294" t="str">
        <f t="shared" si="109"/>
        <v/>
      </c>
      <c r="U872" s="295" t="str">
        <f t="shared" si="110"/>
        <v/>
      </c>
      <c r="V872" s="296" t="str">
        <f t="shared" si="111"/>
        <v/>
      </c>
      <c r="W872" s="8"/>
      <c r="AR872" t="str">
        <f t="shared" si="112"/>
        <v/>
      </c>
      <c r="AS872" t="str">
        <f t="shared" si="107"/>
        <v/>
      </c>
      <c r="AT872" s="145"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ht="15" customHeight="1" x14ac:dyDescent="0.35">
      <c r="A873" s="271"/>
      <c r="B873" s="269"/>
      <c r="C873" s="270"/>
      <c r="D873" s="270"/>
      <c r="E873" s="270"/>
      <c r="F873" s="270"/>
      <c r="G873" s="272"/>
      <c r="H873" s="273"/>
      <c r="I873" s="271"/>
      <c r="J873" s="268"/>
      <c r="K873" s="268"/>
      <c r="L873" s="274"/>
      <c r="M873" s="275"/>
      <c r="N873" s="276"/>
      <c r="P873" s="291" t="str">
        <f>IF(R873 = "", "", COUNT($R$4:R873))</f>
        <v/>
      </c>
      <c r="Q873" s="291" t="str">
        <f t="shared" si="105"/>
        <v/>
      </c>
      <c r="R873" s="292" t="str">
        <f t="shared" si="106"/>
        <v/>
      </c>
      <c r="S873" s="293" t="str">
        <f t="shared" si="108"/>
        <v/>
      </c>
      <c r="T873" s="294" t="str">
        <f t="shared" si="109"/>
        <v/>
      </c>
      <c r="U873" s="295" t="str">
        <f t="shared" si="110"/>
        <v/>
      </c>
      <c r="V873" s="296" t="str">
        <f t="shared" si="111"/>
        <v/>
      </c>
      <c r="W873" s="8"/>
      <c r="AR873" t="str">
        <f t="shared" si="112"/>
        <v/>
      </c>
      <c r="AS873" t="str">
        <f t="shared" si="107"/>
        <v/>
      </c>
      <c r="AT873" s="145"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ht="15" customHeight="1" x14ac:dyDescent="0.35">
      <c r="A874" s="271"/>
      <c r="B874" s="269"/>
      <c r="C874" s="270"/>
      <c r="D874" s="270"/>
      <c r="E874" s="270"/>
      <c r="F874" s="270"/>
      <c r="G874" s="272"/>
      <c r="H874" s="273"/>
      <c r="I874" s="271"/>
      <c r="J874" s="268"/>
      <c r="K874" s="268"/>
      <c r="L874" s="274"/>
      <c r="M874" s="275"/>
      <c r="N874" s="276"/>
      <c r="P874" s="291" t="str">
        <f>IF(R874 = "", "", COUNT($R$4:R874))</f>
        <v/>
      </c>
      <c r="Q874" s="291" t="str">
        <f t="shared" si="105"/>
        <v/>
      </c>
      <c r="R874" s="292" t="str">
        <f t="shared" si="106"/>
        <v/>
      </c>
      <c r="S874" s="293" t="str">
        <f t="shared" si="108"/>
        <v/>
      </c>
      <c r="T874" s="294" t="str">
        <f t="shared" si="109"/>
        <v/>
      </c>
      <c r="U874" s="295" t="str">
        <f t="shared" si="110"/>
        <v/>
      </c>
      <c r="V874" s="296" t="str">
        <f t="shared" si="111"/>
        <v/>
      </c>
      <c r="W874" s="8"/>
      <c r="AR874" t="str">
        <f t="shared" si="112"/>
        <v/>
      </c>
      <c r="AS874" t="str">
        <f t="shared" si="107"/>
        <v/>
      </c>
      <c r="AT874" s="145"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ht="15" customHeight="1" x14ac:dyDescent="0.35">
      <c r="A875" s="271"/>
      <c r="B875" s="269"/>
      <c r="C875" s="270"/>
      <c r="D875" s="270"/>
      <c r="E875" s="270"/>
      <c r="F875" s="270"/>
      <c r="G875" s="272"/>
      <c r="H875" s="273"/>
      <c r="I875" s="271"/>
      <c r="J875" s="268"/>
      <c r="K875" s="268"/>
      <c r="L875" s="274"/>
      <c r="M875" s="275"/>
      <c r="N875" s="276"/>
      <c r="P875" s="291" t="str">
        <f>IF(R875 = "", "", COUNT($R$4:R875))</f>
        <v/>
      </c>
      <c r="Q875" s="291" t="str">
        <f t="shared" si="105"/>
        <v/>
      </c>
      <c r="R875" s="292" t="str">
        <f t="shared" si="106"/>
        <v/>
      </c>
      <c r="S875" s="293" t="str">
        <f t="shared" si="108"/>
        <v/>
      </c>
      <c r="T875" s="294" t="str">
        <f t="shared" si="109"/>
        <v/>
      </c>
      <c r="U875" s="295" t="str">
        <f t="shared" si="110"/>
        <v/>
      </c>
      <c r="V875" s="296" t="str">
        <f t="shared" si="111"/>
        <v/>
      </c>
      <c r="W875" s="8"/>
      <c r="AR875" t="str">
        <f t="shared" si="112"/>
        <v/>
      </c>
      <c r="AS875" t="str">
        <f t="shared" si="107"/>
        <v/>
      </c>
      <c r="AT875" s="145"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ht="15" customHeight="1" x14ac:dyDescent="0.35">
      <c r="A876" s="271"/>
      <c r="B876" s="269"/>
      <c r="C876" s="270"/>
      <c r="D876" s="270"/>
      <c r="E876" s="270"/>
      <c r="F876" s="270"/>
      <c r="G876" s="272"/>
      <c r="H876" s="273"/>
      <c r="I876" s="271"/>
      <c r="J876" s="268"/>
      <c r="K876" s="268"/>
      <c r="L876" s="274"/>
      <c r="M876" s="275"/>
      <c r="N876" s="276"/>
      <c r="P876" s="291" t="str">
        <f>IF(R876 = "", "", COUNT($R$4:R876))</f>
        <v/>
      </c>
      <c r="Q876" s="291" t="str">
        <f t="shared" si="105"/>
        <v/>
      </c>
      <c r="R876" s="292" t="str">
        <f t="shared" si="106"/>
        <v/>
      </c>
      <c r="S876" s="293" t="str">
        <f t="shared" si="108"/>
        <v/>
      </c>
      <c r="T876" s="294" t="str">
        <f t="shared" si="109"/>
        <v/>
      </c>
      <c r="U876" s="295" t="str">
        <f t="shared" si="110"/>
        <v/>
      </c>
      <c r="V876" s="296" t="str">
        <f t="shared" si="111"/>
        <v/>
      </c>
      <c r="W876" s="8"/>
      <c r="AR876" t="str">
        <f t="shared" si="112"/>
        <v/>
      </c>
      <c r="AS876" t="str">
        <f t="shared" si="107"/>
        <v/>
      </c>
      <c r="AT876" s="145"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ht="15" customHeight="1" x14ac:dyDescent="0.35">
      <c r="A877" s="271"/>
      <c r="B877" s="269"/>
      <c r="C877" s="270"/>
      <c r="D877" s="270"/>
      <c r="E877" s="270"/>
      <c r="F877" s="270"/>
      <c r="G877" s="272"/>
      <c r="H877" s="273"/>
      <c r="I877" s="271"/>
      <c r="J877" s="268"/>
      <c r="K877" s="268"/>
      <c r="L877" s="274"/>
      <c r="M877" s="275"/>
      <c r="N877" s="276"/>
      <c r="P877" s="291" t="str">
        <f>IF(R877 = "", "", COUNT($R$4:R877))</f>
        <v/>
      </c>
      <c r="Q877" s="291" t="str">
        <f t="shared" si="105"/>
        <v/>
      </c>
      <c r="R877" s="292" t="str">
        <f t="shared" si="106"/>
        <v/>
      </c>
      <c r="S877" s="293" t="str">
        <f t="shared" si="108"/>
        <v/>
      </c>
      <c r="T877" s="294" t="str">
        <f t="shared" si="109"/>
        <v/>
      </c>
      <c r="U877" s="295" t="str">
        <f t="shared" si="110"/>
        <v/>
      </c>
      <c r="V877" s="296" t="str">
        <f t="shared" si="111"/>
        <v/>
      </c>
      <c r="W877" s="8"/>
      <c r="AR877" t="str">
        <f t="shared" si="112"/>
        <v/>
      </c>
      <c r="AS877" t="str">
        <f t="shared" si="107"/>
        <v/>
      </c>
      <c r="AT877" s="145"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ht="15" customHeight="1" x14ac:dyDescent="0.35">
      <c r="A878" s="271"/>
      <c r="B878" s="269"/>
      <c r="C878" s="270"/>
      <c r="D878" s="270"/>
      <c r="E878" s="270"/>
      <c r="F878" s="270"/>
      <c r="G878" s="272"/>
      <c r="H878" s="273"/>
      <c r="I878" s="271"/>
      <c r="J878" s="268"/>
      <c r="K878" s="268"/>
      <c r="L878" s="274"/>
      <c r="M878" s="275"/>
      <c r="N878" s="276"/>
      <c r="P878" s="291" t="str">
        <f>IF(R878 = "", "", COUNT($R$4:R878))</f>
        <v/>
      </c>
      <c r="Q878" s="291" t="str">
        <f t="shared" si="105"/>
        <v/>
      </c>
      <c r="R878" s="292" t="str">
        <f t="shared" si="106"/>
        <v/>
      </c>
      <c r="S878" s="293" t="str">
        <f t="shared" si="108"/>
        <v/>
      </c>
      <c r="T878" s="294" t="str">
        <f t="shared" si="109"/>
        <v/>
      </c>
      <c r="U878" s="295" t="str">
        <f t="shared" si="110"/>
        <v/>
      </c>
      <c r="V878" s="296" t="str">
        <f t="shared" si="111"/>
        <v/>
      </c>
      <c r="W878" s="8"/>
      <c r="AR878" t="str">
        <f t="shared" si="112"/>
        <v/>
      </c>
      <c r="AS878" t="str">
        <f t="shared" si="107"/>
        <v/>
      </c>
      <c r="AT878" s="145"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ht="15" customHeight="1" x14ac:dyDescent="0.35">
      <c r="A879" s="271"/>
      <c r="B879" s="269"/>
      <c r="C879" s="270"/>
      <c r="D879" s="270"/>
      <c r="E879" s="270"/>
      <c r="F879" s="270"/>
      <c r="G879" s="272"/>
      <c r="H879" s="273"/>
      <c r="I879" s="271"/>
      <c r="J879" s="268"/>
      <c r="K879" s="268"/>
      <c r="L879" s="274"/>
      <c r="M879" s="275"/>
      <c r="N879" s="276"/>
      <c r="P879" s="291" t="str">
        <f>IF(R879 = "", "", COUNT($R$4:R879))</f>
        <v/>
      </c>
      <c r="Q879" s="291" t="str">
        <f t="shared" si="105"/>
        <v/>
      </c>
      <c r="R879" s="292" t="str">
        <f t="shared" si="106"/>
        <v/>
      </c>
      <c r="S879" s="293" t="str">
        <f t="shared" si="108"/>
        <v/>
      </c>
      <c r="T879" s="294" t="str">
        <f t="shared" si="109"/>
        <v/>
      </c>
      <c r="U879" s="295" t="str">
        <f t="shared" si="110"/>
        <v/>
      </c>
      <c r="V879" s="296" t="str">
        <f t="shared" si="111"/>
        <v/>
      </c>
      <c r="W879" s="8"/>
      <c r="AR879" t="str">
        <f t="shared" si="112"/>
        <v/>
      </c>
      <c r="AS879" t="str">
        <f t="shared" si="107"/>
        <v/>
      </c>
      <c r="AT879" s="145"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ht="15" customHeight="1" x14ac:dyDescent="0.35">
      <c r="A880" s="271"/>
      <c r="B880" s="269"/>
      <c r="C880" s="270"/>
      <c r="D880" s="270"/>
      <c r="E880" s="270"/>
      <c r="F880" s="270"/>
      <c r="G880" s="272"/>
      <c r="H880" s="273"/>
      <c r="I880" s="271"/>
      <c r="J880" s="268"/>
      <c r="K880" s="268"/>
      <c r="L880" s="274"/>
      <c r="M880" s="275"/>
      <c r="N880" s="276"/>
      <c r="P880" s="291" t="str">
        <f>IF(R880 = "", "", COUNT($R$4:R880))</f>
        <v/>
      </c>
      <c r="Q880" s="291" t="str">
        <f t="shared" si="105"/>
        <v/>
      </c>
      <c r="R880" s="292" t="str">
        <f t="shared" si="106"/>
        <v/>
      </c>
      <c r="S880" s="293" t="str">
        <f t="shared" si="108"/>
        <v/>
      </c>
      <c r="T880" s="294" t="str">
        <f t="shared" si="109"/>
        <v/>
      </c>
      <c r="U880" s="295" t="str">
        <f t="shared" si="110"/>
        <v/>
      </c>
      <c r="V880" s="296" t="str">
        <f t="shared" si="111"/>
        <v/>
      </c>
      <c r="W880" s="8"/>
      <c r="AR880" t="str">
        <f t="shared" si="112"/>
        <v/>
      </c>
      <c r="AS880" t="str">
        <f t="shared" si="107"/>
        <v/>
      </c>
      <c r="AT880" s="145"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ht="15" customHeight="1" x14ac:dyDescent="0.35">
      <c r="A881" s="271"/>
      <c r="B881" s="269"/>
      <c r="C881" s="270"/>
      <c r="D881" s="270"/>
      <c r="E881" s="270"/>
      <c r="F881" s="270"/>
      <c r="G881" s="272"/>
      <c r="H881" s="273"/>
      <c r="I881" s="271"/>
      <c r="J881" s="268"/>
      <c r="K881" s="268"/>
      <c r="L881" s="274"/>
      <c r="M881" s="275"/>
      <c r="N881" s="276"/>
      <c r="P881" s="291" t="str">
        <f>IF(R881 = "", "", COUNT($R$4:R881))</f>
        <v/>
      </c>
      <c r="Q881" s="291" t="str">
        <f t="shared" si="105"/>
        <v/>
      </c>
      <c r="R881" s="292" t="str">
        <f t="shared" si="106"/>
        <v/>
      </c>
      <c r="S881" s="293" t="str">
        <f t="shared" si="108"/>
        <v/>
      </c>
      <c r="T881" s="294" t="str">
        <f t="shared" si="109"/>
        <v/>
      </c>
      <c r="U881" s="295" t="str">
        <f t="shared" si="110"/>
        <v/>
      </c>
      <c r="V881" s="296" t="str">
        <f t="shared" si="111"/>
        <v/>
      </c>
      <c r="W881" s="8"/>
      <c r="AR881" t="str">
        <f t="shared" si="112"/>
        <v/>
      </c>
      <c r="AS881" t="str">
        <f t="shared" si="107"/>
        <v/>
      </c>
      <c r="AT881" s="145"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ht="15" customHeight="1" x14ac:dyDescent="0.35">
      <c r="A882" s="271"/>
      <c r="B882" s="269"/>
      <c r="C882" s="270"/>
      <c r="D882" s="270"/>
      <c r="E882" s="270"/>
      <c r="F882" s="270"/>
      <c r="G882" s="272"/>
      <c r="H882" s="273"/>
      <c r="I882" s="271"/>
      <c r="J882" s="268"/>
      <c r="K882" s="268"/>
      <c r="L882" s="274"/>
      <c r="M882" s="275"/>
      <c r="N882" s="276"/>
      <c r="P882" s="291" t="str">
        <f>IF(R882 = "", "", COUNT($R$4:R882))</f>
        <v/>
      </c>
      <c r="Q882" s="291" t="str">
        <f t="shared" si="105"/>
        <v/>
      </c>
      <c r="R882" s="292" t="str">
        <f t="shared" si="106"/>
        <v/>
      </c>
      <c r="S882" s="293" t="str">
        <f t="shared" si="108"/>
        <v/>
      </c>
      <c r="T882" s="294" t="str">
        <f t="shared" si="109"/>
        <v/>
      </c>
      <c r="U882" s="295" t="str">
        <f t="shared" si="110"/>
        <v/>
      </c>
      <c r="V882" s="296" t="str">
        <f t="shared" si="111"/>
        <v/>
      </c>
      <c r="W882" s="8"/>
      <c r="AR882" t="str">
        <f t="shared" si="112"/>
        <v/>
      </c>
      <c r="AS882" t="str">
        <f t="shared" si="107"/>
        <v/>
      </c>
      <c r="AT882" s="145"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ht="15" customHeight="1" x14ac:dyDescent="0.35">
      <c r="A883" s="271"/>
      <c r="B883" s="269"/>
      <c r="C883" s="270"/>
      <c r="D883" s="270"/>
      <c r="E883" s="270"/>
      <c r="F883" s="270"/>
      <c r="G883" s="272"/>
      <c r="H883" s="273"/>
      <c r="I883" s="271"/>
      <c r="J883" s="268"/>
      <c r="K883" s="268"/>
      <c r="L883" s="274"/>
      <c r="M883" s="275"/>
      <c r="N883" s="276"/>
      <c r="P883" s="291" t="str">
        <f>IF(R883 = "", "", COUNT($R$4:R883))</f>
        <v/>
      </c>
      <c r="Q883" s="291" t="str">
        <f t="shared" si="105"/>
        <v/>
      </c>
      <c r="R883" s="292" t="str">
        <f t="shared" si="106"/>
        <v/>
      </c>
      <c r="S883" s="293" t="str">
        <f t="shared" si="108"/>
        <v/>
      </c>
      <c r="T883" s="294" t="str">
        <f t="shared" si="109"/>
        <v/>
      </c>
      <c r="U883" s="295" t="str">
        <f t="shared" si="110"/>
        <v/>
      </c>
      <c r="V883" s="296" t="str">
        <f t="shared" si="111"/>
        <v/>
      </c>
      <c r="W883" s="8"/>
      <c r="AR883" t="str">
        <f t="shared" si="112"/>
        <v/>
      </c>
      <c r="AS883" t="str">
        <f t="shared" si="107"/>
        <v/>
      </c>
      <c r="AT883" s="145"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ht="15" customHeight="1" x14ac:dyDescent="0.35">
      <c r="A884" s="271"/>
      <c r="B884" s="269"/>
      <c r="C884" s="270"/>
      <c r="D884" s="270"/>
      <c r="E884" s="270"/>
      <c r="F884" s="270"/>
      <c r="G884" s="272"/>
      <c r="H884" s="273"/>
      <c r="I884" s="271"/>
      <c r="J884" s="268"/>
      <c r="K884" s="268"/>
      <c r="L884" s="274"/>
      <c r="M884" s="275"/>
      <c r="N884" s="276"/>
      <c r="P884" s="291" t="str">
        <f>IF(R884 = "", "", COUNT($R$4:R884))</f>
        <v/>
      </c>
      <c r="Q884" s="291" t="str">
        <f t="shared" si="105"/>
        <v/>
      </c>
      <c r="R884" s="292" t="str">
        <f t="shared" si="106"/>
        <v/>
      </c>
      <c r="S884" s="293" t="str">
        <f t="shared" si="108"/>
        <v/>
      </c>
      <c r="T884" s="294" t="str">
        <f t="shared" si="109"/>
        <v/>
      </c>
      <c r="U884" s="295" t="str">
        <f t="shared" si="110"/>
        <v/>
      </c>
      <c r="V884" s="296" t="str">
        <f t="shared" si="111"/>
        <v/>
      </c>
      <c r="W884" s="8"/>
      <c r="AR884" t="str">
        <f t="shared" si="112"/>
        <v/>
      </c>
      <c r="AS884" t="str">
        <f t="shared" si="107"/>
        <v/>
      </c>
      <c r="AT884" s="145"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ht="15" customHeight="1" x14ac:dyDescent="0.35">
      <c r="A885" s="271"/>
      <c r="B885" s="269"/>
      <c r="C885" s="270"/>
      <c r="D885" s="270"/>
      <c r="E885" s="270"/>
      <c r="F885" s="270"/>
      <c r="G885" s="272"/>
      <c r="H885" s="273"/>
      <c r="I885" s="271"/>
      <c r="J885" s="268"/>
      <c r="K885" s="268"/>
      <c r="L885" s="274"/>
      <c r="M885" s="275"/>
      <c r="N885" s="276"/>
      <c r="P885" s="291" t="str">
        <f>IF(R885 = "", "", COUNT($R$4:R885))</f>
        <v/>
      </c>
      <c r="Q885" s="291" t="str">
        <f t="shared" si="105"/>
        <v/>
      </c>
      <c r="R885" s="292" t="str">
        <f t="shared" si="106"/>
        <v/>
      </c>
      <c r="S885" s="293" t="str">
        <f t="shared" si="108"/>
        <v/>
      </c>
      <c r="T885" s="294" t="str">
        <f t="shared" si="109"/>
        <v/>
      </c>
      <c r="U885" s="295" t="str">
        <f t="shared" si="110"/>
        <v/>
      </c>
      <c r="V885" s="296" t="str">
        <f t="shared" si="111"/>
        <v/>
      </c>
      <c r="W885" s="8"/>
      <c r="AR885" t="str">
        <f t="shared" si="112"/>
        <v/>
      </c>
      <c r="AS885" t="str">
        <f t="shared" si="107"/>
        <v/>
      </c>
      <c r="AT885" s="145"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ht="15" customHeight="1" x14ac:dyDescent="0.35">
      <c r="A886" s="271"/>
      <c r="B886" s="269"/>
      <c r="C886" s="270"/>
      <c r="D886" s="270"/>
      <c r="E886" s="270"/>
      <c r="F886" s="270"/>
      <c r="G886" s="272"/>
      <c r="H886" s="273"/>
      <c r="I886" s="271"/>
      <c r="J886" s="268"/>
      <c r="K886" s="268"/>
      <c r="L886" s="274"/>
      <c r="M886" s="275"/>
      <c r="N886" s="276"/>
      <c r="P886" s="291" t="str">
        <f>IF(R886 = "", "", COUNT($R$4:R886))</f>
        <v/>
      </c>
      <c r="Q886" s="291" t="str">
        <f t="shared" si="105"/>
        <v/>
      </c>
      <c r="R886" s="292" t="str">
        <f t="shared" si="106"/>
        <v/>
      </c>
      <c r="S886" s="293" t="str">
        <f t="shared" si="108"/>
        <v/>
      </c>
      <c r="T886" s="294" t="str">
        <f t="shared" si="109"/>
        <v/>
      </c>
      <c r="U886" s="295" t="str">
        <f t="shared" si="110"/>
        <v/>
      </c>
      <c r="V886" s="296" t="str">
        <f t="shared" si="111"/>
        <v/>
      </c>
      <c r="W886" s="8"/>
      <c r="AR886" t="str">
        <f t="shared" si="112"/>
        <v/>
      </c>
      <c r="AS886" t="str">
        <f t="shared" si="107"/>
        <v/>
      </c>
      <c r="AT886" s="145"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ht="15" customHeight="1" x14ac:dyDescent="0.35">
      <c r="A887" s="271"/>
      <c r="B887" s="269"/>
      <c r="C887" s="270"/>
      <c r="D887" s="270"/>
      <c r="E887" s="270"/>
      <c r="F887" s="270"/>
      <c r="G887" s="272"/>
      <c r="H887" s="273"/>
      <c r="I887" s="271"/>
      <c r="J887" s="268"/>
      <c r="K887" s="268"/>
      <c r="L887" s="274"/>
      <c r="M887" s="275"/>
      <c r="N887" s="276"/>
      <c r="P887" s="291" t="str">
        <f>IF(R887 = "", "", COUNT($R$4:R887))</f>
        <v/>
      </c>
      <c r="Q887" s="291" t="str">
        <f t="shared" si="105"/>
        <v/>
      </c>
      <c r="R887" s="292" t="str">
        <f t="shared" si="106"/>
        <v/>
      </c>
      <c r="S887" s="293" t="str">
        <f t="shared" si="108"/>
        <v/>
      </c>
      <c r="T887" s="294" t="str">
        <f t="shared" si="109"/>
        <v/>
      </c>
      <c r="U887" s="295" t="str">
        <f t="shared" si="110"/>
        <v/>
      </c>
      <c r="V887" s="296" t="str">
        <f t="shared" si="111"/>
        <v/>
      </c>
      <c r="W887" s="8"/>
      <c r="AR887" t="str">
        <f t="shared" si="112"/>
        <v/>
      </c>
      <c r="AS887" t="str">
        <f t="shared" si="107"/>
        <v/>
      </c>
      <c r="AT887" s="145"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ht="15" customHeight="1" x14ac:dyDescent="0.35">
      <c r="A888" s="271"/>
      <c r="B888" s="269"/>
      <c r="C888" s="270"/>
      <c r="D888" s="270"/>
      <c r="E888" s="270"/>
      <c r="F888" s="270"/>
      <c r="G888" s="272"/>
      <c r="H888" s="273"/>
      <c r="I888" s="271"/>
      <c r="J888" s="268"/>
      <c r="K888" s="268"/>
      <c r="L888" s="274"/>
      <c r="M888" s="275"/>
      <c r="N888" s="276"/>
      <c r="P888" s="291" t="str">
        <f>IF(R888 = "", "", COUNT($R$4:R888))</f>
        <v/>
      </c>
      <c r="Q888" s="291" t="str">
        <f t="shared" si="105"/>
        <v/>
      </c>
      <c r="R888" s="292" t="str">
        <f t="shared" si="106"/>
        <v/>
      </c>
      <c r="S888" s="293" t="str">
        <f t="shared" si="108"/>
        <v/>
      </c>
      <c r="T888" s="294" t="str">
        <f t="shared" si="109"/>
        <v/>
      </c>
      <c r="U888" s="295" t="str">
        <f t="shared" si="110"/>
        <v/>
      </c>
      <c r="V888" s="296" t="str">
        <f t="shared" si="111"/>
        <v/>
      </c>
      <c r="W888" s="8"/>
      <c r="AR888" t="str">
        <f t="shared" si="112"/>
        <v/>
      </c>
      <c r="AS888" t="str">
        <f t="shared" si="107"/>
        <v/>
      </c>
      <c r="AT888" s="145"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ht="15" customHeight="1" x14ac:dyDescent="0.35">
      <c r="A889" s="271"/>
      <c r="B889" s="269"/>
      <c r="C889" s="270"/>
      <c r="D889" s="270"/>
      <c r="E889" s="270"/>
      <c r="F889" s="270"/>
      <c r="G889" s="272"/>
      <c r="H889" s="273"/>
      <c r="I889" s="271"/>
      <c r="J889" s="268"/>
      <c r="K889" s="268"/>
      <c r="L889" s="274"/>
      <c r="M889" s="275"/>
      <c r="N889" s="276"/>
      <c r="P889" s="291" t="str">
        <f>IF(R889 = "", "", COUNT($R$4:R889))</f>
        <v/>
      </c>
      <c r="Q889" s="291" t="str">
        <f t="shared" si="105"/>
        <v/>
      </c>
      <c r="R889" s="292" t="str">
        <f t="shared" si="106"/>
        <v/>
      </c>
      <c r="S889" s="293" t="str">
        <f t="shared" si="108"/>
        <v/>
      </c>
      <c r="T889" s="294" t="str">
        <f t="shared" si="109"/>
        <v/>
      </c>
      <c r="U889" s="295" t="str">
        <f t="shared" si="110"/>
        <v/>
      </c>
      <c r="V889" s="296" t="str">
        <f t="shared" si="111"/>
        <v/>
      </c>
      <c r="W889" s="8"/>
      <c r="AR889" t="str">
        <f t="shared" si="112"/>
        <v/>
      </c>
      <c r="AS889" t="str">
        <f t="shared" si="107"/>
        <v/>
      </c>
      <c r="AT889" s="145"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ht="15" customHeight="1" x14ac:dyDescent="0.35">
      <c r="A890" s="271"/>
      <c r="B890" s="269"/>
      <c r="C890" s="270"/>
      <c r="D890" s="270"/>
      <c r="E890" s="270"/>
      <c r="F890" s="270"/>
      <c r="G890" s="272"/>
      <c r="H890" s="273"/>
      <c r="I890" s="271"/>
      <c r="J890" s="268"/>
      <c r="K890" s="268"/>
      <c r="L890" s="274"/>
      <c r="M890" s="275"/>
      <c r="N890" s="276"/>
      <c r="P890" s="291" t="str">
        <f>IF(R890 = "", "", COUNT($R$4:R890))</f>
        <v/>
      </c>
      <c r="Q890" s="291" t="str">
        <f t="shared" si="105"/>
        <v/>
      </c>
      <c r="R890" s="292" t="str">
        <f t="shared" si="106"/>
        <v/>
      </c>
      <c r="S890" s="293" t="str">
        <f t="shared" si="108"/>
        <v/>
      </c>
      <c r="T890" s="294" t="str">
        <f t="shared" si="109"/>
        <v/>
      </c>
      <c r="U890" s="295" t="str">
        <f t="shared" si="110"/>
        <v/>
      </c>
      <c r="V890" s="296" t="str">
        <f t="shared" si="111"/>
        <v/>
      </c>
      <c r="W890" s="8"/>
      <c r="AR890" t="str">
        <f t="shared" si="112"/>
        <v/>
      </c>
      <c r="AS890" t="str">
        <f t="shared" si="107"/>
        <v/>
      </c>
      <c r="AT890" s="145"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ht="15" customHeight="1" x14ac:dyDescent="0.35">
      <c r="A891" s="271"/>
      <c r="B891" s="269"/>
      <c r="C891" s="270"/>
      <c r="D891" s="270"/>
      <c r="E891" s="270"/>
      <c r="F891" s="270"/>
      <c r="G891" s="272"/>
      <c r="H891" s="273"/>
      <c r="I891" s="271"/>
      <c r="J891" s="268"/>
      <c r="K891" s="268"/>
      <c r="L891" s="274"/>
      <c r="M891" s="275"/>
      <c r="N891" s="276"/>
      <c r="P891" s="291" t="str">
        <f>IF(R891 = "", "", COUNT($R$4:R891))</f>
        <v/>
      </c>
      <c r="Q891" s="291" t="str">
        <f t="shared" si="105"/>
        <v/>
      </c>
      <c r="R891" s="292" t="str">
        <f t="shared" si="106"/>
        <v/>
      </c>
      <c r="S891" s="293" t="str">
        <f t="shared" si="108"/>
        <v/>
      </c>
      <c r="T891" s="294" t="str">
        <f t="shared" si="109"/>
        <v/>
      </c>
      <c r="U891" s="295" t="str">
        <f t="shared" si="110"/>
        <v/>
      </c>
      <c r="V891" s="296" t="str">
        <f t="shared" si="111"/>
        <v/>
      </c>
      <c r="W891" s="8"/>
      <c r="AR891" t="str">
        <f t="shared" si="112"/>
        <v/>
      </c>
      <c r="AS891" t="str">
        <f t="shared" si="107"/>
        <v/>
      </c>
      <c r="AT891" s="145"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ht="15" customHeight="1" x14ac:dyDescent="0.35">
      <c r="A892" s="271"/>
      <c r="B892" s="269"/>
      <c r="C892" s="270"/>
      <c r="D892" s="270"/>
      <c r="E892" s="270"/>
      <c r="F892" s="270"/>
      <c r="G892" s="272"/>
      <c r="H892" s="273"/>
      <c r="I892" s="271"/>
      <c r="J892" s="268"/>
      <c r="K892" s="268"/>
      <c r="L892" s="274"/>
      <c r="M892" s="275"/>
      <c r="N892" s="276"/>
      <c r="P892" s="291" t="str">
        <f>IF(R892 = "", "", COUNT($R$4:R892))</f>
        <v/>
      </c>
      <c r="Q892" s="291" t="str">
        <f t="shared" si="105"/>
        <v/>
      </c>
      <c r="R892" s="292" t="str">
        <f t="shared" si="106"/>
        <v/>
      </c>
      <c r="S892" s="293" t="str">
        <f t="shared" si="108"/>
        <v/>
      </c>
      <c r="T892" s="294" t="str">
        <f t="shared" si="109"/>
        <v/>
      </c>
      <c r="U892" s="295" t="str">
        <f t="shared" si="110"/>
        <v/>
      </c>
      <c r="V892" s="296" t="str">
        <f t="shared" si="111"/>
        <v/>
      </c>
      <c r="W892" s="8"/>
      <c r="AR892" t="str">
        <f t="shared" si="112"/>
        <v/>
      </c>
      <c r="AS892" t="str">
        <f t="shared" si="107"/>
        <v/>
      </c>
      <c r="AT892" s="145"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ht="15" customHeight="1" x14ac:dyDescent="0.35">
      <c r="A893" s="271"/>
      <c r="B893" s="269"/>
      <c r="C893" s="270"/>
      <c r="D893" s="270"/>
      <c r="E893" s="270"/>
      <c r="F893" s="270"/>
      <c r="G893" s="272"/>
      <c r="H893" s="273"/>
      <c r="I893" s="271"/>
      <c r="J893" s="268"/>
      <c r="K893" s="268"/>
      <c r="L893" s="274"/>
      <c r="M893" s="275"/>
      <c r="N893" s="276"/>
      <c r="P893" s="291" t="str">
        <f>IF(R893 = "", "", COUNT($R$4:R893))</f>
        <v/>
      </c>
      <c r="Q893" s="291" t="str">
        <f t="shared" si="105"/>
        <v/>
      </c>
      <c r="R893" s="292" t="str">
        <f t="shared" si="106"/>
        <v/>
      </c>
      <c r="S893" s="293" t="str">
        <f t="shared" si="108"/>
        <v/>
      </c>
      <c r="T893" s="294" t="str">
        <f t="shared" si="109"/>
        <v/>
      </c>
      <c r="U893" s="295" t="str">
        <f t="shared" si="110"/>
        <v/>
      </c>
      <c r="V893" s="296" t="str">
        <f t="shared" si="111"/>
        <v/>
      </c>
      <c r="W893" s="8"/>
      <c r="AR893" t="str">
        <f t="shared" si="112"/>
        <v/>
      </c>
      <c r="AS893" t="str">
        <f t="shared" si="107"/>
        <v/>
      </c>
      <c r="AT893" s="145"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ht="15" customHeight="1" x14ac:dyDescent="0.35">
      <c r="A894" s="271"/>
      <c r="B894" s="269"/>
      <c r="C894" s="270"/>
      <c r="D894" s="270"/>
      <c r="E894" s="270"/>
      <c r="F894" s="270"/>
      <c r="G894" s="272"/>
      <c r="H894" s="273"/>
      <c r="I894" s="271"/>
      <c r="J894" s="268"/>
      <c r="K894" s="268"/>
      <c r="L894" s="274"/>
      <c r="M894" s="275"/>
      <c r="N894" s="276"/>
      <c r="P894" s="291" t="str">
        <f>IF(R894 = "", "", COUNT($R$4:R894))</f>
        <v/>
      </c>
      <c r="Q894" s="291" t="str">
        <f t="shared" si="105"/>
        <v/>
      </c>
      <c r="R894" s="292" t="str">
        <f t="shared" si="106"/>
        <v/>
      </c>
      <c r="S894" s="293" t="str">
        <f t="shared" si="108"/>
        <v/>
      </c>
      <c r="T894" s="294" t="str">
        <f t="shared" si="109"/>
        <v/>
      </c>
      <c r="U894" s="295" t="str">
        <f t="shared" si="110"/>
        <v/>
      </c>
      <c r="V894" s="296" t="str">
        <f t="shared" si="111"/>
        <v/>
      </c>
      <c r="W894" s="8"/>
      <c r="AR894" t="str">
        <f t="shared" si="112"/>
        <v/>
      </c>
      <c r="AS894" t="str">
        <f t="shared" si="107"/>
        <v/>
      </c>
      <c r="AT894" s="145"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ht="15" customHeight="1" x14ac:dyDescent="0.35">
      <c r="A895" s="271"/>
      <c r="B895" s="269"/>
      <c r="C895" s="270"/>
      <c r="D895" s="270"/>
      <c r="E895" s="270"/>
      <c r="F895" s="270"/>
      <c r="G895" s="272"/>
      <c r="H895" s="273"/>
      <c r="I895" s="271"/>
      <c r="J895" s="268"/>
      <c r="K895" s="268"/>
      <c r="L895" s="274"/>
      <c r="M895" s="275"/>
      <c r="N895" s="276"/>
      <c r="P895" s="291" t="str">
        <f>IF(R895 = "", "", COUNT($R$4:R895))</f>
        <v/>
      </c>
      <c r="Q895" s="291" t="str">
        <f t="shared" si="105"/>
        <v/>
      </c>
      <c r="R895" s="292" t="str">
        <f t="shared" si="106"/>
        <v/>
      </c>
      <c r="S895" s="293" t="str">
        <f t="shared" si="108"/>
        <v/>
      </c>
      <c r="T895" s="294" t="str">
        <f t="shared" si="109"/>
        <v/>
      </c>
      <c r="U895" s="295" t="str">
        <f t="shared" si="110"/>
        <v/>
      </c>
      <c r="V895" s="296" t="str">
        <f t="shared" si="111"/>
        <v/>
      </c>
      <c r="W895" s="8"/>
      <c r="AR895" t="str">
        <f t="shared" si="112"/>
        <v/>
      </c>
      <c r="AS895" t="str">
        <f t="shared" si="107"/>
        <v/>
      </c>
      <c r="AT895" s="145"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ht="15" customHeight="1" x14ac:dyDescent="0.35">
      <c r="A896" s="271"/>
      <c r="B896" s="269"/>
      <c r="C896" s="270"/>
      <c r="D896" s="270"/>
      <c r="E896" s="270"/>
      <c r="F896" s="270"/>
      <c r="G896" s="272"/>
      <c r="H896" s="273"/>
      <c r="I896" s="271"/>
      <c r="J896" s="268"/>
      <c r="K896" s="268"/>
      <c r="L896" s="274"/>
      <c r="M896" s="275"/>
      <c r="N896" s="276"/>
      <c r="P896" s="291" t="str">
        <f>IF(R896 = "", "", COUNT($R$4:R896))</f>
        <v/>
      </c>
      <c r="Q896" s="291" t="str">
        <f t="shared" si="105"/>
        <v/>
      </c>
      <c r="R896" s="292" t="str">
        <f t="shared" si="106"/>
        <v/>
      </c>
      <c r="S896" s="293" t="str">
        <f t="shared" si="108"/>
        <v/>
      </c>
      <c r="T896" s="294" t="str">
        <f t="shared" si="109"/>
        <v/>
      </c>
      <c r="U896" s="295" t="str">
        <f t="shared" si="110"/>
        <v/>
      </c>
      <c r="V896" s="296" t="str">
        <f t="shared" si="111"/>
        <v/>
      </c>
      <c r="W896" s="8"/>
      <c r="AR896" t="str">
        <f t="shared" si="112"/>
        <v/>
      </c>
      <c r="AS896" t="str">
        <f t="shared" si="107"/>
        <v/>
      </c>
      <c r="AT896" s="145"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ht="15" customHeight="1" x14ac:dyDescent="0.35">
      <c r="A897" s="271"/>
      <c r="B897" s="269"/>
      <c r="C897" s="270"/>
      <c r="D897" s="270"/>
      <c r="E897" s="270"/>
      <c r="F897" s="270"/>
      <c r="G897" s="272"/>
      <c r="H897" s="273"/>
      <c r="I897" s="271"/>
      <c r="J897" s="268"/>
      <c r="K897" s="268"/>
      <c r="L897" s="274"/>
      <c r="M897" s="275"/>
      <c r="N897" s="276"/>
      <c r="P897" s="291" t="str">
        <f>IF(R897 = "", "", COUNT($R$4:R897))</f>
        <v/>
      </c>
      <c r="Q897" s="291" t="str">
        <f t="shared" si="105"/>
        <v/>
      </c>
      <c r="R897" s="292" t="str">
        <f t="shared" si="106"/>
        <v/>
      </c>
      <c r="S897" s="293" t="str">
        <f t="shared" si="108"/>
        <v/>
      </c>
      <c r="T897" s="294" t="str">
        <f t="shared" si="109"/>
        <v/>
      </c>
      <c r="U897" s="295" t="str">
        <f t="shared" si="110"/>
        <v/>
      </c>
      <c r="V897" s="296" t="str">
        <f t="shared" si="111"/>
        <v/>
      </c>
      <c r="W897" s="8"/>
      <c r="AR897" t="str">
        <f t="shared" si="112"/>
        <v/>
      </c>
      <c r="AS897" t="str">
        <f t="shared" si="107"/>
        <v/>
      </c>
      <c r="AT897" s="145"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ht="15" customHeight="1" x14ac:dyDescent="0.35">
      <c r="A898" s="271"/>
      <c r="B898" s="269"/>
      <c r="C898" s="270"/>
      <c r="D898" s="270"/>
      <c r="E898" s="270"/>
      <c r="F898" s="270"/>
      <c r="G898" s="272"/>
      <c r="H898" s="273"/>
      <c r="I898" s="271"/>
      <c r="J898" s="268"/>
      <c r="K898" s="268"/>
      <c r="L898" s="274"/>
      <c r="M898" s="275"/>
      <c r="N898" s="276"/>
      <c r="P898" s="291" t="str">
        <f>IF(R898 = "", "", COUNT($R$4:R898))</f>
        <v/>
      </c>
      <c r="Q898" s="291" t="str">
        <f t="shared" si="105"/>
        <v/>
      </c>
      <c r="R898" s="292" t="str">
        <f t="shared" si="106"/>
        <v/>
      </c>
      <c r="S898" s="293" t="str">
        <f t="shared" si="108"/>
        <v/>
      </c>
      <c r="T898" s="294" t="str">
        <f t="shared" si="109"/>
        <v/>
      </c>
      <c r="U898" s="295" t="str">
        <f t="shared" si="110"/>
        <v/>
      </c>
      <c r="V898" s="296" t="str">
        <f t="shared" si="111"/>
        <v/>
      </c>
      <c r="W898" s="8"/>
      <c r="AR898" t="str">
        <f t="shared" si="112"/>
        <v/>
      </c>
      <c r="AS898" t="str">
        <f t="shared" si="107"/>
        <v/>
      </c>
      <c r="AT898" s="145"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ht="15" customHeight="1" x14ac:dyDescent="0.35">
      <c r="A899" s="271"/>
      <c r="B899" s="269"/>
      <c r="C899" s="270"/>
      <c r="D899" s="270"/>
      <c r="E899" s="270"/>
      <c r="F899" s="270"/>
      <c r="G899" s="272"/>
      <c r="H899" s="273"/>
      <c r="I899" s="271"/>
      <c r="J899" s="268"/>
      <c r="K899" s="268"/>
      <c r="L899" s="274"/>
      <c r="M899" s="275"/>
      <c r="N899" s="276"/>
      <c r="P899" s="291" t="str">
        <f>IF(R899 = "", "", COUNT($R$4:R899))</f>
        <v/>
      </c>
      <c r="Q899" s="291" t="str">
        <f t="shared" si="105"/>
        <v/>
      </c>
      <c r="R899" s="292" t="str">
        <f t="shared" si="106"/>
        <v/>
      </c>
      <c r="S899" s="293" t="str">
        <f t="shared" si="108"/>
        <v/>
      </c>
      <c r="T899" s="294" t="str">
        <f t="shared" si="109"/>
        <v/>
      </c>
      <c r="U899" s="295" t="str">
        <f t="shared" si="110"/>
        <v/>
      </c>
      <c r="V899" s="296" t="str">
        <f t="shared" si="111"/>
        <v/>
      </c>
      <c r="W899" s="8"/>
      <c r="AR899" t="str">
        <f t="shared" si="112"/>
        <v/>
      </c>
      <c r="AS899" t="str">
        <f t="shared" si="107"/>
        <v/>
      </c>
      <c r="AT899" s="145"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ht="15" customHeight="1" x14ac:dyDescent="0.35">
      <c r="A900" s="271"/>
      <c r="B900" s="269"/>
      <c r="C900" s="270"/>
      <c r="D900" s="270"/>
      <c r="E900" s="270"/>
      <c r="F900" s="270"/>
      <c r="G900" s="272"/>
      <c r="H900" s="273"/>
      <c r="I900" s="271"/>
      <c r="J900" s="268"/>
      <c r="K900" s="268"/>
      <c r="L900" s="274"/>
      <c r="M900" s="275"/>
      <c r="N900" s="276"/>
      <c r="P900" s="291" t="str">
        <f>IF(R900 = "", "", COUNT($R$4:R900))</f>
        <v/>
      </c>
      <c r="Q900" s="291" t="str">
        <f t="shared" ref="Q900:Q963" si="113">IF(B900="", "", YEAR(B900))</f>
        <v/>
      </c>
      <c r="R900" s="292" t="str">
        <f t="shared" ref="R900:R963" si="114">IF(A900="", "", IF(G900="",1,IF(G900="O",1,IF(G900="C",8.4,IF(G900="B",8.4,IF(G900="A",76.8,IF(G900="K",76.8,"ERR")))))))</f>
        <v/>
      </c>
      <c r="S900" s="293" t="str">
        <f t="shared" si="108"/>
        <v/>
      </c>
      <c r="T900" s="294" t="str">
        <f t="shared" si="109"/>
        <v/>
      </c>
      <c r="U900" s="295" t="str">
        <f t="shared" si="110"/>
        <v/>
      </c>
      <c r="V900" s="296" t="str">
        <f t="shared" si="111"/>
        <v/>
      </c>
      <c r="W900" s="8"/>
      <c r="AR900" t="str">
        <f t="shared" si="112"/>
        <v/>
      </c>
      <c r="AS900" t="str">
        <f t="shared" ref="AS900:AS963" si="115">IF(OR(M900="Y",N900="Y"),"Y","")</f>
        <v/>
      </c>
      <c r="AT900" s="145"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ht="15" customHeight="1" x14ac:dyDescent="0.35">
      <c r="A901" s="271"/>
      <c r="B901" s="269"/>
      <c r="C901" s="270"/>
      <c r="D901" s="270"/>
      <c r="E901" s="270"/>
      <c r="F901" s="270"/>
      <c r="G901" s="272"/>
      <c r="H901" s="273"/>
      <c r="I901" s="271"/>
      <c r="J901" s="268"/>
      <c r="K901" s="268"/>
      <c r="L901" s="274"/>
      <c r="M901" s="275"/>
      <c r="N901" s="276"/>
      <c r="P901" s="291" t="str">
        <f>IF(R901 = "", "", COUNT($R$4:R901))</f>
        <v/>
      </c>
      <c r="Q901" s="291" t="str">
        <f t="shared" si="113"/>
        <v/>
      </c>
      <c r="R901" s="292" t="str">
        <f t="shared" si="114"/>
        <v/>
      </c>
      <c r="S901" s="293" t="str">
        <f t="shared" ref="S901:S964" si="116">IF(M901&lt;&gt;"",R901,"")</f>
        <v/>
      </c>
      <c r="T901" s="294" t="str">
        <f t="shared" ref="T901:T964" si="117">IF(IF(M901&lt;&gt;"",G901,"")=0, "O", IF(M901&lt;&gt;"",G901,""))</f>
        <v/>
      </c>
      <c r="U901" s="295" t="str">
        <f t="shared" ref="U901:U964" si="118">IF(N901&lt;&gt;"",R901,"")</f>
        <v/>
      </c>
      <c r="V901" s="296" t="str">
        <f t="shared" ref="V901:V964" si="119">IF(IF(N901&lt;&gt;"",G901,"")=0, "O", IF(N901&lt;&gt;"",G901,""))</f>
        <v/>
      </c>
      <c r="W901" s="8"/>
      <c r="AR901" t="str">
        <f t="shared" ref="AR901:AR964" si="120">IF(P901&gt;0, P901, "")</f>
        <v/>
      </c>
      <c r="AS901" t="str">
        <f t="shared" si="115"/>
        <v/>
      </c>
      <c r="AT901" s="145"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ht="15" customHeight="1" x14ac:dyDescent="0.35">
      <c r="A902" s="271"/>
      <c r="B902" s="269"/>
      <c r="C902" s="270"/>
      <c r="D902" s="270"/>
      <c r="E902" s="270"/>
      <c r="F902" s="270"/>
      <c r="G902" s="272"/>
      <c r="H902" s="273"/>
      <c r="I902" s="271"/>
      <c r="J902" s="268"/>
      <c r="K902" s="268"/>
      <c r="L902" s="274"/>
      <c r="M902" s="275"/>
      <c r="N902" s="276"/>
      <c r="P902" s="291" t="str">
        <f>IF(R902 = "", "", COUNT($R$4:R902))</f>
        <v/>
      </c>
      <c r="Q902" s="291" t="str">
        <f t="shared" si="113"/>
        <v/>
      </c>
      <c r="R902" s="292" t="str">
        <f t="shared" si="114"/>
        <v/>
      </c>
      <c r="S902" s="293" t="str">
        <f t="shared" si="116"/>
        <v/>
      </c>
      <c r="T902" s="294" t="str">
        <f t="shared" si="117"/>
        <v/>
      </c>
      <c r="U902" s="295" t="str">
        <f t="shared" si="118"/>
        <v/>
      </c>
      <c r="V902" s="296" t="str">
        <f t="shared" si="119"/>
        <v/>
      </c>
      <c r="W902" s="8"/>
      <c r="AR902" t="str">
        <f t="shared" si="120"/>
        <v/>
      </c>
      <c r="AS902" t="str">
        <f t="shared" si="115"/>
        <v/>
      </c>
      <c r="AT902" s="145"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ht="15" customHeight="1" x14ac:dyDescent="0.35">
      <c r="A903" s="271"/>
      <c r="B903" s="269"/>
      <c r="C903" s="270"/>
      <c r="D903" s="270"/>
      <c r="E903" s="270"/>
      <c r="F903" s="270"/>
      <c r="G903" s="272"/>
      <c r="H903" s="273"/>
      <c r="I903" s="271"/>
      <c r="J903" s="268"/>
      <c r="K903" s="268"/>
      <c r="L903" s="274"/>
      <c r="M903" s="275"/>
      <c r="N903" s="276"/>
      <c r="P903" s="291" t="str">
        <f>IF(R903 = "", "", COUNT($R$4:R903))</f>
        <v/>
      </c>
      <c r="Q903" s="291" t="str">
        <f t="shared" si="113"/>
        <v/>
      </c>
      <c r="R903" s="292" t="str">
        <f t="shared" si="114"/>
        <v/>
      </c>
      <c r="S903" s="293" t="str">
        <f t="shared" si="116"/>
        <v/>
      </c>
      <c r="T903" s="294" t="str">
        <f t="shared" si="117"/>
        <v/>
      </c>
      <c r="U903" s="295" t="str">
        <f t="shared" si="118"/>
        <v/>
      </c>
      <c r="V903" s="296" t="str">
        <f t="shared" si="119"/>
        <v/>
      </c>
      <c r="W903" s="8"/>
      <c r="AR903" t="str">
        <f t="shared" si="120"/>
        <v/>
      </c>
      <c r="AS903" t="str">
        <f t="shared" si="115"/>
        <v/>
      </c>
      <c r="AT903" s="145"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ht="15" customHeight="1" x14ac:dyDescent="0.35">
      <c r="A904" s="271"/>
      <c r="B904" s="269"/>
      <c r="C904" s="270"/>
      <c r="D904" s="270"/>
      <c r="E904" s="270"/>
      <c r="F904" s="270"/>
      <c r="G904" s="272"/>
      <c r="H904" s="273"/>
      <c r="I904" s="271"/>
      <c r="J904" s="268"/>
      <c r="K904" s="268"/>
      <c r="L904" s="274"/>
      <c r="M904" s="275"/>
      <c r="N904" s="276"/>
      <c r="P904" s="291" t="str">
        <f>IF(R904 = "", "", COUNT($R$4:R904))</f>
        <v/>
      </c>
      <c r="Q904" s="291" t="str">
        <f t="shared" si="113"/>
        <v/>
      </c>
      <c r="R904" s="292" t="str">
        <f t="shared" si="114"/>
        <v/>
      </c>
      <c r="S904" s="293" t="str">
        <f t="shared" si="116"/>
        <v/>
      </c>
      <c r="T904" s="294" t="str">
        <f t="shared" si="117"/>
        <v/>
      </c>
      <c r="U904" s="295" t="str">
        <f t="shared" si="118"/>
        <v/>
      </c>
      <c r="V904" s="296" t="str">
        <f t="shared" si="119"/>
        <v/>
      </c>
      <c r="W904" s="8"/>
      <c r="AR904" t="str">
        <f t="shared" si="120"/>
        <v/>
      </c>
      <c r="AS904" t="str">
        <f t="shared" si="115"/>
        <v/>
      </c>
      <c r="AT904" s="145"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ht="15" customHeight="1" x14ac:dyDescent="0.35">
      <c r="A905" s="271"/>
      <c r="B905" s="269"/>
      <c r="C905" s="270"/>
      <c r="D905" s="270"/>
      <c r="E905" s="270"/>
      <c r="F905" s="270"/>
      <c r="G905" s="272"/>
      <c r="H905" s="273"/>
      <c r="I905" s="271"/>
      <c r="J905" s="268"/>
      <c r="K905" s="268"/>
      <c r="L905" s="274"/>
      <c r="M905" s="275"/>
      <c r="N905" s="276"/>
      <c r="P905" s="291" t="str">
        <f>IF(R905 = "", "", COUNT($R$4:R905))</f>
        <v/>
      </c>
      <c r="Q905" s="291" t="str">
        <f t="shared" si="113"/>
        <v/>
      </c>
      <c r="R905" s="292" t="str">
        <f t="shared" si="114"/>
        <v/>
      </c>
      <c r="S905" s="293" t="str">
        <f t="shared" si="116"/>
        <v/>
      </c>
      <c r="T905" s="294" t="str">
        <f t="shared" si="117"/>
        <v/>
      </c>
      <c r="U905" s="295" t="str">
        <f t="shared" si="118"/>
        <v/>
      </c>
      <c r="V905" s="296" t="str">
        <f t="shared" si="119"/>
        <v/>
      </c>
      <c r="W905" s="8"/>
      <c r="AR905" t="str">
        <f t="shared" si="120"/>
        <v/>
      </c>
      <c r="AS905" t="str">
        <f t="shared" si="115"/>
        <v/>
      </c>
      <c r="AT905" s="145"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ht="15" customHeight="1" x14ac:dyDescent="0.35">
      <c r="A906" s="271"/>
      <c r="B906" s="269"/>
      <c r="C906" s="270"/>
      <c r="D906" s="270"/>
      <c r="E906" s="270"/>
      <c r="F906" s="270"/>
      <c r="G906" s="272"/>
      <c r="H906" s="273"/>
      <c r="I906" s="271"/>
      <c r="J906" s="268"/>
      <c r="K906" s="268"/>
      <c r="L906" s="274"/>
      <c r="M906" s="275"/>
      <c r="N906" s="276"/>
      <c r="P906" s="291" t="str">
        <f>IF(R906 = "", "", COUNT($R$4:R906))</f>
        <v/>
      </c>
      <c r="Q906" s="291" t="str">
        <f t="shared" si="113"/>
        <v/>
      </c>
      <c r="R906" s="292" t="str">
        <f t="shared" si="114"/>
        <v/>
      </c>
      <c r="S906" s="293" t="str">
        <f t="shared" si="116"/>
        <v/>
      </c>
      <c r="T906" s="294" t="str">
        <f t="shared" si="117"/>
        <v/>
      </c>
      <c r="U906" s="295" t="str">
        <f t="shared" si="118"/>
        <v/>
      </c>
      <c r="V906" s="296" t="str">
        <f t="shared" si="119"/>
        <v/>
      </c>
      <c r="W906" s="8"/>
      <c r="AR906" t="str">
        <f t="shared" si="120"/>
        <v/>
      </c>
      <c r="AS906" t="str">
        <f t="shared" si="115"/>
        <v/>
      </c>
      <c r="AT906" s="145"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ht="15" customHeight="1" x14ac:dyDescent="0.35">
      <c r="A907" s="271"/>
      <c r="B907" s="269"/>
      <c r="C907" s="270"/>
      <c r="D907" s="270"/>
      <c r="E907" s="270"/>
      <c r="F907" s="270"/>
      <c r="G907" s="272"/>
      <c r="H907" s="273"/>
      <c r="I907" s="271"/>
      <c r="J907" s="268"/>
      <c r="K907" s="268"/>
      <c r="L907" s="274"/>
      <c r="M907" s="275"/>
      <c r="N907" s="276"/>
      <c r="P907" s="291" t="str">
        <f>IF(R907 = "", "", COUNT($R$4:R907))</f>
        <v/>
      </c>
      <c r="Q907" s="291" t="str">
        <f t="shared" si="113"/>
        <v/>
      </c>
      <c r="R907" s="292" t="str">
        <f t="shared" si="114"/>
        <v/>
      </c>
      <c r="S907" s="293" t="str">
        <f t="shared" si="116"/>
        <v/>
      </c>
      <c r="T907" s="294" t="str">
        <f t="shared" si="117"/>
        <v/>
      </c>
      <c r="U907" s="295" t="str">
        <f t="shared" si="118"/>
        <v/>
      </c>
      <c r="V907" s="296" t="str">
        <f t="shared" si="119"/>
        <v/>
      </c>
      <c r="W907" s="8"/>
      <c r="AR907" t="str">
        <f t="shared" si="120"/>
        <v/>
      </c>
      <c r="AS907" t="str">
        <f t="shared" si="115"/>
        <v/>
      </c>
      <c r="AT907" s="145"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ht="15" customHeight="1" x14ac:dyDescent="0.35">
      <c r="A908" s="271"/>
      <c r="B908" s="269"/>
      <c r="C908" s="270"/>
      <c r="D908" s="270"/>
      <c r="E908" s="270"/>
      <c r="F908" s="270"/>
      <c r="G908" s="272"/>
      <c r="H908" s="273"/>
      <c r="I908" s="271"/>
      <c r="J908" s="268"/>
      <c r="K908" s="268"/>
      <c r="L908" s="274"/>
      <c r="M908" s="275"/>
      <c r="N908" s="276"/>
      <c r="P908" s="291" t="str">
        <f>IF(R908 = "", "", COUNT($R$4:R908))</f>
        <v/>
      </c>
      <c r="Q908" s="291" t="str">
        <f t="shared" si="113"/>
        <v/>
      </c>
      <c r="R908" s="292" t="str">
        <f t="shared" si="114"/>
        <v/>
      </c>
      <c r="S908" s="293" t="str">
        <f t="shared" si="116"/>
        <v/>
      </c>
      <c r="T908" s="294" t="str">
        <f t="shared" si="117"/>
        <v/>
      </c>
      <c r="U908" s="295" t="str">
        <f t="shared" si="118"/>
        <v/>
      </c>
      <c r="V908" s="296" t="str">
        <f t="shared" si="119"/>
        <v/>
      </c>
      <c r="W908" s="8"/>
      <c r="AR908" t="str">
        <f t="shared" si="120"/>
        <v/>
      </c>
      <c r="AS908" t="str">
        <f t="shared" si="115"/>
        <v/>
      </c>
      <c r="AT908" s="145"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ht="15" customHeight="1" x14ac:dyDescent="0.35">
      <c r="A909" s="271"/>
      <c r="B909" s="269"/>
      <c r="C909" s="270"/>
      <c r="D909" s="270"/>
      <c r="E909" s="270"/>
      <c r="F909" s="270"/>
      <c r="G909" s="272"/>
      <c r="H909" s="273"/>
      <c r="I909" s="271"/>
      <c r="J909" s="268"/>
      <c r="K909" s="268"/>
      <c r="L909" s="274"/>
      <c r="M909" s="275"/>
      <c r="N909" s="276"/>
      <c r="P909" s="291" t="str">
        <f>IF(R909 = "", "", COUNT($R$4:R909))</f>
        <v/>
      </c>
      <c r="Q909" s="291" t="str">
        <f t="shared" si="113"/>
        <v/>
      </c>
      <c r="R909" s="292" t="str">
        <f t="shared" si="114"/>
        <v/>
      </c>
      <c r="S909" s="293" t="str">
        <f t="shared" si="116"/>
        <v/>
      </c>
      <c r="T909" s="294" t="str">
        <f t="shared" si="117"/>
        <v/>
      </c>
      <c r="U909" s="295" t="str">
        <f t="shared" si="118"/>
        <v/>
      </c>
      <c r="V909" s="296" t="str">
        <f t="shared" si="119"/>
        <v/>
      </c>
      <c r="W909" s="8"/>
      <c r="AR909" t="str">
        <f t="shared" si="120"/>
        <v/>
      </c>
      <c r="AS909" t="str">
        <f t="shared" si="115"/>
        <v/>
      </c>
      <c r="AT909" s="145"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ht="15" customHeight="1" x14ac:dyDescent="0.35">
      <c r="A910" s="271"/>
      <c r="B910" s="269"/>
      <c r="C910" s="270"/>
      <c r="D910" s="270"/>
      <c r="E910" s="270"/>
      <c r="F910" s="270"/>
      <c r="G910" s="272"/>
      <c r="H910" s="273"/>
      <c r="I910" s="271"/>
      <c r="J910" s="268"/>
      <c r="K910" s="268"/>
      <c r="L910" s="274"/>
      <c r="M910" s="275"/>
      <c r="N910" s="276"/>
      <c r="P910" s="291" t="str">
        <f>IF(R910 = "", "", COUNT($R$4:R910))</f>
        <v/>
      </c>
      <c r="Q910" s="291" t="str">
        <f t="shared" si="113"/>
        <v/>
      </c>
      <c r="R910" s="292" t="str">
        <f t="shared" si="114"/>
        <v/>
      </c>
      <c r="S910" s="293" t="str">
        <f t="shared" si="116"/>
        <v/>
      </c>
      <c r="T910" s="294" t="str">
        <f t="shared" si="117"/>
        <v/>
      </c>
      <c r="U910" s="295" t="str">
        <f t="shared" si="118"/>
        <v/>
      </c>
      <c r="V910" s="296" t="str">
        <f t="shared" si="119"/>
        <v/>
      </c>
      <c r="W910" s="8"/>
      <c r="AR910" t="str">
        <f t="shared" si="120"/>
        <v/>
      </c>
      <c r="AS910" t="str">
        <f t="shared" si="115"/>
        <v/>
      </c>
      <c r="AT910" s="145"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ht="15" customHeight="1" x14ac:dyDescent="0.35">
      <c r="A911" s="271"/>
      <c r="B911" s="269"/>
      <c r="C911" s="270"/>
      <c r="D911" s="270"/>
      <c r="E911" s="270"/>
      <c r="F911" s="270"/>
      <c r="G911" s="272"/>
      <c r="H911" s="273"/>
      <c r="I911" s="271"/>
      <c r="J911" s="268"/>
      <c r="K911" s="268"/>
      <c r="L911" s="274"/>
      <c r="M911" s="275"/>
      <c r="N911" s="276"/>
      <c r="P911" s="291" t="str">
        <f>IF(R911 = "", "", COUNT($R$4:R911))</f>
        <v/>
      </c>
      <c r="Q911" s="291" t="str">
        <f t="shared" si="113"/>
        <v/>
      </c>
      <c r="R911" s="292" t="str">
        <f t="shared" si="114"/>
        <v/>
      </c>
      <c r="S911" s="293" t="str">
        <f t="shared" si="116"/>
        <v/>
      </c>
      <c r="T911" s="294" t="str">
        <f t="shared" si="117"/>
        <v/>
      </c>
      <c r="U911" s="295" t="str">
        <f t="shared" si="118"/>
        <v/>
      </c>
      <c r="V911" s="296" t="str">
        <f t="shared" si="119"/>
        <v/>
      </c>
      <c r="W911" s="8"/>
      <c r="AR911" t="str">
        <f t="shared" si="120"/>
        <v/>
      </c>
      <c r="AS911" t="str">
        <f t="shared" si="115"/>
        <v/>
      </c>
      <c r="AT911" s="145"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ht="15" customHeight="1" x14ac:dyDescent="0.35">
      <c r="A912" s="271"/>
      <c r="B912" s="269"/>
      <c r="C912" s="270"/>
      <c r="D912" s="270"/>
      <c r="E912" s="270"/>
      <c r="F912" s="270"/>
      <c r="G912" s="272"/>
      <c r="H912" s="273"/>
      <c r="I912" s="271"/>
      <c r="J912" s="268"/>
      <c r="K912" s="268"/>
      <c r="L912" s="274"/>
      <c r="M912" s="275"/>
      <c r="N912" s="276"/>
      <c r="P912" s="291" t="str">
        <f>IF(R912 = "", "", COUNT($R$4:R912))</f>
        <v/>
      </c>
      <c r="Q912" s="291" t="str">
        <f t="shared" si="113"/>
        <v/>
      </c>
      <c r="R912" s="292" t="str">
        <f t="shared" si="114"/>
        <v/>
      </c>
      <c r="S912" s="293" t="str">
        <f t="shared" si="116"/>
        <v/>
      </c>
      <c r="T912" s="294" t="str">
        <f t="shared" si="117"/>
        <v/>
      </c>
      <c r="U912" s="295" t="str">
        <f t="shared" si="118"/>
        <v/>
      </c>
      <c r="V912" s="296" t="str">
        <f t="shared" si="119"/>
        <v/>
      </c>
      <c r="W912" s="8"/>
      <c r="AR912" t="str">
        <f t="shared" si="120"/>
        <v/>
      </c>
      <c r="AS912" t="str">
        <f t="shared" si="115"/>
        <v/>
      </c>
      <c r="AT912" s="145"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ht="15" customHeight="1" x14ac:dyDescent="0.35">
      <c r="A913" s="271"/>
      <c r="B913" s="269"/>
      <c r="C913" s="270"/>
      <c r="D913" s="270"/>
      <c r="E913" s="270"/>
      <c r="F913" s="270"/>
      <c r="G913" s="272"/>
      <c r="H913" s="273"/>
      <c r="I913" s="271"/>
      <c r="J913" s="268"/>
      <c r="K913" s="268"/>
      <c r="L913" s="274"/>
      <c r="M913" s="275"/>
      <c r="N913" s="276"/>
      <c r="P913" s="291" t="str">
        <f>IF(R913 = "", "", COUNT($R$4:R913))</f>
        <v/>
      </c>
      <c r="Q913" s="291" t="str">
        <f t="shared" si="113"/>
        <v/>
      </c>
      <c r="R913" s="292" t="str">
        <f t="shared" si="114"/>
        <v/>
      </c>
      <c r="S913" s="293" t="str">
        <f t="shared" si="116"/>
        <v/>
      </c>
      <c r="T913" s="294" t="str">
        <f t="shared" si="117"/>
        <v/>
      </c>
      <c r="U913" s="295" t="str">
        <f t="shared" si="118"/>
        <v/>
      </c>
      <c r="V913" s="296" t="str">
        <f t="shared" si="119"/>
        <v/>
      </c>
      <c r="W913" s="8"/>
      <c r="AR913" t="str">
        <f t="shared" si="120"/>
        <v/>
      </c>
      <c r="AS913" t="str">
        <f t="shared" si="115"/>
        <v/>
      </c>
      <c r="AT913" s="145"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ht="15" customHeight="1" x14ac:dyDescent="0.35">
      <c r="A914" s="271"/>
      <c r="B914" s="269"/>
      <c r="C914" s="270"/>
      <c r="D914" s="270"/>
      <c r="E914" s="270"/>
      <c r="F914" s="270"/>
      <c r="G914" s="272"/>
      <c r="H914" s="273"/>
      <c r="I914" s="271"/>
      <c r="J914" s="268"/>
      <c r="K914" s="268"/>
      <c r="L914" s="274"/>
      <c r="M914" s="275"/>
      <c r="N914" s="276"/>
      <c r="P914" s="291" t="str">
        <f>IF(R914 = "", "", COUNT($R$4:R914))</f>
        <v/>
      </c>
      <c r="Q914" s="291" t="str">
        <f t="shared" si="113"/>
        <v/>
      </c>
      <c r="R914" s="292" t="str">
        <f t="shared" si="114"/>
        <v/>
      </c>
      <c r="S914" s="293" t="str">
        <f t="shared" si="116"/>
        <v/>
      </c>
      <c r="T914" s="294" t="str">
        <f t="shared" si="117"/>
        <v/>
      </c>
      <c r="U914" s="295" t="str">
        <f t="shared" si="118"/>
        <v/>
      </c>
      <c r="V914" s="296" t="str">
        <f t="shared" si="119"/>
        <v/>
      </c>
      <c r="W914" s="8"/>
      <c r="AR914" t="str">
        <f t="shared" si="120"/>
        <v/>
      </c>
      <c r="AS914" t="str">
        <f t="shared" si="115"/>
        <v/>
      </c>
      <c r="AT914" s="145"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ht="15" customHeight="1" x14ac:dyDescent="0.35">
      <c r="A915" s="271"/>
      <c r="B915" s="269"/>
      <c r="C915" s="270"/>
      <c r="D915" s="270"/>
      <c r="E915" s="270"/>
      <c r="F915" s="270"/>
      <c r="G915" s="272"/>
      <c r="H915" s="273"/>
      <c r="I915" s="271"/>
      <c r="J915" s="268"/>
      <c r="K915" s="268"/>
      <c r="L915" s="274"/>
      <c r="M915" s="275"/>
      <c r="N915" s="276"/>
      <c r="P915" s="291" t="str">
        <f>IF(R915 = "", "", COUNT($R$4:R915))</f>
        <v/>
      </c>
      <c r="Q915" s="291" t="str">
        <f t="shared" si="113"/>
        <v/>
      </c>
      <c r="R915" s="292" t="str">
        <f t="shared" si="114"/>
        <v/>
      </c>
      <c r="S915" s="293" t="str">
        <f t="shared" si="116"/>
        <v/>
      </c>
      <c r="T915" s="294" t="str">
        <f t="shared" si="117"/>
        <v/>
      </c>
      <c r="U915" s="295" t="str">
        <f t="shared" si="118"/>
        <v/>
      </c>
      <c r="V915" s="296" t="str">
        <f t="shared" si="119"/>
        <v/>
      </c>
      <c r="W915" s="8"/>
      <c r="AR915" t="str">
        <f t="shared" si="120"/>
        <v/>
      </c>
      <c r="AS915" t="str">
        <f t="shared" si="115"/>
        <v/>
      </c>
      <c r="AT915" s="145"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ht="15" customHeight="1" x14ac:dyDescent="0.35">
      <c r="A916" s="271"/>
      <c r="B916" s="269"/>
      <c r="C916" s="270"/>
      <c r="D916" s="270"/>
      <c r="E916" s="270"/>
      <c r="F916" s="270"/>
      <c r="G916" s="272"/>
      <c r="H916" s="273"/>
      <c r="I916" s="271"/>
      <c r="J916" s="268"/>
      <c r="K916" s="268"/>
      <c r="L916" s="274"/>
      <c r="M916" s="275"/>
      <c r="N916" s="276"/>
      <c r="P916" s="291" t="str">
        <f>IF(R916 = "", "", COUNT($R$4:R916))</f>
        <v/>
      </c>
      <c r="Q916" s="291" t="str">
        <f t="shared" si="113"/>
        <v/>
      </c>
      <c r="R916" s="292" t="str">
        <f t="shared" si="114"/>
        <v/>
      </c>
      <c r="S916" s="293" t="str">
        <f t="shared" si="116"/>
        <v/>
      </c>
      <c r="T916" s="294" t="str">
        <f t="shared" si="117"/>
        <v/>
      </c>
      <c r="U916" s="295" t="str">
        <f t="shared" si="118"/>
        <v/>
      </c>
      <c r="V916" s="296" t="str">
        <f t="shared" si="119"/>
        <v/>
      </c>
      <c r="W916" s="8"/>
      <c r="AR916" t="str">
        <f t="shared" si="120"/>
        <v/>
      </c>
      <c r="AS916" t="str">
        <f t="shared" si="115"/>
        <v/>
      </c>
      <c r="AT916" s="145"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ht="15" customHeight="1" x14ac:dyDescent="0.35">
      <c r="A917" s="271"/>
      <c r="B917" s="269"/>
      <c r="C917" s="270"/>
      <c r="D917" s="270"/>
      <c r="E917" s="270"/>
      <c r="F917" s="270"/>
      <c r="G917" s="272"/>
      <c r="H917" s="273"/>
      <c r="I917" s="271"/>
      <c r="J917" s="268"/>
      <c r="K917" s="268"/>
      <c r="L917" s="274"/>
      <c r="M917" s="275"/>
      <c r="N917" s="276"/>
      <c r="P917" s="291" t="str">
        <f>IF(R917 = "", "", COUNT($R$4:R917))</f>
        <v/>
      </c>
      <c r="Q917" s="291" t="str">
        <f t="shared" si="113"/>
        <v/>
      </c>
      <c r="R917" s="292" t="str">
        <f t="shared" si="114"/>
        <v/>
      </c>
      <c r="S917" s="293" t="str">
        <f t="shared" si="116"/>
        <v/>
      </c>
      <c r="T917" s="294" t="str">
        <f t="shared" si="117"/>
        <v/>
      </c>
      <c r="U917" s="295" t="str">
        <f t="shared" si="118"/>
        <v/>
      </c>
      <c r="V917" s="296" t="str">
        <f t="shared" si="119"/>
        <v/>
      </c>
      <c r="W917" s="8"/>
      <c r="AR917" t="str">
        <f t="shared" si="120"/>
        <v/>
      </c>
      <c r="AS917" t="str">
        <f t="shared" si="115"/>
        <v/>
      </c>
      <c r="AT917" s="145"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ht="15" customHeight="1" x14ac:dyDescent="0.35">
      <c r="A918" s="271"/>
      <c r="B918" s="269"/>
      <c r="C918" s="270"/>
      <c r="D918" s="270"/>
      <c r="E918" s="270"/>
      <c r="F918" s="270"/>
      <c r="G918" s="272"/>
      <c r="H918" s="273"/>
      <c r="I918" s="271"/>
      <c r="J918" s="268"/>
      <c r="K918" s="268"/>
      <c r="L918" s="274"/>
      <c r="M918" s="275"/>
      <c r="N918" s="276"/>
      <c r="P918" s="291" t="str">
        <f>IF(R918 = "", "", COUNT($R$4:R918))</f>
        <v/>
      </c>
      <c r="Q918" s="291" t="str">
        <f t="shared" si="113"/>
        <v/>
      </c>
      <c r="R918" s="292" t="str">
        <f t="shared" si="114"/>
        <v/>
      </c>
      <c r="S918" s="293" t="str">
        <f t="shared" si="116"/>
        <v/>
      </c>
      <c r="T918" s="294" t="str">
        <f t="shared" si="117"/>
        <v/>
      </c>
      <c r="U918" s="295" t="str">
        <f t="shared" si="118"/>
        <v/>
      </c>
      <c r="V918" s="296" t="str">
        <f t="shared" si="119"/>
        <v/>
      </c>
      <c r="W918" s="8"/>
      <c r="AR918" t="str">
        <f t="shared" si="120"/>
        <v/>
      </c>
      <c r="AS918" t="str">
        <f t="shared" si="115"/>
        <v/>
      </c>
      <c r="AT918" s="145"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ht="15" customHeight="1" x14ac:dyDescent="0.35">
      <c r="A919" s="271"/>
      <c r="B919" s="269"/>
      <c r="C919" s="270"/>
      <c r="D919" s="270"/>
      <c r="E919" s="270"/>
      <c r="F919" s="270"/>
      <c r="G919" s="272"/>
      <c r="H919" s="273"/>
      <c r="I919" s="271"/>
      <c r="J919" s="268"/>
      <c r="K919" s="268"/>
      <c r="L919" s="274"/>
      <c r="M919" s="275"/>
      <c r="N919" s="276"/>
      <c r="P919" s="291" t="str">
        <f>IF(R919 = "", "", COUNT($R$4:R919))</f>
        <v/>
      </c>
      <c r="Q919" s="291" t="str">
        <f t="shared" si="113"/>
        <v/>
      </c>
      <c r="R919" s="292" t="str">
        <f t="shared" si="114"/>
        <v/>
      </c>
      <c r="S919" s="293" t="str">
        <f t="shared" si="116"/>
        <v/>
      </c>
      <c r="T919" s="294" t="str">
        <f t="shared" si="117"/>
        <v/>
      </c>
      <c r="U919" s="295" t="str">
        <f t="shared" si="118"/>
        <v/>
      </c>
      <c r="V919" s="296" t="str">
        <f t="shared" si="119"/>
        <v/>
      </c>
      <c r="W919" s="8"/>
      <c r="AR919" t="str">
        <f t="shared" si="120"/>
        <v/>
      </c>
      <c r="AS919" t="str">
        <f t="shared" si="115"/>
        <v/>
      </c>
      <c r="AT919" s="145"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ht="15" customHeight="1" x14ac:dyDescent="0.35">
      <c r="A920" s="271"/>
      <c r="B920" s="269"/>
      <c r="C920" s="270"/>
      <c r="D920" s="270"/>
      <c r="E920" s="270"/>
      <c r="F920" s="270"/>
      <c r="G920" s="272"/>
      <c r="H920" s="273"/>
      <c r="I920" s="271"/>
      <c r="J920" s="268"/>
      <c r="K920" s="268"/>
      <c r="L920" s="274"/>
      <c r="M920" s="275"/>
      <c r="N920" s="276"/>
      <c r="P920" s="291" t="str">
        <f>IF(R920 = "", "", COUNT($R$4:R920))</f>
        <v/>
      </c>
      <c r="Q920" s="291" t="str">
        <f t="shared" si="113"/>
        <v/>
      </c>
      <c r="R920" s="292" t="str">
        <f t="shared" si="114"/>
        <v/>
      </c>
      <c r="S920" s="293" t="str">
        <f t="shared" si="116"/>
        <v/>
      </c>
      <c r="T920" s="294" t="str">
        <f t="shared" si="117"/>
        <v/>
      </c>
      <c r="U920" s="295" t="str">
        <f t="shared" si="118"/>
        <v/>
      </c>
      <c r="V920" s="296" t="str">
        <f t="shared" si="119"/>
        <v/>
      </c>
      <c r="W920" s="8"/>
      <c r="AR920" t="str">
        <f t="shared" si="120"/>
        <v/>
      </c>
      <c r="AS920" t="str">
        <f t="shared" si="115"/>
        <v/>
      </c>
      <c r="AT920" s="145"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ht="15" customHeight="1" x14ac:dyDescent="0.35">
      <c r="A921" s="271"/>
      <c r="B921" s="269"/>
      <c r="C921" s="270"/>
      <c r="D921" s="270"/>
      <c r="E921" s="270"/>
      <c r="F921" s="270"/>
      <c r="G921" s="272"/>
      <c r="H921" s="273"/>
      <c r="I921" s="271"/>
      <c r="J921" s="268"/>
      <c r="K921" s="268"/>
      <c r="L921" s="274"/>
      <c r="M921" s="275"/>
      <c r="N921" s="276"/>
      <c r="P921" s="291" t="str">
        <f>IF(R921 = "", "", COUNT($R$4:R921))</f>
        <v/>
      </c>
      <c r="Q921" s="291" t="str">
        <f t="shared" si="113"/>
        <v/>
      </c>
      <c r="R921" s="292" t="str">
        <f t="shared" si="114"/>
        <v/>
      </c>
      <c r="S921" s="293" t="str">
        <f t="shared" si="116"/>
        <v/>
      </c>
      <c r="T921" s="294" t="str">
        <f t="shared" si="117"/>
        <v/>
      </c>
      <c r="U921" s="295" t="str">
        <f t="shared" si="118"/>
        <v/>
      </c>
      <c r="V921" s="296" t="str">
        <f t="shared" si="119"/>
        <v/>
      </c>
      <c r="W921" s="8"/>
      <c r="AR921" t="str">
        <f t="shared" si="120"/>
        <v/>
      </c>
      <c r="AS921" t="str">
        <f t="shared" si="115"/>
        <v/>
      </c>
      <c r="AT921" s="145"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ht="15" customHeight="1" x14ac:dyDescent="0.35">
      <c r="A922" s="271"/>
      <c r="B922" s="269"/>
      <c r="C922" s="270"/>
      <c r="D922" s="270"/>
      <c r="E922" s="270"/>
      <c r="F922" s="270"/>
      <c r="G922" s="272"/>
      <c r="H922" s="273"/>
      <c r="I922" s="271"/>
      <c r="J922" s="268"/>
      <c r="K922" s="268"/>
      <c r="L922" s="274"/>
      <c r="M922" s="275"/>
      <c r="N922" s="276"/>
      <c r="P922" s="291" t="str">
        <f>IF(R922 = "", "", COUNT($R$4:R922))</f>
        <v/>
      </c>
      <c r="Q922" s="291" t="str">
        <f t="shared" si="113"/>
        <v/>
      </c>
      <c r="R922" s="292" t="str">
        <f t="shared" si="114"/>
        <v/>
      </c>
      <c r="S922" s="293" t="str">
        <f t="shared" si="116"/>
        <v/>
      </c>
      <c r="T922" s="294" t="str">
        <f t="shared" si="117"/>
        <v/>
      </c>
      <c r="U922" s="295" t="str">
        <f t="shared" si="118"/>
        <v/>
      </c>
      <c r="V922" s="296" t="str">
        <f t="shared" si="119"/>
        <v/>
      </c>
      <c r="W922" s="8"/>
      <c r="AR922" t="str">
        <f t="shared" si="120"/>
        <v/>
      </c>
      <c r="AS922" t="str">
        <f t="shared" si="115"/>
        <v/>
      </c>
      <c r="AT922" s="145"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ht="15" customHeight="1" x14ac:dyDescent="0.35">
      <c r="A923" s="271"/>
      <c r="B923" s="269"/>
      <c r="C923" s="270"/>
      <c r="D923" s="270"/>
      <c r="E923" s="270"/>
      <c r="F923" s="270"/>
      <c r="G923" s="272"/>
      <c r="H923" s="273"/>
      <c r="I923" s="271"/>
      <c r="J923" s="268"/>
      <c r="K923" s="268"/>
      <c r="L923" s="274"/>
      <c r="M923" s="275"/>
      <c r="N923" s="276"/>
      <c r="P923" s="291" t="str">
        <f>IF(R923 = "", "", COUNT($R$4:R923))</f>
        <v/>
      </c>
      <c r="Q923" s="291" t="str">
        <f t="shared" si="113"/>
        <v/>
      </c>
      <c r="R923" s="292" t="str">
        <f t="shared" si="114"/>
        <v/>
      </c>
      <c r="S923" s="293" t="str">
        <f t="shared" si="116"/>
        <v/>
      </c>
      <c r="T923" s="294" t="str">
        <f t="shared" si="117"/>
        <v/>
      </c>
      <c r="U923" s="295" t="str">
        <f t="shared" si="118"/>
        <v/>
      </c>
      <c r="V923" s="296" t="str">
        <f t="shared" si="119"/>
        <v/>
      </c>
      <c r="W923" s="8"/>
      <c r="AR923" t="str">
        <f t="shared" si="120"/>
        <v/>
      </c>
      <c r="AS923" t="str">
        <f t="shared" si="115"/>
        <v/>
      </c>
      <c r="AT923" s="145"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ht="15" customHeight="1" x14ac:dyDescent="0.35">
      <c r="A924" s="271"/>
      <c r="B924" s="269"/>
      <c r="C924" s="270"/>
      <c r="D924" s="270"/>
      <c r="E924" s="270"/>
      <c r="F924" s="270"/>
      <c r="G924" s="272"/>
      <c r="H924" s="273"/>
      <c r="I924" s="271"/>
      <c r="J924" s="268"/>
      <c r="K924" s="268"/>
      <c r="L924" s="274"/>
      <c r="M924" s="275"/>
      <c r="N924" s="276"/>
      <c r="P924" s="291" t="str">
        <f>IF(R924 = "", "", COUNT($R$4:R924))</f>
        <v/>
      </c>
      <c r="Q924" s="291" t="str">
        <f t="shared" si="113"/>
        <v/>
      </c>
      <c r="R924" s="292" t="str">
        <f t="shared" si="114"/>
        <v/>
      </c>
      <c r="S924" s="293" t="str">
        <f t="shared" si="116"/>
        <v/>
      </c>
      <c r="T924" s="294" t="str">
        <f t="shared" si="117"/>
        <v/>
      </c>
      <c r="U924" s="295" t="str">
        <f t="shared" si="118"/>
        <v/>
      </c>
      <c r="V924" s="296" t="str">
        <f t="shared" si="119"/>
        <v/>
      </c>
      <c r="W924" s="8"/>
      <c r="AR924" t="str">
        <f t="shared" si="120"/>
        <v/>
      </c>
      <c r="AS924" t="str">
        <f t="shared" si="115"/>
        <v/>
      </c>
      <c r="AT924" s="145"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ht="15" customHeight="1" x14ac:dyDescent="0.35">
      <c r="A925" s="271"/>
      <c r="B925" s="269"/>
      <c r="C925" s="270"/>
      <c r="D925" s="270"/>
      <c r="E925" s="270"/>
      <c r="F925" s="270"/>
      <c r="G925" s="272"/>
      <c r="H925" s="273"/>
      <c r="I925" s="271"/>
      <c r="J925" s="268"/>
      <c r="K925" s="268"/>
      <c r="L925" s="274"/>
      <c r="M925" s="275"/>
      <c r="N925" s="276"/>
      <c r="P925" s="291" t="str">
        <f>IF(R925 = "", "", COUNT($R$4:R925))</f>
        <v/>
      </c>
      <c r="Q925" s="291" t="str">
        <f t="shared" si="113"/>
        <v/>
      </c>
      <c r="R925" s="292" t="str">
        <f t="shared" si="114"/>
        <v/>
      </c>
      <c r="S925" s="293" t="str">
        <f t="shared" si="116"/>
        <v/>
      </c>
      <c r="T925" s="294" t="str">
        <f t="shared" si="117"/>
        <v/>
      </c>
      <c r="U925" s="295" t="str">
        <f t="shared" si="118"/>
        <v/>
      </c>
      <c r="V925" s="296" t="str">
        <f t="shared" si="119"/>
        <v/>
      </c>
      <c r="W925" s="8"/>
      <c r="AR925" t="str">
        <f t="shared" si="120"/>
        <v/>
      </c>
      <c r="AS925" t="str">
        <f t="shared" si="115"/>
        <v/>
      </c>
      <c r="AT925" s="145"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ht="15" customHeight="1" x14ac:dyDescent="0.35">
      <c r="A926" s="271"/>
      <c r="B926" s="269"/>
      <c r="C926" s="270"/>
      <c r="D926" s="270"/>
      <c r="E926" s="270"/>
      <c r="F926" s="270"/>
      <c r="G926" s="272"/>
      <c r="H926" s="273"/>
      <c r="I926" s="271"/>
      <c r="J926" s="268"/>
      <c r="K926" s="268"/>
      <c r="L926" s="274"/>
      <c r="M926" s="275"/>
      <c r="N926" s="276"/>
      <c r="P926" s="291" t="str">
        <f>IF(R926 = "", "", COUNT($R$4:R926))</f>
        <v/>
      </c>
      <c r="Q926" s="291" t="str">
        <f t="shared" si="113"/>
        <v/>
      </c>
      <c r="R926" s="292" t="str">
        <f t="shared" si="114"/>
        <v/>
      </c>
      <c r="S926" s="293" t="str">
        <f t="shared" si="116"/>
        <v/>
      </c>
      <c r="T926" s="294" t="str">
        <f t="shared" si="117"/>
        <v/>
      </c>
      <c r="U926" s="295" t="str">
        <f t="shared" si="118"/>
        <v/>
      </c>
      <c r="V926" s="296" t="str">
        <f t="shared" si="119"/>
        <v/>
      </c>
      <c r="W926" s="8"/>
      <c r="AR926" t="str">
        <f t="shared" si="120"/>
        <v/>
      </c>
      <c r="AS926" t="str">
        <f t="shared" si="115"/>
        <v/>
      </c>
      <c r="AT926" s="145"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ht="15" customHeight="1" x14ac:dyDescent="0.35">
      <c r="A927" s="271"/>
      <c r="B927" s="269"/>
      <c r="C927" s="270"/>
      <c r="D927" s="270"/>
      <c r="E927" s="270"/>
      <c r="F927" s="270"/>
      <c r="G927" s="272"/>
      <c r="H927" s="273"/>
      <c r="I927" s="271"/>
      <c r="J927" s="268"/>
      <c r="K927" s="268"/>
      <c r="L927" s="274"/>
      <c r="M927" s="275"/>
      <c r="N927" s="276"/>
      <c r="P927" s="291" t="str">
        <f>IF(R927 = "", "", COUNT($R$4:R927))</f>
        <v/>
      </c>
      <c r="Q927" s="291" t="str">
        <f t="shared" si="113"/>
        <v/>
      </c>
      <c r="R927" s="292" t="str">
        <f t="shared" si="114"/>
        <v/>
      </c>
      <c r="S927" s="293" t="str">
        <f t="shared" si="116"/>
        <v/>
      </c>
      <c r="T927" s="294" t="str">
        <f t="shared" si="117"/>
        <v/>
      </c>
      <c r="U927" s="295" t="str">
        <f t="shared" si="118"/>
        <v/>
      </c>
      <c r="V927" s="296" t="str">
        <f t="shared" si="119"/>
        <v/>
      </c>
      <c r="W927" s="8"/>
      <c r="AR927" t="str">
        <f t="shared" si="120"/>
        <v/>
      </c>
      <c r="AS927" t="str">
        <f t="shared" si="115"/>
        <v/>
      </c>
      <c r="AT927" s="145"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ht="15" customHeight="1" x14ac:dyDescent="0.35">
      <c r="A928" s="271"/>
      <c r="B928" s="269"/>
      <c r="C928" s="270"/>
      <c r="D928" s="270"/>
      <c r="E928" s="270"/>
      <c r="F928" s="270"/>
      <c r="G928" s="272"/>
      <c r="H928" s="273"/>
      <c r="I928" s="271"/>
      <c r="J928" s="268"/>
      <c r="K928" s="268"/>
      <c r="L928" s="274"/>
      <c r="M928" s="275"/>
      <c r="N928" s="276"/>
      <c r="P928" s="291" t="str">
        <f>IF(R928 = "", "", COUNT($R$4:R928))</f>
        <v/>
      </c>
      <c r="Q928" s="291" t="str">
        <f t="shared" si="113"/>
        <v/>
      </c>
      <c r="R928" s="292" t="str">
        <f t="shared" si="114"/>
        <v/>
      </c>
      <c r="S928" s="293" t="str">
        <f t="shared" si="116"/>
        <v/>
      </c>
      <c r="T928" s="294" t="str">
        <f t="shared" si="117"/>
        <v/>
      </c>
      <c r="U928" s="295" t="str">
        <f t="shared" si="118"/>
        <v/>
      </c>
      <c r="V928" s="296" t="str">
        <f t="shared" si="119"/>
        <v/>
      </c>
      <c r="W928" s="8"/>
      <c r="AR928" t="str">
        <f t="shared" si="120"/>
        <v/>
      </c>
      <c r="AS928" t="str">
        <f t="shared" si="115"/>
        <v/>
      </c>
      <c r="AT928" s="145"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ht="15" customHeight="1" x14ac:dyDescent="0.35">
      <c r="A929" s="271"/>
      <c r="B929" s="269"/>
      <c r="C929" s="270"/>
      <c r="D929" s="270"/>
      <c r="E929" s="270"/>
      <c r="F929" s="270"/>
      <c r="G929" s="272"/>
      <c r="H929" s="273"/>
      <c r="I929" s="271"/>
      <c r="J929" s="268"/>
      <c r="K929" s="268"/>
      <c r="L929" s="274"/>
      <c r="M929" s="275"/>
      <c r="N929" s="276"/>
      <c r="P929" s="291" t="str">
        <f>IF(R929 = "", "", COUNT($R$4:R929))</f>
        <v/>
      </c>
      <c r="Q929" s="291" t="str">
        <f t="shared" si="113"/>
        <v/>
      </c>
      <c r="R929" s="292" t="str">
        <f t="shared" si="114"/>
        <v/>
      </c>
      <c r="S929" s="293" t="str">
        <f t="shared" si="116"/>
        <v/>
      </c>
      <c r="T929" s="294" t="str">
        <f t="shared" si="117"/>
        <v/>
      </c>
      <c r="U929" s="295" t="str">
        <f t="shared" si="118"/>
        <v/>
      </c>
      <c r="V929" s="296" t="str">
        <f t="shared" si="119"/>
        <v/>
      </c>
      <c r="W929" s="8"/>
      <c r="AR929" t="str">
        <f t="shared" si="120"/>
        <v/>
      </c>
      <c r="AS929" t="str">
        <f t="shared" si="115"/>
        <v/>
      </c>
      <c r="AT929" s="145"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ht="15" customHeight="1" x14ac:dyDescent="0.35">
      <c r="A930" s="271"/>
      <c r="B930" s="269"/>
      <c r="C930" s="270"/>
      <c r="D930" s="270"/>
      <c r="E930" s="270"/>
      <c r="F930" s="270"/>
      <c r="G930" s="272"/>
      <c r="H930" s="273"/>
      <c r="I930" s="271"/>
      <c r="J930" s="268"/>
      <c r="K930" s="268"/>
      <c r="L930" s="274"/>
      <c r="M930" s="275"/>
      <c r="N930" s="276"/>
      <c r="P930" s="291" t="str">
        <f>IF(R930 = "", "", COUNT($R$4:R930))</f>
        <v/>
      </c>
      <c r="Q930" s="291" t="str">
        <f t="shared" si="113"/>
        <v/>
      </c>
      <c r="R930" s="292" t="str">
        <f t="shared" si="114"/>
        <v/>
      </c>
      <c r="S930" s="293" t="str">
        <f t="shared" si="116"/>
        <v/>
      </c>
      <c r="T930" s="294" t="str">
        <f t="shared" si="117"/>
        <v/>
      </c>
      <c r="U930" s="295" t="str">
        <f t="shared" si="118"/>
        <v/>
      </c>
      <c r="V930" s="296" t="str">
        <f t="shared" si="119"/>
        <v/>
      </c>
      <c r="W930" s="8"/>
      <c r="AR930" t="str">
        <f t="shared" si="120"/>
        <v/>
      </c>
      <c r="AS930" t="str">
        <f t="shared" si="115"/>
        <v/>
      </c>
      <c r="AT930" s="145"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ht="15" customHeight="1" x14ac:dyDescent="0.35">
      <c r="A931" s="271"/>
      <c r="B931" s="269"/>
      <c r="C931" s="270"/>
      <c r="D931" s="270"/>
      <c r="E931" s="270"/>
      <c r="F931" s="270"/>
      <c r="G931" s="272"/>
      <c r="H931" s="273"/>
      <c r="I931" s="271"/>
      <c r="J931" s="268"/>
      <c r="K931" s="268"/>
      <c r="L931" s="274"/>
      <c r="M931" s="275"/>
      <c r="N931" s="276"/>
      <c r="P931" s="291" t="str">
        <f>IF(R931 = "", "", COUNT($R$4:R931))</f>
        <v/>
      </c>
      <c r="Q931" s="291" t="str">
        <f t="shared" si="113"/>
        <v/>
      </c>
      <c r="R931" s="292" t="str">
        <f t="shared" si="114"/>
        <v/>
      </c>
      <c r="S931" s="293" t="str">
        <f t="shared" si="116"/>
        <v/>
      </c>
      <c r="T931" s="294" t="str">
        <f t="shared" si="117"/>
        <v/>
      </c>
      <c r="U931" s="295" t="str">
        <f t="shared" si="118"/>
        <v/>
      </c>
      <c r="V931" s="296" t="str">
        <f t="shared" si="119"/>
        <v/>
      </c>
      <c r="W931" s="8"/>
      <c r="AR931" t="str">
        <f t="shared" si="120"/>
        <v/>
      </c>
      <c r="AS931" t="str">
        <f t="shared" si="115"/>
        <v/>
      </c>
      <c r="AT931" s="145"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ht="15" customHeight="1" x14ac:dyDescent="0.35">
      <c r="A932" s="271"/>
      <c r="B932" s="269"/>
      <c r="C932" s="270"/>
      <c r="D932" s="270"/>
      <c r="E932" s="270"/>
      <c r="F932" s="270"/>
      <c r="G932" s="272"/>
      <c r="H932" s="273"/>
      <c r="I932" s="271"/>
      <c r="J932" s="268"/>
      <c r="K932" s="268"/>
      <c r="L932" s="274"/>
      <c r="M932" s="275"/>
      <c r="N932" s="276"/>
      <c r="P932" s="291" t="str">
        <f>IF(R932 = "", "", COUNT($R$4:R932))</f>
        <v/>
      </c>
      <c r="Q932" s="291" t="str">
        <f t="shared" si="113"/>
        <v/>
      </c>
      <c r="R932" s="292" t="str">
        <f t="shared" si="114"/>
        <v/>
      </c>
      <c r="S932" s="293" t="str">
        <f t="shared" si="116"/>
        <v/>
      </c>
      <c r="T932" s="294" t="str">
        <f t="shared" si="117"/>
        <v/>
      </c>
      <c r="U932" s="295" t="str">
        <f t="shared" si="118"/>
        <v/>
      </c>
      <c r="V932" s="296" t="str">
        <f t="shared" si="119"/>
        <v/>
      </c>
      <c r="W932" s="8"/>
      <c r="AR932" t="str">
        <f t="shared" si="120"/>
        <v/>
      </c>
      <c r="AS932" t="str">
        <f t="shared" si="115"/>
        <v/>
      </c>
      <c r="AT932" s="145"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ht="15" customHeight="1" x14ac:dyDescent="0.35">
      <c r="A933" s="271"/>
      <c r="B933" s="269"/>
      <c r="C933" s="270"/>
      <c r="D933" s="270"/>
      <c r="E933" s="270"/>
      <c r="F933" s="270"/>
      <c r="G933" s="272"/>
      <c r="H933" s="273"/>
      <c r="I933" s="271"/>
      <c r="J933" s="268"/>
      <c r="K933" s="268"/>
      <c r="L933" s="274"/>
      <c r="M933" s="275"/>
      <c r="N933" s="276"/>
      <c r="P933" s="291" t="str">
        <f>IF(R933 = "", "", COUNT($R$4:R933))</f>
        <v/>
      </c>
      <c r="Q933" s="291" t="str">
        <f t="shared" si="113"/>
        <v/>
      </c>
      <c r="R933" s="292" t="str">
        <f t="shared" si="114"/>
        <v/>
      </c>
      <c r="S933" s="293" t="str">
        <f t="shared" si="116"/>
        <v/>
      </c>
      <c r="T933" s="294" t="str">
        <f t="shared" si="117"/>
        <v/>
      </c>
      <c r="U933" s="295" t="str">
        <f t="shared" si="118"/>
        <v/>
      </c>
      <c r="V933" s="296" t="str">
        <f t="shared" si="119"/>
        <v/>
      </c>
      <c r="W933" s="8"/>
      <c r="AR933" t="str">
        <f t="shared" si="120"/>
        <v/>
      </c>
      <c r="AS933" t="str">
        <f t="shared" si="115"/>
        <v/>
      </c>
      <c r="AT933" s="145"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ht="15" customHeight="1" x14ac:dyDescent="0.35">
      <c r="A934" s="271"/>
      <c r="B934" s="269"/>
      <c r="C934" s="270"/>
      <c r="D934" s="270"/>
      <c r="E934" s="270"/>
      <c r="F934" s="270"/>
      <c r="G934" s="272"/>
      <c r="H934" s="273"/>
      <c r="I934" s="271"/>
      <c r="J934" s="268"/>
      <c r="K934" s="268"/>
      <c r="L934" s="274"/>
      <c r="M934" s="275"/>
      <c r="N934" s="276"/>
      <c r="P934" s="291" t="str">
        <f>IF(R934 = "", "", COUNT($R$4:R934))</f>
        <v/>
      </c>
      <c r="Q934" s="291" t="str">
        <f t="shared" si="113"/>
        <v/>
      </c>
      <c r="R934" s="292" t="str">
        <f t="shared" si="114"/>
        <v/>
      </c>
      <c r="S934" s="293" t="str">
        <f t="shared" si="116"/>
        <v/>
      </c>
      <c r="T934" s="294" t="str">
        <f t="shared" si="117"/>
        <v/>
      </c>
      <c r="U934" s="295" t="str">
        <f t="shared" si="118"/>
        <v/>
      </c>
      <c r="V934" s="296" t="str">
        <f t="shared" si="119"/>
        <v/>
      </c>
      <c r="W934" s="8"/>
      <c r="AR934" t="str">
        <f t="shared" si="120"/>
        <v/>
      </c>
      <c r="AS934" t="str">
        <f t="shared" si="115"/>
        <v/>
      </c>
      <c r="AT934" s="145"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ht="15" customHeight="1" x14ac:dyDescent="0.35">
      <c r="A935" s="271"/>
      <c r="B935" s="269"/>
      <c r="C935" s="270"/>
      <c r="D935" s="270"/>
      <c r="E935" s="270"/>
      <c r="F935" s="270"/>
      <c r="G935" s="272"/>
      <c r="H935" s="273"/>
      <c r="I935" s="271"/>
      <c r="J935" s="268"/>
      <c r="K935" s="268"/>
      <c r="L935" s="274"/>
      <c r="M935" s="275"/>
      <c r="N935" s="276"/>
      <c r="P935" s="291" t="str">
        <f>IF(R935 = "", "", COUNT($R$4:R935))</f>
        <v/>
      </c>
      <c r="Q935" s="291" t="str">
        <f t="shared" si="113"/>
        <v/>
      </c>
      <c r="R935" s="292" t="str">
        <f t="shared" si="114"/>
        <v/>
      </c>
      <c r="S935" s="293" t="str">
        <f t="shared" si="116"/>
        <v/>
      </c>
      <c r="T935" s="294" t="str">
        <f t="shared" si="117"/>
        <v/>
      </c>
      <c r="U935" s="295" t="str">
        <f t="shared" si="118"/>
        <v/>
      </c>
      <c r="V935" s="296" t="str">
        <f t="shared" si="119"/>
        <v/>
      </c>
      <c r="W935" s="8"/>
      <c r="AR935" t="str">
        <f t="shared" si="120"/>
        <v/>
      </c>
      <c r="AS935" t="str">
        <f t="shared" si="115"/>
        <v/>
      </c>
      <c r="AT935" s="145"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ht="15" customHeight="1" x14ac:dyDescent="0.35">
      <c r="A936" s="271"/>
      <c r="B936" s="269"/>
      <c r="C936" s="270"/>
      <c r="D936" s="270"/>
      <c r="E936" s="270"/>
      <c r="F936" s="270"/>
      <c r="G936" s="272"/>
      <c r="H936" s="273"/>
      <c r="I936" s="271"/>
      <c r="J936" s="268"/>
      <c r="K936" s="268"/>
      <c r="L936" s="274"/>
      <c r="M936" s="275"/>
      <c r="N936" s="276"/>
      <c r="P936" s="291" t="str">
        <f>IF(R936 = "", "", COUNT($R$4:R936))</f>
        <v/>
      </c>
      <c r="Q936" s="291" t="str">
        <f t="shared" si="113"/>
        <v/>
      </c>
      <c r="R936" s="292" t="str">
        <f t="shared" si="114"/>
        <v/>
      </c>
      <c r="S936" s="293" t="str">
        <f t="shared" si="116"/>
        <v/>
      </c>
      <c r="T936" s="294" t="str">
        <f t="shared" si="117"/>
        <v/>
      </c>
      <c r="U936" s="295" t="str">
        <f t="shared" si="118"/>
        <v/>
      </c>
      <c r="V936" s="296" t="str">
        <f t="shared" si="119"/>
        <v/>
      </c>
      <c r="W936" s="8"/>
      <c r="AR936" t="str">
        <f t="shared" si="120"/>
        <v/>
      </c>
      <c r="AS936" t="str">
        <f t="shared" si="115"/>
        <v/>
      </c>
      <c r="AT936" s="145"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ht="15" customHeight="1" x14ac:dyDescent="0.35">
      <c r="A937" s="271"/>
      <c r="B937" s="269"/>
      <c r="C937" s="270"/>
      <c r="D937" s="270"/>
      <c r="E937" s="270"/>
      <c r="F937" s="270"/>
      <c r="G937" s="272"/>
      <c r="H937" s="273"/>
      <c r="I937" s="271"/>
      <c r="J937" s="268"/>
      <c r="K937" s="268"/>
      <c r="L937" s="274"/>
      <c r="M937" s="275"/>
      <c r="N937" s="276"/>
      <c r="P937" s="291" t="str">
        <f>IF(R937 = "", "", COUNT($R$4:R937))</f>
        <v/>
      </c>
      <c r="Q937" s="291" t="str">
        <f t="shared" si="113"/>
        <v/>
      </c>
      <c r="R937" s="292" t="str">
        <f t="shared" si="114"/>
        <v/>
      </c>
      <c r="S937" s="293" t="str">
        <f t="shared" si="116"/>
        <v/>
      </c>
      <c r="T937" s="294" t="str">
        <f t="shared" si="117"/>
        <v/>
      </c>
      <c r="U937" s="295" t="str">
        <f t="shared" si="118"/>
        <v/>
      </c>
      <c r="V937" s="296" t="str">
        <f t="shared" si="119"/>
        <v/>
      </c>
      <c r="W937" s="8"/>
      <c r="AR937" t="str">
        <f t="shared" si="120"/>
        <v/>
      </c>
      <c r="AS937" t="str">
        <f t="shared" si="115"/>
        <v/>
      </c>
      <c r="AT937" s="145"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ht="15" customHeight="1" x14ac:dyDescent="0.35">
      <c r="A938" s="271"/>
      <c r="B938" s="269"/>
      <c r="C938" s="270"/>
      <c r="D938" s="270"/>
      <c r="E938" s="270"/>
      <c r="F938" s="270"/>
      <c r="G938" s="272"/>
      <c r="H938" s="273"/>
      <c r="I938" s="271"/>
      <c r="J938" s="268"/>
      <c r="K938" s="268"/>
      <c r="L938" s="274"/>
      <c r="M938" s="275"/>
      <c r="N938" s="276"/>
      <c r="P938" s="291" t="str">
        <f>IF(R938 = "", "", COUNT($R$4:R938))</f>
        <v/>
      </c>
      <c r="Q938" s="291" t="str">
        <f t="shared" si="113"/>
        <v/>
      </c>
      <c r="R938" s="292" t="str">
        <f t="shared" si="114"/>
        <v/>
      </c>
      <c r="S938" s="293" t="str">
        <f t="shared" si="116"/>
        <v/>
      </c>
      <c r="T938" s="294" t="str">
        <f t="shared" si="117"/>
        <v/>
      </c>
      <c r="U938" s="295" t="str">
        <f t="shared" si="118"/>
        <v/>
      </c>
      <c r="V938" s="296" t="str">
        <f t="shared" si="119"/>
        <v/>
      </c>
      <c r="W938" s="8"/>
      <c r="AR938" t="str">
        <f t="shared" si="120"/>
        <v/>
      </c>
      <c r="AS938" t="str">
        <f t="shared" si="115"/>
        <v/>
      </c>
      <c r="AT938" s="145"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ht="15" customHeight="1" x14ac:dyDescent="0.35">
      <c r="A939" s="271"/>
      <c r="B939" s="269"/>
      <c r="C939" s="270"/>
      <c r="D939" s="270"/>
      <c r="E939" s="270"/>
      <c r="F939" s="270"/>
      <c r="G939" s="272"/>
      <c r="H939" s="273"/>
      <c r="I939" s="271"/>
      <c r="J939" s="268"/>
      <c r="K939" s="268"/>
      <c r="L939" s="274"/>
      <c r="M939" s="275"/>
      <c r="N939" s="276"/>
      <c r="P939" s="291" t="str">
        <f>IF(R939 = "", "", COUNT($R$4:R939))</f>
        <v/>
      </c>
      <c r="Q939" s="291" t="str">
        <f t="shared" si="113"/>
        <v/>
      </c>
      <c r="R939" s="292" t="str">
        <f t="shared" si="114"/>
        <v/>
      </c>
      <c r="S939" s="293" t="str">
        <f t="shared" si="116"/>
        <v/>
      </c>
      <c r="T939" s="294" t="str">
        <f t="shared" si="117"/>
        <v/>
      </c>
      <c r="U939" s="295" t="str">
        <f t="shared" si="118"/>
        <v/>
      </c>
      <c r="V939" s="296" t="str">
        <f t="shared" si="119"/>
        <v/>
      </c>
      <c r="W939" s="8"/>
      <c r="AR939" t="str">
        <f t="shared" si="120"/>
        <v/>
      </c>
      <c r="AS939" t="str">
        <f t="shared" si="115"/>
        <v/>
      </c>
      <c r="AT939" s="145"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ht="15" customHeight="1" x14ac:dyDescent="0.35">
      <c r="A940" s="271"/>
      <c r="B940" s="269"/>
      <c r="C940" s="270"/>
      <c r="D940" s="270"/>
      <c r="E940" s="270"/>
      <c r="F940" s="270"/>
      <c r="G940" s="272"/>
      <c r="H940" s="273"/>
      <c r="I940" s="271"/>
      <c r="J940" s="268"/>
      <c r="K940" s="268"/>
      <c r="L940" s="274"/>
      <c r="M940" s="275"/>
      <c r="N940" s="276"/>
      <c r="P940" s="291" t="str">
        <f>IF(R940 = "", "", COUNT($R$4:R940))</f>
        <v/>
      </c>
      <c r="Q940" s="291" t="str">
        <f t="shared" si="113"/>
        <v/>
      </c>
      <c r="R940" s="292" t="str">
        <f t="shared" si="114"/>
        <v/>
      </c>
      <c r="S940" s="293" t="str">
        <f t="shared" si="116"/>
        <v/>
      </c>
      <c r="T940" s="294" t="str">
        <f t="shared" si="117"/>
        <v/>
      </c>
      <c r="U940" s="295" t="str">
        <f t="shared" si="118"/>
        <v/>
      </c>
      <c r="V940" s="296" t="str">
        <f t="shared" si="119"/>
        <v/>
      </c>
      <c r="W940" s="8"/>
      <c r="AR940" t="str">
        <f t="shared" si="120"/>
        <v/>
      </c>
      <c r="AS940" t="str">
        <f t="shared" si="115"/>
        <v/>
      </c>
      <c r="AT940" s="145"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ht="15" customHeight="1" x14ac:dyDescent="0.35">
      <c r="A941" s="271"/>
      <c r="B941" s="269"/>
      <c r="C941" s="270"/>
      <c r="D941" s="270"/>
      <c r="E941" s="270"/>
      <c r="F941" s="270"/>
      <c r="G941" s="272"/>
      <c r="H941" s="273"/>
      <c r="I941" s="271"/>
      <c r="J941" s="268"/>
      <c r="K941" s="268"/>
      <c r="L941" s="274"/>
      <c r="M941" s="275"/>
      <c r="N941" s="276"/>
      <c r="P941" s="291" t="str">
        <f>IF(R941 = "", "", COUNT($R$4:R941))</f>
        <v/>
      </c>
      <c r="Q941" s="291" t="str">
        <f t="shared" si="113"/>
        <v/>
      </c>
      <c r="R941" s="292" t="str">
        <f t="shared" si="114"/>
        <v/>
      </c>
      <c r="S941" s="293" t="str">
        <f t="shared" si="116"/>
        <v/>
      </c>
      <c r="T941" s="294" t="str">
        <f t="shared" si="117"/>
        <v/>
      </c>
      <c r="U941" s="295" t="str">
        <f t="shared" si="118"/>
        <v/>
      </c>
      <c r="V941" s="296" t="str">
        <f t="shared" si="119"/>
        <v/>
      </c>
      <c r="W941" s="8"/>
      <c r="AR941" t="str">
        <f t="shared" si="120"/>
        <v/>
      </c>
      <c r="AS941" t="str">
        <f t="shared" si="115"/>
        <v/>
      </c>
      <c r="AT941" s="145"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ht="15" customHeight="1" x14ac:dyDescent="0.35">
      <c r="A942" s="271"/>
      <c r="B942" s="269"/>
      <c r="C942" s="270"/>
      <c r="D942" s="270"/>
      <c r="E942" s="270"/>
      <c r="F942" s="270"/>
      <c r="G942" s="272"/>
      <c r="H942" s="273"/>
      <c r="I942" s="271"/>
      <c r="J942" s="268"/>
      <c r="K942" s="268"/>
      <c r="L942" s="274"/>
      <c r="M942" s="275"/>
      <c r="N942" s="276"/>
      <c r="P942" s="291" t="str">
        <f>IF(R942 = "", "", COUNT($R$4:R942))</f>
        <v/>
      </c>
      <c r="Q942" s="291" t="str">
        <f t="shared" si="113"/>
        <v/>
      </c>
      <c r="R942" s="292" t="str">
        <f t="shared" si="114"/>
        <v/>
      </c>
      <c r="S942" s="293" t="str">
        <f t="shared" si="116"/>
        <v/>
      </c>
      <c r="T942" s="294" t="str">
        <f t="shared" si="117"/>
        <v/>
      </c>
      <c r="U942" s="295" t="str">
        <f t="shared" si="118"/>
        <v/>
      </c>
      <c r="V942" s="296" t="str">
        <f t="shared" si="119"/>
        <v/>
      </c>
      <c r="W942" s="8"/>
      <c r="AR942" t="str">
        <f t="shared" si="120"/>
        <v/>
      </c>
      <c r="AS942" t="str">
        <f t="shared" si="115"/>
        <v/>
      </c>
      <c r="AT942" s="145"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ht="15" customHeight="1" x14ac:dyDescent="0.35">
      <c r="A943" s="271"/>
      <c r="B943" s="269"/>
      <c r="C943" s="270"/>
      <c r="D943" s="270"/>
      <c r="E943" s="270"/>
      <c r="F943" s="270"/>
      <c r="G943" s="272"/>
      <c r="H943" s="273"/>
      <c r="I943" s="271"/>
      <c r="J943" s="268"/>
      <c r="K943" s="268"/>
      <c r="L943" s="274"/>
      <c r="M943" s="275"/>
      <c r="N943" s="276"/>
      <c r="P943" s="291" t="str">
        <f>IF(R943 = "", "", COUNT($R$4:R943))</f>
        <v/>
      </c>
      <c r="Q943" s="291" t="str">
        <f t="shared" si="113"/>
        <v/>
      </c>
      <c r="R943" s="292" t="str">
        <f t="shared" si="114"/>
        <v/>
      </c>
      <c r="S943" s="293" t="str">
        <f t="shared" si="116"/>
        <v/>
      </c>
      <c r="T943" s="294" t="str">
        <f t="shared" si="117"/>
        <v/>
      </c>
      <c r="U943" s="295" t="str">
        <f t="shared" si="118"/>
        <v/>
      </c>
      <c r="V943" s="296" t="str">
        <f t="shared" si="119"/>
        <v/>
      </c>
      <c r="W943" s="8"/>
      <c r="AR943" t="str">
        <f t="shared" si="120"/>
        <v/>
      </c>
      <c r="AS943" t="str">
        <f t="shared" si="115"/>
        <v/>
      </c>
      <c r="AT943" s="145"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ht="15" customHeight="1" x14ac:dyDescent="0.35">
      <c r="A944" s="271"/>
      <c r="B944" s="269"/>
      <c r="C944" s="270"/>
      <c r="D944" s="270"/>
      <c r="E944" s="270"/>
      <c r="F944" s="270"/>
      <c r="G944" s="272"/>
      <c r="H944" s="273"/>
      <c r="I944" s="271"/>
      <c r="J944" s="268"/>
      <c r="K944" s="268"/>
      <c r="L944" s="274"/>
      <c r="M944" s="275"/>
      <c r="N944" s="276"/>
      <c r="P944" s="291" t="str">
        <f>IF(R944 = "", "", COUNT($R$4:R944))</f>
        <v/>
      </c>
      <c r="Q944" s="291" t="str">
        <f t="shared" si="113"/>
        <v/>
      </c>
      <c r="R944" s="292" t="str">
        <f t="shared" si="114"/>
        <v/>
      </c>
      <c r="S944" s="293" t="str">
        <f t="shared" si="116"/>
        <v/>
      </c>
      <c r="T944" s="294" t="str">
        <f t="shared" si="117"/>
        <v/>
      </c>
      <c r="U944" s="295" t="str">
        <f t="shared" si="118"/>
        <v/>
      </c>
      <c r="V944" s="296" t="str">
        <f t="shared" si="119"/>
        <v/>
      </c>
      <c r="W944" s="8"/>
      <c r="AR944" t="str">
        <f t="shared" si="120"/>
        <v/>
      </c>
      <c r="AS944" t="str">
        <f t="shared" si="115"/>
        <v/>
      </c>
      <c r="AT944" s="145"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ht="15" customHeight="1" x14ac:dyDescent="0.35">
      <c r="A945" s="271"/>
      <c r="B945" s="269"/>
      <c r="C945" s="270"/>
      <c r="D945" s="270"/>
      <c r="E945" s="270"/>
      <c r="F945" s="270"/>
      <c r="G945" s="272"/>
      <c r="H945" s="273"/>
      <c r="I945" s="271"/>
      <c r="J945" s="268"/>
      <c r="K945" s="268"/>
      <c r="L945" s="274"/>
      <c r="M945" s="275"/>
      <c r="N945" s="276"/>
      <c r="P945" s="291" t="str">
        <f>IF(R945 = "", "", COUNT($R$4:R945))</f>
        <v/>
      </c>
      <c r="Q945" s="291" t="str">
        <f t="shared" si="113"/>
        <v/>
      </c>
      <c r="R945" s="292" t="str">
        <f t="shared" si="114"/>
        <v/>
      </c>
      <c r="S945" s="293" t="str">
        <f t="shared" si="116"/>
        <v/>
      </c>
      <c r="T945" s="294" t="str">
        <f t="shared" si="117"/>
        <v/>
      </c>
      <c r="U945" s="295" t="str">
        <f t="shared" si="118"/>
        <v/>
      </c>
      <c r="V945" s="296" t="str">
        <f t="shared" si="119"/>
        <v/>
      </c>
      <c r="W945" s="8"/>
      <c r="AR945" t="str">
        <f t="shared" si="120"/>
        <v/>
      </c>
      <c r="AS945" t="str">
        <f t="shared" si="115"/>
        <v/>
      </c>
      <c r="AT945" s="145"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ht="15" customHeight="1" x14ac:dyDescent="0.35">
      <c r="A946" s="271"/>
      <c r="B946" s="269"/>
      <c r="C946" s="270"/>
      <c r="D946" s="270"/>
      <c r="E946" s="270"/>
      <c r="F946" s="270"/>
      <c r="G946" s="272"/>
      <c r="H946" s="273"/>
      <c r="I946" s="271"/>
      <c r="J946" s="268"/>
      <c r="K946" s="268"/>
      <c r="L946" s="274"/>
      <c r="M946" s="275"/>
      <c r="N946" s="276"/>
      <c r="P946" s="291" t="str">
        <f>IF(R946 = "", "", COUNT($R$4:R946))</f>
        <v/>
      </c>
      <c r="Q946" s="291" t="str">
        <f t="shared" si="113"/>
        <v/>
      </c>
      <c r="R946" s="292" t="str">
        <f t="shared" si="114"/>
        <v/>
      </c>
      <c r="S946" s="293" t="str">
        <f t="shared" si="116"/>
        <v/>
      </c>
      <c r="T946" s="294" t="str">
        <f t="shared" si="117"/>
        <v/>
      </c>
      <c r="U946" s="295" t="str">
        <f t="shared" si="118"/>
        <v/>
      </c>
      <c r="V946" s="296" t="str">
        <f t="shared" si="119"/>
        <v/>
      </c>
      <c r="W946" s="8"/>
      <c r="AR946" t="str">
        <f t="shared" si="120"/>
        <v/>
      </c>
      <c r="AS946" t="str">
        <f t="shared" si="115"/>
        <v/>
      </c>
      <c r="AT946" s="145"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ht="15" customHeight="1" x14ac:dyDescent="0.35">
      <c r="A947" s="271"/>
      <c r="B947" s="269"/>
      <c r="C947" s="270"/>
      <c r="D947" s="270"/>
      <c r="E947" s="270"/>
      <c r="F947" s="270"/>
      <c r="G947" s="272"/>
      <c r="H947" s="273"/>
      <c r="I947" s="271"/>
      <c r="J947" s="268"/>
      <c r="K947" s="268"/>
      <c r="L947" s="274"/>
      <c r="M947" s="275"/>
      <c r="N947" s="276"/>
      <c r="P947" s="291" t="str">
        <f>IF(R947 = "", "", COUNT($R$4:R947))</f>
        <v/>
      </c>
      <c r="Q947" s="291" t="str">
        <f t="shared" si="113"/>
        <v/>
      </c>
      <c r="R947" s="292" t="str">
        <f t="shared" si="114"/>
        <v/>
      </c>
      <c r="S947" s="293" t="str">
        <f t="shared" si="116"/>
        <v/>
      </c>
      <c r="T947" s="294" t="str">
        <f t="shared" si="117"/>
        <v/>
      </c>
      <c r="U947" s="295" t="str">
        <f t="shared" si="118"/>
        <v/>
      </c>
      <c r="V947" s="296" t="str">
        <f t="shared" si="119"/>
        <v/>
      </c>
      <c r="W947" s="8"/>
      <c r="AR947" t="str">
        <f t="shared" si="120"/>
        <v/>
      </c>
      <c r="AS947" t="str">
        <f t="shared" si="115"/>
        <v/>
      </c>
      <c r="AT947" s="145"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ht="15" customHeight="1" x14ac:dyDescent="0.35">
      <c r="A948" s="271"/>
      <c r="B948" s="269"/>
      <c r="C948" s="270"/>
      <c r="D948" s="270"/>
      <c r="E948" s="270"/>
      <c r="F948" s="270"/>
      <c r="G948" s="272"/>
      <c r="H948" s="273"/>
      <c r="I948" s="271"/>
      <c r="J948" s="268"/>
      <c r="K948" s="268"/>
      <c r="L948" s="274"/>
      <c r="M948" s="275"/>
      <c r="N948" s="276"/>
      <c r="P948" s="291" t="str">
        <f>IF(R948 = "", "", COUNT($R$4:R948))</f>
        <v/>
      </c>
      <c r="Q948" s="291" t="str">
        <f t="shared" si="113"/>
        <v/>
      </c>
      <c r="R948" s="292" t="str">
        <f t="shared" si="114"/>
        <v/>
      </c>
      <c r="S948" s="293" t="str">
        <f t="shared" si="116"/>
        <v/>
      </c>
      <c r="T948" s="294" t="str">
        <f t="shared" si="117"/>
        <v/>
      </c>
      <c r="U948" s="295" t="str">
        <f t="shared" si="118"/>
        <v/>
      </c>
      <c r="V948" s="296" t="str">
        <f t="shared" si="119"/>
        <v/>
      </c>
      <c r="W948" s="8"/>
      <c r="AR948" t="str">
        <f t="shared" si="120"/>
        <v/>
      </c>
      <c r="AS948" t="str">
        <f t="shared" si="115"/>
        <v/>
      </c>
      <c r="AT948" s="145"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ht="15" customHeight="1" x14ac:dyDescent="0.35">
      <c r="A949" s="271"/>
      <c r="B949" s="269"/>
      <c r="C949" s="270"/>
      <c r="D949" s="270"/>
      <c r="E949" s="270"/>
      <c r="F949" s="270"/>
      <c r="G949" s="272"/>
      <c r="H949" s="273"/>
      <c r="I949" s="271"/>
      <c r="J949" s="268"/>
      <c r="K949" s="268"/>
      <c r="L949" s="274"/>
      <c r="M949" s="275"/>
      <c r="N949" s="276"/>
      <c r="P949" s="291" t="str">
        <f>IF(R949 = "", "", COUNT($R$4:R949))</f>
        <v/>
      </c>
      <c r="Q949" s="291" t="str">
        <f t="shared" si="113"/>
        <v/>
      </c>
      <c r="R949" s="292" t="str">
        <f t="shared" si="114"/>
        <v/>
      </c>
      <c r="S949" s="293" t="str">
        <f t="shared" si="116"/>
        <v/>
      </c>
      <c r="T949" s="294" t="str">
        <f t="shared" si="117"/>
        <v/>
      </c>
      <c r="U949" s="295" t="str">
        <f t="shared" si="118"/>
        <v/>
      </c>
      <c r="V949" s="296" t="str">
        <f t="shared" si="119"/>
        <v/>
      </c>
      <c r="W949" s="8"/>
      <c r="AR949" t="str">
        <f t="shared" si="120"/>
        <v/>
      </c>
      <c r="AS949" t="str">
        <f t="shared" si="115"/>
        <v/>
      </c>
      <c r="AT949" s="145"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ht="15" customHeight="1" x14ac:dyDescent="0.35">
      <c r="A950" s="271"/>
      <c r="B950" s="269"/>
      <c r="C950" s="270"/>
      <c r="D950" s="270"/>
      <c r="E950" s="270"/>
      <c r="F950" s="270"/>
      <c r="G950" s="272"/>
      <c r="H950" s="273"/>
      <c r="I950" s="271"/>
      <c r="J950" s="268"/>
      <c r="K950" s="268"/>
      <c r="L950" s="274"/>
      <c r="M950" s="275"/>
      <c r="N950" s="276"/>
      <c r="P950" s="291" t="str">
        <f>IF(R950 = "", "", COUNT($R$4:R950))</f>
        <v/>
      </c>
      <c r="Q950" s="291" t="str">
        <f t="shared" si="113"/>
        <v/>
      </c>
      <c r="R950" s="292" t="str">
        <f t="shared" si="114"/>
        <v/>
      </c>
      <c r="S950" s="293" t="str">
        <f t="shared" si="116"/>
        <v/>
      </c>
      <c r="T950" s="294" t="str">
        <f t="shared" si="117"/>
        <v/>
      </c>
      <c r="U950" s="295" t="str">
        <f t="shared" si="118"/>
        <v/>
      </c>
      <c r="V950" s="296" t="str">
        <f t="shared" si="119"/>
        <v/>
      </c>
      <c r="W950" s="8"/>
      <c r="AR950" t="str">
        <f t="shared" si="120"/>
        <v/>
      </c>
      <c r="AS950" t="str">
        <f t="shared" si="115"/>
        <v/>
      </c>
      <c r="AT950" s="145"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ht="15" customHeight="1" x14ac:dyDescent="0.35">
      <c r="A951" s="271"/>
      <c r="B951" s="269"/>
      <c r="C951" s="270"/>
      <c r="D951" s="270"/>
      <c r="E951" s="270"/>
      <c r="F951" s="270"/>
      <c r="G951" s="272"/>
      <c r="H951" s="273"/>
      <c r="I951" s="271"/>
      <c r="J951" s="268"/>
      <c r="K951" s="268"/>
      <c r="L951" s="274"/>
      <c r="M951" s="275"/>
      <c r="N951" s="276"/>
      <c r="P951" s="291" t="str">
        <f>IF(R951 = "", "", COUNT($R$4:R951))</f>
        <v/>
      </c>
      <c r="Q951" s="291" t="str">
        <f t="shared" si="113"/>
        <v/>
      </c>
      <c r="R951" s="292" t="str">
        <f t="shared" si="114"/>
        <v/>
      </c>
      <c r="S951" s="293" t="str">
        <f t="shared" si="116"/>
        <v/>
      </c>
      <c r="T951" s="294" t="str">
        <f t="shared" si="117"/>
        <v/>
      </c>
      <c r="U951" s="295" t="str">
        <f t="shared" si="118"/>
        <v/>
      </c>
      <c r="V951" s="296" t="str">
        <f t="shared" si="119"/>
        <v/>
      </c>
      <c r="W951" s="8"/>
      <c r="AR951" t="str">
        <f t="shared" si="120"/>
        <v/>
      </c>
      <c r="AS951" t="str">
        <f t="shared" si="115"/>
        <v/>
      </c>
      <c r="AT951" s="145"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ht="15" customHeight="1" x14ac:dyDescent="0.35">
      <c r="A952" s="271"/>
      <c r="B952" s="269"/>
      <c r="C952" s="270"/>
      <c r="D952" s="270"/>
      <c r="E952" s="270"/>
      <c r="F952" s="270"/>
      <c r="G952" s="272"/>
      <c r="H952" s="273"/>
      <c r="I952" s="271"/>
      <c r="J952" s="268"/>
      <c r="K952" s="268"/>
      <c r="L952" s="274"/>
      <c r="M952" s="275"/>
      <c r="N952" s="276"/>
      <c r="P952" s="291" t="str">
        <f>IF(R952 = "", "", COUNT($R$4:R952))</f>
        <v/>
      </c>
      <c r="Q952" s="291" t="str">
        <f t="shared" si="113"/>
        <v/>
      </c>
      <c r="R952" s="292" t="str">
        <f t="shared" si="114"/>
        <v/>
      </c>
      <c r="S952" s="293" t="str">
        <f t="shared" si="116"/>
        <v/>
      </c>
      <c r="T952" s="294" t="str">
        <f t="shared" si="117"/>
        <v/>
      </c>
      <c r="U952" s="295" t="str">
        <f t="shared" si="118"/>
        <v/>
      </c>
      <c r="V952" s="296" t="str">
        <f t="shared" si="119"/>
        <v/>
      </c>
      <c r="W952" s="8"/>
      <c r="AR952" t="str">
        <f t="shared" si="120"/>
        <v/>
      </c>
      <c r="AS952" t="str">
        <f t="shared" si="115"/>
        <v/>
      </c>
      <c r="AT952" s="145"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ht="15" customHeight="1" x14ac:dyDescent="0.35">
      <c r="A953" s="271"/>
      <c r="B953" s="269"/>
      <c r="C953" s="270"/>
      <c r="D953" s="270"/>
      <c r="E953" s="270"/>
      <c r="F953" s="270"/>
      <c r="G953" s="272"/>
      <c r="H953" s="273"/>
      <c r="I953" s="271"/>
      <c r="J953" s="268"/>
      <c r="K953" s="268"/>
      <c r="L953" s="274"/>
      <c r="M953" s="275"/>
      <c r="N953" s="276"/>
      <c r="P953" s="291" t="str">
        <f>IF(R953 = "", "", COUNT($R$4:R953))</f>
        <v/>
      </c>
      <c r="Q953" s="291" t="str">
        <f t="shared" si="113"/>
        <v/>
      </c>
      <c r="R953" s="292" t="str">
        <f t="shared" si="114"/>
        <v/>
      </c>
      <c r="S953" s="293" t="str">
        <f t="shared" si="116"/>
        <v/>
      </c>
      <c r="T953" s="294" t="str">
        <f t="shared" si="117"/>
        <v/>
      </c>
      <c r="U953" s="295" t="str">
        <f t="shared" si="118"/>
        <v/>
      </c>
      <c r="V953" s="296" t="str">
        <f t="shared" si="119"/>
        <v/>
      </c>
      <c r="W953" s="8"/>
      <c r="AR953" t="str">
        <f t="shared" si="120"/>
        <v/>
      </c>
      <c r="AS953" t="str">
        <f t="shared" si="115"/>
        <v/>
      </c>
      <c r="AT953" s="145"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ht="15" customHeight="1" x14ac:dyDescent="0.35">
      <c r="A954" s="271"/>
      <c r="B954" s="269"/>
      <c r="C954" s="270"/>
      <c r="D954" s="270"/>
      <c r="E954" s="270"/>
      <c r="F954" s="270"/>
      <c r="G954" s="272"/>
      <c r="H954" s="273"/>
      <c r="I954" s="271"/>
      <c r="J954" s="268"/>
      <c r="K954" s="268"/>
      <c r="L954" s="274"/>
      <c r="M954" s="275"/>
      <c r="N954" s="276"/>
      <c r="P954" s="291" t="str">
        <f>IF(R954 = "", "", COUNT($R$4:R954))</f>
        <v/>
      </c>
      <c r="Q954" s="291" t="str">
        <f t="shared" si="113"/>
        <v/>
      </c>
      <c r="R954" s="292" t="str">
        <f t="shared" si="114"/>
        <v/>
      </c>
      <c r="S954" s="293" t="str">
        <f t="shared" si="116"/>
        <v/>
      </c>
      <c r="T954" s="294" t="str">
        <f t="shared" si="117"/>
        <v/>
      </c>
      <c r="U954" s="295" t="str">
        <f t="shared" si="118"/>
        <v/>
      </c>
      <c r="V954" s="296" t="str">
        <f t="shared" si="119"/>
        <v/>
      </c>
      <c r="W954" s="8"/>
      <c r="AR954" t="str">
        <f t="shared" si="120"/>
        <v/>
      </c>
      <c r="AS954" t="str">
        <f t="shared" si="115"/>
        <v/>
      </c>
      <c r="AT954" s="145"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ht="15" customHeight="1" x14ac:dyDescent="0.35">
      <c r="A955" s="271"/>
      <c r="B955" s="269"/>
      <c r="C955" s="270"/>
      <c r="D955" s="270"/>
      <c r="E955" s="270"/>
      <c r="F955" s="270"/>
      <c r="G955" s="272"/>
      <c r="H955" s="273"/>
      <c r="I955" s="271"/>
      <c r="J955" s="268"/>
      <c r="K955" s="268"/>
      <c r="L955" s="274"/>
      <c r="M955" s="275"/>
      <c r="N955" s="276"/>
      <c r="P955" s="291" t="str">
        <f>IF(R955 = "", "", COUNT($R$4:R955))</f>
        <v/>
      </c>
      <c r="Q955" s="291" t="str">
        <f t="shared" si="113"/>
        <v/>
      </c>
      <c r="R955" s="292" t="str">
        <f t="shared" si="114"/>
        <v/>
      </c>
      <c r="S955" s="293" t="str">
        <f t="shared" si="116"/>
        <v/>
      </c>
      <c r="T955" s="294" t="str">
        <f t="shared" si="117"/>
        <v/>
      </c>
      <c r="U955" s="295" t="str">
        <f t="shared" si="118"/>
        <v/>
      </c>
      <c r="V955" s="296" t="str">
        <f t="shared" si="119"/>
        <v/>
      </c>
      <c r="W955" s="8"/>
      <c r="AR955" t="str">
        <f t="shared" si="120"/>
        <v/>
      </c>
      <c r="AS955" t="str">
        <f t="shared" si="115"/>
        <v/>
      </c>
      <c r="AT955" s="145"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ht="15" customHeight="1" x14ac:dyDescent="0.35">
      <c r="A956" s="271"/>
      <c r="B956" s="269"/>
      <c r="C956" s="270"/>
      <c r="D956" s="270"/>
      <c r="E956" s="270"/>
      <c r="F956" s="270"/>
      <c r="G956" s="272"/>
      <c r="H956" s="273"/>
      <c r="I956" s="271"/>
      <c r="J956" s="268"/>
      <c r="K956" s="268"/>
      <c r="L956" s="274"/>
      <c r="M956" s="275"/>
      <c r="N956" s="276"/>
      <c r="P956" s="291" t="str">
        <f>IF(R956 = "", "", COUNT($R$4:R956))</f>
        <v/>
      </c>
      <c r="Q956" s="291" t="str">
        <f t="shared" si="113"/>
        <v/>
      </c>
      <c r="R956" s="292" t="str">
        <f t="shared" si="114"/>
        <v/>
      </c>
      <c r="S956" s="293" t="str">
        <f t="shared" si="116"/>
        <v/>
      </c>
      <c r="T956" s="294" t="str">
        <f t="shared" si="117"/>
        <v/>
      </c>
      <c r="U956" s="295" t="str">
        <f t="shared" si="118"/>
        <v/>
      </c>
      <c r="V956" s="296" t="str">
        <f t="shared" si="119"/>
        <v/>
      </c>
      <c r="W956" s="8"/>
      <c r="AR956" t="str">
        <f t="shared" si="120"/>
        <v/>
      </c>
      <c r="AS956" t="str">
        <f t="shared" si="115"/>
        <v/>
      </c>
      <c r="AT956" s="145"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ht="15" customHeight="1" x14ac:dyDescent="0.35">
      <c r="A957" s="271"/>
      <c r="B957" s="269"/>
      <c r="C957" s="270"/>
      <c r="D957" s="270"/>
      <c r="E957" s="270"/>
      <c r="F957" s="270"/>
      <c r="G957" s="272"/>
      <c r="H957" s="273"/>
      <c r="I957" s="271"/>
      <c r="J957" s="268"/>
      <c r="K957" s="268"/>
      <c r="L957" s="274"/>
      <c r="M957" s="275"/>
      <c r="N957" s="276"/>
      <c r="P957" s="291" t="str">
        <f>IF(R957 = "", "", COUNT($R$4:R957))</f>
        <v/>
      </c>
      <c r="Q957" s="291" t="str">
        <f t="shared" si="113"/>
        <v/>
      </c>
      <c r="R957" s="292" t="str">
        <f t="shared" si="114"/>
        <v/>
      </c>
      <c r="S957" s="293" t="str">
        <f t="shared" si="116"/>
        <v/>
      </c>
      <c r="T957" s="294" t="str">
        <f t="shared" si="117"/>
        <v/>
      </c>
      <c r="U957" s="295" t="str">
        <f t="shared" si="118"/>
        <v/>
      </c>
      <c r="V957" s="296" t="str">
        <f t="shared" si="119"/>
        <v/>
      </c>
      <c r="W957" s="8"/>
      <c r="AR957" t="str">
        <f t="shared" si="120"/>
        <v/>
      </c>
      <c r="AS957" t="str">
        <f t="shared" si="115"/>
        <v/>
      </c>
      <c r="AT957" s="145"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ht="15" customHeight="1" x14ac:dyDescent="0.35">
      <c r="A958" s="271"/>
      <c r="B958" s="269"/>
      <c r="C958" s="270"/>
      <c r="D958" s="270"/>
      <c r="E958" s="270"/>
      <c r="F958" s="270"/>
      <c r="G958" s="272"/>
      <c r="H958" s="273"/>
      <c r="I958" s="271"/>
      <c r="J958" s="268"/>
      <c r="K958" s="268"/>
      <c r="L958" s="274"/>
      <c r="M958" s="275"/>
      <c r="N958" s="276"/>
      <c r="P958" s="291" t="str">
        <f>IF(R958 = "", "", COUNT($R$4:R958))</f>
        <v/>
      </c>
      <c r="Q958" s="291" t="str">
        <f t="shared" si="113"/>
        <v/>
      </c>
      <c r="R958" s="292" t="str">
        <f t="shared" si="114"/>
        <v/>
      </c>
      <c r="S958" s="293" t="str">
        <f t="shared" si="116"/>
        <v/>
      </c>
      <c r="T958" s="294" t="str">
        <f t="shared" si="117"/>
        <v/>
      </c>
      <c r="U958" s="295" t="str">
        <f t="shared" si="118"/>
        <v/>
      </c>
      <c r="V958" s="296" t="str">
        <f t="shared" si="119"/>
        <v/>
      </c>
      <c r="W958" s="8"/>
      <c r="AR958" t="str">
        <f t="shared" si="120"/>
        <v/>
      </c>
      <c r="AS958" t="str">
        <f t="shared" si="115"/>
        <v/>
      </c>
      <c r="AT958" s="145"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ht="15" customHeight="1" x14ac:dyDescent="0.35">
      <c r="A959" s="271"/>
      <c r="B959" s="269"/>
      <c r="C959" s="270"/>
      <c r="D959" s="270"/>
      <c r="E959" s="270"/>
      <c r="F959" s="270"/>
      <c r="G959" s="272"/>
      <c r="H959" s="273"/>
      <c r="I959" s="271"/>
      <c r="J959" s="268"/>
      <c r="K959" s="268"/>
      <c r="L959" s="274"/>
      <c r="M959" s="275"/>
      <c r="N959" s="276"/>
      <c r="P959" s="291" t="str">
        <f>IF(R959 = "", "", COUNT($R$4:R959))</f>
        <v/>
      </c>
      <c r="Q959" s="291" t="str">
        <f t="shared" si="113"/>
        <v/>
      </c>
      <c r="R959" s="292" t="str">
        <f t="shared" si="114"/>
        <v/>
      </c>
      <c r="S959" s="293" t="str">
        <f t="shared" si="116"/>
        <v/>
      </c>
      <c r="T959" s="294" t="str">
        <f t="shared" si="117"/>
        <v/>
      </c>
      <c r="U959" s="295" t="str">
        <f t="shared" si="118"/>
        <v/>
      </c>
      <c r="V959" s="296" t="str">
        <f t="shared" si="119"/>
        <v/>
      </c>
      <c r="W959" s="8"/>
      <c r="AR959" t="str">
        <f t="shared" si="120"/>
        <v/>
      </c>
      <c r="AS959" t="str">
        <f t="shared" si="115"/>
        <v/>
      </c>
      <c r="AT959" s="145"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ht="15" customHeight="1" x14ac:dyDescent="0.35">
      <c r="A960" s="271"/>
      <c r="B960" s="269"/>
      <c r="C960" s="270"/>
      <c r="D960" s="270"/>
      <c r="E960" s="270"/>
      <c r="F960" s="270"/>
      <c r="G960" s="272"/>
      <c r="H960" s="273"/>
      <c r="I960" s="271"/>
      <c r="J960" s="268"/>
      <c r="K960" s="268"/>
      <c r="L960" s="274"/>
      <c r="M960" s="275"/>
      <c r="N960" s="276"/>
      <c r="P960" s="291" t="str">
        <f>IF(R960 = "", "", COUNT($R$4:R960))</f>
        <v/>
      </c>
      <c r="Q960" s="291" t="str">
        <f t="shared" si="113"/>
        <v/>
      </c>
      <c r="R960" s="292" t="str">
        <f t="shared" si="114"/>
        <v/>
      </c>
      <c r="S960" s="293" t="str">
        <f t="shared" si="116"/>
        <v/>
      </c>
      <c r="T960" s="294" t="str">
        <f t="shared" si="117"/>
        <v/>
      </c>
      <c r="U960" s="295" t="str">
        <f t="shared" si="118"/>
        <v/>
      </c>
      <c r="V960" s="296" t="str">
        <f t="shared" si="119"/>
        <v/>
      </c>
      <c r="W960" s="8"/>
      <c r="AR960" t="str">
        <f t="shared" si="120"/>
        <v/>
      </c>
      <c r="AS960" t="str">
        <f t="shared" si="115"/>
        <v/>
      </c>
      <c r="AT960" s="145"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ht="15" customHeight="1" x14ac:dyDescent="0.35">
      <c r="A961" s="271"/>
      <c r="B961" s="269"/>
      <c r="C961" s="270"/>
      <c r="D961" s="270"/>
      <c r="E961" s="270"/>
      <c r="F961" s="270"/>
      <c r="G961" s="272"/>
      <c r="H961" s="273"/>
      <c r="I961" s="271"/>
      <c r="J961" s="268"/>
      <c r="K961" s="268"/>
      <c r="L961" s="274"/>
      <c r="M961" s="275"/>
      <c r="N961" s="276"/>
      <c r="P961" s="291" t="str">
        <f>IF(R961 = "", "", COUNT($R$4:R961))</f>
        <v/>
      </c>
      <c r="Q961" s="291" t="str">
        <f t="shared" si="113"/>
        <v/>
      </c>
      <c r="R961" s="292" t="str">
        <f t="shared" si="114"/>
        <v/>
      </c>
      <c r="S961" s="293" t="str">
        <f t="shared" si="116"/>
        <v/>
      </c>
      <c r="T961" s="294" t="str">
        <f t="shared" si="117"/>
        <v/>
      </c>
      <c r="U961" s="295" t="str">
        <f t="shared" si="118"/>
        <v/>
      </c>
      <c r="V961" s="296" t="str">
        <f t="shared" si="119"/>
        <v/>
      </c>
      <c r="W961" s="8"/>
      <c r="AR961" t="str">
        <f t="shared" si="120"/>
        <v/>
      </c>
      <c r="AS961" t="str">
        <f t="shared" si="115"/>
        <v/>
      </c>
      <c r="AT961" s="145"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ht="15" customHeight="1" x14ac:dyDescent="0.35">
      <c r="A962" s="271"/>
      <c r="B962" s="269"/>
      <c r="C962" s="270"/>
      <c r="D962" s="270"/>
      <c r="E962" s="270"/>
      <c r="F962" s="270"/>
      <c r="G962" s="272"/>
      <c r="H962" s="273"/>
      <c r="I962" s="271"/>
      <c r="J962" s="268"/>
      <c r="K962" s="268"/>
      <c r="L962" s="274"/>
      <c r="M962" s="275"/>
      <c r="N962" s="276"/>
      <c r="P962" s="291" t="str">
        <f>IF(R962 = "", "", COUNT($R$4:R962))</f>
        <v/>
      </c>
      <c r="Q962" s="291" t="str">
        <f t="shared" si="113"/>
        <v/>
      </c>
      <c r="R962" s="292" t="str">
        <f t="shared" si="114"/>
        <v/>
      </c>
      <c r="S962" s="293" t="str">
        <f t="shared" si="116"/>
        <v/>
      </c>
      <c r="T962" s="294" t="str">
        <f t="shared" si="117"/>
        <v/>
      </c>
      <c r="U962" s="295" t="str">
        <f t="shared" si="118"/>
        <v/>
      </c>
      <c r="V962" s="296" t="str">
        <f t="shared" si="119"/>
        <v/>
      </c>
      <c r="W962" s="8"/>
      <c r="AR962" t="str">
        <f t="shared" si="120"/>
        <v/>
      </c>
      <c r="AS962" t="str">
        <f t="shared" si="115"/>
        <v/>
      </c>
      <c r="AT962" s="145"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ht="15" customHeight="1" x14ac:dyDescent="0.35">
      <c r="A963" s="271"/>
      <c r="B963" s="269"/>
      <c r="C963" s="270"/>
      <c r="D963" s="270"/>
      <c r="E963" s="270"/>
      <c r="F963" s="270"/>
      <c r="G963" s="272"/>
      <c r="H963" s="273"/>
      <c r="I963" s="271"/>
      <c r="J963" s="268"/>
      <c r="K963" s="268"/>
      <c r="L963" s="274"/>
      <c r="M963" s="275"/>
      <c r="N963" s="276"/>
      <c r="P963" s="291" t="str">
        <f>IF(R963 = "", "", COUNT($R$4:R963))</f>
        <v/>
      </c>
      <c r="Q963" s="291" t="str">
        <f t="shared" si="113"/>
        <v/>
      </c>
      <c r="R963" s="292" t="str">
        <f t="shared" si="114"/>
        <v/>
      </c>
      <c r="S963" s="293" t="str">
        <f t="shared" si="116"/>
        <v/>
      </c>
      <c r="T963" s="294" t="str">
        <f t="shared" si="117"/>
        <v/>
      </c>
      <c r="U963" s="295" t="str">
        <f t="shared" si="118"/>
        <v/>
      </c>
      <c r="V963" s="296" t="str">
        <f t="shared" si="119"/>
        <v/>
      </c>
      <c r="W963" s="8"/>
      <c r="AR963" t="str">
        <f t="shared" si="120"/>
        <v/>
      </c>
      <c r="AS963" t="str">
        <f t="shared" si="115"/>
        <v/>
      </c>
      <c r="AT963" s="145"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ht="15" customHeight="1" x14ac:dyDescent="0.35">
      <c r="A964" s="271"/>
      <c r="B964" s="269"/>
      <c r="C964" s="270"/>
      <c r="D964" s="270"/>
      <c r="E964" s="270"/>
      <c r="F964" s="270"/>
      <c r="G964" s="272"/>
      <c r="H964" s="273"/>
      <c r="I964" s="271"/>
      <c r="J964" s="268"/>
      <c r="K964" s="268"/>
      <c r="L964" s="274"/>
      <c r="M964" s="275"/>
      <c r="N964" s="276"/>
      <c r="P964" s="291" t="str">
        <f>IF(R964 = "", "", COUNT($R$4:R964))</f>
        <v/>
      </c>
      <c r="Q964" s="291" t="str">
        <f t="shared" ref="Q964:Q1000" si="121">IF(B964="", "", YEAR(B964))</f>
        <v/>
      </c>
      <c r="R964" s="292" t="str">
        <f t="shared" ref="R964:R1000" si="122">IF(A964="", "", IF(G964="",1,IF(G964="O",1,IF(G964="C",8.4,IF(G964="B",8.4,IF(G964="A",76.8,IF(G964="K",76.8,"ERR")))))))</f>
        <v/>
      </c>
      <c r="S964" s="293" t="str">
        <f t="shared" si="116"/>
        <v/>
      </c>
      <c r="T964" s="294" t="str">
        <f t="shared" si="117"/>
        <v/>
      </c>
      <c r="U964" s="295" t="str">
        <f t="shared" si="118"/>
        <v/>
      </c>
      <c r="V964" s="296" t="str">
        <f t="shared" si="119"/>
        <v/>
      </c>
      <c r="W964" s="8"/>
      <c r="AR964" t="str">
        <f t="shared" si="120"/>
        <v/>
      </c>
      <c r="AS964" t="str">
        <f t="shared" ref="AS964:AS998" si="123">IF(OR(M964="Y",N964="Y"),"Y","")</f>
        <v/>
      </c>
      <c r="AT964" s="145"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ht="15" customHeight="1" x14ac:dyDescent="0.35">
      <c r="A965" s="271"/>
      <c r="B965" s="269"/>
      <c r="C965" s="270"/>
      <c r="D965" s="270"/>
      <c r="E965" s="270"/>
      <c r="F965" s="270"/>
      <c r="G965" s="272"/>
      <c r="H965" s="273"/>
      <c r="I965" s="271"/>
      <c r="J965" s="268"/>
      <c r="K965" s="268"/>
      <c r="L965" s="274"/>
      <c r="M965" s="275"/>
      <c r="N965" s="276"/>
      <c r="P965" s="291" t="str">
        <f>IF(R965 = "", "", COUNT($R$4:R965))</f>
        <v/>
      </c>
      <c r="Q965" s="291" t="str">
        <f t="shared" si="121"/>
        <v/>
      </c>
      <c r="R965" s="292" t="str">
        <f t="shared" si="122"/>
        <v/>
      </c>
      <c r="S965" s="293" t="str">
        <f t="shared" ref="S965:S1003" si="124">IF(M965&lt;&gt;"",R965,"")</f>
        <v/>
      </c>
      <c r="T965" s="294" t="str">
        <f t="shared" ref="T965:T1003" si="125">IF(IF(M965&lt;&gt;"",G965,"")=0, "O", IF(M965&lt;&gt;"",G965,""))</f>
        <v/>
      </c>
      <c r="U965" s="295" t="str">
        <f t="shared" ref="U965:U1003" si="126">IF(N965&lt;&gt;"",R965,"")</f>
        <v/>
      </c>
      <c r="V965" s="296" t="str">
        <f t="shared" ref="V965:V1003" si="127">IF(IF(N965&lt;&gt;"",G965,"")=0, "O", IF(N965&lt;&gt;"",G965,""))</f>
        <v/>
      </c>
      <c r="W965" s="8"/>
      <c r="AR965" t="str">
        <f t="shared" ref="AR965:AR998" si="128">IF(P965&gt;0, P965, "")</f>
        <v/>
      </c>
      <c r="AS965" t="str">
        <f t="shared" si="123"/>
        <v/>
      </c>
      <c r="AT965" s="145"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ht="15" customHeight="1" x14ac:dyDescent="0.35">
      <c r="A966" s="271"/>
      <c r="B966" s="269"/>
      <c r="C966" s="270"/>
      <c r="D966" s="270"/>
      <c r="E966" s="270"/>
      <c r="F966" s="270"/>
      <c r="G966" s="272"/>
      <c r="H966" s="273"/>
      <c r="I966" s="271"/>
      <c r="J966" s="268"/>
      <c r="K966" s="268"/>
      <c r="L966" s="274"/>
      <c r="M966" s="275"/>
      <c r="N966" s="276"/>
      <c r="P966" s="291" t="str">
        <f>IF(R966 = "", "", COUNT($R$4:R966))</f>
        <v/>
      </c>
      <c r="Q966" s="291" t="str">
        <f t="shared" si="121"/>
        <v/>
      </c>
      <c r="R966" s="292" t="str">
        <f t="shared" si="122"/>
        <v/>
      </c>
      <c r="S966" s="293" t="str">
        <f t="shared" si="124"/>
        <v/>
      </c>
      <c r="T966" s="294" t="str">
        <f t="shared" si="125"/>
        <v/>
      </c>
      <c r="U966" s="295" t="str">
        <f t="shared" si="126"/>
        <v/>
      </c>
      <c r="V966" s="296" t="str">
        <f t="shared" si="127"/>
        <v/>
      </c>
      <c r="W966" s="8"/>
      <c r="AR966" t="str">
        <f t="shared" si="128"/>
        <v/>
      </c>
      <c r="AS966" t="str">
        <f t="shared" si="123"/>
        <v/>
      </c>
      <c r="AT966" s="145"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ht="15" customHeight="1" x14ac:dyDescent="0.35">
      <c r="A967" s="271"/>
      <c r="B967" s="269"/>
      <c r="C967" s="270"/>
      <c r="D967" s="270"/>
      <c r="E967" s="270"/>
      <c r="F967" s="270"/>
      <c r="G967" s="272"/>
      <c r="H967" s="273"/>
      <c r="I967" s="271"/>
      <c r="J967" s="268"/>
      <c r="K967" s="268"/>
      <c r="L967" s="274"/>
      <c r="M967" s="275"/>
      <c r="N967" s="276"/>
      <c r="P967" s="291" t="str">
        <f>IF(R967 = "", "", COUNT($R$4:R967))</f>
        <v/>
      </c>
      <c r="Q967" s="291" t="str">
        <f t="shared" si="121"/>
        <v/>
      </c>
      <c r="R967" s="292" t="str">
        <f t="shared" si="122"/>
        <v/>
      </c>
      <c r="S967" s="293" t="str">
        <f t="shared" si="124"/>
        <v/>
      </c>
      <c r="T967" s="294" t="str">
        <f t="shared" si="125"/>
        <v/>
      </c>
      <c r="U967" s="295" t="str">
        <f t="shared" si="126"/>
        <v/>
      </c>
      <c r="V967" s="296" t="str">
        <f t="shared" si="127"/>
        <v/>
      </c>
      <c r="W967" s="8"/>
      <c r="AR967" t="str">
        <f t="shared" si="128"/>
        <v/>
      </c>
      <c r="AS967" t="str">
        <f t="shared" si="123"/>
        <v/>
      </c>
      <c r="AT967" s="145"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ht="15" customHeight="1" x14ac:dyDescent="0.35">
      <c r="A968" s="271"/>
      <c r="B968" s="269"/>
      <c r="C968" s="270"/>
      <c r="D968" s="270"/>
      <c r="E968" s="270"/>
      <c r="F968" s="270"/>
      <c r="G968" s="272"/>
      <c r="H968" s="273"/>
      <c r="I968" s="271"/>
      <c r="J968" s="268"/>
      <c r="K968" s="268"/>
      <c r="L968" s="274"/>
      <c r="M968" s="275"/>
      <c r="N968" s="276"/>
      <c r="P968" s="291" t="str">
        <f>IF(R968 = "", "", COUNT($R$4:R968))</f>
        <v/>
      </c>
      <c r="Q968" s="291" t="str">
        <f t="shared" si="121"/>
        <v/>
      </c>
      <c r="R968" s="292" t="str">
        <f t="shared" si="122"/>
        <v/>
      </c>
      <c r="S968" s="293" t="str">
        <f t="shared" si="124"/>
        <v/>
      </c>
      <c r="T968" s="294" t="str">
        <f t="shared" si="125"/>
        <v/>
      </c>
      <c r="U968" s="295" t="str">
        <f t="shared" si="126"/>
        <v/>
      </c>
      <c r="V968" s="296" t="str">
        <f t="shared" si="127"/>
        <v/>
      </c>
      <c r="W968" s="8"/>
      <c r="AR968" t="str">
        <f t="shared" si="128"/>
        <v/>
      </c>
      <c r="AS968" t="str">
        <f t="shared" si="123"/>
        <v/>
      </c>
      <c r="AT968" s="145"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ht="15" customHeight="1" x14ac:dyDescent="0.35">
      <c r="A969" s="271"/>
      <c r="B969" s="269"/>
      <c r="C969" s="270"/>
      <c r="D969" s="270"/>
      <c r="E969" s="270"/>
      <c r="F969" s="270"/>
      <c r="G969" s="272"/>
      <c r="H969" s="273"/>
      <c r="I969" s="271"/>
      <c r="J969" s="268"/>
      <c r="K969" s="268"/>
      <c r="L969" s="274"/>
      <c r="M969" s="275"/>
      <c r="N969" s="276"/>
      <c r="P969" s="291" t="str">
        <f>IF(R969 = "", "", COUNT($R$4:R969))</f>
        <v/>
      </c>
      <c r="Q969" s="291" t="str">
        <f t="shared" si="121"/>
        <v/>
      </c>
      <c r="R969" s="292" t="str">
        <f t="shared" si="122"/>
        <v/>
      </c>
      <c r="S969" s="293" t="str">
        <f t="shared" si="124"/>
        <v/>
      </c>
      <c r="T969" s="294" t="str">
        <f t="shared" si="125"/>
        <v/>
      </c>
      <c r="U969" s="295" t="str">
        <f t="shared" si="126"/>
        <v/>
      </c>
      <c r="V969" s="296" t="str">
        <f t="shared" si="127"/>
        <v/>
      </c>
      <c r="W969" s="8"/>
      <c r="AR969" t="str">
        <f t="shared" si="128"/>
        <v/>
      </c>
      <c r="AS969" t="str">
        <f t="shared" si="123"/>
        <v/>
      </c>
      <c r="AT969" s="145"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ht="15" customHeight="1" x14ac:dyDescent="0.35">
      <c r="A970" s="271"/>
      <c r="B970" s="269"/>
      <c r="C970" s="270"/>
      <c r="D970" s="270"/>
      <c r="E970" s="270"/>
      <c r="F970" s="270"/>
      <c r="G970" s="272"/>
      <c r="H970" s="273"/>
      <c r="I970" s="271"/>
      <c r="J970" s="268"/>
      <c r="K970" s="268"/>
      <c r="L970" s="274"/>
      <c r="M970" s="275"/>
      <c r="N970" s="276"/>
      <c r="P970" s="291" t="str">
        <f>IF(R970 = "", "", COUNT($R$4:R970))</f>
        <v/>
      </c>
      <c r="Q970" s="291" t="str">
        <f t="shared" si="121"/>
        <v/>
      </c>
      <c r="R970" s="292" t="str">
        <f t="shared" si="122"/>
        <v/>
      </c>
      <c r="S970" s="293" t="str">
        <f t="shared" si="124"/>
        <v/>
      </c>
      <c r="T970" s="294" t="str">
        <f t="shared" si="125"/>
        <v/>
      </c>
      <c r="U970" s="295" t="str">
        <f t="shared" si="126"/>
        <v/>
      </c>
      <c r="V970" s="296" t="str">
        <f t="shared" si="127"/>
        <v/>
      </c>
      <c r="W970" s="8"/>
      <c r="AR970" t="str">
        <f t="shared" si="128"/>
        <v/>
      </c>
      <c r="AS970" t="str">
        <f t="shared" si="123"/>
        <v/>
      </c>
      <c r="AT970" s="145"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ht="15" customHeight="1" x14ac:dyDescent="0.35">
      <c r="A971" s="271"/>
      <c r="B971" s="269"/>
      <c r="C971" s="270"/>
      <c r="D971" s="270"/>
      <c r="E971" s="270"/>
      <c r="F971" s="270"/>
      <c r="G971" s="272"/>
      <c r="H971" s="273"/>
      <c r="I971" s="271"/>
      <c r="J971" s="268"/>
      <c r="K971" s="268"/>
      <c r="L971" s="274"/>
      <c r="M971" s="275"/>
      <c r="N971" s="276"/>
      <c r="P971" s="291" t="str">
        <f>IF(R971 = "", "", COUNT($R$4:R971))</f>
        <v/>
      </c>
      <c r="Q971" s="291" t="str">
        <f t="shared" si="121"/>
        <v/>
      </c>
      <c r="R971" s="292" t="str">
        <f t="shared" si="122"/>
        <v/>
      </c>
      <c r="S971" s="293" t="str">
        <f t="shared" si="124"/>
        <v/>
      </c>
      <c r="T971" s="294" t="str">
        <f t="shared" si="125"/>
        <v/>
      </c>
      <c r="U971" s="295" t="str">
        <f t="shared" si="126"/>
        <v/>
      </c>
      <c r="V971" s="296" t="str">
        <f t="shared" si="127"/>
        <v/>
      </c>
      <c r="W971" s="8"/>
      <c r="AR971" t="str">
        <f t="shared" si="128"/>
        <v/>
      </c>
      <c r="AS971" t="str">
        <f t="shared" si="123"/>
        <v/>
      </c>
      <c r="AT971" s="145"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ht="15" customHeight="1" x14ac:dyDescent="0.35">
      <c r="A972" s="271"/>
      <c r="B972" s="269"/>
      <c r="C972" s="270"/>
      <c r="D972" s="270"/>
      <c r="E972" s="270"/>
      <c r="F972" s="270"/>
      <c r="G972" s="272"/>
      <c r="H972" s="273"/>
      <c r="I972" s="271"/>
      <c r="J972" s="268"/>
      <c r="K972" s="268"/>
      <c r="L972" s="274"/>
      <c r="M972" s="275"/>
      <c r="N972" s="276"/>
      <c r="P972" s="291" t="str">
        <f>IF(R972 = "", "", COUNT($R$4:R972))</f>
        <v/>
      </c>
      <c r="Q972" s="291" t="str">
        <f t="shared" si="121"/>
        <v/>
      </c>
      <c r="R972" s="292" t="str">
        <f t="shared" si="122"/>
        <v/>
      </c>
      <c r="S972" s="293" t="str">
        <f t="shared" si="124"/>
        <v/>
      </c>
      <c r="T972" s="294" t="str">
        <f t="shared" si="125"/>
        <v/>
      </c>
      <c r="U972" s="295" t="str">
        <f t="shared" si="126"/>
        <v/>
      </c>
      <c r="V972" s="296" t="str">
        <f t="shared" si="127"/>
        <v/>
      </c>
      <c r="W972" s="8"/>
      <c r="AR972" t="str">
        <f t="shared" si="128"/>
        <v/>
      </c>
      <c r="AS972" t="str">
        <f t="shared" si="123"/>
        <v/>
      </c>
      <c r="AT972" s="145"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ht="15" customHeight="1" x14ac:dyDescent="0.35">
      <c r="A973" s="271"/>
      <c r="B973" s="269"/>
      <c r="C973" s="270"/>
      <c r="D973" s="270"/>
      <c r="E973" s="270"/>
      <c r="F973" s="270"/>
      <c r="G973" s="272"/>
      <c r="H973" s="273"/>
      <c r="I973" s="271"/>
      <c r="J973" s="268"/>
      <c r="K973" s="268"/>
      <c r="L973" s="274"/>
      <c r="M973" s="275"/>
      <c r="N973" s="276"/>
      <c r="P973" s="291" t="str">
        <f>IF(R973 = "", "", COUNT($R$4:R973))</f>
        <v/>
      </c>
      <c r="Q973" s="291" t="str">
        <f t="shared" si="121"/>
        <v/>
      </c>
      <c r="R973" s="292" t="str">
        <f t="shared" si="122"/>
        <v/>
      </c>
      <c r="S973" s="293" t="str">
        <f t="shared" si="124"/>
        <v/>
      </c>
      <c r="T973" s="294" t="str">
        <f t="shared" si="125"/>
        <v/>
      </c>
      <c r="U973" s="295" t="str">
        <f t="shared" si="126"/>
        <v/>
      </c>
      <c r="V973" s="296" t="str">
        <f t="shared" si="127"/>
        <v/>
      </c>
      <c r="W973" s="8"/>
      <c r="AR973" t="str">
        <f t="shared" si="128"/>
        <v/>
      </c>
      <c r="AS973" t="str">
        <f t="shared" si="123"/>
        <v/>
      </c>
      <c r="AT973" s="145"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ht="15" customHeight="1" x14ac:dyDescent="0.35">
      <c r="A974" s="271"/>
      <c r="B974" s="269"/>
      <c r="C974" s="270"/>
      <c r="D974" s="270"/>
      <c r="E974" s="270"/>
      <c r="F974" s="270"/>
      <c r="G974" s="272"/>
      <c r="H974" s="273"/>
      <c r="I974" s="271"/>
      <c r="J974" s="268"/>
      <c r="K974" s="268"/>
      <c r="L974" s="274"/>
      <c r="M974" s="275"/>
      <c r="N974" s="276"/>
      <c r="P974" s="291" t="str">
        <f>IF(R974 = "", "", COUNT($R$4:R974))</f>
        <v/>
      </c>
      <c r="Q974" s="291" t="str">
        <f t="shared" si="121"/>
        <v/>
      </c>
      <c r="R974" s="292" t="str">
        <f t="shared" si="122"/>
        <v/>
      </c>
      <c r="S974" s="293" t="str">
        <f t="shared" si="124"/>
        <v/>
      </c>
      <c r="T974" s="294" t="str">
        <f t="shared" si="125"/>
        <v/>
      </c>
      <c r="U974" s="295" t="str">
        <f t="shared" si="126"/>
        <v/>
      </c>
      <c r="V974" s="296" t="str">
        <f t="shared" si="127"/>
        <v/>
      </c>
      <c r="W974" s="8"/>
      <c r="AR974" t="str">
        <f t="shared" si="128"/>
        <v/>
      </c>
      <c r="AS974" t="str">
        <f t="shared" si="123"/>
        <v/>
      </c>
      <c r="AT974" s="145"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ht="15" customHeight="1" x14ac:dyDescent="0.35">
      <c r="A975" s="271"/>
      <c r="B975" s="269"/>
      <c r="C975" s="270"/>
      <c r="D975" s="270"/>
      <c r="E975" s="270"/>
      <c r="F975" s="270"/>
      <c r="G975" s="272"/>
      <c r="H975" s="273"/>
      <c r="I975" s="271"/>
      <c r="J975" s="268"/>
      <c r="K975" s="268"/>
      <c r="L975" s="274"/>
      <c r="M975" s="275"/>
      <c r="N975" s="276"/>
      <c r="P975" s="291" t="str">
        <f>IF(R975 = "", "", COUNT($R$4:R975))</f>
        <v/>
      </c>
      <c r="Q975" s="291" t="str">
        <f t="shared" si="121"/>
        <v/>
      </c>
      <c r="R975" s="292" t="str">
        <f t="shared" si="122"/>
        <v/>
      </c>
      <c r="S975" s="293" t="str">
        <f t="shared" si="124"/>
        <v/>
      </c>
      <c r="T975" s="294" t="str">
        <f t="shared" si="125"/>
        <v/>
      </c>
      <c r="U975" s="295" t="str">
        <f t="shared" si="126"/>
        <v/>
      </c>
      <c r="V975" s="296" t="str">
        <f t="shared" si="127"/>
        <v/>
      </c>
      <c r="W975" s="8"/>
      <c r="AR975" t="str">
        <f t="shared" si="128"/>
        <v/>
      </c>
      <c r="AS975" t="str">
        <f t="shared" si="123"/>
        <v/>
      </c>
      <c r="AT975" s="145"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ht="15" customHeight="1" x14ac:dyDescent="0.35">
      <c r="A976" s="271"/>
      <c r="B976" s="269"/>
      <c r="C976" s="270"/>
      <c r="D976" s="270"/>
      <c r="E976" s="270"/>
      <c r="F976" s="270"/>
      <c r="G976" s="272"/>
      <c r="H976" s="273"/>
      <c r="I976" s="271"/>
      <c r="J976" s="268"/>
      <c r="K976" s="268"/>
      <c r="L976" s="274"/>
      <c r="M976" s="275"/>
      <c r="N976" s="276"/>
      <c r="P976" s="291" t="str">
        <f>IF(R976 = "", "", COUNT($R$4:R976))</f>
        <v/>
      </c>
      <c r="Q976" s="291" t="str">
        <f t="shared" si="121"/>
        <v/>
      </c>
      <c r="R976" s="292" t="str">
        <f t="shared" si="122"/>
        <v/>
      </c>
      <c r="S976" s="293" t="str">
        <f t="shared" si="124"/>
        <v/>
      </c>
      <c r="T976" s="294" t="str">
        <f t="shared" si="125"/>
        <v/>
      </c>
      <c r="U976" s="295" t="str">
        <f t="shared" si="126"/>
        <v/>
      </c>
      <c r="V976" s="296" t="str">
        <f t="shared" si="127"/>
        <v/>
      </c>
      <c r="W976" s="8"/>
      <c r="AR976" t="str">
        <f t="shared" si="128"/>
        <v/>
      </c>
      <c r="AS976" t="str">
        <f t="shared" si="123"/>
        <v/>
      </c>
      <c r="AT976" s="145"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ht="15" customHeight="1" x14ac:dyDescent="0.35">
      <c r="A977" s="271"/>
      <c r="B977" s="269"/>
      <c r="C977" s="270"/>
      <c r="D977" s="270"/>
      <c r="E977" s="270"/>
      <c r="F977" s="270"/>
      <c r="G977" s="272"/>
      <c r="H977" s="273"/>
      <c r="I977" s="271"/>
      <c r="J977" s="268"/>
      <c r="K977" s="268"/>
      <c r="L977" s="274"/>
      <c r="M977" s="275"/>
      <c r="N977" s="276"/>
      <c r="P977" s="291" t="str">
        <f>IF(R977 = "", "", COUNT($R$4:R977))</f>
        <v/>
      </c>
      <c r="Q977" s="291" t="str">
        <f t="shared" si="121"/>
        <v/>
      </c>
      <c r="R977" s="292" t="str">
        <f t="shared" si="122"/>
        <v/>
      </c>
      <c r="S977" s="293" t="str">
        <f t="shared" si="124"/>
        <v/>
      </c>
      <c r="T977" s="294" t="str">
        <f t="shared" si="125"/>
        <v/>
      </c>
      <c r="U977" s="295" t="str">
        <f t="shared" si="126"/>
        <v/>
      </c>
      <c r="V977" s="296" t="str">
        <f t="shared" si="127"/>
        <v/>
      </c>
      <c r="W977" s="8"/>
      <c r="AR977" t="str">
        <f t="shared" si="128"/>
        <v/>
      </c>
      <c r="AS977" t="str">
        <f t="shared" si="123"/>
        <v/>
      </c>
      <c r="AT977" s="145"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ht="15" customHeight="1" x14ac:dyDescent="0.35">
      <c r="A978" s="271"/>
      <c r="B978" s="269"/>
      <c r="C978" s="270"/>
      <c r="D978" s="270"/>
      <c r="E978" s="270"/>
      <c r="F978" s="270"/>
      <c r="G978" s="272"/>
      <c r="H978" s="273"/>
      <c r="I978" s="271"/>
      <c r="J978" s="268"/>
      <c r="K978" s="268"/>
      <c r="L978" s="274"/>
      <c r="M978" s="275"/>
      <c r="N978" s="276"/>
      <c r="P978" s="291" t="str">
        <f>IF(R978 = "", "", COUNT($R$4:R978))</f>
        <v/>
      </c>
      <c r="Q978" s="291" t="str">
        <f t="shared" si="121"/>
        <v/>
      </c>
      <c r="R978" s="292" t="str">
        <f t="shared" si="122"/>
        <v/>
      </c>
      <c r="S978" s="293" t="str">
        <f t="shared" si="124"/>
        <v/>
      </c>
      <c r="T978" s="294" t="str">
        <f t="shared" si="125"/>
        <v/>
      </c>
      <c r="U978" s="295" t="str">
        <f t="shared" si="126"/>
        <v/>
      </c>
      <c r="V978" s="296" t="str">
        <f t="shared" si="127"/>
        <v/>
      </c>
      <c r="W978" s="8"/>
      <c r="AR978" t="str">
        <f t="shared" si="128"/>
        <v/>
      </c>
      <c r="AS978" t="str">
        <f t="shared" si="123"/>
        <v/>
      </c>
      <c r="AT978" s="145"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ht="15" customHeight="1" x14ac:dyDescent="0.35">
      <c r="A979" s="271"/>
      <c r="B979" s="269"/>
      <c r="C979" s="270"/>
      <c r="D979" s="270"/>
      <c r="E979" s="270"/>
      <c r="F979" s="270"/>
      <c r="G979" s="272"/>
      <c r="H979" s="273"/>
      <c r="I979" s="271"/>
      <c r="J979" s="268"/>
      <c r="K979" s="268"/>
      <c r="L979" s="274"/>
      <c r="M979" s="275"/>
      <c r="N979" s="276"/>
      <c r="P979" s="291" t="str">
        <f>IF(R979 = "", "", COUNT($R$4:R979))</f>
        <v/>
      </c>
      <c r="Q979" s="291" t="str">
        <f t="shared" si="121"/>
        <v/>
      </c>
      <c r="R979" s="292" t="str">
        <f t="shared" si="122"/>
        <v/>
      </c>
      <c r="S979" s="293" t="str">
        <f t="shared" si="124"/>
        <v/>
      </c>
      <c r="T979" s="294" t="str">
        <f t="shared" si="125"/>
        <v/>
      </c>
      <c r="U979" s="295" t="str">
        <f t="shared" si="126"/>
        <v/>
      </c>
      <c r="V979" s="296" t="str">
        <f t="shared" si="127"/>
        <v/>
      </c>
      <c r="W979" s="8"/>
      <c r="AR979" t="str">
        <f t="shared" si="128"/>
        <v/>
      </c>
      <c r="AS979" t="str">
        <f t="shared" si="123"/>
        <v/>
      </c>
      <c r="AT979" s="145"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ht="15" customHeight="1" x14ac:dyDescent="0.35">
      <c r="A980" s="271"/>
      <c r="B980" s="269"/>
      <c r="C980" s="270"/>
      <c r="D980" s="270"/>
      <c r="E980" s="270"/>
      <c r="F980" s="270"/>
      <c r="G980" s="272"/>
      <c r="H980" s="273"/>
      <c r="I980" s="271"/>
      <c r="J980" s="268"/>
      <c r="K980" s="268"/>
      <c r="L980" s="274"/>
      <c r="M980" s="275"/>
      <c r="N980" s="276"/>
      <c r="P980" s="291" t="str">
        <f>IF(R980 = "", "", COUNT($R$4:R980))</f>
        <v/>
      </c>
      <c r="Q980" s="291" t="str">
        <f t="shared" si="121"/>
        <v/>
      </c>
      <c r="R980" s="292" t="str">
        <f t="shared" si="122"/>
        <v/>
      </c>
      <c r="S980" s="293" t="str">
        <f t="shared" si="124"/>
        <v/>
      </c>
      <c r="T980" s="294" t="str">
        <f t="shared" si="125"/>
        <v/>
      </c>
      <c r="U980" s="295" t="str">
        <f t="shared" si="126"/>
        <v/>
      </c>
      <c r="V980" s="296" t="str">
        <f t="shared" si="127"/>
        <v/>
      </c>
      <c r="W980" s="8"/>
      <c r="AR980" t="str">
        <f t="shared" si="128"/>
        <v/>
      </c>
      <c r="AS980" t="str">
        <f t="shared" si="123"/>
        <v/>
      </c>
      <c r="AT980" s="145"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ht="15" customHeight="1" x14ac:dyDescent="0.35">
      <c r="A981" s="271"/>
      <c r="B981" s="269"/>
      <c r="C981" s="270"/>
      <c r="D981" s="270"/>
      <c r="E981" s="270"/>
      <c r="F981" s="270"/>
      <c r="G981" s="272"/>
      <c r="H981" s="273"/>
      <c r="I981" s="271"/>
      <c r="J981" s="268"/>
      <c r="K981" s="268"/>
      <c r="L981" s="274"/>
      <c r="M981" s="275"/>
      <c r="N981" s="276"/>
      <c r="P981" s="291" t="str">
        <f>IF(R981 = "", "", COUNT($R$4:R981))</f>
        <v/>
      </c>
      <c r="Q981" s="291" t="str">
        <f t="shared" si="121"/>
        <v/>
      </c>
      <c r="R981" s="292" t="str">
        <f t="shared" si="122"/>
        <v/>
      </c>
      <c r="S981" s="293" t="str">
        <f t="shared" si="124"/>
        <v/>
      </c>
      <c r="T981" s="294" t="str">
        <f t="shared" si="125"/>
        <v/>
      </c>
      <c r="U981" s="295" t="str">
        <f t="shared" si="126"/>
        <v/>
      </c>
      <c r="V981" s="296" t="str">
        <f t="shared" si="127"/>
        <v/>
      </c>
      <c r="W981" s="8"/>
      <c r="AR981" t="str">
        <f t="shared" si="128"/>
        <v/>
      </c>
      <c r="AS981" t="str">
        <f t="shared" si="123"/>
        <v/>
      </c>
      <c r="AT981" s="145"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ht="15" customHeight="1" x14ac:dyDescent="0.35">
      <c r="A982" s="271"/>
      <c r="B982" s="269"/>
      <c r="C982" s="270"/>
      <c r="D982" s="270"/>
      <c r="E982" s="270"/>
      <c r="F982" s="270"/>
      <c r="G982" s="272"/>
      <c r="H982" s="273"/>
      <c r="I982" s="271"/>
      <c r="J982" s="268"/>
      <c r="K982" s="268"/>
      <c r="L982" s="274"/>
      <c r="M982" s="275"/>
      <c r="N982" s="276"/>
      <c r="P982" s="291" t="str">
        <f>IF(R982 = "", "", COUNT($R$4:R982))</f>
        <v/>
      </c>
      <c r="Q982" s="291" t="str">
        <f t="shared" si="121"/>
        <v/>
      </c>
      <c r="R982" s="292" t="str">
        <f t="shared" si="122"/>
        <v/>
      </c>
      <c r="S982" s="293" t="str">
        <f t="shared" si="124"/>
        <v/>
      </c>
      <c r="T982" s="294" t="str">
        <f t="shared" si="125"/>
        <v/>
      </c>
      <c r="U982" s="295" t="str">
        <f t="shared" si="126"/>
        <v/>
      </c>
      <c r="V982" s="296" t="str">
        <f t="shared" si="127"/>
        <v/>
      </c>
      <c r="W982" s="8"/>
      <c r="AR982" t="str">
        <f t="shared" si="128"/>
        <v/>
      </c>
      <c r="AS982" t="str">
        <f t="shared" si="123"/>
        <v/>
      </c>
      <c r="AT982" s="145"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ht="15" customHeight="1" x14ac:dyDescent="0.35">
      <c r="A983" s="271"/>
      <c r="B983" s="269"/>
      <c r="C983" s="270"/>
      <c r="D983" s="270"/>
      <c r="E983" s="270"/>
      <c r="F983" s="270"/>
      <c r="G983" s="272"/>
      <c r="H983" s="273"/>
      <c r="I983" s="271"/>
      <c r="J983" s="268"/>
      <c r="K983" s="268"/>
      <c r="L983" s="274"/>
      <c r="M983" s="275"/>
      <c r="N983" s="276"/>
      <c r="P983" s="291" t="str">
        <f>IF(R983 = "", "", COUNT($R$4:R983))</f>
        <v/>
      </c>
      <c r="Q983" s="291" t="str">
        <f t="shared" si="121"/>
        <v/>
      </c>
      <c r="R983" s="292" t="str">
        <f t="shared" si="122"/>
        <v/>
      </c>
      <c r="S983" s="293" t="str">
        <f t="shared" si="124"/>
        <v/>
      </c>
      <c r="T983" s="294" t="str">
        <f t="shared" si="125"/>
        <v/>
      </c>
      <c r="U983" s="295" t="str">
        <f t="shared" si="126"/>
        <v/>
      </c>
      <c r="V983" s="296" t="str">
        <f t="shared" si="127"/>
        <v/>
      </c>
      <c r="W983" s="8"/>
      <c r="AR983" t="str">
        <f t="shared" si="128"/>
        <v/>
      </c>
      <c r="AS983" t="str">
        <f t="shared" si="123"/>
        <v/>
      </c>
      <c r="AT983" s="145"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ht="15" customHeight="1" x14ac:dyDescent="0.35">
      <c r="A984" s="271"/>
      <c r="B984" s="269"/>
      <c r="C984" s="270"/>
      <c r="D984" s="270"/>
      <c r="E984" s="270"/>
      <c r="F984" s="270"/>
      <c r="G984" s="272"/>
      <c r="H984" s="273"/>
      <c r="I984" s="271"/>
      <c r="J984" s="268"/>
      <c r="K984" s="268"/>
      <c r="L984" s="274"/>
      <c r="M984" s="275"/>
      <c r="N984" s="276"/>
      <c r="P984" s="291" t="str">
        <f>IF(R984 = "", "", COUNT($R$4:R984))</f>
        <v/>
      </c>
      <c r="Q984" s="291" t="str">
        <f t="shared" si="121"/>
        <v/>
      </c>
      <c r="R984" s="292" t="str">
        <f t="shared" si="122"/>
        <v/>
      </c>
      <c r="S984" s="293" t="str">
        <f t="shared" si="124"/>
        <v/>
      </c>
      <c r="T984" s="294" t="str">
        <f t="shared" si="125"/>
        <v/>
      </c>
      <c r="U984" s="295" t="str">
        <f t="shared" si="126"/>
        <v/>
      </c>
      <c r="V984" s="296" t="str">
        <f t="shared" si="127"/>
        <v/>
      </c>
      <c r="W984" s="8"/>
      <c r="AR984" t="str">
        <f t="shared" si="128"/>
        <v/>
      </c>
      <c r="AS984" t="str">
        <f t="shared" si="123"/>
        <v/>
      </c>
      <c r="AT984" s="145"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ht="15" customHeight="1" x14ac:dyDescent="0.35">
      <c r="A985" s="271"/>
      <c r="B985" s="269"/>
      <c r="C985" s="270"/>
      <c r="D985" s="270"/>
      <c r="E985" s="270"/>
      <c r="F985" s="270"/>
      <c r="G985" s="272"/>
      <c r="H985" s="273"/>
      <c r="I985" s="271"/>
      <c r="J985" s="268"/>
      <c r="K985" s="268"/>
      <c r="L985" s="274"/>
      <c r="M985" s="275"/>
      <c r="N985" s="276"/>
      <c r="P985" s="291" t="str">
        <f>IF(R985 = "", "", COUNT($R$4:R985))</f>
        <v/>
      </c>
      <c r="Q985" s="291" t="str">
        <f t="shared" si="121"/>
        <v/>
      </c>
      <c r="R985" s="292" t="str">
        <f t="shared" si="122"/>
        <v/>
      </c>
      <c r="S985" s="293" t="str">
        <f t="shared" si="124"/>
        <v/>
      </c>
      <c r="T985" s="294" t="str">
        <f t="shared" si="125"/>
        <v/>
      </c>
      <c r="U985" s="295" t="str">
        <f t="shared" si="126"/>
        <v/>
      </c>
      <c r="V985" s="296" t="str">
        <f t="shared" si="127"/>
        <v/>
      </c>
      <c r="W985" s="8"/>
      <c r="AR985" t="str">
        <f t="shared" si="128"/>
        <v/>
      </c>
      <c r="AS985" t="str">
        <f t="shared" si="123"/>
        <v/>
      </c>
      <c r="AT985" s="145"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ht="15" customHeight="1" x14ac:dyDescent="0.35">
      <c r="A986" s="271"/>
      <c r="B986" s="269"/>
      <c r="C986" s="270"/>
      <c r="D986" s="270"/>
      <c r="E986" s="270"/>
      <c r="F986" s="270"/>
      <c r="G986" s="272"/>
      <c r="H986" s="273"/>
      <c r="I986" s="271"/>
      <c r="J986" s="268"/>
      <c r="K986" s="268"/>
      <c r="L986" s="274"/>
      <c r="M986" s="275"/>
      <c r="N986" s="276"/>
      <c r="P986" s="291" t="str">
        <f>IF(R986 = "", "", COUNT($R$4:R986))</f>
        <v/>
      </c>
      <c r="Q986" s="291" t="str">
        <f t="shared" si="121"/>
        <v/>
      </c>
      <c r="R986" s="292" t="str">
        <f t="shared" si="122"/>
        <v/>
      </c>
      <c r="S986" s="293" t="str">
        <f t="shared" si="124"/>
        <v/>
      </c>
      <c r="T986" s="294" t="str">
        <f t="shared" si="125"/>
        <v/>
      </c>
      <c r="U986" s="295" t="str">
        <f t="shared" si="126"/>
        <v/>
      </c>
      <c r="V986" s="296" t="str">
        <f t="shared" si="127"/>
        <v/>
      </c>
      <c r="W986" s="8"/>
      <c r="AR986" t="str">
        <f t="shared" si="128"/>
        <v/>
      </c>
      <c r="AS986" t="str">
        <f t="shared" si="123"/>
        <v/>
      </c>
      <c r="AT986" s="145"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ht="15" customHeight="1" x14ac:dyDescent="0.35">
      <c r="A987" s="271"/>
      <c r="B987" s="269"/>
      <c r="C987" s="270"/>
      <c r="D987" s="270"/>
      <c r="E987" s="270"/>
      <c r="F987" s="270"/>
      <c r="G987" s="272"/>
      <c r="H987" s="273"/>
      <c r="I987" s="271"/>
      <c r="J987" s="268"/>
      <c r="K987" s="268"/>
      <c r="L987" s="274"/>
      <c r="M987" s="275"/>
      <c r="N987" s="276"/>
      <c r="P987" s="291" t="str">
        <f>IF(R987 = "", "", COUNT($R$4:R987))</f>
        <v/>
      </c>
      <c r="Q987" s="291" t="str">
        <f t="shared" si="121"/>
        <v/>
      </c>
      <c r="R987" s="292" t="str">
        <f t="shared" si="122"/>
        <v/>
      </c>
      <c r="S987" s="293" t="str">
        <f t="shared" si="124"/>
        <v/>
      </c>
      <c r="T987" s="294" t="str">
        <f t="shared" si="125"/>
        <v/>
      </c>
      <c r="U987" s="295" t="str">
        <f t="shared" si="126"/>
        <v/>
      </c>
      <c r="V987" s="296" t="str">
        <f t="shared" si="127"/>
        <v/>
      </c>
      <c r="W987" s="8"/>
      <c r="AR987" t="str">
        <f t="shared" si="128"/>
        <v/>
      </c>
      <c r="AS987" t="str">
        <f t="shared" si="123"/>
        <v/>
      </c>
      <c r="AT987" s="145"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ht="15" customHeight="1" x14ac:dyDescent="0.35">
      <c r="A988" s="271"/>
      <c r="B988" s="269"/>
      <c r="C988" s="270"/>
      <c r="D988" s="270"/>
      <c r="E988" s="270"/>
      <c r="F988" s="270"/>
      <c r="G988" s="272"/>
      <c r="H988" s="273"/>
      <c r="I988" s="271"/>
      <c r="J988" s="268"/>
      <c r="K988" s="268"/>
      <c r="L988" s="274"/>
      <c r="M988" s="275"/>
      <c r="N988" s="276"/>
      <c r="P988" s="291" t="str">
        <f>IF(R988 = "", "", COUNT($R$4:R988))</f>
        <v/>
      </c>
      <c r="Q988" s="291" t="str">
        <f t="shared" si="121"/>
        <v/>
      </c>
      <c r="R988" s="292" t="str">
        <f t="shared" si="122"/>
        <v/>
      </c>
      <c r="S988" s="293" t="str">
        <f t="shared" si="124"/>
        <v/>
      </c>
      <c r="T988" s="294" t="str">
        <f t="shared" si="125"/>
        <v/>
      </c>
      <c r="U988" s="295" t="str">
        <f t="shared" si="126"/>
        <v/>
      </c>
      <c r="V988" s="296" t="str">
        <f t="shared" si="127"/>
        <v/>
      </c>
      <c r="W988" s="8"/>
      <c r="AR988" t="str">
        <f t="shared" si="128"/>
        <v/>
      </c>
      <c r="AS988" t="str">
        <f t="shared" si="123"/>
        <v/>
      </c>
      <c r="AT988" s="145"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ht="15" customHeight="1" x14ac:dyDescent="0.35">
      <c r="A989" s="271"/>
      <c r="B989" s="269"/>
      <c r="C989" s="270"/>
      <c r="D989" s="270"/>
      <c r="E989" s="270"/>
      <c r="F989" s="270"/>
      <c r="G989" s="272"/>
      <c r="H989" s="273"/>
      <c r="I989" s="271"/>
      <c r="J989" s="268"/>
      <c r="K989" s="268"/>
      <c r="L989" s="274"/>
      <c r="M989" s="275"/>
      <c r="N989" s="276"/>
      <c r="P989" s="291" t="str">
        <f>IF(R989 = "", "", COUNT($R$4:R989))</f>
        <v/>
      </c>
      <c r="Q989" s="291" t="str">
        <f t="shared" si="121"/>
        <v/>
      </c>
      <c r="R989" s="292" t="str">
        <f t="shared" si="122"/>
        <v/>
      </c>
      <c r="S989" s="293" t="str">
        <f t="shared" si="124"/>
        <v/>
      </c>
      <c r="T989" s="294" t="str">
        <f t="shared" si="125"/>
        <v/>
      </c>
      <c r="U989" s="295" t="str">
        <f t="shared" si="126"/>
        <v/>
      </c>
      <c r="V989" s="296" t="str">
        <f t="shared" si="127"/>
        <v/>
      </c>
      <c r="W989" s="8"/>
      <c r="AR989" t="str">
        <f t="shared" si="128"/>
        <v/>
      </c>
      <c r="AS989" t="str">
        <f t="shared" si="123"/>
        <v/>
      </c>
      <c r="AT989" s="145"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ht="15" customHeight="1" x14ac:dyDescent="0.35">
      <c r="A990" s="271"/>
      <c r="B990" s="269"/>
      <c r="C990" s="270"/>
      <c r="D990" s="270"/>
      <c r="E990" s="270"/>
      <c r="F990" s="270"/>
      <c r="G990" s="272"/>
      <c r="H990" s="273"/>
      <c r="I990" s="271"/>
      <c r="J990" s="268"/>
      <c r="K990" s="268"/>
      <c r="L990" s="274"/>
      <c r="M990" s="275"/>
      <c r="N990" s="276"/>
      <c r="P990" s="291" t="str">
        <f>IF(R990 = "", "", COUNT($R$4:R990))</f>
        <v/>
      </c>
      <c r="Q990" s="291" t="str">
        <f t="shared" si="121"/>
        <v/>
      </c>
      <c r="R990" s="292" t="str">
        <f t="shared" si="122"/>
        <v/>
      </c>
      <c r="S990" s="293" t="str">
        <f t="shared" si="124"/>
        <v/>
      </c>
      <c r="T990" s="294" t="str">
        <f t="shared" si="125"/>
        <v/>
      </c>
      <c r="U990" s="295" t="str">
        <f t="shared" si="126"/>
        <v/>
      </c>
      <c r="V990" s="296" t="str">
        <f t="shared" si="127"/>
        <v/>
      </c>
      <c r="W990" s="8"/>
      <c r="AR990" t="str">
        <f t="shared" si="128"/>
        <v/>
      </c>
      <c r="AS990" t="str">
        <f t="shared" si="123"/>
        <v/>
      </c>
      <c r="AT990" s="145"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ht="15" customHeight="1" x14ac:dyDescent="0.35">
      <c r="A991" s="271"/>
      <c r="B991" s="269"/>
      <c r="C991" s="270"/>
      <c r="D991" s="270"/>
      <c r="E991" s="270"/>
      <c r="F991" s="270"/>
      <c r="G991" s="272"/>
      <c r="H991" s="273"/>
      <c r="I991" s="271"/>
      <c r="J991" s="268"/>
      <c r="K991" s="268"/>
      <c r="L991" s="274"/>
      <c r="M991" s="275"/>
      <c r="N991" s="276"/>
      <c r="P991" s="291" t="str">
        <f>IF(R991 = "", "", COUNT($R$4:R991))</f>
        <v/>
      </c>
      <c r="Q991" s="291" t="str">
        <f t="shared" si="121"/>
        <v/>
      </c>
      <c r="R991" s="292" t="str">
        <f t="shared" si="122"/>
        <v/>
      </c>
      <c r="S991" s="293" t="str">
        <f t="shared" si="124"/>
        <v/>
      </c>
      <c r="T991" s="294" t="str">
        <f t="shared" si="125"/>
        <v/>
      </c>
      <c r="U991" s="295" t="str">
        <f t="shared" si="126"/>
        <v/>
      </c>
      <c r="V991" s="296" t="str">
        <f t="shared" si="127"/>
        <v/>
      </c>
      <c r="W991" s="8"/>
      <c r="AR991" t="str">
        <f t="shared" si="128"/>
        <v/>
      </c>
      <c r="AS991" t="str">
        <f t="shared" si="123"/>
        <v/>
      </c>
      <c r="AT991" s="145"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ht="15" customHeight="1" x14ac:dyDescent="0.35">
      <c r="A992" s="271"/>
      <c r="B992" s="269"/>
      <c r="C992" s="270"/>
      <c r="D992" s="270"/>
      <c r="E992" s="270"/>
      <c r="F992" s="270"/>
      <c r="G992" s="272"/>
      <c r="H992" s="273"/>
      <c r="I992" s="271"/>
      <c r="J992" s="268"/>
      <c r="K992" s="268"/>
      <c r="L992" s="274"/>
      <c r="M992" s="275"/>
      <c r="N992" s="276"/>
      <c r="P992" s="291" t="str">
        <f>IF(R992 = "", "", COUNT($R$4:R992))</f>
        <v/>
      </c>
      <c r="Q992" s="291" t="str">
        <f t="shared" si="121"/>
        <v/>
      </c>
      <c r="R992" s="292" t="str">
        <f t="shared" si="122"/>
        <v/>
      </c>
      <c r="S992" s="293" t="str">
        <f t="shared" si="124"/>
        <v/>
      </c>
      <c r="T992" s="294" t="str">
        <f t="shared" si="125"/>
        <v/>
      </c>
      <c r="U992" s="295" t="str">
        <f t="shared" si="126"/>
        <v/>
      </c>
      <c r="V992" s="296" t="str">
        <f t="shared" si="127"/>
        <v/>
      </c>
      <c r="W992" s="8"/>
      <c r="AR992" t="str">
        <f t="shared" si="128"/>
        <v/>
      </c>
      <c r="AS992" t="str">
        <f t="shared" si="123"/>
        <v/>
      </c>
      <c r="AT992" s="145"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ht="15" customHeight="1" x14ac:dyDescent="0.35">
      <c r="A993" s="271"/>
      <c r="B993" s="269"/>
      <c r="C993" s="270"/>
      <c r="D993" s="270"/>
      <c r="E993" s="270"/>
      <c r="F993" s="270"/>
      <c r="G993" s="272"/>
      <c r="H993" s="273"/>
      <c r="I993" s="271"/>
      <c r="J993" s="268"/>
      <c r="K993" s="268"/>
      <c r="L993" s="274"/>
      <c r="M993" s="275"/>
      <c r="N993" s="276"/>
      <c r="P993" s="291" t="str">
        <f>IF(R993 = "", "", COUNT($R$4:R993))</f>
        <v/>
      </c>
      <c r="Q993" s="291" t="str">
        <f t="shared" si="121"/>
        <v/>
      </c>
      <c r="R993" s="292" t="str">
        <f t="shared" si="122"/>
        <v/>
      </c>
      <c r="S993" s="293" t="str">
        <f t="shared" si="124"/>
        <v/>
      </c>
      <c r="T993" s="294" t="str">
        <f t="shared" si="125"/>
        <v/>
      </c>
      <c r="U993" s="295" t="str">
        <f t="shared" si="126"/>
        <v/>
      </c>
      <c r="V993" s="296" t="str">
        <f t="shared" si="127"/>
        <v/>
      </c>
      <c r="W993" s="8"/>
      <c r="AR993" t="str">
        <f t="shared" si="128"/>
        <v/>
      </c>
      <c r="AS993" t="str">
        <f t="shared" si="123"/>
        <v/>
      </c>
      <c r="AT993" s="145"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ht="15" customHeight="1" x14ac:dyDescent="0.35">
      <c r="A994" s="271"/>
      <c r="B994" s="269"/>
      <c r="C994" s="270"/>
      <c r="D994" s="270"/>
      <c r="E994" s="270"/>
      <c r="F994" s="270"/>
      <c r="G994" s="272"/>
      <c r="H994" s="273"/>
      <c r="I994" s="271"/>
      <c r="J994" s="268"/>
      <c r="K994" s="268"/>
      <c r="L994" s="274"/>
      <c r="M994" s="275"/>
      <c r="N994" s="276"/>
      <c r="P994" s="291" t="str">
        <f>IF(R994 = "", "", COUNT($R$4:R994))</f>
        <v/>
      </c>
      <c r="Q994" s="291" t="str">
        <f t="shared" si="121"/>
        <v/>
      </c>
      <c r="R994" s="292" t="str">
        <f t="shared" si="122"/>
        <v/>
      </c>
      <c r="S994" s="293" t="str">
        <f t="shared" si="124"/>
        <v/>
      </c>
      <c r="T994" s="294" t="str">
        <f t="shared" si="125"/>
        <v/>
      </c>
      <c r="U994" s="295" t="str">
        <f t="shared" si="126"/>
        <v/>
      </c>
      <c r="V994" s="296" t="str">
        <f t="shared" si="127"/>
        <v/>
      </c>
      <c r="W994" s="8"/>
      <c r="AR994" t="str">
        <f t="shared" si="128"/>
        <v/>
      </c>
      <c r="AS994" t="str">
        <f t="shared" si="123"/>
        <v/>
      </c>
      <c r="AT994" s="145"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ht="15" customHeight="1" x14ac:dyDescent="0.35">
      <c r="A995" s="271"/>
      <c r="B995" s="269"/>
      <c r="C995" s="270"/>
      <c r="D995" s="270"/>
      <c r="E995" s="270"/>
      <c r="F995" s="270"/>
      <c r="G995" s="272"/>
      <c r="H995" s="273"/>
      <c r="I995" s="271"/>
      <c r="J995" s="268"/>
      <c r="K995" s="268"/>
      <c r="L995" s="274"/>
      <c r="M995" s="275"/>
      <c r="N995" s="276"/>
      <c r="P995" s="291" t="str">
        <f>IF(R995 = "", "", COUNT($R$4:R995))</f>
        <v/>
      </c>
      <c r="Q995" s="291" t="str">
        <f t="shared" si="121"/>
        <v/>
      </c>
      <c r="R995" s="292" t="str">
        <f t="shared" si="122"/>
        <v/>
      </c>
      <c r="S995" s="293" t="str">
        <f t="shared" si="124"/>
        <v/>
      </c>
      <c r="T995" s="294" t="str">
        <f t="shared" si="125"/>
        <v/>
      </c>
      <c r="U995" s="295" t="str">
        <f t="shared" si="126"/>
        <v/>
      </c>
      <c r="V995" s="296" t="str">
        <f t="shared" si="127"/>
        <v/>
      </c>
      <c r="W995" s="8"/>
      <c r="AR995" t="str">
        <f t="shared" si="128"/>
        <v/>
      </c>
      <c r="AS995" t="str">
        <f t="shared" si="123"/>
        <v/>
      </c>
      <c r="AT995" s="145"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ht="15" customHeight="1" x14ac:dyDescent="0.35">
      <c r="A996" s="271"/>
      <c r="B996" s="269"/>
      <c r="C996" s="270"/>
      <c r="D996" s="270"/>
      <c r="E996" s="270"/>
      <c r="F996" s="270"/>
      <c r="G996" s="272"/>
      <c r="H996" s="273"/>
      <c r="I996" s="271"/>
      <c r="J996" s="268"/>
      <c r="K996" s="268"/>
      <c r="L996" s="274"/>
      <c r="M996" s="275"/>
      <c r="N996" s="276"/>
      <c r="P996" s="291" t="str">
        <f>IF(R996 = "", "", COUNT($R$4:R996))</f>
        <v/>
      </c>
      <c r="Q996" s="291" t="str">
        <f t="shared" si="121"/>
        <v/>
      </c>
      <c r="R996" s="292" t="str">
        <f t="shared" si="122"/>
        <v/>
      </c>
      <c r="S996" s="293" t="str">
        <f t="shared" si="124"/>
        <v/>
      </c>
      <c r="T996" s="294" t="str">
        <f t="shared" si="125"/>
        <v/>
      </c>
      <c r="U996" s="295" t="str">
        <f t="shared" si="126"/>
        <v/>
      </c>
      <c r="V996" s="296" t="str">
        <f t="shared" si="127"/>
        <v/>
      </c>
      <c r="W996" s="8"/>
      <c r="AR996" t="str">
        <f t="shared" si="128"/>
        <v/>
      </c>
      <c r="AS996" t="str">
        <f t="shared" si="123"/>
        <v/>
      </c>
      <c r="AT996" s="145"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ht="15" customHeight="1" x14ac:dyDescent="0.35">
      <c r="A997" s="271"/>
      <c r="B997" s="269"/>
      <c r="C997" s="270"/>
      <c r="D997" s="270"/>
      <c r="E997" s="270"/>
      <c r="F997" s="270"/>
      <c r="G997" s="272"/>
      <c r="H997" s="273"/>
      <c r="I997" s="271"/>
      <c r="J997" s="268"/>
      <c r="K997" s="268"/>
      <c r="L997" s="274"/>
      <c r="M997" s="275"/>
      <c r="N997" s="276"/>
      <c r="P997" s="291" t="str">
        <f>IF(R997 = "", "", COUNT($R$4:R997))</f>
        <v/>
      </c>
      <c r="Q997" s="291" t="str">
        <f t="shared" si="121"/>
        <v/>
      </c>
      <c r="R997" s="292" t="str">
        <f t="shared" si="122"/>
        <v/>
      </c>
      <c r="S997" s="293" t="str">
        <f t="shared" si="124"/>
        <v/>
      </c>
      <c r="T997" s="294" t="str">
        <f t="shared" si="125"/>
        <v/>
      </c>
      <c r="U997" s="295" t="str">
        <f t="shared" si="126"/>
        <v/>
      </c>
      <c r="V997" s="296" t="str">
        <f t="shared" si="127"/>
        <v/>
      </c>
      <c r="W997" s="8"/>
      <c r="AR997" t="str">
        <f t="shared" si="128"/>
        <v/>
      </c>
      <c r="AS997" t="str">
        <f t="shared" si="123"/>
        <v/>
      </c>
      <c r="AT997" s="145"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ht="15" customHeight="1" x14ac:dyDescent="0.35">
      <c r="A998" s="271"/>
      <c r="B998" s="269"/>
      <c r="C998" s="270"/>
      <c r="D998" s="270"/>
      <c r="E998" s="270"/>
      <c r="F998" s="270"/>
      <c r="G998" s="272"/>
      <c r="H998" s="273"/>
      <c r="I998" s="271"/>
      <c r="J998" s="268"/>
      <c r="K998" s="268"/>
      <c r="L998" s="274"/>
      <c r="M998" s="275"/>
      <c r="N998" s="276"/>
      <c r="P998" s="291" t="str">
        <f>IF(R998 = "", "", COUNT($R$4:R998))</f>
        <v/>
      </c>
      <c r="Q998" s="291" t="str">
        <f t="shared" si="121"/>
        <v/>
      </c>
      <c r="R998" s="292" t="str">
        <f t="shared" si="122"/>
        <v/>
      </c>
      <c r="S998" s="293" t="str">
        <f t="shared" si="124"/>
        <v/>
      </c>
      <c r="T998" s="294" t="str">
        <f t="shared" si="125"/>
        <v/>
      </c>
      <c r="U998" s="295" t="str">
        <f t="shared" si="126"/>
        <v/>
      </c>
      <c r="V998" s="296" t="str">
        <f t="shared" si="127"/>
        <v/>
      </c>
      <c r="W998" s="8"/>
      <c r="AR998" t="str">
        <f t="shared" si="128"/>
        <v/>
      </c>
      <c r="AS998" t="str">
        <f t="shared" si="123"/>
        <v/>
      </c>
      <c r="AT998" s="145"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ht="15" customHeight="1" x14ac:dyDescent="0.35">
      <c r="A999" s="271"/>
      <c r="B999" s="269"/>
      <c r="C999" s="270"/>
      <c r="D999" s="270"/>
      <c r="E999" s="270"/>
      <c r="F999" s="270"/>
      <c r="G999" s="272"/>
      <c r="H999" s="273"/>
      <c r="I999" s="271"/>
      <c r="J999" s="268"/>
      <c r="K999" s="268"/>
      <c r="L999" s="274"/>
      <c r="M999" s="275"/>
      <c r="N999" s="276"/>
      <c r="P999" s="291" t="str">
        <f>IF(R999 = "", "", COUNT($R$4:R999))</f>
        <v/>
      </c>
      <c r="Q999" s="291" t="str">
        <f t="shared" si="121"/>
        <v/>
      </c>
      <c r="R999" s="292" t="str">
        <f t="shared" si="122"/>
        <v/>
      </c>
      <c r="S999" s="293" t="str">
        <f t="shared" si="124"/>
        <v/>
      </c>
      <c r="T999" s="294" t="str">
        <f t="shared" si="125"/>
        <v/>
      </c>
      <c r="U999" s="295" t="str">
        <f t="shared" si="126"/>
        <v/>
      </c>
      <c r="V999" s="296" t="str">
        <f t="shared" si="127"/>
        <v/>
      </c>
      <c r="W999" s="8"/>
      <c r="AR999" t="str">
        <f t="shared" ref="AR999:AR1002" si="129">IF(P999&gt;0, P999, "")</f>
        <v/>
      </c>
      <c r="AS999" t="str">
        <f t="shared" ref="AS999:AS1002" si="130">IF(OR(M999="Y",N999="Y"),"Y","")</f>
        <v/>
      </c>
      <c r="AT999" s="145"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ht="15" customHeight="1" x14ac:dyDescent="0.35">
      <c r="A1000" s="271"/>
      <c r="B1000" s="269"/>
      <c r="C1000" s="270"/>
      <c r="D1000" s="270"/>
      <c r="E1000" s="270"/>
      <c r="F1000" s="270"/>
      <c r="G1000" s="272"/>
      <c r="H1000" s="273"/>
      <c r="I1000" s="271"/>
      <c r="J1000" s="268"/>
      <c r="K1000" s="268"/>
      <c r="L1000" s="274"/>
      <c r="M1000" s="275"/>
      <c r="N1000" s="276"/>
      <c r="P1000" s="291" t="str">
        <f>IF(R1000 = "", "", COUNT($R$4:R1000))</f>
        <v/>
      </c>
      <c r="Q1000" s="291" t="str">
        <f t="shared" si="121"/>
        <v/>
      </c>
      <c r="R1000" s="292" t="str">
        <f t="shared" si="122"/>
        <v/>
      </c>
      <c r="S1000" s="293" t="str">
        <f t="shared" si="124"/>
        <v/>
      </c>
      <c r="T1000" s="294" t="str">
        <f t="shared" si="125"/>
        <v/>
      </c>
      <c r="U1000" s="295" t="str">
        <f t="shared" si="126"/>
        <v/>
      </c>
      <c r="V1000" s="296" t="str">
        <f t="shared" si="127"/>
        <v/>
      </c>
      <c r="W1000" s="8"/>
      <c r="AR1000" t="str">
        <f t="shared" si="129"/>
        <v/>
      </c>
      <c r="AS1000" t="str">
        <f t="shared" si="130"/>
        <v/>
      </c>
      <c r="AT1000" s="145"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ht="15" customHeight="1" x14ac:dyDescent="0.35">
      <c r="A1001" s="271"/>
      <c r="B1001" s="269"/>
      <c r="C1001" s="270"/>
      <c r="D1001" s="270"/>
      <c r="E1001" s="270"/>
      <c r="F1001" s="270"/>
      <c r="G1001" s="272"/>
      <c r="H1001" s="273"/>
      <c r="I1001" s="271"/>
      <c r="J1001" s="268"/>
      <c r="K1001" s="268"/>
      <c r="L1001" s="274"/>
      <c r="M1001" s="275"/>
      <c r="N1001" s="276"/>
      <c r="P1001" s="291" t="str">
        <f>IF(R1001 = "", "", COUNT($R$4:R1001))</f>
        <v/>
      </c>
      <c r="Q1001" s="291" t="str">
        <f t="shared" ref="Q1001:Q1003" si="131">IF(B1001="", "", YEAR(B1001))</f>
        <v/>
      </c>
      <c r="R1001" s="292" t="str">
        <f t="shared" ref="R1001:R1003" si="132">IF(A1001="", "", IF(G1001="",1,IF(G1001="O",1,IF(G1001="C",8.4,IF(G1001="B",8.4,IF(G1001="A",76.8,IF(G1001="K",76.8,"ERR")))))))</f>
        <v/>
      </c>
      <c r="S1001" s="293" t="str">
        <f t="shared" si="124"/>
        <v/>
      </c>
      <c r="T1001" s="294" t="str">
        <f t="shared" si="125"/>
        <v/>
      </c>
      <c r="U1001" s="295" t="str">
        <f t="shared" si="126"/>
        <v/>
      </c>
      <c r="V1001" s="296" t="str">
        <f t="shared" si="127"/>
        <v/>
      </c>
      <c r="W1001" s="8"/>
      <c r="AR1001" t="str">
        <f t="shared" si="129"/>
        <v/>
      </c>
      <c r="AS1001" t="str">
        <f t="shared" si="130"/>
        <v/>
      </c>
      <c r="AT1001" s="145"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ht="15" customHeight="1" x14ac:dyDescent="0.35">
      <c r="A1002" s="271"/>
      <c r="B1002" s="269"/>
      <c r="C1002" s="270"/>
      <c r="D1002" s="270"/>
      <c r="E1002" s="270"/>
      <c r="F1002" s="270"/>
      <c r="G1002" s="272"/>
      <c r="H1002" s="273"/>
      <c r="I1002" s="271"/>
      <c r="J1002" s="268"/>
      <c r="K1002" s="268"/>
      <c r="L1002" s="274"/>
      <c r="M1002" s="275"/>
      <c r="N1002" s="276"/>
      <c r="P1002" s="291" t="str">
        <f>IF(R1002 = "", "", COUNT($R$4:R1002))</f>
        <v/>
      </c>
      <c r="Q1002" s="291" t="str">
        <f t="shared" si="131"/>
        <v/>
      </c>
      <c r="R1002" s="292" t="str">
        <f t="shared" si="132"/>
        <v/>
      </c>
      <c r="S1002" s="293" t="str">
        <f t="shared" si="124"/>
        <v/>
      </c>
      <c r="T1002" s="294" t="str">
        <f t="shared" si="125"/>
        <v/>
      </c>
      <c r="U1002" s="295" t="str">
        <f t="shared" si="126"/>
        <v/>
      </c>
      <c r="V1002" s="296" t="str">
        <f t="shared" si="127"/>
        <v/>
      </c>
      <c r="W1002" s="8"/>
      <c r="AR1002" t="str">
        <f t="shared" si="129"/>
        <v/>
      </c>
      <c r="AS1002" t="str">
        <f t="shared" si="130"/>
        <v/>
      </c>
      <c r="AT1002" s="145"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ht="15" customHeight="1" x14ac:dyDescent="0.35">
      <c r="A1003" s="271"/>
      <c r="B1003" s="269"/>
      <c r="C1003" s="270"/>
      <c r="D1003" s="270"/>
      <c r="E1003" s="270"/>
      <c r="F1003" s="270"/>
      <c r="G1003" s="272"/>
      <c r="H1003" s="273"/>
      <c r="I1003" s="271"/>
      <c r="J1003" s="268"/>
      <c r="K1003" s="268"/>
      <c r="L1003" s="274"/>
      <c r="M1003" s="275"/>
      <c r="N1003" s="276"/>
      <c r="P1003" s="291" t="str">
        <f>IF(R1003 = "", "", COUNT($R$4:R1003))</f>
        <v/>
      </c>
      <c r="Q1003" s="291" t="str">
        <f t="shared" si="131"/>
        <v/>
      </c>
      <c r="R1003" s="292" t="str">
        <f t="shared" si="132"/>
        <v/>
      </c>
      <c r="S1003" s="293" t="str">
        <f t="shared" si="124"/>
        <v/>
      </c>
      <c r="T1003" s="294" t="str">
        <f t="shared" si="125"/>
        <v/>
      </c>
      <c r="U1003" s="295" t="str">
        <f t="shared" si="126"/>
        <v/>
      </c>
      <c r="V1003" s="296" t="str">
        <f t="shared" si="127"/>
        <v/>
      </c>
      <c r="W1003" s="8"/>
    </row>
    <row r="1004" spans="1:46" ht="15" customHeight="1" x14ac:dyDescent="0.35">
      <c r="A1004" s="136"/>
      <c r="B1004" s="137"/>
      <c r="C1004" s="138"/>
      <c r="D1004" s="138"/>
      <c r="E1004" s="138"/>
      <c r="F1004" s="138"/>
      <c r="G1004" s="138"/>
      <c r="H1004" s="319"/>
      <c r="I1004" s="136"/>
      <c r="J1004" s="136"/>
      <c r="K1004" s="136"/>
      <c r="L1004" s="136"/>
      <c r="M1004" s="139"/>
      <c r="N1004" s="140"/>
      <c r="P1004" s="138"/>
      <c r="Q1004" s="138"/>
      <c r="R1004" s="138"/>
      <c r="S1004" s="139"/>
      <c r="T1004" s="139"/>
      <c r="U1004" s="144"/>
      <c r="V1004" s="144"/>
      <c r="W1004" s="8"/>
      <c r="X1004" s="136"/>
      <c r="Y1004" s="136"/>
      <c r="Z1004" s="136"/>
      <c r="AA1004" s="136"/>
      <c r="AB1004" s="136"/>
      <c r="AC1004" s="136"/>
      <c r="AD1004" s="136"/>
      <c r="AE1004" s="136"/>
      <c r="AF1004" s="136"/>
      <c r="AG1004" s="136"/>
      <c r="AH1004" s="136"/>
      <c r="AI1004" s="136"/>
    </row>
    <row r="1005" spans="1:46" ht="15" customHeight="1" x14ac:dyDescent="0.35">
      <c r="W1005" s="8"/>
    </row>
    <row r="1006" spans="1:46" ht="15" customHeight="1" x14ac:dyDescent="0.35">
      <c r="W1006" s="8"/>
    </row>
    <row r="1007" spans="1:46" ht="15" customHeight="1" x14ac:dyDescent="0.35">
      <c r="W1007" s="8"/>
    </row>
    <row r="1008" spans="1:46" ht="15" customHeight="1" x14ac:dyDescent="0.35">
      <c r="W1008" s="8"/>
    </row>
    <row r="1009" spans="23:23" ht="15" customHeight="1" x14ac:dyDescent="0.35">
      <c r="W1009" s="8"/>
    </row>
    <row r="1010" spans="23:23" ht="15" customHeight="1" x14ac:dyDescent="0.35">
      <c r="W1010" s="8"/>
    </row>
    <row r="1011" spans="23:23" ht="15" customHeight="1" x14ac:dyDescent="0.35">
      <c r="W1011" s="8"/>
    </row>
    <row r="1012" spans="23:23" ht="15" customHeight="1" x14ac:dyDescent="0.35">
      <c r="W1012" s="8"/>
    </row>
    <row r="1013" spans="23:23" ht="15" customHeight="1" x14ac:dyDescent="0.35">
      <c r="W1013" s="8"/>
    </row>
    <row r="1014" spans="23:23" ht="15" customHeight="1" x14ac:dyDescent="0.35">
      <c r="W1014" s="8"/>
    </row>
    <row r="1015" spans="23:23" ht="15" customHeight="1" x14ac:dyDescent="0.35">
      <c r="W1015" s="8"/>
    </row>
    <row r="1016" spans="23:23" ht="15" customHeight="1" x14ac:dyDescent="0.35">
      <c r="W1016" s="8"/>
    </row>
    <row r="1017" spans="23:23" ht="15" customHeight="1" x14ac:dyDescent="0.35">
      <c r="W1017" s="8"/>
    </row>
    <row r="1018" spans="23:23" ht="15" customHeight="1" x14ac:dyDescent="0.35">
      <c r="W1018" s="8"/>
    </row>
    <row r="1019" spans="23:23" ht="15" customHeight="1" x14ac:dyDescent="0.35">
      <c r="W1019" s="8"/>
    </row>
    <row r="1020" spans="23:23" ht="15" customHeight="1" x14ac:dyDescent="0.35">
      <c r="W1020" s="8"/>
    </row>
    <row r="1021" spans="23:23" ht="15" customHeight="1" x14ac:dyDescent="0.35">
      <c r="W1021" s="8"/>
    </row>
    <row r="1022" spans="23:23" ht="15" customHeight="1" x14ac:dyDescent="0.35">
      <c r="W1022" s="8"/>
    </row>
    <row r="1023" spans="23:23" ht="15" customHeight="1" x14ac:dyDescent="0.35">
      <c r="W1023" s="8"/>
    </row>
    <row r="1024" spans="23:23" ht="15" customHeight="1" x14ac:dyDescent="0.35">
      <c r="W1024" s="8"/>
    </row>
    <row r="1025" spans="23:23" ht="15" customHeight="1" x14ac:dyDescent="0.35">
      <c r="W1025" s="8"/>
    </row>
    <row r="1026" spans="23:23" ht="15" customHeight="1" x14ac:dyDescent="0.35">
      <c r="W1026" s="8"/>
    </row>
    <row r="1027" spans="23:23" ht="15" customHeight="1" x14ac:dyDescent="0.35">
      <c r="W1027" s="8"/>
    </row>
    <row r="1028" spans="23:23" ht="15" customHeight="1" x14ac:dyDescent="0.35">
      <c r="W1028" s="8"/>
    </row>
    <row r="1029" spans="23:23" ht="15" customHeight="1" x14ac:dyDescent="0.35">
      <c r="W1029" s="8"/>
    </row>
    <row r="1030" spans="23:23" ht="15" customHeight="1" x14ac:dyDescent="0.35">
      <c r="W1030" s="8"/>
    </row>
    <row r="1031" spans="23:23" ht="15" customHeight="1" x14ac:dyDescent="0.35">
      <c r="W1031" s="8"/>
    </row>
    <row r="1032" spans="23:23" ht="15" customHeight="1" x14ac:dyDescent="0.35">
      <c r="W1032" s="8"/>
    </row>
    <row r="1033" spans="23:23" ht="15" customHeight="1" x14ac:dyDescent="0.35">
      <c r="W1033" s="8"/>
    </row>
    <row r="1034" spans="23:23" ht="15" customHeight="1" x14ac:dyDescent="0.35">
      <c r="W1034" s="8"/>
    </row>
    <row r="1035" spans="23:23" ht="15" customHeight="1" x14ac:dyDescent="0.35">
      <c r="W1035" s="8"/>
    </row>
    <row r="1036" spans="23:23" ht="15" customHeight="1" x14ac:dyDescent="0.35">
      <c r="W1036" s="8"/>
    </row>
    <row r="1037" spans="23:23" ht="15" customHeight="1" x14ac:dyDescent="0.35">
      <c r="W1037" s="8"/>
    </row>
    <row r="1038" spans="23:23" ht="15" customHeight="1" x14ac:dyDescent="0.35">
      <c r="W1038" s="8"/>
    </row>
    <row r="1039" spans="23:23" ht="15" customHeight="1" x14ac:dyDescent="0.35">
      <c r="W1039" s="8"/>
    </row>
    <row r="1040" spans="23:23" ht="15" customHeight="1" x14ac:dyDescent="0.35">
      <c r="W1040" s="8"/>
    </row>
    <row r="1041" spans="23:23" ht="15" customHeight="1" x14ac:dyDescent="0.35">
      <c r="W1041" s="8"/>
    </row>
    <row r="1042" spans="23:23" ht="15" customHeight="1" x14ac:dyDescent="0.35">
      <c r="W1042" s="8"/>
    </row>
    <row r="1043" spans="23:23" ht="15" customHeight="1" x14ac:dyDescent="0.35">
      <c r="W1043" s="8"/>
    </row>
    <row r="1044" spans="23:23" ht="15" customHeight="1" x14ac:dyDescent="0.35">
      <c r="W1044" s="8"/>
    </row>
    <row r="1045" spans="23:23" ht="15" customHeight="1" x14ac:dyDescent="0.35">
      <c r="W1045" s="8"/>
    </row>
    <row r="1046" spans="23:23" ht="15" customHeight="1" x14ac:dyDescent="0.35">
      <c r="W1046" s="8"/>
    </row>
    <row r="1047" spans="23:23" ht="15" customHeight="1" x14ac:dyDescent="0.35">
      <c r="W1047" s="8"/>
    </row>
    <row r="1048" spans="23:23" ht="15" customHeight="1" x14ac:dyDescent="0.35">
      <c r="W1048" s="8"/>
    </row>
    <row r="1049" spans="23:23" ht="15" customHeight="1" x14ac:dyDescent="0.35">
      <c r="W1049" s="8"/>
    </row>
    <row r="1050" spans="23:23" ht="15" customHeight="1" x14ac:dyDescent="0.35">
      <c r="W1050" s="8"/>
    </row>
    <row r="1051" spans="23:23" ht="15" customHeight="1" x14ac:dyDescent="0.35">
      <c r="W1051" s="8"/>
    </row>
    <row r="1052" spans="23:23" ht="15" customHeight="1" x14ac:dyDescent="0.35">
      <c r="W1052" s="8"/>
    </row>
    <row r="1053" spans="23:23" ht="15" customHeight="1" x14ac:dyDescent="0.35">
      <c r="W1053" s="8"/>
    </row>
    <row r="1054" spans="23:23" ht="15" customHeight="1" x14ac:dyDescent="0.35">
      <c r="W1054" s="8"/>
    </row>
    <row r="1055" spans="23:23" ht="15" customHeight="1" x14ac:dyDescent="0.35">
      <c r="W1055" s="8"/>
    </row>
    <row r="1056" spans="23:23" ht="15" customHeight="1" x14ac:dyDescent="0.35">
      <c r="W1056" s="8"/>
    </row>
    <row r="1057" spans="23:23" ht="15" customHeight="1" x14ac:dyDescent="0.35">
      <c r="W1057" s="8"/>
    </row>
    <row r="1058" spans="23:23" ht="15" customHeight="1" x14ac:dyDescent="0.35">
      <c r="W1058" s="8"/>
    </row>
    <row r="1059" spans="23:23" ht="15" customHeight="1" x14ac:dyDescent="0.35">
      <c r="W1059" s="8"/>
    </row>
    <row r="1060" spans="23:23" ht="15" customHeight="1" x14ac:dyDescent="0.35">
      <c r="W1060" s="8"/>
    </row>
    <row r="1061" spans="23:23" ht="15" customHeight="1" x14ac:dyDescent="0.35">
      <c r="W1061" s="8"/>
    </row>
    <row r="1062" spans="23:23" ht="15" customHeight="1" x14ac:dyDescent="0.35">
      <c r="W1062" s="8"/>
    </row>
    <row r="1063" spans="23:23" ht="15" customHeight="1" x14ac:dyDescent="0.35">
      <c r="W1063" s="8"/>
    </row>
    <row r="1064" spans="23:23" ht="15" customHeight="1" x14ac:dyDescent="0.35">
      <c r="W1064" s="8"/>
    </row>
    <row r="1065" spans="23:23" ht="15" customHeight="1" x14ac:dyDescent="0.35">
      <c r="W1065" s="8"/>
    </row>
    <row r="1066" spans="23:23" ht="15" customHeight="1" x14ac:dyDescent="0.35">
      <c r="W1066" s="8"/>
    </row>
    <row r="1067" spans="23:23" ht="15" customHeight="1" x14ac:dyDescent="0.35">
      <c r="W1067" s="8"/>
    </row>
    <row r="1068" spans="23:23" ht="15" customHeight="1" x14ac:dyDescent="0.35">
      <c r="W1068" s="8"/>
    </row>
    <row r="1069" spans="23:23" ht="15" customHeight="1" x14ac:dyDescent="0.35">
      <c r="W1069" s="8"/>
    </row>
    <row r="1070" spans="23:23" ht="15" customHeight="1" x14ac:dyDescent="0.35">
      <c r="W1070" s="8"/>
    </row>
    <row r="1071" spans="23:23" ht="15" customHeight="1" x14ac:dyDescent="0.35">
      <c r="W1071" s="8"/>
    </row>
    <row r="1072" spans="23:23" ht="15" customHeight="1" x14ac:dyDescent="0.35">
      <c r="W1072" s="8"/>
    </row>
    <row r="1073" spans="23:23" ht="15" customHeight="1" x14ac:dyDescent="0.35">
      <c r="W1073" s="8"/>
    </row>
    <row r="1074" spans="23:23" ht="15" customHeight="1" x14ac:dyDescent="0.35">
      <c r="W1074" s="8"/>
    </row>
    <row r="1075" spans="23:23" ht="15" customHeight="1" x14ac:dyDescent="0.35">
      <c r="W1075" s="8"/>
    </row>
    <row r="1076" spans="23:23" ht="15" customHeight="1" x14ac:dyDescent="0.35">
      <c r="W1076" s="8"/>
    </row>
    <row r="1077" spans="23:23" ht="15" customHeight="1" x14ac:dyDescent="0.35">
      <c r="W1077" s="8"/>
    </row>
    <row r="1078" spans="23:23" ht="15" customHeight="1" x14ac:dyDescent="0.35">
      <c r="W1078" s="8"/>
    </row>
    <row r="1079" spans="23:23" ht="15" customHeight="1" x14ac:dyDescent="0.35">
      <c r="W1079" s="8"/>
    </row>
    <row r="1080" spans="23:23" ht="15" customHeight="1" x14ac:dyDescent="0.35">
      <c r="W1080" s="8"/>
    </row>
    <row r="1081" spans="23:23" ht="15" customHeight="1" x14ac:dyDescent="0.35">
      <c r="W1081" s="8"/>
    </row>
    <row r="1082" spans="23:23" ht="15" customHeight="1" x14ac:dyDescent="0.35">
      <c r="W1082" s="8"/>
    </row>
    <row r="1083" spans="23:23" ht="15" customHeight="1" x14ac:dyDescent="0.35">
      <c r="W1083" s="8"/>
    </row>
  </sheetData>
  <sortState xmlns:xlrd2="http://schemas.microsoft.com/office/spreadsheetml/2017/richdata2" ref="A4:N45">
    <sortCondition ref="H4:H45"/>
  </sortState>
  <mergeCells count="26">
    <mergeCell ref="Y38:AE38"/>
    <mergeCell ref="X45:X46"/>
    <mergeCell ref="Y45:AE46"/>
    <mergeCell ref="T2:T3"/>
    <mergeCell ref="V2:V3"/>
    <mergeCell ref="Y30:AE34"/>
    <mergeCell ref="X35:X37"/>
    <mergeCell ref="Y35:AE37"/>
    <mergeCell ref="X30:X34"/>
    <mergeCell ref="Z42:AE44"/>
    <mergeCell ref="X38:X44"/>
    <mergeCell ref="A2:N2"/>
    <mergeCell ref="A1:N1"/>
    <mergeCell ref="X15:X29"/>
    <mergeCell ref="Y15:AE17"/>
    <mergeCell ref="Z18:AE19"/>
    <mergeCell ref="Z20:AE24"/>
    <mergeCell ref="Z25:AE26"/>
    <mergeCell ref="Z27:AE29"/>
    <mergeCell ref="X14:AE14"/>
    <mergeCell ref="U2:U3"/>
    <mergeCell ref="P1:AE1"/>
    <mergeCell ref="P2:P3"/>
    <mergeCell ref="Q2:Q3"/>
    <mergeCell ref="R2:R3"/>
    <mergeCell ref="S2:S3"/>
  </mergeCells>
  <conditionalFormatting sqref="D4:D1003">
    <cfRule type="cellIs" dxfId="18" priority="7" operator="between">
      <formula>4</formula>
      <formula>6</formula>
    </cfRule>
    <cfRule type="cellIs" dxfId="17" priority="8" operator="between">
      <formula>2</formula>
      <formula>3</formula>
    </cfRule>
  </conditionalFormatting>
  <conditionalFormatting sqref="F4:F1003">
    <cfRule type="cellIs" dxfId="16" priority="6" operator="between">
      <formula>4</formula>
      <formula>6</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CE95-186C-43BE-B639-843E26C47CE2}">
  <dimension ref="A1:AT1019"/>
  <sheetViews>
    <sheetView zoomScale="85" zoomScaleNormal="85" workbookViewId="0">
      <selection activeCell="L18" sqref="L18"/>
    </sheetView>
  </sheetViews>
  <sheetFormatPr defaultRowHeight="14.5" x14ac:dyDescent="0.35"/>
  <cols>
    <col min="1" max="1" width="11.26953125" customWidth="1"/>
    <col min="2" max="2" width="12.36328125" style="5" customWidth="1"/>
    <col min="3" max="7" width="3.54296875" style="2" customWidth="1"/>
    <col min="8" max="8" width="10.6328125" style="2" customWidth="1"/>
    <col min="9" max="12" width="14.54296875" customWidth="1"/>
    <col min="13" max="13" width="9.08984375" style="129"/>
    <col min="14" max="14" width="9.08984375" style="135"/>
    <col min="15" max="15" width="2.36328125" style="245" customWidth="1"/>
    <col min="16" max="16" width="7.36328125" style="2" bestFit="1" customWidth="1"/>
    <col min="17" max="17" width="5.90625" style="2" bestFit="1" customWidth="1"/>
    <col min="18" max="18" width="9.08984375" style="2"/>
    <col min="19" max="20" width="9.08984375" style="129"/>
    <col min="21" max="22" width="9.08984375" style="131"/>
    <col min="23" max="23" width="2.36328125" customWidth="1"/>
    <col min="24" max="24" width="5.453125" bestFit="1" customWidth="1"/>
    <col min="25" max="25" width="5.54296875" customWidth="1"/>
    <col min="28" max="28" width="9.08984375" customWidth="1"/>
    <col min="29" max="29" width="10.36328125" bestFit="1" customWidth="1"/>
    <col min="30" max="31" width="14.36328125" customWidth="1"/>
    <col min="44" max="44" width="9.08984375" style="2" customWidth="1"/>
    <col min="45" max="45" width="13.453125" style="2" customWidth="1"/>
    <col min="46" max="46" width="23" style="2" customWidth="1"/>
  </cols>
  <sheetData>
    <row r="1" spans="1:46" ht="37.5" customHeight="1" thickBot="1" x14ac:dyDescent="0.4">
      <c r="A1" s="464" t="s">
        <v>192</v>
      </c>
      <c r="B1" s="465"/>
      <c r="C1" s="465"/>
      <c r="D1" s="465"/>
      <c r="E1" s="465"/>
      <c r="F1" s="465"/>
      <c r="G1" s="465"/>
      <c r="H1" s="465"/>
      <c r="I1" s="465"/>
      <c r="J1" s="465"/>
      <c r="K1" s="465"/>
      <c r="L1" s="465"/>
      <c r="M1" s="465"/>
      <c r="N1" s="466"/>
      <c r="O1" s="242"/>
      <c r="P1" s="483" t="s">
        <v>191</v>
      </c>
      <c r="Q1" s="484"/>
      <c r="R1" s="484"/>
      <c r="S1" s="484"/>
      <c r="T1" s="484"/>
      <c r="U1" s="484"/>
      <c r="V1" s="484"/>
      <c r="W1" s="484"/>
      <c r="X1" s="484"/>
      <c r="Y1" s="484"/>
      <c r="Z1" s="484"/>
      <c r="AA1" s="484"/>
      <c r="AB1" s="484"/>
      <c r="AC1" s="484"/>
      <c r="AD1" s="484"/>
      <c r="AE1" s="485"/>
      <c r="AF1" s="104"/>
      <c r="AG1" s="104"/>
      <c r="AH1" s="104"/>
      <c r="AI1" s="104"/>
      <c r="AJ1" s="104"/>
      <c r="AK1" s="104"/>
      <c r="AL1" s="104"/>
      <c r="AM1" s="104"/>
      <c r="AN1" s="104"/>
      <c r="AO1" s="104"/>
      <c r="AP1" s="104"/>
      <c r="AQ1" s="104"/>
      <c r="AR1" s="1"/>
      <c r="AS1" s="1"/>
      <c r="AT1" s="91"/>
    </row>
    <row r="2" spans="1:46" s="307" customFormat="1" ht="18" customHeight="1" thickBot="1" x14ac:dyDescent="0.4">
      <c r="A2" s="462" t="str">
        <f>"After Period ("&amp;TEXT('Evaluation Set-up'!$D$11, "mm/dd/yyyy")&amp;" - "&amp;TEXT('Evaluation Set-up'!$E$11, "mm/dd/yyyy")&amp;")"</f>
        <v>After Period (07/01/2021 - 05/31/2026)</v>
      </c>
      <c r="B2" s="463"/>
      <c r="C2" s="463"/>
      <c r="D2" s="463"/>
      <c r="E2" s="463"/>
      <c r="F2" s="463"/>
      <c r="G2" s="463"/>
      <c r="H2" s="463"/>
      <c r="I2" s="463"/>
      <c r="J2" s="463"/>
      <c r="K2" s="463"/>
      <c r="L2" s="463"/>
      <c r="M2" s="463"/>
      <c r="N2" s="463"/>
      <c r="O2" s="305"/>
      <c r="P2" s="481" t="s">
        <v>11</v>
      </c>
      <c r="Q2" s="481" t="s">
        <v>31</v>
      </c>
      <c r="R2" s="481" t="s">
        <v>12</v>
      </c>
      <c r="S2" s="481" t="s">
        <v>44</v>
      </c>
      <c r="T2" s="481" t="s">
        <v>45</v>
      </c>
      <c r="U2" s="481" t="s">
        <v>46</v>
      </c>
      <c r="V2" s="495" t="s">
        <v>47</v>
      </c>
      <c r="W2" s="306"/>
      <c r="AT2" s="308"/>
    </row>
    <row r="3" spans="1:46" ht="29.5" thickBot="1" x14ac:dyDescent="0.4">
      <c r="A3" s="286" t="s">
        <v>0</v>
      </c>
      <c r="B3" s="105" t="s">
        <v>1</v>
      </c>
      <c r="C3" s="248" t="s">
        <v>2</v>
      </c>
      <c r="D3" s="248" t="s">
        <v>3</v>
      </c>
      <c r="E3" s="248" t="s">
        <v>4</v>
      </c>
      <c r="F3" s="248" t="s">
        <v>5</v>
      </c>
      <c r="G3" s="249" t="s">
        <v>6</v>
      </c>
      <c r="H3" s="142" t="s">
        <v>184</v>
      </c>
      <c r="I3" s="287" t="s">
        <v>275</v>
      </c>
      <c r="J3" s="267" t="s">
        <v>276</v>
      </c>
      <c r="K3" s="267" t="s">
        <v>277</v>
      </c>
      <c r="L3" s="288" t="s">
        <v>278</v>
      </c>
      <c r="M3" s="289" t="s">
        <v>66</v>
      </c>
      <c r="N3" s="290" t="s">
        <v>67</v>
      </c>
      <c r="O3" s="244"/>
      <c r="P3" s="482"/>
      <c r="Q3" s="482"/>
      <c r="R3" s="482"/>
      <c r="S3" s="482"/>
      <c r="T3" s="482"/>
      <c r="U3" s="482"/>
      <c r="V3" s="496"/>
      <c r="W3" s="8"/>
      <c r="Z3" s="12" t="s">
        <v>13</v>
      </c>
      <c r="AA3" s="40" t="s">
        <v>41</v>
      </c>
      <c r="AB3" s="45" t="s">
        <v>43</v>
      </c>
      <c r="AC3" s="10" t="s">
        <v>65</v>
      </c>
      <c r="AR3" t="s">
        <v>11</v>
      </c>
      <c r="AS3" t="s">
        <v>69</v>
      </c>
      <c r="AT3" s="2" t="s">
        <v>108</v>
      </c>
    </row>
    <row r="4" spans="1:46" x14ac:dyDescent="0.35">
      <c r="A4" s="277">
        <v>106966487</v>
      </c>
      <c r="B4" s="278">
        <v>44703</v>
      </c>
      <c r="C4" s="279">
        <v>19</v>
      </c>
      <c r="D4" s="279">
        <v>1</v>
      </c>
      <c r="E4" s="279">
        <v>8</v>
      </c>
      <c r="F4" s="279">
        <v>5</v>
      </c>
      <c r="G4" s="280" t="s">
        <v>8</v>
      </c>
      <c r="H4" s="281">
        <v>17.690999999999999</v>
      </c>
      <c r="I4" s="277" t="s">
        <v>789</v>
      </c>
      <c r="J4" s="282"/>
      <c r="K4" s="282"/>
      <c r="L4" s="283"/>
      <c r="M4" s="284"/>
      <c r="N4" s="285"/>
      <c r="P4" s="291">
        <f>IF(R4 = "", "", COUNT($R$4:R4))</f>
        <v>1</v>
      </c>
      <c r="Q4" s="291">
        <f t="shared" ref="Q4:Q67" si="0">IF(B4="", "", YEAR(B4))</f>
        <v>2022</v>
      </c>
      <c r="R4" s="292">
        <f t="shared" ref="R4:R67" si="1">IF(A4="", "", IF(G4="",1,IF(G4="O",1,IF(G4="C",8.4,IF(G4="B",8.4,IF(G4="A",76.8,IF(G4="K",76.8,"ERR")))))))</f>
        <v>8.4</v>
      </c>
      <c r="S4" s="293" t="str">
        <f>IF(M4&lt;&gt;"",R4,"")</f>
        <v/>
      </c>
      <c r="T4" s="294" t="str">
        <f>IF(IF(M4&lt;&gt;"",G4,"")=0, "O", IF(M4&lt;&gt;"",G4,""))</f>
        <v/>
      </c>
      <c r="U4" s="295" t="str">
        <f>IF(N4&lt;&gt;"",R4,"")</f>
        <v/>
      </c>
      <c r="V4" s="296" t="str">
        <f>IF(IF(N4&lt;&gt;"",G4,"")=0, "O", IF(N4&lt;&gt;"",G4,""))</f>
        <v/>
      </c>
      <c r="W4" s="8"/>
      <c r="Y4" s="3" t="s">
        <v>9</v>
      </c>
      <c r="Z4" s="12">
        <f>COUNTIF($G$4:$G$1048576,$Y4)</f>
        <v>0</v>
      </c>
      <c r="AA4" s="40">
        <f>COUNTIF($T$4:$T$1048576,$Y4)</f>
        <v>0</v>
      </c>
      <c r="AB4" s="45">
        <f>COUNTIF($V$4:$V$1048576,$Y4)</f>
        <v>0</v>
      </c>
      <c r="AC4" s="71">
        <f>COUNTIF($T:$T, Y4)+COUNTIF($V:$V, Y4)-COUNTIFS($T:$T, Y4, $V:$V, Y4)</f>
        <v>0</v>
      </c>
      <c r="AR4" s="2">
        <f>IF(P4&gt;0, P4, "")</f>
        <v>1</v>
      </c>
      <c r="AS4" s="2" t="str">
        <f t="shared" ref="AS4:AS67" si="2">IF(OR(M4="Y",N4="Y"),"Y","")</f>
        <v/>
      </c>
      <c r="AT4" s="2" t="str">
        <f>IF(AR4="","",IF(AND(H4&gt;='Intersection Mileposts'!$F$5,H4&lt;='Intersection Mileposts'!$G$5),"Y",IF(AND(H4&gt;='Intersection Mileposts'!$F$6,H4&lt;='Intersection Mileposts'!$G$6),"Y",IF(AND(H4&gt;='Intersection Mileposts'!$F$7,H4&lt;='Intersection Mileposts'!$G$7),"Y",IF(AND(H4&gt;='Intersection Mileposts'!$F$8,H4&lt;='Intersection Mileposts'!$G$8),"Y",IF(AND(H4&gt;='Intersection Mileposts'!$F$9,H4&lt;='Intersection Mileposts'!$G$9),"Y",IF(AND(H4&gt;='Intersection Mileposts'!$F$10,H4&lt;='Intersection Mileposts'!$G$10),"Y",IF(AND(H4&gt;='Intersection Mileposts'!$F$11,H4&lt;='Intersection Mileposts'!$G$11),"Y",IF(AND(H4&gt;='Intersection Mileposts'!$F$12,H4&lt;='Intersection Mileposts'!$G$12),"Y",IF(AND(H4&gt;='Intersection Mileposts'!$F$13,H4&lt;='Intersection Mileposts'!$G$13),"Y",IF(AND(H4&gt;='Intersection Mileposts'!$F$14,H4&lt;='Intersection Mileposts'!$G$14),"Y",IF(AND(H4&gt;='Intersection Mileposts'!$F$15,H4&lt;='Intersection Mileposts'!$G$15),"Y",IF(AND(H4&gt;='Intersection Mileposts'!$F$16,H4&lt;='Intersection Mileposts'!$G$16),"Y",IF(AND(H4&gt;='Intersection Mileposts'!$F$17,H4&lt;='Intersection Mileposts'!$G$17),"Y",IF(AND(H4&gt;='Intersection Mileposts'!$F$18,H4&lt;='Intersection Mileposts'!$G$18),"Y",IF(AND(H4&gt;='Intersection Mileposts'!$F$19,H4&lt;='Intersection Mileposts'!$G$19),"Y",IF(AND(H4&gt;='Intersection Mileposts'!$F$20,H4&lt;='Intersection Mileposts'!$G$20),"Y",IF(AND(H4&gt;='Intersection Mileposts'!$F$21,H4&lt;='Intersection Mileposts'!$G$21),"Y",IF(AND(H4&gt;='Intersection Mileposts'!$F$22,H4&lt;='Intersection Mileposts'!$G$22),"Y",IF(AND(H4&gt;='Intersection Mileposts'!$F$23,H4&lt;='Intersection Mileposts'!$G$23),"Y",IF(AND(H4&gt;='Intersection Mileposts'!$F$24,H4&lt;='Intersection Mileposts'!$G$24),"Y",IF(AND(H4&gt;='Intersection Mileposts'!$F$25,H4&lt;='Intersection Mileposts'!$G$25),"Y",IF(AND(H4&gt;='Intersection Mileposts'!$F$26,H4&lt;='Intersection Mileposts'!$G$26),"Y",IF(AND(H4&gt;='Intersection Mileposts'!$F$27,H4&lt;='Intersection Mileposts'!$G$27),"Y",IF(AND(H4&gt;='Intersection Mileposts'!$F$28,H4&lt;='Intersection Mileposts'!$G$28),"Y",IF(AND(H4&gt;='Intersection Mileposts'!$F$29,H4&lt;='Intersection Mileposts'!$G$29),"Y", IF(AND(H4&gt;='Intersection Mileposts'!$F$30,H4&lt;='Intersection Mileposts'!$G$30),"Y",IF(AND(H4&gt;='Intersection Mileposts'!$F$31,H4&lt;='Intersection Mileposts'!$G$31),"Y",IF(AND(H4&gt;='Intersection Mileposts'!$F$32,H4&lt;='Intersection Mileposts'!$G$32),"Y",IF(AND(H4&gt;='Intersection Mileposts'!$F$33,H4&lt;='Intersection Mileposts'!$G$33),"Y",IF(AND(H4&gt;='Intersection Mileposts'!$F$34,H4&lt;='Intersection Mileposts'!$G$34),"Y",IF(AND(H4&gt;='Intersection Mileposts'!$F$35,H4&lt;='Intersection Mileposts'!$G$35),"Y",IF(AND(H4&gt;='Intersection Mileposts'!$F$36,H4&lt;='Intersection Mileposts'!$G$36),"Y",IF(AND(H4&gt;='Intersection Mileposts'!$F$37,H4&lt;='Intersection Mileposts'!$G$37),"Y",IF(AND(H4&gt;='Intersection Mileposts'!$F$38,H4&lt;='Intersection Mileposts'!$G$38),"Y",IF(AND(H4&gt;='Intersection Mileposts'!$F$39,H4&lt;='Intersection Mileposts'!$G$39),"Y","N"))))))))))))))))))))))))))))))))))))</f>
        <v>Y</v>
      </c>
    </row>
    <row r="5" spans="1:46" x14ac:dyDescent="0.35">
      <c r="A5" s="271">
        <v>108385261</v>
      </c>
      <c r="B5" s="269">
        <v>46049</v>
      </c>
      <c r="C5" s="270">
        <v>24</v>
      </c>
      <c r="D5" s="270">
        <v>1</v>
      </c>
      <c r="E5" s="270">
        <v>8</v>
      </c>
      <c r="F5" s="270">
        <v>5</v>
      </c>
      <c r="G5" s="272" t="s">
        <v>7</v>
      </c>
      <c r="H5" s="273">
        <v>17.690999999999999</v>
      </c>
      <c r="I5" s="271" t="s">
        <v>786</v>
      </c>
      <c r="J5" s="268"/>
      <c r="K5" s="268"/>
      <c r="L5" s="274"/>
      <c r="M5" s="275" t="s">
        <v>68</v>
      </c>
      <c r="N5" s="276"/>
      <c r="P5" s="291">
        <f>IF(R5 = "", "", COUNT($R$4:R5))</f>
        <v>2</v>
      </c>
      <c r="Q5" s="291">
        <f t="shared" si="0"/>
        <v>2026</v>
      </c>
      <c r="R5" s="292">
        <f t="shared" si="1"/>
        <v>1</v>
      </c>
      <c r="S5" s="293">
        <f t="shared" ref="S5:S68" si="3">IF(M5&lt;&gt;"",R5,"")</f>
        <v>1</v>
      </c>
      <c r="T5" s="294" t="str">
        <f t="shared" ref="T5:T68" si="4">IF(IF(M5&lt;&gt;"",G5,"")=0, "O", IF(M5&lt;&gt;"",G5,""))</f>
        <v>O</v>
      </c>
      <c r="U5" s="295" t="str">
        <f t="shared" ref="U5:U68" si="5">IF(N5&lt;&gt;"",R5,"")</f>
        <v/>
      </c>
      <c r="V5" s="296" t="str">
        <f t="shared" ref="V5:V68" si="6">IF(IF(N5&lt;&gt;"",G5,"")=0, "O", IF(N5&lt;&gt;"",G5,""))</f>
        <v/>
      </c>
      <c r="W5" s="8"/>
      <c r="Y5" s="3" t="s">
        <v>10</v>
      </c>
      <c r="Z5" s="12">
        <f>COUNTIF($G$4:$G$1048576,$Y5)</f>
        <v>0</v>
      </c>
      <c r="AA5" s="40">
        <f>COUNTIF($T$4:$T$1048576,$Y5)</f>
        <v>0</v>
      </c>
      <c r="AB5" s="45">
        <f>COUNTIF($V$4:$V$1048576,$Y5)</f>
        <v>0</v>
      </c>
      <c r="AC5" s="71">
        <f>COUNTIF($T:$T, Y5)+COUNTIF($V:$V, Y5)-COUNTIFS($T:$T, Y5, $V:$V, Y5)</f>
        <v>0</v>
      </c>
      <c r="AR5" s="2">
        <f t="shared" ref="AR5:AR20" si="7">IF(P5&gt;0, P5, "")</f>
        <v>2</v>
      </c>
      <c r="AS5" s="2" t="str">
        <f t="shared" si="2"/>
        <v>Y</v>
      </c>
      <c r="AT5" s="2" t="str">
        <f>IF(AR5="","",IF(AND(H5&gt;='Intersection Mileposts'!$F$5,H5&lt;='Intersection Mileposts'!$G$5),"Y",IF(AND(H5&gt;='Intersection Mileposts'!$F$6,H5&lt;='Intersection Mileposts'!$G$6),"Y",IF(AND(H5&gt;='Intersection Mileposts'!$F$7,H5&lt;='Intersection Mileposts'!$G$7),"Y",IF(AND(H5&gt;='Intersection Mileposts'!$F$8,H5&lt;='Intersection Mileposts'!$G$8),"Y",IF(AND(H5&gt;='Intersection Mileposts'!$F$9,H5&lt;='Intersection Mileposts'!$G$9),"Y",IF(AND(H5&gt;='Intersection Mileposts'!$F$10,H5&lt;='Intersection Mileposts'!$G$10),"Y",IF(AND(H5&gt;='Intersection Mileposts'!$F$11,H5&lt;='Intersection Mileposts'!$G$11),"Y",IF(AND(H5&gt;='Intersection Mileposts'!$F$12,H5&lt;='Intersection Mileposts'!$G$12),"Y",IF(AND(H5&gt;='Intersection Mileposts'!$F$13,H5&lt;='Intersection Mileposts'!$G$13),"Y",IF(AND(H5&gt;='Intersection Mileposts'!$F$14,H5&lt;='Intersection Mileposts'!$G$14),"Y",IF(AND(H5&gt;='Intersection Mileposts'!$F$15,H5&lt;='Intersection Mileposts'!$G$15),"Y",IF(AND(H5&gt;='Intersection Mileposts'!$F$16,H5&lt;='Intersection Mileposts'!$G$16),"Y",IF(AND(H5&gt;='Intersection Mileposts'!$F$17,H5&lt;='Intersection Mileposts'!$G$17),"Y",IF(AND(H5&gt;='Intersection Mileposts'!$F$18,H5&lt;='Intersection Mileposts'!$G$18),"Y",IF(AND(H5&gt;='Intersection Mileposts'!$F$19,H5&lt;='Intersection Mileposts'!$G$19),"Y",IF(AND(H5&gt;='Intersection Mileposts'!$F$20,H5&lt;='Intersection Mileposts'!$G$20),"Y",IF(AND(H5&gt;='Intersection Mileposts'!$F$21,H5&lt;='Intersection Mileposts'!$G$21),"Y",IF(AND(H5&gt;='Intersection Mileposts'!$F$22,H5&lt;='Intersection Mileposts'!$G$22),"Y",IF(AND(H5&gt;='Intersection Mileposts'!$F$23,H5&lt;='Intersection Mileposts'!$G$23),"Y",IF(AND(H5&gt;='Intersection Mileposts'!$F$24,H5&lt;='Intersection Mileposts'!$G$24),"Y",IF(AND(H5&gt;='Intersection Mileposts'!$F$25,H5&lt;='Intersection Mileposts'!$G$25),"Y",IF(AND(H5&gt;='Intersection Mileposts'!$F$26,H5&lt;='Intersection Mileposts'!$G$26),"Y",IF(AND(H5&gt;='Intersection Mileposts'!$F$27,H5&lt;='Intersection Mileposts'!$G$27),"Y",IF(AND(H5&gt;='Intersection Mileposts'!$F$28,H5&lt;='Intersection Mileposts'!$G$28),"Y",IF(AND(H5&gt;='Intersection Mileposts'!$F$29,H5&lt;='Intersection Mileposts'!$G$29),"Y", IF(AND(H5&gt;='Intersection Mileposts'!$F$30,H5&lt;='Intersection Mileposts'!$G$30),"Y",IF(AND(H5&gt;='Intersection Mileposts'!$F$31,H5&lt;='Intersection Mileposts'!$G$31),"Y",IF(AND(H5&gt;='Intersection Mileposts'!$F$32,H5&lt;='Intersection Mileposts'!$G$32),"Y",IF(AND(H5&gt;='Intersection Mileposts'!$F$33,H5&lt;='Intersection Mileposts'!$G$33),"Y",IF(AND(H5&gt;='Intersection Mileposts'!$F$34,H5&lt;='Intersection Mileposts'!$G$34),"Y",IF(AND(H5&gt;='Intersection Mileposts'!$F$35,H5&lt;='Intersection Mileposts'!$G$35),"Y",IF(AND(H5&gt;='Intersection Mileposts'!$F$36,H5&lt;='Intersection Mileposts'!$G$36),"Y",IF(AND(H5&gt;='Intersection Mileposts'!$F$37,H5&lt;='Intersection Mileposts'!$G$37),"Y",IF(AND(H5&gt;='Intersection Mileposts'!$F$38,H5&lt;='Intersection Mileposts'!$G$38),"Y",IF(AND(H5&gt;='Intersection Mileposts'!$F$39,H5&lt;='Intersection Mileposts'!$G$39),"Y","N"))))))))))))))))))))))))))))))))))))</f>
        <v>Y</v>
      </c>
    </row>
    <row r="6" spans="1:46" x14ac:dyDescent="0.35">
      <c r="A6" s="271">
        <v>108305597</v>
      </c>
      <c r="B6" s="269">
        <v>45975</v>
      </c>
      <c r="C6" s="270">
        <v>17</v>
      </c>
      <c r="D6" s="270">
        <v>1</v>
      </c>
      <c r="E6" s="270">
        <v>0</v>
      </c>
      <c r="F6" s="270">
        <v>5</v>
      </c>
      <c r="G6" s="272" t="s">
        <v>7</v>
      </c>
      <c r="H6" s="273">
        <v>17.719000000000001</v>
      </c>
      <c r="I6" s="271" t="s">
        <v>757</v>
      </c>
      <c r="J6" s="268"/>
      <c r="K6" s="268"/>
      <c r="L6" s="274"/>
      <c r="M6" s="275"/>
      <c r="N6" s="276"/>
      <c r="P6" s="291">
        <f>IF(R6 = "", "", COUNT($R$4:R6))</f>
        <v>3</v>
      </c>
      <c r="Q6" s="291">
        <f t="shared" si="0"/>
        <v>2025</v>
      </c>
      <c r="R6" s="292">
        <f>IF(A6="", "", IF(G6="",1,IF(G6="O",1,IF(G6="C",8.4,IF(G6="B",8.4,IF(G6="A",76.8,IF(G6="K",76.8,"ERR")))))))</f>
        <v>1</v>
      </c>
      <c r="S6" s="293" t="str">
        <f t="shared" si="3"/>
        <v/>
      </c>
      <c r="T6" s="294" t="str">
        <f t="shared" si="4"/>
        <v/>
      </c>
      <c r="U6" s="295" t="str">
        <f t="shared" si="5"/>
        <v/>
      </c>
      <c r="V6" s="296" t="str">
        <f t="shared" si="6"/>
        <v/>
      </c>
      <c r="W6" s="8"/>
      <c r="Y6" s="3" t="s">
        <v>8</v>
      </c>
      <c r="Z6" s="12">
        <f>COUNTIF($G$4:$G$1048576,$Y6)</f>
        <v>3</v>
      </c>
      <c r="AA6" s="40">
        <f>COUNTIF($T$4:$T$1048576,$Y6)</f>
        <v>1</v>
      </c>
      <c r="AB6" s="45">
        <f>COUNTIF($V$4:$V$1048576,$Y6)</f>
        <v>0</v>
      </c>
      <c r="AC6" s="71">
        <f>COUNTIF($T:$T, Y6)+COUNTIF($V:$V, Y6)-COUNTIFS($T:$T, Y6, $V:$V, Y6)</f>
        <v>1</v>
      </c>
      <c r="AR6" s="2">
        <f t="shared" si="7"/>
        <v>3</v>
      </c>
      <c r="AS6" s="2" t="str">
        <f t="shared" si="2"/>
        <v/>
      </c>
      <c r="AT6" s="2" t="str">
        <f>IF(AR6="","",IF(AND(H6&gt;='Intersection Mileposts'!$F$5,H6&lt;='Intersection Mileposts'!$G$5),"Y",IF(AND(H6&gt;='Intersection Mileposts'!$F$6,H6&lt;='Intersection Mileposts'!$G$6),"Y",IF(AND(H6&gt;='Intersection Mileposts'!$F$7,H6&lt;='Intersection Mileposts'!$G$7),"Y",IF(AND(H6&gt;='Intersection Mileposts'!$F$8,H6&lt;='Intersection Mileposts'!$G$8),"Y",IF(AND(H6&gt;='Intersection Mileposts'!$F$9,H6&lt;='Intersection Mileposts'!$G$9),"Y",IF(AND(H6&gt;='Intersection Mileposts'!$F$10,H6&lt;='Intersection Mileposts'!$G$10),"Y",IF(AND(H6&gt;='Intersection Mileposts'!$F$11,H6&lt;='Intersection Mileposts'!$G$11),"Y",IF(AND(H6&gt;='Intersection Mileposts'!$F$12,H6&lt;='Intersection Mileposts'!$G$12),"Y",IF(AND(H6&gt;='Intersection Mileposts'!$F$13,H6&lt;='Intersection Mileposts'!$G$13),"Y",IF(AND(H6&gt;='Intersection Mileposts'!$F$14,H6&lt;='Intersection Mileposts'!$G$14),"Y",IF(AND(H6&gt;='Intersection Mileposts'!$F$15,H6&lt;='Intersection Mileposts'!$G$15),"Y",IF(AND(H6&gt;='Intersection Mileposts'!$F$16,H6&lt;='Intersection Mileposts'!$G$16),"Y",IF(AND(H6&gt;='Intersection Mileposts'!$F$17,H6&lt;='Intersection Mileposts'!$G$17),"Y",IF(AND(H6&gt;='Intersection Mileposts'!$F$18,H6&lt;='Intersection Mileposts'!$G$18),"Y",IF(AND(H6&gt;='Intersection Mileposts'!$F$19,H6&lt;='Intersection Mileposts'!$G$19),"Y",IF(AND(H6&gt;='Intersection Mileposts'!$F$20,H6&lt;='Intersection Mileposts'!$G$20),"Y",IF(AND(H6&gt;='Intersection Mileposts'!$F$21,H6&lt;='Intersection Mileposts'!$G$21),"Y",IF(AND(H6&gt;='Intersection Mileposts'!$F$22,H6&lt;='Intersection Mileposts'!$G$22),"Y",IF(AND(H6&gt;='Intersection Mileposts'!$F$23,H6&lt;='Intersection Mileposts'!$G$23),"Y",IF(AND(H6&gt;='Intersection Mileposts'!$F$24,H6&lt;='Intersection Mileposts'!$G$24),"Y",IF(AND(H6&gt;='Intersection Mileposts'!$F$25,H6&lt;='Intersection Mileposts'!$G$25),"Y",IF(AND(H6&gt;='Intersection Mileposts'!$F$26,H6&lt;='Intersection Mileposts'!$G$26),"Y",IF(AND(H6&gt;='Intersection Mileposts'!$F$27,H6&lt;='Intersection Mileposts'!$G$27),"Y",IF(AND(H6&gt;='Intersection Mileposts'!$F$28,H6&lt;='Intersection Mileposts'!$G$28),"Y",IF(AND(H6&gt;='Intersection Mileposts'!$F$29,H6&lt;='Intersection Mileposts'!$G$29),"Y", IF(AND(H6&gt;='Intersection Mileposts'!$F$30,H6&lt;='Intersection Mileposts'!$G$30),"Y",IF(AND(H6&gt;='Intersection Mileposts'!$F$31,H6&lt;='Intersection Mileposts'!$G$31),"Y",IF(AND(H6&gt;='Intersection Mileposts'!$F$32,H6&lt;='Intersection Mileposts'!$G$32),"Y",IF(AND(H6&gt;='Intersection Mileposts'!$F$33,H6&lt;='Intersection Mileposts'!$G$33),"Y",IF(AND(H6&gt;='Intersection Mileposts'!$F$34,H6&lt;='Intersection Mileposts'!$G$34),"Y",IF(AND(H6&gt;='Intersection Mileposts'!$F$35,H6&lt;='Intersection Mileposts'!$G$35),"Y",IF(AND(H6&gt;='Intersection Mileposts'!$F$36,H6&lt;='Intersection Mileposts'!$G$36),"Y",IF(AND(H6&gt;='Intersection Mileposts'!$F$37,H6&lt;='Intersection Mileposts'!$G$37),"Y",IF(AND(H6&gt;='Intersection Mileposts'!$F$38,H6&lt;='Intersection Mileposts'!$G$38),"Y",IF(AND(H6&gt;='Intersection Mileposts'!$F$39,H6&lt;='Intersection Mileposts'!$G$39),"Y","N"))))))))))))))))))))))))))))))))))))</f>
        <v>Y</v>
      </c>
    </row>
    <row r="7" spans="1:46" x14ac:dyDescent="0.35">
      <c r="A7" s="271">
        <v>107194517</v>
      </c>
      <c r="B7" s="269">
        <v>44922</v>
      </c>
      <c r="C7" s="270">
        <v>21</v>
      </c>
      <c r="D7" s="270">
        <v>1</v>
      </c>
      <c r="E7" s="270">
        <v>5</v>
      </c>
      <c r="F7" s="270">
        <v>1</v>
      </c>
      <c r="G7" s="272" t="s">
        <v>3</v>
      </c>
      <c r="H7" s="273">
        <v>17.748000000000001</v>
      </c>
      <c r="I7" s="271" t="s">
        <v>749</v>
      </c>
      <c r="J7" s="268"/>
      <c r="K7" s="268"/>
      <c r="L7" s="274"/>
      <c r="M7" s="275"/>
      <c r="N7" s="276" t="s">
        <v>68</v>
      </c>
      <c r="P7" s="291">
        <f>IF(R7 = "", "", COUNT($R$4:R7))</f>
        <v>4</v>
      </c>
      <c r="Q7" s="291">
        <f t="shared" si="0"/>
        <v>2022</v>
      </c>
      <c r="R7" s="292">
        <f t="shared" si="1"/>
        <v>8.4</v>
      </c>
      <c r="S7" s="293" t="str">
        <f t="shared" si="3"/>
        <v/>
      </c>
      <c r="T7" s="294" t="str">
        <f t="shared" si="4"/>
        <v/>
      </c>
      <c r="U7" s="295">
        <f t="shared" si="5"/>
        <v>8.4</v>
      </c>
      <c r="V7" s="296" t="str">
        <f t="shared" si="6"/>
        <v>C</v>
      </c>
      <c r="W7" s="8"/>
      <c r="Y7" s="3" t="s">
        <v>3</v>
      </c>
      <c r="Z7" s="12">
        <f>COUNTIF($G$4:$G$1048576,$Y7)</f>
        <v>3</v>
      </c>
      <c r="AA7" s="40">
        <f>COUNTIF($T$4:$T$1048576,$Y7)</f>
        <v>0</v>
      </c>
      <c r="AB7" s="45">
        <f>COUNTIF($V$4:$V$1048576,$Y7)</f>
        <v>1</v>
      </c>
      <c r="AC7" s="71">
        <f>COUNTIF($T:$T, Y7)+COUNTIF($V:$V, Y7)-COUNTIFS($T:$T, Y7, $V:$V, Y7)</f>
        <v>1</v>
      </c>
      <c r="AR7" s="2">
        <f t="shared" si="7"/>
        <v>4</v>
      </c>
      <c r="AS7" s="2" t="str">
        <f t="shared" si="2"/>
        <v>Y</v>
      </c>
      <c r="AT7" s="2" t="str">
        <f>IF(AR7="","",IF(AND(H7&gt;='Intersection Mileposts'!$F$5,H7&lt;='Intersection Mileposts'!$G$5),"Y",IF(AND(H7&gt;='Intersection Mileposts'!$F$6,H7&lt;='Intersection Mileposts'!$G$6),"Y",IF(AND(H7&gt;='Intersection Mileposts'!$F$7,H7&lt;='Intersection Mileposts'!$G$7),"Y",IF(AND(H7&gt;='Intersection Mileposts'!$F$8,H7&lt;='Intersection Mileposts'!$G$8),"Y",IF(AND(H7&gt;='Intersection Mileposts'!$F$9,H7&lt;='Intersection Mileposts'!$G$9),"Y",IF(AND(H7&gt;='Intersection Mileposts'!$F$10,H7&lt;='Intersection Mileposts'!$G$10),"Y",IF(AND(H7&gt;='Intersection Mileposts'!$F$11,H7&lt;='Intersection Mileposts'!$G$11),"Y",IF(AND(H7&gt;='Intersection Mileposts'!$F$12,H7&lt;='Intersection Mileposts'!$G$12),"Y",IF(AND(H7&gt;='Intersection Mileposts'!$F$13,H7&lt;='Intersection Mileposts'!$G$13),"Y",IF(AND(H7&gt;='Intersection Mileposts'!$F$14,H7&lt;='Intersection Mileposts'!$G$14),"Y",IF(AND(H7&gt;='Intersection Mileposts'!$F$15,H7&lt;='Intersection Mileposts'!$G$15),"Y",IF(AND(H7&gt;='Intersection Mileposts'!$F$16,H7&lt;='Intersection Mileposts'!$G$16),"Y",IF(AND(H7&gt;='Intersection Mileposts'!$F$17,H7&lt;='Intersection Mileposts'!$G$17),"Y",IF(AND(H7&gt;='Intersection Mileposts'!$F$18,H7&lt;='Intersection Mileposts'!$G$18),"Y",IF(AND(H7&gt;='Intersection Mileposts'!$F$19,H7&lt;='Intersection Mileposts'!$G$19),"Y",IF(AND(H7&gt;='Intersection Mileposts'!$F$20,H7&lt;='Intersection Mileposts'!$G$20),"Y",IF(AND(H7&gt;='Intersection Mileposts'!$F$21,H7&lt;='Intersection Mileposts'!$G$21),"Y",IF(AND(H7&gt;='Intersection Mileposts'!$F$22,H7&lt;='Intersection Mileposts'!$G$22),"Y",IF(AND(H7&gt;='Intersection Mileposts'!$F$23,H7&lt;='Intersection Mileposts'!$G$23),"Y",IF(AND(H7&gt;='Intersection Mileposts'!$F$24,H7&lt;='Intersection Mileposts'!$G$24),"Y",IF(AND(H7&gt;='Intersection Mileposts'!$F$25,H7&lt;='Intersection Mileposts'!$G$25),"Y",IF(AND(H7&gt;='Intersection Mileposts'!$F$26,H7&lt;='Intersection Mileposts'!$G$26),"Y",IF(AND(H7&gt;='Intersection Mileposts'!$F$27,H7&lt;='Intersection Mileposts'!$G$27),"Y",IF(AND(H7&gt;='Intersection Mileposts'!$F$28,H7&lt;='Intersection Mileposts'!$G$28),"Y",IF(AND(H7&gt;='Intersection Mileposts'!$F$29,H7&lt;='Intersection Mileposts'!$G$29),"Y", IF(AND(H7&gt;='Intersection Mileposts'!$F$30,H7&lt;='Intersection Mileposts'!$G$30),"Y",IF(AND(H7&gt;='Intersection Mileposts'!$F$31,H7&lt;='Intersection Mileposts'!$G$31),"Y",IF(AND(H7&gt;='Intersection Mileposts'!$F$32,H7&lt;='Intersection Mileposts'!$G$32),"Y",IF(AND(H7&gt;='Intersection Mileposts'!$F$33,H7&lt;='Intersection Mileposts'!$G$33),"Y",IF(AND(H7&gt;='Intersection Mileposts'!$F$34,H7&lt;='Intersection Mileposts'!$G$34),"Y",IF(AND(H7&gt;='Intersection Mileposts'!$F$35,H7&lt;='Intersection Mileposts'!$G$35),"Y",IF(AND(H7&gt;='Intersection Mileposts'!$F$36,H7&lt;='Intersection Mileposts'!$G$36),"Y",IF(AND(H7&gt;='Intersection Mileposts'!$F$37,H7&lt;='Intersection Mileposts'!$G$37),"Y",IF(AND(H7&gt;='Intersection Mileposts'!$F$38,H7&lt;='Intersection Mileposts'!$G$38),"Y",IF(AND(H7&gt;='Intersection Mileposts'!$F$39,H7&lt;='Intersection Mileposts'!$G$39),"Y","N"))))))))))))))))))))))))))))))))))))</f>
        <v>N</v>
      </c>
    </row>
    <row r="8" spans="1:46" x14ac:dyDescent="0.35">
      <c r="A8" s="271">
        <v>107422984</v>
      </c>
      <c r="B8" s="269">
        <v>45146</v>
      </c>
      <c r="C8" s="270">
        <v>24</v>
      </c>
      <c r="D8" s="270">
        <v>1</v>
      </c>
      <c r="E8" s="270">
        <v>8</v>
      </c>
      <c r="F8" s="270">
        <v>1</v>
      </c>
      <c r="G8" s="272" t="s">
        <v>8</v>
      </c>
      <c r="H8" s="273">
        <v>17.811</v>
      </c>
      <c r="I8" s="271" t="s">
        <v>791</v>
      </c>
      <c r="J8" s="268"/>
      <c r="K8" s="268"/>
      <c r="L8" s="274"/>
      <c r="M8" s="275" t="s">
        <v>68</v>
      </c>
      <c r="N8" s="276"/>
      <c r="P8" s="291">
        <f>IF(R8 = "", "", COUNT($R$4:R8))</f>
        <v>5</v>
      </c>
      <c r="Q8" s="291">
        <f t="shared" si="0"/>
        <v>2023</v>
      </c>
      <c r="R8" s="292">
        <f t="shared" si="1"/>
        <v>8.4</v>
      </c>
      <c r="S8" s="293">
        <f t="shared" si="3"/>
        <v>8.4</v>
      </c>
      <c r="T8" s="294" t="str">
        <f t="shared" si="4"/>
        <v>B</v>
      </c>
      <c r="U8" s="295" t="str">
        <f t="shared" si="5"/>
        <v/>
      </c>
      <c r="V8" s="296" t="str">
        <f t="shared" si="6"/>
        <v/>
      </c>
      <c r="W8" s="8"/>
      <c r="Y8" s="3" t="s">
        <v>7</v>
      </c>
      <c r="Z8" s="12">
        <f>COUNTIF($G$4:$G$1048576,$Y8)+COUNTIFS($G$4:$G$1048576, "", $P$4:$P$1048576, "&gt;0")</f>
        <v>11</v>
      </c>
      <c r="AA8" s="40">
        <f>COUNTIF($T$4:$T$1048576,$Y8)</f>
        <v>1</v>
      </c>
      <c r="AB8" s="45">
        <f>COUNTIF($V$4:$V$1048576,$Y8)</f>
        <v>0</v>
      </c>
      <c r="AC8" s="71">
        <f>COUNTIF($T:$T, Y8)+COUNTIF($V:$V, Y8)-COUNTIFS($T:$T, Y8, $V:$V, Y8)</f>
        <v>1</v>
      </c>
      <c r="AR8" s="2">
        <f t="shared" si="7"/>
        <v>5</v>
      </c>
      <c r="AS8" s="2" t="str">
        <f t="shared" si="2"/>
        <v>Y</v>
      </c>
      <c r="AT8" s="2" t="str">
        <f>IF(AR8="","",IF(AND(H8&gt;='Intersection Mileposts'!$F$5,H8&lt;='Intersection Mileposts'!$G$5),"Y",IF(AND(H8&gt;='Intersection Mileposts'!$F$6,H8&lt;='Intersection Mileposts'!$G$6),"Y",IF(AND(H8&gt;='Intersection Mileposts'!$F$7,H8&lt;='Intersection Mileposts'!$G$7),"Y",IF(AND(H8&gt;='Intersection Mileposts'!$F$8,H8&lt;='Intersection Mileposts'!$G$8),"Y",IF(AND(H8&gt;='Intersection Mileposts'!$F$9,H8&lt;='Intersection Mileposts'!$G$9),"Y",IF(AND(H8&gt;='Intersection Mileposts'!$F$10,H8&lt;='Intersection Mileposts'!$G$10),"Y",IF(AND(H8&gt;='Intersection Mileposts'!$F$11,H8&lt;='Intersection Mileposts'!$G$11),"Y",IF(AND(H8&gt;='Intersection Mileposts'!$F$12,H8&lt;='Intersection Mileposts'!$G$12),"Y",IF(AND(H8&gt;='Intersection Mileposts'!$F$13,H8&lt;='Intersection Mileposts'!$G$13),"Y",IF(AND(H8&gt;='Intersection Mileposts'!$F$14,H8&lt;='Intersection Mileposts'!$G$14),"Y",IF(AND(H8&gt;='Intersection Mileposts'!$F$15,H8&lt;='Intersection Mileposts'!$G$15),"Y",IF(AND(H8&gt;='Intersection Mileposts'!$F$16,H8&lt;='Intersection Mileposts'!$G$16),"Y",IF(AND(H8&gt;='Intersection Mileposts'!$F$17,H8&lt;='Intersection Mileposts'!$G$17),"Y",IF(AND(H8&gt;='Intersection Mileposts'!$F$18,H8&lt;='Intersection Mileposts'!$G$18),"Y",IF(AND(H8&gt;='Intersection Mileposts'!$F$19,H8&lt;='Intersection Mileposts'!$G$19),"Y",IF(AND(H8&gt;='Intersection Mileposts'!$F$20,H8&lt;='Intersection Mileposts'!$G$20),"Y",IF(AND(H8&gt;='Intersection Mileposts'!$F$21,H8&lt;='Intersection Mileposts'!$G$21),"Y",IF(AND(H8&gt;='Intersection Mileposts'!$F$22,H8&lt;='Intersection Mileposts'!$G$22),"Y",IF(AND(H8&gt;='Intersection Mileposts'!$F$23,H8&lt;='Intersection Mileposts'!$G$23),"Y",IF(AND(H8&gt;='Intersection Mileposts'!$F$24,H8&lt;='Intersection Mileposts'!$G$24),"Y",IF(AND(H8&gt;='Intersection Mileposts'!$F$25,H8&lt;='Intersection Mileposts'!$G$25),"Y",IF(AND(H8&gt;='Intersection Mileposts'!$F$26,H8&lt;='Intersection Mileposts'!$G$26),"Y",IF(AND(H8&gt;='Intersection Mileposts'!$F$27,H8&lt;='Intersection Mileposts'!$G$27),"Y",IF(AND(H8&gt;='Intersection Mileposts'!$F$28,H8&lt;='Intersection Mileposts'!$G$28),"Y",IF(AND(H8&gt;='Intersection Mileposts'!$F$29,H8&lt;='Intersection Mileposts'!$G$29),"Y", IF(AND(H8&gt;='Intersection Mileposts'!$F$30,H8&lt;='Intersection Mileposts'!$G$30),"Y",IF(AND(H8&gt;='Intersection Mileposts'!$F$31,H8&lt;='Intersection Mileposts'!$G$31),"Y",IF(AND(H8&gt;='Intersection Mileposts'!$F$32,H8&lt;='Intersection Mileposts'!$G$32),"Y",IF(AND(H8&gt;='Intersection Mileposts'!$F$33,H8&lt;='Intersection Mileposts'!$G$33),"Y",IF(AND(H8&gt;='Intersection Mileposts'!$F$34,H8&lt;='Intersection Mileposts'!$G$34),"Y",IF(AND(H8&gt;='Intersection Mileposts'!$F$35,H8&lt;='Intersection Mileposts'!$G$35),"Y",IF(AND(H8&gt;='Intersection Mileposts'!$F$36,H8&lt;='Intersection Mileposts'!$G$36),"Y",IF(AND(H8&gt;='Intersection Mileposts'!$F$37,H8&lt;='Intersection Mileposts'!$G$37),"Y",IF(AND(H8&gt;='Intersection Mileposts'!$F$38,H8&lt;='Intersection Mileposts'!$G$38),"Y",IF(AND(H8&gt;='Intersection Mileposts'!$F$39,H8&lt;='Intersection Mileposts'!$G$39),"Y","N"))))))))))))))))))))))))))))))))))))</f>
        <v>Y</v>
      </c>
    </row>
    <row r="9" spans="1:46" x14ac:dyDescent="0.35">
      <c r="A9" s="271">
        <v>107628588</v>
      </c>
      <c r="B9" s="269">
        <v>45340</v>
      </c>
      <c r="C9" s="270">
        <v>19</v>
      </c>
      <c r="D9" s="270">
        <v>1</v>
      </c>
      <c r="E9" s="270">
        <v>8</v>
      </c>
      <c r="F9" s="270">
        <v>5</v>
      </c>
      <c r="G9" s="272" t="s">
        <v>3</v>
      </c>
      <c r="H9" s="273">
        <v>17.811</v>
      </c>
      <c r="I9" s="271" t="s">
        <v>808</v>
      </c>
      <c r="J9" s="268"/>
      <c r="K9" s="268"/>
      <c r="L9" s="274"/>
      <c r="M9" s="275"/>
      <c r="N9" s="276"/>
      <c r="P9" s="291">
        <f>IF(R9 = "", "", COUNT($R$4:R9))</f>
        <v>6</v>
      </c>
      <c r="Q9" s="291">
        <f t="shared" si="0"/>
        <v>2024</v>
      </c>
      <c r="R9" s="292">
        <f t="shared" si="1"/>
        <v>8.4</v>
      </c>
      <c r="S9" s="293" t="str">
        <f t="shared" si="3"/>
        <v/>
      </c>
      <c r="T9" s="294" t="str">
        <f t="shared" si="4"/>
        <v/>
      </c>
      <c r="U9" s="295" t="str">
        <f t="shared" si="5"/>
        <v/>
      </c>
      <c r="V9" s="296" t="str">
        <f t="shared" si="6"/>
        <v/>
      </c>
      <c r="W9" s="8"/>
      <c r="Y9" s="3" t="s">
        <v>13</v>
      </c>
      <c r="Z9" s="12">
        <f>COUNTIF(P4:P1048576, "&gt;0")</f>
        <v>17</v>
      </c>
      <c r="AA9" s="40">
        <f>COUNT(S4:S1048576)</f>
        <v>2</v>
      </c>
      <c r="AB9" s="45">
        <f>COUNT(U4:U1048576)</f>
        <v>1</v>
      </c>
      <c r="AC9" s="71">
        <f>SUM(AC4:AC8)</f>
        <v>3</v>
      </c>
      <c r="AR9" s="2">
        <f t="shared" si="7"/>
        <v>6</v>
      </c>
      <c r="AS9" s="2" t="str">
        <f t="shared" si="2"/>
        <v/>
      </c>
      <c r="AT9" s="2" t="str">
        <f>IF(AR9="","",IF(AND(H9&gt;='Intersection Mileposts'!$F$5,H9&lt;='Intersection Mileposts'!$G$5),"Y",IF(AND(H9&gt;='Intersection Mileposts'!$F$6,H9&lt;='Intersection Mileposts'!$G$6),"Y",IF(AND(H9&gt;='Intersection Mileposts'!$F$7,H9&lt;='Intersection Mileposts'!$G$7),"Y",IF(AND(H9&gt;='Intersection Mileposts'!$F$8,H9&lt;='Intersection Mileposts'!$G$8),"Y",IF(AND(H9&gt;='Intersection Mileposts'!$F$9,H9&lt;='Intersection Mileposts'!$G$9),"Y",IF(AND(H9&gt;='Intersection Mileposts'!$F$10,H9&lt;='Intersection Mileposts'!$G$10),"Y",IF(AND(H9&gt;='Intersection Mileposts'!$F$11,H9&lt;='Intersection Mileposts'!$G$11),"Y",IF(AND(H9&gt;='Intersection Mileposts'!$F$12,H9&lt;='Intersection Mileposts'!$G$12),"Y",IF(AND(H9&gt;='Intersection Mileposts'!$F$13,H9&lt;='Intersection Mileposts'!$G$13),"Y",IF(AND(H9&gt;='Intersection Mileposts'!$F$14,H9&lt;='Intersection Mileposts'!$G$14),"Y",IF(AND(H9&gt;='Intersection Mileposts'!$F$15,H9&lt;='Intersection Mileposts'!$G$15),"Y",IF(AND(H9&gt;='Intersection Mileposts'!$F$16,H9&lt;='Intersection Mileposts'!$G$16),"Y",IF(AND(H9&gt;='Intersection Mileposts'!$F$17,H9&lt;='Intersection Mileposts'!$G$17),"Y",IF(AND(H9&gt;='Intersection Mileposts'!$F$18,H9&lt;='Intersection Mileposts'!$G$18),"Y",IF(AND(H9&gt;='Intersection Mileposts'!$F$19,H9&lt;='Intersection Mileposts'!$G$19),"Y",IF(AND(H9&gt;='Intersection Mileposts'!$F$20,H9&lt;='Intersection Mileposts'!$G$20),"Y",IF(AND(H9&gt;='Intersection Mileposts'!$F$21,H9&lt;='Intersection Mileposts'!$G$21),"Y",IF(AND(H9&gt;='Intersection Mileposts'!$F$22,H9&lt;='Intersection Mileposts'!$G$22),"Y",IF(AND(H9&gt;='Intersection Mileposts'!$F$23,H9&lt;='Intersection Mileposts'!$G$23),"Y",IF(AND(H9&gt;='Intersection Mileposts'!$F$24,H9&lt;='Intersection Mileposts'!$G$24),"Y",IF(AND(H9&gt;='Intersection Mileposts'!$F$25,H9&lt;='Intersection Mileposts'!$G$25),"Y",IF(AND(H9&gt;='Intersection Mileposts'!$F$26,H9&lt;='Intersection Mileposts'!$G$26),"Y",IF(AND(H9&gt;='Intersection Mileposts'!$F$27,H9&lt;='Intersection Mileposts'!$G$27),"Y",IF(AND(H9&gt;='Intersection Mileposts'!$F$28,H9&lt;='Intersection Mileposts'!$G$28),"Y",IF(AND(H9&gt;='Intersection Mileposts'!$F$29,H9&lt;='Intersection Mileposts'!$G$29),"Y", IF(AND(H9&gt;='Intersection Mileposts'!$F$30,H9&lt;='Intersection Mileposts'!$G$30),"Y",IF(AND(H9&gt;='Intersection Mileposts'!$F$31,H9&lt;='Intersection Mileposts'!$G$31),"Y",IF(AND(H9&gt;='Intersection Mileposts'!$F$32,H9&lt;='Intersection Mileposts'!$G$32),"Y",IF(AND(H9&gt;='Intersection Mileposts'!$F$33,H9&lt;='Intersection Mileposts'!$G$33),"Y",IF(AND(H9&gt;='Intersection Mileposts'!$F$34,H9&lt;='Intersection Mileposts'!$G$34),"Y",IF(AND(H9&gt;='Intersection Mileposts'!$F$35,H9&lt;='Intersection Mileposts'!$G$35),"Y",IF(AND(H9&gt;='Intersection Mileposts'!$F$36,H9&lt;='Intersection Mileposts'!$G$36),"Y",IF(AND(H9&gt;='Intersection Mileposts'!$F$37,H9&lt;='Intersection Mileposts'!$G$37),"Y",IF(AND(H9&gt;='Intersection Mileposts'!$F$38,H9&lt;='Intersection Mileposts'!$G$38),"Y",IF(AND(H9&gt;='Intersection Mileposts'!$F$39,H9&lt;='Intersection Mileposts'!$G$39),"Y","N"))))))))))))))))))))))))))))))))))))</f>
        <v>Y</v>
      </c>
    </row>
    <row r="10" spans="1:46" x14ac:dyDescent="0.35">
      <c r="A10" s="271">
        <v>107653866</v>
      </c>
      <c r="B10" s="269">
        <v>45360</v>
      </c>
      <c r="C10" s="270">
        <v>19</v>
      </c>
      <c r="D10" s="270">
        <v>1</v>
      </c>
      <c r="E10" s="270">
        <v>8</v>
      </c>
      <c r="F10" s="270">
        <v>5</v>
      </c>
      <c r="G10" s="272" t="s">
        <v>7</v>
      </c>
      <c r="H10" s="273">
        <v>17.811</v>
      </c>
      <c r="I10" s="271" t="s">
        <v>808</v>
      </c>
      <c r="J10" s="268"/>
      <c r="K10" s="268"/>
      <c r="L10" s="274"/>
      <c r="M10" s="275"/>
      <c r="N10" s="276"/>
      <c r="P10" s="291">
        <f>IF(R10 = "", "", COUNT($R$4:R10))</f>
        <v>7</v>
      </c>
      <c r="Q10" s="291">
        <f t="shared" si="0"/>
        <v>2024</v>
      </c>
      <c r="R10" s="292">
        <f t="shared" si="1"/>
        <v>1</v>
      </c>
      <c r="S10" s="293" t="str">
        <f t="shared" si="3"/>
        <v/>
      </c>
      <c r="T10" s="294" t="str">
        <f t="shared" si="4"/>
        <v/>
      </c>
      <c r="U10" s="295" t="str">
        <f t="shared" si="5"/>
        <v/>
      </c>
      <c r="V10" s="296" t="str">
        <f t="shared" si="6"/>
        <v/>
      </c>
      <c r="W10" s="8"/>
      <c r="Y10" s="3" t="s">
        <v>14</v>
      </c>
      <c r="Z10" s="42">
        <f>IFERROR(AVERAGE(R4:R1048576), 0)</f>
        <v>3.611764705882353</v>
      </c>
      <c r="AA10" s="41">
        <f>IFERROR(AVERAGE(S4:S1048576), 0)</f>
        <v>4.7</v>
      </c>
      <c r="AB10" s="46">
        <f>IFERROR(AVERAGE(U4:U1048576), 0)</f>
        <v>8.4</v>
      </c>
      <c r="AC10" s="72">
        <f>IFERROR(AVERAGEIF($AS$4:$AS$1048576,"Y", R4:R1048576 ), 0)</f>
        <v>5.9333333333333336</v>
      </c>
      <c r="AR10" s="2">
        <f t="shared" si="7"/>
        <v>7</v>
      </c>
      <c r="AS10" s="2" t="str">
        <f t="shared" si="2"/>
        <v/>
      </c>
      <c r="AT10" s="2" t="str">
        <f>IF(AR10="","",IF(AND(H10&gt;='Intersection Mileposts'!$F$5,H10&lt;='Intersection Mileposts'!$G$5),"Y",IF(AND(H10&gt;='Intersection Mileposts'!$F$6,H10&lt;='Intersection Mileposts'!$G$6),"Y",IF(AND(H10&gt;='Intersection Mileposts'!$F$7,H10&lt;='Intersection Mileposts'!$G$7),"Y",IF(AND(H10&gt;='Intersection Mileposts'!$F$8,H10&lt;='Intersection Mileposts'!$G$8),"Y",IF(AND(H10&gt;='Intersection Mileposts'!$F$9,H10&lt;='Intersection Mileposts'!$G$9),"Y",IF(AND(H10&gt;='Intersection Mileposts'!$F$10,H10&lt;='Intersection Mileposts'!$G$10),"Y",IF(AND(H10&gt;='Intersection Mileposts'!$F$11,H10&lt;='Intersection Mileposts'!$G$11),"Y",IF(AND(H10&gt;='Intersection Mileposts'!$F$12,H10&lt;='Intersection Mileposts'!$G$12),"Y",IF(AND(H10&gt;='Intersection Mileposts'!$F$13,H10&lt;='Intersection Mileposts'!$G$13),"Y",IF(AND(H10&gt;='Intersection Mileposts'!$F$14,H10&lt;='Intersection Mileposts'!$G$14),"Y",IF(AND(H10&gt;='Intersection Mileposts'!$F$15,H10&lt;='Intersection Mileposts'!$G$15),"Y",IF(AND(H10&gt;='Intersection Mileposts'!$F$16,H10&lt;='Intersection Mileposts'!$G$16),"Y",IF(AND(H10&gt;='Intersection Mileposts'!$F$17,H10&lt;='Intersection Mileposts'!$G$17),"Y",IF(AND(H10&gt;='Intersection Mileposts'!$F$18,H10&lt;='Intersection Mileposts'!$G$18),"Y",IF(AND(H10&gt;='Intersection Mileposts'!$F$19,H10&lt;='Intersection Mileposts'!$G$19),"Y",IF(AND(H10&gt;='Intersection Mileposts'!$F$20,H10&lt;='Intersection Mileposts'!$G$20),"Y",IF(AND(H10&gt;='Intersection Mileposts'!$F$21,H10&lt;='Intersection Mileposts'!$G$21),"Y",IF(AND(H10&gt;='Intersection Mileposts'!$F$22,H10&lt;='Intersection Mileposts'!$G$22),"Y",IF(AND(H10&gt;='Intersection Mileposts'!$F$23,H10&lt;='Intersection Mileposts'!$G$23),"Y",IF(AND(H10&gt;='Intersection Mileposts'!$F$24,H10&lt;='Intersection Mileposts'!$G$24),"Y",IF(AND(H10&gt;='Intersection Mileposts'!$F$25,H10&lt;='Intersection Mileposts'!$G$25),"Y",IF(AND(H10&gt;='Intersection Mileposts'!$F$26,H10&lt;='Intersection Mileposts'!$G$26),"Y",IF(AND(H10&gt;='Intersection Mileposts'!$F$27,H10&lt;='Intersection Mileposts'!$G$27),"Y",IF(AND(H10&gt;='Intersection Mileposts'!$F$28,H10&lt;='Intersection Mileposts'!$G$28),"Y",IF(AND(H10&gt;='Intersection Mileposts'!$F$29,H10&lt;='Intersection Mileposts'!$G$29),"Y", IF(AND(H10&gt;='Intersection Mileposts'!$F$30,H10&lt;='Intersection Mileposts'!$G$30),"Y",IF(AND(H10&gt;='Intersection Mileposts'!$F$31,H10&lt;='Intersection Mileposts'!$G$31),"Y",IF(AND(H10&gt;='Intersection Mileposts'!$F$32,H10&lt;='Intersection Mileposts'!$G$32),"Y",IF(AND(H10&gt;='Intersection Mileposts'!$F$33,H10&lt;='Intersection Mileposts'!$G$33),"Y",IF(AND(H10&gt;='Intersection Mileposts'!$F$34,H10&lt;='Intersection Mileposts'!$G$34),"Y",IF(AND(H10&gt;='Intersection Mileposts'!$F$35,H10&lt;='Intersection Mileposts'!$G$35),"Y",IF(AND(H10&gt;='Intersection Mileposts'!$F$36,H10&lt;='Intersection Mileposts'!$G$36),"Y",IF(AND(H10&gt;='Intersection Mileposts'!$F$37,H10&lt;='Intersection Mileposts'!$G$37),"Y",IF(AND(H10&gt;='Intersection Mileposts'!$F$38,H10&lt;='Intersection Mileposts'!$G$38),"Y",IF(AND(H10&gt;='Intersection Mileposts'!$F$39,H10&lt;='Intersection Mileposts'!$G$39),"Y","N"))))))))))))))))))))))))))))))))))))</f>
        <v>Y</v>
      </c>
    </row>
    <row r="11" spans="1:46" x14ac:dyDescent="0.35">
      <c r="A11" s="271">
        <v>107693756</v>
      </c>
      <c r="B11" s="269">
        <v>45403</v>
      </c>
      <c r="C11" s="270">
        <v>19</v>
      </c>
      <c r="D11" s="270">
        <v>1</v>
      </c>
      <c r="E11" s="270">
        <v>8</v>
      </c>
      <c r="F11" s="270">
        <v>5</v>
      </c>
      <c r="G11" s="272" t="s">
        <v>7</v>
      </c>
      <c r="H11" s="273">
        <v>17.811</v>
      </c>
      <c r="I11" s="271" t="s">
        <v>808</v>
      </c>
      <c r="J11" s="268"/>
      <c r="K11" s="268"/>
      <c r="L11" s="274"/>
      <c r="M11" s="275"/>
      <c r="N11" s="276"/>
      <c r="P11" s="291">
        <f>IF(R11 = "", "", COUNT($R$4:R11))</f>
        <v>8</v>
      </c>
      <c r="Q11" s="291">
        <f t="shared" si="0"/>
        <v>2024</v>
      </c>
      <c r="R11" s="292">
        <f t="shared" si="1"/>
        <v>1</v>
      </c>
      <c r="S11" s="293" t="str">
        <f t="shared" si="3"/>
        <v/>
      </c>
      <c r="T11" s="294" t="str">
        <f t="shared" si="4"/>
        <v/>
      </c>
      <c r="U11" s="295" t="str">
        <f t="shared" si="5"/>
        <v/>
      </c>
      <c r="V11" s="296" t="str">
        <f t="shared" si="6"/>
        <v/>
      </c>
      <c r="W11" s="8"/>
      <c r="AR11" s="2">
        <f t="shared" si="7"/>
        <v>8</v>
      </c>
      <c r="AS11" s="2" t="str">
        <f t="shared" si="2"/>
        <v/>
      </c>
      <c r="AT11" s="2" t="str">
        <f>IF(AR11="","",IF(AND(H11&gt;='Intersection Mileposts'!$F$5,H11&lt;='Intersection Mileposts'!$G$5),"Y",IF(AND(H11&gt;='Intersection Mileposts'!$F$6,H11&lt;='Intersection Mileposts'!$G$6),"Y",IF(AND(H11&gt;='Intersection Mileposts'!$F$7,H11&lt;='Intersection Mileposts'!$G$7),"Y",IF(AND(H11&gt;='Intersection Mileposts'!$F$8,H11&lt;='Intersection Mileposts'!$G$8),"Y",IF(AND(H11&gt;='Intersection Mileposts'!$F$9,H11&lt;='Intersection Mileposts'!$G$9),"Y",IF(AND(H11&gt;='Intersection Mileposts'!$F$10,H11&lt;='Intersection Mileposts'!$G$10),"Y",IF(AND(H11&gt;='Intersection Mileposts'!$F$11,H11&lt;='Intersection Mileposts'!$G$11),"Y",IF(AND(H11&gt;='Intersection Mileposts'!$F$12,H11&lt;='Intersection Mileposts'!$G$12),"Y",IF(AND(H11&gt;='Intersection Mileposts'!$F$13,H11&lt;='Intersection Mileposts'!$G$13),"Y",IF(AND(H11&gt;='Intersection Mileposts'!$F$14,H11&lt;='Intersection Mileposts'!$G$14),"Y",IF(AND(H11&gt;='Intersection Mileposts'!$F$15,H11&lt;='Intersection Mileposts'!$G$15),"Y",IF(AND(H11&gt;='Intersection Mileposts'!$F$16,H11&lt;='Intersection Mileposts'!$G$16),"Y",IF(AND(H11&gt;='Intersection Mileposts'!$F$17,H11&lt;='Intersection Mileposts'!$G$17),"Y",IF(AND(H11&gt;='Intersection Mileposts'!$F$18,H11&lt;='Intersection Mileposts'!$G$18),"Y",IF(AND(H11&gt;='Intersection Mileposts'!$F$19,H11&lt;='Intersection Mileposts'!$G$19),"Y",IF(AND(H11&gt;='Intersection Mileposts'!$F$20,H11&lt;='Intersection Mileposts'!$G$20),"Y",IF(AND(H11&gt;='Intersection Mileposts'!$F$21,H11&lt;='Intersection Mileposts'!$G$21),"Y",IF(AND(H11&gt;='Intersection Mileposts'!$F$22,H11&lt;='Intersection Mileposts'!$G$22),"Y",IF(AND(H11&gt;='Intersection Mileposts'!$F$23,H11&lt;='Intersection Mileposts'!$G$23),"Y",IF(AND(H11&gt;='Intersection Mileposts'!$F$24,H11&lt;='Intersection Mileposts'!$G$24),"Y",IF(AND(H11&gt;='Intersection Mileposts'!$F$25,H11&lt;='Intersection Mileposts'!$G$25),"Y",IF(AND(H11&gt;='Intersection Mileposts'!$F$26,H11&lt;='Intersection Mileposts'!$G$26),"Y",IF(AND(H11&gt;='Intersection Mileposts'!$F$27,H11&lt;='Intersection Mileposts'!$G$27),"Y",IF(AND(H11&gt;='Intersection Mileposts'!$F$28,H11&lt;='Intersection Mileposts'!$G$28),"Y",IF(AND(H11&gt;='Intersection Mileposts'!$F$29,H11&lt;='Intersection Mileposts'!$G$29),"Y", IF(AND(H11&gt;='Intersection Mileposts'!$F$30,H11&lt;='Intersection Mileposts'!$G$30),"Y",IF(AND(H11&gt;='Intersection Mileposts'!$F$31,H11&lt;='Intersection Mileposts'!$G$31),"Y",IF(AND(H11&gt;='Intersection Mileposts'!$F$32,H11&lt;='Intersection Mileposts'!$G$32),"Y",IF(AND(H11&gt;='Intersection Mileposts'!$F$33,H11&lt;='Intersection Mileposts'!$G$33),"Y",IF(AND(H11&gt;='Intersection Mileposts'!$F$34,H11&lt;='Intersection Mileposts'!$G$34),"Y",IF(AND(H11&gt;='Intersection Mileposts'!$F$35,H11&lt;='Intersection Mileposts'!$G$35),"Y",IF(AND(H11&gt;='Intersection Mileposts'!$F$36,H11&lt;='Intersection Mileposts'!$G$36),"Y",IF(AND(H11&gt;='Intersection Mileposts'!$F$37,H11&lt;='Intersection Mileposts'!$G$37),"Y",IF(AND(H11&gt;='Intersection Mileposts'!$F$38,H11&lt;='Intersection Mileposts'!$G$38),"Y",IF(AND(H11&gt;='Intersection Mileposts'!$F$39,H11&lt;='Intersection Mileposts'!$G$39),"Y","N"))))))))))))))))))))))))))))))))))))</f>
        <v>Y</v>
      </c>
    </row>
    <row r="12" spans="1:46" x14ac:dyDescent="0.35">
      <c r="A12" s="271">
        <v>107863508</v>
      </c>
      <c r="B12" s="269">
        <v>45560</v>
      </c>
      <c r="C12" s="270">
        <v>19</v>
      </c>
      <c r="D12" s="270">
        <v>1</v>
      </c>
      <c r="E12" s="270">
        <v>8</v>
      </c>
      <c r="F12" s="270">
        <v>5</v>
      </c>
      <c r="G12" s="272" t="s">
        <v>7</v>
      </c>
      <c r="H12" s="273">
        <v>17.811</v>
      </c>
      <c r="I12" s="271" t="s">
        <v>808</v>
      </c>
      <c r="J12" s="268"/>
      <c r="K12" s="268"/>
      <c r="L12" s="274"/>
      <c r="M12" s="275"/>
      <c r="N12" s="276"/>
      <c r="P12" s="291">
        <f>IF(R12 = "", "", COUNT($R$4:R12))</f>
        <v>9</v>
      </c>
      <c r="Q12" s="291">
        <f t="shared" si="0"/>
        <v>2024</v>
      </c>
      <c r="R12" s="292">
        <f t="shared" si="1"/>
        <v>1</v>
      </c>
      <c r="S12" s="293" t="str">
        <f t="shared" si="3"/>
        <v/>
      </c>
      <c r="T12" s="294" t="str">
        <f t="shared" si="4"/>
        <v/>
      </c>
      <c r="U12" s="295" t="str">
        <f t="shared" si="5"/>
        <v/>
      </c>
      <c r="V12" s="296" t="str">
        <f t="shared" si="6"/>
        <v/>
      </c>
      <c r="W12" s="8"/>
      <c r="AR12" s="2">
        <f t="shared" si="7"/>
        <v>9</v>
      </c>
      <c r="AS12" s="2" t="str">
        <f t="shared" si="2"/>
        <v/>
      </c>
      <c r="AT12" s="2" t="str">
        <f>IF(AR12="","",IF(AND(H12&gt;='Intersection Mileposts'!$F$5,H12&lt;='Intersection Mileposts'!$G$5),"Y",IF(AND(H12&gt;='Intersection Mileposts'!$F$6,H12&lt;='Intersection Mileposts'!$G$6),"Y",IF(AND(H12&gt;='Intersection Mileposts'!$F$7,H12&lt;='Intersection Mileposts'!$G$7),"Y",IF(AND(H12&gt;='Intersection Mileposts'!$F$8,H12&lt;='Intersection Mileposts'!$G$8),"Y",IF(AND(H12&gt;='Intersection Mileposts'!$F$9,H12&lt;='Intersection Mileposts'!$G$9),"Y",IF(AND(H12&gt;='Intersection Mileposts'!$F$10,H12&lt;='Intersection Mileposts'!$G$10),"Y",IF(AND(H12&gt;='Intersection Mileposts'!$F$11,H12&lt;='Intersection Mileposts'!$G$11),"Y",IF(AND(H12&gt;='Intersection Mileposts'!$F$12,H12&lt;='Intersection Mileposts'!$G$12),"Y",IF(AND(H12&gt;='Intersection Mileposts'!$F$13,H12&lt;='Intersection Mileposts'!$G$13),"Y",IF(AND(H12&gt;='Intersection Mileposts'!$F$14,H12&lt;='Intersection Mileposts'!$G$14),"Y",IF(AND(H12&gt;='Intersection Mileposts'!$F$15,H12&lt;='Intersection Mileposts'!$G$15),"Y",IF(AND(H12&gt;='Intersection Mileposts'!$F$16,H12&lt;='Intersection Mileposts'!$G$16),"Y",IF(AND(H12&gt;='Intersection Mileposts'!$F$17,H12&lt;='Intersection Mileposts'!$G$17),"Y",IF(AND(H12&gt;='Intersection Mileposts'!$F$18,H12&lt;='Intersection Mileposts'!$G$18),"Y",IF(AND(H12&gt;='Intersection Mileposts'!$F$19,H12&lt;='Intersection Mileposts'!$G$19),"Y",IF(AND(H12&gt;='Intersection Mileposts'!$F$20,H12&lt;='Intersection Mileposts'!$G$20),"Y",IF(AND(H12&gt;='Intersection Mileposts'!$F$21,H12&lt;='Intersection Mileposts'!$G$21),"Y",IF(AND(H12&gt;='Intersection Mileposts'!$F$22,H12&lt;='Intersection Mileposts'!$G$22),"Y",IF(AND(H12&gt;='Intersection Mileposts'!$F$23,H12&lt;='Intersection Mileposts'!$G$23),"Y",IF(AND(H12&gt;='Intersection Mileposts'!$F$24,H12&lt;='Intersection Mileposts'!$G$24),"Y",IF(AND(H12&gt;='Intersection Mileposts'!$F$25,H12&lt;='Intersection Mileposts'!$G$25),"Y",IF(AND(H12&gt;='Intersection Mileposts'!$F$26,H12&lt;='Intersection Mileposts'!$G$26),"Y",IF(AND(H12&gt;='Intersection Mileposts'!$F$27,H12&lt;='Intersection Mileposts'!$G$27),"Y",IF(AND(H12&gt;='Intersection Mileposts'!$F$28,H12&lt;='Intersection Mileposts'!$G$28),"Y",IF(AND(H12&gt;='Intersection Mileposts'!$F$29,H12&lt;='Intersection Mileposts'!$G$29),"Y", IF(AND(H12&gt;='Intersection Mileposts'!$F$30,H12&lt;='Intersection Mileposts'!$G$30),"Y",IF(AND(H12&gt;='Intersection Mileposts'!$F$31,H12&lt;='Intersection Mileposts'!$G$31),"Y",IF(AND(H12&gt;='Intersection Mileposts'!$F$32,H12&lt;='Intersection Mileposts'!$G$32),"Y",IF(AND(H12&gt;='Intersection Mileposts'!$F$33,H12&lt;='Intersection Mileposts'!$G$33),"Y",IF(AND(H12&gt;='Intersection Mileposts'!$F$34,H12&lt;='Intersection Mileposts'!$G$34),"Y",IF(AND(H12&gt;='Intersection Mileposts'!$F$35,H12&lt;='Intersection Mileposts'!$G$35),"Y",IF(AND(H12&gt;='Intersection Mileposts'!$F$36,H12&lt;='Intersection Mileposts'!$G$36),"Y",IF(AND(H12&gt;='Intersection Mileposts'!$F$37,H12&lt;='Intersection Mileposts'!$G$37),"Y",IF(AND(H12&gt;='Intersection Mileposts'!$F$38,H12&lt;='Intersection Mileposts'!$G$38),"Y",IF(AND(H12&gt;='Intersection Mileposts'!$F$39,H12&lt;='Intersection Mileposts'!$G$39),"Y","N"))))))))))))))))))))))))))))))))))))</f>
        <v>Y</v>
      </c>
    </row>
    <row r="13" spans="1:46" ht="15" thickBot="1" x14ac:dyDescent="0.4">
      <c r="A13" s="271">
        <v>107867161</v>
      </c>
      <c r="B13" s="269">
        <v>45564</v>
      </c>
      <c r="C13" s="270">
        <v>30</v>
      </c>
      <c r="D13" s="270">
        <v>1</v>
      </c>
      <c r="E13" s="270">
        <v>8</v>
      </c>
      <c r="F13" s="270">
        <v>5</v>
      </c>
      <c r="G13" s="272" t="s">
        <v>3</v>
      </c>
      <c r="H13" s="273">
        <v>17.811</v>
      </c>
      <c r="I13" s="271" t="s">
        <v>743</v>
      </c>
      <c r="J13" s="268"/>
      <c r="K13" s="268"/>
      <c r="L13" s="274"/>
      <c r="M13" s="275"/>
      <c r="N13" s="276"/>
      <c r="P13" s="291">
        <f>IF(R13 = "", "", COUNT($R$4:R13))</f>
        <v>10</v>
      </c>
      <c r="Q13" s="291">
        <f t="shared" si="0"/>
        <v>2024</v>
      </c>
      <c r="R13" s="292">
        <f t="shared" si="1"/>
        <v>8.4</v>
      </c>
      <c r="S13" s="293" t="str">
        <f t="shared" si="3"/>
        <v/>
      </c>
      <c r="T13" s="294" t="str">
        <f t="shared" si="4"/>
        <v/>
      </c>
      <c r="U13" s="295" t="str">
        <f t="shared" si="5"/>
        <v/>
      </c>
      <c r="V13" s="296" t="str">
        <f t="shared" si="6"/>
        <v/>
      </c>
      <c r="W13" s="8"/>
      <c r="AR13" s="2">
        <f t="shared" si="7"/>
        <v>10</v>
      </c>
      <c r="AS13" s="2" t="str">
        <f t="shared" si="2"/>
        <v/>
      </c>
      <c r="AT13" s="2" t="str">
        <f>IF(AR13="","",IF(AND(H13&gt;='Intersection Mileposts'!$F$5,H13&lt;='Intersection Mileposts'!$G$5),"Y",IF(AND(H13&gt;='Intersection Mileposts'!$F$6,H13&lt;='Intersection Mileposts'!$G$6),"Y",IF(AND(H13&gt;='Intersection Mileposts'!$F$7,H13&lt;='Intersection Mileposts'!$G$7),"Y",IF(AND(H13&gt;='Intersection Mileposts'!$F$8,H13&lt;='Intersection Mileposts'!$G$8),"Y",IF(AND(H13&gt;='Intersection Mileposts'!$F$9,H13&lt;='Intersection Mileposts'!$G$9),"Y",IF(AND(H13&gt;='Intersection Mileposts'!$F$10,H13&lt;='Intersection Mileposts'!$G$10),"Y",IF(AND(H13&gt;='Intersection Mileposts'!$F$11,H13&lt;='Intersection Mileposts'!$G$11),"Y",IF(AND(H13&gt;='Intersection Mileposts'!$F$12,H13&lt;='Intersection Mileposts'!$G$12),"Y",IF(AND(H13&gt;='Intersection Mileposts'!$F$13,H13&lt;='Intersection Mileposts'!$G$13),"Y",IF(AND(H13&gt;='Intersection Mileposts'!$F$14,H13&lt;='Intersection Mileposts'!$G$14),"Y",IF(AND(H13&gt;='Intersection Mileposts'!$F$15,H13&lt;='Intersection Mileposts'!$G$15),"Y",IF(AND(H13&gt;='Intersection Mileposts'!$F$16,H13&lt;='Intersection Mileposts'!$G$16),"Y",IF(AND(H13&gt;='Intersection Mileposts'!$F$17,H13&lt;='Intersection Mileposts'!$G$17),"Y",IF(AND(H13&gt;='Intersection Mileposts'!$F$18,H13&lt;='Intersection Mileposts'!$G$18),"Y",IF(AND(H13&gt;='Intersection Mileposts'!$F$19,H13&lt;='Intersection Mileposts'!$G$19),"Y",IF(AND(H13&gt;='Intersection Mileposts'!$F$20,H13&lt;='Intersection Mileposts'!$G$20),"Y",IF(AND(H13&gt;='Intersection Mileposts'!$F$21,H13&lt;='Intersection Mileposts'!$G$21),"Y",IF(AND(H13&gt;='Intersection Mileposts'!$F$22,H13&lt;='Intersection Mileposts'!$G$22),"Y",IF(AND(H13&gt;='Intersection Mileposts'!$F$23,H13&lt;='Intersection Mileposts'!$G$23),"Y",IF(AND(H13&gt;='Intersection Mileposts'!$F$24,H13&lt;='Intersection Mileposts'!$G$24),"Y",IF(AND(H13&gt;='Intersection Mileposts'!$F$25,H13&lt;='Intersection Mileposts'!$G$25),"Y",IF(AND(H13&gt;='Intersection Mileposts'!$F$26,H13&lt;='Intersection Mileposts'!$G$26),"Y",IF(AND(H13&gt;='Intersection Mileposts'!$F$27,H13&lt;='Intersection Mileposts'!$G$27),"Y",IF(AND(H13&gt;='Intersection Mileposts'!$F$28,H13&lt;='Intersection Mileposts'!$G$28),"Y",IF(AND(H13&gt;='Intersection Mileposts'!$F$29,H13&lt;='Intersection Mileposts'!$G$29),"Y", IF(AND(H13&gt;='Intersection Mileposts'!$F$30,H13&lt;='Intersection Mileposts'!$G$30),"Y",IF(AND(H13&gt;='Intersection Mileposts'!$F$31,H13&lt;='Intersection Mileposts'!$G$31),"Y",IF(AND(H13&gt;='Intersection Mileposts'!$F$32,H13&lt;='Intersection Mileposts'!$G$32),"Y",IF(AND(H13&gt;='Intersection Mileposts'!$F$33,H13&lt;='Intersection Mileposts'!$G$33),"Y",IF(AND(H13&gt;='Intersection Mileposts'!$F$34,H13&lt;='Intersection Mileposts'!$G$34),"Y",IF(AND(H13&gt;='Intersection Mileposts'!$F$35,H13&lt;='Intersection Mileposts'!$G$35),"Y",IF(AND(H13&gt;='Intersection Mileposts'!$F$36,H13&lt;='Intersection Mileposts'!$G$36),"Y",IF(AND(H13&gt;='Intersection Mileposts'!$F$37,H13&lt;='Intersection Mileposts'!$G$37),"Y",IF(AND(H13&gt;='Intersection Mileposts'!$F$38,H13&lt;='Intersection Mileposts'!$G$38),"Y",IF(AND(H13&gt;='Intersection Mileposts'!$F$39,H13&lt;='Intersection Mileposts'!$G$39),"Y","N"))))))))))))))))))))))))))))))))))))</f>
        <v>Y</v>
      </c>
    </row>
    <row r="14" spans="1:46" ht="15" thickBot="1" x14ac:dyDescent="0.4">
      <c r="A14" s="271">
        <v>107896873</v>
      </c>
      <c r="B14" s="269">
        <v>45582</v>
      </c>
      <c r="C14" s="270">
        <v>26</v>
      </c>
      <c r="D14" s="270">
        <v>1</v>
      </c>
      <c r="E14" s="270">
        <v>8</v>
      </c>
      <c r="F14" s="270">
        <v>5</v>
      </c>
      <c r="G14" s="272" t="s">
        <v>7</v>
      </c>
      <c r="H14" s="273">
        <v>17.811</v>
      </c>
      <c r="I14" s="271" t="s">
        <v>859</v>
      </c>
      <c r="J14" s="268"/>
      <c r="K14" s="268"/>
      <c r="L14" s="274"/>
      <c r="M14" s="275"/>
      <c r="N14" s="276"/>
      <c r="P14" s="291">
        <f>IF(R14 = "", "", COUNT($R$4:R14))</f>
        <v>11</v>
      </c>
      <c r="Q14" s="291">
        <f t="shared" si="0"/>
        <v>2024</v>
      </c>
      <c r="R14" s="292">
        <f t="shared" si="1"/>
        <v>1</v>
      </c>
      <c r="S14" s="293" t="str">
        <f t="shared" si="3"/>
        <v/>
      </c>
      <c r="T14" s="294" t="str">
        <f t="shared" si="4"/>
        <v/>
      </c>
      <c r="U14" s="295" t="str">
        <f t="shared" si="5"/>
        <v/>
      </c>
      <c r="V14" s="296" t="str">
        <f t="shared" si="6"/>
        <v/>
      </c>
      <c r="W14" s="8"/>
      <c r="X14" s="478" t="s">
        <v>177</v>
      </c>
      <c r="Y14" s="479"/>
      <c r="Z14" s="479"/>
      <c r="AA14" s="479"/>
      <c r="AB14" s="479"/>
      <c r="AC14" s="479"/>
      <c r="AD14" s="479"/>
      <c r="AE14" s="480"/>
      <c r="AR14" s="2">
        <f t="shared" si="7"/>
        <v>11</v>
      </c>
      <c r="AS14" s="2" t="str">
        <f t="shared" si="2"/>
        <v/>
      </c>
      <c r="AT14" s="2" t="str">
        <f>IF(AR14="","",IF(AND(H14&gt;='Intersection Mileposts'!$F$5,H14&lt;='Intersection Mileposts'!$G$5),"Y",IF(AND(H14&gt;='Intersection Mileposts'!$F$6,H14&lt;='Intersection Mileposts'!$G$6),"Y",IF(AND(H14&gt;='Intersection Mileposts'!$F$7,H14&lt;='Intersection Mileposts'!$G$7),"Y",IF(AND(H14&gt;='Intersection Mileposts'!$F$8,H14&lt;='Intersection Mileposts'!$G$8),"Y",IF(AND(H14&gt;='Intersection Mileposts'!$F$9,H14&lt;='Intersection Mileposts'!$G$9),"Y",IF(AND(H14&gt;='Intersection Mileposts'!$F$10,H14&lt;='Intersection Mileposts'!$G$10),"Y",IF(AND(H14&gt;='Intersection Mileposts'!$F$11,H14&lt;='Intersection Mileposts'!$G$11),"Y",IF(AND(H14&gt;='Intersection Mileposts'!$F$12,H14&lt;='Intersection Mileposts'!$G$12),"Y",IF(AND(H14&gt;='Intersection Mileposts'!$F$13,H14&lt;='Intersection Mileposts'!$G$13),"Y",IF(AND(H14&gt;='Intersection Mileposts'!$F$14,H14&lt;='Intersection Mileposts'!$G$14),"Y",IF(AND(H14&gt;='Intersection Mileposts'!$F$15,H14&lt;='Intersection Mileposts'!$G$15),"Y",IF(AND(H14&gt;='Intersection Mileposts'!$F$16,H14&lt;='Intersection Mileposts'!$G$16),"Y",IF(AND(H14&gt;='Intersection Mileposts'!$F$17,H14&lt;='Intersection Mileposts'!$G$17),"Y",IF(AND(H14&gt;='Intersection Mileposts'!$F$18,H14&lt;='Intersection Mileposts'!$G$18),"Y",IF(AND(H14&gt;='Intersection Mileposts'!$F$19,H14&lt;='Intersection Mileposts'!$G$19),"Y",IF(AND(H14&gt;='Intersection Mileposts'!$F$20,H14&lt;='Intersection Mileposts'!$G$20),"Y",IF(AND(H14&gt;='Intersection Mileposts'!$F$21,H14&lt;='Intersection Mileposts'!$G$21),"Y",IF(AND(H14&gt;='Intersection Mileposts'!$F$22,H14&lt;='Intersection Mileposts'!$G$22),"Y",IF(AND(H14&gt;='Intersection Mileposts'!$F$23,H14&lt;='Intersection Mileposts'!$G$23),"Y",IF(AND(H14&gt;='Intersection Mileposts'!$F$24,H14&lt;='Intersection Mileposts'!$G$24),"Y",IF(AND(H14&gt;='Intersection Mileposts'!$F$25,H14&lt;='Intersection Mileposts'!$G$25),"Y",IF(AND(H14&gt;='Intersection Mileposts'!$F$26,H14&lt;='Intersection Mileposts'!$G$26),"Y",IF(AND(H14&gt;='Intersection Mileposts'!$F$27,H14&lt;='Intersection Mileposts'!$G$27),"Y",IF(AND(H14&gt;='Intersection Mileposts'!$F$28,H14&lt;='Intersection Mileposts'!$G$28),"Y",IF(AND(H14&gt;='Intersection Mileposts'!$F$29,H14&lt;='Intersection Mileposts'!$G$29),"Y", IF(AND(H14&gt;='Intersection Mileposts'!$F$30,H14&lt;='Intersection Mileposts'!$G$30),"Y",IF(AND(H14&gt;='Intersection Mileposts'!$F$31,H14&lt;='Intersection Mileposts'!$G$31),"Y",IF(AND(H14&gt;='Intersection Mileposts'!$F$32,H14&lt;='Intersection Mileposts'!$G$32),"Y",IF(AND(H14&gt;='Intersection Mileposts'!$F$33,H14&lt;='Intersection Mileposts'!$G$33),"Y",IF(AND(H14&gt;='Intersection Mileposts'!$F$34,H14&lt;='Intersection Mileposts'!$G$34),"Y",IF(AND(H14&gt;='Intersection Mileposts'!$F$35,H14&lt;='Intersection Mileposts'!$G$35),"Y",IF(AND(H14&gt;='Intersection Mileposts'!$F$36,H14&lt;='Intersection Mileposts'!$G$36),"Y",IF(AND(H14&gt;='Intersection Mileposts'!$F$37,H14&lt;='Intersection Mileposts'!$G$37),"Y",IF(AND(H14&gt;='Intersection Mileposts'!$F$38,H14&lt;='Intersection Mileposts'!$G$38),"Y",IF(AND(H14&gt;='Intersection Mileposts'!$F$39,H14&lt;='Intersection Mileposts'!$G$39),"Y","N"))))))))))))))))))))))))))))))))))))</f>
        <v>Y</v>
      </c>
    </row>
    <row r="15" spans="1:46" ht="15" customHeight="1" x14ac:dyDescent="0.35">
      <c r="A15" s="271">
        <v>107897875</v>
      </c>
      <c r="B15" s="269">
        <v>45589</v>
      </c>
      <c r="C15" s="270">
        <v>24</v>
      </c>
      <c r="D15" s="270">
        <v>1</v>
      </c>
      <c r="E15" s="270">
        <v>8</v>
      </c>
      <c r="F15" s="270">
        <v>1</v>
      </c>
      <c r="G15" s="272" t="s">
        <v>7</v>
      </c>
      <c r="H15" s="273">
        <v>17.811</v>
      </c>
      <c r="I15" s="271" t="s">
        <v>840</v>
      </c>
      <c r="J15" s="268"/>
      <c r="K15" s="268"/>
      <c r="L15" s="274"/>
      <c r="M15" s="275"/>
      <c r="N15" s="276"/>
      <c r="P15" s="291">
        <f>IF(R15 = "", "", COUNT($R$4:R15))</f>
        <v>12</v>
      </c>
      <c r="Q15" s="291">
        <f t="shared" si="0"/>
        <v>2024</v>
      </c>
      <c r="R15" s="292">
        <f t="shared" si="1"/>
        <v>1</v>
      </c>
      <c r="S15" s="293" t="str">
        <f t="shared" si="3"/>
        <v/>
      </c>
      <c r="T15" s="294" t="str">
        <f t="shared" si="4"/>
        <v/>
      </c>
      <c r="U15" s="295" t="str">
        <f t="shared" si="5"/>
        <v/>
      </c>
      <c r="V15" s="296" t="str">
        <f t="shared" si="6"/>
        <v/>
      </c>
      <c r="W15" s="8"/>
      <c r="X15" s="467">
        <v>1</v>
      </c>
      <c r="Y15" s="470" t="s">
        <v>193</v>
      </c>
      <c r="Z15" s="471"/>
      <c r="AA15" s="471"/>
      <c r="AB15" s="471"/>
      <c r="AC15" s="471"/>
      <c r="AD15" s="471"/>
      <c r="AE15" s="472"/>
      <c r="AR15" s="2">
        <f t="shared" si="7"/>
        <v>12</v>
      </c>
      <c r="AS15" s="2" t="str">
        <f t="shared" si="2"/>
        <v/>
      </c>
      <c r="AT15" s="2" t="str">
        <f>IF(AR15="","",IF(AND(H15&gt;='Intersection Mileposts'!$F$5,H15&lt;='Intersection Mileposts'!$G$5),"Y",IF(AND(H15&gt;='Intersection Mileposts'!$F$6,H15&lt;='Intersection Mileposts'!$G$6),"Y",IF(AND(H15&gt;='Intersection Mileposts'!$F$7,H15&lt;='Intersection Mileposts'!$G$7),"Y",IF(AND(H15&gt;='Intersection Mileposts'!$F$8,H15&lt;='Intersection Mileposts'!$G$8),"Y",IF(AND(H15&gt;='Intersection Mileposts'!$F$9,H15&lt;='Intersection Mileposts'!$G$9),"Y",IF(AND(H15&gt;='Intersection Mileposts'!$F$10,H15&lt;='Intersection Mileposts'!$G$10),"Y",IF(AND(H15&gt;='Intersection Mileposts'!$F$11,H15&lt;='Intersection Mileposts'!$G$11),"Y",IF(AND(H15&gt;='Intersection Mileposts'!$F$12,H15&lt;='Intersection Mileposts'!$G$12),"Y",IF(AND(H15&gt;='Intersection Mileposts'!$F$13,H15&lt;='Intersection Mileposts'!$G$13),"Y",IF(AND(H15&gt;='Intersection Mileposts'!$F$14,H15&lt;='Intersection Mileposts'!$G$14),"Y",IF(AND(H15&gt;='Intersection Mileposts'!$F$15,H15&lt;='Intersection Mileposts'!$G$15),"Y",IF(AND(H15&gt;='Intersection Mileposts'!$F$16,H15&lt;='Intersection Mileposts'!$G$16),"Y",IF(AND(H15&gt;='Intersection Mileposts'!$F$17,H15&lt;='Intersection Mileposts'!$G$17),"Y",IF(AND(H15&gt;='Intersection Mileposts'!$F$18,H15&lt;='Intersection Mileposts'!$G$18),"Y",IF(AND(H15&gt;='Intersection Mileposts'!$F$19,H15&lt;='Intersection Mileposts'!$G$19),"Y",IF(AND(H15&gt;='Intersection Mileposts'!$F$20,H15&lt;='Intersection Mileposts'!$G$20),"Y",IF(AND(H15&gt;='Intersection Mileposts'!$F$21,H15&lt;='Intersection Mileposts'!$G$21),"Y",IF(AND(H15&gt;='Intersection Mileposts'!$F$22,H15&lt;='Intersection Mileposts'!$G$22),"Y",IF(AND(H15&gt;='Intersection Mileposts'!$F$23,H15&lt;='Intersection Mileposts'!$G$23),"Y",IF(AND(H15&gt;='Intersection Mileposts'!$F$24,H15&lt;='Intersection Mileposts'!$G$24),"Y",IF(AND(H15&gt;='Intersection Mileposts'!$F$25,H15&lt;='Intersection Mileposts'!$G$25),"Y",IF(AND(H15&gt;='Intersection Mileposts'!$F$26,H15&lt;='Intersection Mileposts'!$G$26),"Y",IF(AND(H15&gt;='Intersection Mileposts'!$F$27,H15&lt;='Intersection Mileposts'!$G$27),"Y",IF(AND(H15&gt;='Intersection Mileposts'!$F$28,H15&lt;='Intersection Mileposts'!$G$28),"Y",IF(AND(H15&gt;='Intersection Mileposts'!$F$29,H15&lt;='Intersection Mileposts'!$G$29),"Y", IF(AND(H15&gt;='Intersection Mileposts'!$F$30,H15&lt;='Intersection Mileposts'!$G$30),"Y",IF(AND(H15&gt;='Intersection Mileposts'!$F$31,H15&lt;='Intersection Mileposts'!$G$31),"Y",IF(AND(H15&gt;='Intersection Mileposts'!$F$32,H15&lt;='Intersection Mileposts'!$G$32),"Y",IF(AND(H15&gt;='Intersection Mileposts'!$F$33,H15&lt;='Intersection Mileposts'!$G$33),"Y",IF(AND(H15&gt;='Intersection Mileposts'!$F$34,H15&lt;='Intersection Mileposts'!$G$34),"Y",IF(AND(H15&gt;='Intersection Mileposts'!$F$35,H15&lt;='Intersection Mileposts'!$G$35),"Y",IF(AND(H15&gt;='Intersection Mileposts'!$F$36,H15&lt;='Intersection Mileposts'!$G$36),"Y",IF(AND(H15&gt;='Intersection Mileposts'!$F$37,H15&lt;='Intersection Mileposts'!$G$37),"Y",IF(AND(H15&gt;='Intersection Mileposts'!$F$38,H15&lt;='Intersection Mileposts'!$G$38),"Y",IF(AND(H15&gt;='Intersection Mileposts'!$F$39,H15&lt;='Intersection Mileposts'!$G$39),"Y","N"))))))))))))))))))))))))))))))))))))</f>
        <v>Y</v>
      </c>
    </row>
    <row r="16" spans="1:46" ht="15" customHeight="1" x14ac:dyDescent="0.35">
      <c r="A16" s="271">
        <v>107899978</v>
      </c>
      <c r="B16" s="269">
        <v>45592</v>
      </c>
      <c r="C16" s="270">
        <v>19</v>
      </c>
      <c r="D16" s="270">
        <v>2</v>
      </c>
      <c r="E16" s="270">
        <v>8</v>
      </c>
      <c r="F16" s="270">
        <v>5</v>
      </c>
      <c r="G16" s="272" t="s">
        <v>7</v>
      </c>
      <c r="H16" s="273">
        <v>17.811</v>
      </c>
      <c r="I16" s="271" t="s">
        <v>808</v>
      </c>
      <c r="J16" s="268"/>
      <c r="K16" s="268"/>
      <c r="L16" s="274"/>
      <c r="M16" s="275"/>
      <c r="N16" s="276"/>
      <c r="P16" s="291">
        <f>IF(R16 = "", "", COUNT($R$4:R16))</f>
        <v>13</v>
      </c>
      <c r="Q16" s="291">
        <f t="shared" si="0"/>
        <v>2024</v>
      </c>
      <c r="R16" s="292">
        <f t="shared" si="1"/>
        <v>1</v>
      </c>
      <c r="S16" s="293" t="str">
        <f t="shared" si="3"/>
        <v/>
      </c>
      <c r="T16" s="294" t="str">
        <f t="shared" si="4"/>
        <v/>
      </c>
      <c r="U16" s="295" t="str">
        <f t="shared" si="5"/>
        <v/>
      </c>
      <c r="V16" s="296" t="str">
        <f t="shared" si="6"/>
        <v/>
      </c>
      <c r="W16" s="8"/>
      <c r="X16" s="468"/>
      <c r="Y16" s="473"/>
      <c r="Z16" s="474"/>
      <c r="AA16" s="474"/>
      <c r="AB16" s="474"/>
      <c r="AC16" s="474"/>
      <c r="AD16" s="474"/>
      <c r="AE16" s="475"/>
      <c r="AR16" s="2">
        <f t="shared" si="7"/>
        <v>13</v>
      </c>
      <c r="AS16" s="2" t="str">
        <f t="shared" si="2"/>
        <v/>
      </c>
      <c r="AT16" s="2" t="str">
        <f>IF(AR16="","",IF(AND(H16&gt;='Intersection Mileposts'!$F$5,H16&lt;='Intersection Mileposts'!$G$5),"Y",IF(AND(H16&gt;='Intersection Mileposts'!$F$6,H16&lt;='Intersection Mileposts'!$G$6),"Y",IF(AND(H16&gt;='Intersection Mileposts'!$F$7,H16&lt;='Intersection Mileposts'!$G$7),"Y",IF(AND(H16&gt;='Intersection Mileposts'!$F$8,H16&lt;='Intersection Mileposts'!$G$8),"Y",IF(AND(H16&gt;='Intersection Mileposts'!$F$9,H16&lt;='Intersection Mileposts'!$G$9),"Y",IF(AND(H16&gt;='Intersection Mileposts'!$F$10,H16&lt;='Intersection Mileposts'!$G$10),"Y",IF(AND(H16&gt;='Intersection Mileposts'!$F$11,H16&lt;='Intersection Mileposts'!$G$11),"Y",IF(AND(H16&gt;='Intersection Mileposts'!$F$12,H16&lt;='Intersection Mileposts'!$G$12),"Y",IF(AND(H16&gt;='Intersection Mileposts'!$F$13,H16&lt;='Intersection Mileposts'!$G$13),"Y",IF(AND(H16&gt;='Intersection Mileposts'!$F$14,H16&lt;='Intersection Mileposts'!$G$14),"Y",IF(AND(H16&gt;='Intersection Mileposts'!$F$15,H16&lt;='Intersection Mileposts'!$G$15),"Y",IF(AND(H16&gt;='Intersection Mileposts'!$F$16,H16&lt;='Intersection Mileposts'!$G$16),"Y",IF(AND(H16&gt;='Intersection Mileposts'!$F$17,H16&lt;='Intersection Mileposts'!$G$17),"Y",IF(AND(H16&gt;='Intersection Mileposts'!$F$18,H16&lt;='Intersection Mileposts'!$G$18),"Y",IF(AND(H16&gt;='Intersection Mileposts'!$F$19,H16&lt;='Intersection Mileposts'!$G$19),"Y",IF(AND(H16&gt;='Intersection Mileposts'!$F$20,H16&lt;='Intersection Mileposts'!$G$20),"Y",IF(AND(H16&gt;='Intersection Mileposts'!$F$21,H16&lt;='Intersection Mileposts'!$G$21),"Y",IF(AND(H16&gt;='Intersection Mileposts'!$F$22,H16&lt;='Intersection Mileposts'!$G$22),"Y",IF(AND(H16&gt;='Intersection Mileposts'!$F$23,H16&lt;='Intersection Mileposts'!$G$23),"Y",IF(AND(H16&gt;='Intersection Mileposts'!$F$24,H16&lt;='Intersection Mileposts'!$G$24),"Y",IF(AND(H16&gt;='Intersection Mileposts'!$F$25,H16&lt;='Intersection Mileposts'!$G$25),"Y",IF(AND(H16&gt;='Intersection Mileposts'!$F$26,H16&lt;='Intersection Mileposts'!$G$26),"Y",IF(AND(H16&gt;='Intersection Mileposts'!$F$27,H16&lt;='Intersection Mileposts'!$G$27),"Y",IF(AND(H16&gt;='Intersection Mileposts'!$F$28,H16&lt;='Intersection Mileposts'!$G$28),"Y",IF(AND(H16&gt;='Intersection Mileposts'!$F$29,H16&lt;='Intersection Mileposts'!$G$29),"Y", IF(AND(H16&gt;='Intersection Mileposts'!$F$30,H16&lt;='Intersection Mileposts'!$G$30),"Y",IF(AND(H16&gt;='Intersection Mileposts'!$F$31,H16&lt;='Intersection Mileposts'!$G$31),"Y",IF(AND(H16&gt;='Intersection Mileposts'!$F$32,H16&lt;='Intersection Mileposts'!$G$32),"Y",IF(AND(H16&gt;='Intersection Mileposts'!$F$33,H16&lt;='Intersection Mileposts'!$G$33),"Y",IF(AND(H16&gt;='Intersection Mileposts'!$F$34,H16&lt;='Intersection Mileposts'!$G$34),"Y",IF(AND(H16&gt;='Intersection Mileposts'!$F$35,H16&lt;='Intersection Mileposts'!$G$35),"Y",IF(AND(H16&gt;='Intersection Mileposts'!$F$36,H16&lt;='Intersection Mileposts'!$G$36),"Y",IF(AND(H16&gt;='Intersection Mileposts'!$F$37,H16&lt;='Intersection Mileposts'!$G$37),"Y",IF(AND(H16&gt;='Intersection Mileposts'!$F$38,H16&lt;='Intersection Mileposts'!$G$38),"Y",IF(AND(H16&gt;='Intersection Mileposts'!$F$39,H16&lt;='Intersection Mileposts'!$G$39),"Y","N"))))))))))))))))))))))))))))))))))))</f>
        <v>Y</v>
      </c>
    </row>
    <row r="17" spans="1:46" x14ac:dyDescent="0.35">
      <c r="A17" s="271">
        <v>107954933</v>
      </c>
      <c r="B17" s="269">
        <v>45637</v>
      </c>
      <c r="C17" s="270">
        <v>19</v>
      </c>
      <c r="D17" s="270">
        <v>2</v>
      </c>
      <c r="E17" s="270">
        <v>8</v>
      </c>
      <c r="F17" s="270">
        <v>5</v>
      </c>
      <c r="G17" s="272" t="s">
        <v>7</v>
      </c>
      <c r="H17" s="273">
        <v>17.811</v>
      </c>
      <c r="I17" s="271" t="s">
        <v>808</v>
      </c>
      <c r="J17" s="268"/>
      <c r="K17" s="268"/>
      <c r="L17" s="274"/>
      <c r="M17" s="275"/>
      <c r="N17" s="276"/>
      <c r="P17" s="291">
        <f>IF(R17 = "", "", COUNT($R$4:R17))</f>
        <v>14</v>
      </c>
      <c r="Q17" s="291">
        <f t="shared" si="0"/>
        <v>2024</v>
      </c>
      <c r="R17" s="292">
        <f t="shared" si="1"/>
        <v>1</v>
      </c>
      <c r="S17" s="293" t="str">
        <f t="shared" si="3"/>
        <v/>
      </c>
      <c r="T17" s="294" t="str">
        <f t="shared" si="4"/>
        <v/>
      </c>
      <c r="U17" s="295" t="str">
        <f t="shared" si="5"/>
        <v/>
      </c>
      <c r="V17" s="296" t="str">
        <f t="shared" si="6"/>
        <v/>
      </c>
      <c r="W17" s="8"/>
      <c r="X17" s="468"/>
      <c r="Y17" s="473"/>
      <c r="Z17" s="474"/>
      <c r="AA17" s="474"/>
      <c r="AB17" s="474"/>
      <c r="AC17" s="474"/>
      <c r="AD17" s="474"/>
      <c r="AE17" s="475"/>
      <c r="AR17" s="2">
        <f t="shared" si="7"/>
        <v>14</v>
      </c>
      <c r="AS17" s="2" t="str">
        <f t="shared" si="2"/>
        <v/>
      </c>
      <c r="AT17" s="2" t="str">
        <f>IF(AR17="","",IF(AND(H17&gt;='Intersection Mileposts'!$F$5,H17&lt;='Intersection Mileposts'!$G$5),"Y",IF(AND(H17&gt;='Intersection Mileposts'!$F$6,H17&lt;='Intersection Mileposts'!$G$6),"Y",IF(AND(H17&gt;='Intersection Mileposts'!$F$7,H17&lt;='Intersection Mileposts'!$G$7),"Y",IF(AND(H17&gt;='Intersection Mileposts'!$F$8,H17&lt;='Intersection Mileposts'!$G$8),"Y",IF(AND(H17&gt;='Intersection Mileposts'!$F$9,H17&lt;='Intersection Mileposts'!$G$9),"Y",IF(AND(H17&gt;='Intersection Mileposts'!$F$10,H17&lt;='Intersection Mileposts'!$G$10),"Y",IF(AND(H17&gt;='Intersection Mileposts'!$F$11,H17&lt;='Intersection Mileposts'!$G$11),"Y",IF(AND(H17&gt;='Intersection Mileposts'!$F$12,H17&lt;='Intersection Mileposts'!$G$12),"Y",IF(AND(H17&gt;='Intersection Mileposts'!$F$13,H17&lt;='Intersection Mileposts'!$G$13),"Y",IF(AND(H17&gt;='Intersection Mileposts'!$F$14,H17&lt;='Intersection Mileposts'!$G$14),"Y",IF(AND(H17&gt;='Intersection Mileposts'!$F$15,H17&lt;='Intersection Mileposts'!$G$15),"Y",IF(AND(H17&gt;='Intersection Mileposts'!$F$16,H17&lt;='Intersection Mileposts'!$G$16),"Y",IF(AND(H17&gt;='Intersection Mileposts'!$F$17,H17&lt;='Intersection Mileposts'!$G$17),"Y",IF(AND(H17&gt;='Intersection Mileposts'!$F$18,H17&lt;='Intersection Mileposts'!$G$18),"Y",IF(AND(H17&gt;='Intersection Mileposts'!$F$19,H17&lt;='Intersection Mileposts'!$G$19),"Y",IF(AND(H17&gt;='Intersection Mileposts'!$F$20,H17&lt;='Intersection Mileposts'!$G$20),"Y",IF(AND(H17&gt;='Intersection Mileposts'!$F$21,H17&lt;='Intersection Mileposts'!$G$21),"Y",IF(AND(H17&gt;='Intersection Mileposts'!$F$22,H17&lt;='Intersection Mileposts'!$G$22),"Y",IF(AND(H17&gt;='Intersection Mileposts'!$F$23,H17&lt;='Intersection Mileposts'!$G$23),"Y",IF(AND(H17&gt;='Intersection Mileposts'!$F$24,H17&lt;='Intersection Mileposts'!$G$24),"Y",IF(AND(H17&gt;='Intersection Mileposts'!$F$25,H17&lt;='Intersection Mileposts'!$G$25),"Y",IF(AND(H17&gt;='Intersection Mileposts'!$F$26,H17&lt;='Intersection Mileposts'!$G$26),"Y",IF(AND(H17&gt;='Intersection Mileposts'!$F$27,H17&lt;='Intersection Mileposts'!$G$27),"Y",IF(AND(H17&gt;='Intersection Mileposts'!$F$28,H17&lt;='Intersection Mileposts'!$G$28),"Y",IF(AND(H17&gt;='Intersection Mileposts'!$F$29,H17&lt;='Intersection Mileposts'!$G$29),"Y", IF(AND(H17&gt;='Intersection Mileposts'!$F$30,H17&lt;='Intersection Mileposts'!$G$30),"Y",IF(AND(H17&gt;='Intersection Mileposts'!$F$31,H17&lt;='Intersection Mileposts'!$G$31),"Y",IF(AND(H17&gt;='Intersection Mileposts'!$F$32,H17&lt;='Intersection Mileposts'!$G$32),"Y",IF(AND(H17&gt;='Intersection Mileposts'!$F$33,H17&lt;='Intersection Mileposts'!$G$33),"Y",IF(AND(H17&gt;='Intersection Mileposts'!$F$34,H17&lt;='Intersection Mileposts'!$G$34),"Y",IF(AND(H17&gt;='Intersection Mileposts'!$F$35,H17&lt;='Intersection Mileposts'!$G$35),"Y",IF(AND(H17&gt;='Intersection Mileposts'!$F$36,H17&lt;='Intersection Mileposts'!$G$36),"Y",IF(AND(H17&gt;='Intersection Mileposts'!$F$37,H17&lt;='Intersection Mileposts'!$G$37),"Y",IF(AND(H17&gt;='Intersection Mileposts'!$F$38,H17&lt;='Intersection Mileposts'!$G$38),"Y",IF(AND(H17&gt;='Intersection Mileposts'!$F$39,H17&lt;='Intersection Mileposts'!$G$39),"Y","N"))))))))))))))))))))))))))))))))))))</f>
        <v>Y</v>
      </c>
    </row>
    <row r="18" spans="1:46" ht="15" customHeight="1" x14ac:dyDescent="0.35">
      <c r="A18" s="271">
        <v>108306761</v>
      </c>
      <c r="B18" s="269">
        <v>45976</v>
      </c>
      <c r="C18" s="270">
        <v>24</v>
      </c>
      <c r="D18" s="270">
        <v>1</v>
      </c>
      <c r="E18" s="270">
        <v>8</v>
      </c>
      <c r="F18" s="270">
        <v>5</v>
      </c>
      <c r="G18" s="272" t="s">
        <v>7</v>
      </c>
      <c r="H18" s="273">
        <v>17.811</v>
      </c>
      <c r="I18" s="271" t="s">
        <v>737</v>
      </c>
      <c r="J18" s="268"/>
      <c r="K18" s="268"/>
      <c r="L18" s="274"/>
      <c r="M18" s="275"/>
      <c r="N18" s="276"/>
      <c r="P18" s="291">
        <f>IF(R18 = "", "", COUNT($R$4:R18))</f>
        <v>15</v>
      </c>
      <c r="Q18" s="291">
        <f t="shared" si="0"/>
        <v>2025</v>
      </c>
      <c r="R18" s="292">
        <f t="shared" si="1"/>
        <v>1</v>
      </c>
      <c r="S18" s="293" t="str">
        <f t="shared" si="3"/>
        <v/>
      </c>
      <c r="T18" s="294" t="str">
        <f t="shared" si="4"/>
        <v/>
      </c>
      <c r="U18" s="295" t="str">
        <f t="shared" si="5"/>
        <v/>
      </c>
      <c r="V18" s="296" t="str">
        <f t="shared" si="6"/>
        <v/>
      </c>
      <c r="W18" s="8"/>
      <c r="X18" s="468"/>
      <c r="Y18" s="94" t="s">
        <v>38</v>
      </c>
      <c r="Z18" s="474" t="s">
        <v>178</v>
      </c>
      <c r="AA18" s="474"/>
      <c r="AB18" s="474"/>
      <c r="AC18" s="474"/>
      <c r="AD18" s="474"/>
      <c r="AE18" s="475"/>
      <c r="AR18" s="2">
        <f t="shared" si="7"/>
        <v>15</v>
      </c>
      <c r="AS18" s="2" t="str">
        <f t="shared" si="2"/>
        <v/>
      </c>
      <c r="AT18" s="2" t="str">
        <f>IF(AR18="","",IF(AND(H18&gt;='Intersection Mileposts'!$F$5,H18&lt;='Intersection Mileposts'!$G$5),"Y",IF(AND(H18&gt;='Intersection Mileposts'!$F$6,H18&lt;='Intersection Mileposts'!$G$6),"Y",IF(AND(H18&gt;='Intersection Mileposts'!$F$7,H18&lt;='Intersection Mileposts'!$G$7),"Y",IF(AND(H18&gt;='Intersection Mileposts'!$F$8,H18&lt;='Intersection Mileposts'!$G$8),"Y",IF(AND(H18&gt;='Intersection Mileposts'!$F$9,H18&lt;='Intersection Mileposts'!$G$9),"Y",IF(AND(H18&gt;='Intersection Mileposts'!$F$10,H18&lt;='Intersection Mileposts'!$G$10),"Y",IF(AND(H18&gt;='Intersection Mileposts'!$F$11,H18&lt;='Intersection Mileposts'!$G$11),"Y",IF(AND(H18&gt;='Intersection Mileposts'!$F$12,H18&lt;='Intersection Mileposts'!$G$12),"Y",IF(AND(H18&gt;='Intersection Mileposts'!$F$13,H18&lt;='Intersection Mileposts'!$G$13),"Y",IF(AND(H18&gt;='Intersection Mileposts'!$F$14,H18&lt;='Intersection Mileposts'!$G$14),"Y",IF(AND(H18&gt;='Intersection Mileposts'!$F$15,H18&lt;='Intersection Mileposts'!$G$15),"Y",IF(AND(H18&gt;='Intersection Mileposts'!$F$16,H18&lt;='Intersection Mileposts'!$G$16),"Y",IF(AND(H18&gt;='Intersection Mileposts'!$F$17,H18&lt;='Intersection Mileposts'!$G$17),"Y",IF(AND(H18&gt;='Intersection Mileposts'!$F$18,H18&lt;='Intersection Mileposts'!$G$18),"Y",IF(AND(H18&gt;='Intersection Mileposts'!$F$19,H18&lt;='Intersection Mileposts'!$G$19),"Y",IF(AND(H18&gt;='Intersection Mileposts'!$F$20,H18&lt;='Intersection Mileposts'!$G$20),"Y",IF(AND(H18&gt;='Intersection Mileposts'!$F$21,H18&lt;='Intersection Mileposts'!$G$21),"Y",IF(AND(H18&gt;='Intersection Mileposts'!$F$22,H18&lt;='Intersection Mileposts'!$G$22),"Y",IF(AND(H18&gt;='Intersection Mileposts'!$F$23,H18&lt;='Intersection Mileposts'!$G$23),"Y",IF(AND(H18&gt;='Intersection Mileposts'!$F$24,H18&lt;='Intersection Mileposts'!$G$24),"Y",IF(AND(H18&gt;='Intersection Mileposts'!$F$25,H18&lt;='Intersection Mileposts'!$G$25),"Y",IF(AND(H18&gt;='Intersection Mileposts'!$F$26,H18&lt;='Intersection Mileposts'!$G$26),"Y",IF(AND(H18&gt;='Intersection Mileposts'!$F$27,H18&lt;='Intersection Mileposts'!$G$27),"Y",IF(AND(H18&gt;='Intersection Mileposts'!$F$28,H18&lt;='Intersection Mileposts'!$G$28),"Y",IF(AND(H18&gt;='Intersection Mileposts'!$F$29,H18&lt;='Intersection Mileposts'!$G$29),"Y", IF(AND(H18&gt;='Intersection Mileposts'!$F$30,H18&lt;='Intersection Mileposts'!$G$30),"Y",IF(AND(H18&gt;='Intersection Mileposts'!$F$31,H18&lt;='Intersection Mileposts'!$G$31),"Y",IF(AND(H18&gt;='Intersection Mileposts'!$F$32,H18&lt;='Intersection Mileposts'!$G$32),"Y",IF(AND(H18&gt;='Intersection Mileposts'!$F$33,H18&lt;='Intersection Mileposts'!$G$33),"Y",IF(AND(H18&gt;='Intersection Mileposts'!$F$34,H18&lt;='Intersection Mileposts'!$G$34),"Y",IF(AND(H18&gt;='Intersection Mileposts'!$F$35,H18&lt;='Intersection Mileposts'!$G$35),"Y",IF(AND(H18&gt;='Intersection Mileposts'!$F$36,H18&lt;='Intersection Mileposts'!$G$36),"Y",IF(AND(H18&gt;='Intersection Mileposts'!$F$37,H18&lt;='Intersection Mileposts'!$G$37),"Y",IF(AND(H18&gt;='Intersection Mileposts'!$F$38,H18&lt;='Intersection Mileposts'!$G$38),"Y",IF(AND(H18&gt;='Intersection Mileposts'!$F$39,H18&lt;='Intersection Mileposts'!$G$39),"Y","N"))))))))))))))))))))))))))))))))))))</f>
        <v>Y</v>
      </c>
    </row>
    <row r="19" spans="1:46" x14ac:dyDescent="0.35">
      <c r="A19" s="271">
        <v>108319539</v>
      </c>
      <c r="B19" s="269">
        <v>45985</v>
      </c>
      <c r="C19" s="270">
        <v>19</v>
      </c>
      <c r="D19" s="270">
        <v>1</v>
      </c>
      <c r="E19" s="270">
        <v>8</v>
      </c>
      <c r="F19" s="270">
        <v>1</v>
      </c>
      <c r="G19" s="272" t="s">
        <v>8</v>
      </c>
      <c r="H19" s="273">
        <v>17.811</v>
      </c>
      <c r="I19" s="271" t="s">
        <v>743</v>
      </c>
      <c r="J19" s="268"/>
      <c r="K19" s="268"/>
      <c r="L19" s="274"/>
      <c r="M19" s="275"/>
      <c r="N19" s="276"/>
      <c r="P19" s="291">
        <f>IF(R19 = "", "", COUNT($R$4:R19))</f>
        <v>16</v>
      </c>
      <c r="Q19" s="291">
        <f t="shared" si="0"/>
        <v>2025</v>
      </c>
      <c r="R19" s="292">
        <f t="shared" si="1"/>
        <v>8.4</v>
      </c>
      <c r="S19" s="293" t="str">
        <f t="shared" si="3"/>
        <v/>
      </c>
      <c r="T19" s="294" t="str">
        <f t="shared" si="4"/>
        <v/>
      </c>
      <c r="U19" s="295" t="str">
        <f t="shared" si="5"/>
        <v/>
      </c>
      <c r="V19" s="296" t="str">
        <f t="shared" si="6"/>
        <v/>
      </c>
      <c r="W19" s="8"/>
      <c r="X19" s="468"/>
      <c r="Y19" s="344"/>
      <c r="Z19" s="474"/>
      <c r="AA19" s="474"/>
      <c r="AB19" s="474"/>
      <c r="AC19" s="474"/>
      <c r="AD19" s="474"/>
      <c r="AE19" s="475"/>
      <c r="AR19" s="2">
        <f t="shared" si="7"/>
        <v>16</v>
      </c>
      <c r="AS19" s="2" t="str">
        <f t="shared" si="2"/>
        <v/>
      </c>
      <c r="AT19" s="2" t="str">
        <f>IF(AR19="","",IF(AND(H19&gt;='Intersection Mileposts'!$F$5,H19&lt;='Intersection Mileposts'!$G$5),"Y",IF(AND(H19&gt;='Intersection Mileposts'!$F$6,H19&lt;='Intersection Mileposts'!$G$6),"Y",IF(AND(H19&gt;='Intersection Mileposts'!$F$7,H19&lt;='Intersection Mileposts'!$G$7),"Y",IF(AND(H19&gt;='Intersection Mileposts'!$F$8,H19&lt;='Intersection Mileposts'!$G$8),"Y",IF(AND(H19&gt;='Intersection Mileposts'!$F$9,H19&lt;='Intersection Mileposts'!$G$9),"Y",IF(AND(H19&gt;='Intersection Mileposts'!$F$10,H19&lt;='Intersection Mileposts'!$G$10),"Y",IF(AND(H19&gt;='Intersection Mileposts'!$F$11,H19&lt;='Intersection Mileposts'!$G$11),"Y",IF(AND(H19&gt;='Intersection Mileposts'!$F$12,H19&lt;='Intersection Mileposts'!$G$12),"Y",IF(AND(H19&gt;='Intersection Mileposts'!$F$13,H19&lt;='Intersection Mileposts'!$G$13),"Y",IF(AND(H19&gt;='Intersection Mileposts'!$F$14,H19&lt;='Intersection Mileposts'!$G$14),"Y",IF(AND(H19&gt;='Intersection Mileposts'!$F$15,H19&lt;='Intersection Mileposts'!$G$15),"Y",IF(AND(H19&gt;='Intersection Mileposts'!$F$16,H19&lt;='Intersection Mileposts'!$G$16),"Y",IF(AND(H19&gt;='Intersection Mileposts'!$F$17,H19&lt;='Intersection Mileposts'!$G$17),"Y",IF(AND(H19&gt;='Intersection Mileposts'!$F$18,H19&lt;='Intersection Mileposts'!$G$18),"Y",IF(AND(H19&gt;='Intersection Mileposts'!$F$19,H19&lt;='Intersection Mileposts'!$G$19),"Y",IF(AND(H19&gt;='Intersection Mileposts'!$F$20,H19&lt;='Intersection Mileposts'!$G$20),"Y",IF(AND(H19&gt;='Intersection Mileposts'!$F$21,H19&lt;='Intersection Mileposts'!$G$21),"Y",IF(AND(H19&gt;='Intersection Mileposts'!$F$22,H19&lt;='Intersection Mileposts'!$G$22),"Y",IF(AND(H19&gt;='Intersection Mileposts'!$F$23,H19&lt;='Intersection Mileposts'!$G$23),"Y",IF(AND(H19&gt;='Intersection Mileposts'!$F$24,H19&lt;='Intersection Mileposts'!$G$24),"Y",IF(AND(H19&gt;='Intersection Mileposts'!$F$25,H19&lt;='Intersection Mileposts'!$G$25),"Y",IF(AND(H19&gt;='Intersection Mileposts'!$F$26,H19&lt;='Intersection Mileposts'!$G$26),"Y",IF(AND(H19&gt;='Intersection Mileposts'!$F$27,H19&lt;='Intersection Mileposts'!$G$27),"Y",IF(AND(H19&gt;='Intersection Mileposts'!$F$28,H19&lt;='Intersection Mileposts'!$G$28),"Y",IF(AND(H19&gt;='Intersection Mileposts'!$F$29,H19&lt;='Intersection Mileposts'!$G$29),"Y", IF(AND(H19&gt;='Intersection Mileposts'!$F$30,H19&lt;='Intersection Mileposts'!$G$30),"Y",IF(AND(H19&gt;='Intersection Mileposts'!$F$31,H19&lt;='Intersection Mileposts'!$G$31),"Y",IF(AND(H19&gt;='Intersection Mileposts'!$F$32,H19&lt;='Intersection Mileposts'!$G$32),"Y",IF(AND(H19&gt;='Intersection Mileposts'!$F$33,H19&lt;='Intersection Mileposts'!$G$33),"Y",IF(AND(H19&gt;='Intersection Mileposts'!$F$34,H19&lt;='Intersection Mileposts'!$G$34),"Y",IF(AND(H19&gt;='Intersection Mileposts'!$F$35,H19&lt;='Intersection Mileposts'!$G$35),"Y",IF(AND(H19&gt;='Intersection Mileposts'!$F$36,H19&lt;='Intersection Mileposts'!$G$36),"Y",IF(AND(H19&gt;='Intersection Mileposts'!$F$37,H19&lt;='Intersection Mileposts'!$G$37),"Y",IF(AND(H19&gt;='Intersection Mileposts'!$F$38,H19&lt;='Intersection Mileposts'!$G$38),"Y",IF(AND(H19&gt;='Intersection Mileposts'!$F$39,H19&lt;='Intersection Mileposts'!$G$39),"Y","N"))))))))))))))))))))))))))))))))))))</f>
        <v>Y</v>
      </c>
    </row>
    <row r="20" spans="1:46" ht="15" customHeight="1" x14ac:dyDescent="0.35">
      <c r="A20" s="271">
        <v>108401181</v>
      </c>
      <c r="B20" s="269">
        <v>46065</v>
      </c>
      <c r="C20" s="270">
        <v>24</v>
      </c>
      <c r="D20" s="270">
        <v>1</v>
      </c>
      <c r="E20" s="270">
        <v>8</v>
      </c>
      <c r="F20" s="270">
        <v>5</v>
      </c>
      <c r="G20" s="272" t="s">
        <v>7</v>
      </c>
      <c r="H20" s="273">
        <v>17.811</v>
      </c>
      <c r="I20" s="271" t="s">
        <v>743</v>
      </c>
      <c r="J20" s="268"/>
      <c r="K20" s="268"/>
      <c r="L20" s="274"/>
      <c r="M20" s="275"/>
      <c r="N20" s="276"/>
      <c r="P20" s="291">
        <f>IF(R20 = "", "", COUNT($R$4:R20))</f>
        <v>17</v>
      </c>
      <c r="Q20" s="291">
        <f t="shared" si="0"/>
        <v>2026</v>
      </c>
      <c r="R20" s="292">
        <f t="shared" si="1"/>
        <v>1</v>
      </c>
      <c r="S20" s="293" t="str">
        <f t="shared" si="3"/>
        <v/>
      </c>
      <c r="T20" s="294" t="str">
        <f t="shared" si="4"/>
        <v/>
      </c>
      <c r="U20" s="295" t="str">
        <f t="shared" si="5"/>
        <v/>
      </c>
      <c r="V20" s="296" t="str">
        <f t="shared" si="6"/>
        <v/>
      </c>
      <c r="W20" s="8"/>
      <c r="X20" s="468"/>
      <c r="Y20" s="94" t="s">
        <v>38</v>
      </c>
      <c r="Z20" s="474" t="s">
        <v>179</v>
      </c>
      <c r="AA20" s="474"/>
      <c r="AB20" s="474"/>
      <c r="AC20" s="474"/>
      <c r="AD20" s="474"/>
      <c r="AE20" s="475"/>
      <c r="AR20" s="2">
        <f t="shared" si="7"/>
        <v>17</v>
      </c>
      <c r="AS20" s="2" t="str">
        <f t="shared" si="2"/>
        <v/>
      </c>
      <c r="AT20" s="2" t="str">
        <f>IF(AR20="","",IF(AND(H20&gt;='Intersection Mileposts'!$F$5,H20&lt;='Intersection Mileposts'!$G$5),"Y",IF(AND(H20&gt;='Intersection Mileposts'!$F$6,H20&lt;='Intersection Mileposts'!$G$6),"Y",IF(AND(H20&gt;='Intersection Mileposts'!$F$7,H20&lt;='Intersection Mileposts'!$G$7),"Y",IF(AND(H20&gt;='Intersection Mileposts'!$F$8,H20&lt;='Intersection Mileposts'!$G$8),"Y",IF(AND(H20&gt;='Intersection Mileposts'!$F$9,H20&lt;='Intersection Mileposts'!$G$9),"Y",IF(AND(H20&gt;='Intersection Mileposts'!$F$10,H20&lt;='Intersection Mileposts'!$G$10),"Y",IF(AND(H20&gt;='Intersection Mileposts'!$F$11,H20&lt;='Intersection Mileposts'!$G$11),"Y",IF(AND(H20&gt;='Intersection Mileposts'!$F$12,H20&lt;='Intersection Mileposts'!$G$12),"Y",IF(AND(H20&gt;='Intersection Mileposts'!$F$13,H20&lt;='Intersection Mileposts'!$G$13),"Y",IF(AND(H20&gt;='Intersection Mileposts'!$F$14,H20&lt;='Intersection Mileposts'!$G$14),"Y",IF(AND(H20&gt;='Intersection Mileposts'!$F$15,H20&lt;='Intersection Mileposts'!$G$15),"Y",IF(AND(H20&gt;='Intersection Mileposts'!$F$16,H20&lt;='Intersection Mileposts'!$G$16),"Y",IF(AND(H20&gt;='Intersection Mileposts'!$F$17,H20&lt;='Intersection Mileposts'!$G$17),"Y",IF(AND(H20&gt;='Intersection Mileposts'!$F$18,H20&lt;='Intersection Mileposts'!$G$18),"Y",IF(AND(H20&gt;='Intersection Mileposts'!$F$19,H20&lt;='Intersection Mileposts'!$G$19),"Y",IF(AND(H20&gt;='Intersection Mileposts'!$F$20,H20&lt;='Intersection Mileposts'!$G$20),"Y",IF(AND(H20&gt;='Intersection Mileposts'!$F$21,H20&lt;='Intersection Mileposts'!$G$21),"Y",IF(AND(H20&gt;='Intersection Mileposts'!$F$22,H20&lt;='Intersection Mileposts'!$G$22),"Y",IF(AND(H20&gt;='Intersection Mileposts'!$F$23,H20&lt;='Intersection Mileposts'!$G$23),"Y",IF(AND(H20&gt;='Intersection Mileposts'!$F$24,H20&lt;='Intersection Mileposts'!$G$24),"Y",IF(AND(H20&gt;='Intersection Mileposts'!$F$25,H20&lt;='Intersection Mileposts'!$G$25),"Y",IF(AND(H20&gt;='Intersection Mileposts'!$F$26,H20&lt;='Intersection Mileposts'!$G$26),"Y",IF(AND(H20&gt;='Intersection Mileposts'!$F$27,H20&lt;='Intersection Mileposts'!$G$27),"Y",IF(AND(H20&gt;='Intersection Mileposts'!$F$28,H20&lt;='Intersection Mileposts'!$G$28),"Y",IF(AND(H20&gt;='Intersection Mileposts'!$F$29,H20&lt;='Intersection Mileposts'!$G$29),"Y", IF(AND(H20&gt;='Intersection Mileposts'!$F$30,H20&lt;='Intersection Mileposts'!$G$30),"Y",IF(AND(H20&gt;='Intersection Mileposts'!$F$31,H20&lt;='Intersection Mileposts'!$G$31),"Y",IF(AND(H20&gt;='Intersection Mileposts'!$F$32,H20&lt;='Intersection Mileposts'!$G$32),"Y",IF(AND(H20&gt;='Intersection Mileposts'!$F$33,H20&lt;='Intersection Mileposts'!$G$33),"Y",IF(AND(H20&gt;='Intersection Mileposts'!$F$34,H20&lt;='Intersection Mileposts'!$G$34),"Y",IF(AND(H20&gt;='Intersection Mileposts'!$F$35,H20&lt;='Intersection Mileposts'!$G$35),"Y",IF(AND(H20&gt;='Intersection Mileposts'!$F$36,H20&lt;='Intersection Mileposts'!$G$36),"Y",IF(AND(H20&gt;='Intersection Mileposts'!$F$37,H20&lt;='Intersection Mileposts'!$G$37),"Y",IF(AND(H20&gt;='Intersection Mileposts'!$F$38,H20&lt;='Intersection Mileposts'!$G$38),"Y",IF(AND(H20&gt;='Intersection Mileposts'!$F$39,H20&lt;='Intersection Mileposts'!$G$39),"Y","N"))))))))))))))))))))))))))))))))))))</f>
        <v>Y</v>
      </c>
    </row>
    <row r="21" spans="1:46" ht="15" customHeight="1" x14ac:dyDescent="0.35">
      <c r="A21" s="271"/>
      <c r="B21" s="269"/>
      <c r="C21" s="270"/>
      <c r="D21" s="270"/>
      <c r="E21" s="270"/>
      <c r="F21" s="270"/>
      <c r="G21" s="272"/>
      <c r="H21" s="273"/>
      <c r="I21" s="271"/>
      <c r="J21" s="268"/>
      <c r="K21" s="268"/>
      <c r="L21" s="274"/>
      <c r="M21" s="275"/>
      <c r="N21" s="276"/>
      <c r="P21" s="291" t="str">
        <f>IF(R21 = "", "", COUNT($R$4:R21))</f>
        <v/>
      </c>
      <c r="Q21" s="291" t="str">
        <f t="shared" si="0"/>
        <v/>
      </c>
      <c r="R21" s="292" t="str">
        <f t="shared" si="1"/>
        <v/>
      </c>
      <c r="S21" s="293" t="str">
        <f t="shared" si="3"/>
        <v/>
      </c>
      <c r="T21" s="294" t="str">
        <f t="shared" si="4"/>
        <v/>
      </c>
      <c r="U21" s="295" t="str">
        <f t="shared" si="5"/>
        <v/>
      </c>
      <c r="V21" s="296" t="str">
        <f t="shared" si="6"/>
        <v/>
      </c>
      <c r="W21" s="8"/>
      <c r="X21" s="468"/>
      <c r="Y21" s="344"/>
      <c r="Z21" s="474"/>
      <c r="AA21" s="474"/>
      <c r="AB21" s="474"/>
      <c r="AC21" s="474"/>
      <c r="AD21" s="474"/>
      <c r="AE21" s="475"/>
      <c r="AF21" s="1"/>
      <c r="AH21" s="1"/>
      <c r="AI21" s="1"/>
      <c r="AJ21" s="1"/>
      <c r="AK21" s="1"/>
      <c r="AL21" s="1"/>
      <c r="AM21" s="1"/>
      <c r="AN21" s="1"/>
      <c r="AO21" s="1"/>
      <c r="AP21" s="1"/>
      <c r="AQ21" s="1"/>
      <c r="AR21" s="2" t="str">
        <f t="shared" ref="AR21:AR68" si="8">IF(P21&gt;0, P21, "")</f>
        <v/>
      </c>
      <c r="AS21" s="2" t="str">
        <f t="shared" si="2"/>
        <v/>
      </c>
      <c r="AT21" s="2" t="str">
        <f>IF(AR21="","",IF(AND(H21&gt;='Intersection Mileposts'!$F$5,H21&lt;='Intersection Mileposts'!$G$5),"Y",IF(AND(H21&gt;='Intersection Mileposts'!$F$6,H21&lt;='Intersection Mileposts'!$G$6),"Y",IF(AND(H21&gt;='Intersection Mileposts'!$F$7,H21&lt;='Intersection Mileposts'!$G$7),"Y",IF(AND(H21&gt;='Intersection Mileposts'!$F$8,H21&lt;='Intersection Mileposts'!$G$8),"Y",IF(AND(H21&gt;='Intersection Mileposts'!$F$9,H21&lt;='Intersection Mileposts'!$G$9),"Y",IF(AND(H21&gt;='Intersection Mileposts'!$F$10,H21&lt;='Intersection Mileposts'!$G$10),"Y",IF(AND(H21&gt;='Intersection Mileposts'!$F$11,H21&lt;='Intersection Mileposts'!$G$11),"Y",IF(AND(H21&gt;='Intersection Mileposts'!$F$12,H21&lt;='Intersection Mileposts'!$G$12),"Y",IF(AND(H21&gt;='Intersection Mileposts'!$F$13,H21&lt;='Intersection Mileposts'!$G$13),"Y",IF(AND(H21&gt;='Intersection Mileposts'!$F$14,H21&lt;='Intersection Mileposts'!$G$14),"Y",IF(AND(H21&gt;='Intersection Mileposts'!$F$15,H21&lt;='Intersection Mileposts'!$G$15),"Y",IF(AND(H21&gt;='Intersection Mileposts'!$F$16,H21&lt;='Intersection Mileposts'!$G$16),"Y",IF(AND(H21&gt;='Intersection Mileposts'!$F$17,H21&lt;='Intersection Mileposts'!$G$17),"Y",IF(AND(H21&gt;='Intersection Mileposts'!$F$18,H21&lt;='Intersection Mileposts'!$G$18),"Y",IF(AND(H21&gt;='Intersection Mileposts'!$F$19,H21&lt;='Intersection Mileposts'!$G$19),"Y",IF(AND(H21&gt;='Intersection Mileposts'!$F$20,H21&lt;='Intersection Mileposts'!$G$20),"Y",IF(AND(H21&gt;='Intersection Mileposts'!$F$21,H21&lt;='Intersection Mileposts'!$G$21),"Y",IF(AND(H21&gt;='Intersection Mileposts'!$F$22,H21&lt;='Intersection Mileposts'!$G$22),"Y",IF(AND(H21&gt;='Intersection Mileposts'!$F$23,H21&lt;='Intersection Mileposts'!$G$23),"Y",IF(AND(H21&gt;='Intersection Mileposts'!$F$24,H21&lt;='Intersection Mileposts'!$G$24),"Y",IF(AND(H21&gt;='Intersection Mileposts'!$F$25,H21&lt;='Intersection Mileposts'!$G$25),"Y",IF(AND(H21&gt;='Intersection Mileposts'!$F$26,H21&lt;='Intersection Mileposts'!$G$26),"Y",IF(AND(H21&gt;='Intersection Mileposts'!$F$27,H21&lt;='Intersection Mileposts'!$G$27),"Y",IF(AND(H21&gt;='Intersection Mileposts'!$F$28,H21&lt;='Intersection Mileposts'!$G$28),"Y",IF(AND(H21&gt;='Intersection Mileposts'!$F$29,H21&lt;='Intersection Mileposts'!$G$29),"Y", IF(AND(H21&gt;='Intersection Mileposts'!$F$30,H21&lt;='Intersection Mileposts'!$G$30),"Y",IF(AND(H21&gt;='Intersection Mileposts'!$F$31,H21&lt;='Intersection Mileposts'!$G$31),"Y",IF(AND(H21&gt;='Intersection Mileposts'!$F$32,H21&lt;='Intersection Mileposts'!$G$32),"Y",IF(AND(H21&gt;='Intersection Mileposts'!$F$33,H21&lt;='Intersection Mileposts'!$G$33),"Y",IF(AND(H21&gt;='Intersection Mileposts'!$F$34,H21&lt;='Intersection Mileposts'!$G$34),"Y",IF(AND(H21&gt;='Intersection Mileposts'!$F$35,H21&lt;='Intersection Mileposts'!$G$35),"Y",IF(AND(H21&gt;='Intersection Mileposts'!$F$36,H21&lt;='Intersection Mileposts'!$G$36),"Y",IF(AND(H21&gt;='Intersection Mileposts'!$F$37,H21&lt;='Intersection Mileposts'!$G$37),"Y",IF(AND(H21&gt;='Intersection Mileposts'!$F$38,H21&lt;='Intersection Mileposts'!$G$38),"Y",IF(AND(H21&gt;='Intersection Mileposts'!$F$39,H21&lt;='Intersection Mileposts'!$G$39),"Y","N"))))))))))))))))))))))))))))))))))))</f>
        <v/>
      </c>
    </row>
    <row r="22" spans="1:46" x14ac:dyDescent="0.35">
      <c r="A22" s="271"/>
      <c r="B22" s="269"/>
      <c r="C22" s="270"/>
      <c r="D22" s="270"/>
      <c r="E22" s="270"/>
      <c r="F22" s="270"/>
      <c r="G22" s="272"/>
      <c r="H22" s="273"/>
      <c r="I22" s="271"/>
      <c r="J22" s="268"/>
      <c r="K22" s="268"/>
      <c r="L22" s="274"/>
      <c r="M22" s="275"/>
      <c r="N22" s="276"/>
      <c r="P22" s="291" t="str">
        <f>IF(R22 = "", "", COUNT($R$4:R22))</f>
        <v/>
      </c>
      <c r="Q22" s="291" t="str">
        <f t="shared" si="0"/>
        <v/>
      </c>
      <c r="R22" s="292" t="str">
        <f t="shared" si="1"/>
        <v/>
      </c>
      <c r="S22" s="293" t="str">
        <f t="shared" si="3"/>
        <v/>
      </c>
      <c r="T22" s="294" t="str">
        <f t="shared" si="4"/>
        <v/>
      </c>
      <c r="U22" s="295" t="str">
        <f t="shared" si="5"/>
        <v/>
      </c>
      <c r="V22" s="296" t="str">
        <f t="shared" si="6"/>
        <v/>
      </c>
      <c r="W22" s="8"/>
      <c r="X22" s="468"/>
      <c r="Y22" s="18"/>
      <c r="Z22" s="474"/>
      <c r="AA22" s="474"/>
      <c r="AB22" s="474"/>
      <c r="AC22" s="474"/>
      <c r="AD22" s="474"/>
      <c r="AE22" s="475"/>
      <c r="AR22" s="2" t="str">
        <f t="shared" si="8"/>
        <v/>
      </c>
      <c r="AS22" s="2" t="str">
        <f t="shared" si="2"/>
        <v/>
      </c>
      <c r="AT22" s="2" t="str">
        <f>IF(AR22="","",IF(AND(H22&gt;='Intersection Mileposts'!$F$5,H22&lt;='Intersection Mileposts'!$G$5),"Y",IF(AND(H22&gt;='Intersection Mileposts'!$F$6,H22&lt;='Intersection Mileposts'!$G$6),"Y",IF(AND(H22&gt;='Intersection Mileposts'!$F$7,H22&lt;='Intersection Mileposts'!$G$7),"Y",IF(AND(H22&gt;='Intersection Mileposts'!$F$8,H22&lt;='Intersection Mileposts'!$G$8),"Y",IF(AND(H22&gt;='Intersection Mileposts'!$F$9,H22&lt;='Intersection Mileposts'!$G$9),"Y",IF(AND(H22&gt;='Intersection Mileposts'!$F$10,H22&lt;='Intersection Mileposts'!$G$10),"Y",IF(AND(H22&gt;='Intersection Mileposts'!$F$11,H22&lt;='Intersection Mileposts'!$G$11),"Y",IF(AND(H22&gt;='Intersection Mileposts'!$F$12,H22&lt;='Intersection Mileposts'!$G$12),"Y",IF(AND(H22&gt;='Intersection Mileposts'!$F$13,H22&lt;='Intersection Mileposts'!$G$13),"Y",IF(AND(H22&gt;='Intersection Mileposts'!$F$14,H22&lt;='Intersection Mileposts'!$G$14),"Y",IF(AND(H22&gt;='Intersection Mileposts'!$F$15,H22&lt;='Intersection Mileposts'!$G$15),"Y",IF(AND(H22&gt;='Intersection Mileposts'!$F$16,H22&lt;='Intersection Mileposts'!$G$16),"Y",IF(AND(H22&gt;='Intersection Mileposts'!$F$17,H22&lt;='Intersection Mileposts'!$G$17),"Y",IF(AND(H22&gt;='Intersection Mileposts'!$F$18,H22&lt;='Intersection Mileposts'!$G$18),"Y",IF(AND(H22&gt;='Intersection Mileposts'!$F$19,H22&lt;='Intersection Mileposts'!$G$19),"Y",IF(AND(H22&gt;='Intersection Mileposts'!$F$20,H22&lt;='Intersection Mileposts'!$G$20),"Y",IF(AND(H22&gt;='Intersection Mileposts'!$F$21,H22&lt;='Intersection Mileposts'!$G$21),"Y",IF(AND(H22&gt;='Intersection Mileposts'!$F$22,H22&lt;='Intersection Mileposts'!$G$22),"Y",IF(AND(H22&gt;='Intersection Mileposts'!$F$23,H22&lt;='Intersection Mileposts'!$G$23),"Y",IF(AND(H22&gt;='Intersection Mileposts'!$F$24,H22&lt;='Intersection Mileposts'!$G$24),"Y",IF(AND(H22&gt;='Intersection Mileposts'!$F$25,H22&lt;='Intersection Mileposts'!$G$25),"Y",IF(AND(H22&gt;='Intersection Mileposts'!$F$26,H22&lt;='Intersection Mileposts'!$G$26),"Y",IF(AND(H22&gt;='Intersection Mileposts'!$F$27,H22&lt;='Intersection Mileposts'!$G$27),"Y",IF(AND(H22&gt;='Intersection Mileposts'!$F$28,H22&lt;='Intersection Mileposts'!$G$28),"Y",IF(AND(H22&gt;='Intersection Mileposts'!$F$29,H22&lt;='Intersection Mileposts'!$G$29),"Y", IF(AND(H22&gt;='Intersection Mileposts'!$F$30,H22&lt;='Intersection Mileposts'!$G$30),"Y",IF(AND(H22&gt;='Intersection Mileposts'!$F$31,H22&lt;='Intersection Mileposts'!$G$31),"Y",IF(AND(H22&gt;='Intersection Mileposts'!$F$32,H22&lt;='Intersection Mileposts'!$G$32),"Y",IF(AND(H22&gt;='Intersection Mileposts'!$F$33,H22&lt;='Intersection Mileposts'!$G$33),"Y",IF(AND(H22&gt;='Intersection Mileposts'!$F$34,H22&lt;='Intersection Mileposts'!$G$34),"Y",IF(AND(H22&gt;='Intersection Mileposts'!$F$35,H22&lt;='Intersection Mileposts'!$G$35),"Y",IF(AND(H22&gt;='Intersection Mileposts'!$F$36,H22&lt;='Intersection Mileposts'!$G$36),"Y",IF(AND(H22&gt;='Intersection Mileposts'!$F$37,H22&lt;='Intersection Mileposts'!$G$37),"Y",IF(AND(H22&gt;='Intersection Mileposts'!$F$38,H22&lt;='Intersection Mileposts'!$G$38),"Y",IF(AND(H22&gt;='Intersection Mileposts'!$F$39,H22&lt;='Intersection Mileposts'!$G$39),"Y","N"))))))))))))))))))))))))))))))))))))</f>
        <v/>
      </c>
    </row>
    <row r="23" spans="1:46" ht="15" customHeight="1" x14ac:dyDescent="0.35">
      <c r="A23" s="271"/>
      <c r="B23" s="269"/>
      <c r="C23" s="270"/>
      <c r="D23" s="270"/>
      <c r="E23" s="270"/>
      <c r="F23" s="270"/>
      <c r="G23" s="272"/>
      <c r="H23" s="273"/>
      <c r="I23" s="271"/>
      <c r="J23" s="268"/>
      <c r="K23" s="268"/>
      <c r="L23" s="274"/>
      <c r="M23" s="275"/>
      <c r="N23" s="276"/>
      <c r="P23" s="291" t="str">
        <f>IF(R23 = "", "", COUNT($R$4:R23))</f>
        <v/>
      </c>
      <c r="Q23" s="291" t="str">
        <f t="shared" si="0"/>
        <v/>
      </c>
      <c r="R23" s="292" t="str">
        <f t="shared" si="1"/>
        <v/>
      </c>
      <c r="S23" s="293" t="str">
        <f t="shared" si="3"/>
        <v/>
      </c>
      <c r="T23" s="294" t="str">
        <f t="shared" si="4"/>
        <v/>
      </c>
      <c r="U23" s="295" t="str">
        <f t="shared" si="5"/>
        <v/>
      </c>
      <c r="V23" s="296" t="str">
        <f t="shared" si="6"/>
        <v/>
      </c>
      <c r="W23" s="8"/>
      <c r="X23" s="468"/>
      <c r="Y23" s="18"/>
      <c r="Z23" s="474"/>
      <c r="AA23" s="474"/>
      <c r="AB23" s="474"/>
      <c r="AC23" s="474"/>
      <c r="AD23" s="474"/>
      <c r="AE23" s="475"/>
      <c r="AR23" s="2" t="str">
        <f t="shared" si="8"/>
        <v/>
      </c>
      <c r="AS23" s="2" t="str">
        <f t="shared" si="2"/>
        <v/>
      </c>
      <c r="AT23" s="2" t="str">
        <f>IF(AR23="","",IF(AND(H23&gt;='Intersection Mileposts'!$F$5,H23&lt;='Intersection Mileposts'!$G$5),"Y",IF(AND(H23&gt;='Intersection Mileposts'!$F$6,H23&lt;='Intersection Mileposts'!$G$6),"Y",IF(AND(H23&gt;='Intersection Mileposts'!$F$7,H23&lt;='Intersection Mileposts'!$G$7),"Y",IF(AND(H23&gt;='Intersection Mileposts'!$F$8,H23&lt;='Intersection Mileposts'!$G$8),"Y",IF(AND(H23&gt;='Intersection Mileposts'!$F$9,H23&lt;='Intersection Mileposts'!$G$9),"Y",IF(AND(H23&gt;='Intersection Mileposts'!$F$10,H23&lt;='Intersection Mileposts'!$G$10),"Y",IF(AND(H23&gt;='Intersection Mileposts'!$F$11,H23&lt;='Intersection Mileposts'!$G$11),"Y",IF(AND(H23&gt;='Intersection Mileposts'!$F$12,H23&lt;='Intersection Mileposts'!$G$12),"Y",IF(AND(H23&gt;='Intersection Mileposts'!$F$13,H23&lt;='Intersection Mileposts'!$G$13),"Y",IF(AND(H23&gt;='Intersection Mileposts'!$F$14,H23&lt;='Intersection Mileposts'!$G$14),"Y",IF(AND(H23&gt;='Intersection Mileposts'!$F$15,H23&lt;='Intersection Mileposts'!$G$15),"Y",IF(AND(H23&gt;='Intersection Mileposts'!$F$16,H23&lt;='Intersection Mileposts'!$G$16),"Y",IF(AND(H23&gt;='Intersection Mileposts'!$F$17,H23&lt;='Intersection Mileposts'!$G$17),"Y",IF(AND(H23&gt;='Intersection Mileposts'!$F$18,H23&lt;='Intersection Mileposts'!$G$18),"Y",IF(AND(H23&gt;='Intersection Mileposts'!$F$19,H23&lt;='Intersection Mileposts'!$G$19),"Y",IF(AND(H23&gt;='Intersection Mileposts'!$F$20,H23&lt;='Intersection Mileposts'!$G$20),"Y",IF(AND(H23&gt;='Intersection Mileposts'!$F$21,H23&lt;='Intersection Mileposts'!$G$21),"Y",IF(AND(H23&gt;='Intersection Mileposts'!$F$22,H23&lt;='Intersection Mileposts'!$G$22),"Y",IF(AND(H23&gt;='Intersection Mileposts'!$F$23,H23&lt;='Intersection Mileposts'!$G$23),"Y",IF(AND(H23&gt;='Intersection Mileposts'!$F$24,H23&lt;='Intersection Mileposts'!$G$24),"Y",IF(AND(H23&gt;='Intersection Mileposts'!$F$25,H23&lt;='Intersection Mileposts'!$G$25),"Y",IF(AND(H23&gt;='Intersection Mileposts'!$F$26,H23&lt;='Intersection Mileposts'!$G$26),"Y",IF(AND(H23&gt;='Intersection Mileposts'!$F$27,H23&lt;='Intersection Mileposts'!$G$27),"Y",IF(AND(H23&gt;='Intersection Mileposts'!$F$28,H23&lt;='Intersection Mileposts'!$G$28),"Y",IF(AND(H23&gt;='Intersection Mileposts'!$F$29,H23&lt;='Intersection Mileposts'!$G$29),"Y", IF(AND(H23&gt;='Intersection Mileposts'!$F$30,H23&lt;='Intersection Mileposts'!$G$30),"Y",IF(AND(H23&gt;='Intersection Mileposts'!$F$31,H23&lt;='Intersection Mileposts'!$G$31),"Y",IF(AND(H23&gt;='Intersection Mileposts'!$F$32,H23&lt;='Intersection Mileposts'!$G$32),"Y",IF(AND(H23&gt;='Intersection Mileposts'!$F$33,H23&lt;='Intersection Mileposts'!$G$33),"Y",IF(AND(H23&gt;='Intersection Mileposts'!$F$34,H23&lt;='Intersection Mileposts'!$G$34),"Y",IF(AND(H23&gt;='Intersection Mileposts'!$F$35,H23&lt;='Intersection Mileposts'!$G$35),"Y",IF(AND(H23&gt;='Intersection Mileposts'!$F$36,H23&lt;='Intersection Mileposts'!$G$36),"Y",IF(AND(H23&gt;='Intersection Mileposts'!$F$37,H23&lt;='Intersection Mileposts'!$G$37),"Y",IF(AND(H23&gt;='Intersection Mileposts'!$F$38,H23&lt;='Intersection Mileposts'!$G$38),"Y",IF(AND(H23&gt;='Intersection Mileposts'!$F$39,H23&lt;='Intersection Mileposts'!$G$39),"Y","N"))))))))))))))))))))))))))))))))))))</f>
        <v/>
      </c>
    </row>
    <row r="24" spans="1:46" ht="15" customHeight="1" x14ac:dyDescent="0.35">
      <c r="A24" s="271"/>
      <c r="B24" s="269"/>
      <c r="C24" s="270"/>
      <c r="D24" s="270"/>
      <c r="E24" s="270"/>
      <c r="F24" s="270"/>
      <c r="G24" s="272"/>
      <c r="H24" s="273"/>
      <c r="I24" s="271"/>
      <c r="J24" s="268"/>
      <c r="K24" s="268"/>
      <c r="L24" s="274"/>
      <c r="M24" s="275"/>
      <c r="N24" s="276"/>
      <c r="P24" s="291" t="str">
        <f>IF(R24 = "", "", COUNT($R$4:R24))</f>
        <v/>
      </c>
      <c r="Q24" s="291" t="str">
        <f t="shared" si="0"/>
        <v/>
      </c>
      <c r="R24" s="292" t="str">
        <f t="shared" si="1"/>
        <v/>
      </c>
      <c r="S24" s="293" t="str">
        <f t="shared" si="3"/>
        <v/>
      </c>
      <c r="T24" s="294" t="str">
        <f t="shared" si="4"/>
        <v/>
      </c>
      <c r="U24" s="295" t="str">
        <f t="shared" si="5"/>
        <v/>
      </c>
      <c r="V24" s="296" t="str">
        <f t="shared" si="6"/>
        <v/>
      </c>
      <c r="W24" s="8"/>
      <c r="X24" s="468"/>
      <c r="Y24" s="18"/>
      <c r="Z24" s="474"/>
      <c r="AA24" s="474"/>
      <c r="AB24" s="474"/>
      <c r="AC24" s="474"/>
      <c r="AD24" s="474"/>
      <c r="AE24" s="475"/>
      <c r="AR24" s="2" t="str">
        <f t="shared" si="8"/>
        <v/>
      </c>
      <c r="AS24" s="2" t="str">
        <f t="shared" si="2"/>
        <v/>
      </c>
      <c r="AT24" s="2" t="str">
        <f>IF(AR24="","",IF(AND(H24&gt;='Intersection Mileposts'!$F$5,H24&lt;='Intersection Mileposts'!$G$5),"Y",IF(AND(H24&gt;='Intersection Mileposts'!$F$6,H24&lt;='Intersection Mileposts'!$G$6),"Y",IF(AND(H24&gt;='Intersection Mileposts'!$F$7,H24&lt;='Intersection Mileposts'!$G$7),"Y",IF(AND(H24&gt;='Intersection Mileposts'!$F$8,H24&lt;='Intersection Mileposts'!$G$8),"Y",IF(AND(H24&gt;='Intersection Mileposts'!$F$9,H24&lt;='Intersection Mileposts'!$G$9),"Y",IF(AND(H24&gt;='Intersection Mileposts'!$F$10,H24&lt;='Intersection Mileposts'!$G$10),"Y",IF(AND(H24&gt;='Intersection Mileposts'!$F$11,H24&lt;='Intersection Mileposts'!$G$11),"Y",IF(AND(H24&gt;='Intersection Mileposts'!$F$12,H24&lt;='Intersection Mileposts'!$G$12),"Y",IF(AND(H24&gt;='Intersection Mileposts'!$F$13,H24&lt;='Intersection Mileposts'!$G$13),"Y",IF(AND(H24&gt;='Intersection Mileposts'!$F$14,H24&lt;='Intersection Mileposts'!$G$14),"Y",IF(AND(H24&gt;='Intersection Mileposts'!$F$15,H24&lt;='Intersection Mileposts'!$G$15),"Y",IF(AND(H24&gt;='Intersection Mileposts'!$F$16,H24&lt;='Intersection Mileposts'!$G$16),"Y",IF(AND(H24&gt;='Intersection Mileposts'!$F$17,H24&lt;='Intersection Mileposts'!$G$17),"Y",IF(AND(H24&gt;='Intersection Mileposts'!$F$18,H24&lt;='Intersection Mileposts'!$G$18),"Y",IF(AND(H24&gt;='Intersection Mileposts'!$F$19,H24&lt;='Intersection Mileposts'!$G$19),"Y",IF(AND(H24&gt;='Intersection Mileposts'!$F$20,H24&lt;='Intersection Mileposts'!$G$20),"Y",IF(AND(H24&gt;='Intersection Mileposts'!$F$21,H24&lt;='Intersection Mileposts'!$G$21),"Y",IF(AND(H24&gt;='Intersection Mileposts'!$F$22,H24&lt;='Intersection Mileposts'!$G$22),"Y",IF(AND(H24&gt;='Intersection Mileposts'!$F$23,H24&lt;='Intersection Mileposts'!$G$23),"Y",IF(AND(H24&gt;='Intersection Mileposts'!$F$24,H24&lt;='Intersection Mileposts'!$G$24),"Y",IF(AND(H24&gt;='Intersection Mileposts'!$F$25,H24&lt;='Intersection Mileposts'!$G$25),"Y",IF(AND(H24&gt;='Intersection Mileposts'!$F$26,H24&lt;='Intersection Mileposts'!$G$26),"Y",IF(AND(H24&gt;='Intersection Mileposts'!$F$27,H24&lt;='Intersection Mileposts'!$G$27),"Y",IF(AND(H24&gt;='Intersection Mileposts'!$F$28,H24&lt;='Intersection Mileposts'!$G$28),"Y",IF(AND(H24&gt;='Intersection Mileposts'!$F$29,H24&lt;='Intersection Mileposts'!$G$29),"Y", IF(AND(H24&gt;='Intersection Mileposts'!$F$30,H24&lt;='Intersection Mileposts'!$G$30),"Y",IF(AND(H24&gt;='Intersection Mileposts'!$F$31,H24&lt;='Intersection Mileposts'!$G$31),"Y",IF(AND(H24&gt;='Intersection Mileposts'!$F$32,H24&lt;='Intersection Mileposts'!$G$32),"Y",IF(AND(H24&gt;='Intersection Mileposts'!$F$33,H24&lt;='Intersection Mileposts'!$G$33),"Y",IF(AND(H24&gt;='Intersection Mileposts'!$F$34,H24&lt;='Intersection Mileposts'!$G$34),"Y",IF(AND(H24&gt;='Intersection Mileposts'!$F$35,H24&lt;='Intersection Mileposts'!$G$35),"Y",IF(AND(H24&gt;='Intersection Mileposts'!$F$36,H24&lt;='Intersection Mileposts'!$G$36),"Y",IF(AND(H24&gt;='Intersection Mileposts'!$F$37,H24&lt;='Intersection Mileposts'!$G$37),"Y",IF(AND(H24&gt;='Intersection Mileposts'!$F$38,H24&lt;='Intersection Mileposts'!$G$38),"Y",IF(AND(H24&gt;='Intersection Mileposts'!$F$39,H24&lt;='Intersection Mileposts'!$G$39),"Y","N"))))))))))))))))))))))))))))))))))))</f>
        <v/>
      </c>
    </row>
    <row r="25" spans="1:46" ht="15" customHeight="1" x14ac:dyDescent="0.35">
      <c r="A25" s="271"/>
      <c r="B25" s="269"/>
      <c r="C25" s="270"/>
      <c r="D25" s="270"/>
      <c r="E25" s="270"/>
      <c r="F25" s="270"/>
      <c r="G25" s="272"/>
      <c r="H25" s="273"/>
      <c r="I25" s="271"/>
      <c r="J25" s="268"/>
      <c r="K25" s="268"/>
      <c r="L25" s="274"/>
      <c r="M25" s="275"/>
      <c r="N25" s="276"/>
      <c r="P25" s="291" t="str">
        <f>IF(R25 = "", "", COUNT($R$4:R25))</f>
        <v/>
      </c>
      <c r="Q25" s="291" t="str">
        <f t="shared" si="0"/>
        <v/>
      </c>
      <c r="R25" s="292" t="str">
        <f t="shared" si="1"/>
        <v/>
      </c>
      <c r="S25" s="293" t="str">
        <f t="shared" si="3"/>
        <v/>
      </c>
      <c r="T25" s="294" t="str">
        <f t="shared" si="4"/>
        <v/>
      </c>
      <c r="U25" s="295" t="str">
        <f t="shared" si="5"/>
        <v/>
      </c>
      <c r="V25" s="296" t="str">
        <f t="shared" si="6"/>
        <v/>
      </c>
      <c r="W25" s="8"/>
      <c r="X25" s="468"/>
      <c r="Y25" s="94" t="s">
        <v>38</v>
      </c>
      <c r="Z25" s="474" t="s">
        <v>180</v>
      </c>
      <c r="AA25" s="474"/>
      <c r="AB25" s="474"/>
      <c r="AC25" s="474"/>
      <c r="AD25" s="474"/>
      <c r="AE25" s="475"/>
      <c r="AR25" s="2" t="str">
        <f t="shared" si="8"/>
        <v/>
      </c>
      <c r="AS25" s="2" t="str">
        <f t="shared" si="2"/>
        <v/>
      </c>
      <c r="AT25" s="2" t="str">
        <f>IF(AR25="","",IF(AND(H25&gt;='Intersection Mileposts'!$F$5,H25&lt;='Intersection Mileposts'!$G$5),"Y",IF(AND(H25&gt;='Intersection Mileposts'!$F$6,H25&lt;='Intersection Mileposts'!$G$6),"Y",IF(AND(H25&gt;='Intersection Mileposts'!$F$7,H25&lt;='Intersection Mileposts'!$G$7),"Y",IF(AND(H25&gt;='Intersection Mileposts'!$F$8,H25&lt;='Intersection Mileposts'!$G$8),"Y",IF(AND(H25&gt;='Intersection Mileposts'!$F$9,H25&lt;='Intersection Mileposts'!$G$9),"Y",IF(AND(H25&gt;='Intersection Mileposts'!$F$10,H25&lt;='Intersection Mileposts'!$G$10),"Y",IF(AND(H25&gt;='Intersection Mileposts'!$F$11,H25&lt;='Intersection Mileposts'!$G$11),"Y",IF(AND(H25&gt;='Intersection Mileposts'!$F$12,H25&lt;='Intersection Mileposts'!$G$12),"Y",IF(AND(H25&gt;='Intersection Mileposts'!$F$13,H25&lt;='Intersection Mileposts'!$G$13),"Y",IF(AND(H25&gt;='Intersection Mileposts'!$F$14,H25&lt;='Intersection Mileposts'!$G$14),"Y",IF(AND(H25&gt;='Intersection Mileposts'!$F$15,H25&lt;='Intersection Mileposts'!$G$15),"Y",IF(AND(H25&gt;='Intersection Mileposts'!$F$16,H25&lt;='Intersection Mileposts'!$G$16),"Y",IF(AND(H25&gt;='Intersection Mileposts'!$F$17,H25&lt;='Intersection Mileposts'!$G$17),"Y",IF(AND(H25&gt;='Intersection Mileposts'!$F$18,H25&lt;='Intersection Mileposts'!$G$18),"Y",IF(AND(H25&gt;='Intersection Mileposts'!$F$19,H25&lt;='Intersection Mileposts'!$G$19),"Y",IF(AND(H25&gt;='Intersection Mileposts'!$F$20,H25&lt;='Intersection Mileposts'!$G$20),"Y",IF(AND(H25&gt;='Intersection Mileposts'!$F$21,H25&lt;='Intersection Mileposts'!$G$21),"Y",IF(AND(H25&gt;='Intersection Mileposts'!$F$22,H25&lt;='Intersection Mileposts'!$G$22),"Y",IF(AND(H25&gt;='Intersection Mileposts'!$F$23,H25&lt;='Intersection Mileposts'!$G$23),"Y",IF(AND(H25&gt;='Intersection Mileposts'!$F$24,H25&lt;='Intersection Mileposts'!$G$24),"Y",IF(AND(H25&gt;='Intersection Mileposts'!$F$25,H25&lt;='Intersection Mileposts'!$G$25),"Y",IF(AND(H25&gt;='Intersection Mileposts'!$F$26,H25&lt;='Intersection Mileposts'!$G$26),"Y",IF(AND(H25&gt;='Intersection Mileposts'!$F$27,H25&lt;='Intersection Mileposts'!$G$27),"Y",IF(AND(H25&gt;='Intersection Mileposts'!$F$28,H25&lt;='Intersection Mileposts'!$G$28),"Y",IF(AND(H25&gt;='Intersection Mileposts'!$F$29,H25&lt;='Intersection Mileposts'!$G$29),"Y", IF(AND(H25&gt;='Intersection Mileposts'!$F$30,H25&lt;='Intersection Mileposts'!$G$30),"Y",IF(AND(H25&gt;='Intersection Mileposts'!$F$31,H25&lt;='Intersection Mileposts'!$G$31),"Y",IF(AND(H25&gt;='Intersection Mileposts'!$F$32,H25&lt;='Intersection Mileposts'!$G$32),"Y",IF(AND(H25&gt;='Intersection Mileposts'!$F$33,H25&lt;='Intersection Mileposts'!$G$33),"Y",IF(AND(H25&gt;='Intersection Mileposts'!$F$34,H25&lt;='Intersection Mileposts'!$G$34),"Y",IF(AND(H25&gt;='Intersection Mileposts'!$F$35,H25&lt;='Intersection Mileposts'!$G$35),"Y",IF(AND(H25&gt;='Intersection Mileposts'!$F$36,H25&lt;='Intersection Mileposts'!$G$36),"Y",IF(AND(H25&gt;='Intersection Mileposts'!$F$37,H25&lt;='Intersection Mileposts'!$G$37),"Y",IF(AND(H25&gt;='Intersection Mileposts'!$F$38,H25&lt;='Intersection Mileposts'!$G$38),"Y",IF(AND(H25&gt;='Intersection Mileposts'!$F$39,H25&lt;='Intersection Mileposts'!$G$39),"Y","N"))))))))))))))))))))))))))))))))))))</f>
        <v/>
      </c>
    </row>
    <row r="26" spans="1:46" x14ac:dyDescent="0.35">
      <c r="A26" s="271"/>
      <c r="B26" s="269"/>
      <c r="C26" s="270"/>
      <c r="D26" s="270"/>
      <c r="E26" s="270"/>
      <c r="F26" s="270"/>
      <c r="G26" s="272"/>
      <c r="H26" s="273"/>
      <c r="I26" s="271"/>
      <c r="J26" s="268"/>
      <c r="K26" s="268"/>
      <c r="L26" s="274"/>
      <c r="M26" s="275"/>
      <c r="N26" s="276"/>
      <c r="P26" s="291" t="str">
        <f>IF(R26 = "", "", COUNT($R$4:R26))</f>
        <v/>
      </c>
      <c r="Q26" s="291" t="str">
        <f t="shared" si="0"/>
        <v/>
      </c>
      <c r="R26" s="292" t="str">
        <f t="shared" si="1"/>
        <v/>
      </c>
      <c r="S26" s="293" t="str">
        <f t="shared" si="3"/>
        <v/>
      </c>
      <c r="T26" s="294" t="str">
        <f t="shared" si="4"/>
        <v/>
      </c>
      <c r="U26" s="295" t="str">
        <f t="shared" si="5"/>
        <v/>
      </c>
      <c r="V26" s="296" t="str">
        <f t="shared" si="6"/>
        <v/>
      </c>
      <c r="W26" s="8"/>
      <c r="X26" s="468"/>
      <c r="Y26" s="18"/>
      <c r="Z26" s="474"/>
      <c r="AA26" s="474"/>
      <c r="AB26" s="474"/>
      <c r="AC26" s="474"/>
      <c r="AD26" s="474"/>
      <c r="AE26" s="475"/>
      <c r="AR26" s="2" t="str">
        <f t="shared" si="8"/>
        <v/>
      </c>
      <c r="AS26" s="2" t="str">
        <f t="shared" si="2"/>
        <v/>
      </c>
      <c r="AT26" s="2" t="str">
        <f>IF(AR26="","",IF(AND(H26&gt;='Intersection Mileposts'!$F$5,H26&lt;='Intersection Mileposts'!$G$5),"Y",IF(AND(H26&gt;='Intersection Mileposts'!$F$6,H26&lt;='Intersection Mileposts'!$G$6),"Y",IF(AND(H26&gt;='Intersection Mileposts'!$F$7,H26&lt;='Intersection Mileposts'!$G$7),"Y",IF(AND(H26&gt;='Intersection Mileposts'!$F$8,H26&lt;='Intersection Mileposts'!$G$8),"Y",IF(AND(H26&gt;='Intersection Mileposts'!$F$9,H26&lt;='Intersection Mileposts'!$G$9),"Y",IF(AND(H26&gt;='Intersection Mileposts'!$F$10,H26&lt;='Intersection Mileposts'!$G$10),"Y",IF(AND(H26&gt;='Intersection Mileposts'!$F$11,H26&lt;='Intersection Mileposts'!$G$11),"Y",IF(AND(H26&gt;='Intersection Mileposts'!$F$12,H26&lt;='Intersection Mileposts'!$G$12),"Y",IF(AND(H26&gt;='Intersection Mileposts'!$F$13,H26&lt;='Intersection Mileposts'!$G$13),"Y",IF(AND(H26&gt;='Intersection Mileposts'!$F$14,H26&lt;='Intersection Mileposts'!$G$14),"Y",IF(AND(H26&gt;='Intersection Mileposts'!$F$15,H26&lt;='Intersection Mileposts'!$G$15),"Y",IF(AND(H26&gt;='Intersection Mileposts'!$F$16,H26&lt;='Intersection Mileposts'!$G$16),"Y",IF(AND(H26&gt;='Intersection Mileposts'!$F$17,H26&lt;='Intersection Mileposts'!$G$17),"Y",IF(AND(H26&gt;='Intersection Mileposts'!$F$18,H26&lt;='Intersection Mileposts'!$G$18),"Y",IF(AND(H26&gt;='Intersection Mileposts'!$F$19,H26&lt;='Intersection Mileposts'!$G$19),"Y",IF(AND(H26&gt;='Intersection Mileposts'!$F$20,H26&lt;='Intersection Mileposts'!$G$20),"Y",IF(AND(H26&gt;='Intersection Mileposts'!$F$21,H26&lt;='Intersection Mileposts'!$G$21),"Y",IF(AND(H26&gt;='Intersection Mileposts'!$F$22,H26&lt;='Intersection Mileposts'!$G$22),"Y",IF(AND(H26&gt;='Intersection Mileposts'!$F$23,H26&lt;='Intersection Mileposts'!$G$23),"Y",IF(AND(H26&gt;='Intersection Mileposts'!$F$24,H26&lt;='Intersection Mileposts'!$G$24),"Y",IF(AND(H26&gt;='Intersection Mileposts'!$F$25,H26&lt;='Intersection Mileposts'!$G$25),"Y",IF(AND(H26&gt;='Intersection Mileposts'!$F$26,H26&lt;='Intersection Mileposts'!$G$26),"Y",IF(AND(H26&gt;='Intersection Mileposts'!$F$27,H26&lt;='Intersection Mileposts'!$G$27),"Y",IF(AND(H26&gt;='Intersection Mileposts'!$F$28,H26&lt;='Intersection Mileposts'!$G$28),"Y",IF(AND(H26&gt;='Intersection Mileposts'!$F$29,H26&lt;='Intersection Mileposts'!$G$29),"Y", IF(AND(H26&gt;='Intersection Mileposts'!$F$30,H26&lt;='Intersection Mileposts'!$G$30),"Y",IF(AND(H26&gt;='Intersection Mileposts'!$F$31,H26&lt;='Intersection Mileposts'!$G$31),"Y",IF(AND(H26&gt;='Intersection Mileposts'!$F$32,H26&lt;='Intersection Mileposts'!$G$32),"Y",IF(AND(H26&gt;='Intersection Mileposts'!$F$33,H26&lt;='Intersection Mileposts'!$G$33),"Y",IF(AND(H26&gt;='Intersection Mileposts'!$F$34,H26&lt;='Intersection Mileposts'!$G$34),"Y",IF(AND(H26&gt;='Intersection Mileposts'!$F$35,H26&lt;='Intersection Mileposts'!$G$35),"Y",IF(AND(H26&gt;='Intersection Mileposts'!$F$36,H26&lt;='Intersection Mileposts'!$G$36),"Y",IF(AND(H26&gt;='Intersection Mileposts'!$F$37,H26&lt;='Intersection Mileposts'!$G$37),"Y",IF(AND(H26&gt;='Intersection Mileposts'!$F$38,H26&lt;='Intersection Mileposts'!$G$38),"Y",IF(AND(H26&gt;='Intersection Mileposts'!$F$39,H26&lt;='Intersection Mileposts'!$G$39),"Y","N"))))))))))))))))))))))))))))))))))))</f>
        <v/>
      </c>
    </row>
    <row r="27" spans="1:46" ht="15" customHeight="1" x14ac:dyDescent="0.35">
      <c r="A27" s="271"/>
      <c r="B27" s="269"/>
      <c r="C27" s="270"/>
      <c r="D27" s="270"/>
      <c r="E27" s="270"/>
      <c r="F27" s="270"/>
      <c r="G27" s="272"/>
      <c r="H27" s="273"/>
      <c r="I27" s="271"/>
      <c r="J27" s="268"/>
      <c r="K27" s="268"/>
      <c r="L27" s="274"/>
      <c r="M27" s="275"/>
      <c r="N27" s="276"/>
      <c r="P27" s="291" t="str">
        <f>IF(R27 = "", "", COUNT($R$4:R27))</f>
        <v/>
      </c>
      <c r="Q27" s="291" t="str">
        <f t="shared" si="0"/>
        <v/>
      </c>
      <c r="R27" s="292" t="str">
        <f t="shared" si="1"/>
        <v/>
      </c>
      <c r="S27" s="293" t="str">
        <f t="shared" si="3"/>
        <v/>
      </c>
      <c r="T27" s="294" t="str">
        <f t="shared" si="4"/>
        <v/>
      </c>
      <c r="U27" s="295" t="str">
        <f t="shared" si="5"/>
        <v/>
      </c>
      <c r="V27" s="296" t="str">
        <f t="shared" si="6"/>
        <v/>
      </c>
      <c r="W27" s="8"/>
      <c r="X27" s="468"/>
      <c r="Y27" s="94" t="s">
        <v>38</v>
      </c>
      <c r="Z27" s="474" t="s">
        <v>181</v>
      </c>
      <c r="AA27" s="474"/>
      <c r="AB27" s="474"/>
      <c r="AC27" s="474"/>
      <c r="AD27" s="474"/>
      <c r="AE27" s="475"/>
      <c r="AF27" s="74"/>
      <c r="AH27" s="74"/>
      <c r="AI27" s="74"/>
      <c r="AJ27" s="74"/>
      <c r="AK27" s="74"/>
      <c r="AL27" s="74"/>
      <c r="AM27" s="74"/>
      <c r="AN27" s="74"/>
      <c r="AO27" s="74"/>
      <c r="AP27" s="74"/>
      <c r="AQ27" s="74"/>
      <c r="AR27" s="2" t="str">
        <f t="shared" si="8"/>
        <v/>
      </c>
      <c r="AS27" s="2" t="str">
        <f t="shared" si="2"/>
        <v/>
      </c>
      <c r="AT27" s="2" t="str">
        <f>IF(AR27="","",IF(AND(H27&gt;='Intersection Mileposts'!$F$5,H27&lt;='Intersection Mileposts'!$G$5),"Y",IF(AND(H27&gt;='Intersection Mileposts'!$F$6,H27&lt;='Intersection Mileposts'!$G$6),"Y",IF(AND(H27&gt;='Intersection Mileposts'!$F$7,H27&lt;='Intersection Mileposts'!$G$7),"Y",IF(AND(H27&gt;='Intersection Mileposts'!$F$8,H27&lt;='Intersection Mileposts'!$G$8),"Y",IF(AND(H27&gt;='Intersection Mileposts'!$F$9,H27&lt;='Intersection Mileposts'!$G$9),"Y",IF(AND(H27&gt;='Intersection Mileposts'!$F$10,H27&lt;='Intersection Mileposts'!$G$10),"Y",IF(AND(H27&gt;='Intersection Mileposts'!$F$11,H27&lt;='Intersection Mileposts'!$G$11),"Y",IF(AND(H27&gt;='Intersection Mileposts'!$F$12,H27&lt;='Intersection Mileposts'!$G$12),"Y",IF(AND(H27&gt;='Intersection Mileposts'!$F$13,H27&lt;='Intersection Mileposts'!$G$13),"Y",IF(AND(H27&gt;='Intersection Mileposts'!$F$14,H27&lt;='Intersection Mileposts'!$G$14),"Y",IF(AND(H27&gt;='Intersection Mileposts'!$F$15,H27&lt;='Intersection Mileposts'!$G$15),"Y",IF(AND(H27&gt;='Intersection Mileposts'!$F$16,H27&lt;='Intersection Mileposts'!$G$16),"Y",IF(AND(H27&gt;='Intersection Mileposts'!$F$17,H27&lt;='Intersection Mileposts'!$G$17),"Y",IF(AND(H27&gt;='Intersection Mileposts'!$F$18,H27&lt;='Intersection Mileposts'!$G$18),"Y",IF(AND(H27&gt;='Intersection Mileposts'!$F$19,H27&lt;='Intersection Mileposts'!$G$19),"Y",IF(AND(H27&gt;='Intersection Mileposts'!$F$20,H27&lt;='Intersection Mileposts'!$G$20),"Y",IF(AND(H27&gt;='Intersection Mileposts'!$F$21,H27&lt;='Intersection Mileposts'!$G$21),"Y",IF(AND(H27&gt;='Intersection Mileposts'!$F$22,H27&lt;='Intersection Mileposts'!$G$22),"Y",IF(AND(H27&gt;='Intersection Mileposts'!$F$23,H27&lt;='Intersection Mileposts'!$G$23),"Y",IF(AND(H27&gt;='Intersection Mileposts'!$F$24,H27&lt;='Intersection Mileposts'!$G$24),"Y",IF(AND(H27&gt;='Intersection Mileposts'!$F$25,H27&lt;='Intersection Mileposts'!$G$25),"Y",IF(AND(H27&gt;='Intersection Mileposts'!$F$26,H27&lt;='Intersection Mileposts'!$G$26),"Y",IF(AND(H27&gt;='Intersection Mileposts'!$F$27,H27&lt;='Intersection Mileposts'!$G$27),"Y",IF(AND(H27&gt;='Intersection Mileposts'!$F$28,H27&lt;='Intersection Mileposts'!$G$28),"Y",IF(AND(H27&gt;='Intersection Mileposts'!$F$29,H27&lt;='Intersection Mileposts'!$G$29),"Y", IF(AND(H27&gt;='Intersection Mileposts'!$F$30,H27&lt;='Intersection Mileposts'!$G$30),"Y",IF(AND(H27&gt;='Intersection Mileposts'!$F$31,H27&lt;='Intersection Mileposts'!$G$31),"Y",IF(AND(H27&gt;='Intersection Mileposts'!$F$32,H27&lt;='Intersection Mileposts'!$G$32),"Y",IF(AND(H27&gt;='Intersection Mileposts'!$F$33,H27&lt;='Intersection Mileposts'!$G$33),"Y",IF(AND(H27&gt;='Intersection Mileposts'!$F$34,H27&lt;='Intersection Mileposts'!$G$34),"Y",IF(AND(H27&gt;='Intersection Mileposts'!$F$35,H27&lt;='Intersection Mileposts'!$G$35),"Y",IF(AND(H27&gt;='Intersection Mileposts'!$F$36,H27&lt;='Intersection Mileposts'!$G$36),"Y",IF(AND(H27&gt;='Intersection Mileposts'!$F$37,H27&lt;='Intersection Mileposts'!$G$37),"Y",IF(AND(H27&gt;='Intersection Mileposts'!$F$38,H27&lt;='Intersection Mileposts'!$G$38),"Y",IF(AND(H27&gt;='Intersection Mileposts'!$F$39,H27&lt;='Intersection Mileposts'!$G$39),"Y","N"))))))))))))))))))))))))))))))))))))</f>
        <v/>
      </c>
    </row>
    <row r="28" spans="1:46" ht="15" customHeight="1" x14ac:dyDescent="0.35">
      <c r="A28" s="271"/>
      <c r="B28" s="269"/>
      <c r="C28" s="270"/>
      <c r="D28" s="270"/>
      <c r="E28" s="270"/>
      <c r="F28" s="270"/>
      <c r="G28" s="272"/>
      <c r="H28" s="273"/>
      <c r="I28" s="271"/>
      <c r="J28" s="268"/>
      <c r="K28" s="268"/>
      <c r="L28" s="274"/>
      <c r="M28" s="275"/>
      <c r="N28" s="276"/>
      <c r="P28" s="291" t="str">
        <f>IF(R28 = "", "", COUNT($R$4:R28))</f>
        <v/>
      </c>
      <c r="Q28" s="291" t="str">
        <f t="shared" si="0"/>
        <v/>
      </c>
      <c r="R28" s="292" t="str">
        <f t="shared" si="1"/>
        <v/>
      </c>
      <c r="S28" s="293" t="str">
        <f t="shared" si="3"/>
        <v/>
      </c>
      <c r="T28" s="294" t="str">
        <f t="shared" si="4"/>
        <v/>
      </c>
      <c r="U28" s="295" t="str">
        <f t="shared" si="5"/>
        <v/>
      </c>
      <c r="V28" s="296" t="str">
        <f t="shared" si="6"/>
        <v/>
      </c>
      <c r="W28" s="8"/>
      <c r="X28" s="468"/>
      <c r="Y28" s="18"/>
      <c r="Z28" s="474"/>
      <c r="AA28" s="474"/>
      <c r="AB28" s="474"/>
      <c r="AC28" s="474"/>
      <c r="AD28" s="474"/>
      <c r="AE28" s="475"/>
      <c r="AF28" s="73"/>
      <c r="AH28" s="73"/>
      <c r="AI28" s="73"/>
      <c r="AJ28" s="73"/>
      <c r="AK28" s="73"/>
      <c r="AL28" s="73"/>
      <c r="AM28" s="73"/>
      <c r="AN28" s="73"/>
      <c r="AO28" s="73"/>
      <c r="AP28" s="73"/>
      <c r="AQ28" s="73"/>
      <c r="AR28" s="2" t="str">
        <f t="shared" si="8"/>
        <v/>
      </c>
      <c r="AS28" s="2" t="str">
        <f t="shared" si="2"/>
        <v/>
      </c>
      <c r="AT28" s="2" t="str">
        <f>IF(AR28="","",IF(AND(H28&gt;='Intersection Mileposts'!$F$5,H28&lt;='Intersection Mileposts'!$G$5),"Y",IF(AND(H28&gt;='Intersection Mileposts'!$F$6,H28&lt;='Intersection Mileposts'!$G$6),"Y",IF(AND(H28&gt;='Intersection Mileposts'!$F$7,H28&lt;='Intersection Mileposts'!$G$7),"Y",IF(AND(H28&gt;='Intersection Mileposts'!$F$8,H28&lt;='Intersection Mileposts'!$G$8),"Y",IF(AND(H28&gt;='Intersection Mileposts'!$F$9,H28&lt;='Intersection Mileposts'!$G$9),"Y",IF(AND(H28&gt;='Intersection Mileposts'!$F$10,H28&lt;='Intersection Mileposts'!$G$10),"Y",IF(AND(H28&gt;='Intersection Mileposts'!$F$11,H28&lt;='Intersection Mileposts'!$G$11),"Y",IF(AND(H28&gt;='Intersection Mileposts'!$F$12,H28&lt;='Intersection Mileposts'!$G$12),"Y",IF(AND(H28&gt;='Intersection Mileposts'!$F$13,H28&lt;='Intersection Mileposts'!$G$13),"Y",IF(AND(H28&gt;='Intersection Mileposts'!$F$14,H28&lt;='Intersection Mileposts'!$G$14),"Y",IF(AND(H28&gt;='Intersection Mileposts'!$F$15,H28&lt;='Intersection Mileposts'!$G$15),"Y",IF(AND(H28&gt;='Intersection Mileposts'!$F$16,H28&lt;='Intersection Mileposts'!$G$16),"Y",IF(AND(H28&gt;='Intersection Mileposts'!$F$17,H28&lt;='Intersection Mileposts'!$G$17),"Y",IF(AND(H28&gt;='Intersection Mileposts'!$F$18,H28&lt;='Intersection Mileposts'!$G$18),"Y",IF(AND(H28&gt;='Intersection Mileposts'!$F$19,H28&lt;='Intersection Mileposts'!$G$19),"Y",IF(AND(H28&gt;='Intersection Mileposts'!$F$20,H28&lt;='Intersection Mileposts'!$G$20),"Y",IF(AND(H28&gt;='Intersection Mileposts'!$F$21,H28&lt;='Intersection Mileposts'!$G$21),"Y",IF(AND(H28&gt;='Intersection Mileposts'!$F$22,H28&lt;='Intersection Mileposts'!$G$22),"Y",IF(AND(H28&gt;='Intersection Mileposts'!$F$23,H28&lt;='Intersection Mileposts'!$G$23),"Y",IF(AND(H28&gt;='Intersection Mileposts'!$F$24,H28&lt;='Intersection Mileposts'!$G$24),"Y",IF(AND(H28&gt;='Intersection Mileposts'!$F$25,H28&lt;='Intersection Mileposts'!$G$25),"Y",IF(AND(H28&gt;='Intersection Mileposts'!$F$26,H28&lt;='Intersection Mileposts'!$G$26),"Y",IF(AND(H28&gt;='Intersection Mileposts'!$F$27,H28&lt;='Intersection Mileposts'!$G$27),"Y",IF(AND(H28&gt;='Intersection Mileposts'!$F$28,H28&lt;='Intersection Mileposts'!$G$28),"Y",IF(AND(H28&gt;='Intersection Mileposts'!$F$29,H28&lt;='Intersection Mileposts'!$G$29),"Y", IF(AND(H28&gt;='Intersection Mileposts'!$F$30,H28&lt;='Intersection Mileposts'!$G$30),"Y",IF(AND(H28&gt;='Intersection Mileposts'!$F$31,H28&lt;='Intersection Mileposts'!$G$31),"Y",IF(AND(H28&gt;='Intersection Mileposts'!$F$32,H28&lt;='Intersection Mileposts'!$G$32),"Y",IF(AND(H28&gt;='Intersection Mileposts'!$F$33,H28&lt;='Intersection Mileposts'!$G$33),"Y",IF(AND(H28&gt;='Intersection Mileposts'!$F$34,H28&lt;='Intersection Mileposts'!$G$34),"Y",IF(AND(H28&gt;='Intersection Mileposts'!$F$35,H28&lt;='Intersection Mileposts'!$G$35),"Y",IF(AND(H28&gt;='Intersection Mileposts'!$F$36,H28&lt;='Intersection Mileposts'!$G$36),"Y",IF(AND(H28&gt;='Intersection Mileposts'!$F$37,H28&lt;='Intersection Mileposts'!$G$37),"Y",IF(AND(H28&gt;='Intersection Mileposts'!$F$38,H28&lt;='Intersection Mileposts'!$G$38),"Y",IF(AND(H28&gt;='Intersection Mileposts'!$F$39,H28&lt;='Intersection Mileposts'!$G$39),"Y","N"))))))))))))))))))))))))))))))))))))</f>
        <v/>
      </c>
    </row>
    <row r="29" spans="1:46" ht="15" customHeight="1" x14ac:dyDescent="0.35">
      <c r="A29" s="271"/>
      <c r="B29" s="269"/>
      <c r="C29" s="270"/>
      <c r="D29" s="270"/>
      <c r="E29" s="270"/>
      <c r="F29" s="270"/>
      <c r="G29" s="272"/>
      <c r="H29" s="273"/>
      <c r="I29" s="271"/>
      <c r="J29" s="268"/>
      <c r="K29" s="268"/>
      <c r="L29" s="274"/>
      <c r="M29" s="275"/>
      <c r="N29" s="276"/>
      <c r="P29" s="291" t="str">
        <f>IF(R29 = "", "", COUNT($R$4:R29))</f>
        <v/>
      </c>
      <c r="Q29" s="291" t="str">
        <f t="shared" si="0"/>
        <v/>
      </c>
      <c r="R29" s="292" t="str">
        <f t="shared" si="1"/>
        <v/>
      </c>
      <c r="S29" s="293" t="str">
        <f t="shared" si="3"/>
        <v/>
      </c>
      <c r="T29" s="294" t="str">
        <f t="shared" si="4"/>
        <v/>
      </c>
      <c r="U29" s="295" t="str">
        <f t="shared" si="5"/>
        <v/>
      </c>
      <c r="V29" s="296" t="str">
        <f t="shared" si="6"/>
        <v/>
      </c>
      <c r="W29" s="8"/>
      <c r="X29" s="469"/>
      <c r="Y29" s="146"/>
      <c r="Z29" s="476"/>
      <c r="AA29" s="476"/>
      <c r="AB29" s="476"/>
      <c r="AC29" s="476"/>
      <c r="AD29" s="476"/>
      <c r="AE29" s="477"/>
      <c r="AF29" s="74"/>
      <c r="AH29" s="74"/>
      <c r="AI29" s="74"/>
      <c r="AJ29" s="74"/>
      <c r="AK29" s="74"/>
      <c r="AL29" s="74"/>
      <c r="AM29" s="74"/>
      <c r="AN29" s="74"/>
      <c r="AO29" s="74"/>
      <c r="AP29" s="74"/>
      <c r="AQ29" s="74"/>
      <c r="AR29" s="2" t="str">
        <f t="shared" si="8"/>
        <v/>
      </c>
      <c r="AS29" s="2" t="str">
        <f t="shared" si="2"/>
        <v/>
      </c>
      <c r="AT29" s="2" t="str">
        <f>IF(AR29="","",IF(AND(H29&gt;='Intersection Mileposts'!$F$5,H29&lt;='Intersection Mileposts'!$G$5),"Y",IF(AND(H29&gt;='Intersection Mileposts'!$F$6,H29&lt;='Intersection Mileposts'!$G$6),"Y",IF(AND(H29&gt;='Intersection Mileposts'!$F$7,H29&lt;='Intersection Mileposts'!$G$7),"Y",IF(AND(H29&gt;='Intersection Mileposts'!$F$8,H29&lt;='Intersection Mileposts'!$G$8),"Y",IF(AND(H29&gt;='Intersection Mileposts'!$F$9,H29&lt;='Intersection Mileposts'!$G$9),"Y",IF(AND(H29&gt;='Intersection Mileposts'!$F$10,H29&lt;='Intersection Mileposts'!$G$10),"Y",IF(AND(H29&gt;='Intersection Mileposts'!$F$11,H29&lt;='Intersection Mileposts'!$G$11),"Y",IF(AND(H29&gt;='Intersection Mileposts'!$F$12,H29&lt;='Intersection Mileposts'!$G$12),"Y",IF(AND(H29&gt;='Intersection Mileposts'!$F$13,H29&lt;='Intersection Mileposts'!$G$13),"Y",IF(AND(H29&gt;='Intersection Mileposts'!$F$14,H29&lt;='Intersection Mileposts'!$G$14),"Y",IF(AND(H29&gt;='Intersection Mileposts'!$F$15,H29&lt;='Intersection Mileposts'!$G$15),"Y",IF(AND(H29&gt;='Intersection Mileposts'!$F$16,H29&lt;='Intersection Mileposts'!$G$16),"Y",IF(AND(H29&gt;='Intersection Mileposts'!$F$17,H29&lt;='Intersection Mileposts'!$G$17),"Y",IF(AND(H29&gt;='Intersection Mileposts'!$F$18,H29&lt;='Intersection Mileposts'!$G$18),"Y",IF(AND(H29&gt;='Intersection Mileposts'!$F$19,H29&lt;='Intersection Mileposts'!$G$19),"Y",IF(AND(H29&gt;='Intersection Mileposts'!$F$20,H29&lt;='Intersection Mileposts'!$G$20),"Y",IF(AND(H29&gt;='Intersection Mileposts'!$F$21,H29&lt;='Intersection Mileposts'!$G$21),"Y",IF(AND(H29&gt;='Intersection Mileposts'!$F$22,H29&lt;='Intersection Mileposts'!$G$22),"Y",IF(AND(H29&gt;='Intersection Mileposts'!$F$23,H29&lt;='Intersection Mileposts'!$G$23),"Y",IF(AND(H29&gt;='Intersection Mileposts'!$F$24,H29&lt;='Intersection Mileposts'!$G$24),"Y",IF(AND(H29&gt;='Intersection Mileposts'!$F$25,H29&lt;='Intersection Mileposts'!$G$25),"Y",IF(AND(H29&gt;='Intersection Mileposts'!$F$26,H29&lt;='Intersection Mileposts'!$G$26),"Y",IF(AND(H29&gt;='Intersection Mileposts'!$F$27,H29&lt;='Intersection Mileposts'!$G$27),"Y",IF(AND(H29&gt;='Intersection Mileposts'!$F$28,H29&lt;='Intersection Mileposts'!$G$28),"Y",IF(AND(H29&gt;='Intersection Mileposts'!$F$29,H29&lt;='Intersection Mileposts'!$G$29),"Y", IF(AND(H29&gt;='Intersection Mileposts'!$F$30,H29&lt;='Intersection Mileposts'!$G$30),"Y",IF(AND(H29&gt;='Intersection Mileposts'!$F$31,H29&lt;='Intersection Mileposts'!$G$31),"Y",IF(AND(H29&gt;='Intersection Mileposts'!$F$32,H29&lt;='Intersection Mileposts'!$G$32),"Y",IF(AND(H29&gt;='Intersection Mileposts'!$F$33,H29&lt;='Intersection Mileposts'!$G$33),"Y",IF(AND(H29&gt;='Intersection Mileposts'!$F$34,H29&lt;='Intersection Mileposts'!$G$34),"Y",IF(AND(H29&gt;='Intersection Mileposts'!$F$35,H29&lt;='Intersection Mileposts'!$G$35),"Y",IF(AND(H29&gt;='Intersection Mileposts'!$F$36,H29&lt;='Intersection Mileposts'!$G$36),"Y",IF(AND(H29&gt;='Intersection Mileposts'!$F$37,H29&lt;='Intersection Mileposts'!$G$37),"Y",IF(AND(H29&gt;='Intersection Mileposts'!$F$38,H29&lt;='Intersection Mileposts'!$G$38),"Y",IF(AND(H29&gt;='Intersection Mileposts'!$F$39,H29&lt;='Intersection Mileposts'!$G$39),"Y","N"))))))))))))))))))))))))))))))))))))</f>
        <v/>
      </c>
    </row>
    <row r="30" spans="1:46" ht="15" customHeight="1" x14ac:dyDescent="0.35">
      <c r="A30" s="271"/>
      <c r="B30" s="269"/>
      <c r="C30" s="270"/>
      <c r="D30" s="270"/>
      <c r="E30" s="270"/>
      <c r="F30" s="270"/>
      <c r="G30" s="272"/>
      <c r="H30" s="273"/>
      <c r="I30" s="271"/>
      <c r="J30" s="268"/>
      <c r="K30" s="268"/>
      <c r="L30" s="274"/>
      <c r="M30" s="275"/>
      <c r="N30" s="276"/>
      <c r="P30" s="291" t="str">
        <f>IF(R30 = "", "", COUNT($R$4:R30))</f>
        <v/>
      </c>
      <c r="Q30" s="291" t="str">
        <f t="shared" si="0"/>
        <v/>
      </c>
      <c r="R30" s="292" t="str">
        <f t="shared" si="1"/>
        <v/>
      </c>
      <c r="S30" s="293" t="str">
        <f t="shared" si="3"/>
        <v/>
      </c>
      <c r="T30" s="294" t="str">
        <f t="shared" si="4"/>
        <v/>
      </c>
      <c r="U30" s="295" t="str">
        <f t="shared" si="5"/>
        <v/>
      </c>
      <c r="V30" s="296" t="str">
        <f t="shared" si="6"/>
        <v/>
      </c>
      <c r="W30" s="8"/>
      <c r="X30" s="489">
        <v>2</v>
      </c>
      <c r="Y30" s="497" t="s">
        <v>194</v>
      </c>
      <c r="Z30" s="491"/>
      <c r="AA30" s="491"/>
      <c r="AB30" s="491"/>
      <c r="AC30" s="491"/>
      <c r="AD30" s="491"/>
      <c r="AE30" s="492"/>
      <c r="AR30" s="2" t="str">
        <f t="shared" si="8"/>
        <v/>
      </c>
      <c r="AS30" s="2" t="str">
        <f t="shared" si="2"/>
        <v/>
      </c>
      <c r="AT30" s="2" t="str">
        <f>IF(AR30="","",IF(AND(H30&gt;='Intersection Mileposts'!$F$5,H30&lt;='Intersection Mileposts'!$G$5),"Y",IF(AND(H30&gt;='Intersection Mileposts'!$F$6,H30&lt;='Intersection Mileposts'!$G$6),"Y",IF(AND(H30&gt;='Intersection Mileposts'!$F$7,H30&lt;='Intersection Mileposts'!$G$7),"Y",IF(AND(H30&gt;='Intersection Mileposts'!$F$8,H30&lt;='Intersection Mileposts'!$G$8),"Y",IF(AND(H30&gt;='Intersection Mileposts'!$F$9,H30&lt;='Intersection Mileposts'!$G$9),"Y",IF(AND(H30&gt;='Intersection Mileposts'!$F$10,H30&lt;='Intersection Mileposts'!$G$10),"Y",IF(AND(H30&gt;='Intersection Mileposts'!$F$11,H30&lt;='Intersection Mileposts'!$G$11),"Y",IF(AND(H30&gt;='Intersection Mileposts'!$F$12,H30&lt;='Intersection Mileposts'!$G$12),"Y",IF(AND(H30&gt;='Intersection Mileposts'!$F$13,H30&lt;='Intersection Mileposts'!$G$13),"Y",IF(AND(H30&gt;='Intersection Mileposts'!$F$14,H30&lt;='Intersection Mileposts'!$G$14),"Y",IF(AND(H30&gt;='Intersection Mileposts'!$F$15,H30&lt;='Intersection Mileposts'!$G$15),"Y",IF(AND(H30&gt;='Intersection Mileposts'!$F$16,H30&lt;='Intersection Mileposts'!$G$16),"Y",IF(AND(H30&gt;='Intersection Mileposts'!$F$17,H30&lt;='Intersection Mileposts'!$G$17),"Y",IF(AND(H30&gt;='Intersection Mileposts'!$F$18,H30&lt;='Intersection Mileposts'!$G$18),"Y",IF(AND(H30&gt;='Intersection Mileposts'!$F$19,H30&lt;='Intersection Mileposts'!$G$19),"Y",IF(AND(H30&gt;='Intersection Mileposts'!$F$20,H30&lt;='Intersection Mileposts'!$G$20),"Y",IF(AND(H30&gt;='Intersection Mileposts'!$F$21,H30&lt;='Intersection Mileposts'!$G$21),"Y",IF(AND(H30&gt;='Intersection Mileposts'!$F$22,H30&lt;='Intersection Mileposts'!$G$22),"Y",IF(AND(H30&gt;='Intersection Mileposts'!$F$23,H30&lt;='Intersection Mileposts'!$G$23),"Y",IF(AND(H30&gt;='Intersection Mileposts'!$F$24,H30&lt;='Intersection Mileposts'!$G$24),"Y",IF(AND(H30&gt;='Intersection Mileposts'!$F$25,H30&lt;='Intersection Mileposts'!$G$25),"Y",IF(AND(H30&gt;='Intersection Mileposts'!$F$26,H30&lt;='Intersection Mileposts'!$G$26),"Y",IF(AND(H30&gt;='Intersection Mileposts'!$F$27,H30&lt;='Intersection Mileposts'!$G$27),"Y",IF(AND(H30&gt;='Intersection Mileposts'!$F$28,H30&lt;='Intersection Mileposts'!$G$28),"Y",IF(AND(H30&gt;='Intersection Mileposts'!$F$29,H30&lt;='Intersection Mileposts'!$G$29),"Y", IF(AND(H30&gt;='Intersection Mileposts'!$F$30,H30&lt;='Intersection Mileposts'!$G$30),"Y",IF(AND(H30&gt;='Intersection Mileposts'!$F$31,H30&lt;='Intersection Mileposts'!$G$31),"Y",IF(AND(H30&gt;='Intersection Mileposts'!$F$32,H30&lt;='Intersection Mileposts'!$G$32),"Y",IF(AND(H30&gt;='Intersection Mileposts'!$F$33,H30&lt;='Intersection Mileposts'!$G$33),"Y",IF(AND(H30&gt;='Intersection Mileposts'!$F$34,H30&lt;='Intersection Mileposts'!$G$34),"Y",IF(AND(H30&gt;='Intersection Mileposts'!$F$35,H30&lt;='Intersection Mileposts'!$G$35),"Y",IF(AND(H30&gt;='Intersection Mileposts'!$F$36,H30&lt;='Intersection Mileposts'!$G$36),"Y",IF(AND(H30&gt;='Intersection Mileposts'!$F$37,H30&lt;='Intersection Mileposts'!$G$37),"Y",IF(AND(H30&gt;='Intersection Mileposts'!$F$38,H30&lt;='Intersection Mileposts'!$G$38),"Y",IF(AND(H30&gt;='Intersection Mileposts'!$F$39,H30&lt;='Intersection Mileposts'!$G$39),"Y","N"))))))))))))))))))))))))))))))))))))</f>
        <v/>
      </c>
    </row>
    <row r="31" spans="1:46" x14ac:dyDescent="0.35">
      <c r="A31" s="271"/>
      <c r="B31" s="269"/>
      <c r="C31" s="270"/>
      <c r="D31" s="270"/>
      <c r="E31" s="270"/>
      <c r="F31" s="270"/>
      <c r="G31" s="272"/>
      <c r="H31" s="273"/>
      <c r="I31" s="271"/>
      <c r="J31" s="268"/>
      <c r="K31" s="268"/>
      <c r="L31" s="274"/>
      <c r="M31" s="275"/>
      <c r="N31" s="276"/>
      <c r="P31" s="291" t="str">
        <f>IF(R31 = "", "", COUNT($R$4:R31))</f>
        <v/>
      </c>
      <c r="Q31" s="291" t="str">
        <f t="shared" si="0"/>
        <v/>
      </c>
      <c r="R31" s="292" t="str">
        <f t="shared" si="1"/>
        <v/>
      </c>
      <c r="S31" s="293" t="str">
        <f t="shared" si="3"/>
        <v/>
      </c>
      <c r="T31" s="294" t="str">
        <f t="shared" si="4"/>
        <v/>
      </c>
      <c r="U31" s="295" t="str">
        <f t="shared" si="5"/>
        <v/>
      </c>
      <c r="V31" s="296" t="str">
        <f t="shared" si="6"/>
        <v/>
      </c>
      <c r="W31" s="8"/>
      <c r="X31" s="468"/>
      <c r="Y31" s="473"/>
      <c r="Z31" s="474"/>
      <c r="AA31" s="474"/>
      <c r="AB31" s="474"/>
      <c r="AC31" s="474"/>
      <c r="AD31" s="474"/>
      <c r="AE31" s="475"/>
      <c r="AR31" s="2" t="str">
        <f t="shared" si="8"/>
        <v/>
      </c>
      <c r="AS31" s="2" t="str">
        <f t="shared" si="2"/>
        <v/>
      </c>
      <c r="AT31" s="2" t="str">
        <f>IF(AR31="","",IF(AND(H31&gt;='Intersection Mileposts'!$F$5,H31&lt;='Intersection Mileposts'!$G$5),"Y",IF(AND(H31&gt;='Intersection Mileposts'!$F$6,H31&lt;='Intersection Mileposts'!$G$6),"Y",IF(AND(H31&gt;='Intersection Mileposts'!$F$7,H31&lt;='Intersection Mileposts'!$G$7),"Y",IF(AND(H31&gt;='Intersection Mileposts'!$F$8,H31&lt;='Intersection Mileposts'!$G$8),"Y",IF(AND(H31&gt;='Intersection Mileposts'!$F$9,H31&lt;='Intersection Mileposts'!$G$9),"Y",IF(AND(H31&gt;='Intersection Mileposts'!$F$10,H31&lt;='Intersection Mileposts'!$G$10),"Y",IF(AND(H31&gt;='Intersection Mileposts'!$F$11,H31&lt;='Intersection Mileposts'!$G$11),"Y",IF(AND(H31&gt;='Intersection Mileposts'!$F$12,H31&lt;='Intersection Mileposts'!$G$12),"Y",IF(AND(H31&gt;='Intersection Mileposts'!$F$13,H31&lt;='Intersection Mileposts'!$G$13),"Y",IF(AND(H31&gt;='Intersection Mileposts'!$F$14,H31&lt;='Intersection Mileposts'!$G$14),"Y",IF(AND(H31&gt;='Intersection Mileposts'!$F$15,H31&lt;='Intersection Mileposts'!$G$15),"Y",IF(AND(H31&gt;='Intersection Mileposts'!$F$16,H31&lt;='Intersection Mileposts'!$G$16),"Y",IF(AND(H31&gt;='Intersection Mileposts'!$F$17,H31&lt;='Intersection Mileposts'!$G$17),"Y",IF(AND(H31&gt;='Intersection Mileposts'!$F$18,H31&lt;='Intersection Mileposts'!$G$18),"Y",IF(AND(H31&gt;='Intersection Mileposts'!$F$19,H31&lt;='Intersection Mileposts'!$G$19),"Y",IF(AND(H31&gt;='Intersection Mileposts'!$F$20,H31&lt;='Intersection Mileposts'!$G$20),"Y",IF(AND(H31&gt;='Intersection Mileposts'!$F$21,H31&lt;='Intersection Mileposts'!$G$21),"Y",IF(AND(H31&gt;='Intersection Mileposts'!$F$22,H31&lt;='Intersection Mileposts'!$G$22),"Y",IF(AND(H31&gt;='Intersection Mileposts'!$F$23,H31&lt;='Intersection Mileposts'!$G$23),"Y",IF(AND(H31&gt;='Intersection Mileposts'!$F$24,H31&lt;='Intersection Mileposts'!$G$24),"Y",IF(AND(H31&gt;='Intersection Mileposts'!$F$25,H31&lt;='Intersection Mileposts'!$G$25),"Y",IF(AND(H31&gt;='Intersection Mileposts'!$F$26,H31&lt;='Intersection Mileposts'!$G$26),"Y",IF(AND(H31&gt;='Intersection Mileposts'!$F$27,H31&lt;='Intersection Mileposts'!$G$27),"Y",IF(AND(H31&gt;='Intersection Mileposts'!$F$28,H31&lt;='Intersection Mileposts'!$G$28),"Y",IF(AND(H31&gt;='Intersection Mileposts'!$F$29,H31&lt;='Intersection Mileposts'!$G$29),"Y", IF(AND(H31&gt;='Intersection Mileposts'!$F$30,H31&lt;='Intersection Mileposts'!$G$30),"Y",IF(AND(H31&gt;='Intersection Mileposts'!$F$31,H31&lt;='Intersection Mileposts'!$G$31),"Y",IF(AND(H31&gt;='Intersection Mileposts'!$F$32,H31&lt;='Intersection Mileposts'!$G$32),"Y",IF(AND(H31&gt;='Intersection Mileposts'!$F$33,H31&lt;='Intersection Mileposts'!$G$33),"Y",IF(AND(H31&gt;='Intersection Mileposts'!$F$34,H31&lt;='Intersection Mileposts'!$G$34),"Y",IF(AND(H31&gt;='Intersection Mileposts'!$F$35,H31&lt;='Intersection Mileposts'!$G$35),"Y",IF(AND(H31&gt;='Intersection Mileposts'!$F$36,H31&lt;='Intersection Mileposts'!$G$36),"Y",IF(AND(H31&gt;='Intersection Mileposts'!$F$37,H31&lt;='Intersection Mileposts'!$G$37),"Y",IF(AND(H31&gt;='Intersection Mileposts'!$F$38,H31&lt;='Intersection Mileposts'!$G$38),"Y",IF(AND(H31&gt;='Intersection Mileposts'!$F$39,H31&lt;='Intersection Mileposts'!$G$39),"Y","N"))))))))))))))))))))))))))))))))))))</f>
        <v/>
      </c>
    </row>
    <row r="32" spans="1:46" ht="15" customHeight="1" x14ac:dyDescent="0.35">
      <c r="A32" s="271"/>
      <c r="B32" s="269"/>
      <c r="C32" s="270"/>
      <c r="D32" s="270"/>
      <c r="E32" s="270"/>
      <c r="F32" s="270"/>
      <c r="G32" s="272"/>
      <c r="H32" s="273"/>
      <c r="I32" s="271"/>
      <c r="J32" s="268"/>
      <c r="K32" s="268"/>
      <c r="L32" s="274"/>
      <c r="M32" s="275"/>
      <c r="N32" s="276"/>
      <c r="P32" s="291" t="str">
        <f>IF(R32 = "", "", COUNT($R$4:R32))</f>
        <v/>
      </c>
      <c r="Q32" s="291" t="str">
        <f t="shared" si="0"/>
        <v/>
      </c>
      <c r="R32" s="292" t="str">
        <f t="shared" si="1"/>
        <v/>
      </c>
      <c r="S32" s="293" t="str">
        <f t="shared" si="3"/>
        <v/>
      </c>
      <c r="T32" s="294" t="str">
        <f t="shared" si="4"/>
        <v/>
      </c>
      <c r="U32" s="295" t="str">
        <f t="shared" si="5"/>
        <v/>
      </c>
      <c r="V32" s="296" t="str">
        <f t="shared" si="6"/>
        <v/>
      </c>
      <c r="W32" s="8"/>
      <c r="X32" s="468"/>
      <c r="Y32" s="473"/>
      <c r="Z32" s="474"/>
      <c r="AA32" s="474"/>
      <c r="AB32" s="474"/>
      <c r="AC32" s="474"/>
      <c r="AD32" s="474"/>
      <c r="AE32" s="475"/>
      <c r="AR32" s="2" t="str">
        <f t="shared" si="8"/>
        <v/>
      </c>
      <c r="AS32" s="2" t="str">
        <f t="shared" si="2"/>
        <v/>
      </c>
      <c r="AT32" s="2" t="str">
        <f>IF(AR32="","",IF(AND(H32&gt;='Intersection Mileposts'!$F$5,H32&lt;='Intersection Mileposts'!$G$5),"Y",IF(AND(H32&gt;='Intersection Mileposts'!$F$6,H32&lt;='Intersection Mileposts'!$G$6),"Y",IF(AND(H32&gt;='Intersection Mileposts'!$F$7,H32&lt;='Intersection Mileposts'!$G$7),"Y",IF(AND(H32&gt;='Intersection Mileposts'!$F$8,H32&lt;='Intersection Mileposts'!$G$8),"Y",IF(AND(H32&gt;='Intersection Mileposts'!$F$9,H32&lt;='Intersection Mileposts'!$G$9),"Y",IF(AND(H32&gt;='Intersection Mileposts'!$F$10,H32&lt;='Intersection Mileposts'!$G$10),"Y",IF(AND(H32&gt;='Intersection Mileposts'!$F$11,H32&lt;='Intersection Mileposts'!$G$11),"Y",IF(AND(H32&gt;='Intersection Mileposts'!$F$12,H32&lt;='Intersection Mileposts'!$G$12),"Y",IF(AND(H32&gt;='Intersection Mileposts'!$F$13,H32&lt;='Intersection Mileposts'!$G$13),"Y",IF(AND(H32&gt;='Intersection Mileposts'!$F$14,H32&lt;='Intersection Mileposts'!$G$14),"Y",IF(AND(H32&gt;='Intersection Mileposts'!$F$15,H32&lt;='Intersection Mileposts'!$G$15),"Y",IF(AND(H32&gt;='Intersection Mileposts'!$F$16,H32&lt;='Intersection Mileposts'!$G$16),"Y",IF(AND(H32&gt;='Intersection Mileposts'!$F$17,H32&lt;='Intersection Mileposts'!$G$17),"Y",IF(AND(H32&gt;='Intersection Mileposts'!$F$18,H32&lt;='Intersection Mileposts'!$G$18),"Y",IF(AND(H32&gt;='Intersection Mileposts'!$F$19,H32&lt;='Intersection Mileposts'!$G$19),"Y",IF(AND(H32&gt;='Intersection Mileposts'!$F$20,H32&lt;='Intersection Mileposts'!$G$20),"Y",IF(AND(H32&gt;='Intersection Mileposts'!$F$21,H32&lt;='Intersection Mileposts'!$G$21),"Y",IF(AND(H32&gt;='Intersection Mileposts'!$F$22,H32&lt;='Intersection Mileposts'!$G$22),"Y",IF(AND(H32&gt;='Intersection Mileposts'!$F$23,H32&lt;='Intersection Mileposts'!$G$23),"Y",IF(AND(H32&gt;='Intersection Mileposts'!$F$24,H32&lt;='Intersection Mileposts'!$G$24),"Y",IF(AND(H32&gt;='Intersection Mileposts'!$F$25,H32&lt;='Intersection Mileposts'!$G$25),"Y",IF(AND(H32&gt;='Intersection Mileposts'!$F$26,H32&lt;='Intersection Mileposts'!$G$26),"Y",IF(AND(H32&gt;='Intersection Mileposts'!$F$27,H32&lt;='Intersection Mileposts'!$G$27),"Y",IF(AND(H32&gt;='Intersection Mileposts'!$F$28,H32&lt;='Intersection Mileposts'!$G$28),"Y",IF(AND(H32&gt;='Intersection Mileposts'!$F$29,H32&lt;='Intersection Mileposts'!$G$29),"Y", IF(AND(H32&gt;='Intersection Mileposts'!$F$30,H32&lt;='Intersection Mileposts'!$G$30),"Y",IF(AND(H32&gt;='Intersection Mileposts'!$F$31,H32&lt;='Intersection Mileposts'!$G$31),"Y",IF(AND(H32&gt;='Intersection Mileposts'!$F$32,H32&lt;='Intersection Mileposts'!$G$32),"Y",IF(AND(H32&gt;='Intersection Mileposts'!$F$33,H32&lt;='Intersection Mileposts'!$G$33),"Y",IF(AND(H32&gt;='Intersection Mileposts'!$F$34,H32&lt;='Intersection Mileposts'!$G$34),"Y",IF(AND(H32&gt;='Intersection Mileposts'!$F$35,H32&lt;='Intersection Mileposts'!$G$35),"Y",IF(AND(H32&gt;='Intersection Mileposts'!$F$36,H32&lt;='Intersection Mileposts'!$G$36),"Y",IF(AND(H32&gt;='Intersection Mileposts'!$F$37,H32&lt;='Intersection Mileposts'!$G$37),"Y",IF(AND(H32&gt;='Intersection Mileposts'!$F$38,H32&lt;='Intersection Mileposts'!$G$38),"Y",IF(AND(H32&gt;='Intersection Mileposts'!$F$39,H32&lt;='Intersection Mileposts'!$G$39),"Y","N"))))))))))))))))))))))))))))))))))))</f>
        <v/>
      </c>
    </row>
    <row r="33" spans="1:46" x14ac:dyDescent="0.35">
      <c r="A33" s="271"/>
      <c r="B33" s="269"/>
      <c r="C33" s="270"/>
      <c r="D33" s="270"/>
      <c r="E33" s="270"/>
      <c r="F33" s="270"/>
      <c r="G33" s="272"/>
      <c r="H33" s="273"/>
      <c r="I33" s="271"/>
      <c r="J33" s="268"/>
      <c r="K33" s="268"/>
      <c r="L33" s="274"/>
      <c r="M33" s="275"/>
      <c r="N33" s="276"/>
      <c r="P33" s="291" t="str">
        <f>IF(R33 = "", "", COUNT($R$4:R33))</f>
        <v/>
      </c>
      <c r="Q33" s="291" t="str">
        <f t="shared" si="0"/>
        <v/>
      </c>
      <c r="R33" s="292" t="str">
        <f t="shared" si="1"/>
        <v/>
      </c>
      <c r="S33" s="293" t="str">
        <f t="shared" si="3"/>
        <v/>
      </c>
      <c r="T33" s="294" t="str">
        <f t="shared" si="4"/>
        <v/>
      </c>
      <c r="U33" s="295" t="str">
        <f t="shared" si="5"/>
        <v/>
      </c>
      <c r="V33" s="296" t="str">
        <f t="shared" si="6"/>
        <v/>
      </c>
      <c r="W33" s="8"/>
      <c r="X33" s="468"/>
      <c r="Y33" s="473"/>
      <c r="Z33" s="474"/>
      <c r="AA33" s="474"/>
      <c r="AB33" s="474"/>
      <c r="AC33" s="474"/>
      <c r="AD33" s="474"/>
      <c r="AE33" s="475"/>
      <c r="AR33" s="2" t="str">
        <f t="shared" si="8"/>
        <v/>
      </c>
      <c r="AS33" s="2" t="str">
        <f t="shared" si="2"/>
        <v/>
      </c>
      <c r="AT33" s="2" t="str">
        <f>IF(AR33="","",IF(AND(H33&gt;='Intersection Mileposts'!$F$5,H33&lt;='Intersection Mileposts'!$G$5),"Y",IF(AND(H33&gt;='Intersection Mileposts'!$F$6,H33&lt;='Intersection Mileposts'!$G$6),"Y",IF(AND(H33&gt;='Intersection Mileposts'!$F$7,H33&lt;='Intersection Mileposts'!$G$7),"Y",IF(AND(H33&gt;='Intersection Mileposts'!$F$8,H33&lt;='Intersection Mileposts'!$G$8),"Y",IF(AND(H33&gt;='Intersection Mileposts'!$F$9,H33&lt;='Intersection Mileposts'!$G$9),"Y",IF(AND(H33&gt;='Intersection Mileposts'!$F$10,H33&lt;='Intersection Mileposts'!$G$10),"Y",IF(AND(H33&gt;='Intersection Mileposts'!$F$11,H33&lt;='Intersection Mileposts'!$G$11),"Y",IF(AND(H33&gt;='Intersection Mileposts'!$F$12,H33&lt;='Intersection Mileposts'!$G$12),"Y",IF(AND(H33&gt;='Intersection Mileposts'!$F$13,H33&lt;='Intersection Mileposts'!$G$13),"Y",IF(AND(H33&gt;='Intersection Mileposts'!$F$14,H33&lt;='Intersection Mileposts'!$G$14),"Y",IF(AND(H33&gt;='Intersection Mileposts'!$F$15,H33&lt;='Intersection Mileposts'!$G$15),"Y",IF(AND(H33&gt;='Intersection Mileposts'!$F$16,H33&lt;='Intersection Mileposts'!$G$16),"Y",IF(AND(H33&gt;='Intersection Mileposts'!$F$17,H33&lt;='Intersection Mileposts'!$G$17),"Y",IF(AND(H33&gt;='Intersection Mileposts'!$F$18,H33&lt;='Intersection Mileposts'!$G$18),"Y",IF(AND(H33&gt;='Intersection Mileposts'!$F$19,H33&lt;='Intersection Mileposts'!$G$19),"Y",IF(AND(H33&gt;='Intersection Mileposts'!$F$20,H33&lt;='Intersection Mileposts'!$G$20),"Y",IF(AND(H33&gt;='Intersection Mileposts'!$F$21,H33&lt;='Intersection Mileposts'!$G$21),"Y",IF(AND(H33&gt;='Intersection Mileposts'!$F$22,H33&lt;='Intersection Mileposts'!$G$22),"Y",IF(AND(H33&gt;='Intersection Mileposts'!$F$23,H33&lt;='Intersection Mileposts'!$G$23),"Y",IF(AND(H33&gt;='Intersection Mileposts'!$F$24,H33&lt;='Intersection Mileposts'!$G$24),"Y",IF(AND(H33&gt;='Intersection Mileposts'!$F$25,H33&lt;='Intersection Mileposts'!$G$25),"Y",IF(AND(H33&gt;='Intersection Mileposts'!$F$26,H33&lt;='Intersection Mileposts'!$G$26),"Y",IF(AND(H33&gt;='Intersection Mileposts'!$F$27,H33&lt;='Intersection Mileposts'!$G$27),"Y",IF(AND(H33&gt;='Intersection Mileposts'!$F$28,H33&lt;='Intersection Mileposts'!$G$28),"Y",IF(AND(H33&gt;='Intersection Mileposts'!$F$29,H33&lt;='Intersection Mileposts'!$G$29),"Y", IF(AND(H33&gt;='Intersection Mileposts'!$F$30,H33&lt;='Intersection Mileposts'!$G$30),"Y",IF(AND(H33&gt;='Intersection Mileposts'!$F$31,H33&lt;='Intersection Mileposts'!$G$31),"Y",IF(AND(H33&gt;='Intersection Mileposts'!$F$32,H33&lt;='Intersection Mileposts'!$G$32),"Y",IF(AND(H33&gt;='Intersection Mileposts'!$F$33,H33&lt;='Intersection Mileposts'!$G$33),"Y",IF(AND(H33&gt;='Intersection Mileposts'!$F$34,H33&lt;='Intersection Mileposts'!$G$34),"Y",IF(AND(H33&gt;='Intersection Mileposts'!$F$35,H33&lt;='Intersection Mileposts'!$G$35),"Y",IF(AND(H33&gt;='Intersection Mileposts'!$F$36,H33&lt;='Intersection Mileposts'!$G$36),"Y",IF(AND(H33&gt;='Intersection Mileposts'!$F$37,H33&lt;='Intersection Mileposts'!$G$37),"Y",IF(AND(H33&gt;='Intersection Mileposts'!$F$38,H33&lt;='Intersection Mileposts'!$G$38),"Y",IF(AND(H33&gt;='Intersection Mileposts'!$F$39,H33&lt;='Intersection Mileposts'!$G$39),"Y","N"))))))))))))))))))))))))))))))))))))</f>
        <v/>
      </c>
    </row>
    <row r="34" spans="1:46" x14ac:dyDescent="0.35">
      <c r="A34" s="271"/>
      <c r="B34" s="269"/>
      <c r="C34" s="270"/>
      <c r="D34" s="270"/>
      <c r="E34" s="270"/>
      <c r="F34" s="270"/>
      <c r="G34" s="272"/>
      <c r="H34" s="273"/>
      <c r="I34" s="271"/>
      <c r="J34" s="268"/>
      <c r="K34" s="268"/>
      <c r="L34" s="274"/>
      <c r="M34" s="275"/>
      <c r="N34" s="276"/>
      <c r="P34" s="291" t="str">
        <f>IF(R34 = "", "", COUNT($R$4:R34))</f>
        <v/>
      </c>
      <c r="Q34" s="291" t="str">
        <f t="shared" si="0"/>
        <v/>
      </c>
      <c r="R34" s="292" t="str">
        <f t="shared" si="1"/>
        <v/>
      </c>
      <c r="S34" s="293" t="str">
        <f t="shared" si="3"/>
        <v/>
      </c>
      <c r="T34" s="294" t="str">
        <f t="shared" si="4"/>
        <v/>
      </c>
      <c r="U34" s="295" t="str">
        <f t="shared" si="5"/>
        <v/>
      </c>
      <c r="V34" s="296" t="str">
        <f t="shared" si="6"/>
        <v/>
      </c>
      <c r="W34" s="8"/>
      <c r="X34" s="469"/>
      <c r="Y34" s="498"/>
      <c r="Z34" s="476"/>
      <c r="AA34" s="476"/>
      <c r="AB34" s="476"/>
      <c r="AC34" s="476"/>
      <c r="AD34" s="476"/>
      <c r="AE34" s="477"/>
      <c r="AR34" s="2" t="str">
        <f t="shared" si="8"/>
        <v/>
      </c>
      <c r="AS34" s="2" t="str">
        <f t="shared" si="2"/>
        <v/>
      </c>
      <c r="AT34" s="2" t="str">
        <f>IF(AR34="","",IF(AND(H34&gt;='Intersection Mileposts'!$F$5,H34&lt;='Intersection Mileposts'!$G$5),"Y",IF(AND(H34&gt;='Intersection Mileposts'!$F$6,H34&lt;='Intersection Mileposts'!$G$6),"Y",IF(AND(H34&gt;='Intersection Mileposts'!$F$7,H34&lt;='Intersection Mileposts'!$G$7),"Y",IF(AND(H34&gt;='Intersection Mileposts'!$F$8,H34&lt;='Intersection Mileposts'!$G$8),"Y",IF(AND(H34&gt;='Intersection Mileposts'!$F$9,H34&lt;='Intersection Mileposts'!$G$9),"Y",IF(AND(H34&gt;='Intersection Mileposts'!$F$10,H34&lt;='Intersection Mileposts'!$G$10),"Y",IF(AND(H34&gt;='Intersection Mileposts'!$F$11,H34&lt;='Intersection Mileposts'!$G$11),"Y",IF(AND(H34&gt;='Intersection Mileposts'!$F$12,H34&lt;='Intersection Mileposts'!$G$12),"Y",IF(AND(H34&gt;='Intersection Mileposts'!$F$13,H34&lt;='Intersection Mileposts'!$G$13),"Y",IF(AND(H34&gt;='Intersection Mileposts'!$F$14,H34&lt;='Intersection Mileposts'!$G$14),"Y",IF(AND(H34&gt;='Intersection Mileposts'!$F$15,H34&lt;='Intersection Mileposts'!$G$15),"Y",IF(AND(H34&gt;='Intersection Mileposts'!$F$16,H34&lt;='Intersection Mileposts'!$G$16),"Y",IF(AND(H34&gt;='Intersection Mileposts'!$F$17,H34&lt;='Intersection Mileposts'!$G$17),"Y",IF(AND(H34&gt;='Intersection Mileposts'!$F$18,H34&lt;='Intersection Mileposts'!$G$18),"Y",IF(AND(H34&gt;='Intersection Mileposts'!$F$19,H34&lt;='Intersection Mileposts'!$G$19),"Y",IF(AND(H34&gt;='Intersection Mileposts'!$F$20,H34&lt;='Intersection Mileposts'!$G$20),"Y",IF(AND(H34&gt;='Intersection Mileposts'!$F$21,H34&lt;='Intersection Mileposts'!$G$21),"Y",IF(AND(H34&gt;='Intersection Mileposts'!$F$22,H34&lt;='Intersection Mileposts'!$G$22),"Y",IF(AND(H34&gt;='Intersection Mileposts'!$F$23,H34&lt;='Intersection Mileposts'!$G$23),"Y",IF(AND(H34&gt;='Intersection Mileposts'!$F$24,H34&lt;='Intersection Mileposts'!$G$24),"Y",IF(AND(H34&gt;='Intersection Mileposts'!$F$25,H34&lt;='Intersection Mileposts'!$G$25),"Y",IF(AND(H34&gt;='Intersection Mileposts'!$F$26,H34&lt;='Intersection Mileposts'!$G$26),"Y",IF(AND(H34&gt;='Intersection Mileposts'!$F$27,H34&lt;='Intersection Mileposts'!$G$27),"Y",IF(AND(H34&gt;='Intersection Mileposts'!$F$28,H34&lt;='Intersection Mileposts'!$G$28),"Y",IF(AND(H34&gt;='Intersection Mileposts'!$F$29,H34&lt;='Intersection Mileposts'!$G$29),"Y", IF(AND(H34&gt;='Intersection Mileposts'!$F$30,H34&lt;='Intersection Mileposts'!$G$30),"Y",IF(AND(H34&gt;='Intersection Mileposts'!$F$31,H34&lt;='Intersection Mileposts'!$G$31),"Y",IF(AND(H34&gt;='Intersection Mileposts'!$F$32,H34&lt;='Intersection Mileposts'!$G$32),"Y",IF(AND(H34&gt;='Intersection Mileposts'!$F$33,H34&lt;='Intersection Mileposts'!$G$33),"Y",IF(AND(H34&gt;='Intersection Mileposts'!$F$34,H34&lt;='Intersection Mileposts'!$G$34),"Y",IF(AND(H34&gt;='Intersection Mileposts'!$F$35,H34&lt;='Intersection Mileposts'!$G$35),"Y",IF(AND(H34&gt;='Intersection Mileposts'!$F$36,H34&lt;='Intersection Mileposts'!$G$36),"Y",IF(AND(H34&gt;='Intersection Mileposts'!$F$37,H34&lt;='Intersection Mileposts'!$G$37),"Y",IF(AND(H34&gt;='Intersection Mileposts'!$F$38,H34&lt;='Intersection Mileposts'!$G$38),"Y",IF(AND(H34&gt;='Intersection Mileposts'!$F$39,H34&lt;='Intersection Mileposts'!$G$39),"Y","N"))))))))))))))))))))))))))))))))))))</f>
        <v/>
      </c>
    </row>
    <row r="35" spans="1:46" x14ac:dyDescent="0.35">
      <c r="A35" s="271"/>
      <c r="B35" s="269"/>
      <c r="C35" s="270"/>
      <c r="D35" s="270"/>
      <c r="E35" s="270"/>
      <c r="F35" s="270"/>
      <c r="G35" s="272"/>
      <c r="H35" s="273"/>
      <c r="I35" s="271"/>
      <c r="J35" s="268"/>
      <c r="K35" s="268"/>
      <c r="L35" s="274"/>
      <c r="M35" s="275"/>
      <c r="N35" s="276"/>
      <c r="P35" s="291" t="str">
        <f>IF(R35 = "", "", COUNT($R$4:R35))</f>
        <v/>
      </c>
      <c r="Q35" s="291" t="str">
        <f t="shared" si="0"/>
        <v/>
      </c>
      <c r="R35" s="292" t="str">
        <f t="shared" si="1"/>
        <v/>
      </c>
      <c r="S35" s="293" t="str">
        <f t="shared" si="3"/>
        <v/>
      </c>
      <c r="T35" s="294" t="str">
        <f t="shared" si="4"/>
        <v/>
      </c>
      <c r="U35" s="295" t="str">
        <f t="shared" si="5"/>
        <v/>
      </c>
      <c r="V35" s="296" t="str">
        <f t="shared" si="6"/>
        <v/>
      </c>
      <c r="W35" s="8"/>
      <c r="X35" s="499">
        <v>3</v>
      </c>
      <c r="Y35" s="502" t="s">
        <v>185</v>
      </c>
      <c r="Z35" s="503"/>
      <c r="AA35" s="503"/>
      <c r="AB35" s="503"/>
      <c r="AC35" s="503"/>
      <c r="AD35" s="503"/>
      <c r="AE35" s="504"/>
      <c r="AR35" s="2" t="str">
        <f t="shared" si="8"/>
        <v/>
      </c>
      <c r="AS35" s="2" t="str">
        <f t="shared" si="2"/>
        <v/>
      </c>
      <c r="AT35" s="2" t="str">
        <f>IF(AR35="","",IF(AND(H35&gt;='Intersection Mileposts'!$F$5,H35&lt;='Intersection Mileposts'!$G$5),"Y",IF(AND(H35&gt;='Intersection Mileposts'!$F$6,H35&lt;='Intersection Mileposts'!$G$6),"Y",IF(AND(H35&gt;='Intersection Mileposts'!$F$7,H35&lt;='Intersection Mileposts'!$G$7),"Y",IF(AND(H35&gt;='Intersection Mileposts'!$F$8,H35&lt;='Intersection Mileposts'!$G$8),"Y",IF(AND(H35&gt;='Intersection Mileposts'!$F$9,H35&lt;='Intersection Mileposts'!$G$9),"Y",IF(AND(H35&gt;='Intersection Mileposts'!$F$10,H35&lt;='Intersection Mileposts'!$G$10),"Y",IF(AND(H35&gt;='Intersection Mileposts'!$F$11,H35&lt;='Intersection Mileposts'!$G$11),"Y",IF(AND(H35&gt;='Intersection Mileposts'!$F$12,H35&lt;='Intersection Mileposts'!$G$12),"Y",IF(AND(H35&gt;='Intersection Mileposts'!$F$13,H35&lt;='Intersection Mileposts'!$G$13),"Y",IF(AND(H35&gt;='Intersection Mileposts'!$F$14,H35&lt;='Intersection Mileposts'!$G$14),"Y",IF(AND(H35&gt;='Intersection Mileposts'!$F$15,H35&lt;='Intersection Mileposts'!$G$15),"Y",IF(AND(H35&gt;='Intersection Mileposts'!$F$16,H35&lt;='Intersection Mileposts'!$G$16),"Y",IF(AND(H35&gt;='Intersection Mileposts'!$F$17,H35&lt;='Intersection Mileposts'!$G$17),"Y",IF(AND(H35&gt;='Intersection Mileposts'!$F$18,H35&lt;='Intersection Mileposts'!$G$18),"Y",IF(AND(H35&gt;='Intersection Mileposts'!$F$19,H35&lt;='Intersection Mileposts'!$G$19),"Y",IF(AND(H35&gt;='Intersection Mileposts'!$F$20,H35&lt;='Intersection Mileposts'!$G$20),"Y",IF(AND(H35&gt;='Intersection Mileposts'!$F$21,H35&lt;='Intersection Mileposts'!$G$21),"Y",IF(AND(H35&gt;='Intersection Mileposts'!$F$22,H35&lt;='Intersection Mileposts'!$G$22),"Y",IF(AND(H35&gt;='Intersection Mileposts'!$F$23,H35&lt;='Intersection Mileposts'!$G$23),"Y",IF(AND(H35&gt;='Intersection Mileposts'!$F$24,H35&lt;='Intersection Mileposts'!$G$24),"Y",IF(AND(H35&gt;='Intersection Mileposts'!$F$25,H35&lt;='Intersection Mileposts'!$G$25),"Y",IF(AND(H35&gt;='Intersection Mileposts'!$F$26,H35&lt;='Intersection Mileposts'!$G$26),"Y",IF(AND(H35&gt;='Intersection Mileposts'!$F$27,H35&lt;='Intersection Mileposts'!$G$27),"Y",IF(AND(H35&gt;='Intersection Mileposts'!$F$28,H35&lt;='Intersection Mileposts'!$G$28),"Y",IF(AND(H35&gt;='Intersection Mileposts'!$F$29,H35&lt;='Intersection Mileposts'!$G$29),"Y", IF(AND(H35&gt;='Intersection Mileposts'!$F$30,H35&lt;='Intersection Mileposts'!$G$30),"Y",IF(AND(H35&gt;='Intersection Mileposts'!$F$31,H35&lt;='Intersection Mileposts'!$G$31),"Y",IF(AND(H35&gt;='Intersection Mileposts'!$F$32,H35&lt;='Intersection Mileposts'!$G$32),"Y",IF(AND(H35&gt;='Intersection Mileposts'!$F$33,H35&lt;='Intersection Mileposts'!$G$33),"Y",IF(AND(H35&gt;='Intersection Mileposts'!$F$34,H35&lt;='Intersection Mileposts'!$G$34),"Y",IF(AND(H35&gt;='Intersection Mileposts'!$F$35,H35&lt;='Intersection Mileposts'!$G$35),"Y",IF(AND(H35&gt;='Intersection Mileposts'!$F$36,H35&lt;='Intersection Mileposts'!$G$36),"Y",IF(AND(H35&gt;='Intersection Mileposts'!$F$37,H35&lt;='Intersection Mileposts'!$G$37),"Y",IF(AND(H35&gt;='Intersection Mileposts'!$F$38,H35&lt;='Intersection Mileposts'!$G$38),"Y",IF(AND(H35&gt;='Intersection Mileposts'!$F$39,H35&lt;='Intersection Mileposts'!$G$39),"Y","N"))))))))))))))))))))))))))))))))))))</f>
        <v/>
      </c>
    </row>
    <row r="36" spans="1:46" x14ac:dyDescent="0.35">
      <c r="A36" s="271"/>
      <c r="B36" s="269"/>
      <c r="C36" s="270"/>
      <c r="D36" s="270"/>
      <c r="E36" s="270"/>
      <c r="F36" s="270"/>
      <c r="G36" s="272"/>
      <c r="H36" s="273"/>
      <c r="I36" s="271"/>
      <c r="J36" s="268"/>
      <c r="K36" s="268"/>
      <c r="L36" s="274"/>
      <c r="M36" s="275"/>
      <c r="N36" s="276"/>
      <c r="P36" s="291" t="str">
        <f>IF(R36 = "", "", COUNT($R$4:R36))</f>
        <v/>
      </c>
      <c r="Q36" s="291" t="str">
        <f t="shared" si="0"/>
        <v/>
      </c>
      <c r="R36" s="292" t="str">
        <f t="shared" si="1"/>
        <v/>
      </c>
      <c r="S36" s="293" t="str">
        <f t="shared" si="3"/>
        <v/>
      </c>
      <c r="T36" s="294" t="str">
        <f t="shared" si="4"/>
        <v/>
      </c>
      <c r="U36" s="295" t="str">
        <f t="shared" si="5"/>
        <v/>
      </c>
      <c r="V36" s="296" t="str">
        <f t="shared" si="6"/>
        <v/>
      </c>
      <c r="W36" s="8"/>
      <c r="X36" s="500"/>
      <c r="Y36" s="505"/>
      <c r="Z36" s="506"/>
      <c r="AA36" s="506"/>
      <c r="AB36" s="506"/>
      <c r="AC36" s="506"/>
      <c r="AD36" s="506"/>
      <c r="AE36" s="507"/>
      <c r="AR36" s="2" t="str">
        <f t="shared" si="8"/>
        <v/>
      </c>
      <c r="AS36" s="2" t="str">
        <f t="shared" si="2"/>
        <v/>
      </c>
      <c r="AT36" s="2" t="str">
        <f>IF(AR36="","",IF(AND(H36&gt;='Intersection Mileposts'!$F$5,H36&lt;='Intersection Mileposts'!$G$5),"Y",IF(AND(H36&gt;='Intersection Mileposts'!$F$6,H36&lt;='Intersection Mileposts'!$G$6),"Y",IF(AND(H36&gt;='Intersection Mileposts'!$F$7,H36&lt;='Intersection Mileposts'!$G$7),"Y",IF(AND(H36&gt;='Intersection Mileposts'!$F$8,H36&lt;='Intersection Mileposts'!$G$8),"Y",IF(AND(H36&gt;='Intersection Mileposts'!$F$9,H36&lt;='Intersection Mileposts'!$G$9),"Y",IF(AND(H36&gt;='Intersection Mileposts'!$F$10,H36&lt;='Intersection Mileposts'!$G$10),"Y",IF(AND(H36&gt;='Intersection Mileposts'!$F$11,H36&lt;='Intersection Mileposts'!$G$11),"Y",IF(AND(H36&gt;='Intersection Mileposts'!$F$12,H36&lt;='Intersection Mileposts'!$G$12),"Y",IF(AND(H36&gt;='Intersection Mileposts'!$F$13,H36&lt;='Intersection Mileposts'!$G$13),"Y",IF(AND(H36&gt;='Intersection Mileposts'!$F$14,H36&lt;='Intersection Mileposts'!$G$14),"Y",IF(AND(H36&gt;='Intersection Mileposts'!$F$15,H36&lt;='Intersection Mileposts'!$G$15),"Y",IF(AND(H36&gt;='Intersection Mileposts'!$F$16,H36&lt;='Intersection Mileposts'!$G$16),"Y",IF(AND(H36&gt;='Intersection Mileposts'!$F$17,H36&lt;='Intersection Mileposts'!$G$17),"Y",IF(AND(H36&gt;='Intersection Mileposts'!$F$18,H36&lt;='Intersection Mileposts'!$G$18),"Y",IF(AND(H36&gt;='Intersection Mileposts'!$F$19,H36&lt;='Intersection Mileposts'!$G$19),"Y",IF(AND(H36&gt;='Intersection Mileposts'!$F$20,H36&lt;='Intersection Mileposts'!$G$20),"Y",IF(AND(H36&gt;='Intersection Mileposts'!$F$21,H36&lt;='Intersection Mileposts'!$G$21),"Y",IF(AND(H36&gt;='Intersection Mileposts'!$F$22,H36&lt;='Intersection Mileposts'!$G$22),"Y",IF(AND(H36&gt;='Intersection Mileposts'!$F$23,H36&lt;='Intersection Mileposts'!$G$23),"Y",IF(AND(H36&gt;='Intersection Mileposts'!$F$24,H36&lt;='Intersection Mileposts'!$G$24),"Y",IF(AND(H36&gt;='Intersection Mileposts'!$F$25,H36&lt;='Intersection Mileposts'!$G$25),"Y",IF(AND(H36&gt;='Intersection Mileposts'!$F$26,H36&lt;='Intersection Mileposts'!$G$26),"Y",IF(AND(H36&gt;='Intersection Mileposts'!$F$27,H36&lt;='Intersection Mileposts'!$G$27),"Y",IF(AND(H36&gt;='Intersection Mileposts'!$F$28,H36&lt;='Intersection Mileposts'!$G$28),"Y",IF(AND(H36&gt;='Intersection Mileposts'!$F$29,H36&lt;='Intersection Mileposts'!$G$29),"Y", IF(AND(H36&gt;='Intersection Mileposts'!$F$30,H36&lt;='Intersection Mileposts'!$G$30),"Y",IF(AND(H36&gt;='Intersection Mileposts'!$F$31,H36&lt;='Intersection Mileposts'!$G$31),"Y",IF(AND(H36&gt;='Intersection Mileposts'!$F$32,H36&lt;='Intersection Mileposts'!$G$32),"Y",IF(AND(H36&gt;='Intersection Mileposts'!$F$33,H36&lt;='Intersection Mileposts'!$G$33),"Y",IF(AND(H36&gt;='Intersection Mileposts'!$F$34,H36&lt;='Intersection Mileposts'!$G$34),"Y",IF(AND(H36&gt;='Intersection Mileposts'!$F$35,H36&lt;='Intersection Mileposts'!$G$35),"Y",IF(AND(H36&gt;='Intersection Mileposts'!$F$36,H36&lt;='Intersection Mileposts'!$G$36),"Y",IF(AND(H36&gt;='Intersection Mileposts'!$F$37,H36&lt;='Intersection Mileposts'!$G$37),"Y",IF(AND(H36&gt;='Intersection Mileposts'!$F$38,H36&lt;='Intersection Mileposts'!$G$38),"Y",IF(AND(H36&gt;='Intersection Mileposts'!$F$39,H36&lt;='Intersection Mileposts'!$G$39),"Y","N"))))))))))))))))))))))))))))))))))))</f>
        <v/>
      </c>
    </row>
    <row r="37" spans="1:46" x14ac:dyDescent="0.35">
      <c r="A37" s="271"/>
      <c r="B37" s="269"/>
      <c r="C37" s="270"/>
      <c r="D37" s="270"/>
      <c r="E37" s="270"/>
      <c r="F37" s="270"/>
      <c r="G37" s="272"/>
      <c r="H37" s="273"/>
      <c r="I37" s="271"/>
      <c r="J37" s="268"/>
      <c r="K37" s="268"/>
      <c r="L37" s="274"/>
      <c r="M37" s="275"/>
      <c r="N37" s="276"/>
      <c r="P37" s="291" t="str">
        <f>IF(R37 = "", "", COUNT($R$4:R37))</f>
        <v/>
      </c>
      <c r="Q37" s="291" t="str">
        <f t="shared" si="0"/>
        <v/>
      </c>
      <c r="R37" s="292" t="str">
        <f t="shared" si="1"/>
        <v/>
      </c>
      <c r="S37" s="293" t="str">
        <f t="shared" si="3"/>
        <v/>
      </c>
      <c r="T37" s="294" t="str">
        <f t="shared" si="4"/>
        <v/>
      </c>
      <c r="U37" s="295" t="str">
        <f t="shared" si="5"/>
        <v/>
      </c>
      <c r="V37" s="296" t="str">
        <f t="shared" si="6"/>
        <v/>
      </c>
      <c r="W37" s="8"/>
      <c r="X37" s="501"/>
      <c r="Y37" s="508"/>
      <c r="Z37" s="509"/>
      <c r="AA37" s="509"/>
      <c r="AB37" s="509"/>
      <c r="AC37" s="509"/>
      <c r="AD37" s="509"/>
      <c r="AE37" s="510"/>
      <c r="AR37" s="2" t="str">
        <f t="shared" si="8"/>
        <v/>
      </c>
      <c r="AS37" s="2" t="str">
        <f t="shared" si="2"/>
        <v/>
      </c>
      <c r="AT37" s="2" t="str">
        <f>IF(AR37="","",IF(AND(H37&gt;='Intersection Mileposts'!$F$5,H37&lt;='Intersection Mileposts'!$G$5),"Y",IF(AND(H37&gt;='Intersection Mileposts'!$F$6,H37&lt;='Intersection Mileposts'!$G$6),"Y",IF(AND(H37&gt;='Intersection Mileposts'!$F$7,H37&lt;='Intersection Mileposts'!$G$7),"Y",IF(AND(H37&gt;='Intersection Mileposts'!$F$8,H37&lt;='Intersection Mileposts'!$G$8),"Y",IF(AND(H37&gt;='Intersection Mileposts'!$F$9,H37&lt;='Intersection Mileposts'!$G$9),"Y",IF(AND(H37&gt;='Intersection Mileposts'!$F$10,H37&lt;='Intersection Mileposts'!$G$10),"Y",IF(AND(H37&gt;='Intersection Mileposts'!$F$11,H37&lt;='Intersection Mileposts'!$G$11),"Y",IF(AND(H37&gt;='Intersection Mileposts'!$F$12,H37&lt;='Intersection Mileposts'!$G$12),"Y",IF(AND(H37&gt;='Intersection Mileposts'!$F$13,H37&lt;='Intersection Mileposts'!$G$13),"Y",IF(AND(H37&gt;='Intersection Mileposts'!$F$14,H37&lt;='Intersection Mileposts'!$G$14),"Y",IF(AND(H37&gt;='Intersection Mileposts'!$F$15,H37&lt;='Intersection Mileposts'!$G$15),"Y",IF(AND(H37&gt;='Intersection Mileposts'!$F$16,H37&lt;='Intersection Mileposts'!$G$16),"Y",IF(AND(H37&gt;='Intersection Mileposts'!$F$17,H37&lt;='Intersection Mileposts'!$G$17),"Y",IF(AND(H37&gt;='Intersection Mileposts'!$F$18,H37&lt;='Intersection Mileposts'!$G$18),"Y",IF(AND(H37&gt;='Intersection Mileposts'!$F$19,H37&lt;='Intersection Mileposts'!$G$19),"Y",IF(AND(H37&gt;='Intersection Mileposts'!$F$20,H37&lt;='Intersection Mileposts'!$G$20),"Y",IF(AND(H37&gt;='Intersection Mileposts'!$F$21,H37&lt;='Intersection Mileposts'!$G$21),"Y",IF(AND(H37&gt;='Intersection Mileposts'!$F$22,H37&lt;='Intersection Mileposts'!$G$22),"Y",IF(AND(H37&gt;='Intersection Mileposts'!$F$23,H37&lt;='Intersection Mileposts'!$G$23),"Y",IF(AND(H37&gt;='Intersection Mileposts'!$F$24,H37&lt;='Intersection Mileposts'!$G$24),"Y",IF(AND(H37&gt;='Intersection Mileposts'!$F$25,H37&lt;='Intersection Mileposts'!$G$25),"Y",IF(AND(H37&gt;='Intersection Mileposts'!$F$26,H37&lt;='Intersection Mileposts'!$G$26),"Y",IF(AND(H37&gt;='Intersection Mileposts'!$F$27,H37&lt;='Intersection Mileposts'!$G$27),"Y",IF(AND(H37&gt;='Intersection Mileposts'!$F$28,H37&lt;='Intersection Mileposts'!$G$28),"Y",IF(AND(H37&gt;='Intersection Mileposts'!$F$29,H37&lt;='Intersection Mileposts'!$G$29),"Y", IF(AND(H37&gt;='Intersection Mileposts'!$F$30,H37&lt;='Intersection Mileposts'!$G$30),"Y",IF(AND(H37&gt;='Intersection Mileposts'!$F$31,H37&lt;='Intersection Mileposts'!$G$31),"Y",IF(AND(H37&gt;='Intersection Mileposts'!$F$32,H37&lt;='Intersection Mileposts'!$G$32),"Y",IF(AND(H37&gt;='Intersection Mileposts'!$F$33,H37&lt;='Intersection Mileposts'!$G$33),"Y",IF(AND(H37&gt;='Intersection Mileposts'!$F$34,H37&lt;='Intersection Mileposts'!$G$34),"Y",IF(AND(H37&gt;='Intersection Mileposts'!$F$35,H37&lt;='Intersection Mileposts'!$G$35),"Y",IF(AND(H37&gt;='Intersection Mileposts'!$F$36,H37&lt;='Intersection Mileposts'!$G$36),"Y",IF(AND(H37&gt;='Intersection Mileposts'!$F$37,H37&lt;='Intersection Mileposts'!$G$37),"Y",IF(AND(H37&gt;='Intersection Mileposts'!$F$38,H37&lt;='Intersection Mileposts'!$G$38),"Y",IF(AND(H37&gt;='Intersection Mileposts'!$F$39,H37&lt;='Intersection Mileposts'!$G$39),"Y","N"))))))))))))))))))))))))))))))))))))</f>
        <v/>
      </c>
    </row>
    <row r="38" spans="1:46" ht="15" customHeight="1" x14ac:dyDescent="0.35">
      <c r="A38" s="271"/>
      <c r="B38" s="269"/>
      <c r="C38" s="270"/>
      <c r="D38" s="270"/>
      <c r="E38" s="270"/>
      <c r="F38" s="270"/>
      <c r="G38" s="272"/>
      <c r="H38" s="273"/>
      <c r="I38" s="271"/>
      <c r="J38" s="268"/>
      <c r="K38" s="268"/>
      <c r="L38" s="274"/>
      <c r="M38" s="275"/>
      <c r="N38" s="276"/>
      <c r="P38" s="291" t="str">
        <f>IF(R38 = "", "", COUNT($R$4:R38))</f>
        <v/>
      </c>
      <c r="Q38" s="291" t="str">
        <f t="shared" si="0"/>
        <v/>
      </c>
      <c r="R38" s="292" t="str">
        <f t="shared" si="1"/>
        <v/>
      </c>
      <c r="S38" s="293" t="str">
        <f t="shared" si="3"/>
        <v/>
      </c>
      <c r="T38" s="294" t="str">
        <f t="shared" si="4"/>
        <v/>
      </c>
      <c r="U38" s="295" t="str">
        <f t="shared" si="5"/>
        <v/>
      </c>
      <c r="V38" s="296" t="str">
        <f t="shared" si="6"/>
        <v/>
      </c>
      <c r="W38" s="8"/>
      <c r="X38" s="515">
        <v>4</v>
      </c>
      <c r="Y38" s="487" t="s">
        <v>188</v>
      </c>
      <c r="Z38" s="487"/>
      <c r="AA38" s="487"/>
      <c r="AB38" s="487"/>
      <c r="AC38" s="487"/>
      <c r="AD38" s="487"/>
      <c r="AE38" s="488"/>
      <c r="AR38" s="2" t="str">
        <f t="shared" si="8"/>
        <v/>
      </c>
      <c r="AS38" s="2" t="str">
        <f t="shared" si="2"/>
        <v/>
      </c>
      <c r="AT38" s="2" t="str">
        <f>IF(AR38="","",IF(AND(H38&gt;='Intersection Mileposts'!$F$5,H38&lt;='Intersection Mileposts'!$G$5),"Y",IF(AND(H38&gt;='Intersection Mileposts'!$F$6,H38&lt;='Intersection Mileposts'!$G$6),"Y",IF(AND(H38&gt;='Intersection Mileposts'!$F$7,H38&lt;='Intersection Mileposts'!$G$7),"Y",IF(AND(H38&gt;='Intersection Mileposts'!$F$8,H38&lt;='Intersection Mileposts'!$G$8),"Y",IF(AND(H38&gt;='Intersection Mileposts'!$F$9,H38&lt;='Intersection Mileposts'!$G$9),"Y",IF(AND(H38&gt;='Intersection Mileposts'!$F$10,H38&lt;='Intersection Mileposts'!$G$10),"Y",IF(AND(H38&gt;='Intersection Mileposts'!$F$11,H38&lt;='Intersection Mileposts'!$G$11),"Y",IF(AND(H38&gt;='Intersection Mileposts'!$F$12,H38&lt;='Intersection Mileposts'!$G$12),"Y",IF(AND(H38&gt;='Intersection Mileposts'!$F$13,H38&lt;='Intersection Mileposts'!$G$13),"Y",IF(AND(H38&gt;='Intersection Mileposts'!$F$14,H38&lt;='Intersection Mileposts'!$G$14),"Y",IF(AND(H38&gt;='Intersection Mileposts'!$F$15,H38&lt;='Intersection Mileposts'!$G$15),"Y",IF(AND(H38&gt;='Intersection Mileposts'!$F$16,H38&lt;='Intersection Mileposts'!$G$16),"Y",IF(AND(H38&gt;='Intersection Mileposts'!$F$17,H38&lt;='Intersection Mileposts'!$G$17),"Y",IF(AND(H38&gt;='Intersection Mileposts'!$F$18,H38&lt;='Intersection Mileposts'!$G$18),"Y",IF(AND(H38&gt;='Intersection Mileposts'!$F$19,H38&lt;='Intersection Mileposts'!$G$19),"Y",IF(AND(H38&gt;='Intersection Mileposts'!$F$20,H38&lt;='Intersection Mileposts'!$G$20),"Y",IF(AND(H38&gt;='Intersection Mileposts'!$F$21,H38&lt;='Intersection Mileposts'!$G$21),"Y",IF(AND(H38&gt;='Intersection Mileposts'!$F$22,H38&lt;='Intersection Mileposts'!$G$22),"Y",IF(AND(H38&gt;='Intersection Mileposts'!$F$23,H38&lt;='Intersection Mileposts'!$G$23),"Y",IF(AND(H38&gt;='Intersection Mileposts'!$F$24,H38&lt;='Intersection Mileposts'!$G$24),"Y",IF(AND(H38&gt;='Intersection Mileposts'!$F$25,H38&lt;='Intersection Mileposts'!$G$25),"Y",IF(AND(H38&gt;='Intersection Mileposts'!$F$26,H38&lt;='Intersection Mileposts'!$G$26),"Y",IF(AND(H38&gt;='Intersection Mileposts'!$F$27,H38&lt;='Intersection Mileposts'!$G$27),"Y",IF(AND(H38&gt;='Intersection Mileposts'!$F$28,H38&lt;='Intersection Mileposts'!$G$28),"Y",IF(AND(H38&gt;='Intersection Mileposts'!$F$29,H38&lt;='Intersection Mileposts'!$G$29),"Y", IF(AND(H38&gt;='Intersection Mileposts'!$F$30,H38&lt;='Intersection Mileposts'!$G$30),"Y",IF(AND(H38&gt;='Intersection Mileposts'!$F$31,H38&lt;='Intersection Mileposts'!$G$31),"Y",IF(AND(H38&gt;='Intersection Mileposts'!$F$32,H38&lt;='Intersection Mileposts'!$G$32),"Y",IF(AND(H38&gt;='Intersection Mileposts'!$F$33,H38&lt;='Intersection Mileposts'!$G$33),"Y",IF(AND(H38&gt;='Intersection Mileposts'!$F$34,H38&lt;='Intersection Mileposts'!$G$34),"Y",IF(AND(H38&gt;='Intersection Mileposts'!$F$35,H38&lt;='Intersection Mileposts'!$G$35),"Y",IF(AND(H38&gt;='Intersection Mileposts'!$F$36,H38&lt;='Intersection Mileposts'!$G$36),"Y",IF(AND(H38&gt;='Intersection Mileposts'!$F$37,H38&lt;='Intersection Mileposts'!$G$37),"Y",IF(AND(H38&gt;='Intersection Mileposts'!$F$38,H38&lt;='Intersection Mileposts'!$G$38),"Y",IF(AND(H38&gt;='Intersection Mileposts'!$F$39,H38&lt;='Intersection Mileposts'!$G$39),"Y","N"))))))))))))))))))))))))))))))))))))</f>
        <v/>
      </c>
    </row>
    <row r="39" spans="1:46" x14ac:dyDescent="0.35">
      <c r="A39" s="271"/>
      <c r="B39" s="269"/>
      <c r="C39" s="270"/>
      <c r="D39" s="270"/>
      <c r="E39" s="270"/>
      <c r="F39" s="270"/>
      <c r="G39" s="272"/>
      <c r="H39" s="273"/>
      <c r="I39" s="271"/>
      <c r="J39" s="268"/>
      <c r="K39" s="268"/>
      <c r="L39" s="274"/>
      <c r="M39" s="275"/>
      <c r="N39" s="276"/>
      <c r="P39" s="291" t="str">
        <f>IF(R39 = "", "", COUNT($R$4:R39))</f>
        <v/>
      </c>
      <c r="Q39" s="291" t="str">
        <f t="shared" si="0"/>
        <v/>
      </c>
      <c r="R39" s="292" t="str">
        <f t="shared" si="1"/>
        <v/>
      </c>
      <c r="S39" s="293" t="str">
        <f t="shared" si="3"/>
        <v/>
      </c>
      <c r="T39" s="294" t="str">
        <f t="shared" si="4"/>
        <v/>
      </c>
      <c r="U39" s="295" t="str">
        <f t="shared" si="5"/>
        <v/>
      </c>
      <c r="V39" s="296" t="str">
        <f t="shared" si="6"/>
        <v/>
      </c>
      <c r="W39" s="8"/>
      <c r="X39" s="521"/>
      <c r="Y39" s="94" t="s">
        <v>38</v>
      </c>
      <c r="Z39" s="18" t="s">
        <v>189</v>
      </c>
      <c r="AA39" s="18"/>
      <c r="AB39" s="18"/>
      <c r="AC39" s="18"/>
      <c r="AD39" s="18"/>
      <c r="AE39" s="23"/>
      <c r="AR39" s="2" t="str">
        <f t="shared" si="8"/>
        <v/>
      </c>
      <c r="AS39" s="2" t="str">
        <f t="shared" si="2"/>
        <v/>
      </c>
      <c r="AT39" s="2" t="str">
        <f>IF(AR39="","",IF(AND(H39&gt;='Intersection Mileposts'!$F$5,H39&lt;='Intersection Mileposts'!$G$5),"Y",IF(AND(H39&gt;='Intersection Mileposts'!$F$6,H39&lt;='Intersection Mileposts'!$G$6),"Y",IF(AND(H39&gt;='Intersection Mileposts'!$F$7,H39&lt;='Intersection Mileposts'!$G$7),"Y",IF(AND(H39&gt;='Intersection Mileposts'!$F$8,H39&lt;='Intersection Mileposts'!$G$8),"Y",IF(AND(H39&gt;='Intersection Mileposts'!$F$9,H39&lt;='Intersection Mileposts'!$G$9),"Y",IF(AND(H39&gt;='Intersection Mileposts'!$F$10,H39&lt;='Intersection Mileposts'!$G$10),"Y",IF(AND(H39&gt;='Intersection Mileposts'!$F$11,H39&lt;='Intersection Mileposts'!$G$11),"Y",IF(AND(H39&gt;='Intersection Mileposts'!$F$12,H39&lt;='Intersection Mileposts'!$G$12),"Y",IF(AND(H39&gt;='Intersection Mileposts'!$F$13,H39&lt;='Intersection Mileposts'!$G$13),"Y",IF(AND(H39&gt;='Intersection Mileposts'!$F$14,H39&lt;='Intersection Mileposts'!$G$14),"Y",IF(AND(H39&gt;='Intersection Mileposts'!$F$15,H39&lt;='Intersection Mileposts'!$G$15),"Y",IF(AND(H39&gt;='Intersection Mileposts'!$F$16,H39&lt;='Intersection Mileposts'!$G$16),"Y",IF(AND(H39&gt;='Intersection Mileposts'!$F$17,H39&lt;='Intersection Mileposts'!$G$17),"Y",IF(AND(H39&gt;='Intersection Mileposts'!$F$18,H39&lt;='Intersection Mileposts'!$G$18),"Y",IF(AND(H39&gt;='Intersection Mileposts'!$F$19,H39&lt;='Intersection Mileposts'!$G$19),"Y",IF(AND(H39&gt;='Intersection Mileposts'!$F$20,H39&lt;='Intersection Mileposts'!$G$20),"Y",IF(AND(H39&gt;='Intersection Mileposts'!$F$21,H39&lt;='Intersection Mileposts'!$G$21),"Y",IF(AND(H39&gt;='Intersection Mileposts'!$F$22,H39&lt;='Intersection Mileposts'!$G$22),"Y",IF(AND(H39&gt;='Intersection Mileposts'!$F$23,H39&lt;='Intersection Mileposts'!$G$23),"Y",IF(AND(H39&gt;='Intersection Mileposts'!$F$24,H39&lt;='Intersection Mileposts'!$G$24),"Y",IF(AND(H39&gt;='Intersection Mileposts'!$F$25,H39&lt;='Intersection Mileposts'!$G$25),"Y",IF(AND(H39&gt;='Intersection Mileposts'!$F$26,H39&lt;='Intersection Mileposts'!$G$26),"Y",IF(AND(H39&gt;='Intersection Mileposts'!$F$27,H39&lt;='Intersection Mileposts'!$G$27),"Y",IF(AND(H39&gt;='Intersection Mileposts'!$F$28,H39&lt;='Intersection Mileposts'!$G$28),"Y",IF(AND(H39&gt;='Intersection Mileposts'!$F$29,H39&lt;='Intersection Mileposts'!$G$29),"Y", IF(AND(H39&gt;='Intersection Mileposts'!$F$30,H39&lt;='Intersection Mileposts'!$G$30),"Y",IF(AND(H39&gt;='Intersection Mileposts'!$F$31,H39&lt;='Intersection Mileposts'!$G$31),"Y",IF(AND(H39&gt;='Intersection Mileposts'!$F$32,H39&lt;='Intersection Mileposts'!$G$32),"Y",IF(AND(H39&gt;='Intersection Mileposts'!$F$33,H39&lt;='Intersection Mileposts'!$G$33),"Y",IF(AND(H39&gt;='Intersection Mileposts'!$F$34,H39&lt;='Intersection Mileposts'!$G$34),"Y",IF(AND(H39&gt;='Intersection Mileposts'!$F$35,H39&lt;='Intersection Mileposts'!$G$35),"Y",IF(AND(H39&gt;='Intersection Mileposts'!$F$36,H39&lt;='Intersection Mileposts'!$G$36),"Y",IF(AND(H39&gt;='Intersection Mileposts'!$F$37,H39&lt;='Intersection Mileposts'!$G$37),"Y",IF(AND(H39&gt;='Intersection Mileposts'!$F$38,H39&lt;='Intersection Mileposts'!$G$38),"Y",IF(AND(H39&gt;='Intersection Mileposts'!$F$39,H39&lt;='Intersection Mileposts'!$G$39),"Y","N"))))))))))))))))))))))))))))))))))))</f>
        <v/>
      </c>
    </row>
    <row r="40" spans="1:46" x14ac:dyDescent="0.35">
      <c r="A40" s="271"/>
      <c r="B40" s="269"/>
      <c r="C40" s="270"/>
      <c r="D40" s="270"/>
      <c r="E40" s="270"/>
      <c r="F40" s="270"/>
      <c r="G40" s="272"/>
      <c r="H40" s="273"/>
      <c r="I40" s="271"/>
      <c r="J40" s="268"/>
      <c r="K40" s="268"/>
      <c r="L40" s="274"/>
      <c r="M40" s="275"/>
      <c r="N40" s="276"/>
      <c r="P40" s="291" t="str">
        <f>IF(R40 = "", "", COUNT($R$4:R40))</f>
        <v/>
      </c>
      <c r="Q40" s="291" t="str">
        <f t="shared" si="0"/>
        <v/>
      </c>
      <c r="R40" s="292" t="str">
        <f t="shared" si="1"/>
        <v/>
      </c>
      <c r="S40" s="293" t="str">
        <f t="shared" si="3"/>
        <v/>
      </c>
      <c r="T40" s="294" t="str">
        <f t="shared" si="4"/>
        <v/>
      </c>
      <c r="U40" s="295" t="str">
        <f t="shared" si="5"/>
        <v/>
      </c>
      <c r="V40" s="296" t="str">
        <f t="shared" si="6"/>
        <v/>
      </c>
      <c r="W40" s="8"/>
      <c r="X40" s="521"/>
      <c r="Y40" s="94" t="s">
        <v>38</v>
      </c>
      <c r="Z40" s="18" t="s">
        <v>190</v>
      </c>
      <c r="AA40" s="18"/>
      <c r="AB40" s="18"/>
      <c r="AC40" s="18"/>
      <c r="AD40" s="18"/>
      <c r="AE40" s="23"/>
      <c r="AR40" s="2" t="str">
        <f t="shared" si="8"/>
        <v/>
      </c>
      <c r="AS40" s="2" t="str">
        <f t="shared" si="2"/>
        <v/>
      </c>
      <c r="AT40" s="2" t="str">
        <f>IF(AR40="","",IF(AND(H40&gt;='Intersection Mileposts'!$F$5,H40&lt;='Intersection Mileposts'!$G$5),"Y",IF(AND(H40&gt;='Intersection Mileposts'!$F$6,H40&lt;='Intersection Mileposts'!$G$6),"Y",IF(AND(H40&gt;='Intersection Mileposts'!$F$7,H40&lt;='Intersection Mileposts'!$G$7),"Y",IF(AND(H40&gt;='Intersection Mileposts'!$F$8,H40&lt;='Intersection Mileposts'!$G$8),"Y",IF(AND(H40&gt;='Intersection Mileposts'!$F$9,H40&lt;='Intersection Mileposts'!$G$9),"Y",IF(AND(H40&gt;='Intersection Mileposts'!$F$10,H40&lt;='Intersection Mileposts'!$G$10),"Y",IF(AND(H40&gt;='Intersection Mileposts'!$F$11,H40&lt;='Intersection Mileposts'!$G$11),"Y",IF(AND(H40&gt;='Intersection Mileposts'!$F$12,H40&lt;='Intersection Mileposts'!$G$12),"Y",IF(AND(H40&gt;='Intersection Mileposts'!$F$13,H40&lt;='Intersection Mileposts'!$G$13),"Y",IF(AND(H40&gt;='Intersection Mileposts'!$F$14,H40&lt;='Intersection Mileposts'!$G$14),"Y",IF(AND(H40&gt;='Intersection Mileposts'!$F$15,H40&lt;='Intersection Mileposts'!$G$15),"Y",IF(AND(H40&gt;='Intersection Mileposts'!$F$16,H40&lt;='Intersection Mileposts'!$G$16),"Y",IF(AND(H40&gt;='Intersection Mileposts'!$F$17,H40&lt;='Intersection Mileposts'!$G$17),"Y",IF(AND(H40&gt;='Intersection Mileposts'!$F$18,H40&lt;='Intersection Mileposts'!$G$18),"Y",IF(AND(H40&gt;='Intersection Mileposts'!$F$19,H40&lt;='Intersection Mileposts'!$G$19),"Y",IF(AND(H40&gt;='Intersection Mileposts'!$F$20,H40&lt;='Intersection Mileposts'!$G$20),"Y",IF(AND(H40&gt;='Intersection Mileposts'!$F$21,H40&lt;='Intersection Mileposts'!$G$21),"Y",IF(AND(H40&gt;='Intersection Mileposts'!$F$22,H40&lt;='Intersection Mileposts'!$G$22),"Y",IF(AND(H40&gt;='Intersection Mileposts'!$F$23,H40&lt;='Intersection Mileposts'!$G$23),"Y",IF(AND(H40&gt;='Intersection Mileposts'!$F$24,H40&lt;='Intersection Mileposts'!$G$24),"Y",IF(AND(H40&gt;='Intersection Mileposts'!$F$25,H40&lt;='Intersection Mileposts'!$G$25),"Y",IF(AND(H40&gt;='Intersection Mileposts'!$F$26,H40&lt;='Intersection Mileposts'!$G$26),"Y",IF(AND(H40&gt;='Intersection Mileposts'!$F$27,H40&lt;='Intersection Mileposts'!$G$27),"Y",IF(AND(H40&gt;='Intersection Mileposts'!$F$28,H40&lt;='Intersection Mileposts'!$G$28),"Y",IF(AND(H40&gt;='Intersection Mileposts'!$F$29,H40&lt;='Intersection Mileposts'!$G$29),"Y", IF(AND(H40&gt;='Intersection Mileposts'!$F$30,H40&lt;='Intersection Mileposts'!$G$30),"Y",IF(AND(H40&gt;='Intersection Mileposts'!$F$31,H40&lt;='Intersection Mileposts'!$G$31),"Y",IF(AND(H40&gt;='Intersection Mileposts'!$F$32,H40&lt;='Intersection Mileposts'!$G$32),"Y",IF(AND(H40&gt;='Intersection Mileposts'!$F$33,H40&lt;='Intersection Mileposts'!$G$33),"Y",IF(AND(H40&gt;='Intersection Mileposts'!$F$34,H40&lt;='Intersection Mileposts'!$G$34),"Y",IF(AND(H40&gt;='Intersection Mileposts'!$F$35,H40&lt;='Intersection Mileposts'!$G$35),"Y",IF(AND(H40&gt;='Intersection Mileposts'!$F$36,H40&lt;='Intersection Mileposts'!$G$36),"Y",IF(AND(H40&gt;='Intersection Mileposts'!$F$37,H40&lt;='Intersection Mileposts'!$G$37),"Y",IF(AND(H40&gt;='Intersection Mileposts'!$F$38,H40&lt;='Intersection Mileposts'!$G$38),"Y",IF(AND(H40&gt;='Intersection Mileposts'!$F$39,H40&lt;='Intersection Mileposts'!$G$39),"Y","N"))))))))))))))))))))))))))))))))))))</f>
        <v/>
      </c>
    </row>
    <row r="41" spans="1:46" x14ac:dyDescent="0.35">
      <c r="A41" s="271"/>
      <c r="B41" s="269"/>
      <c r="C41" s="270"/>
      <c r="D41" s="270"/>
      <c r="E41" s="270"/>
      <c r="F41" s="270"/>
      <c r="G41" s="272"/>
      <c r="H41" s="273"/>
      <c r="I41" s="271"/>
      <c r="J41" s="268"/>
      <c r="K41" s="268"/>
      <c r="L41" s="274"/>
      <c r="M41" s="275"/>
      <c r="N41" s="276"/>
      <c r="P41" s="291" t="str">
        <f>IF(R41 = "", "", COUNT($R$4:R41))</f>
        <v/>
      </c>
      <c r="Q41" s="291" t="str">
        <f t="shared" si="0"/>
        <v/>
      </c>
      <c r="R41" s="292" t="str">
        <f t="shared" si="1"/>
        <v/>
      </c>
      <c r="S41" s="293" t="str">
        <f t="shared" si="3"/>
        <v/>
      </c>
      <c r="T41" s="294" t="str">
        <f t="shared" si="4"/>
        <v/>
      </c>
      <c r="U41" s="295" t="str">
        <f t="shared" si="5"/>
        <v/>
      </c>
      <c r="V41" s="296" t="str">
        <f t="shared" si="6"/>
        <v/>
      </c>
      <c r="W41" s="8"/>
      <c r="X41" s="521"/>
      <c r="Y41" s="94" t="s">
        <v>38</v>
      </c>
      <c r="Z41" s="18" t="s">
        <v>70</v>
      </c>
      <c r="AA41" s="18"/>
      <c r="AB41" s="18"/>
      <c r="AC41" s="18"/>
      <c r="AD41" s="18"/>
      <c r="AE41" s="23"/>
      <c r="AR41" s="2" t="str">
        <f t="shared" si="8"/>
        <v/>
      </c>
      <c r="AS41" s="2" t="str">
        <f t="shared" si="2"/>
        <v/>
      </c>
      <c r="AT41" s="2" t="str">
        <f>IF(AR41="","",IF(AND(H41&gt;='Intersection Mileposts'!$F$5,H41&lt;='Intersection Mileposts'!$G$5),"Y",IF(AND(H41&gt;='Intersection Mileposts'!$F$6,H41&lt;='Intersection Mileposts'!$G$6),"Y",IF(AND(H41&gt;='Intersection Mileposts'!$F$7,H41&lt;='Intersection Mileposts'!$G$7),"Y",IF(AND(H41&gt;='Intersection Mileposts'!$F$8,H41&lt;='Intersection Mileposts'!$G$8),"Y",IF(AND(H41&gt;='Intersection Mileposts'!$F$9,H41&lt;='Intersection Mileposts'!$G$9),"Y",IF(AND(H41&gt;='Intersection Mileposts'!$F$10,H41&lt;='Intersection Mileposts'!$G$10),"Y",IF(AND(H41&gt;='Intersection Mileposts'!$F$11,H41&lt;='Intersection Mileposts'!$G$11),"Y",IF(AND(H41&gt;='Intersection Mileposts'!$F$12,H41&lt;='Intersection Mileposts'!$G$12),"Y",IF(AND(H41&gt;='Intersection Mileposts'!$F$13,H41&lt;='Intersection Mileposts'!$G$13),"Y",IF(AND(H41&gt;='Intersection Mileposts'!$F$14,H41&lt;='Intersection Mileposts'!$G$14),"Y",IF(AND(H41&gt;='Intersection Mileposts'!$F$15,H41&lt;='Intersection Mileposts'!$G$15),"Y",IF(AND(H41&gt;='Intersection Mileposts'!$F$16,H41&lt;='Intersection Mileposts'!$G$16),"Y",IF(AND(H41&gt;='Intersection Mileposts'!$F$17,H41&lt;='Intersection Mileposts'!$G$17),"Y",IF(AND(H41&gt;='Intersection Mileposts'!$F$18,H41&lt;='Intersection Mileposts'!$G$18),"Y",IF(AND(H41&gt;='Intersection Mileposts'!$F$19,H41&lt;='Intersection Mileposts'!$G$19),"Y",IF(AND(H41&gt;='Intersection Mileposts'!$F$20,H41&lt;='Intersection Mileposts'!$G$20),"Y",IF(AND(H41&gt;='Intersection Mileposts'!$F$21,H41&lt;='Intersection Mileposts'!$G$21),"Y",IF(AND(H41&gt;='Intersection Mileposts'!$F$22,H41&lt;='Intersection Mileposts'!$G$22),"Y",IF(AND(H41&gt;='Intersection Mileposts'!$F$23,H41&lt;='Intersection Mileposts'!$G$23),"Y",IF(AND(H41&gt;='Intersection Mileposts'!$F$24,H41&lt;='Intersection Mileposts'!$G$24),"Y",IF(AND(H41&gt;='Intersection Mileposts'!$F$25,H41&lt;='Intersection Mileposts'!$G$25),"Y",IF(AND(H41&gt;='Intersection Mileposts'!$F$26,H41&lt;='Intersection Mileposts'!$G$26),"Y",IF(AND(H41&gt;='Intersection Mileposts'!$F$27,H41&lt;='Intersection Mileposts'!$G$27),"Y",IF(AND(H41&gt;='Intersection Mileposts'!$F$28,H41&lt;='Intersection Mileposts'!$G$28),"Y",IF(AND(H41&gt;='Intersection Mileposts'!$F$29,H41&lt;='Intersection Mileposts'!$G$29),"Y", IF(AND(H41&gt;='Intersection Mileposts'!$F$30,H41&lt;='Intersection Mileposts'!$G$30),"Y",IF(AND(H41&gt;='Intersection Mileposts'!$F$31,H41&lt;='Intersection Mileposts'!$G$31),"Y",IF(AND(H41&gt;='Intersection Mileposts'!$F$32,H41&lt;='Intersection Mileposts'!$G$32),"Y",IF(AND(H41&gt;='Intersection Mileposts'!$F$33,H41&lt;='Intersection Mileposts'!$G$33),"Y",IF(AND(H41&gt;='Intersection Mileposts'!$F$34,H41&lt;='Intersection Mileposts'!$G$34),"Y",IF(AND(H41&gt;='Intersection Mileposts'!$F$35,H41&lt;='Intersection Mileposts'!$G$35),"Y",IF(AND(H41&gt;='Intersection Mileposts'!$F$36,H41&lt;='Intersection Mileposts'!$G$36),"Y",IF(AND(H41&gt;='Intersection Mileposts'!$F$37,H41&lt;='Intersection Mileposts'!$G$37),"Y",IF(AND(H41&gt;='Intersection Mileposts'!$F$38,H41&lt;='Intersection Mileposts'!$G$38),"Y",IF(AND(H41&gt;='Intersection Mileposts'!$F$39,H41&lt;='Intersection Mileposts'!$G$39),"Y","N"))))))))))))))))))))))))))))))))))))</f>
        <v/>
      </c>
    </row>
    <row r="42" spans="1:46" x14ac:dyDescent="0.35">
      <c r="A42" s="271"/>
      <c r="B42" s="269"/>
      <c r="C42" s="270"/>
      <c r="D42" s="270"/>
      <c r="E42" s="270"/>
      <c r="F42" s="270"/>
      <c r="G42" s="272"/>
      <c r="H42" s="273"/>
      <c r="I42" s="271"/>
      <c r="J42" s="268"/>
      <c r="K42" s="268"/>
      <c r="L42" s="274"/>
      <c r="M42" s="275"/>
      <c r="N42" s="276"/>
      <c r="P42" s="291" t="str">
        <f>IF(R42 = "", "", COUNT($R$4:R42))</f>
        <v/>
      </c>
      <c r="Q42" s="291" t="str">
        <f t="shared" si="0"/>
        <v/>
      </c>
      <c r="R42" s="292" t="str">
        <f t="shared" si="1"/>
        <v/>
      </c>
      <c r="S42" s="293" t="str">
        <f t="shared" si="3"/>
        <v/>
      </c>
      <c r="T42" s="294" t="str">
        <f t="shared" si="4"/>
        <v/>
      </c>
      <c r="U42" s="295" t="str">
        <f t="shared" si="5"/>
        <v/>
      </c>
      <c r="V42" s="296" t="str">
        <f t="shared" si="6"/>
        <v/>
      </c>
      <c r="W42" s="8"/>
      <c r="X42" s="521"/>
      <c r="Y42" s="341" t="s">
        <v>38</v>
      </c>
      <c r="Z42" s="511" t="s">
        <v>283</v>
      </c>
      <c r="AA42" s="511"/>
      <c r="AB42" s="511"/>
      <c r="AC42" s="511"/>
      <c r="AD42" s="511"/>
      <c r="AE42" s="512"/>
      <c r="AR42" s="2" t="str">
        <f t="shared" si="8"/>
        <v/>
      </c>
      <c r="AS42" s="2" t="str">
        <f t="shared" si="2"/>
        <v/>
      </c>
      <c r="AT42" s="2" t="str">
        <f>IF(AR42="","",IF(AND(H42&gt;='Intersection Mileposts'!$F$5,H42&lt;='Intersection Mileposts'!$G$5),"Y",IF(AND(H42&gt;='Intersection Mileposts'!$F$6,H42&lt;='Intersection Mileposts'!$G$6),"Y",IF(AND(H42&gt;='Intersection Mileposts'!$F$7,H42&lt;='Intersection Mileposts'!$G$7),"Y",IF(AND(H42&gt;='Intersection Mileposts'!$F$8,H42&lt;='Intersection Mileposts'!$G$8),"Y",IF(AND(H42&gt;='Intersection Mileposts'!$F$9,H42&lt;='Intersection Mileposts'!$G$9),"Y",IF(AND(H42&gt;='Intersection Mileposts'!$F$10,H42&lt;='Intersection Mileposts'!$G$10),"Y",IF(AND(H42&gt;='Intersection Mileposts'!$F$11,H42&lt;='Intersection Mileposts'!$G$11),"Y",IF(AND(H42&gt;='Intersection Mileposts'!$F$12,H42&lt;='Intersection Mileposts'!$G$12),"Y",IF(AND(H42&gt;='Intersection Mileposts'!$F$13,H42&lt;='Intersection Mileposts'!$G$13),"Y",IF(AND(H42&gt;='Intersection Mileposts'!$F$14,H42&lt;='Intersection Mileposts'!$G$14),"Y",IF(AND(H42&gt;='Intersection Mileposts'!$F$15,H42&lt;='Intersection Mileposts'!$G$15),"Y",IF(AND(H42&gt;='Intersection Mileposts'!$F$16,H42&lt;='Intersection Mileposts'!$G$16),"Y",IF(AND(H42&gt;='Intersection Mileposts'!$F$17,H42&lt;='Intersection Mileposts'!$G$17),"Y",IF(AND(H42&gt;='Intersection Mileposts'!$F$18,H42&lt;='Intersection Mileposts'!$G$18),"Y",IF(AND(H42&gt;='Intersection Mileposts'!$F$19,H42&lt;='Intersection Mileposts'!$G$19),"Y",IF(AND(H42&gt;='Intersection Mileposts'!$F$20,H42&lt;='Intersection Mileposts'!$G$20),"Y",IF(AND(H42&gt;='Intersection Mileposts'!$F$21,H42&lt;='Intersection Mileposts'!$G$21),"Y",IF(AND(H42&gt;='Intersection Mileposts'!$F$22,H42&lt;='Intersection Mileposts'!$G$22),"Y",IF(AND(H42&gt;='Intersection Mileposts'!$F$23,H42&lt;='Intersection Mileposts'!$G$23),"Y",IF(AND(H42&gt;='Intersection Mileposts'!$F$24,H42&lt;='Intersection Mileposts'!$G$24),"Y",IF(AND(H42&gt;='Intersection Mileposts'!$F$25,H42&lt;='Intersection Mileposts'!$G$25),"Y",IF(AND(H42&gt;='Intersection Mileposts'!$F$26,H42&lt;='Intersection Mileposts'!$G$26),"Y",IF(AND(H42&gt;='Intersection Mileposts'!$F$27,H42&lt;='Intersection Mileposts'!$G$27),"Y",IF(AND(H42&gt;='Intersection Mileposts'!$F$28,H42&lt;='Intersection Mileposts'!$G$28),"Y",IF(AND(H42&gt;='Intersection Mileposts'!$F$29,H42&lt;='Intersection Mileposts'!$G$29),"Y", IF(AND(H42&gt;='Intersection Mileposts'!$F$30,H42&lt;='Intersection Mileposts'!$G$30),"Y",IF(AND(H42&gt;='Intersection Mileposts'!$F$31,H42&lt;='Intersection Mileposts'!$G$31),"Y",IF(AND(H42&gt;='Intersection Mileposts'!$F$32,H42&lt;='Intersection Mileposts'!$G$32),"Y",IF(AND(H42&gt;='Intersection Mileposts'!$F$33,H42&lt;='Intersection Mileposts'!$G$33),"Y",IF(AND(H42&gt;='Intersection Mileposts'!$F$34,H42&lt;='Intersection Mileposts'!$G$34),"Y",IF(AND(H42&gt;='Intersection Mileposts'!$F$35,H42&lt;='Intersection Mileposts'!$G$35),"Y",IF(AND(H42&gt;='Intersection Mileposts'!$F$36,H42&lt;='Intersection Mileposts'!$G$36),"Y",IF(AND(H42&gt;='Intersection Mileposts'!$F$37,H42&lt;='Intersection Mileposts'!$G$37),"Y",IF(AND(H42&gt;='Intersection Mileposts'!$F$38,H42&lt;='Intersection Mileposts'!$G$38),"Y",IF(AND(H42&gt;='Intersection Mileposts'!$F$39,H42&lt;='Intersection Mileposts'!$G$39),"Y","N"))))))))))))))))))))))))))))))))))))</f>
        <v/>
      </c>
    </row>
    <row r="43" spans="1:46" x14ac:dyDescent="0.35">
      <c r="A43" s="271"/>
      <c r="B43" s="269"/>
      <c r="C43" s="270"/>
      <c r="D43" s="270"/>
      <c r="E43" s="270"/>
      <c r="F43" s="270"/>
      <c r="G43" s="272"/>
      <c r="H43" s="273"/>
      <c r="I43" s="271"/>
      <c r="J43" s="268"/>
      <c r="K43" s="268"/>
      <c r="L43" s="274"/>
      <c r="M43" s="275"/>
      <c r="N43" s="276"/>
      <c r="P43" s="291" t="str">
        <f>IF(R43 = "", "", COUNT($R$4:R43))</f>
        <v/>
      </c>
      <c r="Q43" s="291" t="str">
        <f t="shared" si="0"/>
        <v/>
      </c>
      <c r="R43" s="292" t="str">
        <f t="shared" si="1"/>
        <v/>
      </c>
      <c r="S43" s="293" t="str">
        <f t="shared" si="3"/>
        <v/>
      </c>
      <c r="T43" s="294" t="str">
        <f t="shared" si="4"/>
        <v/>
      </c>
      <c r="U43" s="295" t="str">
        <f t="shared" si="5"/>
        <v/>
      </c>
      <c r="V43" s="296" t="str">
        <f t="shared" si="6"/>
        <v/>
      </c>
      <c r="W43" s="8"/>
      <c r="X43" s="521"/>
      <c r="Y43" s="342"/>
      <c r="Z43" s="511"/>
      <c r="AA43" s="511"/>
      <c r="AB43" s="511"/>
      <c r="AC43" s="511"/>
      <c r="AD43" s="511"/>
      <c r="AE43" s="512"/>
      <c r="AR43" s="2" t="str">
        <f t="shared" si="8"/>
        <v/>
      </c>
      <c r="AS43" s="2" t="str">
        <f t="shared" si="2"/>
        <v/>
      </c>
      <c r="AT43" s="2" t="str">
        <f>IF(AR43="","",IF(AND(H43&gt;='Intersection Mileposts'!$F$5,H43&lt;='Intersection Mileposts'!$G$5),"Y",IF(AND(H43&gt;='Intersection Mileposts'!$F$6,H43&lt;='Intersection Mileposts'!$G$6),"Y",IF(AND(H43&gt;='Intersection Mileposts'!$F$7,H43&lt;='Intersection Mileposts'!$G$7),"Y",IF(AND(H43&gt;='Intersection Mileposts'!$F$8,H43&lt;='Intersection Mileposts'!$G$8),"Y",IF(AND(H43&gt;='Intersection Mileposts'!$F$9,H43&lt;='Intersection Mileposts'!$G$9),"Y",IF(AND(H43&gt;='Intersection Mileposts'!$F$10,H43&lt;='Intersection Mileposts'!$G$10),"Y",IF(AND(H43&gt;='Intersection Mileposts'!$F$11,H43&lt;='Intersection Mileposts'!$G$11),"Y",IF(AND(H43&gt;='Intersection Mileposts'!$F$12,H43&lt;='Intersection Mileposts'!$G$12),"Y",IF(AND(H43&gt;='Intersection Mileposts'!$F$13,H43&lt;='Intersection Mileposts'!$G$13),"Y",IF(AND(H43&gt;='Intersection Mileposts'!$F$14,H43&lt;='Intersection Mileposts'!$G$14),"Y",IF(AND(H43&gt;='Intersection Mileposts'!$F$15,H43&lt;='Intersection Mileposts'!$G$15),"Y",IF(AND(H43&gt;='Intersection Mileposts'!$F$16,H43&lt;='Intersection Mileposts'!$G$16),"Y",IF(AND(H43&gt;='Intersection Mileposts'!$F$17,H43&lt;='Intersection Mileposts'!$G$17),"Y",IF(AND(H43&gt;='Intersection Mileposts'!$F$18,H43&lt;='Intersection Mileposts'!$G$18),"Y",IF(AND(H43&gt;='Intersection Mileposts'!$F$19,H43&lt;='Intersection Mileposts'!$G$19),"Y",IF(AND(H43&gt;='Intersection Mileposts'!$F$20,H43&lt;='Intersection Mileposts'!$G$20),"Y",IF(AND(H43&gt;='Intersection Mileposts'!$F$21,H43&lt;='Intersection Mileposts'!$G$21),"Y",IF(AND(H43&gt;='Intersection Mileposts'!$F$22,H43&lt;='Intersection Mileposts'!$G$22),"Y",IF(AND(H43&gt;='Intersection Mileposts'!$F$23,H43&lt;='Intersection Mileposts'!$G$23),"Y",IF(AND(H43&gt;='Intersection Mileposts'!$F$24,H43&lt;='Intersection Mileposts'!$G$24),"Y",IF(AND(H43&gt;='Intersection Mileposts'!$F$25,H43&lt;='Intersection Mileposts'!$G$25),"Y",IF(AND(H43&gt;='Intersection Mileposts'!$F$26,H43&lt;='Intersection Mileposts'!$G$26),"Y",IF(AND(H43&gt;='Intersection Mileposts'!$F$27,H43&lt;='Intersection Mileposts'!$G$27),"Y",IF(AND(H43&gt;='Intersection Mileposts'!$F$28,H43&lt;='Intersection Mileposts'!$G$28),"Y",IF(AND(H43&gt;='Intersection Mileposts'!$F$29,H43&lt;='Intersection Mileposts'!$G$29),"Y", IF(AND(H43&gt;='Intersection Mileposts'!$F$30,H43&lt;='Intersection Mileposts'!$G$30),"Y",IF(AND(H43&gt;='Intersection Mileposts'!$F$31,H43&lt;='Intersection Mileposts'!$G$31),"Y",IF(AND(H43&gt;='Intersection Mileposts'!$F$32,H43&lt;='Intersection Mileposts'!$G$32),"Y",IF(AND(H43&gt;='Intersection Mileposts'!$F$33,H43&lt;='Intersection Mileposts'!$G$33),"Y",IF(AND(H43&gt;='Intersection Mileposts'!$F$34,H43&lt;='Intersection Mileposts'!$G$34),"Y",IF(AND(H43&gt;='Intersection Mileposts'!$F$35,H43&lt;='Intersection Mileposts'!$G$35),"Y",IF(AND(H43&gt;='Intersection Mileposts'!$F$36,H43&lt;='Intersection Mileposts'!$G$36),"Y",IF(AND(H43&gt;='Intersection Mileposts'!$F$37,H43&lt;='Intersection Mileposts'!$G$37),"Y",IF(AND(H43&gt;='Intersection Mileposts'!$F$38,H43&lt;='Intersection Mileposts'!$G$38),"Y",IF(AND(H43&gt;='Intersection Mileposts'!$F$39,H43&lt;='Intersection Mileposts'!$G$39),"Y","N"))))))))))))))))))))))))))))))))))))</f>
        <v/>
      </c>
    </row>
    <row r="44" spans="1:46" x14ac:dyDescent="0.35">
      <c r="A44" s="271"/>
      <c r="B44" s="269"/>
      <c r="C44" s="270"/>
      <c r="D44" s="270"/>
      <c r="E44" s="270"/>
      <c r="F44" s="270"/>
      <c r="G44" s="272"/>
      <c r="H44" s="273"/>
      <c r="I44" s="271"/>
      <c r="J44" s="268"/>
      <c r="K44" s="268"/>
      <c r="L44" s="274"/>
      <c r="M44" s="275"/>
      <c r="N44" s="276"/>
      <c r="P44" s="291" t="str">
        <f>IF(R44 = "", "", COUNT($R$4:R44))</f>
        <v/>
      </c>
      <c r="Q44" s="291" t="str">
        <f t="shared" si="0"/>
        <v/>
      </c>
      <c r="R44" s="292" t="str">
        <f t="shared" si="1"/>
        <v/>
      </c>
      <c r="S44" s="293" t="str">
        <f t="shared" si="3"/>
        <v/>
      </c>
      <c r="T44" s="294" t="str">
        <f t="shared" si="4"/>
        <v/>
      </c>
      <c r="U44" s="295" t="str">
        <f t="shared" si="5"/>
        <v/>
      </c>
      <c r="V44" s="296" t="str">
        <f t="shared" si="6"/>
        <v/>
      </c>
      <c r="W44" s="8"/>
      <c r="X44" s="522"/>
      <c r="Y44" s="343"/>
      <c r="Z44" s="513"/>
      <c r="AA44" s="513"/>
      <c r="AB44" s="513"/>
      <c r="AC44" s="513"/>
      <c r="AD44" s="513"/>
      <c r="AE44" s="514"/>
      <c r="AR44" s="2" t="str">
        <f t="shared" si="8"/>
        <v/>
      </c>
      <c r="AS44" s="2" t="str">
        <f t="shared" si="2"/>
        <v/>
      </c>
      <c r="AT44" s="2" t="str">
        <f>IF(AR44="","",IF(AND(H44&gt;='Intersection Mileposts'!$F$5,H44&lt;='Intersection Mileposts'!$G$5),"Y",IF(AND(H44&gt;='Intersection Mileposts'!$F$6,H44&lt;='Intersection Mileposts'!$G$6),"Y",IF(AND(H44&gt;='Intersection Mileposts'!$F$7,H44&lt;='Intersection Mileposts'!$G$7),"Y",IF(AND(H44&gt;='Intersection Mileposts'!$F$8,H44&lt;='Intersection Mileposts'!$G$8),"Y",IF(AND(H44&gt;='Intersection Mileposts'!$F$9,H44&lt;='Intersection Mileposts'!$G$9),"Y",IF(AND(H44&gt;='Intersection Mileposts'!$F$10,H44&lt;='Intersection Mileposts'!$G$10),"Y",IF(AND(H44&gt;='Intersection Mileposts'!$F$11,H44&lt;='Intersection Mileposts'!$G$11),"Y",IF(AND(H44&gt;='Intersection Mileposts'!$F$12,H44&lt;='Intersection Mileposts'!$G$12),"Y",IF(AND(H44&gt;='Intersection Mileposts'!$F$13,H44&lt;='Intersection Mileposts'!$G$13),"Y",IF(AND(H44&gt;='Intersection Mileposts'!$F$14,H44&lt;='Intersection Mileposts'!$G$14),"Y",IF(AND(H44&gt;='Intersection Mileposts'!$F$15,H44&lt;='Intersection Mileposts'!$G$15),"Y",IF(AND(H44&gt;='Intersection Mileposts'!$F$16,H44&lt;='Intersection Mileposts'!$G$16),"Y",IF(AND(H44&gt;='Intersection Mileposts'!$F$17,H44&lt;='Intersection Mileposts'!$G$17),"Y",IF(AND(H44&gt;='Intersection Mileposts'!$F$18,H44&lt;='Intersection Mileposts'!$G$18),"Y",IF(AND(H44&gt;='Intersection Mileposts'!$F$19,H44&lt;='Intersection Mileposts'!$G$19),"Y",IF(AND(H44&gt;='Intersection Mileposts'!$F$20,H44&lt;='Intersection Mileposts'!$G$20),"Y",IF(AND(H44&gt;='Intersection Mileposts'!$F$21,H44&lt;='Intersection Mileposts'!$G$21),"Y",IF(AND(H44&gt;='Intersection Mileposts'!$F$22,H44&lt;='Intersection Mileposts'!$G$22),"Y",IF(AND(H44&gt;='Intersection Mileposts'!$F$23,H44&lt;='Intersection Mileposts'!$G$23),"Y",IF(AND(H44&gt;='Intersection Mileposts'!$F$24,H44&lt;='Intersection Mileposts'!$G$24),"Y",IF(AND(H44&gt;='Intersection Mileposts'!$F$25,H44&lt;='Intersection Mileposts'!$G$25),"Y",IF(AND(H44&gt;='Intersection Mileposts'!$F$26,H44&lt;='Intersection Mileposts'!$G$26),"Y",IF(AND(H44&gt;='Intersection Mileposts'!$F$27,H44&lt;='Intersection Mileposts'!$G$27),"Y",IF(AND(H44&gt;='Intersection Mileposts'!$F$28,H44&lt;='Intersection Mileposts'!$G$28),"Y",IF(AND(H44&gt;='Intersection Mileposts'!$F$29,H44&lt;='Intersection Mileposts'!$G$29),"Y", IF(AND(H44&gt;='Intersection Mileposts'!$F$30,H44&lt;='Intersection Mileposts'!$G$30),"Y",IF(AND(H44&gt;='Intersection Mileposts'!$F$31,H44&lt;='Intersection Mileposts'!$G$31),"Y",IF(AND(H44&gt;='Intersection Mileposts'!$F$32,H44&lt;='Intersection Mileposts'!$G$32),"Y",IF(AND(H44&gt;='Intersection Mileposts'!$F$33,H44&lt;='Intersection Mileposts'!$G$33),"Y",IF(AND(H44&gt;='Intersection Mileposts'!$F$34,H44&lt;='Intersection Mileposts'!$G$34),"Y",IF(AND(H44&gt;='Intersection Mileposts'!$F$35,H44&lt;='Intersection Mileposts'!$G$35),"Y",IF(AND(H44&gt;='Intersection Mileposts'!$F$36,H44&lt;='Intersection Mileposts'!$G$36),"Y",IF(AND(H44&gt;='Intersection Mileposts'!$F$37,H44&lt;='Intersection Mileposts'!$G$37),"Y",IF(AND(H44&gt;='Intersection Mileposts'!$F$38,H44&lt;='Intersection Mileposts'!$G$38),"Y",IF(AND(H44&gt;='Intersection Mileposts'!$F$39,H44&lt;='Intersection Mileposts'!$G$39),"Y","N"))))))))))))))))))))))))))))))))))))</f>
        <v/>
      </c>
    </row>
    <row r="45" spans="1:46" x14ac:dyDescent="0.35">
      <c r="A45" s="271"/>
      <c r="B45" s="269"/>
      <c r="C45" s="270"/>
      <c r="D45" s="270"/>
      <c r="E45" s="270"/>
      <c r="F45" s="270"/>
      <c r="G45" s="272"/>
      <c r="H45" s="273"/>
      <c r="I45" s="271"/>
      <c r="J45" s="268"/>
      <c r="K45" s="268"/>
      <c r="L45" s="274"/>
      <c r="M45" s="275"/>
      <c r="N45" s="276"/>
      <c r="P45" s="291" t="str">
        <f>IF(R45 = "", "", COUNT($R$4:R45))</f>
        <v/>
      </c>
      <c r="Q45" s="291" t="str">
        <f t="shared" si="0"/>
        <v/>
      </c>
      <c r="R45" s="292" t="str">
        <f t="shared" si="1"/>
        <v/>
      </c>
      <c r="S45" s="293" t="str">
        <f t="shared" si="3"/>
        <v/>
      </c>
      <c r="T45" s="294" t="str">
        <f t="shared" si="4"/>
        <v/>
      </c>
      <c r="U45" s="295" t="str">
        <f t="shared" si="5"/>
        <v/>
      </c>
      <c r="V45" s="296" t="str">
        <f t="shared" si="6"/>
        <v/>
      </c>
      <c r="W45" s="8"/>
      <c r="X45" s="515">
        <v>5</v>
      </c>
      <c r="Y45" s="517" t="s">
        <v>284</v>
      </c>
      <c r="Z45" s="517"/>
      <c r="AA45" s="517"/>
      <c r="AB45" s="517"/>
      <c r="AC45" s="517"/>
      <c r="AD45" s="517"/>
      <c r="AE45" s="518"/>
      <c r="AR45" s="2" t="str">
        <f t="shared" si="8"/>
        <v/>
      </c>
      <c r="AS45" s="2" t="str">
        <f t="shared" si="2"/>
        <v/>
      </c>
      <c r="AT45" s="2" t="str">
        <f>IF(AR45="","",IF(AND(H45&gt;='Intersection Mileposts'!$F$5,H45&lt;='Intersection Mileposts'!$G$5),"Y",IF(AND(H45&gt;='Intersection Mileposts'!$F$6,H45&lt;='Intersection Mileposts'!$G$6),"Y",IF(AND(H45&gt;='Intersection Mileposts'!$F$7,H45&lt;='Intersection Mileposts'!$G$7),"Y",IF(AND(H45&gt;='Intersection Mileposts'!$F$8,H45&lt;='Intersection Mileposts'!$G$8),"Y",IF(AND(H45&gt;='Intersection Mileposts'!$F$9,H45&lt;='Intersection Mileposts'!$G$9),"Y",IF(AND(H45&gt;='Intersection Mileposts'!$F$10,H45&lt;='Intersection Mileposts'!$G$10),"Y",IF(AND(H45&gt;='Intersection Mileposts'!$F$11,H45&lt;='Intersection Mileposts'!$G$11),"Y",IF(AND(H45&gt;='Intersection Mileposts'!$F$12,H45&lt;='Intersection Mileposts'!$G$12),"Y",IF(AND(H45&gt;='Intersection Mileposts'!$F$13,H45&lt;='Intersection Mileposts'!$G$13),"Y",IF(AND(H45&gt;='Intersection Mileposts'!$F$14,H45&lt;='Intersection Mileposts'!$G$14),"Y",IF(AND(H45&gt;='Intersection Mileposts'!$F$15,H45&lt;='Intersection Mileposts'!$G$15),"Y",IF(AND(H45&gt;='Intersection Mileposts'!$F$16,H45&lt;='Intersection Mileposts'!$G$16),"Y",IF(AND(H45&gt;='Intersection Mileposts'!$F$17,H45&lt;='Intersection Mileposts'!$G$17),"Y",IF(AND(H45&gt;='Intersection Mileposts'!$F$18,H45&lt;='Intersection Mileposts'!$G$18),"Y",IF(AND(H45&gt;='Intersection Mileposts'!$F$19,H45&lt;='Intersection Mileposts'!$G$19),"Y",IF(AND(H45&gt;='Intersection Mileposts'!$F$20,H45&lt;='Intersection Mileposts'!$G$20),"Y",IF(AND(H45&gt;='Intersection Mileposts'!$F$21,H45&lt;='Intersection Mileposts'!$G$21),"Y",IF(AND(H45&gt;='Intersection Mileposts'!$F$22,H45&lt;='Intersection Mileposts'!$G$22),"Y",IF(AND(H45&gt;='Intersection Mileposts'!$F$23,H45&lt;='Intersection Mileposts'!$G$23),"Y",IF(AND(H45&gt;='Intersection Mileposts'!$F$24,H45&lt;='Intersection Mileposts'!$G$24),"Y",IF(AND(H45&gt;='Intersection Mileposts'!$F$25,H45&lt;='Intersection Mileposts'!$G$25),"Y",IF(AND(H45&gt;='Intersection Mileposts'!$F$26,H45&lt;='Intersection Mileposts'!$G$26),"Y",IF(AND(H45&gt;='Intersection Mileposts'!$F$27,H45&lt;='Intersection Mileposts'!$G$27),"Y",IF(AND(H45&gt;='Intersection Mileposts'!$F$28,H45&lt;='Intersection Mileposts'!$G$28),"Y",IF(AND(H45&gt;='Intersection Mileposts'!$F$29,H45&lt;='Intersection Mileposts'!$G$29),"Y", IF(AND(H45&gt;='Intersection Mileposts'!$F$30,H45&lt;='Intersection Mileposts'!$G$30),"Y",IF(AND(H45&gt;='Intersection Mileposts'!$F$31,H45&lt;='Intersection Mileposts'!$G$31),"Y",IF(AND(H45&gt;='Intersection Mileposts'!$F$32,H45&lt;='Intersection Mileposts'!$G$32),"Y",IF(AND(H45&gt;='Intersection Mileposts'!$F$33,H45&lt;='Intersection Mileposts'!$G$33),"Y",IF(AND(H45&gt;='Intersection Mileposts'!$F$34,H45&lt;='Intersection Mileposts'!$G$34),"Y",IF(AND(H45&gt;='Intersection Mileposts'!$F$35,H45&lt;='Intersection Mileposts'!$G$35),"Y",IF(AND(H45&gt;='Intersection Mileposts'!$F$36,H45&lt;='Intersection Mileposts'!$G$36),"Y",IF(AND(H45&gt;='Intersection Mileposts'!$F$37,H45&lt;='Intersection Mileposts'!$G$37),"Y",IF(AND(H45&gt;='Intersection Mileposts'!$F$38,H45&lt;='Intersection Mileposts'!$G$38),"Y",IF(AND(H45&gt;='Intersection Mileposts'!$F$39,H45&lt;='Intersection Mileposts'!$G$39),"Y","N"))))))))))))))))))))))))))))))))))))</f>
        <v/>
      </c>
    </row>
    <row r="46" spans="1:46" ht="15" thickBot="1" x14ac:dyDescent="0.4">
      <c r="A46" s="271"/>
      <c r="B46" s="269"/>
      <c r="C46" s="270"/>
      <c r="D46" s="270"/>
      <c r="E46" s="270"/>
      <c r="F46" s="270"/>
      <c r="G46" s="272"/>
      <c r="H46" s="273"/>
      <c r="I46" s="271"/>
      <c r="J46" s="268"/>
      <c r="K46" s="268"/>
      <c r="L46" s="274"/>
      <c r="M46" s="275"/>
      <c r="N46" s="276"/>
      <c r="P46" s="291" t="str">
        <f>IF(R46 = "", "", COUNT($R$4:R46))</f>
        <v/>
      </c>
      <c r="Q46" s="291" t="str">
        <f t="shared" si="0"/>
        <v/>
      </c>
      <c r="R46" s="292" t="str">
        <f t="shared" si="1"/>
        <v/>
      </c>
      <c r="S46" s="293" t="str">
        <f t="shared" si="3"/>
        <v/>
      </c>
      <c r="T46" s="294" t="str">
        <f t="shared" si="4"/>
        <v/>
      </c>
      <c r="U46" s="295" t="str">
        <f t="shared" si="5"/>
        <v/>
      </c>
      <c r="V46" s="296" t="str">
        <f t="shared" si="6"/>
        <v/>
      </c>
      <c r="W46" s="8"/>
      <c r="X46" s="516"/>
      <c r="Y46" s="519"/>
      <c r="Z46" s="519"/>
      <c r="AA46" s="519"/>
      <c r="AB46" s="519"/>
      <c r="AC46" s="519"/>
      <c r="AD46" s="519"/>
      <c r="AE46" s="520"/>
      <c r="AR46" s="2" t="str">
        <f t="shared" si="8"/>
        <v/>
      </c>
      <c r="AS46" s="2" t="str">
        <f t="shared" si="2"/>
        <v/>
      </c>
      <c r="AT46" s="2" t="str">
        <f>IF(AR46="","",IF(AND(H46&gt;='Intersection Mileposts'!$F$5,H46&lt;='Intersection Mileposts'!$G$5),"Y",IF(AND(H46&gt;='Intersection Mileposts'!$F$6,H46&lt;='Intersection Mileposts'!$G$6),"Y",IF(AND(H46&gt;='Intersection Mileposts'!$F$7,H46&lt;='Intersection Mileposts'!$G$7),"Y",IF(AND(H46&gt;='Intersection Mileposts'!$F$8,H46&lt;='Intersection Mileposts'!$G$8),"Y",IF(AND(H46&gt;='Intersection Mileposts'!$F$9,H46&lt;='Intersection Mileposts'!$G$9),"Y",IF(AND(H46&gt;='Intersection Mileposts'!$F$10,H46&lt;='Intersection Mileposts'!$G$10),"Y",IF(AND(H46&gt;='Intersection Mileposts'!$F$11,H46&lt;='Intersection Mileposts'!$G$11),"Y",IF(AND(H46&gt;='Intersection Mileposts'!$F$12,H46&lt;='Intersection Mileposts'!$G$12),"Y",IF(AND(H46&gt;='Intersection Mileposts'!$F$13,H46&lt;='Intersection Mileposts'!$G$13),"Y",IF(AND(H46&gt;='Intersection Mileposts'!$F$14,H46&lt;='Intersection Mileposts'!$G$14),"Y",IF(AND(H46&gt;='Intersection Mileposts'!$F$15,H46&lt;='Intersection Mileposts'!$G$15),"Y",IF(AND(H46&gt;='Intersection Mileposts'!$F$16,H46&lt;='Intersection Mileposts'!$G$16),"Y",IF(AND(H46&gt;='Intersection Mileposts'!$F$17,H46&lt;='Intersection Mileposts'!$G$17),"Y",IF(AND(H46&gt;='Intersection Mileposts'!$F$18,H46&lt;='Intersection Mileposts'!$G$18),"Y",IF(AND(H46&gt;='Intersection Mileposts'!$F$19,H46&lt;='Intersection Mileposts'!$G$19),"Y",IF(AND(H46&gt;='Intersection Mileposts'!$F$20,H46&lt;='Intersection Mileposts'!$G$20),"Y",IF(AND(H46&gt;='Intersection Mileposts'!$F$21,H46&lt;='Intersection Mileposts'!$G$21),"Y",IF(AND(H46&gt;='Intersection Mileposts'!$F$22,H46&lt;='Intersection Mileposts'!$G$22),"Y",IF(AND(H46&gt;='Intersection Mileposts'!$F$23,H46&lt;='Intersection Mileposts'!$G$23),"Y",IF(AND(H46&gt;='Intersection Mileposts'!$F$24,H46&lt;='Intersection Mileposts'!$G$24),"Y",IF(AND(H46&gt;='Intersection Mileposts'!$F$25,H46&lt;='Intersection Mileposts'!$G$25),"Y",IF(AND(H46&gt;='Intersection Mileposts'!$F$26,H46&lt;='Intersection Mileposts'!$G$26),"Y",IF(AND(H46&gt;='Intersection Mileposts'!$F$27,H46&lt;='Intersection Mileposts'!$G$27),"Y",IF(AND(H46&gt;='Intersection Mileposts'!$F$28,H46&lt;='Intersection Mileposts'!$G$28),"Y",IF(AND(H46&gt;='Intersection Mileposts'!$F$29,H46&lt;='Intersection Mileposts'!$G$29),"Y", IF(AND(H46&gt;='Intersection Mileposts'!$F$30,H46&lt;='Intersection Mileposts'!$G$30),"Y",IF(AND(H46&gt;='Intersection Mileposts'!$F$31,H46&lt;='Intersection Mileposts'!$G$31),"Y",IF(AND(H46&gt;='Intersection Mileposts'!$F$32,H46&lt;='Intersection Mileposts'!$G$32),"Y",IF(AND(H46&gt;='Intersection Mileposts'!$F$33,H46&lt;='Intersection Mileposts'!$G$33),"Y",IF(AND(H46&gt;='Intersection Mileposts'!$F$34,H46&lt;='Intersection Mileposts'!$G$34),"Y",IF(AND(H46&gt;='Intersection Mileposts'!$F$35,H46&lt;='Intersection Mileposts'!$G$35),"Y",IF(AND(H46&gt;='Intersection Mileposts'!$F$36,H46&lt;='Intersection Mileposts'!$G$36),"Y",IF(AND(H46&gt;='Intersection Mileposts'!$F$37,H46&lt;='Intersection Mileposts'!$G$37),"Y",IF(AND(H46&gt;='Intersection Mileposts'!$F$38,H46&lt;='Intersection Mileposts'!$G$38),"Y",IF(AND(H46&gt;='Intersection Mileposts'!$F$39,H46&lt;='Intersection Mileposts'!$G$39),"Y","N"))))))))))))))))))))))))))))))))))))</f>
        <v/>
      </c>
    </row>
    <row r="47" spans="1:46" x14ac:dyDescent="0.35">
      <c r="A47" s="271"/>
      <c r="B47" s="269"/>
      <c r="C47" s="270"/>
      <c r="D47" s="270"/>
      <c r="E47" s="270"/>
      <c r="F47" s="270"/>
      <c r="G47" s="272"/>
      <c r="H47" s="273"/>
      <c r="I47" s="271"/>
      <c r="J47" s="268"/>
      <c r="K47" s="268"/>
      <c r="L47" s="274"/>
      <c r="M47" s="275"/>
      <c r="N47" s="276"/>
      <c r="P47" s="291" t="str">
        <f>IF(R47 = "", "", COUNT($R$4:R47))</f>
        <v/>
      </c>
      <c r="Q47" s="291" t="str">
        <f t="shared" si="0"/>
        <v/>
      </c>
      <c r="R47" s="292" t="str">
        <f t="shared" si="1"/>
        <v/>
      </c>
      <c r="S47" s="293" t="str">
        <f t="shared" si="3"/>
        <v/>
      </c>
      <c r="T47" s="294" t="str">
        <f t="shared" si="4"/>
        <v/>
      </c>
      <c r="U47" s="295" t="str">
        <f t="shared" si="5"/>
        <v/>
      </c>
      <c r="V47" s="296" t="str">
        <f t="shared" si="6"/>
        <v/>
      </c>
      <c r="W47" s="8"/>
      <c r="AR47" s="2" t="str">
        <f t="shared" si="8"/>
        <v/>
      </c>
      <c r="AS47" s="2" t="str">
        <f t="shared" si="2"/>
        <v/>
      </c>
      <c r="AT47" s="2" t="str">
        <f>IF(AR47="","",IF(AND(H47&gt;='Intersection Mileposts'!$F$5,H47&lt;='Intersection Mileposts'!$G$5),"Y",IF(AND(H47&gt;='Intersection Mileposts'!$F$6,H47&lt;='Intersection Mileposts'!$G$6),"Y",IF(AND(H47&gt;='Intersection Mileposts'!$F$7,H47&lt;='Intersection Mileposts'!$G$7),"Y",IF(AND(H47&gt;='Intersection Mileposts'!$F$8,H47&lt;='Intersection Mileposts'!$G$8),"Y",IF(AND(H47&gt;='Intersection Mileposts'!$F$9,H47&lt;='Intersection Mileposts'!$G$9),"Y",IF(AND(H47&gt;='Intersection Mileposts'!$F$10,H47&lt;='Intersection Mileposts'!$G$10),"Y",IF(AND(H47&gt;='Intersection Mileposts'!$F$11,H47&lt;='Intersection Mileposts'!$G$11),"Y",IF(AND(H47&gt;='Intersection Mileposts'!$F$12,H47&lt;='Intersection Mileposts'!$G$12),"Y",IF(AND(H47&gt;='Intersection Mileposts'!$F$13,H47&lt;='Intersection Mileposts'!$G$13),"Y",IF(AND(H47&gt;='Intersection Mileposts'!$F$14,H47&lt;='Intersection Mileposts'!$G$14),"Y",IF(AND(H47&gt;='Intersection Mileposts'!$F$15,H47&lt;='Intersection Mileposts'!$G$15),"Y",IF(AND(H47&gt;='Intersection Mileposts'!$F$16,H47&lt;='Intersection Mileposts'!$G$16),"Y",IF(AND(H47&gt;='Intersection Mileposts'!$F$17,H47&lt;='Intersection Mileposts'!$G$17),"Y",IF(AND(H47&gt;='Intersection Mileposts'!$F$18,H47&lt;='Intersection Mileposts'!$G$18),"Y",IF(AND(H47&gt;='Intersection Mileposts'!$F$19,H47&lt;='Intersection Mileposts'!$G$19),"Y",IF(AND(H47&gt;='Intersection Mileposts'!$F$20,H47&lt;='Intersection Mileposts'!$G$20),"Y",IF(AND(H47&gt;='Intersection Mileposts'!$F$21,H47&lt;='Intersection Mileposts'!$G$21),"Y",IF(AND(H47&gt;='Intersection Mileposts'!$F$22,H47&lt;='Intersection Mileposts'!$G$22),"Y",IF(AND(H47&gt;='Intersection Mileposts'!$F$23,H47&lt;='Intersection Mileposts'!$G$23),"Y",IF(AND(H47&gt;='Intersection Mileposts'!$F$24,H47&lt;='Intersection Mileposts'!$G$24),"Y",IF(AND(H47&gt;='Intersection Mileposts'!$F$25,H47&lt;='Intersection Mileposts'!$G$25),"Y",IF(AND(H47&gt;='Intersection Mileposts'!$F$26,H47&lt;='Intersection Mileposts'!$G$26),"Y",IF(AND(H47&gt;='Intersection Mileposts'!$F$27,H47&lt;='Intersection Mileposts'!$G$27),"Y",IF(AND(H47&gt;='Intersection Mileposts'!$F$28,H47&lt;='Intersection Mileposts'!$G$28),"Y",IF(AND(H47&gt;='Intersection Mileposts'!$F$29,H47&lt;='Intersection Mileposts'!$G$29),"Y", IF(AND(H47&gt;='Intersection Mileposts'!$F$30,H47&lt;='Intersection Mileposts'!$G$30),"Y",IF(AND(H47&gt;='Intersection Mileposts'!$F$31,H47&lt;='Intersection Mileposts'!$G$31),"Y",IF(AND(H47&gt;='Intersection Mileposts'!$F$32,H47&lt;='Intersection Mileposts'!$G$32),"Y",IF(AND(H47&gt;='Intersection Mileposts'!$F$33,H47&lt;='Intersection Mileposts'!$G$33),"Y",IF(AND(H47&gt;='Intersection Mileposts'!$F$34,H47&lt;='Intersection Mileposts'!$G$34),"Y",IF(AND(H47&gt;='Intersection Mileposts'!$F$35,H47&lt;='Intersection Mileposts'!$G$35),"Y",IF(AND(H47&gt;='Intersection Mileposts'!$F$36,H47&lt;='Intersection Mileposts'!$G$36),"Y",IF(AND(H47&gt;='Intersection Mileposts'!$F$37,H47&lt;='Intersection Mileposts'!$G$37),"Y",IF(AND(H47&gt;='Intersection Mileposts'!$F$38,H47&lt;='Intersection Mileposts'!$G$38),"Y",IF(AND(H47&gt;='Intersection Mileposts'!$F$39,H47&lt;='Intersection Mileposts'!$G$39),"Y","N"))))))))))))))))))))))))))))))))))))</f>
        <v/>
      </c>
    </row>
    <row r="48" spans="1:46" x14ac:dyDescent="0.35">
      <c r="A48" s="271"/>
      <c r="B48" s="269"/>
      <c r="C48" s="270"/>
      <c r="D48" s="270"/>
      <c r="E48" s="270"/>
      <c r="F48" s="270"/>
      <c r="G48" s="272"/>
      <c r="H48" s="273"/>
      <c r="I48" s="271"/>
      <c r="J48" s="268"/>
      <c r="K48" s="268"/>
      <c r="L48" s="274"/>
      <c r="M48" s="275"/>
      <c r="N48" s="276"/>
      <c r="P48" s="291" t="str">
        <f>IF(R48 = "", "", COUNT($R$4:R48))</f>
        <v/>
      </c>
      <c r="Q48" s="291" t="str">
        <f t="shared" si="0"/>
        <v/>
      </c>
      <c r="R48" s="292" t="str">
        <f t="shared" si="1"/>
        <v/>
      </c>
      <c r="S48" s="293" t="str">
        <f t="shared" si="3"/>
        <v/>
      </c>
      <c r="T48" s="294" t="str">
        <f t="shared" si="4"/>
        <v/>
      </c>
      <c r="U48" s="295" t="str">
        <f t="shared" si="5"/>
        <v/>
      </c>
      <c r="V48" s="296" t="str">
        <f t="shared" si="6"/>
        <v/>
      </c>
      <c r="W48" s="8"/>
      <c r="AR48" s="2" t="str">
        <f t="shared" si="8"/>
        <v/>
      </c>
      <c r="AS48" s="2" t="str">
        <f t="shared" si="2"/>
        <v/>
      </c>
      <c r="AT48" s="2" t="str">
        <f>IF(AR48="","",IF(AND(H48&gt;='Intersection Mileposts'!$F$5,H48&lt;='Intersection Mileposts'!$G$5),"Y",IF(AND(H48&gt;='Intersection Mileposts'!$F$6,H48&lt;='Intersection Mileposts'!$G$6),"Y",IF(AND(H48&gt;='Intersection Mileposts'!$F$7,H48&lt;='Intersection Mileposts'!$G$7),"Y",IF(AND(H48&gt;='Intersection Mileposts'!$F$8,H48&lt;='Intersection Mileposts'!$G$8),"Y",IF(AND(H48&gt;='Intersection Mileposts'!$F$9,H48&lt;='Intersection Mileposts'!$G$9),"Y",IF(AND(H48&gt;='Intersection Mileposts'!$F$10,H48&lt;='Intersection Mileposts'!$G$10),"Y",IF(AND(H48&gt;='Intersection Mileposts'!$F$11,H48&lt;='Intersection Mileposts'!$G$11),"Y",IF(AND(H48&gt;='Intersection Mileposts'!$F$12,H48&lt;='Intersection Mileposts'!$G$12),"Y",IF(AND(H48&gt;='Intersection Mileposts'!$F$13,H48&lt;='Intersection Mileposts'!$G$13),"Y",IF(AND(H48&gt;='Intersection Mileposts'!$F$14,H48&lt;='Intersection Mileposts'!$G$14),"Y",IF(AND(H48&gt;='Intersection Mileposts'!$F$15,H48&lt;='Intersection Mileposts'!$G$15),"Y",IF(AND(H48&gt;='Intersection Mileposts'!$F$16,H48&lt;='Intersection Mileposts'!$G$16),"Y",IF(AND(H48&gt;='Intersection Mileposts'!$F$17,H48&lt;='Intersection Mileposts'!$G$17),"Y",IF(AND(H48&gt;='Intersection Mileposts'!$F$18,H48&lt;='Intersection Mileposts'!$G$18),"Y",IF(AND(H48&gt;='Intersection Mileposts'!$F$19,H48&lt;='Intersection Mileposts'!$G$19),"Y",IF(AND(H48&gt;='Intersection Mileposts'!$F$20,H48&lt;='Intersection Mileposts'!$G$20),"Y",IF(AND(H48&gt;='Intersection Mileposts'!$F$21,H48&lt;='Intersection Mileposts'!$G$21),"Y",IF(AND(H48&gt;='Intersection Mileposts'!$F$22,H48&lt;='Intersection Mileposts'!$G$22),"Y",IF(AND(H48&gt;='Intersection Mileposts'!$F$23,H48&lt;='Intersection Mileposts'!$G$23),"Y",IF(AND(H48&gt;='Intersection Mileposts'!$F$24,H48&lt;='Intersection Mileposts'!$G$24),"Y",IF(AND(H48&gt;='Intersection Mileposts'!$F$25,H48&lt;='Intersection Mileposts'!$G$25),"Y",IF(AND(H48&gt;='Intersection Mileposts'!$F$26,H48&lt;='Intersection Mileposts'!$G$26),"Y",IF(AND(H48&gt;='Intersection Mileposts'!$F$27,H48&lt;='Intersection Mileposts'!$G$27),"Y",IF(AND(H48&gt;='Intersection Mileposts'!$F$28,H48&lt;='Intersection Mileposts'!$G$28),"Y",IF(AND(H48&gt;='Intersection Mileposts'!$F$29,H48&lt;='Intersection Mileposts'!$G$29),"Y", IF(AND(H48&gt;='Intersection Mileposts'!$F$30,H48&lt;='Intersection Mileposts'!$G$30),"Y",IF(AND(H48&gt;='Intersection Mileposts'!$F$31,H48&lt;='Intersection Mileposts'!$G$31),"Y",IF(AND(H48&gt;='Intersection Mileposts'!$F$32,H48&lt;='Intersection Mileposts'!$G$32),"Y",IF(AND(H48&gt;='Intersection Mileposts'!$F$33,H48&lt;='Intersection Mileposts'!$G$33),"Y",IF(AND(H48&gt;='Intersection Mileposts'!$F$34,H48&lt;='Intersection Mileposts'!$G$34),"Y",IF(AND(H48&gt;='Intersection Mileposts'!$F$35,H48&lt;='Intersection Mileposts'!$G$35),"Y",IF(AND(H48&gt;='Intersection Mileposts'!$F$36,H48&lt;='Intersection Mileposts'!$G$36),"Y",IF(AND(H48&gt;='Intersection Mileposts'!$F$37,H48&lt;='Intersection Mileposts'!$G$37),"Y",IF(AND(H48&gt;='Intersection Mileposts'!$F$38,H48&lt;='Intersection Mileposts'!$G$38),"Y",IF(AND(H48&gt;='Intersection Mileposts'!$F$39,H48&lt;='Intersection Mileposts'!$G$39),"Y","N"))))))))))))))))))))))))))))))))))))</f>
        <v/>
      </c>
    </row>
    <row r="49" spans="1:46" x14ac:dyDescent="0.35">
      <c r="A49" s="271"/>
      <c r="B49" s="269"/>
      <c r="C49" s="270"/>
      <c r="D49" s="270"/>
      <c r="E49" s="270"/>
      <c r="F49" s="270"/>
      <c r="G49" s="272"/>
      <c r="H49" s="273"/>
      <c r="I49" s="271"/>
      <c r="J49" s="268"/>
      <c r="K49" s="268"/>
      <c r="L49" s="274"/>
      <c r="M49" s="275"/>
      <c r="N49" s="276"/>
      <c r="P49" s="291" t="str">
        <f>IF(R49 = "", "", COUNT($R$4:R49))</f>
        <v/>
      </c>
      <c r="Q49" s="291" t="str">
        <f t="shared" si="0"/>
        <v/>
      </c>
      <c r="R49" s="292" t="str">
        <f t="shared" si="1"/>
        <v/>
      </c>
      <c r="S49" s="293" t="str">
        <f t="shared" si="3"/>
        <v/>
      </c>
      <c r="T49" s="294" t="str">
        <f t="shared" si="4"/>
        <v/>
      </c>
      <c r="U49" s="295" t="str">
        <f t="shared" si="5"/>
        <v/>
      </c>
      <c r="V49" s="296" t="str">
        <f t="shared" si="6"/>
        <v/>
      </c>
      <c r="W49" s="8"/>
      <c r="AR49" s="2" t="str">
        <f t="shared" si="8"/>
        <v/>
      </c>
      <c r="AS49" s="2" t="str">
        <f t="shared" si="2"/>
        <v/>
      </c>
      <c r="AT49" s="2" t="str">
        <f>IF(AR49="","",IF(AND(H49&gt;='Intersection Mileposts'!$F$5,H49&lt;='Intersection Mileposts'!$G$5),"Y",IF(AND(H49&gt;='Intersection Mileposts'!$F$6,H49&lt;='Intersection Mileposts'!$G$6),"Y",IF(AND(H49&gt;='Intersection Mileposts'!$F$7,H49&lt;='Intersection Mileposts'!$G$7),"Y",IF(AND(H49&gt;='Intersection Mileposts'!$F$8,H49&lt;='Intersection Mileposts'!$G$8),"Y",IF(AND(H49&gt;='Intersection Mileposts'!$F$9,H49&lt;='Intersection Mileposts'!$G$9),"Y",IF(AND(H49&gt;='Intersection Mileposts'!$F$10,H49&lt;='Intersection Mileposts'!$G$10),"Y",IF(AND(H49&gt;='Intersection Mileposts'!$F$11,H49&lt;='Intersection Mileposts'!$G$11),"Y",IF(AND(H49&gt;='Intersection Mileposts'!$F$12,H49&lt;='Intersection Mileposts'!$G$12),"Y",IF(AND(H49&gt;='Intersection Mileposts'!$F$13,H49&lt;='Intersection Mileposts'!$G$13),"Y",IF(AND(H49&gt;='Intersection Mileposts'!$F$14,H49&lt;='Intersection Mileposts'!$G$14),"Y",IF(AND(H49&gt;='Intersection Mileposts'!$F$15,H49&lt;='Intersection Mileposts'!$G$15),"Y",IF(AND(H49&gt;='Intersection Mileposts'!$F$16,H49&lt;='Intersection Mileposts'!$G$16),"Y",IF(AND(H49&gt;='Intersection Mileposts'!$F$17,H49&lt;='Intersection Mileposts'!$G$17),"Y",IF(AND(H49&gt;='Intersection Mileposts'!$F$18,H49&lt;='Intersection Mileposts'!$G$18),"Y",IF(AND(H49&gt;='Intersection Mileposts'!$F$19,H49&lt;='Intersection Mileposts'!$G$19),"Y",IF(AND(H49&gt;='Intersection Mileposts'!$F$20,H49&lt;='Intersection Mileposts'!$G$20),"Y",IF(AND(H49&gt;='Intersection Mileposts'!$F$21,H49&lt;='Intersection Mileposts'!$G$21),"Y",IF(AND(H49&gt;='Intersection Mileposts'!$F$22,H49&lt;='Intersection Mileposts'!$G$22),"Y",IF(AND(H49&gt;='Intersection Mileposts'!$F$23,H49&lt;='Intersection Mileposts'!$G$23),"Y",IF(AND(H49&gt;='Intersection Mileposts'!$F$24,H49&lt;='Intersection Mileposts'!$G$24),"Y",IF(AND(H49&gt;='Intersection Mileposts'!$F$25,H49&lt;='Intersection Mileposts'!$G$25),"Y",IF(AND(H49&gt;='Intersection Mileposts'!$F$26,H49&lt;='Intersection Mileposts'!$G$26),"Y",IF(AND(H49&gt;='Intersection Mileposts'!$F$27,H49&lt;='Intersection Mileposts'!$G$27),"Y",IF(AND(H49&gt;='Intersection Mileposts'!$F$28,H49&lt;='Intersection Mileposts'!$G$28),"Y",IF(AND(H49&gt;='Intersection Mileposts'!$F$29,H49&lt;='Intersection Mileposts'!$G$29),"Y", IF(AND(H49&gt;='Intersection Mileposts'!$F$30,H49&lt;='Intersection Mileposts'!$G$30),"Y",IF(AND(H49&gt;='Intersection Mileposts'!$F$31,H49&lt;='Intersection Mileposts'!$G$31),"Y",IF(AND(H49&gt;='Intersection Mileposts'!$F$32,H49&lt;='Intersection Mileposts'!$G$32),"Y",IF(AND(H49&gt;='Intersection Mileposts'!$F$33,H49&lt;='Intersection Mileposts'!$G$33),"Y",IF(AND(H49&gt;='Intersection Mileposts'!$F$34,H49&lt;='Intersection Mileposts'!$G$34),"Y",IF(AND(H49&gt;='Intersection Mileposts'!$F$35,H49&lt;='Intersection Mileposts'!$G$35),"Y",IF(AND(H49&gt;='Intersection Mileposts'!$F$36,H49&lt;='Intersection Mileposts'!$G$36),"Y",IF(AND(H49&gt;='Intersection Mileposts'!$F$37,H49&lt;='Intersection Mileposts'!$G$37),"Y",IF(AND(H49&gt;='Intersection Mileposts'!$F$38,H49&lt;='Intersection Mileposts'!$G$38),"Y",IF(AND(H49&gt;='Intersection Mileposts'!$F$39,H49&lt;='Intersection Mileposts'!$G$39),"Y","N"))))))))))))))))))))))))))))))))))))</f>
        <v/>
      </c>
    </row>
    <row r="50" spans="1:46" x14ac:dyDescent="0.35">
      <c r="A50" s="271"/>
      <c r="B50" s="269"/>
      <c r="C50" s="270"/>
      <c r="D50" s="270"/>
      <c r="E50" s="270"/>
      <c r="F50" s="270"/>
      <c r="G50" s="272"/>
      <c r="H50" s="273"/>
      <c r="I50" s="271"/>
      <c r="J50" s="268"/>
      <c r="K50" s="268"/>
      <c r="L50" s="274"/>
      <c r="M50" s="275"/>
      <c r="N50" s="276"/>
      <c r="P50" s="291" t="str">
        <f>IF(R50 = "", "", COUNT($R$4:R50))</f>
        <v/>
      </c>
      <c r="Q50" s="291" t="str">
        <f t="shared" si="0"/>
        <v/>
      </c>
      <c r="R50" s="292" t="str">
        <f t="shared" si="1"/>
        <v/>
      </c>
      <c r="S50" s="293" t="str">
        <f t="shared" si="3"/>
        <v/>
      </c>
      <c r="T50" s="294" t="str">
        <f t="shared" si="4"/>
        <v/>
      </c>
      <c r="U50" s="295" t="str">
        <f t="shared" si="5"/>
        <v/>
      </c>
      <c r="V50" s="296" t="str">
        <f t="shared" si="6"/>
        <v/>
      </c>
      <c r="W50" s="8"/>
      <c r="AR50" s="2" t="str">
        <f t="shared" si="8"/>
        <v/>
      </c>
      <c r="AS50" s="2" t="str">
        <f t="shared" si="2"/>
        <v/>
      </c>
      <c r="AT50" s="2" t="str">
        <f>IF(AR50="","",IF(AND(H50&gt;='Intersection Mileposts'!$F$5,H50&lt;='Intersection Mileposts'!$G$5),"Y",IF(AND(H50&gt;='Intersection Mileposts'!$F$6,H50&lt;='Intersection Mileposts'!$G$6),"Y",IF(AND(H50&gt;='Intersection Mileposts'!$F$7,H50&lt;='Intersection Mileposts'!$G$7),"Y",IF(AND(H50&gt;='Intersection Mileposts'!$F$8,H50&lt;='Intersection Mileposts'!$G$8),"Y",IF(AND(H50&gt;='Intersection Mileposts'!$F$9,H50&lt;='Intersection Mileposts'!$G$9),"Y",IF(AND(H50&gt;='Intersection Mileposts'!$F$10,H50&lt;='Intersection Mileposts'!$G$10),"Y",IF(AND(H50&gt;='Intersection Mileposts'!$F$11,H50&lt;='Intersection Mileposts'!$G$11),"Y",IF(AND(H50&gt;='Intersection Mileposts'!$F$12,H50&lt;='Intersection Mileposts'!$G$12),"Y",IF(AND(H50&gt;='Intersection Mileposts'!$F$13,H50&lt;='Intersection Mileposts'!$G$13),"Y",IF(AND(H50&gt;='Intersection Mileposts'!$F$14,H50&lt;='Intersection Mileposts'!$G$14),"Y",IF(AND(H50&gt;='Intersection Mileposts'!$F$15,H50&lt;='Intersection Mileposts'!$G$15),"Y",IF(AND(H50&gt;='Intersection Mileposts'!$F$16,H50&lt;='Intersection Mileposts'!$G$16),"Y",IF(AND(H50&gt;='Intersection Mileposts'!$F$17,H50&lt;='Intersection Mileposts'!$G$17),"Y",IF(AND(H50&gt;='Intersection Mileposts'!$F$18,H50&lt;='Intersection Mileposts'!$G$18),"Y",IF(AND(H50&gt;='Intersection Mileposts'!$F$19,H50&lt;='Intersection Mileposts'!$G$19),"Y",IF(AND(H50&gt;='Intersection Mileposts'!$F$20,H50&lt;='Intersection Mileposts'!$G$20),"Y",IF(AND(H50&gt;='Intersection Mileposts'!$F$21,H50&lt;='Intersection Mileposts'!$G$21),"Y",IF(AND(H50&gt;='Intersection Mileposts'!$F$22,H50&lt;='Intersection Mileposts'!$G$22),"Y",IF(AND(H50&gt;='Intersection Mileposts'!$F$23,H50&lt;='Intersection Mileposts'!$G$23),"Y",IF(AND(H50&gt;='Intersection Mileposts'!$F$24,H50&lt;='Intersection Mileposts'!$G$24),"Y",IF(AND(H50&gt;='Intersection Mileposts'!$F$25,H50&lt;='Intersection Mileposts'!$G$25),"Y",IF(AND(H50&gt;='Intersection Mileposts'!$F$26,H50&lt;='Intersection Mileposts'!$G$26),"Y",IF(AND(H50&gt;='Intersection Mileposts'!$F$27,H50&lt;='Intersection Mileposts'!$G$27),"Y",IF(AND(H50&gt;='Intersection Mileposts'!$F$28,H50&lt;='Intersection Mileposts'!$G$28),"Y",IF(AND(H50&gt;='Intersection Mileposts'!$F$29,H50&lt;='Intersection Mileposts'!$G$29),"Y", IF(AND(H50&gt;='Intersection Mileposts'!$F$30,H50&lt;='Intersection Mileposts'!$G$30),"Y",IF(AND(H50&gt;='Intersection Mileposts'!$F$31,H50&lt;='Intersection Mileposts'!$G$31),"Y",IF(AND(H50&gt;='Intersection Mileposts'!$F$32,H50&lt;='Intersection Mileposts'!$G$32),"Y",IF(AND(H50&gt;='Intersection Mileposts'!$F$33,H50&lt;='Intersection Mileposts'!$G$33),"Y",IF(AND(H50&gt;='Intersection Mileposts'!$F$34,H50&lt;='Intersection Mileposts'!$G$34),"Y",IF(AND(H50&gt;='Intersection Mileposts'!$F$35,H50&lt;='Intersection Mileposts'!$G$35),"Y",IF(AND(H50&gt;='Intersection Mileposts'!$F$36,H50&lt;='Intersection Mileposts'!$G$36),"Y",IF(AND(H50&gt;='Intersection Mileposts'!$F$37,H50&lt;='Intersection Mileposts'!$G$37),"Y",IF(AND(H50&gt;='Intersection Mileposts'!$F$38,H50&lt;='Intersection Mileposts'!$G$38),"Y",IF(AND(H50&gt;='Intersection Mileposts'!$F$39,H50&lt;='Intersection Mileposts'!$G$39),"Y","N"))))))))))))))))))))))))))))))))))))</f>
        <v/>
      </c>
    </row>
    <row r="51" spans="1:46" x14ac:dyDescent="0.35">
      <c r="A51" s="271"/>
      <c r="B51" s="269"/>
      <c r="C51" s="270"/>
      <c r="D51" s="270"/>
      <c r="E51" s="270"/>
      <c r="F51" s="270"/>
      <c r="G51" s="272"/>
      <c r="H51" s="273"/>
      <c r="I51" s="271"/>
      <c r="J51" s="268"/>
      <c r="K51" s="268"/>
      <c r="L51" s="274"/>
      <c r="M51" s="275"/>
      <c r="N51" s="276"/>
      <c r="P51" s="291" t="str">
        <f>IF(R51 = "", "", COUNT($R$4:R51))</f>
        <v/>
      </c>
      <c r="Q51" s="291" t="str">
        <f t="shared" si="0"/>
        <v/>
      </c>
      <c r="R51" s="292" t="str">
        <f t="shared" si="1"/>
        <v/>
      </c>
      <c r="S51" s="293" t="str">
        <f t="shared" si="3"/>
        <v/>
      </c>
      <c r="T51" s="294" t="str">
        <f t="shared" si="4"/>
        <v/>
      </c>
      <c r="U51" s="295" t="str">
        <f t="shared" si="5"/>
        <v/>
      </c>
      <c r="V51" s="296" t="str">
        <f t="shared" si="6"/>
        <v/>
      </c>
      <c r="W51" s="8"/>
      <c r="AR51" s="2" t="str">
        <f t="shared" si="8"/>
        <v/>
      </c>
      <c r="AS51" s="2" t="str">
        <f t="shared" si="2"/>
        <v/>
      </c>
      <c r="AT51" s="2" t="str">
        <f>IF(AR51="","",IF(AND(H51&gt;='Intersection Mileposts'!$F$5,H51&lt;='Intersection Mileposts'!$G$5),"Y",IF(AND(H51&gt;='Intersection Mileposts'!$F$6,H51&lt;='Intersection Mileposts'!$G$6),"Y",IF(AND(H51&gt;='Intersection Mileposts'!$F$7,H51&lt;='Intersection Mileposts'!$G$7),"Y",IF(AND(H51&gt;='Intersection Mileposts'!$F$8,H51&lt;='Intersection Mileposts'!$G$8),"Y",IF(AND(H51&gt;='Intersection Mileposts'!$F$9,H51&lt;='Intersection Mileposts'!$G$9),"Y",IF(AND(H51&gt;='Intersection Mileposts'!$F$10,H51&lt;='Intersection Mileposts'!$G$10),"Y",IF(AND(H51&gt;='Intersection Mileposts'!$F$11,H51&lt;='Intersection Mileposts'!$G$11),"Y",IF(AND(H51&gt;='Intersection Mileposts'!$F$12,H51&lt;='Intersection Mileposts'!$G$12),"Y",IF(AND(H51&gt;='Intersection Mileposts'!$F$13,H51&lt;='Intersection Mileposts'!$G$13),"Y",IF(AND(H51&gt;='Intersection Mileposts'!$F$14,H51&lt;='Intersection Mileposts'!$G$14),"Y",IF(AND(H51&gt;='Intersection Mileposts'!$F$15,H51&lt;='Intersection Mileposts'!$G$15),"Y",IF(AND(H51&gt;='Intersection Mileposts'!$F$16,H51&lt;='Intersection Mileposts'!$G$16),"Y",IF(AND(H51&gt;='Intersection Mileposts'!$F$17,H51&lt;='Intersection Mileposts'!$G$17),"Y",IF(AND(H51&gt;='Intersection Mileposts'!$F$18,H51&lt;='Intersection Mileposts'!$G$18),"Y",IF(AND(H51&gt;='Intersection Mileposts'!$F$19,H51&lt;='Intersection Mileposts'!$G$19),"Y",IF(AND(H51&gt;='Intersection Mileposts'!$F$20,H51&lt;='Intersection Mileposts'!$G$20),"Y",IF(AND(H51&gt;='Intersection Mileposts'!$F$21,H51&lt;='Intersection Mileposts'!$G$21),"Y",IF(AND(H51&gt;='Intersection Mileposts'!$F$22,H51&lt;='Intersection Mileposts'!$G$22),"Y",IF(AND(H51&gt;='Intersection Mileposts'!$F$23,H51&lt;='Intersection Mileposts'!$G$23),"Y",IF(AND(H51&gt;='Intersection Mileposts'!$F$24,H51&lt;='Intersection Mileposts'!$G$24),"Y",IF(AND(H51&gt;='Intersection Mileposts'!$F$25,H51&lt;='Intersection Mileposts'!$G$25),"Y",IF(AND(H51&gt;='Intersection Mileposts'!$F$26,H51&lt;='Intersection Mileposts'!$G$26),"Y",IF(AND(H51&gt;='Intersection Mileposts'!$F$27,H51&lt;='Intersection Mileposts'!$G$27),"Y",IF(AND(H51&gt;='Intersection Mileposts'!$F$28,H51&lt;='Intersection Mileposts'!$G$28),"Y",IF(AND(H51&gt;='Intersection Mileposts'!$F$29,H51&lt;='Intersection Mileposts'!$G$29),"Y", IF(AND(H51&gt;='Intersection Mileposts'!$F$30,H51&lt;='Intersection Mileposts'!$G$30),"Y",IF(AND(H51&gt;='Intersection Mileposts'!$F$31,H51&lt;='Intersection Mileposts'!$G$31),"Y",IF(AND(H51&gt;='Intersection Mileposts'!$F$32,H51&lt;='Intersection Mileposts'!$G$32),"Y",IF(AND(H51&gt;='Intersection Mileposts'!$F$33,H51&lt;='Intersection Mileposts'!$G$33),"Y",IF(AND(H51&gt;='Intersection Mileposts'!$F$34,H51&lt;='Intersection Mileposts'!$G$34),"Y",IF(AND(H51&gt;='Intersection Mileposts'!$F$35,H51&lt;='Intersection Mileposts'!$G$35),"Y",IF(AND(H51&gt;='Intersection Mileposts'!$F$36,H51&lt;='Intersection Mileposts'!$G$36),"Y",IF(AND(H51&gt;='Intersection Mileposts'!$F$37,H51&lt;='Intersection Mileposts'!$G$37),"Y",IF(AND(H51&gt;='Intersection Mileposts'!$F$38,H51&lt;='Intersection Mileposts'!$G$38),"Y",IF(AND(H51&gt;='Intersection Mileposts'!$F$39,H51&lt;='Intersection Mileposts'!$G$39),"Y","N"))))))))))))))))))))))))))))))))))))</f>
        <v/>
      </c>
    </row>
    <row r="52" spans="1:46" x14ac:dyDescent="0.35">
      <c r="A52" s="271"/>
      <c r="B52" s="269"/>
      <c r="C52" s="270"/>
      <c r="D52" s="270"/>
      <c r="E52" s="270"/>
      <c r="F52" s="270"/>
      <c r="G52" s="272"/>
      <c r="H52" s="273"/>
      <c r="I52" s="271"/>
      <c r="J52" s="268"/>
      <c r="K52" s="268"/>
      <c r="L52" s="274"/>
      <c r="M52" s="275"/>
      <c r="N52" s="276"/>
      <c r="P52" s="291" t="str">
        <f>IF(R52 = "", "", COUNT($R$4:R52))</f>
        <v/>
      </c>
      <c r="Q52" s="291" t="str">
        <f t="shared" si="0"/>
        <v/>
      </c>
      <c r="R52" s="292" t="str">
        <f t="shared" si="1"/>
        <v/>
      </c>
      <c r="S52" s="293" t="str">
        <f t="shared" si="3"/>
        <v/>
      </c>
      <c r="T52" s="294" t="str">
        <f t="shared" si="4"/>
        <v/>
      </c>
      <c r="U52" s="295" t="str">
        <f t="shared" si="5"/>
        <v/>
      </c>
      <c r="V52" s="296" t="str">
        <f t="shared" si="6"/>
        <v/>
      </c>
      <c r="W52" s="8"/>
      <c r="AR52" s="2" t="str">
        <f t="shared" si="8"/>
        <v/>
      </c>
      <c r="AS52" s="2" t="str">
        <f t="shared" si="2"/>
        <v/>
      </c>
      <c r="AT52" s="2" t="str">
        <f>IF(AR52="","",IF(AND(H52&gt;='Intersection Mileposts'!$F$5,H52&lt;='Intersection Mileposts'!$G$5),"Y",IF(AND(H52&gt;='Intersection Mileposts'!$F$6,H52&lt;='Intersection Mileposts'!$G$6),"Y",IF(AND(H52&gt;='Intersection Mileposts'!$F$7,H52&lt;='Intersection Mileposts'!$G$7),"Y",IF(AND(H52&gt;='Intersection Mileposts'!$F$8,H52&lt;='Intersection Mileposts'!$G$8),"Y",IF(AND(H52&gt;='Intersection Mileposts'!$F$9,H52&lt;='Intersection Mileposts'!$G$9),"Y",IF(AND(H52&gt;='Intersection Mileposts'!$F$10,H52&lt;='Intersection Mileposts'!$G$10),"Y",IF(AND(H52&gt;='Intersection Mileposts'!$F$11,H52&lt;='Intersection Mileposts'!$G$11),"Y",IF(AND(H52&gt;='Intersection Mileposts'!$F$12,H52&lt;='Intersection Mileposts'!$G$12),"Y",IF(AND(H52&gt;='Intersection Mileposts'!$F$13,H52&lt;='Intersection Mileposts'!$G$13),"Y",IF(AND(H52&gt;='Intersection Mileposts'!$F$14,H52&lt;='Intersection Mileposts'!$G$14),"Y",IF(AND(H52&gt;='Intersection Mileposts'!$F$15,H52&lt;='Intersection Mileposts'!$G$15),"Y",IF(AND(H52&gt;='Intersection Mileposts'!$F$16,H52&lt;='Intersection Mileposts'!$G$16),"Y",IF(AND(H52&gt;='Intersection Mileposts'!$F$17,H52&lt;='Intersection Mileposts'!$G$17),"Y",IF(AND(H52&gt;='Intersection Mileposts'!$F$18,H52&lt;='Intersection Mileposts'!$G$18),"Y",IF(AND(H52&gt;='Intersection Mileposts'!$F$19,H52&lt;='Intersection Mileposts'!$G$19),"Y",IF(AND(H52&gt;='Intersection Mileposts'!$F$20,H52&lt;='Intersection Mileposts'!$G$20),"Y",IF(AND(H52&gt;='Intersection Mileposts'!$F$21,H52&lt;='Intersection Mileposts'!$G$21),"Y",IF(AND(H52&gt;='Intersection Mileposts'!$F$22,H52&lt;='Intersection Mileposts'!$G$22),"Y",IF(AND(H52&gt;='Intersection Mileposts'!$F$23,H52&lt;='Intersection Mileposts'!$G$23),"Y",IF(AND(H52&gt;='Intersection Mileposts'!$F$24,H52&lt;='Intersection Mileposts'!$G$24),"Y",IF(AND(H52&gt;='Intersection Mileposts'!$F$25,H52&lt;='Intersection Mileposts'!$G$25),"Y",IF(AND(H52&gt;='Intersection Mileposts'!$F$26,H52&lt;='Intersection Mileposts'!$G$26),"Y",IF(AND(H52&gt;='Intersection Mileposts'!$F$27,H52&lt;='Intersection Mileposts'!$G$27),"Y",IF(AND(H52&gt;='Intersection Mileposts'!$F$28,H52&lt;='Intersection Mileposts'!$G$28),"Y",IF(AND(H52&gt;='Intersection Mileposts'!$F$29,H52&lt;='Intersection Mileposts'!$G$29),"Y", IF(AND(H52&gt;='Intersection Mileposts'!$F$30,H52&lt;='Intersection Mileposts'!$G$30),"Y",IF(AND(H52&gt;='Intersection Mileposts'!$F$31,H52&lt;='Intersection Mileposts'!$G$31),"Y",IF(AND(H52&gt;='Intersection Mileposts'!$F$32,H52&lt;='Intersection Mileposts'!$G$32),"Y",IF(AND(H52&gt;='Intersection Mileposts'!$F$33,H52&lt;='Intersection Mileposts'!$G$33),"Y",IF(AND(H52&gt;='Intersection Mileposts'!$F$34,H52&lt;='Intersection Mileposts'!$G$34),"Y",IF(AND(H52&gt;='Intersection Mileposts'!$F$35,H52&lt;='Intersection Mileposts'!$G$35),"Y",IF(AND(H52&gt;='Intersection Mileposts'!$F$36,H52&lt;='Intersection Mileposts'!$G$36),"Y",IF(AND(H52&gt;='Intersection Mileposts'!$F$37,H52&lt;='Intersection Mileposts'!$G$37),"Y",IF(AND(H52&gt;='Intersection Mileposts'!$F$38,H52&lt;='Intersection Mileposts'!$G$38),"Y",IF(AND(H52&gt;='Intersection Mileposts'!$F$39,H52&lt;='Intersection Mileposts'!$G$39),"Y","N"))))))))))))))))))))))))))))))))))))</f>
        <v/>
      </c>
    </row>
    <row r="53" spans="1:46" x14ac:dyDescent="0.35">
      <c r="A53" s="271"/>
      <c r="B53" s="269"/>
      <c r="C53" s="270"/>
      <c r="D53" s="270"/>
      <c r="E53" s="270"/>
      <c r="F53" s="270"/>
      <c r="G53" s="272"/>
      <c r="H53" s="273"/>
      <c r="I53" s="271"/>
      <c r="J53" s="268"/>
      <c r="K53" s="268"/>
      <c r="L53" s="274"/>
      <c r="M53" s="275"/>
      <c r="N53" s="276"/>
      <c r="P53" s="291" t="str">
        <f>IF(R53 = "", "", COUNT($R$4:R53))</f>
        <v/>
      </c>
      <c r="Q53" s="291" t="str">
        <f t="shared" si="0"/>
        <v/>
      </c>
      <c r="R53" s="292" t="str">
        <f t="shared" si="1"/>
        <v/>
      </c>
      <c r="S53" s="293" t="str">
        <f t="shared" si="3"/>
        <v/>
      </c>
      <c r="T53" s="294" t="str">
        <f t="shared" si="4"/>
        <v/>
      </c>
      <c r="U53" s="295" t="str">
        <f t="shared" si="5"/>
        <v/>
      </c>
      <c r="V53" s="296" t="str">
        <f t="shared" si="6"/>
        <v/>
      </c>
      <c r="W53" s="8"/>
      <c r="AR53" s="2" t="str">
        <f t="shared" si="8"/>
        <v/>
      </c>
      <c r="AS53" s="2" t="str">
        <f t="shared" si="2"/>
        <v/>
      </c>
      <c r="AT53" s="2" t="str">
        <f>IF(AR53="","",IF(AND(H53&gt;='Intersection Mileposts'!$F$5,H53&lt;='Intersection Mileposts'!$G$5),"Y",IF(AND(H53&gt;='Intersection Mileposts'!$F$6,H53&lt;='Intersection Mileposts'!$G$6),"Y",IF(AND(H53&gt;='Intersection Mileposts'!$F$7,H53&lt;='Intersection Mileposts'!$G$7),"Y",IF(AND(H53&gt;='Intersection Mileposts'!$F$8,H53&lt;='Intersection Mileposts'!$G$8),"Y",IF(AND(H53&gt;='Intersection Mileposts'!$F$9,H53&lt;='Intersection Mileposts'!$G$9),"Y",IF(AND(H53&gt;='Intersection Mileposts'!$F$10,H53&lt;='Intersection Mileposts'!$G$10),"Y",IF(AND(H53&gt;='Intersection Mileposts'!$F$11,H53&lt;='Intersection Mileposts'!$G$11),"Y",IF(AND(H53&gt;='Intersection Mileposts'!$F$12,H53&lt;='Intersection Mileposts'!$G$12),"Y",IF(AND(H53&gt;='Intersection Mileposts'!$F$13,H53&lt;='Intersection Mileposts'!$G$13),"Y",IF(AND(H53&gt;='Intersection Mileposts'!$F$14,H53&lt;='Intersection Mileposts'!$G$14),"Y",IF(AND(H53&gt;='Intersection Mileposts'!$F$15,H53&lt;='Intersection Mileposts'!$G$15),"Y",IF(AND(H53&gt;='Intersection Mileposts'!$F$16,H53&lt;='Intersection Mileposts'!$G$16),"Y",IF(AND(H53&gt;='Intersection Mileposts'!$F$17,H53&lt;='Intersection Mileposts'!$G$17),"Y",IF(AND(H53&gt;='Intersection Mileposts'!$F$18,H53&lt;='Intersection Mileposts'!$G$18),"Y",IF(AND(H53&gt;='Intersection Mileposts'!$F$19,H53&lt;='Intersection Mileposts'!$G$19),"Y",IF(AND(H53&gt;='Intersection Mileposts'!$F$20,H53&lt;='Intersection Mileposts'!$G$20),"Y",IF(AND(H53&gt;='Intersection Mileposts'!$F$21,H53&lt;='Intersection Mileposts'!$G$21),"Y",IF(AND(H53&gt;='Intersection Mileposts'!$F$22,H53&lt;='Intersection Mileposts'!$G$22),"Y",IF(AND(H53&gt;='Intersection Mileposts'!$F$23,H53&lt;='Intersection Mileposts'!$G$23),"Y",IF(AND(H53&gt;='Intersection Mileposts'!$F$24,H53&lt;='Intersection Mileposts'!$G$24),"Y",IF(AND(H53&gt;='Intersection Mileposts'!$F$25,H53&lt;='Intersection Mileposts'!$G$25),"Y",IF(AND(H53&gt;='Intersection Mileposts'!$F$26,H53&lt;='Intersection Mileposts'!$G$26),"Y",IF(AND(H53&gt;='Intersection Mileposts'!$F$27,H53&lt;='Intersection Mileposts'!$G$27),"Y",IF(AND(H53&gt;='Intersection Mileposts'!$F$28,H53&lt;='Intersection Mileposts'!$G$28),"Y",IF(AND(H53&gt;='Intersection Mileposts'!$F$29,H53&lt;='Intersection Mileposts'!$G$29),"Y", IF(AND(H53&gt;='Intersection Mileposts'!$F$30,H53&lt;='Intersection Mileposts'!$G$30),"Y",IF(AND(H53&gt;='Intersection Mileposts'!$F$31,H53&lt;='Intersection Mileposts'!$G$31),"Y",IF(AND(H53&gt;='Intersection Mileposts'!$F$32,H53&lt;='Intersection Mileposts'!$G$32),"Y",IF(AND(H53&gt;='Intersection Mileposts'!$F$33,H53&lt;='Intersection Mileposts'!$G$33),"Y",IF(AND(H53&gt;='Intersection Mileposts'!$F$34,H53&lt;='Intersection Mileposts'!$G$34),"Y",IF(AND(H53&gt;='Intersection Mileposts'!$F$35,H53&lt;='Intersection Mileposts'!$G$35),"Y",IF(AND(H53&gt;='Intersection Mileposts'!$F$36,H53&lt;='Intersection Mileposts'!$G$36),"Y",IF(AND(H53&gt;='Intersection Mileposts'!$F$37,H53&lt;='Intersection Mileposts'!$G$37),"Y",IF(AND(H53&gt;='Intersection Mileposts'!$F$38,H53&lt;='Intersection Mileposts'!$G$38),"Y",IF(AND(H53&gt;='Intersection Mileposts'!$F$39,H53&lt;='Intersection Mileposts'!$G$39),"Y","N"))))))))))))))))))))))))))))))))))))</f>
        <v/>
      </c>
    </row>
    <row r="54" spans="1:46" x14ac:dyDescent="0.35">
      <c r="A54" s="271"/>
      <c r="B54" s="269"/>
      <c r="C54" s="270"/>
      <c r="D54" s="270"/>
      <c r="E54" s="270"/>
      <c r="F54" s="270"/>
      <c r="G54" s="272"/>
      <c r="H54" s="273"/>
      <c r="I54" s="271"/>
      <c r="J54" s="268"/>
      <c r="K54" s="268"/>
      <c r="L54" s="274"/>
      <c r="M54" s="275"/>
      <c r="N54" s="276"/>
      <c r="P54" s="291" t="str">
        <f>IF(R54 = "", "", COUNT($R$4:R54))</f>
        <v/>
      </c>
      <c r="Q54" s="291" t="str">
        <f t="shared" si="0"/>
        <v/>
      </c>
      <c r="R54" s="292" t="str">
        <f t="shared" si="1"/>
        <v/>
      </c>
      <c r="S54" s="293" t="str">
        <f t="shared" si="3"/>
        <v/>
      </c>
      <c r="T54" s="294" t="str">
        <f t="shared" si="4"/>
        <v/>
      </c>
      <c r="U54" s="295" t="str">
        <f t="shared" si="5"/>
        <v/>
      </c>
      <c r="V54" s="296" t="str">
        <f t="shared" si="6"/>
        <v/>
      </c>
      <c r="W54" s="8"/>
      <c r="AR54" s="2" t="str">
        <f t="shared" si="8"/>
        <v/>
      </c>
      <c r="AS54" s="2" t="str">
        <f t="shared" si="2"/>
        <v/>
      </c>
      <c r="AT54" s="2" t="str">
        <f>IF(AR54="","",IF(AND(H54&gt;='Intersection Mileposts'!$F$5,H54&lt;='Intersection Mileposts'!$G$5),"Y",IF(AND(H54&gt;='Intersection Mileposts'!$F$6,H54&lt;='Intersection Mileposts'!$G$6),"Y",IF(AND(H54&gt;='Intersection Mileposts'!$F$7,H54&lt;='Intersection Mileposts'!$G$7),"Y",IF(AND(H54&gt;='Intersection Mileposts'!$F$8,H54&lt;='Intersection Mileposts'!$G$8),"Y",IF(AND(H54&gt;='Intersection Mileposts'!$F$9,H54&lt;='Intersection Mileposts'!$G$9),"Y",IF(AND(H54&gt;='Intersection Mileposts'!$F$10,H54&lt;='Intersection Mileposts'!$G$10),"Y",IF(AND(H54&gt;='Intersection Mileposts'!$F$11,H54&lt;='Intersection Mileposts'!$G$11),"Y",IF(AND(H54&gt;='Intersection Mileposts'!$F$12,H54&lt;='Intersection Mileposts'!$G$12),"Y",IF(AND(H54&gt;='Intersection Mileposts'!$F$13,H54&lt;='Intersection Mileposts'!$G$13),"Y",IF(AND(H54&gt;='Intersection Mileposts'!$F$14,H54&lt;='Intersection Mileposts'!$G$14),"Y",IF(AND(H54&gt;='Intersection Mileposts'!$F$15,H54&lt;='Intersection Mileposts'!$G$15),"Y",IF(AND(H54&gt;='Intersection Mileposts'!$F$16,H54&lt;='Intersection Mileposts'!$G$16),"Y",IF(AND(H54&gt;='Intersection Mileposts'!$F$17,H54&lt;='Intersection Mileposts'!$G$17),"Y",IF(AND(H54&gt;='Intersection Mileposts'!$F$18,H54&lt;='Intersection Mileposts'!$G$18),"Y",IF(AND(H54&gt;='Intersection Mileposts'!$F$19,H54&lt;='Intersection Mileposts'!$G$19),"Y",IF(AND(H54&gt;='Intersection Mileposts'!$F$20,H54&lt;='Intersection Mileposts'!$G$20),"Y",IF(AND(H54&gt;='Intersection Mileposts'!$F$21,H54&lt;='Intersection Mileposts'!$G$21),"Y",IF(AND(H54&gt;='Intersection Mileposts'!$F$22,H54&lt;='Intersection Mileposts'!$G$22),"Y",IF(AND(H54&gt;='Intersection Mileposts'!$F$23,H54&lt;='Intersection Mileposts'!$G$23),"Y",IF(AND(H54&gt;='Intersection Mileposts'!$F$24,H54&lt;='Intersection Mileposts'!$G$24),"Y",IF(AND(H54&gt;='Intersection Mileposts'!$F$25,H54&lt;='Intersection Mileposts'!$G$25),"Y",IF(AND(H54&gt;='Intersection Mileposts'!$F$26,H54&lt;='Intersection Mileposts'!$G$26),"Y",IF(AND(H54&gt;='Intersection Mileposts'!$F$27,H54&lt;='Intersection Mileposts'!$G$27),"Y",IF(AND(H54&gt;='Intersection Mileposts'!$F$28,H54&lt;='Intersection Mileposts'!$G$28),"Y",IF(AND(H54&gt;='Intersection Mileposts'!$F$29,H54&lt;='Intersection Mileposts'!$G$29),"Y", IF(AND(H54&gt;='Intersection Mileposts'!$F$30,H54&lt;='Intersection Mileposts'!$G$30),"Y",IF(AND(H54&gt;='Intersection Mileposts'!$F$31,H54&lt;='Intersection Mileposts'!$G$31),"Y",IF(AND(H54&gt;='Intersection Mileposts'!$F$32,H54&lt;='Intersection Mileposts'!$G$32),"Y",IF(AND(H54&gt;='Intersection Mileposts'!$F$33,H54&lt;='Intersection Mileposts'!$G$33),"Y",IF(AND(H54&gt;='Intersection Mileposts'!$F$34,H54&lt;='Intersection Mileposts'!$G$34),"Y",IF(AND(H54&gt;='Intersection Mileposts'!$F$35,H54&lt;='Intersection Mileposts'!$G$35),"Y",IF(AND(H54&gt;='Intersection Mileposts'!$F$36,H54&lt;='Intersection Mileposts'!$G$36),"Y",IF(AND(H54&gt;='Intersection Mileposts'!$F$37,H54&lt;='Intersection Mileposts'!$G$37),"Y",IF(AND(H54&gt;='Intersection Mileposts'!$F$38,H54&lt;='Intersection Mileposts'!$G$38),"Y",IF(AND(H54&gt;='Intersection Mileposts'!$F$39,H54&lt;='Intersection Mileposts'!$G$39),"Y","N"))))))))))))))))))))))))))))))))))))</f>
        <v/>
      </c>
    </row>
    <row r="55" spans="1:46" x14ac:dyDescent="0.35">
      <c r="A55" s="271"/>
      <c r="B55" s="269"/>
      <c r="C55" s="270"/>
      <c r="D55" s="270"/>
      <c r="E55" s="270"/>
      <c r="F55" s="270"/>
      <c r="G55" s="272"/>
      <c r="H55" s="273"/>
      <c r="I55" s="271"/>
      <c r="J55" s="268"/>
      <c r="K55" s="268"/>
      <c r="L55" s="274"/>
      <c r="M55" s="275"/>
      <c r="N55" s="276"/>
      <c r="P55" s="291" t="str">
        <f>IF(R55 = "", "", COUNT($R$4:R55))</f>
        <v/>
      </c>
      <c r="Q55" s="291" t="str">
        <f t="shared" si="0"/>
        <v/>
      </c>
      <c r="R55" s="292" t="str">
        <f t="shared" si="1"/>
        <v/>
      </c>
      <c r="S55" s="293" t="str">
        <f t="shared" si="3"/>
        <v/>
      </c>
      <c r="T55" s="294" t="str">
        <f t="shared" si="4"/>
        <v/>
      </c>
      <c r="U55" s="295" t="str">
        <f t="shared" si="5"/>
        <v/>
      </c>
      <c r="V55" s="296" t="str">
        <f t="shared" si="6"/>
        <v/>
      </c>
      <c r="W55" s="8"/>
      <c r="AR55" s="2" t="str">
        <f t="shared" si="8"/>
        <v/>
      </c>
      <c r="AS55" s="2" t="str">
        <f t="shared" si="2"/>
        <v/>
      </c>
      <c r="AT55" s="2" t="str">
        <f>IF(AR55="","",IF(AND(H55&gt;='Intersection Mileposts'!$F$5,H55&lt;='Intersection Mileposts'!$G$5),"Y",IF(AND(H55&gt;='Intersection Mileposts'!$F$6,H55&lt;='Intersection Mileposts'!$G$6),"Y",IF(AND(H55&gt;='Intersection Mileposts'!$F$7,H55&lt;='Intersection Mileposts'!$G$7),"Y",IF(AND(H55&gt;='Intersection Mileposts'!$F$8,H55&lt;='Intersection Mileposts'!$G$8),"Y",IF(AND(H55&gt;='Intersection Mileposts'!$F$9,H55&lt;='Intersection Mileposts'!$G$9),"Y",IF(AND(H55&gt;='Intersection Mileposts'!$F$10,H55&lt;='Intersection Mileposts'!$G$10),"Y",IF(AND(H55&gt;='Intersection Mileposts'!$F$11,H55&lt;='Intersection Mileposts'!$G$11),"Y",IF(AND(H55&gt;='Intersection Mileposts'!$F$12,H55&lt;='Intersection Mileposts'!$G$12),"Y",IF(AND(H55&gt;='Intersection Mileposts'!$F$13,H55&lt;='Intersection Mileposts'!$G$13),"Y",IF(AND(H55&gt;='Intersection Mileposts'!$F$14,H55&lt;='Intersection Mileposts'!$G$14),"Y",IF(AND(H55&gt;='Intersection Mileposts'!$F$15,H55&lt;='Intersection Mileposts'!$G$15),"Y",IF(AND(H55&gt;='Intersection Mileposts'!$F$16,H55&lt;='Intersection Mileposts'!$G$16),"Y",IF(AND(H55&gt;='Intersection Mileposts'!$F$17,H55&lt;='Intersection Mileposts'!$G$17),"Y",IF(AND(H55&gt;='Intersection Mileposts'!$F$18,H55&lt;='Intersection Mileposts'!$G$18),"Y",IF(AND(H55&gt;='Intersection Mileposts'!$F$19,H55&lt;='Intersection Mileposts'!$G$19),"Y",IF(AND(H55&gt;='Intersection Mileposts'!$F$20,H55&lt;='Intersection Mileposts'!$G$20),"Y",IF(AND(H55&gt;='Intersection Mileposts'!$F$21,H55&lt;='Intersection Mileposts'!$G$21),"Y",IF(AND(H55&gt;='Intersection Mileposts'!$F$22,H55&lt;='Intersection Mileposts'!$G$22),"Y",IF(AND(H55&gt;='Intersection Mileposts'!$F$23,H55&lt;='Intersection Mileposts'!$G$23),"Y",IF(AND(H55&gt;='Intersection Mileposts'!$F$24,H55&lt;='Intersection Mileposts'!$G$24),"Y",IF(AND(H55&gt;='Intersection Mileposts'!$F$25,H55&lt;='Intersection Mileposts'!$G$25),"Y",IF(AND(H55&gt;='Intersection Mileposts'!$F$26,H55&lt;='Intersection Mileposts'!$G$26),"Y",IF(AND(H55&gt;='Intersection Mileposts'!$F$27,H55&lt;='Intersection Mileposts'!$G$27),"Y",IF(AND(H55&gt;='Intersection Mileposts'!$F$28,H55&lt;='Intersection Mileposts'!$G$28),"Y",IF(AND(H55&gt;='Intersection Mileposts'!$F$29,H55&lt;='Intersection Mileposts'!$G$29),"Y", IF(AND(H55&gt;='Intersection Mileposts'!$F$30,H55&lt;='Intersection Mileposts'!$G$30),"Y",IF(AND(H55&gt;='Intersection Mileposts'!$F$31,H55&lt;='Intersection Mileposts'!$G$31),"Y",IF(AND(H55&gt;='Intersection Mileposts'!$F$32,H55&lt;='Intersection Mileposts'!$G$32),"Y",IF(AND(H55&gt;='Intersection Mileposts'!$F$33,H55&lt;='Intersection Mileposts'!$G$33),"Y",IF(AND(H55&gt;='Intersection Mileposts'!$F$34,H55&lt;='Intersection Mileposts'!$G$34),"Y",IF(AND(H55&gt;='Intersection Mileposts'!$F$35,H55&lt;='Intersection Mileposts'!$G$35),"Y",IF(AND(H55&gt;='Intersection Mileposts'!$F$36,H55&lt;='Intersection Mileposts'!$G$36),"Y",IF(AND(H55&gt;='Intersection Mileposts'!$F$37,H55&lt;='Intersection Mileposts'!$G$37),"Y",IF(AND(H55&gt;='Intersection Mileposts'!$F$38,H55&lt;='Intersection Mileposts'!$G$38),"Y",IF(AND(H55&gt;='Intersection Mileposts'!$F$39,H55&lt;='Intersection Mileposts'!$G$39),"Y","N"))))))))))))))))))))))))))))))))))))</f>
        <v/>
      </c>
    </row>
    <row r="56" spans="1:46" x14ac:dyDescent="0.35">
      <c r="A56" s="271"/>
      <c r="B56" s="269"/>
      <c r="C56" s="270"/>
      <c r="D56" s="270"/>
      <c r="E56" s="270"/>
      <c r="F56" s="270"/>
      <c r="G56" s="272"/>
      <c r="H56" s="273"/>
      <c r="I56" s="271"/>
      <c r="J56" s="268"/>
      <c r="K56" s="268"/>
      <c r="L56" s="274"/>
      <c r="M56" s="275"/>
      <c r="N56" s="276"/>
      <c r="P56" s="291" t="str">
        <f>IF(R56 = "", "", COUNT($R$4:R56))</f>
        <v/>
      </c>
      <c r="Q56" s="291" t="str">
        <f t="shared" si="0"/>
        <v/>
      </c>
      <c r="R56" s="292" t="str">
        <f t="shared" si="1"/>
        <v/>
      </c>
      <c r="S56" s="293" t="str">
        <f t="shared" si="3"/>
        <v/>
      </c>
      <c r="T56" s="294" t="str">
        <f t="shared" si="4"/>
        <v/>
      </c>
      <c r="U56" s="295" t="str">
        <f t="shared" si="5"/>
        <v/>
      </c>
      <c r="V56" s="296" t="str">
        <f t="shared" si="6"/>
        <v/>
      </c>
      <c r="W56" s="8"/>
      <c r="AR56" s="2" t="str">
        <f t="shared" si="8"/>
        <v/>
      </c>
      <c r="AS56" s="2" t="str">
        <f t="shared" si="2"/>
        <v/>
      </c>
      <c r="AT56" s="2" t="str">
        <f>IF(AR56="","",IF(AND(H56&gt;='Intersection Mileposts'!$F$5,H56&lt;='Intersection Mileposts'!$G$5),"Y",IF(AND(H56&gt;='Intersection Mileposts'!$F$6,H56&lt;='Intersection Mileposts'!$G$6),"Y",IF(AND(H56&gt;='Intersection Mileposts'!$F$7,H56&lt;='Intersection Mileposts'!$G$7),"Y",IF(AND(H56&gt;='Intersection Mileposts'!$F$8,H56&lt;='Intersection Mileposts'!$G$8),"Y",IF(AND(H56&gt;='Intersection Mileposts'!$F$9,H56&lt;='Intersection Mileposts'!$G$9),"Y",IF(AND(H56&gt;='Intersection Mileposts'!$F$10,H56&lt;='Intersection Mileposts'!$G$10),"Y",IF(AND(H56&gt;='Intersection Mileposts'!$F$11,H56&lt;='Intersection Mileposts'!$G$11),"Y",IF(AND(H56&gt;='Intersection Mileposts'!$F$12,H56&lt;='Intersection Mileposts'!$G$12),"Y",IF(AND(H56&gt;='Intersection Mileposts'!$F$13,H56&lt;='Intersection Mileposts'!$G$13),"Y",IF(AND(H56&gt;='Intersection Mileposts'!$F$14,H56&lt;='Intersection Mileposts'!$G$14),"Y",IF(AND(H56&gt;='Intersection Mileposts'!$F$15,H56&lt;='Intersection Mileposts'!$G$15),"Y",IF(AND(H56&gt;='Intersection Mileposts'!$F$16,H56&lt;='Intersection Mileposts'!$G$16),"Y",IF(AND(H56&gt;='Intersection Mileposts'!$F$17,H56&lt;='Intersection Mileposts'!$G$17),"Y",IF(AND(H56&gt;='Intersection Mileposts'!$F$18,H56&lt;='Intersection Mileposts'!$G$18),"Y",IF(AND(H56&gt;='Intersection Mileposts'!$F$19,H56&lt;='Intersection Mileposts'!$G$19),"Y",IF(AND(H56&gt;='Intersection Mileposts'!$F$20,H56&lt;='Intersection Mileposts'!$G$20),"Y",IF(AND(H56&gt;='Intersection Mileposts'!$F$21,H56&lt;='Intersection Mileposts'!$G$21),"Y",IF(AND(H56&gt;='Intersection Mileposts'!$F$22,H56&lt;='Intersection Mileposts'!$G$22),"Y",IF(AND(H56&gt;='Intersection Mileposts'!$F$23,H56&lt;='Intersection Mileposts'!$G$23),"Y",IF(AND(H56&gt;='Intersection Mileposts'!$F$24,H56&lt;='Intersection Mileposts'!$G$24),"Y",IF(AND(H56&gt;='Intersection Mileposts'!$F$25,H56&lt;='Intersection Mileposts'!$G$25),"Y",IF(AND(H56&gt;='Intersection Mileposts'!$F$26,H56&lt;='Intersection Mileposts'!$G$26),"Y",IF(AND(H56&gt;='Intersection Mileposts'!$F$27,H56&lt;='Intersection Mileposts'!$G$27),"Y",IF(AND(H56&gt;='Intersection Mileposts'!$F$28,H56&lt;='Intersection Mileposts'!$G$28),"Y",IF(AND(H56&gt;='Intersection Mileposts'!$F$29,H56&lt;='Intersection Mileposts'!$G$29),"Y", IF(AND(H56&gt;='Intersection Mileposts'!$F$30,H56&lt;='Intersection Mileposts'!$G$30),"Y",IF(AND(H56&gt;='Intersection Mileposts'!$F$31,H56&lt;='Intersection Mileposts'!$G$31),"Y",IF(AND(H56&gt;='Intersection Mileposts'!$F$32,H56&lt;='Intersection Mileposts'!$G$32),"Y",IF(AND(H56&gt;='Intersection Mileposts'!$F$33,H56&lt;='Intersection Mileposts'!$G$33),"Y",IF(AND(H56&gt;='Intersection Mileposts'!$F$34,H56&lt;='Intersection Mileposts'!$G$34),"Y",IF(AND(H56&gt;='Intersection Mileposts'!$F$35,H56&lt;='Intersection Mileposts'!$G$35),"Y",IF(AND(H56&gt;='Intersection Mileposts'!$F$36,H56&lt;='Intersection Mileposts'!$G$36),"Y",IF(AND(H56&gt;='Intersection Mileposts'!$F$37,H56&lt;='Intersection Mileposts'!$G$37),"Y",IF(AND(H56&gt;='Intersection Mileposts'!$F$38,H56&lt;='Intersection Mileposts'!$G$38),"Y",IF(AND(H56&gt;='Intersection Mileposts'!$F$39,H56&lt;='Intersection Mileposts'!$G$39),"Y","N"))))))))))))))))))))))))))))))))))))</f>
        <v/>
      </c>
    </row>
    <row r="57" spans="1:46" x14ac:dyDescent="0.35">
      <c r="A57" s="271"/>
      <c r="B57" s="269"/>
      <c r="C57" s="270"/>
      <c r="D57" s="270"/>
      <c r="E57" s="270"/>
      <c r="F57" s="270"/>
      <c r="G57" s="272"/>
      <c r="H57" s="273"/>
      <c r="I57" s="271"/>
      <c r="J57" s="268"/>
      <c r="K57" s="268"/>
      <c r="L57" s="274"/>
      <c r="M57" s="275"/>
      <c r="N57" s="276"/>
      <c r="P57" s="291" t="str">
        <f>IF(R57 = "", "", COUNT($R$4:R57))</f>
        <v/>
      </c>
      <c r="Q57" s="291" t="str">
        <f t="shared" si="0"/>
        <v/>
      </c>
      <c r="R57" s="292" t="str">
        <f t="shared" si="1"/>
        <v/>
      </c>
      <c r="S57" s="293" t="str">
        <f t="shared" si="3"/>
        <v/>
      </c>
      <c r="T57" s="294" t="str">
        <f t="shared" si="4"/>
        <v/>
      </c>
      <c r="U57" s="295" t="str">
        <f t="shared" si="5"/>
        <v/>
      </c>
      <c r="V57" s="296" t="str">
        <f t="shared" si="6"/>
        <v/>
      </c>
      <c r="W57" s="8"/>
      <c r="AR57" s="2" t="str">
        <f t="shared" si="8"/>
        <v/>
      </c>
      <c r="AS57" s="2" t="str">
        <f t="shared" si="2"/>
        <v/>
      </c>
      <c r="AT57" s="2" t="str">
        <f>IF(AR57="","",IF(AND(H57&gt;='Intersection Mileposts'!$F$5,H57&lt;='Intersection Mileposts'!$G$5),"Y",IF(AND(H57&gt;='Intersection Mileposts'!$F$6,H57&lt;='Intersection Mileposts'!$G$6),"Y",IF(AND(H57&gt;='Intersection Mileposts'!$F$7,H57&lt;='Intersection Mileposts'!$G$7),"Y",IF(AND(H57&gt;='Intersection Mileposts'!$F$8,H57&lt;='Intersection Mileposts'!$G$8),"Y",IF(AND(H57&gt;='Intersection Mileposts'!$F$9,H57&lt;='Intersection Mileposts'!$G$9),"Y",IF(AND(H57&gt;='Intersection Mileposts'!$F$10,H57&lt;='Intersection Mileposts'!$G$10),"Y",IF(AND(H57&gt;='Intersection Mileposts'!$F$11,H57&lt;='Intersection Mileposts'!$G$11),"Y",IF(AND(H57&gt;='Intersection Mileposts'!$F$12,H57&lt;='Intersection Mileposts'!$G$12),"Y",IF(AND(H57&gt;='Intersection Mileposts'!$F$13,H57&lt;='Intersection Mileposts'!$G$13),"Y",IF(AND(H57&gt;='Intersection Mileposts'!$F$14,H57&lt;='Intersection Mileposts'!$G$14),"Y",IF(AND(H57&gt;='Intersection Mileposts'!$F$15,H57&lt;='Intersection Mileposts'!$G$15),"Y",IF(AND(H57&gt;='Intersection Mileposts'!$F$16,H57&lt;='Intersection Mileposts'!$G$16),"Y",IF(AND(H57&gt;='Intersection Mileposts'!$F$17,H57&lt;='Intersection Mileposts'!$G$17),"Y",IF(AND(H57&gt;='Intersection Mileposts'!$F$18,H57&lt;='Intersection Mileposts'!$G$18),"Y",IF(AND(H57&gt;='Intersection Mileposts'!$F$19,H57&lt;='Intersection Mileposts'!$G$19),"Y",IF(AND(H57&gt;='Intersection Mileposts'!$F$20,H57&lt;='Intersection Mileposts'!$G$20),"Y",IF(AND(H57&gt;='Intersection Mileposts'!$F$21,H57&lt;='Intersection Mileposts'!$G$21),"Y",IF(AND(H57&gt;='Intersection Mileposts'!$F$22,H57&lt;='Intersection Mileposts'!$G$22),"Y",IF(AND(H57&gt;='Intersection Mileposts'!$F$23,H57&lt;='Intersection Mileposts'!$G$23),"Y",IF(AND(H57&gt;='Intersection Mileposts'!$F$24,H57&lt;='Intersection Mileposts'!$G$24),"Y",IF(AND(H57&gt;='Intersection Mileposts'!$F$25,H57&lt;='Intersection Mileposts'!$G$25),"Y",IF(AND(H57&gt;='Intersection Mileposts'!$F$26,H57&lt;='Intersection Mileposts'!$G$26),"Y",IF(AND(H57&gt;='Intersection Mileposts'!$F$27,H57&lt;='Intersection Mileposts'!$G$27),"Y",IF(AND(H57&gt;='Intersection Mileposts'!$F$28,H57&lt;='Intersection Mileposts'!$G$28),"Y",IF(AND(H57&gt;='Intersection Mileposts'!$F$29,H57&lt;='Intersection Mileposts'!$G$29),"Y", IF(AND(H57&gt;='Intersection Mileposts'!$F$30,H57&lt;='Intersection Mileposts'!$G$30),"Y",IF(AND(H57&gt;='Intersection Mileposts'!$F$31,H57&lt;='Intersection Mileposts'!$G$31),"Y",IF(AND(H57&gt;='Intersection Mileposts'!$F$32,H57&lt;='Intersection Mileposts'!$G$32),"Y",IF(AND(H57&gt;='Intersection Mileposts'!$F$33,H57&lt;='Intersection Mileposts'!$G$33),"Y",IF(AND(H57&gt;='Intersection Mileposts'!$F$34,H57&lt;='Intersection Mileposts'!$G$34),"Y",IF(AND(H57&gt;='Intersection Mileposts'!$F$35,H57&lt;='Intersection Mileposts'!$G$35),"Y",IF(AND(H57&gt;='Intersection Mileposts'!$F$36,H57&lt;='Intersection Mileposts'!$G$36),"Y",IF(AND(H57&gt;='Intersection Mileposts'!$F$37,H57&lt;='Intersection Mileposts'!$G$37),"Y",IF(AND(H57&gt;='Intersection Mileposts'!$F$38,H57&lt;='Intersection Mileposts'!$G$38),"Y",IF(AND(H57&gt;='Intersection Mileposts'!$F$39,H57&lt;='Intersection Mileposts'!$G$39),"Y","N"))))))))))))))))))))))))))))))))))))</f>
        <v/>
      </c>
    </row>
    <row r="58" spans="1:46" x14ac:dyDescent="0.35">
      <c r="A58" s="271"/>
      <c r="B58" s="269"/>
      <c r="C58" s="270"/>
      <c r="D58" s="270"/>
      <c r="E58" s="270"/>
      <c r="F58" s="270"/>
      <c r="G58" s="272"/>
      <c r="H58" s="273"/>
      <c r="I58" s="271"/>
      <c r="J58" s="268"/>
      <c r="K58" s="268"/>
      <c r="L58" s="274"/>
      <c r="M58" s="275"/>
      <c r="N58" s="276"/>
      <c r="P58" s="291" t="str">
        <f>IF(R58 = "", "", COUNT($R$4:R58))</f>
        <v/>
      </c>
      <c r="Q58" s="291" t="str">
        <f t="shared" si="0"/>
        <v/>
      </c>
      <c r="R58" s="292" t="str">
        <f t="shared" si="1"/>
        <v/>
      </c>
      <c r="S58" s="293" t="str">
        <f t="shared" si="3"/>
        <v/>
      </c>
      <c r="T58" s="294" t="str">
        <f t="shared" si="4"/>
        <v/>
      </c>
      <c r="U58" s="295" t="str">
        <f t="shared" si="5"/>
        <v/>
      </c>
      <c r="V58" s="296" t="str">
        <f t="shared" si="6"/>
        <v/>
      </c>
      <c r="W58" s="8"/>
      <c r="AR58" s="2" t="str">
        <f t="shared" si="8"/>
        <v/>
      </c>
      <c r="AS58" s="2" t="str">
        <f t="shared" si="2"/>
        <v/>
      </c>
      <c r="AT58" s="2" t="str">
        <f>IF(AR58="","",IF(AND(H58&gt;='Intersection Mileposts'!$F$5,H58&lt;='Intersection Mileposts'!$G$5),"Y",IF(AND(H58&gt;='Intersection Mileposts'!$F$6,H58&lt;='Intersection Mileposts'!$G$6),"Y",IF(AND(H58&gt;='Intersection Mileposts'!$F$7,H58&lt;='Intersection Mileposts'!$G$7),"Y",IF(AND(H58&gt;='Intersection Mileposts'!$F$8,H58&lt;='Intersection Mileposts'!$G$8),"Y",IF(AND(H58&gt;='Intersection Mileposts'!$F$9,H58&lt;='Intersection Mileposts'!$G$9),"Y",IF(AND(H58&gt;='Intersection Mileposts'!$F$10,H58&lt;='Intersection Mileposts'!$G$10),"Y",IF(AND(H58&gt;='Intersection Mileposts'!$F$11,H58&lt;='Intersection Mileposts'!$G$11),"Y",IF(AND(H58&gt;='Intersection Mileposts'!$F$12,H58&lt;='Intersection Mileposts'!$G$12),"Y",IF(AND(H58&gt;='Intersection Mileposts'!$F$13,H58&lt;='Intersection Mileposts'!$G$13),"Y",IF(AND(H58&gt;='Intersection Mileposts'!$F$14,H58&lt;='Intersection Mileposts'!$G$14),"Y",IF(AND(H58&gt;='Intersection Mileposts'!$F$15,H58&lt;='Intersection Mileposts'!$G$15),"Y",IF(AND(H58&gt;='Intersection Mileposts'!$F$16,H58&lt;='Intersection Mileposts'!$G$16),"Y",IF(AND(H58&gt;='Intersection Mileposts'!$F$17,H58&lt;='Intersection Mileposts'!$G$17),"Y",IF(AND(H58&gt;='Intersection Mileposts'!$F$18,H58&lt;='Intersection Mileposts'!$G$18),"Y",IF(AND(H58&gt;='Intersection Mileposts'!$F$19,H58&lt;='Intersection Mileposts'!$G$19),"Y",IF(AND(H58&gt;='Intersection Mileposts'!$F$20,H58&lt;='Intersection Mileposts'!$G$20),"Y",IF(AND(H58&gt;='Intersection Mileposts'!$F$21,H58&lt;='Intersection Mileposts'!$G$21),"Y",IF(AND(H58&gt;='Intersection Mileposts'!$F$22,H58&lt;='Intersection Mileposts'!$G$22),"Y",IF(AND(H58&gt;='Intersection Mileposts'!$F$23,H58&lt;='Intersection Mileposts'!$G$23),"Y",IF(AND(H58&gt;='Intersection Mileposts'!$F$24,H58&lt;='Intersection Mileposts'!$G$24),"Y",IF(AND(H58&gt;='Intersection Mileposts'!$F$25,H58&lt;='Intersection Mileposts'!$G$25),"Y",IF(AND(H58&gt;='Intersection Mileposts'!$F$26,H58&lt;='Intersection Mileposts'!$G$26),"Y",IF(AND(H58&gt;='Intersection Mileposts'!$F$27,H58&lt;='Intersection Mileposts'!$G$27),"Y",IF(AND(H58&gt;='Intersection Mileposts'!$F$28,H58&lt;='Intersection Mileposts'!$G$28),"Y",IF(AND(H58&gt;='Intersection Mileposts'!$F$29,H58&lt;='Intersection Mileposts'!$G$29),"Y", IF(AND(H58&gt;='Intersection Mileposts'!$F$30,H58&lt;='Intersection Mileposts'!$G$30),"Y",IF(AND(H58&gt;='Intersection Mileposts'!$F$31,H58&lt;='Intersection Mileposts'!$G$31),"Y",IF(AND(H58&gt;='Intersection Mileposts'!$F$32,H58&lt;='Intersection Mileposts'!$G$32),"Y",IF(AND(H58&gt;='Intersection Mileposts'!$F$33,H58&lt;='Intersection Mileposts'!$G$33),"Y",IF(AND(H58&gt;='Intersection Mileposts'!$F$34,H58&lt;='Intersection Mileposts'!$G$34),"Y",IF(AND(H58&gt;='Intersection Mileposts'!$F$35,H58&lt;='Intersection Mileposts'!$G$35),"Y",IF(AND(H58&gt;='Intersection Mileposts'!$F$36,H58&lt;='Intersection Mileposts'!$G$36),"Y",IF(AND(H58&gt;='Intersection Mileposts'!$F$37,H58&lt;='Intersection Mileposts'!$G$37),"Y",IF(AND(H58&gt;='Intersection Mileposts'!$F$38,H58&lt;='Intersection Mileposts'!$G$38),"Y",IF(AND(H58&gt;='Intersection Mileposts'!$F$39,H58&lt;='Intersection Mileposts'!$G$39),"Y","N"))))))))))))))))))))))))))))))))))))</f>
        <v/>
      </c>
    </row>
    <row r="59" spans="1:46" x14ac:dyDescent="0.35">
      <c r="A59" s="271"/>
      <c r="B59" s="269"/>
      <c r="C59" s="270"/>
      <c r="D59" s="270"/>
      <c r="E59" s="270"/>
      <c r="F59" s="270"/>
      <c r="G59" s="272"/>
      <c r="H59" s="273"/>
      <c r="I59" s="271"/>
      <c r="J59" s="268"/>
      <c r="K59" s="268"/>
      <c r="L59" s="274"/>
      <c r="M59" s="275"/>
      <c r="N59" s="276"/>
      <c r="P59" s="291" t="str">
        <f>IF(R59 = "", "", COUNT($R$4:R59))</f>
        <v/>
      </c>
      <c r="Q59" s="291" t="str">
        <f t="shared" si="0"/>
        <v/>
      </c>
      <c r="R59" s="292" t="str">
        <f t="shared" si="1"/>
        <v/>
      </c>
      <c r="S59" s="293" t="str">
        <f t="shared" si="3"/>
        <v/>
      </c>
      <c r="T59" s="294" t="str">
        <f t="shared" si="4"/>
        <v/>
      </c>
      <c r="U59" s="295" t="str">
        <f t="shared" si="5"/>
        <v/>
      </c>
      <c r="V59" s="296" t="str">
        <f t="shared" si="6"/>
        <v/>
      </c>
      <c r="W59" s="8"/>
      <c r="AR59" s="2" t="str">
        <f t="shared" si="8"/>
        <v/>
      </c>
      <c r="AS59" s="2" t="str">
        <f t="shared" si="2"/>
        <v/>
      </c>
      <c r="AT59" s="2" t="str">
        <f>IF(AR59="","",IF(AND(H59&gt;='Intersection Mileposts'!$F$5,H59&lt;='Intersection Mileposts'!$G$5),"Y",IF(AND(H59&gt;='Intersection Mileposts'!$F$6,H59&lt;='Intersection Mileposts'!$G$6),"Y",IF(AND(H59&gt;='Intersection Mileposts'!$F$7,H59&lt;='Intersection Mileposts'!$G$7),"Y",IF(AND(H59&gt;='Intersection Mileposts'!$F$8,H59&lt;='Intersection Mileposts'!$G$8),"Y",IF(AND(H59&gt;='Intersection Mileposts'!$F$9,H59&lt;='Intersection Mileposts'!$G$9),"Y",IF(AND(H59&gt;='Intersection Mileposts'!$F$10,H59&lt;='Intersection Mileposts'!$G$10),"Y",IF(AND(H59&gt;='Intersection Mileposts'!$F$11,H59&lt;='Intersection Mileposts'!$G$11),"Y",IF(AND(H59&gt;='Intersection Mileposts'!$F$12,H59&lt;='Intersection Mileposts'!$G$12),"Y",IF(AND(H59&gt;='Intersection Mileposts'!$F$13,H59&lt;='Intersection Mileposts'!$G$13),"Y",IF(AND(H59&gt;='Intersection Mileposts'!$F$14,H59&lt;='Intersection Mileposts'!$G$14),"Y",IF(AND(H59&gt;='Intersection Mileposts'!$F$15,H59&lt;='Intersection Mileposts'!$G$15),"Y",IF(AND(H59&gt;='Intersection Mileposts'!$F$16,H59&lt;='Intersection Mileposts'!$G$16),"Y",IF(AND(H59&gt;='Intersection Mileposts'!$F$17,H59&lt;='Intersection Mileposts'!$G$17),"Y",IF(AND(H59&gt;='Intersection Mileposts'!$F$18,H59&lt;='Intersection Mileposts'!$G$18),"Y",IF(AND(H59&gt;='Intersection Mileposts'!$F$19,H59&lt;='Intersection Mileposts'!$G$19),"Y",IF(AND(H59&gt;='Intersection Mileposts'!$F$20,H59&lt;='Intersection Mileposts'!$G$20),"Y",IF(AND(H59&gt;='Intersection Mileposts'!$F$21,H59&lt;='Intersection Mileposts'!$G$21),"Y",IF(AND(H59&gt;='Intersection Mileposts'!$F$22,H59&lt;='Intersection Mileposts'!$G$22),"Y",IF(AND(H59&gt;='Intersection Mileposts'!$F$23,H59&lt;='Intersection Mileposts'!$G$23),"Y",IF(AND(H59&gt;='Intersection Mileposts'!$F$24,H59&lt;='Intersection Mileposts'!$G$24),"Y",IF(AND(H59&gt;='Intersection Mileposts'!$F$25,H59&lt;='Intersection Mileposts'!$G$25),"Y",IF(AND(H59&gt;='Intersection Mileposts'!$F$26,H59&lt;='Intersection Mileposts'!$G$26),"Y",IF(AND(H59&gt;='Intersection Mileposts'!$F$27,H59&lt;='Intersection Mileposts'!$G$27),"Y",IF(AND(H59&gt;='Intersection Mileposts'!$F$28,H59&lt;='Intersection Mileposts'!$G$28),"Y",IF(AND(H59&gt;='Intersection Mileposts'!$F$29,H59&lt;='Intersection Mileposts'!$G$29),"Y", IF(AND(H59&gt;='Intersection Mileposts'!$F$30,H59&lt;='Intersection Mileposts'!$G$30),"Y",IF(AND(H59&gt;='Intersection Mileposts'!$F$31,H59&lt;='Intersection Mileposts'!$G$31),"Y",IF(AND(H59&gt;='Intersection Mileposts'!$F$32,H59&lt;='Intersection Mileposts'!$G$32),"Y",IF(AND(H59&gt;='Intersection Mileposts'!$F$33,H59&lt;='Intersection Mileposts'!$G$33),"Y",IF(AND(H59&gt;='Intersection Mileposts'!$F$34,H59&lt;='Intersection Mileposts'!$G$34),"Y",IF(AND(H59&gt;='Intersection Mileposts'!$F$35,H59&lt;='Intersection Mileposts'!$G$35),"Y",IF(AND(H59&gt;='Intersection Mileposts'!$F$36,H59&lt;='Intersection Mileposts'!$G$36),"Y",IF(AND(H59&gt;='Intersection Mileposts'!$F$37,H59&lt;='Intersection Mileposts'!$G$37),"Y",IF(AND(H59&gt;='Intersection Mileposts'!$F$38,H59&lt;='Intersection Mileposts'!$G$38),"Y",IF(AND(H59&gt;='Intersection Mileposts'!$F$39,H59&lt;='Intersection Mileposts'!$G$39),"Y","N"))))))))))))))))))))))))))))))))))))</f>
        <v/>
      </c>
    </row>
    <row r="60" spans="1:46" x14ac:dyDescent="0.35">
      <c r="A60" s="271"/>
      <c r="B60" s="269"/>
      <c r="C60" s="270"/>
      <c r="D60" s="270"/>
      <c r="E60" s="270"/>
      <c r="F60" s="270"/>
      <c r="G60" s="272"/>
      <c r="H60" s="273"/>
      <c r="I60" s="271"/>
      <c r="J60" s="268"/>
      <c r="K60" s="268"/>
      <c r="L60" s="274"/>
      <c r="M60" s="275"/>
      <c r="N60" s="276"/>
      <c r="P60" s="291" t="str">
        <f>IF(R60 = "", "", COUNT($R$4:R60))</f>
        <v/>
      </c>
      <c r="Q60" s="291" t="str">
        <f t="shared" si="0"/>
        <v/>
      </c>
      <c r="R60" s="292" t="str">
        <f t="shared" si="1"/>
        <v/>
      </c>
      <c r="S60" s="293" t="str">
        <f t="shared" si="3"/>
        <v/>
      </c>
      <c r="T60" s="294" t="str">
        <f t="shared" si="4"/>
        <v/>
      </c>
      <c r="U60" s="295" t="str">
        <f t="shared" si="5"/>
        <v/>
      </c>
      <c r="V60" s="296" t="str">
        <f t="shared" si="6"/>
        <v/>
      </c>
      <c r="W60" s="8"/>
      <c r="AR60" s="2" t="str">
        <f t="shared" si="8"/>
        <v/>
      </c>
      <c r="AS60" s="2" t="str">
        <f t="shared" si="2"/>
        <v/>
      </c>
      <c r="AT60" s="2" t="str">
        <f>IF(AR60="","",IF(AND(H60&gt;='Intersection Mileposts'!$F$5,H60&lt;='Intersection Mileposts'!$G$5),"Y",IF(AND(H60&gt;='Intersection Mileposts'!$F$6,H60&lt;='Intersection Mileposts'!$G$6),"Y",IF(AND(H60&gt;='Intersection Mileposts'!$F$7,H60&lt;='Intersection Mileposts'!$G$7),"Y",IF(AND(H60&gt;='Intersection Mileposts'!$F$8,H60&lt;='Intersection Mileposts'!$G$8),"Y",IF(AND(H60&gt;='Intersection Mileposts'!$F$9,H60&lt;='Intersection Mileposts'!$G$9),"Y",IF(AND(H60&gt;='Intersection Mileposts'!$F$10,H60&lt;='Intersection Mileposts'!$G$10),"Y",IF(AND(H60&gt;='Intersection Mileposts'!$F$11,H60&lt;='Intersection Mileposts'!$G$11),"Y",IF(AND(H60&gt;='Intersection Mileposts'!$F$12,H60&lt;='Intersection Mileposts'!$G$12),"Y",IF(AND(H60&gt;='Intersection Mileposts'!$F$13,H60&lt;='Intersection Mileposts'!$G$13),"Y",IF(AND(H60&gt;='Intersection Mileposts'!$F$14,H60&lt;='Intersection Mileposts'!$G$14),"Y",IF(AND(H60&gt;='Intersection Mileposts'!$F$15,H60&lt;='Intersection Mileposts'!$G$15),"Y",IF(AND(H60&gt;='Intersection Mileposts'!$F$16,H60&lt;='Intersection Mileposts'!$G$16),"Y",IF(AND(H60&gt;='Intersection Mileposts'!$F$17,H60&lt;='Intersection Mileposts'!$G$17),"Y",IF(AND(H60&gt;='Intersection Mileposts'!$F$18,H60&lt;='Intersection Mileposts'!$G$18),"Y",IF(AND(H60&gt;='Intersection Mileposts'!$F$19,H60&lt;='Intersection Mileposts'!$G$19),"Y",IF(AND(H60&gt;='Intersection Mileposts'!$F$20,H60&lt;='Intersection Mileposts'!$G$20),"Y",IF(AND(H60&gt;='Intersection Mileposts'!$F$21,H60&lt;='Intersection Mileposts'!$G$21),"Y",IF(AND(H60&gt;='Intersection Mileposts'!$F$22,H60&lt;='Intersection Mileposts'!$G$22),"Y",IF(AND(H60&gt;='Intersection Mileposts'!$F$23,H60&lt;='Intersection Mileposts'!$G$23),"Y",IF(AND(H60&gt;='Intersection Mileposts'!$F$24,H60&lt;='Intersection Mileposts'!$G$24),"Y",IF(AND(H60&gt;='Intersection Mileposts'!$F$25,H60&lt;='Intersection Mileposts'!$G$25),"Y",IF(AND(H60&gt;='Intersection Mileposts'!$F$26,H60&lt;='Intersection Mileposts'!$G$26),"Y",IF(AND(H60&gt;='Intersection Mileposts'!$F$27,H60&lt;='Intersection Mileposts'!$G$27),"Y",IF(AND(H60&gt;='Intersection Mileposts'!$F$28,H60&lt;='Intersection Mileposts'!$G$28),"Y",IF(AND(H60&gt;='Intersection Mileposts'!$F$29,H60&lt;='Intersection Mileposts'!$G$29),"Y", IF(AND(H60&gt;='Intersection Mileposts'!$F$30,H60&lt;='Intersection Mileposts'!$G$30),"Y",IF(AND(H60&gt;='Intersection Mileposts'!$F$31,H60&lt;='Intersection Mileposts'!$G$31),"Y",IF(AND(H60&gt;='Intersection Mileposts'!$F$32,H60&lt;='Intersection Mileposts'!$G$32),"Y",IF(AND(H60&gt;='Intersection Mileposts'!$F$33,H60&lt;='Intersection Mileposts'!$G$33),"Y",IF(AND(H60&gt;='Intersection Mileposts'!$F$34,H60&lt;='Intersection Mileposts'!$G$34),"Y",IF(AND(H60&gt;='Intersection Mileposts'!$F$35,H60&lt;='Intersection Mileposts'!$G$35),"Y",IF(AND(H60&gt;='Intersection Mileposts'!$F$36,H60&lt;='Intersection Mileposts'!$G$36),"Y",IF(AND(H60&gt;='Intersection Mileposts'!$F$37,H60&lt;='Intersection Mileposts'!$G$37),"Y",IF(AND(H60&gt;='Intersection Mileposts'!$F$38,H60&lt;='Intersection Mileposts'!$G$38),"Y",IF(AND(H60&gt;='Intersection Mileposts'!$F$39,H60&lt;='Intersection Mileposts'!$G$39),"Y","N"))))))))))))))))))))))))))))))))))))</f>
        <v/>
      </c>
    </row>
    <row r="61" spans="1:46" x14ac:dyDescent="0.35">
      <c r="A61" s="271"/>
      <c r="B61" s="269"/>
      <c r="C61" s="270"/>
      <c r="D61" s="270"/>
      <c r="E61" s="270"/>
      <c r="F61" s="270"/>
      <c r="G61" s="272"/>
      <c r="H61" s="273"/>
      <c r="I61" s="271"/>
      <c r="J61" s="268"/>
      <c r="K61" s="268"/>
      <c r="L61" s="274"/>
      <c r="M61" s="275"/>
      <c r="N61" s="276"/>
      <c r="P61" s="291" t="str">
        <f>IF(R61 = "", "", COUNT($R$4:R61))</f>
        <v/>
      </c>
      <c r="Q61" s="291" t="str">
        <f t="shared" si="0"/>
        <v/>
      </c>
      <c r="R61" s="292" t="str">
        <f t="shared" si="1"/>
        <v/>
      </c>
      <c r="S61" s="293" t="str">
        <f t="shared" si="3"/>
        <v/>
      </c>
      <c r="T61" s="294" t="str">
        <f t="shared" si="4"/>
        <v/>
      </c>
      <c r="U61" s="295" t="str">
        <f t="shared" si="5"/>
        <v/>
      </c>
      <c r="V61" s="296" t="str">
        <f t="shared" si="6"/>
        <v/>
      </c>
      <c r="W61" s="8"/>
      <c r="AR61" s="2" t="str">
        <f t="shared" si="8"/>
        <v/>
      </c>
      <c r="AS61" s="2" t="str">
        <f t="shared" si="2"/>
        <v/>
      </c>
      <c r="AT61" s="2" t="str">
        <f>IF(AR61="","",IF(AND(H61&gt;='Intersection Mileposts'!$F$5,H61&lt;='Intersection Mileposts'!$G$5),"Y",IF(AND(H61&gt;='Intersection Mileposts'!$F$6,H61&lt;='Intersection Mileposts'!$G$6),"Y",IF(AND(H61&gt;='Intersection Mileposts'!$F$7,H61&lt;='Intersection Mileposts'!$G$7),"Y",IF(AND(H61&gt;='Intersection Mileposts'!$F$8,H61&lt;='Intersection Mileposts'!$G$8),"Y",IF(AND(H61&gt;='Intersection Mileposts'!$F$9,H61&lt;='Intersection Mileposts'!$G$9),"Y",IF(AND(H61&gt;='Intersection Mileposts'!$F$10,H61&lt;='Intersection Mileposts'!$G$10),"Y",IF(AND(H61&gt;='Intersection Mileposts'!$F$11,H61&lt;='Intersection Mileposts'!$G$11),"Y",IF(AND(H61&gt;='Intersection Mileposts'!$F$12,H61&lt;='Intersection Mileposts'!$G$12),"Y",IF(AND(H61&gt;='Intersection Mileposts'!$F$13,H61&lt;='Intersection Mileposts'!$G$13),"Y",IF(AND(H61&gt;='Intersection Mileposts'!$F$14,H61&lt;='Intersection Mileposts'!$G$14),"Y",IF(AND(H61&gt;='Intersection Mileposts'!$F$15,H61&lt;='Intersection Mileposts'!$G$15),"Y",IF(AND(H61&gt;='Intersection Mileposts'!$F$16,H61&lt;='Intersection Mileposts'!$G$16),"Y",IF(AND(H61&gt;='Intersection Mileposts'!$F$17,H61&lt;='Intersection Mileposts'!$G$17),"Y",IF(AND(H61&gt;='Intersection Mileposts'!$F$18,H61&lt;='Intersection Mileposts'!$G$18),"Y",IF(AND(H61&gt;='Intersection Mileposts'!$F$19,H61&lt;='Intersection Mileposts'!$G$19),"Y",IF(AND(H61&gt;='Intersection Mileposts'!$F$20,H61&lt;='Intersection Mileposts'!$G$20),"Y",IF(AND(H61&gt;='Intersection Mileposts'!$F$21,H61&lt;='Intersection Mileposts'!$G$21),"Y",IF(AND(H61&gt;='Intersection Mileposts'!$F$22,H61&lt;='Intersection Mileposts'!$G$22),"Y",IF(AND(H61&gt;='Intersection Mileposts'!$F$23,H61&lt;='Intersection Mileposts'!$G$23),"Y",IF(AND(H61&gt;='Intersection Mileposts'!$F$24,H61&lt;='Intersection Mileposts'!$G$24),"Y",IF(AND(H61&gt;='Intersection Mileposts'!$F$25,H61&lt;='Intersection Mileposts'!$G$25),"Y",IF(AND(H61&gt;='Intersection Mileposts'!$F$26,H61&lt;='Intersection Mileposts'!$G$26),"Y",IF(AND(H61&gt;='Intersection Mileposts'!$F$27,H61&lt;='Intersection Mileposts'!$G$27),"Y",IF(AND(H61&gt;='Intersection Mileposts'!$F$28,H61&lt;='Intersection Mileposts'!$G$28),"Y",IF(AND(H61&gt;='Intersection Mileposts'!$F$29,H61&lt;='Intersection Mileposts'!$G$29),"Y", IF(AND(H61&gt;='Intersection Mileposts'!$F$30,H61&lt;='Intersection Mileposts'!$G$30),"Y",IF(AND(H61&gt;='Intersection Mileposts'!$F$31,H61&lt;='Intersection Mileposts'!$G$31),"Y",IF(AND(H61&gt;='Intersection Mileposts'!$F$32,H61&lt;='Intersection Mileposts'!$G$32),"Y",IF(AND(H61&gt;='Intersection Mileposts'!$F$33,H61&lt;='Intersection Mileposts'!$G$33),"Y",IF(AND(H61&gt;='Intersection Mileposts'!$F$34,H61&lt;='Intersection Mileposts'!$G$34),"Y",IF(AND(H61&gt;='Intersection Mileposts'!$F$35,H61&lt;='Intersection Mileposts'!$G$35),"Y",IF(AND(H61&gt;='Intersection Mileposts'!$F$36,H61&lt;='Intersection Mileposts'!$G$36),"Y",IF(AND(H61&gt;='Intersection Mileposts'!$F$37,H61&lt;='Intersection Mileposts'!$G$37),"Y",IF(AND(H61&gt;='Intersection Mileposts'!$F$38,H61&lt;='Intersection Mileposts'!$G$38),"Y",IF(AND(H61&gt;='Intersection Mileposts'!$F$39,H61&lt;='Intersection Mileposts'!$G$39),"Y","N"))))))))))))))))))))))))))))))))))))</f>
        <v/>
      </c>
    </row>
    <row r="62" spans="1:46" x14ac:dyDescent="0.35">
      <c r="A62" s="271"/>
      <c r="B62" s="269"/>
      <c r="C62" s="270"/>
      <c r="D62" s="270"/>
      <c r="E62" s="270"/>
      <c r="F62" s="270"/>
      <c r="G62" s="272"/>
      <c r="H62" s="273"/>
      <c r="I62" s="271"/>
      <c r="J62" s="268"/>
      <c r="K62" s="268"/>
      <c r="L62" s="274"/>
      <c r="M62" s="275"/>
      <c r="N62" s="276"/>
      <c r="P62" s="291" t="str">
        <f>IF(R62 = "", "", COUNT($R$4:R62))</f>
        <v/>
      </c>
      <c r="Q62" s="291" t="str">
        <f t="shared" si="0"/>
        <v/>
      </c>
      <c r="R62" s="292" t="str">
        <f t="shared" si="1"/>
        <v/>
      </c>
      <c r="S62" s="293" t="str">
        <f t="shared" si="3"/>
        <v/>
      </c>
      <c r="T62" s="294" t="str">
        <f t="shared" si="4"/>
        <v/>
      </c>
      <c r="U62" s="295" t="str">
        <f t="shared" si="5"/>
        <v/>
      </c>
      <c r="V62" s="296" t="str">
        <f t="shared" si="6"/>
        <v/>
      </c>
      <c r="W62" s="8"/>
      <c r="AR62" s="2" t="str">
        <f t="shared" si="8"/>
        <v/>
      </c>
      <c r="AS62" s="2" t="str">
        <f t="shared" si="2"/>
        <v/>
      </c>
      <c r="AT62" s="2" t="str">
        <f>IF(AR62="","",IF(AND(H62&gt;='Intersection Mileposts'!$F$5,H62&lt;='Intersection Mileposts'!$G$5),"Y",IF(AND(H62&gt;='Intersection Mileposts'!$F$6,H62&lt;='Intersection Mileposts'!$G$6),"Y",IF(AND(H62&gt;='Intersection Mileposts'!$F$7,H62&lt;='Intersection Mileposts'!$G$7),"Y",IF(AND(H62&gt;='Intersection Mileposts'!$F$8,H62&lt;='Intersection Mileposts'!$G$8),"Y",IF(AND(H62&gt;='Intersection Mileposts'!$F$9,H62&lt;='Intersection Mileposts'!$G$9),"Y",IF(AND(H62&gt;='Intersection Mileposts'!$F$10,H62&lt;='Intersection Mileposts'!$G$10),"Y",IF(AND(H62&gt;='Intersection Mileposts'!$F$11,H62&lt;='Intersection Mileposts'!$G$11),"Y",IF(AND(H62&gt;='Intersection Mileposts'!$F$12,H62&lt;='Intersection Mileposts'!$G$12),"Y",IF(AND(H62&gt;='Intersection Mileposts'!$F$13,H62&lt;='Intersection Mileposts'!$G$13),"Y",IF(AND(H62&gt;='Intersection Mileposts'!$F$14,H62&lt;='Intersection Mileposts'!$G$14),"Y",IF(AND(H62&gt;='Intersection Mileposts'!$F$15,H62&lt;='Intersection Mileposts'!$G$15),"Y",IF(AND(H62&gt;='Intersection Mileposts'!$F$16,H62&lt;='Intersection Mileposts'!$G$16),"Y",IF(AND(H62&gt;='Intersection Mileposts'!$F$17,H62&lt;='Intersection Mileposts'!$G$17),"Y",IF(AND(H62&gt;='Intersection Mileposts'!$F$18,H62&lt;='Intersection Mileposts'!$G$18),"Y",IF(AND(H62&gt;='Intersection Mileposts'!$F$19,H62&lt;='Intersection Mileposts'!$G$19),"Y",IF(AND(H62&gt;='Intersection Mileposts'!$F$20,H62&lt;='Intersection Mileposts'!$G$20),"Y",IF(AND(H62&gt;='Intersection Mileposts'!$F$21,H62&lt;='Intersection Mileposts'!$G$21),"Y",IF(AND(H62&gt;='Intersection Mileposts'!$F$22,H62&lt;='Intersection Mileposts'!$G$22),"Y",IF(AND(H62&gt;='Intersection Mileposts'!$F$23,H62&lt;='Intersection Mileposts'!$G$23),"Y",IF(AND(H62&gt;='Intersection Mileposts'!$F$24,H62&lt;='Intersection Mileposts'!$G$24),"Y",IF(AND(H62&gt;='Intersection Mileposts'!$F$25,H62&lt;='Intersection Mileposts'!$G$25),"Y",IF(AND(H62&gt;='Intersection Mileposts'!$F$26,H62&lt;='Intersection Mileposts'!$G$26),"Y",IF(AND(H62&gt;='Intersection Mileposts'!$F$27,H62&lt;='Intersection Mileposts'!$G$27),"Y",IF(AND(H62&gt;='Intersection Mileposts'!$F$28,H62&lt;='Intersection Mileposts'!$G$28),"Y",IF(AND(H62&gt;='Intersection Mileposts'!$F$29,H62&lt;='Intersection Mileposts'!$G$29),"Y", IF(AND(H62&gt;='Intersection Mileposts'!$F$30,H62&lt;='Intersection Mileposts'!$G$30),"Y",IF(AND(H62&gt;='Intersection Mileposts'!$F$31,H62&lt;='Intersection Mileposts'!$G$31),"Y",IF(AND(H62&gt;='Intersection Mileposts'!$F$32,H62&lt;='Intersection Mileposts'!$G$32),"Y",IF(AND(H62&gt;='Intersection Mileposts'!$F$33,H62&lt;='Intersection Mileposts'!$G$33),"Y",IF(AND(H62&gt;='Intersection Mileposts'!$F$34,H62&lt;='Intersection Mileposts'!$G$34),"Y",IF(AND(H62&gt;='Intersection Mileposts'!$F$35,H62&lt;='Intersection Mileposts'!$G$35),"Y",IF(AND(H62&gt;='Intersection Mileposts'!$F$36,H62&lt;='Intersection Mileposts'!$G$36),"Y",IF(AND(H62&gt;='Intersection Mileposts'!$F$37,H62&lt;='Intersection Mileposts'!$G$37),"Y",IF(AND(H62&gt;='Intersection Mileposts'!$F$38,H62&lt;='Intersection Mileposts'!$G$38),"Y",IF(AND(H62&gt;='Intersection Mileposts'!$F$39,H62&lt;='Intersection Mileposts'!$G$39),"Y","N"))))))))))))))))))))))))))))))))))))</f>
        <v/>
      </c>
    </row>
    <row r="63" spans="1:46" x14ac:dyDescent="0.35">
      <c r="A63" s="271"/>
      <c r="B63" s="269"/>
      <c r="C63" s="270"/>
      <c r="D63" s="270"/>
      <c r="E63" s="270"/>
      <c r="F63" s="270"/>
      <c r="G63" s="272"/>
      <c r="H63" s="273"/>
      <c r="I63" s="271"/>
      <c r="J63" s="268"/>
      <c r="K63" s="268"/>
      <c r="L63" s="274"/>
      <c r="M63" s="275"/>
      <c r="N63" s="276"/>
      <c r="P63" s="291" t="str">
        <f>IF(R63 = "", "", COUNT($R$4:R63))</f>
        <v/>
      </c>
      <c r="Q63" s="291" t="str">
        <f t="shared" si="0"/>
        <v/>
      </c>
      <c r="R63" s="292" t="str">
        <f t="shared" si="1"/>
        <v/>
      </c>
      <c r="S63" s="293" t="str">
        <f t="shared" si="3"/>
        <v/>
      </c>
      <c r="T63" s="294" t="str">
        <f t="shared" si="4"/>
        <v/>
      </c>
      <c r="U63" s="295" t="str">
        <f t="shared" si="5"/>
        <v/>
      </c>
      <c r="V63" s="296" t="str">
        <f t="shared" si="6"/>
        <v/>
      </c>
      <c r="W63" s="8"/>
      <c r="AR63" s="2" t="str">
        <f t="shared" si="8"/>
        <v/>
      </c>
      <c r="AS63" s="2" t="str">
        <f t="shared" si="2"/>
        <v/>
      </c>
      <c r="AT63" s="2" t="str">
        <f>IF(AR63="","",IF(AND(H63&gt;='Intersection Mileposts'!$F$5,H63&lt;='Intersection Mileposts'!$G$5),"Y",IF(AND(H63&gt;='Intersection Mileposts'!$F$6,H63&lt;='Intersection Mileposts'!$G$6),"Y",IF(AND(H63&gt;='Intersection Mileposts'!$F$7,H63&lt;='Intersection Mileposts'!$G$7),"Y",IF(AND(H63&gt;='Intersection Mileposts'!$F$8,H63&lt;='Intersection Mileposts'!$G$8),"Y",IF(AND(H63&gt;='Intersection Mileposts'!$F$9,H63&lt;='Intersection Mileposts'!$G$9),"Y",IF(AND(H63&gt;='Intersection Mileposts'!$F$10,H63&lt;='Intersection Mileposts'!$G$10),"Y",IF(AND(H63&gt;='Intersection Mileposts'!$F$11,H63&lt;='Intersection Mileposts'!$G$11),"Y",IF(AND(H63&gt;='Intersection Mileposts'!$F$12,H63&lt;='Intersection Mileposts'!$G$12),"Y",IF(AND(H63&gt;='Intersection Mileposts'!$F$13,H63&lt;='Intersection Mileposts'!$G$13),"Y",IF(AND(H63&gt;='Intersection Mileposts'!$F$14,H63&lt;='Intersection Mileposts'!$G$14),"Y",IF(AND(H63&gt;='Intersection Mileposts'!$F$15,H63&lt;='Intersection Mileposts'!$G$15),"Y",IF(AND(H63&gt;='Intersection Mileposts'!$F$16,H63&lt;='Intersection Mileposts'!$G$16),"Y",IF(AND(H63&gt;='Intersection Mileposts'!$F$17,H63&lt;='Intersection Mileposts'!$G$17),"Y",IF(AND(H63&gt;='Intersection Mileposts'!$F$18,H63&lt;='Intersection Mileposts'!$G$18),"Y",IF(AND(H63&gt;='Intersection Mileposts'!$F$19,H63&lt;='Intersection Mileposts'!$G$19),"Y",IF(AND(H63&gt;='Intersection Mileposts'!$F$20,H63&lt;='Intersection Mileposts'!$G$20),"Y",IF(AND(H63&gt;='Intersection Mileposts'!$F$21,H63&lt;='Intersection Mileposts'!$G$21),"Y",IF(AND(H63&gt;='Intersection Mileposts'!$F$22,H63&lt;='Intersection Mileposts'!$G$22),"Y",IF(AND(H63&gt;='Intersection Mileposts'!$F$23,H63&lt;='Intersection Mileposts'!$G$23),"Y",IF(AND(H63&gt;='Intersection Mileposts'!$F$24,H63&lt;='Intersection Mileposts'!$G$24),"Y",IF(AND(H63&gt;='Intersection Mileposts'!$F$25,H63&lt;='Intersection Mileposts'!$G$25),"Y",IF(AND(H63&gt;='Intersection Mileposts'!$F$26,H63&lt;='Intersection Mileposts'!$G$26),"Y",IF(AND(H63&gt;='Intersection Mileposts'!$F$27,H63&lt;='Intersection Mileposts'!$G$27),"Y",IF(AND(H63&gt;='Intersection Mileposts'!$F$28,H63&lt;='Intersection Mileposts'!$G$28),"Y",IF(AND(H63&gt;='Intersection Mileposts'!$F$29,H63&lt;='Intersection Mileposts'!$G$29),"Y", IF(AND(H63&gt;='Intersection Mileposts'!$F$30,H63&lt;='Intersection Mileposts'!$G$30),"Y",IF(AND(H63&gt;='Intersection Mileposts'!$F$31,H63&lt;='Intersection Mileposts'!$G$31),"Y",IF(AND(H63&gt;='Intersection Mileposts'!$F$32,H63&lt;='Intersection Mileposts'!$G$32),"Y",IF(AND(H63&gt;='Intersection Mileposts'!$F$33,H63&lt;='Intersection Mileposts'!$G$33),"Y",IF(AND(H63&gt;='Intersection Mileposts'!$F$34,H63&lt;='Intersection Mileposts'!$G$34),"Y",IF(AND(H63&gt;='Intersection Mileposts'!$F$35,H63&lt;='Intersection Mileposts'!$G$35),"Y",IF(AND(H63&gt;='Intersection Mileposts'!$F$36,H63&lt;='Intersection Mileposts'!$G$36),"Y",IF(AND(H63&gt;='Intersection Mileposts'!$F$37,H63&lt;='Intersection Mileposts'!$G$37),"Y",IF(AND(H63&gt;='Intersection Mileposts'!$F$38,H63&lt;='Intersection Mileposts'!$G$38),"Y",IF(AND(H63&gt;='Intersection Mileposts'!$F$39,H63&lt;='Intersection Mileposts'!$G$39),"Y","N"))))))))))))))))))))))))))))))))))))</f>
        <v/>
      </c>
    </row>
    <row r="64" spans="1:46" x14ac:dyDescent="0.35">
      <c r="A64" s="271"/>
      <c r="B64" s="269"/>
      <c r="C64" s="270"/>
      <c r="D64" s="270"/>
      <c r="E64" s="270"/>
      <c r="F64" s="270"/>
      <c r="G64" s="272"/>
      <c r="H64" s="273"/>
      <c r="I64" s="271"/>
      <c r="J64" s="268"/>
      <c r="K64" s="268"/>
      <c r="L64" s="274"/>
      <c r="M64" s="275"/>
      <c r="N64" s="276"/>
      <c r="P64" s="291" t="str">
        <f>IF(R64 = "", "", COUNT($R$4:R64))</f>
        <v/>
      </c>
      <c r="Q64" s="291" t="str">
        <f t="shared" si="0"/>
        <v/>
      </c>
      <c r="R64" s="292" t="str">
        <f t="shared" si="1"/>
        <v/>
      </c>
      <c r="S64" s="293" t="str">
        <f t="shared" si="3"/>
        <v/>
      </c>
      <c r="T64" s="294" t="str">
        <f t="shared" si="4"/>
        <v/>
      </c>
      <c r="U64" s="295" t="str">
        <f t="shared" si="5"/>
        <v/>
      </c>
      <c r="V64" s="296" t="str">
        <f t="shared" si="6"/>
        <v/>
      </c>
      <c r="W64" s="8"/>
      <c r="AR64" s="2" t="str">
        <f t="shared" si="8"/>
        <v/>
      </c>
      <c r="AS64" s="2" t="str">
        <f t="shared" si="2"/>
        <v/>
      </c>
      <c r="AT64" s="2" t="str">
        <f>IF(AR64="","",IF(AND(H64&gt;='Intersection Mileposts'!$F$5,H64&lt;='Intersection Mileposts'!$G$5),"Y",IF(AND(H64&gt;='Intersection Mileposts'!$F$6,H64&lt;='Intersection Mileposts'!$G$6),"Y",IF(AND(H64&gt;='Intersection Mileposts'!$F$7,H64&lt;='Intersection Mileposts'!$G$7),"Y",IF(AND(H64&gt;='Intersection Mileposts'!$F$8,H64&lt;='Intersection Mileposts'!$G$8),"Y",IF(AND(H64&gt;='Intersection Mileposts'!$F$9,H64&lt;='Intersection Mileposts'!$G$9),"Y",IF(AND(H64&gt;='Intersection Mileposts'!$F$10,H64&lt;='Intersection Mileposts'!$G$10),"Y",IF(AND(H64&gt;='Intersection Mileposts'!$F$11,H64&lt;='Intersection Mileposts'!$G$11),"Y",IF(AND(H64&gt;='Intersection Mileposts'!$F$12,H64&lt;='Intersection Mileposts'!$G$12),"Y",IF(AND(H64&gt;='Intersection Mileposts'!$F$13,H64&lt;='Intersection Mileposts'!$G$13),"Y",IF(AND(H64&gt;='Intersection Mileposts'!$F$14,H64&lt;='Intersection Mileposts'!$G$14),"Y",IF(AND(H64&gt;='Intersection Mileposts'!$F$15,H64&lt;='Intersection Mileposts'!$G$15),"Y",IF(AND(H64&gt;='Intersection Mileposts'!$F$16,H64&lt;='Intersection Mileposts'!$G$16),"Y",IF(AND(H64&gt;='Intersection Mileposts'!$F$17,H64&lt;='Intersection Mileposts'!$G$17),"Y",IF(AND(H64&gt;='Intersection Mileposts'!$F$18,H64&lt;='Intersection Mileposts'!$G$18),"Y",IF(AND(H64&gt;='Intersection Mileposts'!$F$19,H64&lt;='Intersection Mileposts'!$G$19),"Y",IF(AND(H64&gt;='Intersection Mileposts'!$F$20,H64&lt;='Intersection Mileposts'!$G$20),"Y",IF(AND(H64&gt;='Intersection Mileposts'!$F$21,H64&lt;='Intersection Mileposts'!$G$21),"Y",IF(AND(H64&gt;='Intersection Mileposts'!$F$22,H64&lt;='Intersection Mileposts'!$G$22),"Y",IF(AND(H64&gt;='Intersection Mileposts'!$F$23,H64&lt;='Intersection Mileposts'!$G$23),"Y",IF(AND(H64&gt;='Intersection Mileposts'!$F$24,H64&lt;='Intersection Mileposts'!$G$24),"Y",IF(AND(H64&gt;='Intersection Mileposts'!$F$25,H64&lt;='Intersection Mileposts'!$G$25),"Y",IF(AND(H64&gt;='Intersection Mileposts'!$F$26,H64&lt;='Intersection Mileposts'!$G$26),"Y",IF(AND(H64&gt;='Intersection Mileposts'!$F$27,H64&lt;='Intersection Mileposts'!$G$27),"Y",IF(AND(H64&gt;='Intersection Mileposts'!$F$28,H64&lt;='Intersection Mileposts'!$G$28),"Y",IF(AND(H64&gt;='Intersection Mileposts'!$F$29,H64&lt;='Intersection Mileposts'!$G$29),"Y", IF(AND(H64&gt;='Intersection Mileposts'!$F$30,H64&lt;='Intersection Mileposts'!$G$30),"Y",IF(AND(H64&gt;='Intersection Mileposts'!$F$31,H64&lt;='Intersection Mileposts'!$G$31),"Y",IF(AND(H64&gt;='Intersection Mileposts'!$F$32,H64&lt;='Intersection Mileposts'!$G$32),"Y",IF(AND(H64&gt;='Intersection Mileposts'!$F$33,H64&lt;='Intersection Mileposts'!$G$33),"Y",IF(AND(H64&gt;='Intersection Mileposts'!$F$34,H64&lt;='Intersection Mileposts'!$G$34),"Y",IF(AND(H64&gt;='Intersection Mileposts'!$F$35,H64&lt;='Intersection Mileposts'!$G$35),"Y",IF(AND(H64&gt;='Intersection Mileposts'!$F$36,H64&lt;='Intersection Mileposts'!$G$36),"Y",IF(AND(H64&gt;='Intersection Mileposts'!$F$37,H64&lt;='Intersection Mileposts'!$G$37),"Y",IF(AND(H64&gt;='Intersection Mileposts'!$F$38,H64&lt;='Intersection Mileposts'!$G$38),"Y",IF(AND(H64&gt;='Intersection Mileposts'!$F$39,H64&lt;='Intersection Mileposts'!$G$39),"Y","N"))))))))))))))))))))))))))))))))))))</f>
        <v/>
      </c>
    </row>
    <row r="65" spans="1:46" x14ac:dyDescent="0.35">
      <c r="A65" s="271"/>
      <c r="B65" s="269"/>
      <c r="C65" s="270"/>
      <c r="D65" s="270"/>
      <c r="E65" s="270"/>
      <c r="F65" s="270"/>
      <c r="G65" s="272"/>
      <c r="H65" s="273"/>
      <c r="I65" s="271"/>
      <c r="J65" s="268"/>
      <c r="K65" s="268"/>
      <c r="L65" s="274"/>
      <c r="M65" s="275"/>
      <c r="N65" s="276"/>
      <c r="P65" s="291" t="str">
        <f>IF(R65 = "", "", COUNT($R$4:R65))</f>
        <v/>
      </c>
      <c r="Q65" s="291" t="str">
        <f t="shared" si="0"/>
        <v/>
      </c>
      <c r="R65" s="292" t="str">
        <f t="shared" si="1"/>
        <v/>
      </c>
      <c r="S65" s="293" t="str">
        <f t="shared" si="3"/>
        <v/>
      </c>
      <c r="T65" s="294" t="str">
        <f t="shared" si="4"/>
        <v/>
      </c>
      <c r="U65" s="295" t="str">
        <f t="shared" si="5"/>
        <v/>
      </c>
      <c r="V65" s="296" t="str">
        <f t="shared" si="6"/>
        <v/>
      </c>
      <c r="W65" s="8"/>
      <c r="AR65" s="2" t="str">
        <f t="shared" si="8"/>
        <v/>
      </c>
      <c r="AS65" s="2" t="str">
        <f t="shared" si="2"/>
        <v/>
      </c>
      <c r="AT65" s="2" t="str">
        <f>IF(AR65="","",IF(AND(H65&gt;='Intersection Mileposts'!$F$5,H65&lt;='Intersection Mileposts'!$G$5),"Y",IF(AND(H65&gt;='Intersection Mileposts'!$F$6,H65&lt;='Intersection Mileposts'!$G$6),"Y",IF(AND(H65&gt;='Intersection Mileposts'!$F$7,H65&lt;='Intersection Mileposts'!$G$7),"Y",IF(AND(H65&gt;='Intersection Mileposts'!$F$8,H65&lt;='Intersection Mileposts'!$G$8),"Y",IF(AND(H65&gt;='Intersection Mileposts'!$F$9,H65&lt;='Intersection Mileposts'!$G$9),"Y",IF(AND(H65&gt;='Intersection Mileposts'!$F$10,H65&lt;='Intersection Mileposts'!$G$10),"Y",IF(AND(H65&gt;='Intersection Mileposts'!$F$11,H65&lt;='Intersection Mileposts'!$G$11),"Y",IF(AND(H65&gt;='Intersection Mileposts'!$F$12,H65&lt;='Intersection Mileposts'!$G$12),"Y",IF(AND(H65&gt;='Intersection Mileposts'!$F$13,H65&lt;='Intersection Mileposts'!$G$13),"Y",IF(AND(H65&gt;='Intersection Mileposts'!$F$14,H65&lt;='Intersection Mileposts'!$G$14),"Y",IF(AND(H65&gt;='Intersection Mileposts'!$F$15,H65&lt;='Intersection Mileposts'!$G$15),"Y",IF(AND(H65&gt;='Intersection Mileposts'!$F$16,H65&lt;='Intersection Mileposts'!$G$16),"Y",IF(AND(H65&gt;='Intersection Mileposts'!$F$17,H65&lt;='Intersection Mileposts'!$G$17),"Y",IF(AND(H65&gt;='Intersection Mileposts'!$F$18,H65&lt;='Intersection Mileposts'!$G$18),"Y",IF(AND(H65&gt;='Intersection Mileposts'!$F$19,H65&lt;='Intersection Mileposts'!$G$19),"Y",IF(AND(H65&gt;='Intersection Mileposts'!$F$20,H65&lt;='Intersection Mileposts'!$G$20),"Y",IF(AND(H65&gt;='Intersection Mileposts'!$F$21,H65&lt;='Intersection Mileposts'!$G$21),"Y",IF(AND(H65&gt;='Intersection Mileposts'!$F$22,H65&lt;='Intersection Mileposts'!$G$22),"Y",IF(AND(H65&gt;='Intersection Mileposts'!$F$23,H65&lt;='Intersection Mileposts'!$G$23),"Y",IF(AND(H65&gt;='Intersection Mileposts'!$F$24,H65&lt;='Intersection Mileposts'!$G$24),"Y",IF(AND(H65&gt;='Intersection Mileposts'!$F$25,H65&lt;='Intersection Mileposts'!$G$25),"Y",IF(AND(H65&gt;='Intersection Mileposts'!$F$26,H65&lt;='Intersection Mileposts'!$G$26),"Y",IF(AND(H65&gt;='Intersection Mileposts'!$F$27,H65&lt;='Intersection Mileposts'!$G$27),"Y",IF(AND(H65&gt;='Intersection Mileposts'!$F$28,H65&lt;='Intersection Mileposts'!$G$28),"Y",IF(AND(H65&gt;='Intersection Mileposts'!$F$29,H65&lt;='Intersection Mileposts'!$G$29),"Y", IF(AND(H65&gt;='Intersection Mileposts'!$F$30,H65&lt;='Intersection Mileposts'!$G$30),"Y",IF(AND(H65&gt;='Intersection Mileposts'!$F$31,H65&lt;='Intersection Mileposts'!$G$31),"Y",IF(AND(H65&gt;='Intersection Mileposts'!$F$32,H65&lt;='Intersection Mileposts'!$G$32),"Y",IF(AND(H65&gt;='Intersection Mileposts'!$F$33,H65&lt;='Intersection Mileposts'!$G$33),"Y",IF(AND(H65&gt;='Intersection Mileposts'!$F$34,H65&lt;='Intersection Mileposts'!$G$34),"Y",IF(AND(H65&gt;='Intersection Mileposts'!$F$35,H65&lt;='Intersection Mileposts'!$G$35),"Y",IF(AND(H65&gt;='Intersection Mileposts'!$F$36,H65&lt;='Intersection Mileposts'!$G$36),"Y",IF(AND(H65&gt;='Intersection Mileposts'!$F$37,H65&lt;='Intersection Mileposts'!$G$37),"Y",IF(AND(H65&gt;='Intersection Mileposts'!$F$38,H65&lt;='Intersection Mileposts'!$G$38),"Y",IF(AND(H65&gt;='Intersection Mileposts'!$F$39,H65&lt;='Intersection Mileposts'!$G$39),"Y","N"))))))))))))))))))))))))))))))))))))</f>
        <v/>
      </c>
    </row>
    <row r="66" spans="1:46" x14ac:dyDescent="0.35">
      <c r="A66" s="271"/>
      <c r="B66" s="269"/>
      <c r="C66" s="270"/>
      <c r="D66" s="270"/>
      <c r="E66" s="270"/>
      <c r="F66" s="270"/>
      <c r="G66" s="272"/>
      <c r="H66" s="273"/>
      <c r="I66" s="271"/>
      <c r="J66" s="268"/>
      <c r="K66" s="268"/>
      <c r="L66" s="274"/>
      <c r="M66" s="275"/>
      <c r="N66" s="276"/>
      <c r="P66" s="291" t="str">
        <f>IF(R66 = "", "", COUNT($R$4:R66))</f>
        <v/>
      </c>
      <c r="Q66" s="291" t="str">
        <f t="shared" si="0"/>
        <v/>
      </c>
      <c r="R66" s="292" t="str">
        <f t="shared" si="1"/>
        <v/>
      </c>
      <c r="S66" s="293" t="str">
        <f t="shared" si="3"/>
        <v/>
      </c>
      <c r="T66" s="294" t="str">
        <f t="shared" si="4"/>
        <v/>
      </c>
      <c r="U66" s="295" t="str">
        <f t="shared" si="5"/>
        <v/>
      </c>
      <c r="V66" s="296" t="str">
        <f t="shared" si="6"/>
        <v/>
      </c>
      <c r="W66" s="8"/>
      <c r="AR66" s="2" t="str">
        <f t="shared" si="8"/>
        <v/>
      </c>
      <c r="AS66" s="2" t="str">
        <f t="shared" si="2"/>
        <v/>
      </c>
      <c r="AT66" s="2" t="str">
        <f>IF(AR66="","",IF(AND(H66&gt;='Intersection Mileposts'!$F$5,H66&lt;='Intersection Mileposts'!$G$5),"Y",IF(AND(H66&gt;='Intersection Mileposts'!$F$6,H66&lt;='Intersection Mileposts'!$G$6),"Y",IF(AND(H66&gt;='Intersection Mileposts'!$F$7,H66&lt;='Intersection Mileposts'!$G$7),"Y",IF(AND(H66&gt;='Intersection Mileposts'!$F$8,H66&lt;='Intersection Mileposts'!$G$8),"Y",IF(AND(H66&gt;='Intersection Mileposts'!$F$9,H66&lt;='Intersection Mileposts'!$G$9),"Y",IF(AND(H66&gt;='Intersection Mileposts'!$F$10,H66&lt;='Intersection Mileposts'!$G$10),"Y",IF(AND(H66&gt;='Intersection Mileposts'!$F$11,H66&lt;='Intersection Mileposts'!$G$11),"Y",IF(AND(H66&gt;='Intersection Mileposts'!$F$12,H66&lt;='Intersection Mileposts'!$G$12),"Y",IF(AND(H66&gt;='Intersection Mileposts'!$F$13,H66&lt;='Intersection Mileposts'!$G$13),"Y",IF(AND(H66&gt;='Intersection Mileposts'!$F$14,H66&lt;='Intersection Mileposts'!$G$14),"Y",IF(AND(H66&gt;='Intersection Mileposts'!$F$15,H66&lt;='Intersection Mileposts'!$G$15),"Y",IF(AND(H66&gt;='Intersection Mileposts'!$F$16,H66&lt;='Intersection Mileposts'!$G$16),"Y",IF(AND(H66&gt;='Intersection Mileposts'!$F$17,H66&lt;='Intersection Mileposts'!$G$17),"Y",IF(AND(H66&gt;='Intersection Mileposts'!$F$18,H66&lt;='Intersection Mileposts'!$G$18),"Y",IF(AND(H66&gt;='Intersection Mileposts'!$F$19,H66&lt;='Intersection Mileposts'!$G$19),"Y",IF(AND(H66&gt;='Intersection Mileposts'!$F$20,H66&lt;='Intersection Mileposts'!$G$20),"Y",IF(AND(H66&gt;='Intersection Mileposts'!$F$21,H66&lt;='Intersection Mileposts'!$G$21),"Y",IF(AND(H66&gt;='Intersection Mileposts'!$F$22,H66&lt;='Intersection Mileposts'!$G$22),"Y",IF(AND(H66&gt;='Intersection Mileposts'!$F$23,H66&lt;='Intersection Mileposts'!$G$23),"Y",IF(AND(H66&gt;='Intersection Mileposts'!$F$24,H66&lt;='Intersection Mileposts'!$G$24),"Y",IF(AND(H66&gt;='Intersection Mileposts'!$F$25,H66&lt;='Intersection Mileposts'!$G$25),"Y",IF(AND(H66&gt;='Intersection Mileposts'!$F$26,H66&lt;='Intersection Mileposts'!$G$26),"Y",IF(AND(H66&gt;='Intersection Mileposts'!$F$27,H66&lt;='Intersection Mileposts'!$G$27),"Y",IF(AND(H66&gt;='Intersection Mileposts'!$F$28,H66&lt;='Intersection Mileposts'!$G$28),"Y",IF(AND(H66&gt;='Intersection Mileposts'!$F$29,H66&lt;='Intersection Mileposts'!$G$29),"Y", IF(AND(H66&gt;='Intersection Mileposts'!$F$30,H66&lt;='Intersection Mileposts'!$G$30),"Y",IF(AND(H66&gt;='Intersection Mileposts'!$F$31,H66&lt;='Intersection Mileposts'!$G$31),"Y",IF(AND(H66&gt;='Intersection Mileposts'!$F$32,H66&lt;='Intersection Mileposts'!$G$32),"Y",IF(AND(H66&gt;='Intersection Mileposts'!$F$33,H66&lt;='Intersection Mileposts'!$G$33),"Y",IF(AND(H66&gt;='Intersection Mileposts'!$F$34,H66&lt;='Intersection Mileposts'!$G$34),"Y",IF(AND(H66&gt;='Intersection Mileposts'!$F$35,H66&lt;='Intersection Mileposts'!$G$35),"Y",IF(AND(H66&gt;='Intersection Mileposts'!$F$36,H66&lt;='Intersection Mileposts'!$G$36),"Y",IF(AND(H66&gt;='Intersection Mileposts'!$F$37,H66&lt;='Intersection Mileposts'!$G$37),"Y",IF(AND(H66&gt;='Intersection Mileposts'!$F$38,H66&lt;='Intersection Mileposts'!$G$38),"Y",IF(AND(H66&gt;='Intersection Mileposts'!$F$39,H66&lt;='Intersection Mileposts'!$G$39),"Y","N"))))))))))))))))))))))))))))))))))))</f>
        <v/>
      </c>
    </row>
    <row r="67" spans="1:46" x14ac:dyDescent="0.35">
      <c r="A67" s="271"/>
      <c r="B67" s="269"/>
      <c r="C67" s="270"/>
      <c r="D67" s="270"/>
      <c r="E67" s="270"/>
      <c r="F67" s="270"/>
      <c r="G67" s="272"/>
      <c r="H67" s="273"/>
      <c r="I67" s="271"/>
      <c r="J67" s="268"/>
      <c r="K67" s="268"/>
      <c r="L67" s="274"/>
      <c r="M67" s="275"/>
      <c r="N67" s="276"/>
      <c r="P67" s="291" t="str">
        <f>IF(R67 = "", "", COUNT($R$4:R67))</f>
        <v/>
      </c>
      <c r="Q67" s="291" t="str">
        <f t="shared" si="0"/>
        <v/>
      </c>
      <c r="R67" s="292" t="str">
        <f t="shared" si="1"/>
        <v/>
      </c>
      <c r="S67" s="293" t="str">
        <f t="shared" si="3"/>
        <v/>
      </c>
      <c r="T67" s="294" t="str">
        <f t="shared" si="4"/>
        <v/>
      </c>
      <c r="U67" s="295" t="str">
        <f t="shared" si="5"/>
        <v/>
      </c>
      <c r="V67" s="296" t="str">
        <f t="shared" si="6"/>
        <v/>
      </c>
      <c r="W67" s="8"/>
      <c r="AR67" s="2" t="str">
        <f t="shared" si="8"/>
        <v/>
      </c>
      <c r="AS67" s="2" t="str">
        <f t="shared" si="2"/>
        <v/>
      </c>
      <c r="AT67" s="2" t="str">
        <f>IF(AR67="","",IF(AND(H67&gt;='Intersection Mileposts'!$F$5,H67&lt;='Intersection Mileposts'!$G$5),"Y",IF(AND(H67&gt;='Intersection Mileposts'!$F$6,H67&lt;='Intersection Mileposts'!$G$6),"Y",IF(AND(H67&gt;='Intersection Mileposts'!$F$7,H67&lt;='Intersection Mileposts'!$G$7),"Y",IF(AND(H67&gt;='Intersection Mileposts'!$F$8,H67&lt;='Intersection Mileposts'!$G$8),"Y",IF(AND(H67&gt;='Intersection Mileposts'!$F$9,H67&lt;='Intersection Mileposts'!$G$9),"Y",IF(AND(H67&gt;='Intersection Mileposts'!$F$10,H67&lt;='Intersection Mileposts'!$G$10),"Y",IF(AND(H67&gt;='Intersection Mileposts'!$F$11,H67&lt;='Intersection Mileposts'!$G$11),"Y",IF(AND(H67&gt;='Intersection Mileposts'!$F$12,H67&lt;='Intersection Mileposts'!$G$12),"Y",IF(AND(H67&gt;='Intersection Mileposts'!$F$13,H67&lt;='Intersection Mileposts'!$G$13),"Y",IF(AND(H67&gt;='Intersection Mileposts'!$F$14,H67&lt;='Intersection Mileposts'!$G$14),"Y",IF(AND(H67&gt;='Intersection Mileposts'!$F$15,H67&lt;='Intersection Mileposts'!$G$15),"Y",IF(AND(H67&gt;='Intersection Mileposts'!$F$16,H67&lt;='Intersection Mileposts'!$G$16),"Y",IF(AND(H67&gt;='Intersection Mileposts'!$F$17,H67&lt;='Intersection Mileposts'!$G$17),"Y",IF(AND(H67&gt;='Intersection Mileposts'!$F$18,H67&lt;='Intersection Mileposts'!$G$18),"Y",IF(AND(H67&gt;='Intersection Mileposts'!$F$19,H67&lt;='Intersection Mileposts'!$G$19),"Y",IF(AND(H67&gt;='Intersection Mileposts'!$F$20,H67&lt;='Intersection Mileposts'!$G$20),"Y",IF(AND(H67&gt;='Intersection Mileposts'!$F$21,H67&lt;='Intersection Mileposts'!$G$21),"Y",IF(AND(H67&gt;='Intersection Mileposts'!$F$22,H67&lt;='Intersection Mileposts'!$G$22),"Y",IF(AND(H67&gt;='Intersection Mileposts'!$F$23,H67&lt;='Intersection Mileposts'!$G$23),"Y",IF(AND(H67&gt;='Intersection Mileposts'!$F$24,H67&lt;='Intersection Mileposts'!$G$24),"Y",IF(AND(H67&gt;='Intersection Mileposts'!$F$25,H67&lt;='Intersection Mileposts'!$G$25),"Y",IF(AND(H67&gt;='Intersection Mileposts'!$F$26,H67&lt;='Intersection Mileposts'!$G$26),"Y",IF(AND(H67&gt;='Intersection Mileposts'!$F$27,H67&lt;='Intersection Mileposts'!$G$27),"Y",IF(AND(H67&gt;='Intersection Mileposts'!$F$28,H67&lt;='Intersection Mileposts'!$G$28),"Y",IF(AND(H67&gt;='Intersection Mileposts'!$F$29,H67&lt;='Intersection Mileposts'!$G$29),"Y", IF(AND(H67&gt;='Intersection Mileposts'!$F$30,H67&lt;='Intersection Mileposts'!$G$30),"Y",IF(AND(H67&gt;='Intersection Mileposts'!$F$31,H67&lt;='Intersection Mileposts'!$G$31),"Y",IF(AND(H67&gt;='Intersection Mileposts'!$F$32,H67&lt;='Intersection Mileposts'!$G$32),"Y",IF(AND(H67&gt;='Intersection Mileposts'!$F$33,H67&lt;='Intersection Mileposts'!$G$33),"Y",IF(AND(H67&gt;='Intersection Mileposts'!$F$34,H67&lt;='Intersection Mileposts'!$G$34),"Y",IF(AND(H67&gt;='Intersection Mileposts'!$F$35,H67&lt;='Intersection Mileposts'!$G$35),"Y",IF(AND(H67&gt;='Intersection Mileposts'!$F$36,H67&lt;='Intersection Mileposts'!$G$36),"Y",IF(AND(H67&gt;='Intersection Mileposts'!$F$37,H67&lt;='Intersection Mileposts'!$G$37),"Y",IF(AND(H67&gt;='Intersection Mileposts'!$F$38,H67&lt;='Intersection Mileposts'!$G$38),"Y",IF(AND(H67&gt;='Intersection Mileposts'!$F$39,H67&lt;='Intersection Mileposts'!$G$39),"Y","N"))))))))))))))))))))))))))))))))))))</f>
        <v/>
      </c>
    </row>
    <row r="68" spans="1:46" x14ac:dyDescent="0.35">
      <c r="A68" s="271"/>
      <c r="B68" s="269"/>
      <c r="C68" s="270"/>
      <c r="D68" s="270"/>
      <c r="E68" s="270"/>
      <c r="F68" s="270"/>
      <c r="G68" s="272"/>
      <c r="H68" s="273"/>
      <c r="I68" s="271"/>
      <c r="J68" s="268"/>
      <c r="K68" s="268"/>
      <c r="L68" s="274"/>
      <c r="M68" s="275"/>
      <c r="N68" s="276"/>
      <c r="P68" s="291" t="str">
        <f>IF(R68 = "", "", COUNT($R$4:R68))</f>
        <v/>
      </c>
      <c r="Q68" s="291" t="str">
        <f t="shared" ref="Q68:Q131" si="9">IF(B68="", "", YEAR(B68))</f>
        <v/>
      </c>
      <c r="R68" s="292" t="str">
        <f t="shared" ref="R68:R131" si="10">IF(A68="", "", IF(G68="",1,IF(G68="O",1,IF(G68="C",8.4,IF(G68="B",8.4,IF(G68="A",76.8,IF(G68="K",76.8,"ERR")))))))</f>
        <v/>
      </c>
      <c r="S68" s="293" t="str">
        <f t="shared" si="3"/>
        <v/>
      </c>
      <c r="T68" s="294" t="str">
        <f t="shared" si="4"/>
        <v/>
      </c>
      <c r="U68" s="295" t="str">
        <f t="shared" si="5"/>
        <v/>
      </c>
      <c r="V68" s="296" t="str">
        <f t="shared" si="6"/>
        <v/>
      </c>
      <c r="W68" s="8"/>
      <c r="AR68" s="2" t="str">
        <f t="shared" si="8"/>
        <v/>
      </c>
      <c r="AS68" s="2" t="str">
        <f t="shared" ref="AS68:AS131" si="11">IF(OR(M68="Y",N68="Y"),"Y","")</f>
        <v/>
      </c>
      <c r="AT68" s="2" t="str">
        <f>IF(AR68="","",IF(AND(H68&gt;='Intersection Mileposts'!$F$5,H68&lt;='Intersection Mileposts'!$G$5),"Y",IF(AND(H68&gt;='Intersection Mileposts'!$F$6,H68&lt;='Intersection Mileposts'!$G$6),"Y",IF(AND(H68&gt;='Intersection Mileposts'!$F$7,H68&lt;='Intersection Mileposts'!$G$7),"Y",IF(AND(H68&gt;='Intersection Mileposts'!$F$8,H68&lt;='Intersection Mileposts'!$G$8),"Y",IF(AND(H68&gt;='Intersection Mileposts'!$F$9,H68&lt;='Intersection Mileposts'!$G$9),"Y",IF(AND(H68&gt;='Intersection Mileposts'!$F$10,H68&lt;='Intersection Mileposts'!$G$10),"Y",IF(AND(H68&gt;='Intersection Mileposts'!$F$11,H68&lt;='Intersection Mileposts'!$G$11),"Y",IF(AND(H68&gt;='Intersection Mileposts'!$F$12,H68&lt;='Intersection Mileposts'!$G$12),"Y",IF(AND(H68&gt;='Intersection Mileposts'!$F$13,H68&lt;='Intersection Mileposts'!$G$13),"Y",IF(AND(H68&gt;='Intersection Mileposts'!$F$14,H68&lt;='Intersection Mileposts'!$G$14),"Y",IF(AND(H68&gt;='Intersection Mileposts'!$F$15,H68&lt;='Intersection Mileposts'!$G$15),"Y",IF(AND(H68&gt;='Intersection Mileposts'!$F$16,H68&lt;='Intersection Mileposts'!$G$16),"Y",IF(AND(H68&gt;='Intersection Mileposts'!$F$17,H68&lt;='Intersection Mileposts'!$G$17),"Y",IF(AND(H68&gt;='Intersection Mileposts'!$F$18,H68&lt;='Intersection Mileposts'!$G$18),"Y",IF(AND(H68&gt;='Intersection Mileposts'!$F$19,H68&lt;='Intersection Mileposts'!$G$19),"Y",IF(AND(H68&gt;='Intersection Mileposts'!$F$20,H68&lt;='Intersection Mileposts'!$G$20),"Y",IF(AND(H68&gt;='Intersection Mileposts'!$F$21,H68&lt;='Intersection Mileposts'!$G$21),"Y",IF(AND(H68&gt;='Intersection Mileposts'!$F$22,H68&lt;='Intersection Mileposts'!$G$22),"Y",IF(AND(H68&gt;='Intersection Mileposts'!$F$23,H68&lt;='Intersection Mileposts'!$G$23),"Y",IF(AND(H68&gt;='Intersection Mileposts'!$F$24,H68&lt;='Intersection Mileposts'!$G$24),"Y",IF(AND(H68&gt;='Intersection Mileposts'!$F$25,H68&lt;='Intersection Mileposts'!$G$25),"Y",IF(AND(H68&gt;='Intersection Mileposts'!$F$26,H68&lt;='Intersection Mileposts'!$G$26),"Y",IF(AND(H68&gt;='Intersection Mileposts'!$F$27,H68&lt;='Intersection Mileposts'!$G$27),"Y",IF(AND(H68&gt;='Intersection Mileposts'!$F$28,H68&lt;='Intersection Mileposts'!$G$28),"Y",IF(AND(H68&gt;='Intersection Mileposts'!$F$29,H68&lt;='Intersection Mileposts'!$G$29),"Y", IF(AND(H68&gt;='Intersection Mileposts'!$F$30,H68&lt;='Intersection Mileposts'!$G$30),"Y",IF(AND(H68&gt;='Intersection Mileposts'!$F$31,H68&lt;='Intersection Mileposts'!$G$31),"Y",IF(AND(H68&gt;='Intersection Mileposts'!$F$32,H68&lt;='Intersection Mileposts'!$G$32),"Y",IF(AND(H68&gt;='Intersection Mileposts'!$F$33,H68&lt;='Intersection Mileposts'!$G$33),"Y",IF(AND(H68&gt;='Intersection Mileposts'!$F$34,H68&lt;='Intersection Mileposts'!$G$34),"Y",IF(AND(H68&gt;='Intersection Mileposts'!$F$35,H68&lt;='Intersection Mileposts'!$G$35),"Y",IF(AND(H68&gt;='Intersection Mileposts'!$F$36,H68&lt;='Intersection Mileposts'!$G$36),"Y",IF(AND(H68&gt;='Intersection Mileposts'!$F$37,H68&lt;='Intersection Mileposts'!$G$37),"Y",IF(AND(H68&gt;='Intersection Mileposts'!$F$38,H68&lt;='Intersection Mileposts'!$G$38),"Y",IF(AND(H68&gt;='Intersection Mileposts'!$F$39,H68&lt;='Intersection Mileposts'!$G$39),"Y","N"))))))))))))))))))))))))))))))))))))</f>
        <v/>
      </c>
    </row>
    <row r="69" spans="1:46" x14ac:dyDescent="0.35">
      <c r="A69" s="271"/>
      <c r="B69" s="269"/>
      <c r="C69" s="270"/>
      <c r="D69" s="270"/>
      <c r="E69" s="270"/>
      <c r="F69" s="270"/>
      <c r="G69" s="272"/>
      <c r="H69" s="273"/>
      <c r="I69" s="271"/>
      <c r="J69" s="268"/>
      <c r="K69" s="268"/>
      <c r="L69" s="274"/>
      <c r="M69" s="275"/>
      <c r="N69" s="276"/>
      <c r="P69" s="291" t="str">
        <f>IF(R69 = "", "", COUNT($R$4:R69))</f>
        <v/>
      </c>
      <c r="Q69" s="291" t="str">
        <f t="shared" si="9"/>
        <v/>
      </c>
      <c r="R69" s="292" t="str">
        <f t="shared" si="10"/>
        <v/>
      </c>
      <c r="S69" s="293" t="str">
        <f t="shared" ref="S69:S132" si="12">IF(M69&lt;&gt;"",R69,"")</f>
        <v/>
      </c>
      <c r="T69" s="294" t="str">
        <f t="shared" ref="T69:T132" si="13">IF(IF(M69&lt;&gt;"",G69,"")=0, "O", IF(M69&lt;&gt;"",G69,""))</f>
        <v/>
      </c>
      <c r="U69" s="295" t="str">
        <f t="shared" ref="U69:U132" si="14">IF(N69&lt;&gt;"",R69,"")</f>
        <v/>
      </c>
      <c r="V69" s="296" t="str">
        <f t="shared" ref="V69:V132" si="15">IF(IF(N69&lt;&gt;"",G69,"")=0, "O", IF(N69&lt;&gt;"",G69,""))</f>
        <v/>
      </c>
      <c r="W69" s="8"/>
      <c r="AR69" s="2" t="str">
        <f t="shared" ref="AR69:AR132" si="16">IF(P69&gt;0, P69, "")</f>
        <v/>
      </c>
      <c r="AS69" s="2" t="str">
        <f t="shared" si="11"/>
        <v/>
      </c>
      <c r="AT69" s="2" t="str">
        <f>IF(AR69="","",IF(AND(H69&gt;='Intersection Mileposts'!$F$5,H69&lt;='Intersection Mileposts'!$G$5),"Y",IF(AND(H69&gt;='Intersection Mileposts'!$F$6,H69&lt;='Intersection Mileposts'!$G$6),"Y",IF(AND(H69&gt;='Intersection Mileposts'!$F$7,H69&lt;='Intersection Mileposts'!$G$7),"Y",IF(AND(H69&gt;='Intersection Mileposts'!$F$8,H69&lt;='Intersection Mileposts'!$G$8),"Y",IF(AND(H69&gt;='Intersection Mileposts'!$F$9,H69&lt;='Intersection Mileposts'!$G$9),"Y",IF(AND(H69&gt;='Intersection Mileposts'!$F$10,H69&lt;='Intersection Mileposts'!$G$10),"Y",IF(AND(H69&gt;='Intersection Mileposts'!$F$11,H69&lt;='Intersection Mileposts'!$G$11),"Y",IF(AND(H69&gt;='Intersection Mileposts'!$F$12,H69&lt;='Intersection Mileposts'!$G$12),"Y",IF(AND(H69&gt;='Intersection Mileposts'!$F$13,H69&lt;='Intersection Mileposts'!$G$13),"Y",IF(AND(H69&gt;='Intersection Mileposts'!$F$14,H69&lt;='Intersection Mileposts'!$G$14),"Y",IF(AND(H69&gt;='Intersection Mileposts'!$F$15,H69&lt;='Intersection Mileposts'!$G$15),"Y",IF(AND(H69&gt;='Intersection Mileposts'!$F$16,H69&lt;='Intersection Mileposts'!$G$16),"Y",IF(AND(H69&gt;='Intersection Mileposts'!$F$17,H69&lt;='Intersection Mileposts'!$G$17),"Y",IF(AND(H69&gt;='Intersection Mileposts'!$F$18,H69&lt;='Intersection Mileposts'!$G$18),"Y",IF(AND(H69&gt;='Intersection Mileposts'!$F$19,H69&lt;='Intersection Mileposts'!$G$19),"Y",IF(AND(H69&gt;='Intersection Mileposts'!$F$20,H69&lt;='Intersection Mileposts'!$G$20),"Y",IF(AND(H69&gt;='Intersection Mileposts'!$F$21,H69&lt;='Intersection Mileposts'!$G$21),"Y",IF(AND(H69&gt;='Intersection Mileposts'!$F$22,H69&lt;='Intersection Mileposts'!$G$22),"Y",IF(AND(H69&gt;='Intersection Mileposts'!$F$23,H69&lt;='Intersection Mileposts'!$G$23),"Y",IF(AND(H69&gt;='Intersection Mileposts'!$F$24,H69&lt;='Intersection Mileposts'!$G$24),"Y",IF(AND(H69&gt;='Intersection Mileposts'!$F$25,H69&lt;='Intersection Mileposts'!$G$25),"Y",IF(AND(H69&gt;='Intersection Mileposts'!$F$26,H69&lt;='Intersection Mileposts'!$G$26),"Y",IF(AND(H69&gt;='Intersection Mileposts'!$F$27,H69&lt;='Intersection Mileposts'!$G$27),"Y",IF(AND(H69&gt;='Intersection Mileposts'!$F$28,H69&lt;='Intersection Mileposts'!$G$28),"Y",IF(AND(H69&gt;='Intersection Mileposts'!$F$29,H69&lt;='Intersection Mileposts'!$G$29),"Y", IF(AND(H69&gt;='Intersection Mileposts'!$F$30,H69&lt;='Intersection Mileposts'!$G$30),"Y",IF(AND(H69&gt;='Intersection Mileposts'!$F$31,H69&lt;='Intersection Mileposts'!$G$31),"Y",IF(AND(H69&gt;='Intersection Mileposts'!$F$32,H69&lt;='Intersection Mileposts'!$G$32),"Y",IF(AND(H69&gt;='Intersection Mileposts'!$F$33,H69&lt;='Intersection Mileposts'!$G$33),"Y",IF(AND(H69&gt;='Intersection Mileposts'!$F$34,H69&lt;='Intersection Mileposts'!$G$34),"Y",IF(AND(H69&gt;='Intersection Mileposts'!$F$35,H69&lt;='Intersection Mileposts'!$G$35),"Y",IF(AND(H69&gt;='Intersection Mileposts'!$F$36,H69&lt;='Intersection Mileposts'!$G$36),"Y",IF(AND(H69&gt;='Intersection Mileposts'!$F$37,H69&lt;='Intersection Mileposts'!$G$37),"Y",IF(AND(H69&gt;='Intersection Mileposts'!$F$38,H69&lt;='Intersection Mileposts'!$G$38),"Y",IF(AND(H69&gt;='Intersection Mileposts'!$F$39,H69&lt;='Intersection Mileposts'!$G$39),"Y","N"))))))))))))))))))))))))))))))))))))</f>
        <v/>
      </c>
    </row>
    <row r="70" spans="1:46" x14ac:dyDescent="0.35">
      <c r="A70" s="271"/>
      <c r="B70" s="269"/>
      <c r="C70" s="270"/>
      <c r="D70" s="270"/>
      <c r="E70" s="270"/>
      <c r="F70" s="270"/>
      <c r="G70" s="272"/>
      <c r="H70" s="273"/>
      <c r="I70" s="271"/>
      <c r="J70" s="268"/>
      <c r="K70" s="268"/>
      <c r="L70" s="274"/>
      <c r="M70" s="275"/>
      <c r="N70" s="276"/>
      <c r="P70" s="291" t="str">
        <f>IF(R70 = "", "", COUNT($R$4:R70))</f>
        <v/>
      </c>
      <c r="Q70" s="291" t="str">
        <f t="shared" si="9"/>
        <v/>
      </c>
      <c r="R70" s="292" t="str">
        <f t="shared" si="10"/>
        <v/>
      </c>
      <c r="S70" s="293" t="str">
        <f t="shared" si="12"/>
        <v/>
      </c>
      <c r="T70" s="294" t="str">
        <f t="shared" si="13"/>
        <v/>
      </c>
      <c r="U70" s="295" t="str">
        <f t="shared" si="14"/>
        <v/>
      </c>
      <c r="V70" s="296" t="str">
        <f t="shared" si="15"/>
        <v/>
      </c>
      <c r="W70" s="8"/>
      <c r="AR70" s="2" t="str">
        <f t="shared" si="16"/>
        <v/>
      </c>
      <c r="AS70" s="2" t="str">
        <f t="shared" si="11"/>
        <v/>
      </c>
      <c r="AT70" s="2" t="str">
        <f>IF(AR70="","",IF(AND(H70&gt;='Intersection Mileposts'!$F$5,H70&lt;='Intersection Mileposts'!$G$5),"Y",IF(AND(H70&gt;='Intersection Mileposts'!$F$6,H70&lt;='Intersection Mileposts'!$G$6),"Y",IF(AND(H70&gt;='Intersection Mileposts'!$F$7,H70&lt;='Intersection Mileposts'!$G$7),"Y",IF(AND(H70&gt;='Intersection Mileposts'!$F$8,H70&lt;='Intersection Mileposts'!$G$8),"Y",IF(AND(H70&gt;='Intersection Mileposts'!$F$9,H70&lt;='Intersection Mileposts'!$G$9),"Y",IF(AND(H70&gt;='Intersection Mileposts'!$F$10,H70&lt;='Intersection Mileposts'!$G$10),"Y",IF(AND(H70&gt;='Intersection Mileposts'!$F$11,H70&lt;='Intersection Mileposts'!$G$11),"Y",IF(AND(H70&gt;='Intersection Mileposts'!$F$12,H70&lt;='Intersection Mileposts'!$G$12),"Y",IF(AND(H70&gt;='Intersection Mileposts'!$F$13,H70&lt;='Intersection Mileposts'!$G$13),"Y",IF(AND(H70&gt;='Intersection Mileposts'!$F$14,H70&lt;='Intersection Mileposts'!$G$14),"Y",IF(AND(H70&gt;='Intersection Mileposts'!$F$15,H70&lt;='Intersection Mileposts'!$G$15),"Y",IF(AND(H70&gt;='Intersection Mileposts'!$F$16,H70&lt;='Intersection Mileposts'!$G$16),"Y",IF(AND(H70&gt;='Intersection Mileposts'!$F$17,H70&lt;='Intersection Mileposts'!$G$17),"Y",IF(AND(H70&gt;='Intersection Mileposts'!$F$18,H70&lt;='Intersection Mileposts'!$G$18),"Y",IF(AND(H70&gt;='Intersection Mileposts'!$F$19,H70&lt;='Intersection Mileposts'!$G$19),"Y",IF(AND(H70&gt;='Intersection Mileposts'!$F$20,H70&lt;='Intersection Mileposts'!$G$20),"Y",IF(AND(H70&gt;='Intersection Mileposts'!$F$21,H70&lt;='Intersection Mileposts'!$G$21),"Y",IF(AND(H70&gt;='Intersection Mileposts'!$F$22,H70&lt;='Intersection Mileposts'!$G$22),"Y",IF(AND(H70&gt;='Intersection Mileposts'!$F$23,H70&lt;='Intersection Mileposts'!$G$23),"Y",IF(AND(H70&gt;='Intersection Mileposts'!$F$24,H70&lt;='Intersection Mileposts'!$G$24),"Y",IF(AND(H70&gt;='Intersection Mileposts'!$F$25,H70&lt;='Intersection Mileposts'!$G$25),"Y",IF(AND(H70&gt;='Intersection Mileposts'!$F$26,H70&lt;='Intersection Mileposts'!$G$26),"Y",IF(AND(H70&gt;='Intersection Mileposts'!$F$27,H70&lt;='Intersection Mileposts'!$G$27),"Y",IF(AND(H70&gt;='Intersection Mileposts'!$F$28,H70&lt;='Intersection Mileposts'!$G$28),"Y",IF(AND(H70&gt;='Intersection Mileposts'!$F$29,H70&lt;='Intersection Mileposts'!$G$29),"Y", IF(AND(H70&gt;='Intersection Mileposts'!$F$30,H70&lt;='Intersection Mileposts'!$G$30),"Y",IF(AND(H70&gt;='Intersection Mileposts'!$F$31,H70&lt;='Intersection Mileposts'!$G$31),"Y",IF(AND(H70&gt;='Intersection Mileposts'!$F$32,H70&lt;='Intersection Mileposts'!$G$32),"Y",IF(AND(H70&gt;='Intersection Mileposts'!$F$33,H70&lt;='Intersection Mileposts'!$G$33),"Y",IF(AND(H70&gt;='Intersection Mileposts'!$F$34,H70&lt;='Intersection Mileposts'!$G$34),"Y",IF(AND(H70&gt;='Intersection Mileposts'!$F$35,H70&lt;='Intersection Mileposts'!$G$35),"Y",IF(AND(H70&gt;='Intersection Mileposts'!$F$36,H70&lt;='Intersection Mileposts'!$G$36),"Y",IF(AND(H70&gt;='Intersection Mileposts'!$F$37,H70&lt;='Intersection Mileposts'!$G$37),"Y",IF(AND(H70&gt;='Intersection Mileposts'!$F$38,H70&lt;='Intersection Mileposts'!$G$38),"Y",IF(AND(H70&gt;='Intersection Mileposts'!$F$39,H70&lt;='Intersection Mileposts'!$G$39),"Y","N"))))))))))))))))))))))))))))))))))))</f>
        <v/>
      </c>
    </row>
    <row r="71" spans="1:46" x14ac:dyDescent="0.35">
      <c r="A71" s="271"/>
      <c r="B71" s="269"/>
      <c r="C71" s="270"/>
      <c r="D71" s="270"/>
      <c r="E71" s="270"/>
      <c r="F71" s="270"/>
      <c r="G71" s="272"/>
      <c r="H71" s="273"/>
      <c r="I71" s="271"/>
      <c r="J71" s="268"/>
      <c r="K71" s="268"/>
      <c r="L71" s="274"/>
      <c r="M71" s="275"/>
      <c r="N71" s="276"/>
      <c r="P71" s="291" t="str">
        <f>IF(R71 = "", "", COUNT($R$4:R71))</f>
        <v/>
      </c>
      <c r="Q71" s="291" t="str">
        <f t="shared" si="9"/>
        <v/>
      </c>
      <c r="R71" s="292" t="str">
        <f t="shared" si="10"/>
        <v/>
      </c>
      <c r="S71" s="293" t="str">
        <f t="shared" si="12"/>
        <v/>
      </c>
      <c r="T71" s="294" t="str">
        <f t="shared" si="13"/>
        <v/>
      </c>
      <c r="U71" s="295" t="str">
        <f t="shared" si="14"/>
        <v/>
      </c>
      <c r="V71" s="296" t="str">
        <f t="shared" si="15"/>
        <v/>
      </c>
      <c r="W71" s="8"/>
      <c r="AR71" s="2" t="str">
        <f t="shared" si="16"/>
        <v/>
      </c>
      <c r="AS71" s="2" t="str">
        <f t="shared" si="11"/>
        <v/>
      </c>
      <c r="AT71" s="2" t="str">
        <f>IF(AR71="","",IF(AND(H71&gt;='Intersection Mileposts'!$F$5,H71&lt;='Intersection Mileposts'!$G$5),"Y",IF(AND(H71&gt;='Intersection Mileposts'!$F$6,H71&lt;='Intersection Mileposts'!$G$6),"Y",IF(AND(H71&gt;='Intersection Mileposts'!$F$7,H71&lt;='Intersection Mileposts'!$G$7),"Y",IF(AND(H71&gt;='Intersection Mileposts'!$F$8,H71&lt;='Intersection Mileposts'!$G$8),"Y",IF(AND(H71&gt;='Intersection Mileposts'!$F$9,H71&lt;='Intersection Mileposts'!$G$9),"Y",IF(AND(H71&gt;='Intersection Mileposts'!$F$10,H71&lt;='Intersection Mileposts'!$G$10),"Y",IF(AND(H71&gt;='Intersection Mileposts'!$F$11,H71&lt;='Intersection Mileposts'!$G$11),"Y",IF(AND(H71&gt;='Intersection Mileposts'!$F$12,H71&lt;='Intersection Mileposts'!$G$12),"Y",IF(AND(H71&gt;='Intersection Mileposts'!$F$13,H71&lt;='Intersection Mileposts'!$G$13),"Y",IF(AND(H71&gt;='Intersection Mileposts'!$F$14,H71&lt;='Intersection Mileposts'!$G$14),"Y",IF(AND(H71&gt;='Intersection Mileposts'!$F$15,H71&lt;='Intersection Mileposts'!$G$15),"Y",IF(AND(H71&gt;='Intersection Mileposts'!$F$16,H71&lt;='Intersection Mileposts'!$G$16),"Y",IF(AND(H71&gt;='Intersection Mileposts'!$F$17,H71&lt;='Intersection Mileposts'!$G$17),"Y",IF(AND(H71&gt;='Intersection Mileposts'!$F$18,H71&lt;='Intersection Mileposts'!$G$18),"Y",IF(AND(H71&gt;='Intersection Mileposts'!$F$19,H71&lt;='Intersection Mileposts'!$G$19),"Y",IF(AND(H71&gt;='Intersection Mileposts'!$F$20,H71&lt;='Intersection Mileposts'!$G$20),"Y",IF(AND(H71&gt;='Intersection Mileposts'!$F$21,H71&lt;='Intersection Mileposts'!$G$21),"Y",IF(AND(H71&gt;='Intersection Mileposts'!$F$22,H71&lt;='Intersection Mileposts'!$G$22),"Y",IF(AND(H71&gt;='Intersection Mileposts'!$F$23,H71&lt;='Intersection Mileposts'!$G$23),"Y",IF(AND(H71&gt;='Intersection Mileposts'!$F$24,H71&lt;='Intersection Mileposts'!$G$24),"Y",IF(AND(H71&gt;='Intersection Mileposts'!$F$25,H71&lt;='Intersection Mileposts'!$G$25),"Y",IF(AND(H71&gt;='Intersection Mileposts'!$F$26,H71&lt;='Intersection Mileposts'!$G$26),"Y",IF(AND(H71&gt;='Intersection Mileposts'!$F$27,H71&lt;='Intersection Mileposts'!$G$27),"Y",IF(AND(H71&gt;='Intersection Mileposts'!$F$28,H71&lt;='Intersection Mileposts'!$G$28),"Y",IF(AND(H71&gt;='Intersection Mileposts'!$F$29,H71&lt;='Intersection Mileposts'!$G$29),"Y", IF(AND(H71&gt;='Intersection Mileposts'!$F$30,H71&lt;='Intersection Mileposts'!$G$30),"Y",IF(AND(H71&gt;='Intersection Mileposts'!$F$31,H71&lt;='Intersection Mileposts'!$G$31),"Y",IF(AND(H71&gt;='Intersection Mileposts'!$F$32,H71&lt;='Intersection Mileposts'!$G$32),"Y",IF(AND(H71&gt;='Intersection Mileposts'!$F$33,H71&lt;='Intersection Mileposts'!$G$33),"Y",IF(AND(H71&gt;='Intersection Mileposts'!$F$34,H71&lt;='Intersection Mileposts'!$G$34),"Y",IF(AND(H71&gt;='Intersection Mileposts'!$F$35,H71&lt;='Intersection Mileposts'!$G$35),"Y",IF(AND(H71&gt;='Intersection Mileposts'!$F$36,H71&lt;='Intersection Mileposts'!$G$36),"Y",IF(AND(H71&gt;='Intersection Mileposts'!$F$37,H71&lt;='Intersection Mileposts'!$G$37),"Y",IF(AND(H71&gt;='Intersection Mileposts'!$F$38,H71&lt;='Intersection Mileposts'!$G$38),"Y",IF(AND(H71&gt;='Intersection Mileposts'!$F$39,H71&lt;='Intersection Mileposts'!$G$39),"Y","N"))))))))))))))))))))))))))))))))))))</f>
        <v/>
      </c>
    </row>
    <row r="72" spans="1:46" x14ac:dyDescent="0.35">
      <c r="A72" s="271"/>
      <c r="B72" s="269"/>
      <c r="C72" s="270"/>
      <c r="D72" s="270"/>
      <c r="E72" s="270"/>
      <c r="F72" s="270"/>
      <c r="G72" s="272"/>
      <c r="H72" s="273"/>
      <c r="I72" s="271"/>
      <c r="J72" s="268"/>
      <c r="K72" s="268"/>
      <c r="L72" s="274"/>
      <c r="M72" s="275"/>
      <c r="N72" s="276"/>
      <c r="P72" s="291" t="str">
        <f>IF(R72 = "", "", COUNT($R$4:R72))</f>
        <v/>
      </c>
      <c r="Q72" s="291" t="str">
        <f t="shared" si="9"/>
        <v/>
      </c>
      <c r="R72" s="292" t="str">
        <f t="shared" si="10"/>
        <v/>
      </c>
      <c r="S72" s="293" t="str">
        <f t="shared" si="12"/>
        <v/>
      </c>
      <c r="T72" s="294" t="str">
        <f t="shared" si="13"/>
        <v/>
      </c>
      <c r="U72" s="295" t="str">
        <f t="shared" si="14"/>
        <v/>
      </c>
      <c r="V72" s="296" t="str">
        <f t="shared" si="15"/>
        <v/>
      </c>
      <c r="W72" s="8"/>
      <c r="AR72" s="2" t="str">
        <f t="shared" si="16"/>
        <v/>
      </c>
      <c r="AS72" s="2" t="str">
        <f t="shared" si="11"/>
        <v/>
      </c>
      <c r="AT72" s="2" t="str">
        <f>IF(AR72="","",IF(AND(H72&gt;='Intersection Mileposts'!$F$5,H72&lt;='Intersection Mileposts'!$G$5),"Y",IF(AND(H72&gt;='Intersection Mileposts'!$F$6,H72&lt;='Intersection Mileposts'!$G$6),"Y",IF(AND(H72&gt;='Intersection Mileposts'!$F$7,H72&lt;='Intersection Mileposts'!$G$7),"Y",IF(AND(H72&gt;='Intersection Mileposts'!$F$8,H72&lt;='Intersection Mileposts'!$G$8),"Y",IF(AND(H72&gt;='Intersection Mileposts'!$F$9,H72&lt;='Intersection Mileposts'!$G$9),"Y",IF(AND(H72&gt;='Intersection Mileposts'!$F$10,H72&lt;='Intersection Mileposts'!$G$10),"Y",IF(AND(H72&gt;='Intersection Mileposts'!$F$11,H72&lt;='Intersection Mileposts'!$G$11),"Y",IF(AND(H72&gt;='Intersection Mileposts'!$F$12,H72&lt;='Intersection Mileposts'!$G$12),"Y",IF(AND(H72&gt;='Intersection Mileposts'!$F$13,H72&lt;='Intersection Mileposts'!$G$13),"Y",IF(AND(H72&gt;='Intersection Mileposts'!$F$14,H72&lt;='Intersection Mileposts'!$G$14),"Y",IF(AND(H72&gt;='Intersection Mileposts'!$F$15,H72&lt;='Intersection Mileposts'!$G$15),"Y",IF(AND(H72&gt;='Intersection Mileposts'!$F$16,H72&lt;='Intersection Mileposts'!$G$16),"Y",IF(AND(H72&gt;='Intersection Mileposts'!$F$17,H72&lt;='Intersection Mileposts'!$G$17),"Y",IF(AND(H72&gt;='Intersection Mileposts'!$F$18,H72&lt;='Intersection Mileposts'!$G$18),"Y",IF(AND(H72&gt;='Intersection Mileposts'!$F$19,H72&lt;='Intersection Mileposts'!$G$19),"Y",IF(AND(H72&gt;='Intersection Mileposts'!$F$20,H72&lt;='Intersection Mileposts'!$G$20),"Y",IF(AND(H72&gt;='Intersection Mileposts'!$F$21,H72&lt;='Intersection Mileposts'!$G$21),"Y",IF(AND(H72&gt;='Intersection Mileposts'!$F$22,H72&lt;='Intersection Mileposts'!$G$22),"Y",IF(AND(H72&gt;='Intersection Mileposts'!$F$23,H72&lt;='Intersection Mileposts'!$G$23),"Y",IF(AND(H72&gt;='Intersection Mileposts'!$F$24,H72&lt;='Intersection Mileposts'!$G$24),"Y",IF(AND(H72&gt;='Intersection Mileposts'!$F$25,H72&lt;='Intersection Mileposts'!$G$25),"Y",IF(AND(H72&gt;='Intersection Mileposts'!$F$26,H72&lt;='Intersection Mileposts'!$G$26),"Y",IF(AND(H72&gt;='Intersection Mileposts'!$F$27,H72&lt;='Intersection Mileposts'!$G$27),"Y",IF(AND(H72&gt;='Intersection Mileposts'!$F$28,H72&lt;='Intersection Mileposts'!$G$28),"Y",IF(AND(H72&gt;='Intersection Mileposts'!$F$29,H72&lt;='Intersection Mileposts'!$G$29),"Y", IF(AND(H72&gt;='Intersection Mileposts'!$F$30,H72&lt;='Intersection Mileposts'!$G$30),"Y",IF(AND(H72&gt;='Intersection Mileposts'!$F$31,H72&lt;='Intersection Mileposts'!$G$31),"Y",IF(AND(H72&gt;='Intersection Mileposts'!$F$32,H72&lt;='Intersection Mileposts'!$G$32),"Y",IF(AND(H72&gt;='Intersection Mileposts'!$F$33,H72&lt;='Intersection Mileposts'!$G$33),"Y",IF(AND(H72&gt;='Intersection Mileposts'!$F$34,H72&lt;='Intersection Mileposts'!$G$34),"Y",IF(AND(H72&gt;='Intersection Mileposts'!$F$35,H72&lt;='Intersection Mileposts'!$G$35),"Y",IF(AND(H72&gt;='Intersection Mileposts'!$F$36,H72&lt;='Intersection Mileposts'!$G$36),"Y",IF(AND(H72&gt;='Intersection Mileposts'!$F$37,H72&lt;='Intersection Mileposts'!$G$37),"Y",IF(AND(H72&gt;='Intersection Mileposts'!$F$38,H72&lt;='Intersection Mileposts'!$G$38),"Y",IF(AND(H72&gt;='Intersection Mileposts'!$F$39,H72&lt;='Intersection Mileposts'!$G$39),"Y","N"))))))))))))))))))))))))))))))))))))</f>
        <v/>
      </c>
    </row>
    <row r="73" spans="1:46" x14ac:dyDescent="0.35">
      <c r="A73" s="271"/>
      <c r="B73" s="269"/>
      <c r="C73" s="270"/>
      <c r="D73" s="270"/>
      <c r="E73" s="270"/>
      <c r="F73" s="270"/>
      <c r="G73" s="272"/>
      <c r="H73" s="273"/>
      <c r="I73" s="271"/>
      <c r="J73" s="268"/>
      <c r="K73" s="268"/>
      <c r="L73" s="274"/>
      <c r="M73" s="275"/>
      <c r="N73" s="276"/>
      <c r="P73" s="291" t="str">
        <f>IF(R73 = "", "", COUNT($R$4:R73))</f>
        <v/>
      </c>
      <c r="Q73" s="291" t="str">
        <f t="shared" si="9"/>
        <v/>
      </c>
      <c r="R73" s="292" t="str">
        <f t="shared" si="10"/>
        <v/>
      </c>
      <c r="S73" s="293" t="str">
        <f t="shared" si="12"/>
        <v/>
      </c>
      <c r="T73" s="294" t="str">
        <f t="shared" si="13"/>
        <v/>
      </c>
      <c r="U73" s="295" t="str">
        <f t="shared" si="14"/>
        <v/>
      </c>
      <c r="V73" s="296" t="str">
        <f t="shared" si="15"/>
        <v/>
      </c>
      <c r="W73" s="8"/>
      <c r="AR73" s="2" t="str">
        <f t="shared" si="16"/>
        <v/>
      </c>
      <c r="AS73" s="2" t="str">
        <f t="shared" si="11"/>
        <v/>
      </c>
      <c r="AT73" s="2" t="str">
        <f>IF(AR73="","",IF(AND(H73&gt;='Intersection Mileposts'!$F$5,H73&lt;='Intersection Mileposts'!$G$5),"Y",IF(AND(H73&gt;='Intersection Mileposts'!$F$6,H73&lt;='Intersection Mileposts'!$G$6),"Y",IF(AND(H73&gt;='Intersection Mileposts'!$F$7,H73&lt;='Intersection Mileposts'!$G$7),"Y",IF(AND(H73&gt;='Intersection Mileposts'!$F$8,H73&lt;='Intersection Mileposts'!$G$8),"Y",IF(AND(H73&gt;='Intersection Mileposts'!$F$9,H73&lt;='Intersection Mileposts'!$G$9),"Y",IF(AND(H73&gt;='Intersection Mileposts'!$F$10,H73&lt;='Intersection Mileposts'!$G$10),"Y",IF(AND(H73&gt;='Intersection Mileposts'!$F$11,H73&lt;='Intersection Mileposts'!$G$11),"Y",IF(AND(H73&gt;='Intersection Mileposts'!$F$12,H73&lt;='Intersection Mileposts'!$G$12),"Y",IF(AND(H73&gt;='Intersection Mileposts'!$F$13,H73&lt;='Intersection Mileposts'!$G$13),"Y",IF(AND(H73&gt;='Intersection Mileposts'!$F$14,H73&lt;='Intersection Mileposts'!$G$14),"Y",IF(AND(H73&gt;='Intersection Mileposts'!$F$15,H73&lt;='Intersection Mileposts'!$G$15),"Y",IF(AND(H73&gt;='Intersection Mileposts'!$F$16,H73&lt;='Intersection Mileposts'!$G$16),"Y",IF(AND(H73&gt;='Intersection Mileposts'!$F$17,H73&lt;='Intersection Mileposts'!$G$17),"Y",IF(AND(H73&gt;='Intersection Mileposts'!$F$18,H73&lt;='Intersection Mileposts'!$G$18),"Y",IF(AND(H73&gt;='Intersection Mileposts'!$F$19,H73&lt;='Intersection Mileposts'!$G$19),"Y",IF(AND(H73&gt;='Intersection Mileposts'!$F$20,H73&lt;='Intersection Mileposts'!$G$20),"Y",IF(AND(H73&gt;='Intersection Mileposts'!$F$21,H73&lt;='Intersection Mileposts'!$G$21),"Y",IF(AND(H73&gt;='Intersection Mileposts'!$F$22,H73&lt;='Intersection Mileposts'!$G$22),"Y",IF(AND(H73&gt;='Intersection Mileposts'!$F$23,H73&lt;='Intersection Mileposts'!$G$23),"Y",IF(AND(H73&gt;='Intersection Mileposts'!$F$24,H73&lt;='Intersection Mileposts'!$G$24),"Y",IF(AND(H73&gt;='Intersection Mileposts'!$F$25,H73&lt;='Intersection Mileposts'!$G$25),"Y",IF(AND(H73&gt;='Intersection Mileposts'!$F$26,H73&lt;='Intersection Mileposts'!$G$26),"Y",IF(AND(H73&gt;='Intersection Mileposts'!$F$27,H73&lt;='Intersection Mileposts'!$G$27),"Y",IF(AND(H73&gt;='Intersection Mileposts'!$F$28,H73&lt;='Intersection Mileposts'!$G$28),"Y",IF(AND(H73&gt;='Intersection Mileposts'!$F$29,H73&lt;='Intersection Mileposts'!$G$29),"Y", IF(AND(H73&gt;='Intersection Mileposts'!$F$30,H73&lt;='Intersection Mileposts'!$G$30),"Y",IF(AND(H73&gt;='Intersection Mileposts'!$F$31,H73&lt;='Intersection Mileposts'!$G$31),"Y",IF(AND(H73&gt;='Intersection Mileposts'!$F$32,H73&lt;='Intersection Mileposts'!$G$32),"Y",IF(AND(H73&gt;='Intersection Mileposts'!$F$33,H73&lt;='Intersection Mileposts'!$G$33),"Y",IF(AND(H73&gt;='Intersection Mileposts'!$F$34,H73&lt;='Intersection Mileposts'!$G$34),"Y",IF(AND(H73&gt;='Intersection Mileposts'!$F$35,H73&lt;='Intersection Mileposts'!$G$35),"Y",IF(AND(H73&gt;='Intersection Mileposts'!$F$36,H73&lt;='Intersection Mileposts'!$G$36),"Y",IF(AND(H73&gt;='Intersection Mileposts'!$F$37,H73&lt;='Intersection Mileposts'!$G$37),"Y",IF(AND(H73&gt;='Intersection Mileposts'!$F$38,H73&lt;='Intersection Mileposts'!$G$38),"Y",IF(AND(H73&gt;='Intersection Mileposts'!$F$39,H73&lt;='Intersection Mileposts'!$G$39),"Y","N"))))))))))))))))))))))))))))))))))))</f>
        <v/>
      </c>
    </row>
    <row r="74" spans="1:46" x14ac:dyDescent="0.35">
      <c r="A74" s="271"/>
      <c r="B74" s="269"/>
      <c r="C74" s="270"/>
      <c r="D74" s="270"/>
      <c r="E74" s="270"/>
      <c r="F74" s="270"/>
      <c r="G74" s="272"/>
      <c r="H74" s="273"/>
      <c r="I74" s="271"/>
      <c r="J74" s="268"/>
      <c r="K74" s="268"/>
      <c r="L74" s="274"/>
      <c r="M74" s="275"/>
      <c r="N74" s="276"/>
      <c r="P74" s="291" t="str">
        <f>IF(R74 = "", "", COUNT($R$4:R74))</f>
        <v/>
      </c>
      <c r="Q74" s="291" t="str">
        <f t="shared" si="9"/>
        <v/>
      </c>
      <c r="R74" s="292" t="str">
        <f t="shared" si="10"/>
        <v/>
      </c>
      <c r="S74" s="293" t="str">
        <f t="shared" si="12"/>
        <v/>
      </c>
      <c r="T74" s="294" t="str">
        <f t="shared" si="13"/>
        <v/>
      </c>
      <c r="U74" s="295" t="str">
        <f t="shared" si="14"/>
        <v/>
      </c>
      <c r="V74" s="296" t="str">
        <f t="shared" si="15"/>
        <v/>
      </c>
      <c r="W74" s="8"/>
      <c r="AR74" s="2" t="str">
        <f t="shared" si="16"/>
        <v/>
      </c>
      <c r="AS74" s="2" t="str">
        <f t="shared" si="11"/>
        <v/>
      </c>
      <c r="AT74" s="2" t="str">
        <f>IF(AR74="","",IF(AND(H74&gt;='Intersection Mileposts'!$F$5,H74&lt;='Intersection Mileposts'!$G$5),"Y",IF(AND(H74&gt;='Intersection Mileposts'!$F$6,H74&lt;='Intersection Mileposts'!$G$6),"Y",IF(AND(H74&gt;='Intersection Mileposts'!$F$7,H74&lt;='Intersection Mileposts'!$G$7),"Y",IF(AND(H74&gt;='Intersection Mileposts'!$F$8,H74&lt;='Intersection Mileposts'!$G$8),"Y",IF(AND(H74&gt;='Intersection Mileposts'!$F$9,H74&lt;='Intersection Mileposts'!$G$9),"Y",IF(AND(H74&gt;='Intersection Mileposts'!$F$10,H74&lt;='Intersection Mileposts'!$G$10),"Y",IF(AND(H74&gt;='Intersection Mileposts'!$F$11,H74&lt;='Intersection Mileposts'!$G$11),"Y",IF(AND(H74&gt;='Intersection Mileposts'!$F$12,H74&lt;='Intersection Mileposts'!$G$12),"Y",IF(AND(H74&gt;='Intersection Mileposts'!$F$13,H74&lt;='Intersection Mileposts'!$G$13),"Y",IF(AND(H74&gt;='Intersection Mileposts'!$F$14,H74&lt;='Intersection Mileposts'!$G$14),"Y",IF(AND(H74&gt;='Intersection Mileposts'!$F$15,H74&lt;='Intersection Mileposts'!$G$15),"Y",IF(AND(H74&gt;='Intersection Mileposts'!$F$16,H74&lt;='Intersection Mileposts'!$G$16),"Y",IF(AND(H74&gt;='Intersection Mileposts'!$F$17,H74&lt;='Intersection Mileposts'!$G$17),"Y",IF(AND(H74&gt;='Intersection Mileposts'!$F$18,H74&lt;='Intersection Mileposts'!$G$18),"Y",IF(AND(H74&gt;='Intersection Mileposts'!$F$19,H74&lt;='Intersection Mileposts'!$G$19),"Y",IF(AND(H74&gt;='Intersection Mileposts'!$F$20,H74&lt;='Intersection Mileposts'!$G$20),"Y",IF(AND(H74&gt;='Intersection Mileposts'!$F$21,H74&lt;='Intersection Mileposts'!$G$21),"Y",IF(AND(H74&gt;='Intersection Mileposts'!$F$22,H74&lt;='Intersection Mileposts'!$G$22),"Y",IF(AND(H74&gt;='Intersection Mileposts'!$F$23,H74&lt;='Intersection Mileposts'!$G$23),"Y",IF(AND(H74&gt;='Intersection Mileposts'!$F$24,H74&lt;='Intersection Mileposts'!$G$24),"Y",IF(AND(H74&gt;='Intersection Mileposts'!$F$25,H74&lt;='Intersection Mileposts'!$G$25),"Y",IF(AND(H74&gt;='Intersection Mileposts'!$F$26,H74&lt;='Intersection Mileposts'!$G$26),"Y",IF(AND(H74&gt;='Intersection Mileposts'!$F$27,H74&lt;='Intersection Mileposts'!$G$27),"Y",IF(AND(H74&gt;='Intersection Mileposts'!$F$28,H74&lt;='Intersection Mileposts'!$G$28),"Y",IF(AND(H74&gt;='Intersection Mileposts'!$F$29,H74&lt;='Intersection Mileposts'!$G$29),"Y", IF(AND(H74&gt;='Intersection Mileposts'!$F$30,H74&lt;='Intersection Mileposts'!$G$30),"Y",IF(AND(H74&gt;='Intersection Mileposts'!$F$31,H74&lt;='Intersection Mileposts'!$G$31),"Y",IF(AND(H74&gt;='Intersection Mileposts'!$F$32,H74&lt;='Intersection Mileposts'!$G$32),"Y",IF(AND(H74&gt;='Intersection Mileposts'!$F$33,H74&lt;='Intersection Mileposts'!$G$33),"Y",IF(AND(H74&gt;='Intersection Mileposts'!$F$34,H74&lt;='Intersection Mileposts'!$G$34),"Y",IF(AND(H74&gt;='Intersection Mileposts'!$F$35,H74&lt;='Intersection Mileposts'!$G$35),"Y",IF(AND(H74&gt;='Intersection Mileposts'!$F$36,H74&lt;='Intersection Mileposts'!$G$36),"Y",IF(AND(H74&gt;='Intersection Mileposts'!$F$37,H74&lt;='Intersection Mileposts'!$G$37),"Y",IF(AND(H74&gt;='Intersection Mileposts'!$F$38,H74&lt;='Intersection Mileposts'!$G$38),"Y",IF(AND(H74&gt;='Intersection Mileposts'!$F$39,H74&lt;='Intersection Mileposts'!$G$39),"Y","N"))))))))))))))))))))))))))))))))))))</f>
        <v/>
      </c>
    </row>
    <row r="75" spans="1:46" x14ac:dyDescent="0.35">
      <c r="A75" s="271"/>
      <c r="B75" s="269"/>
      <c r="C75" s="270"/>
      <c r="D75" s="270"/>
      <c r="E75" s="270"/>
      <c r="F75" s="270"/>
      <c r="G75" s="272"/>
      <c r="H75" s="273"/>
      <c r="I75" s="271"/>
      <c r="J75" s="268"/>
      <c r="K75" s="268"/>
      <c r="L75" s="274"/>
      <c r="M75" s="275"/>
      <c r="N75" s="276"/>
      <c r="P75" s="291" t="str">
        <f>IF(R75 = "", "", COUNT($R$4:R75))</f>
        <v/>
      </c>
      <c r="Q75" s="291" t="str">
        <f t="shared" si="9"/>
        <v/>
      </c>
      <c r="R75" s="292" t="str">
        <f t="shared" si="10"/>
        <v/>
      </c>
      <c r="S75" s="293" t="str">
        <f t="shared" si="12"/>
        <v/>
      </c>
      <c r="T75" s="294" t="str">
        <f t="shared" si="13"/>
        <v/>
      </c>
      <c r="U75" s="295" t="str">
        <f t="shared" si="14"/>
        <v/>
      </c>
      <c r="V75" s="296" t="str">
        <f t="shared" si="15"/>
        <v/>
      </c>
      <c r="W75" s="8"/>
      <c r="AR75" s="2" t="str">
        <f t="shared" si="16"/>
        <v/>
      </c>
      <c r="AS75" s="2" t="str">
        <f t="shared" si="11"/>
        <v/>
      </c>
      <c r="AT75" s="2" t="str">
        <f>IF(AR75="","",IF(AND(H75&gt;='Intersection Mileposts'!$F$5,H75&lt;='Intersection Mileposts'!$G$5),"Y",IF(AND(H75&gt;='Intersection Mileposts'!$F$6,H75&lt;='Intersection Mileposts'!$G$6),"Y",IF(AND(H75&gt;='Intersection Mileposts'!$F$7,H75&lt;='Intersection Mileposts'!$G$7),"Y",IF(AND(H75&gt;='Intersection Mileposts'!$F$8,H75&lt;='Intersection Mileposts'!$G$8),"Y",IF(AND(H75&gt;='Intersection Mileposts'!$F$9,H75&lt;='Intersection Mileposts'!$G$9),"Y",IF(AND(H75&gt;='Intersection Mileposts'!$F$10,H75&lt;='Intersection Mileposts'!$G$10),"Y",IF(AND(H75&gt;='Intersection Mileposts'!$F$11,H75&lt;='Intersection Mileposts'!$G$11),"Y",IF(AND(H75&gt;='Intersection Mileposts'!$F$12,H75&lt;='Intersection Mileposts'!$G$12),"Y",IF(AND(H75&gt;='Intersection Mileposts'!$F$13,H75&lt;='Intersection Mileposts'!$G$13),"Y",IF(AND(H75&gt;='Intersection Mileposts'!$F$14,H75&lt;='Intersection Mileposts'!$G$14),"Y",IF(AND(H75&gt;='Intersection Mileposts'!$F$15,H75&lt;='Intersection Mileposts'!$G$15),"Y",IF(AND(H75&gt;='Intersection Mileposts'!$F$16,H75&lt;='Intersection Mileposts'!$G$16),"Y",IF(AND(H75&gt;='Intersection Mileposts'!$F$17,H75&lt;='Intersection Mileposts'!$G$17),"Y",IF(AND(H75&gt;='Intersection Mileposts'!$F$18,H75&lt;='Intersection Mileposts'!$G$18),"Y",IF(AND(H75&gt;='Intersection Mileposts'!$F$19,H75&lt;='Intersection Mileposts'!$G$19),"Y",IF(AND(H75&gt;='Intersection Mileposts'!$F$20,H75&lt;='Intersection Mileposts'!$G$20),"Y",IF(AND(H75&gt;='Intersection Mileposts'!$F$21,H75&lt;='Intersection Mileposts'!$G$21),"Y",IF(AND(H75&gt;='Intersection Mileposts'!$F$22,H75&lt;='Intersection Mileposts'!$G$22),"Y",IF(AND(H75&gt;='Intersection Mileposts'!$F$23,H75&lt;='Intersection Mileposts'!$G$23),"Y",IF(AND(H75&gt;='Intersection Mileposts'!$F$24,H75&lt;='Intersection Mileposts'!$G$24),"Y",IF(AND(H75&gt;='Intersection Mileposts'!$F$25,H75&lt;='Intersection Mileposts'!$G$25),"Y",IF(AND(H75&gt;='Intersection Mileposts'!$F$26,H75&lt;='Intersection Mileposts'!$G$26),"Y",IF(AND(H75&gt;='Intersection Mileposts'!$F$27,H75&lt;='Intersection Mileposts'!$G$27),"Y",IF(AND(H75&gt;='Intersection Mileposts'!$F$28,H75&lt;='Intersection Mileposts'!$G$28),"Y",IF(AND(H75&gt;='Intersection Mileposts'!$F$29,H75&lt;='Intersection Mileposts'!$G$29),"Y", IF(AND(H75&gt;='Intersection Mileposts'!$F$30,H75&lt;='Intersection Mileposts'!$G$30),"Y",IF(AND(H75&gt;='Intersection Mileposts'!$F$31,H75&lt;='Intersection Mileposts'!$G$31),"Y",IF(AND(H75&gt;='Intersection Mileposts'!$F$32,H75&lt;='Intersection Mileposts'!$G$32),"Y",IF(AND(H75&gt;='Intersection Mileposts'!$F$33,H75&lt;='Intersection Mileposts'!$G$33),"Y",IF(AND(H75&gt;='Intersection Mileposts'!$F$34,H75&lt;='Intersection Mileposts'!$G$34),"Y",IF(AND(H75&gt;='Intersection Mileposts'!$F$35,H75&lt;='Intersection Mileposts'!$G$35),"Y",IF(AND(H75&gt;='Intersection Mileposts'!$F$36,H75&lt;='Intersection Mileposts'!$G$36),"Y",IF(AND(H75&gt;='Intersection Mileposts'!$F$37,H75&lt;='Intersection Mileposts'!$G$37),"Y",IF(AND(H75&gt;='Intersection Mileposts'!$F$38,H75&lt;='Intersection Mileposts'!$G$38),"Y",IF(AND(H75&gt;='Intersection Mileposts'!$F$39,H75&lt;='Intersection Mileposts'!$G$39),"Y","N"))))))))))))))))))))))))))))))))))))</f>
        <v/>
      </c>
    </row>
    <row r="76" spans="1:46" x14ac:dyDescent="0.35">
      <c r="A76" s="271"/>
      <c r="B76" s="269"/>
      <c r="C76" s="270"/>
      <c r="D76" s="270"/>
      <c r="E76" s="270"/>
      <c r="F76" s="270"/>
      <c r="G76" s="272"/>
      <c r="H76" s="273"/>
      <c r="I76" s="271"/>
      <c r="J76" s="268"/>
      <c r="K76" s="268"/>
      <c r="L76" s="274"/>
      <c r="M76" s="275"/>
      <c r="N76" s="276"/>
      <c r="P76" s="291" t="str">
        <f>IF(R76 = "", "", COUNT($R$4:R76))</f>
        <v/>
      </c>
      <c r="Q76" s="291" t="str">
        <f t="shared" si="9"/>
        <v/>
      </c>
      <c r="R76" s="292" t="str">
        <f t="shared" si="10"/>
        <v/>
      </c>
      <c r="S76" s="293" t="str">
        <f t="shared" si="12"/>
        <v/>
      </c>
      <c r="T76" s="294" t="str">
        <f t="shared" si="13"/>
        <v/>
      </c>
      <c r="U76" s="295" t="str">
        <f t="shared" si="14"/>
        <v/>
      </c>
      <c r="V76" s="296" t="str">
        <f t="shared" si="15"/>
        <v/>
      </c>
      <c r="W76" s="8"/>
      <c r="AR76" s="2" t="str">
        <f t="shared" si="16"/>
        <v/>
      </c>
      <c r="AS76" s="2" t="str">
        <f t="shared" si="11"/>
        <v/>
      </c>
      <c r="AT76" s="2" t="str">
        <f>IF(AR76="","",IF(AND(H76&gt;='Intersection Mileposts'!$F$5,H76&lt;='Intersection Mileposts'!$G$5),"Y",IF(AND(H76&gt;='Intersection Mileposts'!$F$6,H76&lt;='Intersection Mileposts'!$G$6),"Y",IF(AND(H76&gt;='Intersection Mileposts'!$F$7,H76&lt;='Intersection Mileposts'!$G$7),"Y",IF(AND(H76&gt;='Intersection Mileposts'!$F$8,H76&lt;='Intersection Mileposts'!$G$8),"Y",IF(AND(H76&gt;='Intersection Mileposts'!$F$9,H76&lt;='Intersection Mileposts'!$G$9),"Y",IF(AND(H76&gt;='Intersection Mileposts'!$F$10,H76&lt;='Intersection Mileposts'!$G$10),"Y",IF(AND(H76&gt;='Intersection Mileposts'!$F$11,H76&lt;='Intersection Mileposts'!$G$11),"Y",IF(AND(H76&gt;='Intersection Mileposts'!$F$12,H76&lt;='Intersection Mileposts'!$G$12),"Y",IF(AND(H76&gt;='Intersection Mileposts'!$F$13,H76&lt;='Intersection Mileposts'!$G$13),"Y",IF(AND(H76&gt;='Intersection Mileposts'!$F$14,H76&lt;='Intersection Mileposts'!$G$14),"Y",IF(AND(H76&gt;='Intersection Mileposts'!$F$15,H76&lt;='Intersection Mileposts'!$G$15),"Y",IF(AND(H76&gt;='Intersection Mileposts'!$F$16,H76&lt;='Intersection Mileposts'!$G$16),"Y",IF(AND(H76&gt;='Intersection Mileposts'!$F$17,H76&lt;='Intersection Mileposts'!$G$17),"Y",IF(AND(H76&gt;='Intersection Mileposts'!$F$18,H76&lt;='Intersection Mileposts'!$G$18),"Y",IF(AND(H76&gt;='Intersection Mileposts'!$F$19,H76&lt;='Intersection Mileposts'!$G$19),"Y",IF(AND(H76&gt;='Intersection Mileposts'!$F$20,H76&lt;='Intersection Mileposts'!$G$20),"Y",IF(AND(H76&gt;='Intersection Mileposts'!$F$21,H76&lt;='Intersection Mileposts'!$G$21),"Y",IF(AND(H76&gt;='Intersection Mileposts'!$F$22,H76&lt;='Intersection Mileposts'!$G$22),"Y",IF(AND(H76&gt;='Intersection Mileposts'!$F$23,H76&lt;='Intersection Mileposts'!$G$23),"Y",IF(AND(H76&gt;='Intersection Mileposts'!$F$24,H76&lt;='Intersection Mileposts'!$G$24),"Y",IF(AND(H76&gt;='Intersection Mileposts'!$F$25,H76&lt;='Intersection Mileposts'!$G$25),"Y",IF(AND(H76&gt;='Intersection Mileposts'!$F$26,H76&lt;='Intersection Mileposts'!$G$26),"Y",IF(AND(H76&gt;='Intersection Mileposts'!$F$27,H76&lt;='Intersection Mileposts'!$G$27),"Y",IF(AND(H76&gt;='Intersection Mileposts'!$F$28,H76&lt;='Intersection Mileposts'!$G$28),"Y",IF(AND(H76&gt;='Intersection Mileposts'!$F$29,H76&lt;='Intersection Mileposts'!$G$29),"Y", IF(AND(H76&gt;='Intersection Mileposts'!$F$30,H76&lt;='Intersection Mileposts'!$G$30),"Y",IF(AND(H76&gt;='Intersection Mileposts'!$F$31,H76&lt;='Intersection Mileposts'!$G$31),"Y",IF(AND(H76&gt;='Intersection Mileposts'!$F$32,H76&lt;='Intersection Mileposts'!$G$32),"Y",IF(AND(H76&gt;='Intersection Mileposts'!$F$33,H76&lt;='Intersection Mileposts'!$G$33),"Y",IF(AND(H76&gt;='Intersection Mileposts'!$F$34,H76&lt;='Intersection Mileposts'!$G$34),"Y",IF(AND(H76&gt;='Intersection Mileposts'!$F$35,H76&lt;='Intersection Mileposts'!$G$35),"Y",IF(AND(H76&gt;='Intersection Mileposts'!$F$36,H76&lt;='Intersection Mileposts'!$G$36),"Y",IF(AND(H76&gt;='Intersection Mileposts'!$F$37,H76&lt;='Intersection Mileposts'!$G$37),"Y",IF(AND(H76&gt;='Intersection Mileposts'!$F$38,H76&lt;='Intersection Mileposts'!$G$38),"Y",IF(AND(H76&gt;='Intersection Mileposts'!$F$39,H76&lt;='Intersection Mileposts'!$G$39),"Y","N"))))))))))))))))))))))))))))))))))))</f>
        <v/>
      </c>
    </row>
    <row r="77" spans="1:46" x14ac:dyDescent="0.35">
      <c r="A77" s="271"/>
      <c r="B77" s="269"/>
      <c r="C77" s="270"/>
      <c r="D77" s="270"/>
      <c r="E77" s="270"/>
      <c r="F77" s="270"/>
      <c r="G77" s="272"/>
      <c r="H77" s="273"/>
      <c r="I77" s="271"/>
      <c r="J77" s="268"/>
      <c r="K77" s="268"/>
      <c r="L77" s="274"/>
      <c r="M77" s="275"/>
      <c r="N77" s="276"/>
      <c r="P77" s="291" t="str">
        <f>IF(R77 = "", "", COUNT($R$4:R77))</f>
        <v/>
      </c>
      <c r="Q77" s="291" t="str">
        <f t="shared" si="9"/>
        <v/>
      </c>
      <c r="R77" s="292" t="str">
        <f t="shared" si="10"/>
        <v/>
      </c>
      <c r="S77" s="293" t="str">
        <f t="shared" si="12"/>
        <v/>
      </c>
      <c r="T77" s="294" t="str">
        <f t="shared" si="13"/>
        <v/>
      </c>
      <c r="U77" s="295" t="str">
        <f t="shared" si="14"/>
        <v/>
      </c>
      <c r="V77" s="296" t="str">
        <f t="shared" si="15"/>
        <v/>
      </c>
      <c r="W77" s="8"/>
      <c r="AR77" s="2" t="str">
        <f t="shared" si="16"/>
        <v/>
      </c>
      <c r="AS77" s="2" t="str">
        <f t="shared" si="11"/>
        <v/>
      </c>
      <c r="AT77" s="2" t="str">
        <f>IF(AR77="","",IF(AND(H77&gt;='Intersection Mileposts'!$F$5,H77&lt;='Intersection Mileposts'!$G$5),"Y",IF(AND(H77&gt;='Intersection Mileposts'!$F$6,H77&lt;='Intersection Mileposts'!$G$6),"Y",IF(AND(H77&gt;='Intersection Mileposts'!$F$7,H77&lt;='Intersection Mileposts'!$G$7),"Y",IF(AND(H77&gt;='Intersection Mileposts'!$F$8,H77&lt;='Intersection Mileposts'!$G$8),"Y",IF(AND(H77&gt;='Intersection Mileposts'!$F$9,H77&lt;='Intersection Mileposts'!$G$9),"Y",IF(AND(H77&gt;='Intersection Mileposts'!$F$10,H77&lt;='Intersection Mileposts'!$G$10),"Y",IF(AND(H77&gt;='Intersection Mileposts'!$F$11,H77&lt;='Intersection Mileposts'!$G$11),"Y",IF(AND(H77&gt;='Intersection Mileposts'!$F$12,H77&lt;='Intersection Mileposts'!$G$12),"Y",IF(AND(H77&gt;='Intersection Mileposts'!$F$13,H77&lt;='Intersection Mileposts'!$G$13),"Y",IF(AND(H77&gt;='Intersection Mileposts'!$F$14,H77&lt;='Intersection Mileposts'!$G$14),"Y",IF(AND(H77&gt;='Intersection Mileposts'!$F$15,H77&lt;='Intersection Mileposts'!$G$15),"Y",IF(AND(H77&gt;='Intersection Mileposts'!$F$16,H77&lt;='Intersection Mileposts'!$G$16),"Y",IF(AND(H77&gt;='Intersection Mileposts'!$F$17,H77&lt;='Intersection Mileposts'!$G$17),"Y",IF(AND(H77&gt;='Intersection Mileposts'!$F$18,H77&lt;='Intersection Mileposts'!$G$18),"Y",IF(AND(H77&gt;='Intersection Mileposts'!$F$19,H77&lt;='Intersection Mileposts'!$G$19),"Y",IF(AND(H77&gt;='Intersection Mileposts'!$F$20,H77&lt;='Intersection Mileposts'!$G$20),"Y",IF(AND(H77&gt;='Intersection Mileposts'!$F$21,H77&lt;='Intersection Mileposts'!$G$21),"Y",IF(AND(H77&gt;='Intersection Mileposts'!$F$22,H77&lt;='Intersection Mileposts'!$G$22),"Y",IF(AND(H77&gt;='Intersection Mileposts'!$F$23,H77&lt;='Intersection Mileposts'!$G$23),"Y",IF(AND(H77&gt;='Intersection Mileposts'!$F$24,H77&lt;='Intersection Mileposts'!$G$24),"Y",IF(AND(H77&gt;='Intersection Mileposts'!$F$25,H77&lt;='Intersection Mileposts'!$G$25),"Y",IF(AND(H77&gt;='Intersection Mileposts'!$F$26,H77&lt;='Intersection Mileposts'!$G$26),"Y",IF(AND(H77&gt;='Intersection Mileposts'!$F$27,H77&lt;='Intersection Mileposts'!$G$27),"Y",IF(AND(H77&gt;='Intersection Mileposts'!$F$28,H77&lt;='Intersection Mileposts'!$G$28),"Y",IF(AND(H77&gt;='Intersection Mileposts'!$F$29,H77&lt;='Intersection Mileposts'!$G$29),"Y", IF(AND(H77&gt;='Intersection Mileposts'!$F$30,H77&lt;='Intersection Mileposts'!$G$30),"Y",IF(AND(H77&gt;='Intersection Mileposts'!$F$31,H77&lt;='Intersection Mileposts'!$G$31),"Y",IF(AND(H77&gt;='Intersection Mileposts'!$F$32,H77&lt;='Intersection Mileposts'!$G$32),"Y",IF(AND(H77&gt;='Intersection Mileposts'!$F$33,H77&lt;='Intersection Mileposts'!$G$33),"Y",IF(AND(H77&gt;='Intersection Mileposts'!$F$34,H77&lt;='Intersection Mileposts'!$G$34),"Y",IF(AND(H77&gt;='Intersection Mileposts'!$F$35,H77&lt;='Intersection Mileposts'!$G$35),"Y",IF(AND(H77&gt;='Intersection Mileposts'!$F$36,H77&lt;='Intersection Mileposts'!$G$36),"Y",IF(AND(H77&gt;='Intersection Mileposts'!$F$37,H77&lt;='Intersection Mileposts'!$G$37),"Y",IF(AND(H77&gt;='Intersection Mileposts'!$F$38,H77&lt;='Intersection Mileposts'!$G$38),"Y",IF(AND(H77&gt;='Intersection Mileposts'!$F$39,H77&lt;='Intersection Mileposts'!$G$39),"Y","N"))))))))))))))))))))))))))))))))))))</f>
        <v/>
      </c>
    </row>
    <row r="78" spans="1:46" x14ac:dyDescent="0.35">
      <c r="A78" s="271"/>
      <c r="B78" s="269"/>
      <c r="C78" s="270"/>
      <c r="D78" s="270"/>
      <c r="E78" s="270"/>
      <c r="F78" s="270"/>
      <c r="G78" s="272"/>
      <c r="H78" s="273"/>
      <c r="I78" s="271"/>
      <c r="J78" s="268"/>
      <c r="K78" s="268"/>
      <c r="L78" s="274"/>
      <c r="M78" s="275"/>
      <c r="N78" s="276"/>
      <c r="P78" s="291" t="str">
        <f>IF(R78 = "", "", COUNT($R$4:R78))</f>
        <v/>
      </c>
      <c r="Q78" s="291" t="str">
        <f t="shared" si="9"/>
        <v/>
      </c>
      <c r="R78" s="292" t="str">
        <f t="shared" si="10"/>
        <v/>
      </c>
      <c r="S78" s="293" t="str">
        <f t="shared" si="12"/>
        <v/>
      </c>
      <c r="T78" s="294" t="str">
        <f t="shared" si="13"/>
        <v/>
      </c>
      <c r="U78" s="295" t="str">
        <f t="shared" si="14"/>
        <v/>
      </c>
      <c r="V78" s="296" t="str">
        <f t="shared" si="15"/>
        <v/>
      </c>
      <c r="W78" s="8"/>
      <c r="AR78" s="2" t="str">
        <f t="shared" si="16"/>
        <v/>
      </c>
      <c r="AS78" s="2" t="str">
        <f t="shared" si="11"/>
        <v/>
      </c>
      <c r="AT78" s="2" t="str">
        <f>IF(AR78="","",IF(AND(H78&gt;='Intersection Mileposts'!$F$5,H78&lt;='Intersection Mileposts'!$G$5),"Y",IF(AND(H78&gt;='Intersection Mileposts'!$F$6,H78&lt;='Intersection Mileposts'!$G$6),"Y",IF(AND(H78&gt;='Intersection Mileposts'!$F$7,H78&lt;='Intersection Mileposts'!$G$7),"Y",IF(AND(H78&gt;='Intersection Mileposts'!$F$8,H78&lt;='Intersection Mileposts'!$G$8),"Y",IF(AND(H78&gt;='Intersection Mileposts'!$F$9,H78&lt;='Intersection Mileposts'!$G$9),"Y",IF(AND(H78&gt;='Intersection Mileposts'!$F$10,H78&lt;='Intersection Mileposts'!$G$10),"Y",IF(AND(H78&gt;='Intersection Mileposts'!$F$11,H78&lt;='Intersection Mileposts'!$G$11),"Y",IF(AND(H78&gt;='Intersection Mileposts'!$F$12,H78&lt;='Intersection Mileposts'!$G$12),"Y",IF(AND(H78&gt;='Intersection Mileposts'!$F$13,H78&lt;='Intersection Mileposts'!$G$13),"Y",IF(AND(H78&gt;='Intersection Mileposts'!$F$14,H78&lt;='Intersection Mileposts'!$G$14),"Y",IF(AND(H78&gt;='Intersection Mileposts'!$F$15,H78&lt;='Intersection Mileposts'!$G$15),"Y",IF(AND(H78&gt;='Intersection Mileposts'!$F$16,H78&lt;='Intersection Mileposts'!$G$16),"Y",IF(AND(H78&gt;='Intersection Mileposts'!$F$17,H78&lt;='Intersection Mileposts'!$G$17),"Y",IF(AND(H78&gt;='Intersection Mileposts'!$F$18,H78&lt;='Intersection Mileposts'!$G$18),"Y",IF(AND(H78&gt;='Intersection Mileposts'!$F$19,H78&lt;='Intersection Mileposts'!$G$19),"Y",IF(AND(H78&gt;='Intersection Mileposts'!$F$20,H78&lt;='Intersection Mileposts'!$G$20),"Y",IF(AND(H78&gt;='Intersection Mileposts'!$F$21,H78&lt;='Intersection Mileposts'!$G$21),"Y",IF(AND(H78&gt;='Intersection Mileposts'!$F$22,H78&lt;='Intersection Mileposts'!$G$22),"Y",IF(AND(H78&gt;='Intersection Mileposts'!$F$23,H78&lt;='Intersection Mileposts'!$G$23),"Y",IF(AND(H78&gt;='Intersection Mileposts'!$F$24,H78&lt;='Intersection Mileposts'!$G$24),"Y",IF(AND(H78&gt;='Intersection Mileposts'!$F$25,H78&lt;='Intersection Mileposts'!$G$25),"Y",IF(AND(H78&gt;='Intersection Mileposts'!$F$26,H78&lt;='Intersection Mileposts'!$G$26),"Y",IF(AND(H78&gt;='Intersection Mileposts'!$F$27,H78&lt;='Intersection Mileposts'!$G$27),"Y",IF(AND(H78&gt;='Intersection Mileposts'!$F$28,H78&lt;='Intersection Mileposts'!$G$28),"Y",IF(AND(H78&gt;='Intersection Mileposts'!$F$29,H78&lt;='Intersection Mileposts'!$G$29),"Y", IF(AND(H78&gt;='Intersection Mileposts'!$F$30,H78&lt;='Intersection Mileposts'!$G$30),"Y",IF(AND(H78&gt;='Intersection Mileposts'!$F$31,H78&lt;='Intersection Mileposts'!$G$31),"Y",IF(AND(H78&gt;='Intersection Mileposts'!$F$32,H78&lt;='Intersection Mileposts'!$G$32),"Y",IF(AND(H78&gt;='Intersection Mileposts'!$F$33,H78&lt;='Intersection Mileposts'!$G$33),"Y",IF(AND(H78&gt;='Intersection Mileposts'!$F$34,H78&lt;='Intersection Mileposts'!$G$34),"Y",IF(AND(H78&gt;='Intersection Mileposts'!$F$35,H78&lt;='Intersection Mileposts'!$G$35),"Y",IF(AND(H78&gt;='Intersection Mileposts'!$F$36,H78&lt;='Intersection Mileposts'!$G$36),"Y",IF(AND(H78&gt;='Intersection Mileposts'!$F$37,H78&lt;='Intersection Mileposts'!$G$37),"Y",IF(AND(H78&gt;='Intersection Mileposts'!$F$38,H78&lt;='Intersection Mileposts'!$G$38),"Y",IF(AND(H78&gt;='Intersection Mileposts'!$F$39,H78&lt;='Intersection Mileposts'!$G$39),"Y","N"))))))))))))))))))))))))))))))))))))</f>
        <v/>
      </c>
    </row>
    <row r="79" spans="1:46" x14ac:dyDescent="0.35">
      <c r="A79" s="271"/>
      <c r="B79" s="269"/>
      <c r="C79" s="270"/>
      <c r="D79" s="270"/>
      <c r="E79" s="270"/>
      <c r="F79" s="270"/>
      <c r="G79" s="272"/>
      <c r="H79" s="273"/>
      <c r="I79" s="271"/>
      <c r="J79" s="268"/>
      <c r="K79" s="268"/>
      <c r="L79" s="274"/>
      <c r="M79" s="275"/>
      <c r="N79" s="276"/>
      <c r="P79" s="291" t="str">
        <f>IF(R79 = "", "", COUNT($R$4:R79))</f>
        <v/>
      </c>
      <c r="Q79" s="291" t="str">
        <f t="shared" si="9"/>
        <v/>
      </c>
      <c r="R79" s="292" t="str">
        <f t="shared" si="10"/>
        <v/>
      </c>
      <c r="S79" s="293" t="str">
        <f t="shared" si="12"/>
        <v/>
      </c>
      <c r="T79" s="294" t="str">
        <f t="shared" si="13"/>
        <v/>
      </c>
      <c r="U79" s="295" t="str">
        <f t="shared" si="14"/>
        <v/>
      </c>
      <c r="V79" s="296" t="str">
        <f t="shared" si="15"/>
        <v/>
      </c>
      <c r="W79" s="8"/>
      <c r="AR79" s="2" t="str">
        <f t="shared" si="16"/>
        <v/>
      </c>
      <c r="AS79" s="2" t="str">
        <f t="shared" si="11"/>
        <v/>
      </c>
      <c r="AT79" s="2" t="str">
        <f>IF(AR79="","",IF(AND(H79&gt;='Intersection Mileposts'!$F$5,H79&lt;='Intersection Mileposts'!$G$5),"Y",IF(AND(H79&gt;='Intersection Mileposts'!$F$6,H79&lt;='Intersection Mileposts'!$G$6),"Y",IF(AND(H79&gt;='Intersection Mileposts'!$F$7,H79&lt;='Intersection Mileposts'!$G$7),"Y",IF(AND(H79&gt;='Intersection Mileposts'!$F$8,H79&lt;='Intersection Mileposts'!$G$8),"Y",IF(AND(H79&gt;='Intersection Mileposts'!$F$9,H79&lt;='Intersection Mileposts'!$G$9),"Y",IF(AND(H79&gt;='Intersection Mileposts'!$F$10,H79&lt;='Intersection Mileposts'!$G$10),"Y",IF(AND(H79&gt;='Intersection Mileposts'!$F$11,H79&lt;='Intersection Mileposts'!$G$11),"Y",IF(AND(H79&gt;='Intersection Mileposts'!$F$12,H79&lt;='Intersection Mileposts'!$G$12),"Y",IF(AND(H79&gt;='Intersection Mileposts'!$F$13,H79&lt;='Intersection Mileposts'!$G$13),"Y",IF(AND(H79&gt;='Intersection Mileposts'!$F$14,H79&lt;='Intersection Mileposts'!$G$14),"Y",IF(AND(H79&gt;='Intersection Mileposts'!$F$15,H79&lt;='Intersection Mileposts'!$G$15),"Y",IF(AND(H79&gt;='Intersection Mileposts'!$F$16,H79&lt;='Intersection Mileposts'!$G$16),"Y",IF(AND(H79&gt;='Intersection Mileposts'!$F$17,H79&lt;='Intersection Mileposts'!$G$17),"Y",IF(AND(H79&gt;='Intersection Mileposts'!$F$18,H79&lt;='Intersection Mileposts'!$G$18),"Y",IF(AND(H79&gt;='Intersection Mileposts'!$F$19,H79&lt;='Intersection Mileposts'!$G$19),"Y",IF(AND(H79&gt;='Intersection Mileposts'!$F$20,H79&lt;='Intersection Mileposts'!$G$20),"Y",IF(AND(H79&gt;='Intersection Mileposts'!$F$21,H79&lt;='Intersection Mileposts'!$G$21),"Y",IF(AND(H79&gt;='Intersection Mileposts'!$F$22,H79&lt;='Intersection Mileposts'!$G$22),"Y",IF(AND(H79&gt;='Intersection Mileposts'!$F$23,H79&lt;='Intersection Mileposts'!$G$23),"Y",IF(AND(H79&gt;='Intersection Mileposts'!$F$24,H79&lt;='Intersection Mileposts'!$G$24),"Y",IF(AND(H79&gt;='Intersection Mileposts'!$F$25,H79&lt;='Intersection Mileposts'!$G$25),"Y",IF(AND(H79&gt;='Intersection Mileposts'!$F$26,H79&lt;='Intersection Mileposts'!$G$26),"Y",IF(AND(H79&gt;='Intersection Mileposts'!$F$27,H79&lt;='Intersection Mileposts'!$G$27),"Y",IF(AND(H79&gt;='Intersection Mileposts'!$F$28,H79&lt;='Intersection Mileposts'!$G$28),"Y",IF(AND(H79&gt;='Intersection Mileposts'!$F$29,H79&lt;='Intersection Mileposts'!$G$29),"Y", IF(AND(H79&gt;='Intersection Mileposts'!$F$30,H79&lt;='Intersection Mileposts'!$G$30),"Y",IF(AND(H79&gt;='Intersection Mileposts'!$F$31,H79&lt;='Intersection Mileposts'!$G$31),"Y",IF(AND(H79&gt;='Intersection Mileposts'!$F$32,H79&lt;='Intersection Mileposts'!$G$32),"Y",IF(AND(H79&gt;='Intersection Mileposts'!$F$33,H79&lt;='Intersection Mileposts'!$G$33),"Y",IF(AND(H79&gt;='Intersection Mileposts'!$F$34,H79&lt;='Intersection Mileposts'!$G$34),"Y",IF(AND(H79&gt;='Intersection Mileposts'!$F$35,H79&lt;='Intersection Mileposts'!$G$35),"Y",IF(AND(H79&gt;='Intersection Mileposts'!$F$36,H79&lt;='Intersection Mileposts'!$G$36),"Y",IF(AND(H79&gt;='Intersection Mileposts'!$F$37,H79&lt;='Intersection Mileposts'!$G$37),"Y",IF(AND(H79&gt;='Intersection Mileposts'!$F$38,H79&lt;='Intersection Mileposts'!$G$38),"Y",IF(AND(H79&gt;='Intersection Mileposts'!$F$39,H79&lt;='Intersection Mileposts'!$G$39),"Y","N"))))))))))))))))))))))))))))))))))))</f>
        <v/>
      </c>
    </row>
    <row r="80" spans="1:46" x14ac:dyDescent="0.35">
      <c r="A80" s="271"/>
      <c r="B80" s="269"/>
      <c r="C80" s="270"/>
      <c r="D80" s="270"/>
      <c r="E80" s="270"/>
      <c r="F80" s="270"/>
      <c r="G80" s="272"/>
      <c r="H80" s="273"/>
      <c r="I80" s="271"/>
      <c r="J80" s="268"/>
      <c r="K80" s="268"/>
      <c r="L80" s="274"/>
      <c r="M80" s="275"/>
      <c r="N80" s="276"/>
      <c r="P80" s="291" t="str">
        <f>IF(R80 = "", "", COUNT($R$4:R80))</f>
        <v/>
      </c>
      <c r="Q80" s="291" t="str">
        <f t="shared" si="9"/>
        <v/>
      </c>
      <c r="R80" s="292" t="str">
        <f t="shared" si="10"/>
        <v/>
      </c>
      <c r="S80" s="293" t="str">
        <f t="shared" si="12"/>
        <v/>
      </c>
      <c r="T80" s="294" t="str">
        <f t="shared" si="13"/>
        <v/>
      </c>
      <c r="U80" s="295" t="str">
        <f t="shared" si="14"/>
        <v/>
      </c>
      <c r="V80" s="296" t="str">
        <f t="shared" si="15"/>
        <v/>
      </c>
      <c r="W80" s="8"/>
      <c r="AR80" s="2" t="str">
        <f t="shared" si="16"/>
        <v/>
      </c>
      <c r="AS80" s="2" t="str">
        <f t="shared" si="11"/>
        <v/>
      </c>
      <c r="AT80" s="2" t="str">
        <f>IF(AR80="","",IF(AND(H80&gt;='Intersection Mileposts'!$F$5,H80&lt;='Intersection Mileposts'!$G$5),"Y",IF(AND(H80&gt;='Intersection Mileposts'!$F$6,H80&lt;='Intersection Mileposts'!$G$6),"Y",IF(AND(H80&gt;='Intersection Mileposts'!$F$7,H80&lt;='Intersection Mileposts'!$G$7),"Y",IF(AND(H80&gt;='Intersection Mileposts'!$F$8,H80&lt;='Intersection Mileposts'!$G$8),"Y",IF(AND(H80&gt;='Intersection Mileposts'!$F$9,H80&lt;='Intersection Mileposts'!$G$9),"Y",IF(AND(H80&gt;='Intersection Mileposts'!$F$10,H80&lt;='Intersection Mileposts'!$G$10),"Y",IF(AND(H80&gt;='Intersection Mileposts'!$F$11,H80&lt;='Intersection Mileposts'!$G$11),"Y",IF(AND(H80&gt;='Intersection Mileposts'!$F$12,H80&lt;='Intersection Mileposts'!$G$12),"Y",IF(AND(H80&gt;='Intersection Mileposts'!$F$13,H80&lt;='Intersection Mileposts'!$G$13),"Y",IF(AND(H80&gt;='Intersection Mileposts'!$F$14,H80&lt;='Intersection Mileposts'!$G$14),"Y",IF(AND(H80&gt;='Intersection Mileposts'!$F$15,H80&lt;='Intersection Mileposts'!$G$15),"Y",IF(AND(H80&gt;='Intersection Mileposts'!$F$16,H80&lt;='Intersection Mileposts'!$G$16),"Y",IF(AND(H80&gt;='Intersection Mileposts'!$F$17,H80&lt;='Intersection Mileposts'!$G$17),"Y",IF(AND(H80&gt;='Intersection Mileposts'!$F$18,H80&lt;='Intersection Mileposts'!$G$18),"Y",IF(AND(H80&gt;='Intersection Mileposts'!$F$19,H80&lt;='Intersection Mileposts'!$G$19),"Y",IF(AND(H80&gt;='Intersection Mileposts'!$F$20,H80&lt;='Intersection Mileposts'!$G$20),"Y",IF(AND(H80&gt;='Intersection Mileposts'!$F$21,H80&lt;='Intersection Mileposts'!$G$21),"Y",IF(AND(H80&gt;='Intersection Mileposts'!$F$22,H80&lt;='Intersection Mileposts'!$G$22),"Y",IF(AND(H80&gt;='Intersection Mileposts'!$F$23,H80&lt;='Intersection Mileposts'!$G$23),"Y",IF(AND(H80&gt;='Intersection Mileposts'!$F$24,H80&lt;='Intersection Mileposts'!$G$24),"Y",IF(AND(H80&gt;='Intersection Mileposts'!$F$25,H80&lt;='Intersection Mileposts'!$G$25),"Y",IF(AND(H80&gt;='Intersection Mileposts'!$F$26,H80&lt;='Intersection Mileposts'!$G$26),"Y",IF(AND(H80&gt;='Intersection Mileposts'!$F$27,H80&lt;='Intersection Mileposts'!$G$27),"Y",IF(AND(H80&gt;='Intersection Mileposts'!$F$28,H80&lt;='Intersection Mileposts'!$G$28),"Y",IF(AND(H80&gt;='Intersection Mileposts'!$F$29,H80&lt;='Intersection Mileposts'!$G$29),"Y", IF(AND(H80&gt;='Intersection Mileposts'!$F$30,H80&lt;='Intersection Mileposts'!$G$30),"Y",IF(AND(H80&gt;='Intersection Mileposts'!$F$31,H80&lt;='Intersection Mileposts'!$G$31),"Y",IF(AND(H80&gt;='Intersection Mileposts'!$F$32,H80&lt;='Intersection Mileposts'!$G$32),"Y",IF(AND(H80&gt;='Intersection Mileposts'!$F$33,H80&lt;='Intersection Mileposts'!$G$33),"Y",IF(AND(H80&gt;='Intersection Mileposts'!$F$34,H80&lt;='Intersection Mileposts'!$G$34),"Y",IF(AND(H80&gt;='Intersection Mileposts'!$F$35,H80&lt;='Intersection Mileposts'!$G$35),"Y",IF(AND(H80&gt;='Intersection Mileposts'!$F$36,H80&lt;='Intersection Mileposts'!$G$36),"Y",IF(AND(H80&gt;='Intersection Mileposts'!$F$37,H80&lt;='Intersection Mileposts'!$G$37),"Y",IF(AND(H80&gt;='Intersection Mileposts'!$F$38,H80&lt;='Intersection Mileposts'!$G$38),"Y",IF(AND(H80&gt;='Intersection Mileposts'!$F$39,H80&lt;='Intersection Mileposts'!$G$39),"Y","N"))))))))))))))))))))))))))))))))))))</f>
        <v/>
      </c>
    </row>
    <row r="81" spans="1:46" x14ac:dyDescent="0.35">
      <c r="A81" s="271"/>
      <c r="B81" s="269"/>
      <c r="C81" s="270"/>
      <c r="D81" s="270"/>
      <c r="E81" s="270"/>
      <c r="F81" s="270"/>
      <c r="G81" s="272"/>
      <c r="H81" s="273"/>
      <c r="I81" s="271"/>
      <c r="J81" s="268"/>
      <c r="K81" s="268"/>
      <c r="L81" s="274"/>
      <c r="M81" s="275"/>
      <c r="N81" s="276"/>
      <c r="P81" s="291" t="str">
        <f>IF(R81 = "", "", COUNT($R$4:R81))</f>
        <v/>
      </c>
      <c r="Q81" s="291" t="str">
        <f t="shared" si="9"/>
        <v/>
      </c>
      <c r="R81" s="292" t="str">
        <f t="shared" si="10"/>
        <v/>
      </c>
      <c r="S81" s="293" t="str">
        <f t="shared" si="12"/>
        <v/>
      </c>
      <c r="T81" s="294" t="str">
        <f t="shared" si="13"/>
        <v/>
      </c>
      <c r="U81" s="295" t="str">
        <f t="shared" si="14"/>
        <v/>
      </c>
      <c r="V81" s="296" t="str">
        <f t="shared" si="15"/>
        <v/>
      </c>
      <c r="W81" s="8"/>
      <c r="AR81" s="2" t="str">
        <f t="shared" si="16"/>
        <v/>
      </c>
      <c r="AS81" s="2" t="str">
        <f t="shared" si="11"/>
        <v/>
      </c>
      <c r="AT81" s="2" t="str">
        <f>IF(AR81="","",IF(AND(H81&gt;='Intersection Mileposts'!$F$5,H81&lt;='Intersection Mileposts'!$G$5),"Y",IF(AND(H81&gt;='Intersection Mileposts'!$F$6,H81&lt;='Intersection Mileposts'!$G$6),"Y",IF(AND(H81&gt;='Intersection Mileposts'!$F$7,H81&lt;='Intersection Mileposts'!$G$7),"Y",IF(AND(H81&gt;='Intersection Mileposts'!$F$8,H81&lt;='Intersection Mileposts'!$G$8),"Y",IF(AND(H81&gt;='Intersection Mileposts'!$F$9,H81&lt;='Intersection Mileposts'!$G$9),"Y",IF(AND(H81&gt;='Intersection Mileposts'!$F$10,H81&lt;='Intersection Mileposts'!$G$10),"Y",IF(AND(H81&gt;='Intersection Mileposts'!$F$11,H81&lt;='Intersection Mileposts'!$G$11),"Y",IF(AND(H81&gt;='Intersection Mileposts'!$F$12,H81&lt;='Intersection Mileposts'!$G$12),"Y",IF(AND(H81&gt;='Intersection Mileposts'!$F$13,H81&lt;='Intersection Mileposts'!$G$13),"Y",IF(AND(H81&gt;='Intersection Mileposts'!$F$14,H81&lt;='Intersection Mileposts'!$G$14),"Y",IF(AND(H81&gt;='Intersection Mileposts'!$F$15,H81&lt;='Intersection Mileposts'!$G$15),"Y",IF(AND(H81&gt;='Intersection Mileposts'!$F$16,H81&lt;='Intersection Mileposts'!$G$16),"Y",IF(AND(H81&gt;='Intersection Mileposts'!$F$17,H81&lt;='Intersection Mileposts'!$G$17),"Y",IF(AND(H81&gt;='Intersection Mileposts'!$F$18,H81&lt;='Intersection Mileposts'!$G$18),"Y",IF(AND(H81&gt;='Intersection Mileposts'!$F$19,H81&lt;='Intersection Mileposts'!$G$19),"Y",IF(AND(H81&gt;='Intersection Mileposts'!$F$20,H81&lt;='Intersection Mileposts'!$G$20),"Y",IF(AND(H81&gt;='Intersection Mileposts'!$F$21,H81&lt;='Intersection Mileposts'!$G$21),"Y",IF(AND(H81&gt;='Intersection Mileposts'!$F$22,H81&lt;='Intersection Mileposts'!$G$22),"Y",IF(AND(H81&gt;='Intersection Mileposts'!$F$23,H81&lt;='Intersection Mileposts'!$G$23),"Y",IF(AND(H81&gt;='Intersection Mileposts'!$F$24,H81&lt;='Intersection Mileposts'!$G$24),"Y",IF(AND(H81&gt;='Intersection Mileposts'!$F$25,H81&lt;='Intersection Mileposts'!$G$25),"Y",IF(AND(H81&gt;='Intersection Mileposts'!$F$26,H81&lt;='Intersection Mileposts'!$G$26),"Y",IF(AND(H81&gt;='Intersection Mileposts'!$F$27,H81&lt;='Intersection Mileposts'!$G$27),"Y",IF(AND(H81&gt;='Intersection Mileposts'!$F$28,H81&lt;='Intersection Mileposts'!$G$28),"Y",IF(AND(H81&gt;='Intersection Mileposts'!$F$29,H81&lt;='Intersection Mileposts'!$G$29),"Y", IF(AND(H81&gt;='Intersection Mileposts'!$F$30,H81&lt;='Intersection Mileposts'!$G$30),"Y",IF(AND(H81&gt;='Intersection Mileposts'!$F$31,H81&lt;='Intersection Mileposts'!$G$31),"Y",IF(AND(H81&gt;='Intersection Mileposts'!$F$32,H81&lt;='Intersection Mileposts'!$G$32),"Y",IF(AND(H81&gt;='Intersection Mileposts'!$F$33,H81&lt;='Intersection Mileposts'!$G$33),"Y",IF(AND(H81&gt;='Intersection Mileposts'!$F$34,H81&lt;='Intersection Mileposts'!$G$34),"Y",IF(AND(H81&gt;='Intersection Mileposts'!$F$35,H81&lt;='Intersection Mileposts'!$G$35),"Y",IF(AND(H81&gt;='Intersection Mileposts'!$F$36,H81&lt;='Intersection Mileposts'!$G$36),"Y",IF(AND(H81&gt;='Intersection Mileposts'!$F$37,H81&lt;='Intersection Mileposts'!$G$37),"Y",IF(AND(H81&gt;='Intersection Mileposts'!$F$38,H81&lt;='Intersection Mileposts'!$G$38),"Y",IF(AND(H81&gt;='Intersection Mileposts'!$F$39,H81&lt;='Intersection Mileposts'!$G$39),"Y","N"))))))))))))))))))))))))))))))))))))</f>
        <v/>
      </c>
    </row>
    <row r="82" spans="1:46" x14ac:dyDescent="0.35">
      <c r="A82" s="271"/>
      <c r="B82" s="269"/>
      <c r="C82" s="270"/>
      <c r="D82" s="270"/>
      <c r="E82" s="270"/>
      <c r="F82" s="270"/>
      <c r="G82" s="272"/>
      <c r="H82" s="273"/>
      <c r="I82" s="271"/>
      <c r="J82" s="268"/>
      <c r="K82" s="268"/>
      <c r="L82" s="274"/>
      <c r="M82" s="275"/>
      <c r="N82" s="276"/>
      <c r="P82" s="291" t="str">
        <f>IF(R82 = "", "", COUNT($R$4:R82))</f>
        <v/>
      </c>
      <c r="Q82" s="291" t="str">
        <f t="shared" si="9"/>
        <v/>
      </c>
      <c r="R82" s="292" t="str">
        <f t="shared" si="10"/>
        <v/>
      </c>
      <c r="S82" s="293" t="str">
        <f t="shared" si="12"/>
        <v/>
      </c>
      <c r="T82" s="294" t="str">
        <f t="shared" si="13"/>
        <v/>
      </c>
      <c r="U82" s="295" t="str">
        <f t="shared" si="14"/>
        <v/>
      </c>
      <c r="V82" s="296" t="str">
        <f t="shared" si="15"/>
        <v/>
      </c>
      <c r="W82" s="8"/>
      <c r="AR82" s="2" t="str">
        <f t="shared" si="16"/>
        <v/>
      </c>
      <c r="AS82" s="2" t="str">
        <f t="shared" si="11"/>
        <v/>
      </c>
      <c r="AT82" s="2" t="str">
        <f>IF(AR82="","",IF(AND(H82&gt;='Intersection Mileposts'!$F$5,H82&lt;='Intersection Mileposts'!$G$5),"Y",IF(AND(H82&gt;='Intersection Mileposts'!$F$6,H82&lt;='Intersection Mileposts'!$G$6),"Y",IF(AND(H82&gt;='Intersection Mileposts'!$F$7,H82&lt;='Intersection Mileposts'!$G$7),"Y",IF(AND(H82&gt;='Intersection Mileposts'!$F$8,H82&lt;='Intersection Mileposts'!$G$8),"Y",IF(AND(H82&gt;='Intersection Mileposts'!$F$9,H82&lt;='Intersection Mileposts'!$G$9),"Y",IF(AND(H82&gt;='Intersection Mileposts'!$F$10,H82&lt;='Intersection Mileposts'!$G$10),"Y",IF(AND(H82&gt;='Intersection Mileposts'!$F$11,H82&lt;='Intersection Mileposts'!$G$11),"Y",IF(AND(H82&gt;='Intersection Mileposts'!$F$12,H82&lt;='Intersection Mileposts'!$G$12),"Y",IF(AND(H82&gt;='Intersection Mileposts'!$F$13,H82&lt;='Intersection Mileposts'!$G$13),"Y",IF(AND(H82&gt;='Intersection Mileposts'!$F$14,H82&lt;='Intersection Mileposts'!$G$14),"Y",IF(AND(H82&gt;='Intersection Mileposts'!$F$15,H82&lt;='Intersection Mileposts'!$G$15),"Y",IF(AND(H82&gt;='Intersection Mileposts'!$F$16,H82&lt;='Intersection Mileposts'!$G$16),"Y",IF(AND(H82&gt;='Intersection Mileposts'!$F$17,H82&lt;='Intersection Mileposts'!$G$17),"Y",IF(AND(H82&gt;='Intersection Mileposts'!$F$18,H82&lt;='Intersection Mileposts'!$G$18),"Y",IF(AND(H82&gt;='Intersection Mileposts'!$F$19,H82&lt;='Intersection Mileposts'!$G$19),"Y",IF(AND(H82&gt;='Intersection Mileposts'!$F$20,H82&lt;='Intersection Mileposts'!$G$20),"Y",IF(AND(H82&gt;='Intersection Mileposts'!$F$21,H82&lt;='Intersection Mileposts'!$G$21),"Y",IF(AND(H82&gt;='Intersection Mileposts'!$F$22,H82&lt;='Intersection Mileposts'!$G$22),"Y",IF(AND(H82&gt;='Intersection Mileposts'!$F$23,H82&lt;='Intersection Mileposts'!$G$23),"Y",IF(AND(H82&gt;='Intersection Mileposts'!$F$24,H82&lt;='Intersection Mileposts'!$G$24),"Y",IF(AND(H82&gt;='Intersection Mileposts'!$F$25,H82&lt;='Intersection Mileposts'!$G$25),"Y",IF(AND(H82&gt;='Intersection Mileposts'!$F$26,H82&lt;='Intersection Mileposts'!$G$26),"Y",IF(AND(H82&gt;='Intersection Mileposts'!$F$27,H82&lt;='Intersection Mileposts'!$G$27),"Y",IF(AND(H82&gt;='Intersection Mileposts'!$F$28,H82&lt;='Intersection Mileposts'!$G$28),"Y",IF(AND(H82&gt;='Intersection Mileposts'!$F$29,H82&lt;='Intersection Mileposts'!$G$29),"Y", IF(AND(H82&gt;='Intersection Mileposts'!$F$30,H82&lt;='Intersection Mileposts'!$G$30),"Y",IF(AND(H82&gt;='Intersection Mileposts'!$F$31,H82&lt;='Intersection Mileposts'!$G$31),"Y",IF(AND(H82&gt;='Intersection Mileposts'!$F$32,H82&lt;='Intersection Mileposts'!$G$32),"Y",IF(AND(H82&gt;='Intersection Mileposts'!$F$33,H82&lt;='Intersection Mileposts'!$G$33),"Y",IF(AND(H82&gt;='Intersection Mileposts'!$F$34,H82&lt;='Intersection Mileposts'!$G$34),"Y",IF(AND(H82&gt;='Intersection Mileposts'!$F$35,H82&lt;='Intersection Mileposts'!$G$35),"Y",IF(AND(H82&gt;='Intersection Mileposts'!$F$36,H82&lt;='Intersection Mileposts'!$G$36),"Y",IF(AND(H82&gt;='Intersection Mileposts'!$F$37,H82&lt;='Intersection Mileposts'!$G$37),"Y",IF(AND(H82&gt;='Intersection Mileposts'!$F$38,H82&lt;='Intersection Mileposts'!$G$38),"Y",IF(AND(H82&gt;='Intersection Mileposts'!$F$39,H82&lt;='Intersection Mileposts'!$G$39),"Y","N"))))))))))))))))))))))))))))))))))))</f>
        <v/>
      </c>
    </row>
    <row r="83" spans="1:46" x14ac:dyDescent="0.35">
      <c r="A83" s="271"/>
      <c r="B83" s="269"/>
      <c r="C83" s="270"/>
      <c r="D83" s="270"/>
      <c r="E83" s="270"/>
      <c r="F83" s="270"/>
      <c r="G83" s="272"/>
      <c r="H83" s="273"/>
      <c r="I83" s="271"/>
      <c r="J83" s="268"/>
      <c r="K83" s="268"/>
      <c r="L83" s="274"/>
      <c r="M83" s="275"/>
      <c r="N83" s="276"/>
      <c r="P83" s="291" t="str">
        <f>IF(R83 = "", "", COUNT($R$4:R83))</f>
        <v/>
      </c>
      <c r="Q83" s="291" t="str">
        <f t="shared" si="9"/>
        <v/>
      </c>
      <c r="R83" s="292" t="str">
        <f t="shared" si="10"/>
        <v/>
      </c>
      <c r="S83" s="293" t="str">
        <f t="shared" si="12"/>
        <v/>
      </c>
      <c r="T83" s="294" t="str">
        <f t="shared" si="13"/>
        <v/>
      </c>
      <c r="U83" s="295" t="str">
        <f t="shared" si="14"/>
        <v/>
      </c>
      <c r="V83" s="296" t="str">
        <f t="shared" si="15"/>
        <v/>
      </c>
      <c r="W83" s="8"/>
      <c r="AR83" s="2" t="str">
        <f t="shared" si="16"/>
        <v/>
      </c>
      <c r="AS83" s="2" t="str">
        <f t="shared" si="11"/>
        <v/>
      </c>
      <c r="AT83" s="2" t="str">
        <f>IF(AR83="","",IF(AND(H83&gt;='Intersection Mileposts'!$F$5,H83&lt;='Intersection Mileposts'!$G$5),"Y",IF(AND(H83&gt;='Intersection Mileposts'!$F$6,H83&lt;='Intersection Mileposts'!$G$6),"Y",IF(AND(H83&gt;='Intersection Mileposts'!$F$7,H83&lt;='Intersection Mileposts'!$G$7),"Y",IF(AND(H83&gt;='Intersection Mileposts'!$F$8,H83&lt;='Intersection Mileposts'!$G$8),"Y",IF(AND(H83&gt;='Intersection Mileposts'!$F$9,H83&lt;='Intersection Mileposts'!$G$9),"Y",IF(AND(H83&gt;='Intersection Mileposts'!$F$10,H83&lt;='Intersection Mileposts'!$G$10),"Y",IF(AND(H83&gt;='Intersection Mileposts'!$F$11,H83&lt;='Intersection Mileposts'!$G$11),"Y",IF(AND(H83&gt;='Intersection Mileposts'!$F$12,H83&lt;='Intersection Mileposts'!$G$12),"Y",IF(AND(H83&gt;='Intersection Mileposts'!$F$13,H83&lt;='Intersection Mileposts'!$G$13),"Y",IF(AND(H83&gt;='Intersection Mileposts'!$F$14,H83&lt;='Intersection Mileposts'!$G$14),"Y",IF(AND(H83&gt;='Intersection Mileposts'!$F$15,H83&lt;='Intersection Mileposts'!$G$15),"Y",IF(AND(H83&gt;='Intersection Mileposts'!$F$16,H83&lt;='Intersection Mileposts'!$G$16),"Y",IF(AND(H83&gt;='Intersection Mileposts'!$F$17,H83&lt;='Intersection Mileposts'!$G$17),"Y",IF(AND(H83&gt;='Intersection Mileposts'!$F$18,H83&lt;='Intersection Mileposts'!$G$18),"Y",IF(AND(H83&gt;='Intersection Mileposts'!$F$19,H83&lt;='Intersection Mileposts'!$G$19),"Y",IF(AND(H83&gt;='Intersection Mileposts'!$F$20,H83&lt;='Intersection Mileposts'!$G$20),"Y",IF(AND(H83&gt;='Intersection Mileposts'!$F$21,H83&lt;='Intersection Mileposts'!$G$21),"Y",IF(AND(H83&gt;='Intersection Mileposts'!$F$22,H83&lt;='Intersection Mileposts'!$G$22),"Y",IF(AND(H83&gt;='Intersection Mileposts'!$F$23,H83&lt;='Intersection Mileposts'!$G$23),"Y",IF(AND(H83&gt;='Intersection Mileposts'!$F$24,H83&lt;='Intersection Mileposts'!$G$24),"Y",IF(AND(H83&gt;='Intersection Mileposts'!$F$25,H83&lt;='Intersection Mileposts'!$G$25),"Y",IF(AND(H83&gt;='Intersection Mileposts'!$F$26,H83&lt;='Intersection Mileposts'!$G$26),"Y",IF(AND(H83&gt;='Intersection Mileposts'!$F$27,H83&lt;='Intersection Mileposts'!$G$27),"Y",IF(AND(H83&gt;='Intersection Mileposts'!$F$28,H83&lt;='Intersection Mileposts'!$G$28),"Y",IF(AND(H83&gt;='Intersection Mileposts'!$F$29,H83&lt;='Intersection Mileposts'!$G$29),"Y", IF(AND(H83&gt;='Intersection Mileposts'!$F$30,H83&lt;='Intersection Mileposts'!$G$30),"Y",IF(AND(H83&gt;='Intersection Mileposts'!$F$31,H83&lt;='Intersection Mileposts'!$G$31),"Y",IF(AND(H83&gt;='Intersection Mileposts'!$F$32,H83&lt;='Intersection Mileposts'!$G$32),"Y",IF(AND(H83&gt;='Intersection Mileposts'!$F$33,H83&lt;='Intersection Mileposts'!$G$33),"Y",IF(AND(H83&gt;='Intersection Mileposts'!$F$34,H83&lt;='Intersection Mileposts'!$G$34),"Y",IF(AND(H83&gt;='Intersection Mileposts'!$F$35,H83&lt;='Intersection Mileposts'!$G$35),"Y",IF(AND(H83&gt;='Intersection Mileposts'!$F$36,H83&lt;='Intersection Mileposts'!$G$36),"Y",IF(AND(H83&gt;='Intersection Mileposts'!$F$37,H83&lt;='Intersection Mileposts'!$G$37),"Y",IF(AND(H83&gt;='Intersection Mileposts'!$F$38,H83&lt;='Intersection Mileposts'!$G$38),"Y",IF(AND(H83&gt;='Intersection Mileposts'!$F$39,H83&lt;='Intersection Mileposts'!$G$39),"Y","N"))))))))))))))))))))))))))))))))))))</f>
        <v/>
      </c>
    </row>
    <row r="84" spans="1:46" x14ac:dyDescent="0.35">
      <c r="A84" s="271"/>
      <c r="B84" s="269"/>
      <c r="C84" s="270"/>
      <c r="D84" s="270"/>
      <c r="E84" s="270"/>
      <c r="F84" s="270"/>
      <c r="G84" s="272"/>
      <c r="H84" s="273"/>
      <c r="I84" s="271"/>
      <c r="J84" s="268"/>
      <c r="K84" s="268"/>
      <c r="L84" s="274"/>
      <c r="M84" s="275"/>
      <c r="N84" s="276"/>
      <c r="P84" s="291" t="str">
        <f>IF(R84 = "", "", COUNT($R$4:R84))</f>
        <v/>
      </c>
      <c r="Q84" s="291" t="str">
        <f t="shared" si="9"/>
        <v/>
      </c>
      <c r="R84" s="292" t="str">
        <f t="shared" si="10"/>
        <v/>
      </c>
      <c r="S84" s="293" t="str">
        <f t="shared" si="12"/>
        <v/>
      </c>
      <c r="T84" s="294" t="str">
        <f t="shared" si="13"/>
        <v/>
      </c>
      <c r="U84" s="295" t="str">
        <f t="shared" si="14"/>
        <v/>
      </c>
      <c r="V84" s="296" t="str">
        <f t="shared" si="15"/>
        <v/>
      </c>
      <c r="W84" s="8"/>
      <c r="AR84" s="2" t="str">
        <f t="shared" si="16"/>
        <v/>
      </c>
      <c r="AS84" s="2" t="str">
        <f t="shared" si="11"/>
        <v/>
      </c>
      <c r="AT84" s="2" t="str">
        <f>IF(AR84="","",IF(AND(H84&gt;='Intersection Mileposts'!$F$5,H84&lt;='Intersection Mileposts'!$G$5),"Y",IF(AND(H84&gt;='Intersection Mileposts'!$F$6,H84&lt;='Intersection Mileposts'!$G$6),"Y",IF(AND(H84&gt;='Intersection Mileposts'!$F$7,H84&lt;='Intersection Mileposts'!$G$7),"Y",IF(AND(H84&gt;='Intersection Mileposts'!$F$8,H84&lt;='Intersection Mileposts'!$G$8),"Y",IF(AND(H84&gt;='Intersection Mileposts'!$F$9,H84&lt;='Intersection Mileposts'!$G$9),"Y",IF(AND(H84&gt;='Intersection Mileposts'!$F$10,H84&lt;='Intersection Mileposts'!$G$10),"Y",IF(AND(H84&gt;='Intersection Mileposts'!$F$11,H84&lt;='Intersection Mileposts'!$G$11),"Y",IF(AND(H84&gt;='Intersection Mileposts'!$F$12,H84&lt;='Intersection Mileposts'!$G$12),"Y",IF(AND(H84&gt;='Intersection Mileposts'!$F$13,H84&lt;='Intersection Mileposts'!$G$13),"Y",IF(AND(H84&gt;='Intersection Mileposts'!$F$14,H84&lt;='Intersection Mileposts'!$G$14),"Y",IF(AND(H84&gt;='Intersection Mileposts'!$F$15,H84&lt;='Intersection Mileposts'!$G$15),"Y",IF(AND(H84&gt;='Intersection Mileposts'!$F$16,H84&lt;='Intersection Mileposts'!$G$16),"Y",IF(AND(H84&gt;='Intersection Mileposts'!$F$17,H84&lt;='Intersection Mileposts'!$G$17),"Y",IF(AND(H84&gt;='Intersection Mileposts'!$F$18,H84&lt;='Intersection Mileposts'!$G$18),"Y",IF(AND(H84&gt;='Intersection Mileposts'!$F$19,H84&lt;='Intersection Mileposts'!$G$19),"Y",IF(AND(H84&gt;='Intersection Mileposts'!$F$20,H84&lt;='Intersection Mileposts'!$G$20),"Y",IF(AND(H84&gt;='Intersection Mileposts'!$F$21,H84&lt;='Intersection Mileposts'!$G$21),"Y",IF(AND(H84&gt;='Intersection Mileposts'!$F$22,H84&lt;='Intersection Mileposts'!$G$22),"Y",IF(AND(H84&gt;='Intersection Mileposts'!$F$23,H84&lt;='Intersection Mileposts'!$G$23),"Y",IF(AND(H84&gt;='Intersection Mileposts'!$F$24,H84&lt;='Intersection Mileposts'!$G$24),"Y",IF(AND(H84&gt;='Intersection Mileposts'!$F$25,H84&lt;='Intersection Mileposts'!$G$25),"Y",IF(AND(H84&gt;='Intersection Mileposts'!$F$26,H84&lt;='Intersection Mileposts'!$G$26),"Y",IF(AND(H84&gt;='Intersection Mileposts'!$F$27,H84&lt;='Intersection Mileposts'!$G$27),"Y",IF(AND(H84&gt;='Intersection Mileposts'!$F$28,H84&lt;='Intersection Mileposts'!$G$28),"Y",IF(AND(H84&gt;='Intersection Mileposts'!$F$29,H84&lt;='Intersection Mileposts'!$G$29),"Y", IF(AND(H84&gt;='Intersection Mileposts'!$F$30,H84&lt;='Intersection Mileposts'!$G$30),"Y",IF(AND(H84&gt;='Intersection Mileposts'!$F$31,H84&lt;='Intersection Mileposts'!$G$31),"Y",IF(AND(H84&gt;='Intersection Mileposts'!$F$32,H84&lt;='Intersection Mileposts'!$G$32),"Y",IF(AND(H84&gt;='Intersection Mileposts'!$F$33,H84&lt;='Intersection Mileposts'!$G$33),"Y",IF(AND(H84&gt;='Intersection Mileposts'!$F$34,H84&lt;='Intersection Mileposts'!$G$34),"Y",IF(AND(H84&gt;='Intersection Mileposts'!$F$35,H84&lt;='Intersection Mileposts'!$G$35),"Y",IF(AND(H84&gt;='Intersection Mileposts'!$F$36,H84&lt;='Intersection Mileposts'!$G$36),"Y",IF(AND(H84&gt;='Intersection Mileposts'!$F$37,H84&lt;='Intersection Mileposts'!$G$37),"Y",IF(AND(H84&gt;='Intersection Mileposts'!$F$38,H84&lt;='Intersection Mileposts'!$G$38),"Y",IF(AND(H84&gt;='Intersection Mileposts'!$F$39,H84&lt;='Intersection Mileposts'!$G$39),"Y","N"))))))))))))))))))))))))))))))))))))</f>
        <v/>
      </c>
    </row>
    <row r="85" spans="1:46" x14ac:dyDescent="0.35">
      <c r="A85" s="271"/>
      <c r="B85" s="269"/>
      <c r="C85" s="270"/>
      <c r="D85" s="270"/>
      <c r="E85" s="270"/>
      <c r="F85" s="270"/>
      <c r="G85" s="272"/>
      <c r="H85" s="273"/>
      <c r="I85" s="271"/>
      <c r="J85" s="268"/>
      <c r="K85" s="268"/>
      <c r="L85" s="274"/>
      <c r="M85" s="275"/>
      <c r="N85" s="276"/>
      <c r="P85" s="291" t="str">
        <f>IF(R85 = "", "", COUNT($R$4:R85))</f>
        <v/>
      </c>
      <c r="Q85" s="291" t="str">
        <f t="shared" si="9"/>
        <v/>
      </c>
      <c r="R85" s="292" t="str">
        <f t="shared" si="10"/>
        <v/>
      </c>
      <c r="S85" s="293" t="str">
        <f t="shared" si="12"/>
        <v/>
      </c>
      <c r="T85" s="294" t="str">
        <f t="shared" si="13"/>
        <v/>
      </c>
      <c r="U85" s="295" t="str">
        <f t="shared" si="14"/>
        <v/>
      </c>
      <c r="V85" s="296" t="str">
        <f t="shared" si="15"/>
        <v/>
      </c>
      <c r="W85" s="8"/>
      <c r="AR85" s="2" t="str">
        <f t="shared" si="16"/>
        <v/>
      </c>
      <c r="AS85" s="2" t="str">
        <f t="shared" si="11"/>
        <v/>
      </c>
      <c r="AT85" s="2" t="str">
        <f>IF(AR85="","",IF(AND(H85&gt;='Intersection Mileposts'!$F$5,H85&lt;='Intersection Mileposts'!$G$5),"Y",IF(AND(H85&gt;='Intersection Mileposts'!$F$6,H85&lt;='Intersection Mileposts'!$G$6),"Y",IF(AND(H85&gt;='Intersection Mileposts'!$F$7,H85&lt;='Intersection Mileposts'!$G$7),"Y",IF(AND(H85&gt;='Intersection Mileposts'!$F$8,H85&lt;='Intersection Mileposts'!$G$8),"Y",IF(AND(H85&gt;='Intersection Mileposts'!$F$9,H85&lt;='Intersection Mileposts'!$G$9),"Y",IF(AND(H85&gt;='Intersection Mileposts'!$F$10,H85&lt;='Intersection Mileposts'!$G$10),"Y",IF(AND(H85&gt;='Intersection Mileposts'!$F$11,H85&lt;='Intersection Mileposts'!$G$11),"Y",IF(AND(H85&gt;='Intersection Mileposts'!$F$12,H85&lt;='Intersection Mileposts'!$G$12),"Y",IF(AND(H85&gt;='Intersection Mileposts'!$F$13,H85&lt;='Intersection Mileposts'!$G$13),"Y",IF(AND(H85&gt;='Intersection Mileposts'!$F$14,H85&lt;='Intersection Mileposts'!$G$14),"Y",IF(AND(H85&gt;='Intersection Mileposts'!$F$15,H85&lt;='Intersection Mileposts'!$G$15),"Y",IF(AND(H85&gt;='Intersection Mileposts'!$F$16,H85&lt;='Intersection Mileposts'!$G$16),"Y",IF(AND(H85&gt;='Intersection Mileposts'!$F$17,H85&lt;='Intersection Mileposts'!$G$17),"Y",IF(AND(H85&gt;='Intersection Mileposts'!$F$18,H85&lt;='Intersection Mileposts'!$G$18),"Y",IF(AND(H85&gt;='Intersection Mileposts'!$F$19,H85&lt;='Intersection Mileposts'!$G$19),"Y",IF(AND(H85&gt;='Intersection Mileposts'!$F$20,H85&lt;='Intersection Mileposts'!$G$20),"Y",IF(AND(H85&gt;='Intersection Mileposts'!$F$21,H85&lt;='Intersection Mileposts'!$G$21),"Y",IF(AND(H85&gt;='Intersection Mileposts'!$F$22,H85&lt;='Intersection Mileposts'!$G$22),"Y",IF(AND(H85&gt;='Intersection Mileposts'!$F$23,H85&lt;='Intersection Mileposts'!$G$23),"Y",IF(AND(H85&gt;='Intersection Mileposts'!$F$24,H85&lt;='Intersection Mileposts'!$G$24),"Y",IF(AND(H85&gt;='Intersection Mileposts'!$F$25,H85&lt;='Intersection Mileposts'!$G$25),"Y",IF(AND(H85&gt;='Intersection Mileposts'!$F$26,H85&lt;='Intersection Mileposts'!$G$26),"Y",IF(AND(H85&gt;='Intersection Mileposts'!$F$27,H85&lt;='Intersection Mileposts'!$G$27),"Y",IF(AND(H85&gt;='Intersection Mileposts'!$F$28,H85&lt;='Intersection Mileposts'!$G$28),"Y",IF(AND(H85&gt;='Intersection Mileposts'!$F$29,H85&lt;='Intersection Mileposts'!$G$29),"Y", IF(AND(H85&gt;='Intersection Mileposts'!$F$30,H85&lt;='Intersection Mileposts'!$G$30),"Y",IF(AND(H85&gt;='Intersection Mileposts'!$F$31,H85&lt;='Intersection Mileposts'!$G$31),"Y",IF(AND(H85&gt;='Intersection Mileposts'!$F$32,H85&lt;='Intersection Mileposts'!$G$32),"Y",IF(AND(H85&gt;='Intersection Mileposts'!$F$33,H85&lt;='Intersection Mileposts'!$G$33),"Y",IF(AND(H85&gt;='Intersection Mileposts'!$F$34,H85&lt;='Intersection Mileposts'!$G$34),"Y",IF(AND(H85&gt;='Intersection Mileposts'!$F$35,H85&lt;='Intersection Mileposts'!$G$35),"Y",IF(AND(H85&gt;='Intersection Mileposts'!$F$36,H85&lt;='Intersection Mileposts'!$G$36),"Y",IF(AND(H85&gt;='Intersection Mileposts'!$F$37,H85&lt;='Intersection Mileposts'!$G$37),"Y",IF(AND(H85&gt;='Intersection Mileposts'!$F$38,H85&lt;='Intersection Mileposts'!$G$38),"Y",IF(AND(H85&gt;='Intersection Mileposts'!$F$39,H85&lt;='Intersection Mileposts'!$G$39),"Y","N"))))))))))))))))))))))))))))))))))))</f>
        <v/>
      </c>
    </row>
    <row r="86" spans="1:46" x14ac:dyDescent="0.35">
      <c r="A86" s="271"/>
      <c r="B86" s="269"/>
      <c r="C86" s="270"/>
      <c r="D86" s="270"/>
      <c r="E86" s="270"/>
      <c r="F86" s="270"/>
      <c r="G86" s="272"/>
      <c r="H86" s="273"/>
      <c r="I86" s="271"/>
      <c r="J86" s="268"/>
      <c r="K86" s="268"/>
      <c r="L86" s="274"/>
      <c r="M86" s="275"/>
      <c r="N86" s="276"/>
      <c r="P86" s="291" t="str">
        <f>IF(R86 = "", "", COUNT($R$4:R86))</f>
        <v/>
      </c>
      <c r="Q86" s="291" t="str">
        <f t="shared" si="9"/>
        <v/>
      </c>
      <c r="R86" s="292" t="str">
        <f t="shared" si="10"/>
        <v/>
      </c>
      <c r="S86" s="293" t="str">
        <f t="shared" si="12"/>
        <v/>
      </c>
      <c r="T86" s="294" t="str">
        <f t="shared" si="13"/>
        <v/>
      </c>
      <c r="U86" s="295" t="str">
        <f t="shared" si="14"/>
        <v/>
      </c>
      <c r="V86" s="296" t="str">
        <f t="shared" si="15"/>
        <v/>
      </c>
      <c r="W86" s="8"/>
      <c r="AR86" s="2" t="str">
        <f t="shared" si="16"/>
        <v/>
      </c>
      <c r="AS86" s="2" t="str">
        <f t="shared" si="11"/>
        <v/>
      </c>
      <c r="AT86" s="2" t="str">
        <f>IF(AR86="","",IF(AND(H86&gt;='Intersection Mileposts'!$F$5,H86&lt;='Intersection Mileposts'!$G$5),"Y",IF(AND(H86&gt;='Intersection Mileposts'!$F$6,H86&lt;='Intersection Mileposts'!$G$6),"Y",IF(AND(H86&gt;='Intersection Mileposts'!$F$7,H86&lt;='Intersection Mileposts'!$G$7),"Y",IF(AND(H86&gt;='Intersection Mileposts'!$F$8,H86&lt;='Intersection Mileposts'!$G$8),"Y",IF(AND(H86&gt;='Intersection Mileposts'!$F$9,H86&lt;='Intersection Mileposts'!$G$9),"Y",IF(AND(H86&gt;='Intersection Mileposts'!$F$10,H86&lt;='Intersection Mileposts'!$G$10),"Y",IF(AND(H86&gt;='Intersection Mileposts'!$F$11,H86&lt;='Intersection Mileposts'!$G$11),"Y",IF(AND(H86&gt;='Intersection Mileposts'!$F$12,H86&lt;='Intersection Mileposts'!$G$12),"Y",IF(AND(H86&gt;='Intersection Mileposts'!$F$13,H86&lt;='Intersection Mileposts'!$G$13),"Y",IF(AND(H86&gt;='Intersection Mileposts'!$F$14,H86&lt;='Intersection Mileposts'!$G$14),"Y",IF(AND(H86&gt;='Intersection Mileposts'!$F$15,H86&lt;='Intersection Mileposts'!$G$15),"Y",IF(AND(H86&gt;='Intersection Mileposts'!$F$16,H86&lt;='Intersection Mileposts'!$G$16),"Y",IF(AND(H86&gt;='Intersection Mileposts'!$F$17,H86&lt;='Intersection Mileposts'!$G$17),"Y",IF(AND(H86&gt;='Intersection Mileposts'!$F$18,H86&lt;='Intersection Mileposts'!$G$18),"Y",IF(AND(H86&gt;='Intersection Mileposts'!$F$19,H86&lt;='Intersection Mileposts'!$G$19),"Y",IF(AND(H86&gt;='Intersection Mileposts'!$F$20,H86&lt;='Intersection Mileposts'!$G$20),"Y",IF(AND(H86&gt;='Intersection Mileposts'!$F$21,H86&lt;='Intersection Mileposts'!$G$21),"Y",IF(AND(H86&gt;='Intersection Mileposts'!$F$22,H86&lt;='Intersection Mileposts'!$G$22),"Y",IF(AND(H86&gt;='Intersection Mileposts'!$F$23,H86&lt;='Intersection Mileposts'!$G$23),"Y",IF(AND(H86&gt;='Intersection Mileposts'!$F$24,H86&lt;='Intersection Mileposts'!$G$24),"Y",IF(AND(H86&gt;='Intersection Mileposts'!$F$25,H86&lt;='Intersection Mileposts'!$G$25),"Y",IF(AND(H86&gt;='Intersection Mileposts'!$F$26,H86&lt;='Intersection Mileposts'!$G$26),"Y",IF(AND(H86&gt;='Intersection Mileposts'!$F$27,H86&lt;='Intersection Mileposts'!$G$27),"Y",IF(AND(H86&gt;='Intersection Mileposts'!$F$28,H86&lt;='Intersection Mileposts'!$G$28),"Y",IF(AND(H86&gt;='Intersection Mileposts'!$F$29,H86&lt;='Intersection Mileposts'!$G$29),"Y", IF(AND(H86&gt;='Intersection Mileposts'!$F$30,H86&lt;='Intersection Mileposts'!$G$30),"Y",IF(AND(H86&gt;='Intersection Mileposts'!$F$31,H86&lt;='Intersection Mileposts'!$G$31),"Y",IF(AND(H86&gt;='Intersection Mileposts'!$F$32,H86&lt;='Intersection Mileposts'!$G$32),"Y",IF(AND(H86&gt;='Intersection Mileposts'!$F$33,H86&lt;='Intersection Mileposts'!$G$33),"Y",IF(AND(H86&gt;='Intersection Mileposts'!$F$34,H86&lt;='Intersection Mileposts'!$G$34),"Y",IF(AND(H86&gt;='Intersection Mileposts'!$F$35,H86&lt;='Intersection Mileposts'!$G$35),"Y",IF(AND(H86&gt;='Intersection Mileposts'!$F$36,H86&lt;='Intersection Mileposts'!$G$36),"Y",IF(AND(H86&gt;='Intersection Mileposts'!$F$37,H86&lt;='Intersection Mileposts'!$G$37),"Y",IF(AND(H86&gt;='Intersection Mileposts'!$F$38,H86&lt;='Intersection Mileposts'!$G$38),"Y",IF(AND(H86&gt;='Intersection Mileposts'!$F$39,H86&lt;='Intersection Mileposts'!$G$39),"Y","N"))))))))))))))))))))))))))))))))))))</f>
        <v/>
      </c>
    </row>
    <row r="87" spans="1:46" x14ac:dyDescent="0.35">
      <c r="A87" s="271"/>
      <c r="B87" s="269"/>
      <c r="C87" s="270"/>
      <c r="D87" s="270"/>
      <c r="E87" s="270"/>
      <c r="F87" s="270"/>
      <c r="G87" s="272"/>
      <c r="H87" s="273"/>
      <c r="I87" s="271"/>
      <c r="J87" s="268"/>
      <c r="K87" s="268"/>
      <c r="L87" s="274"/>
      <c r="M87" s="275"/>
      <c r="N87" s="276"/>
      <c r="P87" s="291" t="str">
        <f>IF(R87 = "", "", COUNT($R$4:R87))</f>
        <v/>
      </c>
      <c r="Q87" s="291" t="str">
        <f t="shared" si="9"/>
        <v/>
      </c>
      <c r="R87" s="292" t="str">
        <f t="shared" si="10"/>
        <v/>
      </c>
      <c r="S87" s="293" t="str">
        <f t="shared" si="12"/>
        <v/>
      </c>
      <c r="T87" s="294" t="str">
        <f t="shared" si="13"/>
        <v/>
      </c>
      <c r="U87" s="295" t="str">
        <f t="shared" si="14"/>
        <v/>
      </c>
      <c r="V87" s="296" t="str">
        <f t="shared" si="15"/>
        <v/>
      </c>
      <c r="W87" s="8"/>
      <c r="AR87" s="2" t="str">
        <f t="shared" si="16"/>
        <v/>
      </c>
      <c r="AS87" s="2" t="str">
        <f t="shared" si="11"/>
        <v/>
      </c>
      <c r="AT87" s="2" t="str">
        <f>IF(AR87="","",IF(AND(H87&gt;='Intersection Mileposts'!$F$5,H87&lt;='Intersection Mileposts'!$G$5),"Y",IF(AND(H87&gt;='Intersection Mileposts'!$F$6,H87&lt;='Intersection Mileposts'!$G$6),"Y",IF(AND(H87&gt;='Intersection Mileposts'!$F$7,H87&lt;='Intersection Mileposts'!$G$7),"Y",IF(AND(H87&gt;='Intersection Mileposts'!$F$8,H87&lt;='Intersection Mileposts'!$G$8),"Y",IF(AND(H87&gt;='Intersection Mileposts'!$F$9,H87&lt;='Intersection Mileposts'!$G$9),"Y",IF(AND(H87&gt;='Intersection Mileposts'!$F$10,H87&lt;='Intersection Mileposts'!$G$10),"Y",IF(AND(H87&gt;='Intersection Mileposts'!$F$11,H87&lt;='Intersection Mileposts'!$G$11),"Y",IF(AND(H87&gt;='Intersection Mileposts'!$F$12,H87&lt;='Intersection Mileposts'!$G$12),"Y",IF(AND(H87&gt;='Intersection Mileposts'!$F$13,H87&lt;='Intersection Mileposts'!$G$13),"Y",IF(AND(H87&gt;='Intersection Mileposts'!$F$14,H87&lt;='Intersection Mileposts'!$G$14),"Y",IF(AND(H87&gt;='Intersection Mileposts'!$F$15,H87&lt;='Intersection Mileposts'!$G$15),"Y",IF(AND(H87&gt;='Intersection Mileposts'!$F$16,H87&lt;='Intersection Mileposts'!$G$16),"Y",IF(AND(H87&gt;='Intersection Mileposts'!$F$17,H87&lt;='Intersection Mileposts'!$G$17),"Y",IF(AND(H87&gt;='Intersection Mileposts'!$F$18,H87&lt;='Intersection Mileposts'!$G$18),"Y",IF(AND(H87&gt;='Intersection Mileposts'!$F$19,H87&lt;='Intersection Mileposts'!$G$19),"Y",IF(AND(H87&gt;='Intersection Mileposts'!$F$20,H87&lt;='Intersection Mileposts'!$G$20),"Y",IF(AND(H87&gt;='Intersection Mileposts'!$F$21,H87&lt;='Intersection Mileposts'!$G$21),"Y",IF(AND(H87&gt;='Intersection Mileposts'!$F$22,H87&lt;='Intersection Mileposts'!$G$22),"Y",IF(AND(H87&gt;='Intersection Mileposts'!$F$23,H87&lt;='Intersection Mileposts'!$G$23),"Y",IF(AND(H87&gt;='Intersection Mileposts'!$F$24,H87&lt;='Intersection Mileposts'!$G$24),"Y",IF(AND(H87&gt;='Intersection Mileposts'!$F$25,H87&lt;='Intersection Mileposts'!$G$25),"Y",IF(AND(H87&gt;='Intersection Mileposts'!$F$26,H87&lt;='Intersection Mileposts'!$G$26),"Y",IF(AND(H87&gt;='Intersection Mileposts'!$F$27,H87&lt;='Intersection Mileposts'!$G$27),"Y",IF(AND(H87&gt;='Intersection Mileposts'!$F$28,H87&lt;='Intersection Mileposts'!$G$28),"Y",IF(AND(H87&gt;='Intersection Mileposts'!$F$29,H87&lt;='Intersection Mileposts'!$G$29),"Y", IF(AND(H87&gt;='Intersection Mileposts'!$F$30,H87&lt;='Intersection Mileposts'!$G$30),"Y",IF(AND(H87&gt;='Intersection Mileposts'!$F$31,H87&lt;='Intersection Mileposts'!$G$31),"Y",IF(AND(H87&gt;='Intersection Mileposts'!$F$32,H87&lt;='Intersection Mileposts'!$G$32),"Y",IF(AND(H87&gt;='Intersection Mileposts'!$F$33,H87&lt;='Intersection Mileposts'!$G$33),"Y",IF(AND(H87&gt;='Intersection Mileposts'!$F$34,H87&lt;='Intersection Mileposts'!$G$34),"Y",IF(AND(H87&gt;='Intersection Mileposts'!$F$35,H87&lt;='Intersection Mileposts'!$G$35),"Y",IF(AND(H87&gt;='Intersection Mileposts'!$F$36,H87&lt;='Intersection Mileposts'!$G$36),"Y",IF(AND(H87&gt;='Intersection Mileposts'!$F$37,H87&lt;='Intersection Mileposts'!$G$37),"Y",IF(AND(H87&gt;='Intersection Mileposts'!$F$38,H87&lt;='Intersection Mileposts'!$G$38),"Y",IF(AND(H87&gt;='Intersection Mileposts'!$F$39,H87&lt;='Intersection Mileposts'!$G$39),"Y","N"))))))))))))))))))))))))))))))))))))</f>
        <v/>
      </c>
    </row>
    <row r="88" spans="1:46" x14ac:dyDescent="0.35">
      <c r="A88" s="271"/>
      <c r="B88" s="269"/>
      <c r="C88" s="270"/>
      <c r="D88" s="270"/>
      <c r="E88" s="270"/>
      <c r="F88" s="270"/>
      <c r="G88" s="272"/>
      <c r="H88" s="273"/>
      <c r="I88" s="271"/>
      <c r="J88" s="268"/>
      <c r="K88" s="268"/>
      <c r="L88" s="274"/>
      <c r="M88" s="275"/>
      <c r="N88" s="276"/>
      <c r="P88" s="291" t="str">
        <f>IF(R88 = "", "", COUNT($R$4:R88))</f>
        <v/>
      </c>
      <c r="Q88" s="291" t="str">
        <f t="shared" si="9"/>
        <v/>
      </c>
      <c r="R88" s="292" t="str">
        <f t="shared" si="10"/>
        <v/>
      </c>
      <c r="S88" s="293" t="str">
        <f t="shared" si="12"/>
        <v/>
      </c>
      <c r="T88" s="294" t="str">
        <f t="shared" si="13"/>
        <v/>
      </c>
      <c r="U88" s="295" t="str">
        <f t="shared" si="14"/>
        <v/>
      </c>
      <c r="V88" s="296" t="str">
        <f t="shared" si="15"/>
        <v/>
      </c>
      <c r="W88" s="8"/>
      <c r="AR88" s="2" t="str">
        <f t="shared" si="16"/>
        <v/>
      </c>
      <c r="AS88" s="2" t="str">
        <f t="shared" si="11"/>
        <v/>
      </c>
      <c r="AT88" s="2" t="str">
        <f>IF(AR88="","",IF(AND(H88&gt;='Intersection Mileposts'!$F$5,H88&lt;='Intersection Mileposts'!$G$5),"Y",IF(AND(H88&gt;='Intersection Mileposts'!$F$6,H88&lt;='Intersection Mileposts'!$G$6),"Y",IF(AND(H88&gt;='Intersection Mileposts'!$F$7,H88&lt;='Intersection Mileposts'!$G$7),"Y",IF(AND(H88&gt;='Intersection Mileposts'!$F$8,H88&lt;='Intersection Mileposts'!$G$8),"Y",IF(AND(H88&gt;='Intersection Mileposts'!$F$9,H88&lt;='Intersection Mileposts'!$G$9),"Y",IF(AND(H88&gt;='Intersection Mileposts'!$F$10,H88&lt;='Intersection Mileposts'!$G$10),"Y",IF(AND(H88&gt;='Intersection Mileposts'!$F$11,H88&lt;='Intersection Mileposts'!$G$11),"Y",IF(AND(H88&gt;='Intersection Mileposts'!$F$12,H88&lt;='Intersection Mileposts'!$G$12),"Y",IF(AND(H88&gt;='Intersection Mileposts'!$F$13,H88&lt;='Intersection Mileposts'!$G$13),"Y",IF(AND(H88&gt;='Intersection Mileposts'!$F$14,H88&lt;='Intersection Mileposts'!$G$14),"Y",IF(AND(H88&gt;='Intersection Mileposts'!$F$15,H88&lt;='Intersection Mileposts'!$G$15),"Y",IF(AND(H88&gt;='Intersection Mileposts'!$F$16,H88&lt;='Intersection Mileposts'!$G$16),"Y",IF(AND(H88&gt;='Intersection Mileposts'!$F$17,H88&lt;='Intersection Mileposts'!$G$17),"Y",IF(AND(H88&gt;='Intersection Mileposts'!$F$18,H88&lt;='Intersection Mileposts'!$G$18),"Y",IF(AND(H88&gt;='Intersection Mileposts'!$F$19,H88&lt;='Intersection Mileposts'!$G$19),"Y",IF(AND(H88&gt;='Intersection Mileposts'!$F$20,H88&lt;='Intersection Mileposts'!$G$20),"Y",IF(AND(H88&gt;='Intersection Mileposts'!$F$21,H88&lt;='Intersection Mileposts'!$G$21),"Y",IF(AND(H88&gt;='Intersection Mileposts'!$F$22,H88&lt;='Intersection Mileposts'!$G$22),"Y",IF(AND(H88&gt;='Intersection Mileposts'!$F$23,H88&lt;='Intersection Mileposts'!$G$23),"Y",IF(AND(H88&gt;='Intersection Mileposts'!$F$24,H88&lt;='Intersection Mileposts'!$G$24),"Y",IF(AND(H88&gt;='Intersection Mileposts'!$F$25,H88&lt;='Intersection Mileposts'!$G$25),"Y",IF(AND(H88&gt;='Intersection Mileposts'!$F$26,H88&lt;='Intersection Mileposts'!$G$26),"Y",IF(AND(H88&gt;='Intersection Mileposts'!$F$27,H88&lt;='Intersection Mileposts'!$G$27),"Y",IF(AND(H88&gt;='Intersection Mileposts'!$F$28,H88&lt;='Intersection Mileposts'!$G$28),"Y",IF(AND(H88&gt;='Intersection Mileposts'!$F$29,H88&lt;='Intersection Mileposts'!$G$29),"Y", IF(AND(H88&gt;='Intersection Mileposts'!$F$30,H88&lt;='Intersection Mileposts'!$G$30),"Y",IF(AND(H88&gt;='Intersection Mileposts'!$F$31,H88&lt;='Intersection Mileposts'!$G$31),"Y",IF(AND(H88&gt;='Intersection Mileposts'!$F$32,H88&lt;='Intersection Mileposts'!$G$32),"Y",IF(AND(H88&gt;='Intersection Mileposts'!$F$33,H88&lt;='Intersection Mileposts'!$G$33),"Y",IF(AND(H88&gt;='Intersection Mileposts'!$F$34,H88&lt;='Intersection Mileposts'!$G$34),"Y",IF(AND(H88&gt;='Intersection Mileposts'!$F$35,H88&lt;='Intersection Mileposts'!$G$35),"Y",IF(AND(H88&gt;='Intersection Mileposts'!$F$36,H88&lt;='Intersection Mileposts'!$G$36),"Y",IF(AND(H88&gt;='Intersection Mileposts'!$F$37,H88&lt;='Intersection Mileposts'!$G$37),"Y",IF(AND(H88&gt;='Intersection Mileposts'!$F$38,H88&lt;='Intersection Mileposts'!$G$38),"Y",IF(AND(H88&gt;='Intersection Mileposts'!$F$39,H88&lt;='Intersection Mileposts'!$G$39),"Y","N"))))))))))))))))))))))))))))))))))))</f>
        <v/>
      </c>
    </row>
    <row r="89" spans="1:46" x14ac:dyDescent="0.35">
      <c r="A89" s="271"/>
      <c r="B89" s="269"/>
      <c r="C89" s="270"/>
      <c r="D89" s="270"/>
      <c r="E89" s="270"/>
      <c r="F89" s="270"/>
      <c r="G89" s="272"/>
      <c r="H89" s="273"/>
      <c r="I89" s="271"/>
      <c r="J89" s="268"/>
      <c r="K89" s="268"/>
      <c r="L89" s="274"/>
      <c r="M89" s="275"/>
      <c r="N89" s="276"/>
      <c r="P89" s="291" t="str">
        <f>IF(R89 = "", "", COUNT($R$4:R89))</f>
        <v/>
      </c>
      <c r="Q89" s="291" t="str">
        <f t="shared" si="9"/>
        <v/>
      </c>
      <c r="R89" s="292" t="str">
        <f t="shared" si="10"/>
        <v/>
      </c>
      <c r="S89" s="293" t="str">
        <f t="shared" si="12"/>
        <v/>
      </c>
      <c r="T89" s="294" t="str">
        <f t="shared" si="13"/>
        <v/>
      </c>
      <c r="U89" s="295" t="str">
        <f t="shared" si="14"/>
        <v/>
      </c>
      <c r="V89" s="296" t="str">
        <f t="shared" si="15"/>
        <v/>
      </c>
      <c r="W89" s="8"/>
      <c r="AR89" s="2" t="str">
        <f t="shared" si="16"/>
        <v/>
      </c>
      <c r="AS89" s="2" t="str">
        <f t="shared" si="11"/>
        <v/>
      </c>
      <c r="AT89" s="2" t="str">
        <f>IF(AR89="","",IF(AND(H89&gt;='Intersection Mileposts'!$F$5,H89&lt;='Intersection Mileposts'!$G$5),"Y",IF(AND(H89&gt;='Intersection Mileposts'!$F$6,H89&lt;='Intersection Mileposts'!$G$6),"Y",IF(AND(H89&gt;='Intersection Mileposts'!$F$7,H89&lt;='Intersection Mileposts'!$G$7),"Y",IF(AND(H89&gt;='Intersection Mileposts'!$F$8,H89&lt;='Intersection Mileposts'!$G$8),"Y",IF(AND(H89&gt;='Intersection Mileposts'!$F$9,H89&lt;='Intersection Mileposts'!$G$9),"Y",IF(AND(H89&gt;='Intersection Mileposts'!$F$10,H89&lt;='Intersection Mileposts'!$G$10),"Y",IF(AND(H89&gt;='Intersection Mileposts'!$F$11,H89&lt;='Intersection Mileposts'!$G$11),"Y",IF(AND(H89&gt;='Intersection Mileposts'!$F$12,H89&lt;='Intersection Mileposts'!$G$12),"Y",IF(AND(H89&gt;='Intersection Mileposts'!$F$13,H89&lt;='Intersection Mileposts'!$G$13),"Y",IF(AND(H89&gt;='Intersection Mileposts'!$F$14,H89&lt;='Intersection Mileposts'!$G$14),"Y",IF(AND(H89&gt;='Intersection Mileposts'!$F$15,H89&lt;='Intersection Mileposts'!$G$15),"Y",IF(AND(H89&gt;='Intersection Mileposts'!$F$16,H89&lt;='Intersection Mileposts'!$G$16),"Y",IF(AND(H89&gt;='Intersection Mileposts'!$F$17,H89&lt;='Intersection Mileposts'!$G$17),"Y",IF(AND(H89&gt;='Intersection Mileposts'!$F$18,H89&lt;='Intersection Mileposts'!$G$18),"Y",IF(AND(H89&gt;='Intersection Mileposts'!$F$19,H89&lt;='Intersection Mileposts'!$G$19),"Y",IF(AND(H89&gt;='Intersection Mileposts'!$F$20,H89&lt;='Intersection Mileposts'!$G$20),"Y",IF(AND(H89&gt;='Intersection Mileposts'!$F$21,H89&lt;='Intersection Mileposts'!$G$21),"Y",IF(AND(H89&gt;='Intersection Mileposts'!$F$22,H89&lt;='Intersection Mileposts'!$G$22),"Y",IF(AND(H89&gt;='Intersection Mileposts'!$F$23,H89&lt;='Intersection Mileposts'!$G$23),"Y",IF(AND(H89&gt;='Intersection Mileposts'!$F$24,H89&lt;='Intersection Mileposts'!$G$24),"Y",IF(AND(H89&gt;='Intersection Mileposts'!$F$25,H89&lt;='Intersection Mileposts'!$G$25),"Y",IF(AND(H89&gt;='Intersection Mileposts'!$F$26,H89&lt;='Intersection Mileposts'!$G$26),"Y",IF(AND(H89&gt;='Intersection Mileposts'!$F$27,H89&lt;='Intersection Mileposts'!$G$27),"Y",IF(AND(H89&gt;='Intersection Mileposts'!$F$28,H89&lt;='Intersection Mileposts'!$G$28),"Y",IF(AND(H89&gt;='Intersection Mileposts'!$F$29,H89&lt;='Intersection Mileposts'!$G$29),"Y", IF(AND(H89&gt;='Intersection Mileposts'!$F$30,H89&lt;='Intersection Mileposts'!$G$30),"Y",IF(AND(H89&gt;='Intersection Mileposts'!$F$31,H89&lt;='Intersection Mileposts'!$G$31),"Y",IF(AND(H89&gt;='Intersection Mileposts'!$F$32,H89&lt;='Intersection Mileposts'!$G$32),"Y",IF(AND(H89&gt;='Intersection Mileposts'!$F$33,H89&lt;='Intersection Mileposts'!$G$33),"Y",IF(AND(H89&gt;='Intersection Mileposts'!$F$34,H89&lt;='Intersection Mileposts'!$G$34),"Y",IF(AND(H89&gt;='Intersection Mileposts'!$F$35,H89&lt;='Intersection Mileposts'!$G$35),"Y",IF(AND(H89&gt;='Intersection Mileposts'!$F$36,H89&lt;='Intersection Mileposts'!$G$36),"Y",IF(AND(H89&gt;='Intersection Mileposts'!$F$37,H89&lt;='Intersection Mileposts'!$G$37),"Y",IF(AND(H89&gt;='Intersection Mileposts'!$F$38,H89&lt;='Intersection Mileposts'!$G$38),"Y",IF(AND(H89&gt;='Intersection Mileposts'!$F$39,H89&lt;='Intersection Mileposts'!$G$39),"Y","N"))))))))))))))))))))))))))))))))))))</f>
        <v/>
      </c>
    </row>
    <row r="90" spans="1:46" x14ac:dyDescent="0.35">
      <c r="A90" s="271"/>
      <c r="B90" s="269"/>
      <c r="C90" s="270"/>
      <c r="D90" s="270"/>
      <c r="E90" s="270"/>
      <c r="F90" s="270"/>
      <c r="G90" s="272"/>
      <c r="H90" s="273"/>
      <c r="I90" s="271"/>
      <c r="J90" s="268"/>
      <c r="K90" s="268"/>
      <c r="L90" s="274"/>
      <c r="M90" s="275"/>
      <c r="N90" s="276"/>
      <c r="P90" s="291" t="str">
        <f>IF(R90 = "", "", COUNT($R$4:R90))</f>
        <v/>
      </c>
      <c r="Q90" s="291" t="str">
        <f t="shared" si="9"/>
        <v/>
      </c>
      <c r="R90" s="292" t="str">
        <f t="shared" si="10"/>
        <v/>
      </c>
      <c r="S90" s="293" t="str">
        <f t="shared" si="12"/>
        <v/>
      </c>
      <c r="T90" s="294" t="str">
        <f t="shared" si="13"/>
        <v/>
      </c>
      <c r="U90" s="295" t="str">
        <f t="shared" si="14"/>
        <v/>
      </c>
      <c r="V90" s="296" t="str">
        <f t="shared" si="15"/>
        <v/>
      </c>
      <c r="W90" s="8"/>
      <c r="AR90" s="2" t="str">
        <f t="shared" si="16"/>
        <v/>
      </c>
      <c r="AS90" s="2" t="str">
        <f t="shared" si="11"/>
        <v/>
      </c>
      <c r="AT90" s="2" t="str">
        <f>IF(AR90="","",IF(AND(H90&gt;='Intersection Mileposts'!$F$5,H90&lt;='Intersection Mileposts'!$G$5),"Y",IF(AND(H90&gt;='Intersection Mileposts'!$F$6,H90&lt;='Intersection Mileposts'!$G$6),"Y",IF(AND(H90&gt;='Intersection Mileposts'!$F$7,H90&lt;='Intersection Mileposts'!$G$7),"Y",IF(AND(H90&gt;='Intersection Mileposts'!$F$8,H90&lt;='Intersection Mileposts'!$G$8),"Y",IF(AND(H90&gt;='Intersection Mileposts'!$F$9,H90&lt;='Intersection Mileposts'!$G$9),"Y",IF(AND(H90&gt;='Intersection Mileposts'!$F$10,H90&lt;='Intersection Mileposts'!$G$10),"Y",IF(AND(H90&gt;='Intersection Mileposts'!$F$11,H90&lt;='Intersection Mileposts'!$G$11),"Y",IF(AND(H90&gt;='Intersection Mileposts'!$F$12,H90&lt;='Intersection Mileposts'!$G$12),"Y",IF(AND(H90&gt;='Intersection Mileposts'!$F$13,H90&lt;='Intersection Mileposts'!$G$13),"Y",IF(AND(H90&gt;='Intersection Mileposts'!$F$14,H90&lt;='Intersection Mileposts'!$G$14),"Y",IF(AND(H90&gt;='Intersection Mileposts'!$F$15,H90&lt;='Intersection Mileposts'!$G$15),"Y",IF(AND(H90&gt;='Intersection Mileposts'!$F$16,H90&lt;='Intersection Mileposts'!$G$16),"Y",IF(AND(H90&gt;='Intersection Mileposts'!$F$17,H90&lt;='Intersection Mileposts'!$G$17),"Y",IF(AND(H90&gt;='Intersection Mileposts'!$F$18,H90&lt;='Intersection Mileposts'!$G$18),"Y",IF(AND(H90&gt;='Intersection Mileposts'!$F$19,H90&lt;='Intersection Mileposts'!$G$19),"Y",IF(AND(H90&gt;='Intersection Mileposts'!$F$20,H90&lt;='Intersection Mileposts'!$G$20),"Y",IF(AND(H90&gt;='Intersection Mileposts'!$F$21,H90&lt;='Intersection Mileposts'!$G$21),"Y",IF(AND(H90&gt;='Intersection Mileposts'!$F$22,H90&lt;='Intersection Mileposts'!$G$22),"Y",IF(AND(H90&gt;='Intersection Mileposts'!$F$23,H90&lt;='Intersection Mileposts'!$G$23),"Y",IF(AND(H90&gt;='Intersection Mileposts'!$F$24,H90&lt;='Intersection Mileposts'!$G$24),"Y",IF(AND(H90&gt;='Intersection Mileposts'!$F$25,H90&lt;='Intersection Mileposts'!$G$25),"Y",IF(AND(H90&gt;='Intersection Mileposts'!$F$26,H90&lt;='Intersection Mileposts'!$G$26),"Y",IF(AND(H90&gt;='Intersection Mileposts'!$F$27,H90&lt;='Intersection Mileposts'!$G$27),"Y",IF(AND(H90&gt;='Intersection Mileposts'!$F$28,H90&lt;='Intersection Mileposts'!$G$28),"Y",IF(AND(H90&gt;='Intersection Mileposts'!$F$29,H90&lt;='Intersection Mileposts'!$G$29),"Y", IF(AND(H90&gt;='Intersection Mileposts'!$F$30,H90&lt;='Intersection Mileposts'!$G$30),"Y",IF(AND(H90&gt;='Intersection Mileposts'!$F$31,H90&lt;='Intersection Mileposts'!$G$31),"Y",IF(AND(H90&gt;='Intersection Mileposts'!$F$32,H90&lt;='Intersection Mileposts'!$G$32),"Y",IF(AND(H90&gt;='Intersection Mileposts'!$F$33,H90&lt;='Intersection Mileposts'!$G$33),"Y",IF(AND(H90&gt;='Intersection Mileposts'!$F$34,H90&lt;='Intersection Mileposts'!$G$34),"Y",IF(AND(H90&gt;='Intersection Mileposts'!$F$35,H90&lt;='Intersection Mileposts'!$G$35),"Y",IF(AND(H90&gt;='Intersection Mileposts'!$F$36,H90&lt;='Intersection Mileposts'!$G$36),"Y",IF(AND(H90&gt;='Intersection Mileposts'!$F$37,H90&lt;='Intersection Mileposts'!$G$37),"Y",IF(AND(H90&gt;='Intersection Mileposts'!$F$38,H90&lt;='Intersection Mileposts'!$G$38),"Y",IF(AND(H90&gt;='Intersection Mileposts'!$F$39,H90&lt;='Intersection Mileposts'!$G$39),"Y","N"))))))))))))))))))))))))))))))))))))</f>
        <v/>
      </c>
    </row>
    <row r="91" spans="1:46" x14ac:dyDescent="0.35">
      <c r="A91" s="271"/>
      <c r="B91" s="269"/>
      <c r="C91" s="270"/>
      <c r="D91" s="270"/>
      <c r="E91" s="270"/>
      <c r="F91" s="270"/>
      <c r="G91" s="272"/>
      <c r="H91" s="273"/>
      <c r="I91" s="271"/>
      <c r="J91" s="268"/>
      <c r="K91" s="268"/>
      <c r="L91" s="274"/>
      <c r="M91" s="275"/>
      <c r="N91" s="276"/>
      <c r="P91" s="291" t="str">
        <f>IF(R91 = "", "", COUNT($R$4:R91))</f>
        <v/>
      </c>
      <c r="Q91" s="291" t="str">
        <f t="shared" si="9"/>
        <v/>
      </c>
      <c r="R91" s="292" t="str">
        <f t="shared" si="10"/>
        <v/>
      </c>
      <c r="S91" s="293" t="str">
        <f t="shared" si="12"/>
        <v/>
      </c>
      <c r="T91" s="294" t="str">
        <f t="shared" si="13"/>
        <v/>
      </c>
      <c r="U91" s="295" t="str">
        <f t="shared" si="14"/>
        <v/>
      </c>
      <c r="V91" s="296" t="str">
        <f t="shared" si="15"/>
        <v/>
      </c>
      <c r="W91" s="8"/>
      <c r="AR91" s="2" t="str">
        <f t="shared" si="16"/>
        <v/>
      </c>
      <c r="AS91" s="2" t="str">
        <f t="shared" si="11"/>
        <v/>
      </c>
      <c r="AT91" s="2" t="str">
        <f>IF(AR91="","",IF(AND(H91&gt;='Intersection Mileposts'!$F$5,H91&lt;='Intersection Mileposts'!$G$5),"Y",IF(AND(H91&gt;='Intersection Mileposts'!$F$6,H91&lt;='Intersection Mileposts'!$G$6),"Y",IF(AND(H91&gt;='Intersection Mileposts'!$F$7,H91&lt;='Intersection Mileposts'!$G$7),"Y",IF(AND(H91&gt;='Intersection Mileposts'!$F$8,H91&lt;='Intersection Mileposts'!$G$8),"Y",IF(AND(H91&gt;='Intersection Mileposts'!$F$9,H91&lt;='Intersection Mileposts'!$G$9),"Y",IF(AND(H91&gt;='Intersection Mileposts'!$F$10,H91&lt;='Intersection Mileposts'!$G$10),"Y",IF(AND(H91&gt;='Intersection Mileposts'!$F$11,H91&lt;='Intersection Mileposts'!$G$11),"Y",IF(AND(H91&gt;='Intersection Mileposts'!$F$12,H91&lt;='Intersection Mileposts'!$G$12),"Y",IF(AND(H91&gt;='Intersection Mileposts'!$F$13,H91&lt;='Intersection Mileposts'!$G$13),"Y",IF(AND(H91&gt;='Intersection Mileposts'!$F$14,H91&lt;='Intersection Mileposts'!$G$14),"Y",IF(AND(H91&gt;='Intersection Mileposts'!$F$15,H91&lt;='Intersection Mileposts'!$G$15),"Y",IF(AND(H91&gt;='Intersection Mileposts'!$F$16,H91&lt;='Intersection Mileposts'!$G$16),"Y",IF(AND(H91&gt;='Intersection Mileposts'!$F$17,H91&lt;='Intersection Mileposts'!$G$17),"Y",IF(AND(H91&gt;='Intersection Mileposts'!$F$18,H91&lt;='Intersection Mileposts'!$G$18),"Y",IF(AND(H91&gt;='Intersection Mileposts'!$F$19,H91&lt;='Intersection Mileposts'!$G$19),"Y",IF(AND(H91&gt;='Intersection Mileposts'!$F$20,H91&lt;='Intersection Mileposts'!$G$20),"Y",IF(AND(H91&gt;='Intersection Mileposts'!$F$21,H91&lt;='Intersection Mileposts'!$G$21),"Y",IF(AND(H91&gt;='Intersection Mileposts'!$F$22,H91&lt;='Intersection Mileposts'!$G$22),"Y",IF(AND(H91&gt;='Intersection Mileposts'!$F$23,H91&lt;='Intersection Mileposts'!$G$23),"Y",IF(AND(H91&gt;='Intersection Mileposts'!$F$24,H91&lt;='Intersection Mileposts'!$G$24),"Y",IF(AND(H91&gt;='Intersection Mileposts'!$F$25,H91&lt;='Intersection Mileposts'!$G$25),"Y",IF(AND(H91&gt;='Intersection Mileposts'!$F$26,H91&lt;='Intersection Mileposts'!$G$26),"Y",IF(AND(H91&gt;='Intersection Mileposts'!$F$27,H91&lt;='Intersection Mileposts'!$G$27),"Y",IF(AND(H91&gt;='Intersection Mileposts'!$F$28,H91&lt;='Intersection Mileposts'!$G$28),"Y",IF(AND(H91&gt;='Intersection Mileposts'!$F$29,H91&lt;='Intersection Mileposts'!$G$29),"Y", IF(AND(H91&gt;='Intersection Mileposts'!$F$30,H91&lt;='Intersection Mileposts'!$G$30),"Y",IF(AND(H91&gt;='Intersection Mileposts'!$F$31,H91&lt;='Intersection Mileposts'!$G$31),"Y",IF(AND(H91&gt;='Intersection Mileposts'!$F$32,H91&lt;='Intersection Mileposts'!$G$32),"Y",IF(AND(H91&gt;='Intersection Mileposts'!$F$33,H91&lt;='Intersection Mileposts'!$G$33),"Y",IF(AND(H91&gt;='Intersection Mileposts'!$F$34,H91&lt;='Intersection Mileposts'!$G$34),"Y",IF(AND(H91&gt;='Intersection Mileposts'!$F$35,H91&lt;='Intersection Mileposts'!$G$35),"Y",IF(AND(H91&gt;='Intersection Mileposts'!$F$36,H91&lt;='Intersection Mileposts'!$G$36),"Y",IF(AND(H91&gt;='Intersection Mileposts'!$F$37,H91&lt;='Intersection Mileposts'!$G$37),"Y",IF(AND(H91&gt;='Intersection Mileposts'!$F$38,H91&lt;='Intersection Mileposts'!$G$38),"Y",IF(AND(H91&gt;='Intersection Mileposts'!$F$39,H91&lt;='Intersection Mileposts'!$G$39),"Y","N"))))))))))))))))))))))))))))))))))))</f>
        <v/>
      </c>
    </row>
    <row r="92" spans="1:46" x14ac:dyDescent="0.35">
      <c r="A92" s="271"/>
      <c r="B92" s="269"/>
      <c r="C92" s="270"/>
      <c r="D92" s="270"/>
      <c r="E92" s="270"/>
      <c r="F92" s="270"/>
      <c r="G92" s="272"/>
      <c r="H92" s="273"/>
      <c r="I92" s="271"/>
      <c r="J92" s="268"/>
      <c r="K92" s="268"/>
      <c r="L92" s="274"/>
      <c r="M92" s="275"/>
      <c r="N92" s="276"/>
      <c r="P92" s="291" t="str">
        <f>IF(R92 = "", "", COUNT($R$4:R92))</f>
        <v/>
      </c>
      <c r="Q92" s="291" t="str">
        <f t="shared" si="9"/>
        <v/>
      </c>
      <c r="R92" s="292" t="str">
        <f t="shared" si="10"/>
        <v/>
      </c>
      <c r="S92" s="293" t="str">
        <f t="shared" si="12"/>
        <v/>
      </c>
      <c r="T92" s="294" t="str">
        <f t="shared" si="13"/>
        <v/>
      </c>
      <c r="U92" s="295" t="str">
        <f t="shared" si="14"/>
        <v/>
      </c>
      <c r="V92" s="296" t="str">
        <f t="shared" si="15"/>
        <v/>
      </c>
      <c r="W92" s="8"/>
      <c r="AR92" s="2" t="str">
        <f t="shared" si="16"/>
        <v/>
      </c>
      <c r="AS92" s="2" t="str">
        <f t="shared" si="11"/>
        <v/>
      </c>
      <c r="AT92" s="2" t="str">
        <f>IF(AR92="","",IF(AND(H92&gt;='Intersection Mileposts'!$F$5,H92&lt;='Intersection Mileposts'!$G$5),"Y",IF(AND(H92&gt;='Intersection Mileposts'!$F$6,H92&lt;='Intersection Mileposts'!$G$6),"Y",IF(AND(H92&gt;='Intersection Mileposts'!$F$7,H92&lt;='Intersection Mileposts'!$G$7),"Y",IF(AND(H92&gt;='Intersection Mileposts'!$F$8,H92&lt;='Intersection Mileposts'!$G$8),"Y",IF(AND(H92&gt;='Intersection Mileposts'!$F$9,H92&lt;='Intersection Mileposts'!$G$9),"Y",IF(AND(H92&gt;='Intersection Mileposts'!$F$10,H92&lt;='Intersection Mileposts'!$G$10),"Y",IF(AND(H92&gt;='Intersection Mileposts'!$F$11,H92&lt;='Intersection Mileposts'!$G$11),"Y",IF(AND(H92&gt;='Intersection Mileposts'!$F$12,H92&lt;='Intersection Mileposts'!$G$12),"Y",IF(AND(H92&gt;='Intersection Mileposts'!$F$13,H92&lt;='Intersection Mileposts'!$G$13),"Y",IF(AND(H92&gt;='Intersection Mileposts'!$F$14,H92&lt;='Intersection Mileposts'!$G$14),"Y",IF(AND(H92&gt;='Intersection Mileposts'!$F$15,H92&lt;='Intersection Mileposts'!$G$15),"Y",IF(AND(H92&gt;='Intersection Mileposts'!$F$16,H92&lt;='Intersection Mileposts'!$G$16),"Y",IF(AND(H92&gt;='Intersection Mileposts'!$F$17,H92&lt;='Intersection Mileposts'!$G$17),"Y",IF(AND(H92&gt;='Intersection Mileposts'!$F$18,H92&lt;='Intersection Mileposts'!$G$18),"Y",IF(AND(H92&gt;='Intersection Mileposts'!$F$19,H92&lt;='Intersection Mileposts'!$G$19),"Y",IF(AND(H92&gt;='Intersection Mileposts'!$F$20,H92&lt;='Intersection Mileposts'!$G$20),"Y",IF(AND(H92&gt;='Intersection Mileposts'!$F$21,H92&lt;='Intersection Mileposts'!$G$21),"Y",IF(AND(H92&gt;='Intersection Mileposts'!$F$22,H92&lt;='Intersection Mileposts'!$G$22),"Y",IF(AND(H92&gt;='Intersection Mileposts'!$F$23,H92&lt;='Intersection Mileposts'!$G$23),"Y",IF(AND(H92&gt;='Intersection Mileposts'!$F$24,H92&lt;='Intersection Mileposts'!$G$24),"Y",IF(AND(H92&gt;='Intersection Mileposts'!$F$25,H92&lt;='Intersection Mileposts'!$G$25),"Y",IF(AND(H92&gt;='Intersection Mileposts'!$F$26,H92&lt;='Intersection Mileposts'!$G$26),"Y",IF(AND(H92&gt;='Intersection Mileposts'!$F$27,H92&lt;='Intersection Mileposts'!$G$27),"Y",IF(AND(H92&gt;='Intersection Mileposts'!$F$28,H92&lt;='Intersection Mileposts'!$G$28),"Y",IF(AND(H92&gt;='Intersection Mileposts'!$F$29,H92&lt;='Intersection Mileposts'!$G$29),"Y", IF(AND(H92&gt;='Intersection Mileposts'!$F$30,H92&lt;='Intersection Mileposts'!$G$30),"Y",IF(AND(H92&gt;='Intersection Mileposts'!$F$31,H92&lt;='Intersection Mileposts'!$G$31),"Y",IF(AND(H92&gt;='Intersection Mileposts'!$F$32,H92&lt;='Intersection Mileposts'!$G$32),"Y",IF(AND(H92&gt;='Intersection Mileposts'!$F$33,H92&lt;='Intersection Mileposts'!$G$33),"Y",IF(AND(H92&gt;='Intersection Mileposts'!$F$34,H92&lt;='Intersection Mileposts'!$G$34),"Y",IF(AND(H92&gt;='Intersection Mileposts'!$F$35,H92&lt;='Intersection Mileposts'!$G$35),"Y",IF(AND(H92&gt;='Intersection Mileposts'!$F$36,H92&lt;='Intersection Mileposts'!$G$36),"Y",IF(AND(H92&gt;='Intersection Mileposts'!$F$37,H92&lt;='Intersection Mileposts'!$G$37),"Y",IF(AND(H92&gt;='Intersection Mileposts'!$F$38,H92&lt;='Intersection Mileposts'!$G$38),"Y",IF(AND(H92&gt;='Intersection Mileposts'!$F$39,H92&lt;='Intersection Mileposts'!$G$39),"Y","N"))))))))))))))))))))))))))))))))))))</f>
        <v/>
      </c>
    </row>
    <row r="93" spans="1:46" x14ac:dyDescent="0.35">
      <c r="A93" s="271"/>
      <c r="B93" s="269"/>
      <c r="C93" s="270"/>
      <c r="D93" s="270"/>
      <c r="E93" s="270"/>
      <c r="F93" s="270"/>
      <c r="G93" s="272"/>
      <c r="H93" s="273"/>
      <c r="I93" s="271"/>
      <c r="J93" s="268"/>
      <c r="K93" s="268"/>
      <c r="L93" s="274"/>
      <c r="M93" s="275"/>
      <c r="N93" s="276"/>
      <c r="P93" s="291" t="str">
        <f>IF(R93 = "", "", COUNT($R$4:R93))</f>
        <v/>
      </c>
      <c r="Q93" s="291" t="str">
        <f t="shared" si="9"/>
        <v/>
      </c>
      <c r="R93" s="292" t="str">
        <f t="shared" si="10"/>
        <v/>
      </c>
      <c r="S93" s="293" t="str">
        <f t="shared" si="12"/>
        <v/>
      </c>
      <c r="T93" s="294" t="str">
        <f t="shared" si="13"/>
        <v/>
      </c>
      <c r="U93" s="295" t="str">
        <f t="shared" si="14"/>
        <v/>
      </c>
      <c r="V93" s="296" t="str">
        <f t="shared" si="15"/>
        <v/>
      </c>
      <c r="W93" s="8"/>
      <c r="AR93" s="2" t="str">
        <f t="shared" si="16"/>
        <v/>
      </c>
      <c r="AS93" s="2" t="str">
        <f t="shared" si="11"/>
        <v/>
      </c>
      <c r="AT93" s="2" t="str">
        <f>IF(AR93="","",IF(AND(H93&gt;='Intersection Mileposts'!$F$5,H93&lt;='Intersection Mileposts'!$G$5),"Y",IF(AND(H93&gt;='Intersection Mileposts'!$F$6,H93&lt;='Intersection Mileposts'!$G$6),"Y",IF(AND(H93&gt;='Intersection Mileposts'!$F$7,H93&lt;='Intersection Mileposts'!$G$7),"Y",IF(AND(H93&gt;='Intersection Mileposts'!$F$8,H93&lt;='Intersection Mileposts'!$G$8),"Y",IF(AND(H93&gt;='Intersection Mileposts'!$F$9,H93&lt;='Intersection Mileposts'!$G$9),"Y",IF(AND(H93&gt;='Intersection Mileposts'!$F$10,H93&lt;='Intersection Mileposts'!$G$10),"Y",IF(AND(H93&gt;='Intersection Mileposts'!$F$11,H93&lt;='Intersection Mileposts'!$G$11),"Y",IF(AND(H93&gt;='Intersection Mileposts'!$F$12,H93&lt;='Intersection Mileposts'!$G$12),"Y",IF(AND(H93&gt;='Intersection Mileposts'!$F$13,H93&lt;='Intersection Mileposts'!$G$13),"Y",IF(AND(H93&gt;='Intersection Mileposts'!$F$14,H93&lt;='Intersection Mileposts'!$G$14),"Y",IF(AND(H93&gt;='Intersection Mileposts'!$F$15,H93&lt;='Intersection Mileposts'!$G$15),"Y",IF(AND(H93&gt;='Intersection Mileposts'!$F$16,H93&lt;='Intersection Mileposts'!$G$16),"Y",IF(AND(H93&gt;='Intersection Mileposts'!$F$17,H93&lt;='Intersection Mileposts'!$G$17),"Y",IF(AND(H93&gt;='Intersection Mileposts'!$F$18,H93&lt;='Intersection Mileposts'!$G$18),"Y",IF(AND(H93&gt;='Intersection Mileposts'!$F$19,H93&lt;='Intersection Mileposts'!$G$19),"Y",IF(AND(H93&gt;='Intersection Mileposts'!$F$20,H93&lt;='Intersection Mileposts'!$G$20),"Y",IF(AND(H93&gt;='Intersection Mileposts'!$F$21,H93&lt;='Intersection Mileposts'!$G$21),"Y",IF(AND(H93&gt;='Intersection Mileposts'!$F$22,H93&lt;='Intersection Mileposts'!$G$22),"Y",IF(AND(H93&gt;='Intersection Mileposts'!$F$23,H93&lt;='Intersection Mileposts'!$G$23),"Y",IF(AND(H93&gt;='Intersection Mileposts'!$F$24,H93&lt;='Intersection Mileposts'!$G$24),"Y",IF(AND(H93&gt;='Intersection Mileposts'!$F$25,H93&lt;='Intersection Mileposts'!$G$25),"Y",IF(AND(H93&gt;='Intersection Mileposts'!$F$26,H93&lt;='Intersection Mileposts'!$G$26),"Y",IF(AND(H93&gt;='Intersection Mileposts'!$F$27,H93&lt;='Intersection Mileposts'!$G$27),"Y",IF(AND(H93&gt;='Intersection Mileposts'!$F$28,H93&lt;='Intersection Mileposts'!$G$28),"Y",IF(AND(H93&gt;='Intersection Mileposts'!$F$29,H93&lt;='Intersection Mileposts'!$G$29),"Y", IF(AND(H93&gt;='Intersection Mileposts'!$F$30,H93&lt;='Intersection Mileposts'!$G$30),"Y",IF(AND(H93&gt;='Intersection Mileposts'!$F$31,H93&lt;='Intersection Mileposts'!$G$31),"Y",IF(AND(H93&gt;='Intersection Mileposts'!$F$32,H93&lt;='Intersection Mileposts'!$G$32),"Y",IF(AND(H93&gt;='Intersection Mileposts'!$F$33,H93&lt;='Intersection Mileposts'!$G$33),"Y",IF(AND(H93&gt;='Intersection Mileposts'!$F$34,H93&lt;='Intersection Mileposts'!$G$34),"Y",IF(AND(H93&gt;='Intersection Mileposts'!$F$35,H93&lt;='Intersection Mileposts'!$G$35),"Y",IF(AND(H93&gt;='Intersection Mileposts'!$F$36,H93&lt;='Intersection Mileposts'!$G$36),"Y",IF(AND(H93&gt;='Intersection Mileposts'!$F$37,H93&lt;='Intersection Mileposts'!$G$37),"Y",IF(AND(H93&gt;='Intersection Mileposts'!$F$38,H93&lt;='Intersection Mileposts'!$G$38),"Y",IF(AND(H93&gt;='Intersection Mileposts'!$F$39,H93&lt;='Intersection Mileposts'!$G$39),"Y","N"))))))))))))))))))))))))))))))))))))</f>
        <v/>
      </c>
    </row>
    <row r="94" spans="1:46" x14ac:dyDescent="0.35">
      <c r="A94" s="271"/>
      <c r="B94" s="269"/>
      <c r="C94" s="270"/>
      <c r="D94" s="270"/>
      <c r="E94" s="270"/>
      <c r="F94" s="270"/>
      <c r="G94" s="272"/>
      <c r="H94" s="273"/>
      <c r="I94" s="271"/>
      <c r="J94" s="268"/>
      <c r="K94" s="268"/>
      <c r="L94" s="274"/>
      <c r="M94" s="275"/>
      <c r="N94" s="276"/>
      <c r="P94" s="291" t="str">
        <f>IF(R94 = "", "", COUNT($R$4:R94))</f>
        <v/>
      </c>
      <c r="Q94" s="291" t="str">
        <f t="shared" si="9"/>
        <v/>
      </c>
      <c r="R94" s="292" t="str">
        <f t="shared" si="10"/>
        <v/>
      </c>
      <c r="S94" s="293" t="str">
        <f t="shared" si="12"/>
        <v/>
      </c>
      <c r="T94" s="294" t="str">
        <f t="shared" si="13"/>
        <v/>
      </c>
      <c r="U94" s="295" t="str">
        <f t="shared" si="14"/>
        <v/>
      </c>
      <c r="V94" s="296" t="str">
        <f t="shared" si="15"/>
        <v/>
      </c>
      <c r="W94" s="8"/>
      <c r="AR94" s="2" t="str">
        <f t="shared" si="16"/>
        <v/>
      </c>
      <c r="AS94" s="2" t="str">
        <f t="shared" si="11"/>
        <v/>
      </c>
      <c r="AT94" s="2" t="str">
        <f>IF(AR94="","",IF(AND(H94&gt;='Intersection Mileposts'!$F$5,H94&lt;='Intersection Mileposts'!$G$5),"Y",IF(AND(H94&gt;='Intersection Mileposts'!$F$6,H94&lt;='Intersection Mileposts'!$G$6),"Y",IF(AND(H94&gt;='Intersection Mileposts'!$F$7,H94&lt;='Intersection Mileposts'!$G$7),"Y",IF(AND(H94&gt;='Intersection Mileposts'!$F$8,H94&lt;='Intersection Mileposts'!$G$8),"Y",IF(AND(H94&gt;='Intersection Mileposts'!$F$9,H94&lt;='Intersection Mileposts'!$G$9),"Y",IF(AND(H94&gt;='Intersection Mileposts'!$F$10,H94&lt;='Intersection Mileposts'!$G$10),"Y",IF(AND(H94&gt;='Intersection Mileposts'!$F$11,H94&lt;='Intersection Mileposts'!$G$11),"Y",IF(AND(H94&gt;='Intersection Mileposts'!$F$12,H94&lt;='Intersection Mileposts'!$G$12),"Y",IF(AND(H94&gt;='Intersection Mileposts'!$F$13,H94&lt;='Intersection Mileposts'!$G$13),"Y",IF(AND(H94&gt;='Intersection Mileposts'!$F$14,H94&lt;='Intersection Mileposts'!$G$14),"Y",IF(AND(H94&gt;='Intersection Mileposts'!$F$15,H94&lt;='Intersection Mileposts'!$G$15),"Y",IF(AND(H94&gt;='Intersection Mileposts'!$F$16,H94&lt;='Intersection Mileposts'!$G$16),"Y",IF(AND(H94&gt;='Intersection Mileposts'!$F$17,H94&lt;='Intersection Mileposts'!$G$17),"Y",IF(AND(H94&gt;='Intersection Mileposts'!$F$18,H94&lt;='Intersection Mileposts'!$G$18),"Y",IF(AND(H94&gt;='Intersection Mileposts'!$F$19,H94&lt;='Intersection Mileposts'!$G$19),"Y",IF(AND(H94&gt;='Intersection Mileposts'!$F$20,H94&lt;='Intersection Mileposts'!$G$20),"Y",IF(AND(H94&gt;='Intersection Mileposts'!$F$21,H94&lt;='Intersection Mileposts'!$G$21),"Y",IF(AND(H94&gt;='Intersection Mileposts'!$F$22,H94&lt;='Intersection Mileposts'!$G$22),"Y",IF(AND(H94&gt;='Intersection Mileposts'!$F$23,H94&lt;='Intersection Mileposts'!$G$23),"Y",IF(AND(H94&gt;='Intersection Mileposts'!$F$24,H94&lt;='Intersection Mileposts'!$G$24),"Y",IF(AND(H94&gt;='Intersection Mileposts'!$F$25,H94&lt;='Intersection Mileposts'!$G$25),"Y",IF(AND(H94&gt;='Intersection Mileposts'!$F$26,H94&lt;='Intersection Mileposts'!$G$26),"Y",IF(AND(H94&gt;='Intersection Mileposts'!$F$27,H94&lt;='Intersection Mileposts'!$G$27),"Y",IF(AND(H94&gt;='Intersection Mileposts'!$F$28,H94&lt;='Intersection Mileposts'!$G$28),"Y",IF(AND(H94&gt;='Intersection Mileposts'!$F$29,H94&lt;='Intersection Mileposts'!$G$29),"Y", IF(AND(H94&gt;='Intersection Mileposts'!$F$30,H94&lt;='Intersection Mileposts'!$G$30),"Y",IF(AND(H94&gt;='Intersection Mileposts'!$F$31,H94&lt;='Intersection Mileposts'!$G$31),"Y",IF(AND(H94&gt;='Intersection Mileposts'!$F$32,H94&lt;='Intersection Mileposts'!$G$32),"Y",IF(AND(H94&gt;='Intersection Mileposts'!$F$33,H94&lt;='Intersection Mileposts'!$G$33),"Y",IF(AND(H94&gt;='Intersection Mileposts'!$F$34,H94&lt;='Intersection Mileposts'!$G$34),"Y",IF(AND(H94&gt;='Intersection Mileposts'!$F$35,H94&lt;='Intersection Mileposts'!$G$35),"Y",IF(AND(H94&gt;='Intersection Mileposts'!$F$36,H94&lt;='Intersection Mileposts'!$G$36),"Y",IF(AND(H94&gt;='Intersection Mileposts'!$F$37,H94&lt;='Intersection Mileposts'!$G$37),"Y",IF(AND(H94&gt;='Intersection Mileposts'!$F$38,H94&lt;='Intersection Mileposts'!$G$38),"Y",IF(AND(H94&gt;='Intersection Mileposts'!$F$39,H94&lt;='Intersection Mileposts'!$G$39),"Y","N"))))))))))))))))))))))))))))))))))))</f>
        <v/>
      </c>
    </row>
    <row r="95" spans="1:46" x14ac:dyDescent="0.35">
      <c r="A95" s="271"/>
      <c r="B95" s="269"/>
      <c r="C95" s="270"/>
      <c r="D95" s="270"/>
      <c r="E95" s="270"/>
      <c r="F95" s="270"/>
      <c r="G95" s="272"/>
      <c r="H95" s="273"/>
      <c r="I95" s="271"/>
      <c r="J95" s="268"/>
      <c r="K95" s="268"/>
      <c r="L95" s="274"/>
      <c r="M95" s="275"/>
      <c r="N95" s="276"/>
      <c r="P95" s="291" t="str">
        <f>IF(R95 = "", "", COUNT($R$4:R95))</f>
        <v/>
      </c>
      <c r="Q95" s="291" t="str">
        <f t="shared" si="9"/>
        <v/>
      </c>
      <c r="R95" s="292" t="str">
        <f t="shared" si="10"/>
        <v/>
      </c>
      <c r="S95" s="293" t="str">
        <f t="shared" si="12"/>
        <v/>
      </c>
      <c r="T95" s="294" t="str">
        <f t="shared" si="13"/>
        <v/>
      </c>
      <c r="U95" s="295" t="str">
        <f t="shared" si="14"/>
        <v/>
      </c>
      <c r="V95" s="296" t="str">
        <f t="shared" si="15"/>
        <v/>
      </c>
      <c r="W95" s="8"/>
      <c r="AR95" s="2" t="str">
        <f t="shared" si="16"/>
        <v/>
      </c>
      <c r="AS95" s="2" t="str">
        <f t="shared" si="11"/>
        <v/>
      </c>
      <c r="AT95" s="2" t="str">
        <f>IF(AR95="","",IF(AND(H95&gt;='Intersection Mileposts'!$F$5,H95&lt;='Intersection Mileposts'!$G$5),"Y",IF(AND(H95&gt;='Intersection Mileposts'!$F$6,H95&lt;='Intersection Mileposts'!$G$6),"Y",IF(AND(H95&gt;='Intersection Mileposts'!$F$7,H95&lt;='Intersection Mileposts'!$G$7),"Y",IF(AND(H95&gt;='Intersection Mileposts'!$F$8,H95&lt;='Intersection Mileposts'!$G$8),"Y",IF(AND(H95&gt;='Intersection Mileposts'!$F$9,H95&lt;='Intersection Mileposts'!$G$9),"Y",IF(AND(H95&gt;='Intersection Mileposts'!$F$10,H95&lt;='Intersection Mileposts'!$G$10),"Y",IF(AND(H95&gt;='Intersection Mileposts'!$F$11,H95&lt;='Intersection Mileposts'!$G$11),"Y",IF(AND(H95&gt;='Intersection Mileposts'!$F$12,H95&lt;='Intersection Mileposts'!$G$12),"Y",IF(AND(H95&gt;='Intersection Mileposts'!$F$13,H95&lt;='Intersection Mileposts'!$G$13),"Y",IF(AND(H95&gt;='Intersection Mileposts'!$F$14,H95&lt;='Intersection Mileposts'!$G$14),"Y",IF(AND(H95&gt;='Intersection Mileposts'!$F$15,H95&lt;='Intersection Mileposts'!$G$15),"Y",IF(AND(H95&gt;='Intersection Mileposts'!$F$16,H95&lt;='Intersection Mileposts'!$G$16),"Y",IF(AND(H95&gt;='Intersection Mileposts'!$F$17,H95&lt;='Intersection Mileposts'!$G$17),"Y",IF(AND(H95&gt;='Intersection Mileposts'!$F$18,H95&lt;='Intersection Mileposts'!$G$18),"Y",IF(AND(H95&gt;='Intersection Mileposts'!$F$19,H95&lt;='Intersection Mileposts'!$G$19),"Y",IF(AND(H95&gt;='Intersection Mileposts'!$F$20,H95&lt;='Intersection Mileposts'!$G$20),"Y",IF(AND(H95&gt;='Intersection Mileposts'!$F$21,H95&lt;='Intersection Mileposts'!$G$21),"Y",IF(AND(H95&gt;='Intersection Mileposts'!$F$22,H95&lt;='Intersection Mileposts'!$G$22),"Y",IF(AND(H95&gt;='Intersection Mileposts'!$F$23,H95&lt;='Intersection Mileposts'!$G$23),"Y",IF(AND(H95&gt;='Intersection Mileposts'!$F$24,H95&lt;='Intersection Mileposts'!$G$24),"Y",IF(AND(H95&gt;='Intersection Mileposts'!$F$25,H95&lt;='Intersection Mileposts'!$G$25),"Y",IF(AND(H95&gt;='Intersection Mileposts'!$F$26,H95&lt;='Intersection Mileposts'!$G$26),"Y",IF(AND(H95&gt;='Intersection Mileposts'!$F$27,H95&lt;='Intersection Mileposts'!$G$27),"Y",IF(AND(H95&gt;='Intersection Mileposts'!$F$28,H95&lt;='Intersection Mileposts'!$G$28),"Y",IF(AND(H95&gt;='Intersection Mileposts'!$F$29,H95&lt;='Intersection Mileposts'!$G$29),"Y", IF(AND(H95&gt;='Intersection Mileposts'!$F$30,H95&lt;='Intersection Mileposts'!$G$30),"Y",IF(AND(H95&gt;='Intersection Mileposts'!$F$31,H95&lt;='Intersection Mileposts'!$G$31),"Y",IF(AND(H95&gt;='Intersection Mileposts'!$F$32,H95&lt;='Intersection Mileposts'!$G$32),"Y",IF(AND(H95&gt;='Intersection Mileposts'!$F$33,H95&lt;='Intersection Mileposts'!$G$33),"Y",IF(AND(H95&gt;='Intersection Mileposts'!$F$34,H95&lt;='Intersection Mileposts'!$G$34),"Y",IF(AND(H95&gt;='Intersection Mileposts'!$F$35,H95&lt;='Intersection Mileposts'!$G$35),"Y",IF(AND(H95&gt;='Intersection Mileposts'!$F$36,H95&lt;='Intersection Mileposts'!$G$36),"Y",IF(AND(H95&gt;='Intersection Mileposts'!$F$37,H95&lt;='Intersection Mileposts'!$G$37),"Y",IF(AND(H95&gt;='Intersection Mileposts'!$F$38,H95&lt;='Intersection Mileposts'!$G$38),"Y",IF(AND(H95&gt;='Intersection Mileposts'!$F$39,H95&lt;='Intersection Mileposts'!$G$39),"Y","N"))))))))))))))))))))))))))))))))))))</f>
        <v/>
      </c>
    </row>
    <row r="96" spans="1:46" x14ac:dyDescent="0.35">
      <c r="A96" s="271"/>
      <c r="B96" s="269"/>
      <c r="C96" s="270"/>
      <c r="D96" s="270"/>
      <c r="E96" s="270"/>
      <c r="F96" s="270"/>
      <c r="G96" s="272"/>
      <c r="H96" s="273"/>
      <c r="I96" s="271"/>
      <c r="J96" s="268"/>
      <c r="K96" s="268"/>
      <c r="L96" s="274"/>
      <c r="M96" s="275"/>
      <c r="N96" s="276"/>
      <c r="P96" s="291" t="str">
        <f>IF(R96 = "", "", COUNT($R$4:R96))</f>
        <v/>
      </c>
      <c r="Q96" s="291" t="str">
        <f t="shared" si="9"/>
        <v/>
      </c>
      <c r="R96" s="292" t="str">
        <f t="shared" si="10"/>
        <v/>
      </c>
      <c r="S96" s="293" t="str">
        <f t="shared" si="12"/>
        <v/>
      </c>
      <c r="T96" s="294" t="str">
        <f t="shared" si="13"/>
        <v/>
      </c>
      <c r="U96" s="295" t="str">
        <f t="shared" si="14"/>
        <v/>
      </c>
      <c r="V96" s="296" t="str">
        <f t="shared" si="15"/>
        <v/>
      </c>
      <c r="W96" s="8"/>
      <c r="AR96" s="2" t="str">
        <f t="shared" si="16"/>
        <v/>
      </c>
      <c r="AS96" s="2" t="str">
        <f t="shared" si="11"/>
        <v/>
      </c>
      <c r="AT96" s="2" t="str">
        <f>IF(AR96="","",IF(AND(H96&gt;='Intersection Mileposts'!$F$5,H96&lt;='Intersection Mileposts'!$G$5),"Y",IF(AND(H96&gt;='Intersection Mileposts'!$F$6,H96&lt;='Intersection Mileposts'!$G$6),"Y",IF(AND(H96&gt;='Intersection Mileposts'!$F$7,H96&lt;='Intersection Mileposts'!$G$7),"Y",IF(AND(H96&gt;='Intersection Mileposts'!$F$8,H96&lt;='Intersection Mileposts'!$G$8),"Y",IF(AND(H96&gt;='Intersection Mileposts'!$F$9,H96&lt;='Intersection Mileposts'!$G$9),"Y",IF(AND(H96&gt;='Intersection Mileposts'!$F$10,H96&lt;='Intersection Mileposts'!$G$10),"Y",IF(AND(H96&gt;='Intersection Mileposts'!$F$11,H96&lt;='Intersection Mileposts'!$G$11),"Y",IF(AND(H96&gt;='Intersection Mileposts'!$F$12,H96&lt;='Intersection Mileposts'!$G$12),"Y",IF(AND(H96&gt;='Intersection Mileposts'!$F$13,H96&lt;='Intersection Mileposts'!$G$13),"Y",IF(AND(H96&gt;='Intersection Mileposts'!$F$14,H96&lt;='Intersection Mileposts'!$G$14),"Y",IF(AND(H96&gt;='Intersection Mileposts'!$F$15,H96&lt;='Intersection Mileposts'!$G$15),"Y",IF(AND(H96&gt;='Intersection Mileposts'!$F$16,H96&lt;='Intersection Mileposts'!$G$16),"Y",IF(AND(H96&gt;='Intersection Mileposts'!$F$17,H96&lt;='Intersection Mileposts'!$G$17),"Y",IF(AND(H96&gt;='Intersection Mileposts'!$F$18,H96&lt;='Intersection Mileposts'!$G$18),"Y",IF(AND(H96&gt;='Intersection Mileposts'!$F$19,H96&lt;='Intersection Mileposts'!$G$19),"Y",IF(AND(H96&gt;='Intersection Mileposts'!$F$20,H96&lt;='Intersection Mileposts'!$G$20),"Y",IF(AND(H96&gt;='Intersection Mileposts'!$F$21,H96&lt;='Intersection Mileposts'!$G$21),"Y",IF(AND(H96&gt;='Intersection Mileposts'!$F$22,H96&lt;='Intersection Mileposts'!$G$22),"Y",IF(AND(H96&gt;='Intersection Mileposts'!$F$23,H96&lt;='Intersection Mileposts'!$G$23),"Y",IF(AND(H96&gt;='Intersection Mileposts'!$F$24,H96&lt;='Intersection Mileposts'!$G$24),"Y",IF(AND(H96&gt;='Intersection Mileposts'!$F$25,H96&lt;='Intersection Mileposts'!$G$25),"Y",IF(AND(H96&gt;='Intersection Mileposts'!$F$26,H96&lt;='Intersection Mileposts'!$G$26),"Y",IF(AND(H96&gt;='Intersection Mileposts'!$F$27,H96&lt;='Intersection Mileposts'!$G$27),"Y",IF(AND(H96&gt;='Intersection Mileposts'!$F$28,H96&lt;='Intersection Mileposts'!$G$28),"Y",IF(AND(H96&gt;='Intersection Mileposts'!$F$29,H96&lt;='Intersection Mileposts'!$G$29),"Y", IF(AND(H96&gt;='Intersection Mileposts'!$F$30,H96&lt;='Intersection Mileposts'!$G$30),"Y",IF(AND(H96&gt;='Intersection Mileposts'!$F$31,H96&lt;='Intersection Mileposts'!$G$31),"Y",IF(AND(H96&gt;='Intersection Mileposts'!$F$32,H96&lt;='Intersection Mileposts'!$G$32),"Y",IF(AND(H96&gt;='Intersection Mileposts'!$F$33,H96&lt;='Intersection Mileposts'!$G$33),"Y",IF(AND(H96&gt;='Intersection Mileposts'!$F$34,H96&lt;='Intersection Mileposts'!$G$34),"Y",IF(AND(H96&gt;='Intersection Mileposts'!$F$35,H96&lt;='Intersection Mileposts'!$G$35),"Y",IF(AND(H96&gt;='Intersection Mileposts'!$F$36,H96&lt;='Intersection Mileposts'!$G$36),"Y",IF(AND(H96&gt;='Intersection Mileposts'!$F$37,H96&lt;='Intersection Mileposts'!$G$37),"Y",IF(AND(H96&gt;='Intersection Mileposts'!$F$38,H96&lt;='Intersection Mileposts'!$G$38),"Y",IF(AND(H96&gt;='Intersection Mileposts'!$F$39,H96&lt;='Intersection Mileposts'!$G$39),"Y","N"))))))))))))))))))))))))))))))))))))</f>
        <v/>
      </c>
    </row>
    <row r="97" spans="1:46" x14ac:dyDescent="0.35">
      <c r="A97" s="271"/>
      <c r="B97" s="269"/>
      <c r="C97" s="270"/>
      <c r="D97" s="270"/>
      <c r="E97" s="270"/>
      <c r="F97" s="270"/>
      <c r="G97" s="272"/>
      <c r="H97" s="273"/>
      <c r="I97" s="271"/>
      <c r="J97" s="268"/>
      <c r="K97" s="268"/>
      <c r="L97" s="274"/>
      <c r="M97" s="275"/>
      <c r="N97" s="276"/>
      <c r="P97" s="291" t="str">
        <f>IF(R97 = "", "", COUNT($R$4:R97))</f>
        <v/>
      </c>
      <c r="Q97" s="291" t="str">
        <f t="shared" si="9"/>
        <v/>
      </c>
      <c r="R97" s="292" t="str">
        <f t="shared" si="10"/>
        <v/>
      </c>
      <c r="S97" s="293" t="str">
        <f t="shared" si="12"/>
        <v/>
      </c>
      <c r="T97" s="294" t="str">
        <f t="shared" si="13"/>
        <v/>
      </c>
      <c r="U97" s="295" t="str">
        <f t="shared" si="14"/>
        <v/>
      </c>
      <c r="V97" s="296" t="str">
        <f t="shared" si="15"/>
        <v/>
      </c>
      <c r="W97" s="8"/>
      <c r="AR97" s="2" t="str">
        <f t="shared" si="16"/>
        <v/>
      </c>
      <c r="AS97" s="2" t="str">
        <f t="shared" si="11"/>
        <v/>
      </c>
      <c r="AT97" s="2" t="str">
        <f>IF(AR97="","",IF(AND(H97&gt;='Intersection Mileposts'!$F$5,H97&lt;='Intersection Mileposts'!$G$5),"Y",IF(AND(H97&gt;='Intersection Mileposts'!$F$6,H97&lt;='Intersection Mileposts'!$G$6),"Y",IF(AND(H97&gt;='Intersection Mileposts'!$F$7,H97&lt;='Intersection Mileposts'!$G$7),"Y",IF(AND(H97&gt;='Intersection Mileposts'!$F$8,H97&lt;='Intersection Mileposts'!$G$8),"Y",IF(AND(H97&gt;='Intersection Mileposts'!$F$9,H97&lt;='Intersection Mileposts'!$G$9),"Y",IF(AND(H97&gt;='Intersection Mileposts'!$F$10,H97&lt;='Intersection Mileposts'!$G$10),"Y",IF(AND(H97&gt;='Intersection Mileposts'!$F$11,H97&lt;='Intersection Mileposts'!$G$11),"Y",IF(AND(H97&gt;='Intersection Mileposts'!$F$12,H97&lt;='Intersection Mileposts'!$G$12),"Y",IF(AND(H97&gt;='Intersection Mileposts'!$F$13,H97&lt;='Intersection Mileposts'!$G$13),"Y",IF(AND(H97&gt;='Intersection Mileposts'!$F$14,H97&lt;='Intersection Mileposts'!$G$14),"Y",IF(AND(H97&gt;='Intersection Mileposts'!$F$15,H97&lt;='Intersection Mileposts'!$G$15),"Y",IF(AND(H97&gt;='Intersection Mileposts'!$F$16,H97&lt;='Intersection Mileposts'!$G$16),"Y",IF(AND(H97&gt;='Intersection Mileposts'!$F$17,H97&lt;='Intersection Mileposts'!$G$17),"Y",IF(AND(H97&gt;='Intersection Mileposts'!$F$18,H97&lt;='Intersection Mileposts'!$G$18),"Y",IF(AND(H97&gt;='Intersection Mileposts'!$F$19,H97&lt;='Intersection Mileposts'!$G$19),"Y",IF(AND(H97&gt;='Intersection Mileposts'!$F$20,H97&lt;='Intersection Mileposts'!$G$20),"Y",IF(AND(H97&gt;='Intersection Mileposts'!$F$21,H97&lt;='Intersection Mileposts'!$G$21),"Y",IF(AND(H97&gt;='Intersection Mileposts'!$F$22,H97&lt;='Intersection Mileposts'!$G$22),"Y",IF(AND(H97&gt;='Intersection Mileposts'!$F$23,H97&lt;='Intersection Mileposts'!$G$23),"Y",IF(AND(H97&gt;='Intersection Mileposts'!$F$24,H97&lt;='Intersection Mileposts'!$G$24),"Y",IF(AND(H97&gt;='Intersection Mileposts'!$F$25,H97&lt;='Intersection Mileposts'!$G$25),"Y",IF(AND(H97&gt;='Intersection Mileposts'!$F$26,H97&lt;='Intersection Mileposts'!$G$26),"Y",IF(AND(H97&gt;='Intersection Mileposts'!$F$27,H97&lt;='Intersection Mileposts'!$G$27),"Y",IF(AND(H97&gt;='Intersection Mileposts'!$F$28,H97&lt;='Intersection Mileposts'!$G$28),"Y",IF(AND(H97&gt;='Intersection Mileposts'!$F$29,H97&lt;='Intersection Mileposts'!$G$29),"Y", IF(AND(H97&gt;='Intersection Mileposts'!$F$30,H97&lt;='Intersection Mileposts'!$G$30),"Y",IF(AND(H97&gt;='Intersection Mileposts'!$F$31,H97&lt;='Intersection Mileposts'!$G$31),"Y",IF(AND(H97&gt;='Intersection Mileposts'!$F$32,H97&lt;='Intersection Mileposts'!$G$32),"Y",IF(AND(H97&gt;='Intersection Mileposts'!$F$33,H97&lt;='Intersection Mileposts'!$G$33),"Y",IF(AND(H97&gt;='Intersection Mileposts'!$F$34,H97&lt;='Intersection Mileposts'!$G$34),"Y",IF(AND(H97&gt;='Intersection Mileposts'!$F$35,H97&lt;='Intersection Mileposts'!$G$35),"Y",IF(AND(H97&gt;='Intersection Mileposts'!$F$36,H97&lt;='Intersection Mileposts'!$G$36),"Y",IF(AND(H97&gt;='Intersection Mileposts'!$F$37,H97&lt;='Intersection Mileposts'!$G$37),"Y",IF(AND(H97&gt;='Intersection Mileposts'!$F$38,H97&lt;='Intersection Mileposts'!$G$38),"Y",IF(AND(H97&gt;='Intersection Mileposts'!$F$39,H97&lt;='Intersection Mileposts'!$G$39),"Y","N"))))))))))))))))))))))))))))))))))))</f>
        <v/>
      </c>
    </row>
    <row r="98" spans="1:46" x14ac:dyDescent="0.35">
      <c r="A98" s="271"/>
      <c r="B98" s="269"/>
      <c r="C98" s="270"/>
      <c r="D98" s="270"/>
      <c r="E98" s="270"/>
      <c r="F98" s="270"/>
      <c r="G98" s="272"/>
      <c r="H98" s="273"/>
      <c r="I98" s="271"/>
      <c r="J98" s="268"/>
      <c r="K98" s="268"/>
      <c r="L98" s="274"/>
      <c r="M98" s="275"/>
      <c r="N98" s="276"/>
      <c r="P98" s="291" t="str">
        <f>IF(R98 = "", "", COUNT($R$4:R98))</f>
        <v/>
      </c>
      <c r="Q98" s="291" t="str">
        <f t="shared" si="9"/>
        <v/>
      </c>
      <c r="R98" s="292" t="str">
        <f t="shared" si="10"/>
        <v/>
      </c>
      <c r="S98" s="293" t="str">
        <f t="shared" si="12"/>
        <v/>
      </c>
      <c r="T98" s="294" t="str">
        <f t="shared" si="13"/>
        <v/>
      </c>
      <c r="U98" s="295" t="str">
        <f t="shared" si="14"/>
        <v/>
      </c>
      <c r="V98" s="296" t="str">
        <f t="shared" si="15"/>
        <v/>
      </c>
      <c r="W98" s="8"/>
      <c r="AR98" s="2" t="str">
        <f t="shared" si="16"/>
        <v/>
      </c>
      <c r="AS98" s="2" t="str">
        <f t="shared" si="11"/>
        <v/>
      </c>
      <c r="AT98" s="2" t="str">
        <f>IF(AR98="","",IF(AND(H98&gt;='Intersection Mileposts'!$F$5,H98&lt;='Intersection Mileposts'!$G$5),"Y",IF(AND(H98&gt;='Intersection Mileposts'!$F$6,H98&lt;='Intersection Mileposts'!$G$6),"Y",IF(AND(H98&gt;='Intersection Mileposts'!$F$7,H98&lt;='Intersection Mileposts'!$G$7),"Y",IF(AND(H98&gt;='Intersection Mileposts'!$F$8,H98&lt;='Intersection Mileposts'!$G$8),"Y",IF(AND(H98&gt;='Intersection Mileposts'!$F$9,H98&lt;='Intersection Mileposts'!$G$9),"Y",IF(AND(H98&gt;='Intersection Mileposts'!$F$10,H98&lt;='Intersection Mileposts'!$G$10),"Y",IF(AND(H98&gt;='Intersection Mileposts'!$F$11,H98&lt;='Intersection Mileposts'!$G$11),"Y",IF(AND(H98&gt;='Intersection Mileposts'!$F$12,H98&lt;='Intersection Mileposts'!$G$12),"Y",IF(AND(H98&gt;='Intersection Mileposts'!$F$13,H98&lt;='Intersection Mileposts'!$G$13),"Y",IF(AND(H98&gt;='Intersection Mileposts'!$F$14,H98&lt;='Intersection Mileposts'!$G$14),"Y",IF(AND(H98&gt;='Intersection Mileposts'!$F$15,H98&lt;='Intersection Mileposts'!$G$15),"Y",IF(AND(H98&gt;='Intersection Mileposts'!$F$16,H98&lt;='Intersection Mileposts'!$G$16),"Y",IF(AND(H98&gt;='Intersection Mileposts'!$F$17,H98&lt;='Intersection Mileposts'!$G$17),"Y",IF(AND(H98&gt;='Intersection Mileposts'!$F$18,H98&lt;='Intersection Mileposts'!$G$18),"Y",IF(AND(H98&gt;='Intersection Mileposts'!$F$19,H98&lt;='Intersection Mileposts'!$G$19),"Y",IF(AND(H98&gt;='Intersection Mileposts'!$F$20,H98&lt;='Intersection Mileposts'!$G$20),"Y",IF(AND(H98&gt;='Intersection Mileposts'!$F$21,H98&lt;='Intersection Mileposts'!$G$21),"Y",IF(AND(H98&gt;='Intersection Mileposts'!$F$22,H98&lt;='Intersection Mileposts'!$G$22),"Y",IF(AND(H98&gt;='Intersection Mileposts'!$F$23,H98&lt;='Intersection Mileposts'!$G$23),"Y",IF(AND(H98&gt;='Intersection Mileposts'!$F$24,H98&lt;='Intersection Mileposts'!$G$24),"Y",IF(AND(H98&gt;='Intersection Mileposts'!$F$25,H98&lt;='Intersection Mileposts'!$G$25),"Y",IF(AND(H98&gt;='Intersection Mileposts'!$F$26,H98&lt;='Intersection Mileposts'!$G$26),"Y",IF(AND(H98&gt;='Intersection Mileposts'!$F$27,H98&lt;='Intersection Mileposts'!$G$27),"Y",IF(AND(H98&gt;='Intersection Mileposts'!$F$28,H98&lt;='Intersection Mileposts'!$G$28),"Y",IF(AND(H98&gt;='Intersection Mileposts'!$F$29,H98&lt;='Intersection Mileposts'!$G$29),"Y", IF(AND(H98&gt;='Intersection Mileposts'!$F$30,H98&lt;='Intersection Mileposts'!$G$30),"Y",IF(AND(H98&gt;='Intersection Mileposts'!$F$31,H98&lt;='Intersection Mileposts'!$G$31),"Y",IF(AND(H98&gt;='Intersection Mileposts'!$F$32,H98&lt;='Intersection Mileposts'!$G$32),"Y",IF(AND(H98&gt;='Intersection Mileposts'!$F$33,H98&lt;='Intersection Mileposts'!$G$33),"Y",IF(AND(H98&gt;='Intersection Mileposts'!$F$34,H98&lt;='Intersection Mileposts'!$G$34),"Y",IF(AND(H98&gt;='Intersection Mileposts'!$F$35,H98&lt;='Intersection Mileposts'!$G$35),"Y",IF(AND(H98&gt;='Intersection Mileposts'!$F$36,H98&lt;='Intersection Mileposts'!$G$36),"Y",IF(AND(H98&gt;='Intersection Mileposts'!$F$37,H98&lt;='Intersection Mileposts'!$G$37),"Y",IF(AND(H98&gt;='Intersection Mileposts'!$F$38,H98&lt;='Intersection Mileposts'!$G$38),"Y",IF(AND(H98&gt;='Intersection Mileposts'!$F$39,H98&lt;='Intersection Mileposts'!$G$39),"Y","N"))))))))))))))))))))))))))))))))))))</f>
        <v/>
      </c>
    </row>
    <row r="99" spans="1:46" x14ac:dyDescent="0.35">
      <c r="A99" s="271"/>
      <c r="B99" s="269"/>
      <c r="C99" s="270"/>
      <c r="D99" s="270"/>
      <c r="E99" s="270"/>
      <c r="F99" s="270"/>
      <c r="G99" s="272"/>
      <c r="H99" s="273"/>
      <c r="I99" s="271"/>
      <c r="J99" s="268"/>
      <c r="K99" s="268"/>
      <c r="L99" s="274"/>
      <c r="M99" s="275"/>
      <c r="N99" s="276"/>
      <c r="P99" s="291" t="str">
        <f>IF(R99 = "", "", COUNT($R$4:R99))</f>
        <v/>
      </c>
      <c r="Q99" s="291" t="str">
        <f t="shared" si="9"/>
        <v/>
      </c>
      <c r="R99" s="292" t="str">
        <f t="shared" si="10"/>
        <v/>
      </c>
      <c r="S99" s="293" t="str">
        <f t="shared" si="12"/>
        <v/>
      </c>
      <c r="T99" s="294" t="str">
        <f t="shared" si="13"/>
        <v/>
      </c>
      <c r="U99" s="295" t="str">
        <f t="shared" si="14"/>
        <v/>
      </c>
      <c r="V99" s="296" t="str">
        <f t="shared" si="15"/>
        <v/>
      </c>
      <c r="W99" s="8"/>
      <c r="AR99" s="2" t="str">
        <f t="shared" si="16"/>
        <v/>
      </c>
      <c r="AS99" s="2" t="str">
        <f t="shared" si="11"/>
        <v/>
      </c>
      <c r="AT99" s="2" t="str">
        <f>IF(AR99="","",IF(AND(H99&gt;='Intersection Mileposts'!$F$5,H99&lt;='Intersection Mileposts'!$G$5),"Y",IF(AND(H99&gt;='Intersection Mileposts'!$F$6,H99&lt;='Intersection Mileposts'!$G$6),"Y",IF(AND(H99&gt;='Intersection Mileposts'!$F$7,H99&lt;='Intersection Mileposts'!$G$7),"Y",IF(AND(H99&gt;='Intersection Mileposts'!$F$8,H99&lt;='Intersection Mileposts'!$G$8),"Y",IF(AND(H99&gt;='Intersection Mileposts'!$F$9,H99&lt;='Intersection Mileposts'!$G$9),"Y",IF(AND(H99&gt;='Intersection Mileposts'!$F$10,H99&lt;='Intersection Mileposts'!$G$10),"Y",IF(AND(H99&gt;='Intersection Mileposts'!$F$11,H99&lt;='Intersection Mileposts'!$G$11),"Y",IF(AND(H99&gt;='Intersection Mileposts'!$F$12,H99&lt;='Intersection Mileposts'!$G$12),"Y",IF(AND(H99&gt;='Intersection Mileposts'!$F$13,H99&lt;='Intersection Mileposts'!$G$13),"Y",IF(AND(H99&gt;='Intersection Mileposts'!$F$14,H99&lt;='Intersection Mileposts'!$G$14),"Y",IF(AND(H99&gt;='Intersection Mileposts'!$F$15,H99&lt;='Intersection Mileposts'!$G$15),"Y",IF(AND(H99&gt;='Intersection Mileposts'!$F$16,H99&lt;='Intersection Mileposts'!$G$16),"Y",IF(AND(H99&gt;='Intersection Mileposts'!$F$17,H99&lt;='Intersection Mileposts'!$G$17),"Y",IF(AND(H99&gt;='Intersection Mileposts'!$F$18,H99&lt;='Intersection Mileposts'!$G$18),"Y",IF(AND(H99&gt;='Intersection Mileposts'!$F$19,H99&lt;='Intersection Mileposts'!$G$19),"Y",IF(AND(H99&gt;='Intersection Mileposts'!$F$20,H99&lt;='Intersection Mileposts'!$G$20),"Y",IF(AND(H99&gt;='Intersection Mileposts'!$F$21,H99&lt;='Intersection Mileposts'!$G$21),"Y",IF(AND(H99&gt;='Intersection Mileposts'!$F$22,H99&lt;='Intersection Mileposts'!$G$22),"Y",IF(AND(H99&gt;='Intersection Mileposts'!$F$23,H99&lt;='Intersection Mileposts'!$G$23),"Y",IF(AND(H99&gt;='Intersection Mileposts'!$F$24,H99&lt;='Intersection Mileposts'!$G$24),"Y",IF(AND(H99&gt;='Intersection Mileposts'!$F$25,H99&lt;='Intersection Mileposts'!$G$25),"Y",IF(AND(H99&gt;='Intersection Mileposts'!$F$26,H99&lt;='Intersection Mileposts'!$G$26),"Y",IF(AND(H99&gt;='Intersection Mileposts'!$F$27,H99&lt;='Intersection Mileposts'!$G$27),"Y",IF(AND(H99&gt;='Intersection Mileposts'!$F$28,H99&lt;='Intersection Mileposts'!$G$28),"Y",IF(AND(H99&gt;='Intersection Mileposts'!$F$29,H99&lt;='Intersection Mileposts'!$G$29),"Y", IF(AND(H99&gt;='Intersection Mileposts'!$F$30,H99&lt;='Intersection Mileposts'!$G$30),"Y",IF(AND(H99&gt;='Intersection Mileposts'!$F$31,H99&lt;='Intersection Mileposts'!$G$31),"Y",IF(AND(H99&gt;='Intersection Mileposts'!$F$32,H99&lt;='Intersection Mileposts'!$G$32),"Y",IF(AND(H99&gt;='Intersection Mileposts'!$F$33,H99&lt;='Intersection Mileposts'!$G$33),"Y",IF(AND(H99&gt;='Intersection Mileposts'!$F$34,H99&lt;='Intersection Mileposts'!$G$34),"Y",IF(AND(H99&gt;='Intersection Mileposts'!$F$35,H99&lt;='Intersection Mileposts'!$G$35),"Y",IF(AND(H99&gt;='Intersection Mileposts'!$F$36,H99&lt;='Intersection Mileposts'!$G$36),"Y",IF(AND(H99&gt;='Intersection Mileposts'!$F$37,H99&lt;='Intersection Mileposts'!$G$37),"Y",IF(AND(H99&gt;='Intersection Mileposts'!$F$38,H99&lt;='Intersection Mileposts'!$G$38),"Y",IF(AND(H99&gt;='Intersection Mileposts'!$F$39,H99&lt;='Intersection Mileposts'!$G$39),"Y","N"))))))))))))))))))))))))))))))))))))</f>
        <v/>
      </c>
    </row>
    <row r="100" spans="1:46" x14ac:dyDescent="0.35">
      <c r="A100" s="271"/>
      <c r="B100" s="269"/>
      <c r="C100" s="270"/>
      <c r="D100" s="270"/>
      <c r="E100" s="270"/>
      <c r="F100" s="270"/>
      <c r="G100" s="272"/>
      <c r="H100" s="273"/>
      <c r="I100" s="271"/>
      <c r="J100" s="268"/>
      <c r="K100" s="268"/>
      <c r="L100" s="274"/>
      <c r="M100" s="275"/>
      <c r="N100" s="276"/>
      <c r="P100" s="291" t="str">
        <f>IF(R100 = "", "", COUNT($R$4:R100))</f>
        <v/>
      </c>
      <c r="Q100" s="291" t="str">
        <f t="shared" si="9"/>
        <v/>
      </c>
      <c r="R100" s="292" t="str">
        <f t="shared" si="10"/>
        <v/>
      </c>
      <c r="S100" s="293" t="str">
        <f t="shared" si="12"/>
        <v/>
      </c>
      <c r="T100" s="294" t="str">
        <f t="shared" si="13"/>
        <v/>
      </c>
      <c r="U100" s="295" t="str">
        <f t="shared" si="14"/>
        <v/>
      </c>
      <c r="V100" s="296" t="str">
        <f t="shared" si="15"/>
        <v/>
      </c>
      <c r="W100" s="8"/>
      <c r="AR100" s="2" t="str">
        <f t="shared" si="16"/>
        <v/>
      </c>
      <c r="AS100" s="2" t="str">
        <f t="shared" si="11"/>
        <v/>
      </c>
      <c r="AT100" s="2" t="str">
        <f>IF(AR100="","",IF(AND(H100&gt;='Intersection Mileposts'!$F$5,H100&lt;='Intersection Mileposts'!$G$5),"Y",IF(AND(H100&gt;='Intersection Mileposts'!$F$6,H100&lt;='Intersection Mileposts'!$G$6),"Y",IF(AND(H100&gt;='Intersection Mileposts'!$F$7,H100&lt;='Intersection Mileposts'!$G$7),"Y",IF(AND(H100&gt;='Intersection Mileposts'!$F$8,H100&lt;='Intersection Mileposts'!$G$8),"Y",IF(AND(H100&gt;='Intersection Mileposts'!$F$9,H100&lt;='Intersection Mileposts'!$G$9),"Y",IF(AND(H100&gt;='Intersection Mileposts'!$F$10,H100&lt;='Intersection Mileposts'!$G$10),"Y",IF(AND(H100&gt;='Intersection Mileposts'!$F$11,H100&lt;='Intersection Mileposts'!$G$11),"Y",IF(AND(H100&gt;='Intersection Mileposts'!$F$12,H100&lt;='Intersection Mileposts'!$G$12),"Y",IF(AND(H100&gt;='Intersection Mileposts'!$F$13,H100&lt;='Intersection Mileposts'!$G$13),"Y",IF(AND(H100&gt;='Intersection Mileposts'!$F$14,H100&lt;='Intersection Mileposts'!$G$14),"Y",IF(AND(H100&gt;='Intersection Mileposts'!$F$15,H100&lt;='Intersection Mileposts'!$G$15),"Y",IF(AND(H100&gt;='Intersection Mileposts'!$F$16,H100&lt;='Intersection Mileposts'!$G$16),"Y",IF(AND(H100&gt;='Intersection Mileposts'!$F$17,H100&lt;='Intersection Mileposts'!$G$17),"Y",IF(AND(H100&gt;='Intersection Mileposts'!$F$18,H100&lt;='Intersection Mileposts'!$G$18),"Y",IF(AND(H100&gt;='Intersection Mileposts'!$F$19,H100&lt;='Intersection Mileposts'!$G$19),"Y",IF(AND(H100&gt;='Intersection Mileposts'!$F$20,H100&lt;='Intersection Mileposts'!$G$20),"Y",IF(AND(H100&gt;='Intersection Mileposts'!$F$21,H100&lt;='Intersection Mileposts'!$G$21),"Y",IF(AND(H100&gt;='Intersection Mileposts'!$F$22,H100&lt;='Intersection Mileposts'!$G$22),"Y",IF(AND(H100&gt;='Intersection Mileposts'!$F$23,H100&lt;='Intersection Mileposts'!$G$23),"Y",IF(AND(H100&gt;='Intersection Mileposts'!$F$24,H100&lt;='Intersection Mileposts'!$G$24),"Y",IF(AND(H100&gt;='Intersection Mileposts'!$F$25,H100&lt;='Intersection Mileposts'!$G$25),"Y",IF(AND(H100&gt;='Intersection Mileposts'!$F$26,H100&lt;='Intersection Mileposts'!$G$26),"Y",IF(AND(H100&gt;='Intersection Mileposts'!$F$27,H100&lt;='Intersection Mileposts'!$G$27),"Y",IF(AND(H100&gt;='Intersection Mileposts'!$F$28,H100&lt;='Intersection Mileposts'!$G$28),"Y",IF(AND(H100&gt;='Intersection Mileposts'!$F$29,H100&lt;='Intersection Mileposts'!$G$29),"Y", IF(AND(H100&gt;='Intersection Mileposts'!$F$30,H100&lt;='Intersection Mileposts'!$G$30),"Y",IF(AND(H100&gt;='Intersection Mileposts'!$F$31,H100&lt;='Intersection Mileposts'!$G$31),"Y",IF(AND(H100&gt;='Intersection Mileposts'!$F$32,H100&lt;='Intersection Mileposts'!$G$32),"Y",IF(AND(H100&gt;='Intersection Mileposts'!$F$33,H100&lt;='Intersection Mileposts'!$G$33),"Y",IF(AND(H100&gt;='Intersection Mileposts'!$F$34,H100&lt;='Intersection Mileposts'!$G$34),"Y",IF(AND(H100&gt;='Intersection Mileposts'!$F$35,H100&lt;='Intersection Mileposts'!$G$35),"Y",IF(AND(H100&gt;='Intersection Mileposts'!$F$36,H100&lt;='Intersection Mileposts'!$G$36),"Y",IF(AND(H100&gt;='Intersection Mileposts'!$F$37,H100&lt;='Intersection Mileposts'!$G$37),"Y",IF(AND(H100&gt;='Intersection Mileposts'!$F$38,H100&lt;='Intersection Mileposts'!$G$38),"Y",IF(AND(H100&gt;='Intersection Mileposts'!$F$39,H100&lt;='Intersection Mileposts'!$G$39),"Y","N"))))))))))))))))))))))))))))))))))))</f>
        <v/>
      </c>
    </row>
    <row r="101" spans="1:46" x14ac:dyDescent="0.35">
      <c r="A101" s="271"/>
      <c r="B101" s="269"/>
      <c r="C101" s="270"/>
      <c r="D101" s="270"/>
      <c r="E101" s="270"/>
      <c r="F101" s="270"/>
      <c r="G101" s="272"/>
      <c r="H101" s="273"/>
      <c r="I101" s="271"/>
      <c r="J101" s="268"/>
      <c r="K101" s="268"/>
      <c r="L101" s="274"/>
      <c r="M101" s="275"/>
      <c r="N101" s="276"/>
      <c r="P101" s="291" t="str">
        <f>IF(R101 = "", "", COUNT($R$4:R101))</f>
        <v/>
      </c>
      <c r="Q101" s="291" t="str">
        <f t="shared" si="9"/>
        <v/>
      </c>
      <c r="R101" s="292" t="str">
        <f t="shared" si="10"/>
        <v/>
      </c>
      <c r="S101" s="293" t="str">
        <f t="shared" si="12"/>
        <v/>
      </c>
      <c r="T101" s="294" t="str">
        <f t="shared" si="13"/>
        <v/>
      </c>
      <c r="U101" s="295" t="str">
        <f t="shared" si="14"/>
        <v/>
      </c>
      <c r="V101" s="296" t="str">
        <f t="shared" si="15"/>
        <v/>
      </c>
      <c r="W101" s="8"/>
      <c r="AR101" s="2" t="str">
        <f t="shared" si="16"/>
        <v/>
      </c>
      <c r="AS101" s="2" t="str">
        <f t="shared" si="11"/>
        <v/>
      </c>
      <c r="AT101" s="2" t="str">
        <f>IF(AR101="","",IF(AND(H101&gt;='Intersection Mileposts'!$F$5,H101&lt;='Intersection Mileposts'!$G$5),"Y",IF(AND(H101&gt;='Intersection Mileposts'!$F$6,H101&lt;='Intersection Mileposts'!$G$6),"Y",IF(AND(H101&gt;='Intersection Mileposts'!$F$7,H101&lt;='Intersection Mileposts'!$G$7),"Y",IF(AND(H101&gt;='Intersection Mileposts'!$F$8,H101&lt;='Intersection Mileposts'!$G$8),"Y",IF(AND(H101&gt;='Intersection Mileposts'!$F$9,H101&lt;='Intersection Mileposts'!$G$9),"Y",IF(AND(H101&gt;='Intersection Mileposts'!$F$10,H101&lt;='Intersection Mileposts'!$G$10),"Y",IF(AND(H101&gt;='Intersection Mileposts'!$F$11,H101&lt;='Intersection Mileposts'!$G$11),"Y",IF(AND(H101&gt;='Intersection Mileposts'!$F$12,H101&lt;='Intersection Mileposts'!$G$12),"Y",IF(AND(H101&gt;='Intersection Mileposts'!$F$13,H101&lt;='Intersection Mileposts'!$G$13),"Y",IF(AND(H101&gt;='Intersection Mileposts'!$F$14,H101&lt;='Intersection Mileposts'!$G$14),"Y",IF(AND(H101&gt;='Intersection Mileposts'!$F$15,H101&lt;='Intersection Mileposts'!$G$15),"Y",IF(AND(H101&gt;='Intersection Mileposts'!$F$16,H101&lt;='Intersection Mileposts'!$G$16),"Y",IF(AND(H101&gt;='Intersection Mileposts'!$F$17,H101&lt;='Intersection Mileposts'!$G$17),"Y",IF(AND(H101&gt;='Intersection Mileposts'!$F$18,H101&lt;='Intersection Mileposts'!$G$18),"Y",IF(AND(H101&gt;='Intersection Mileposts'!$F$19,H101&lt;='Intersection Mileposts'!$G$19),"Y",IF(AND(H101&gt;='Intersection Mileposts'!$F$20,H101&lt;='Intersection Mileposts'!$G$20),"Y",IF(AND(H101&gt;='Intersection Mileposts'!$F$21,H101&lt;='Intersection Mileposts'!$G$21),"Y",IF(AND(H101&gt;='Intersection Mileposts'!$F$22,H101&lt;='Intersection Mileposts'!$G$22),"Y",IF(AND(H101&gt;='Intersection Mileposts'!$F$23,H101&lt;='Intersection Mileposts'!$G$23),"Y",IF(AND(H101&gt;='Intersection Mileposts'!$F$24,H101&lt;='Intersection Mileposts'!$G$24),"Y",IF(AND(H101&gt;='Intersection Mileposts'!$F$25,H101&lt;='Intersection Mileposts'!$G$25),"Y",IF(AND(H101&gt;='Intersection Mileposts'!$F$26,H101&lt;='Intersection Mileposts'!$G$26),"Y",IF(AND(H101&gt;='Intersection Mileposts'!$F$27,H101&lt;='Intersection Mileposts'!$G$27),"Y",IF(AND(H101&gt;='Intersection Mileposts'!$F$28,H101&lt;='Intersection Mileposts'!$G$28),"Y",IF(AND(H101&gt;='Intersection Mileposts'!$F$29,H101&lt;='Intersection Mileposts'!$G$29),"Y", IF(AND(H101&gt;='Intersection Mileposts'!$F$30,H101&lt;='Intersection Mileposts'!$G$30),"Y",IF(AND(H101&gt;='Intersection Mileposts'!$F$31,H101&lt;='Intersection Mileposts'!$G$31),"Y",IF(AND(H101&gt;='Intersection Mileposts'!$F$32,H101&lt;='Intersection Mileposts'!$G$32),"Y",IF(AND(H101&gt;='Intersection Mileposts'!$F$33,H101&lt;='Intersection Mileposts'!$G$33),"Y",IF(AND(H101&gt;='Intersection Mileposts'!$F$34,H101&lt;='Intersection Mileposts'!$G$34),"Y",IF(AND(H101&gt;='Intersection Mileposts'!$F$35,H101&lt;='Intersection Mileposts'!$G$35),"Y",IF(AND(H101&gt;='Intersection Mileposts'!$F$36,H101&lt;='Intersection Mileposts'!$G$36),"Y",IF(AND(H101&gt;='Intersection Mileposts'!$F$37,H101&lt;='Intersection Mileposts'!$G$37),"Y",IF(AND(H101&gt;='Intersection Mileposts'!$F$38,H101&lt;='Intersection Mileposts'!$G$38),"Y",IF(AND(H101&gt;='Intersection Mileposts'!$F$39,H101&lt;='Intersection Mileposts'!$G$39),"Y","N"))))))))))))))))))))))))))))))))))))</f>
        <v/>
      </c>
    </row>
    <row r="102" spans="1:46" x14ac:dyDescent="0.35">
      <c r="A102" s="271"/>
      <c r="B102" s="269"/>
      <c r="C102" s="270"/>
      <c r="D102" s="270"/>
      <c r="E102" s="270"/>
      <c r="F102" s="270"/>
      <c r="G102" s="272"/>
      <c r="H102" s="273"/>
      <c r="I102" s="271"/>
      <c r="J102" s="268"/>
      <c r="K102" s="268"/>
      <c r="L102" s="274"/>
      <c r="M102" s="275"/>
      <c r="N102" s="276"/>
      <c r="P102" s="291" t="str">
        <f>IF(R102 = "", "", COUNT($R$4:R102))</f>
        <v/>
      </c>
      <c r="Q102" s="291" t="str">
        <f t="shared" si="9"/>
        <v/>
      </c>
      <c r="R102" s="292" t="str">
        <f t="shared" si="10"/>
        <v/>
      </c>
      <c r="S102" s="293" t="str">
        <f t="shared" si="12"/>
        <v/>
      </c>
      <c r="T102" s="294" t="str">
        <f t="shared" si="13"/>
        <v/>
      </c>
      <c r="U102" s="295" t="str">
        <f t="shared" si="14"/>
        <v/>
      </c>
      <c r="V102" s="296" t="str">
        <f t="shared" si="15"/>
        <v/>
      </c>
      <c r="W102" s="8"/>
      <c r="AR102" s="2" t="str">
        <f t="shared" si="16"/>
        <v/>
      </c>
      <c r="AS102" s="2" t="str">
        <f t="shared" si="11"/>
        <v/>
      </c>
      <c r="AT102" s="2" t="str">
        <f>IF(AR102="","",IF(AND(H102&gt;='Intersection Mileposts'!$F$5,H102&lt;='Intersection Mileposts'!$G$5),"Y",IF(AND(H102&gt;='Intersection Mileposts'!$F$6,H102&lt;='Intersection Mileposts'!$G$6),"Y",IF(AND(H102&gt;='Intersection Mileposts'!$F$7,H102&lt;='Intersection Mileposts'!$G$7),"Y",IF(AND(H102&gt;='Intersection Mileposts'!$F$8,H102&lt;='Intersection Mileposts'!$G$8),"Y",IF(AND(H102&gt;='Intersection Mileposts'!$F$9,H102&lt;='Intersection Mileposts'!$G$9),"Y",IF(AND(H102&gt;='Intersection Mileposts'!$F$10,H102&lt;='Intersection Mileposts'!$G$10),"Y",IF(AND(H102&gt;='Intersection Mileposts'!$F$11,H102&lt;='Intersection Mileposts'!$G$11),"Y",IF(AND(H102&gt;='Intersection Mileposts'!$F$12,H102&lt;='Intersection Mileposts'!$G$12),"Y",IF(AND(H102&gt;='Intersection Mileposts'!$F$13,H102&lt;='Intersection Mileposts'!$G$13),"Y",IF(AND(H102&gt;='Intersection Mileposts'!$F$14,H102&lt;='Intersection Mileposts'!$G$14),"Y",IF(AND(H102&gt;='Intersection Mileposts'!$F$15,H102&lt;='Intersection Mileposts'!$G$15),"Y",IF(AND(H102&gt;='Intersection Mileposts'!$F$16,H102&lt;='Intersection Mileposts'!$G$16),"Y",IF(AND(H102&gt;='Intersection Mileposts'!$F$17,H102&lt;='Intersection Mileposts'!$G$17),"Y",IF(AND(H102&gt;='Intersection Mileposts'!$F$18,H102&lt;='Intersection Mileposts'!$G$18),"Y",IF(AND(H102&gt;='Intersection Mileposts'!$F$19,H102&lt;='Intersection Mileposts'!$G$19),"Y",IF(AND(H102&gt;='Intersection Mileposts'!$F$20,H102&lt;='Intersection Mileposts'!$G$20),"Y",IF(AND(H102&gt;='Intersection Mileposts'!$F$21,H102&lt;='Intersection Mileposts'!$G$21),"Y",IF(AND(H102&gt;='Intersection Mileposts'!$F$22,H102&lt;='Intersection Mileposts'!$G$22),"Y",IF(AND(H102&gt;='Intersection Mileposts'!$F$23,H102&lt;='Intersection Mileposts'!$G$23),"Y",IF(AND(H102&gt;='Intersection Mileposts'!$F$24,H102&lt;='Intersection Mileposts'!$G$24),"Y",IF(AND(H102&gt;='Intersection Mileposts'!$F$25,H102&lt;='Intersection Mileposts'!$G$25),"Y",IF(AND(H102&gt;='Intersection Mileposts'!$F$26,H102&lt;='Intersection Mileposts'!$G$26),"Y",IF(AND(H102&gt;='Intersection Mileposts'!$F$27,H102&lt;='Intersection Mileposts'!$G$27),"Y",IF(AND(H102&gt;='Intersection Mileposts'!$F$28,H102&lt;='Intersection Mileposts'!$G$28),"Y",IF(AND(H102&gt;='Intersection Mileposts'!$F$29,H102&lt;='Intersection Mileposts'!$G$29),"Y", IF(AND(H102&gt;='Intersection Mileposts'!$F$30,H102&lt;='Intersection Mileposts'!$G$30),"Y",IF(AND(H102&gt;='Intersection Mileposts'!$F$31,H102&lt;='Intersection Mileposts'!$G$31),"Y",IF(AND(H102&gt;='Intersection Mileposts'!$F$32,H102&lt;='Intersection Mileposts'!$G$32),"Y",IF(AND(H102&gt;='Intersection Mileposts'!$F$33,H102&lt;='Intersection Mileposts'!$G$33),"Y",IF(AND(H102&gt;='Intersection Mileposts'!$F$34,H102&lt;='Intersection Mileposts'!$G$34),"Y",IF(AND(H102&gt;='Intersection Mileposts'!$F$35,H102&lt;='Intersection Mileposts'!$G$35),"Y",IF(AND(H102&gt;='Intersection Mileposts'!$F$36,H102&lt;='Intersection Mileposts'!$G$36),"Y",IF(AND(H102&gt;='Intersection Mileposts'!$F$37,H102&lt;='Intersection Mileposts'!$G$37),"Y",IF(AND(H102&gt;='Intersection Mileposts'!$F$38,H102&lt;='Intersection Mileposts'!$G$38),"Y",IF(AND(H102&gt;='Intersection Mileposts'!$F$39,H102&lt;='Intersection Mileposts'!$G$39),"Y","N"))))))))))))))))))))))))))))))))))))</f>
        <v/>
      </c>
    </row>
    <row r="103" spans="1:46" x14ac:dyDescent="0.35">
      <c r="A103" s="271"/>
      <c r="B103" s="269"/>
      <c r="C103" s="270"/>
      <c r="D103" s="270"/>
      <c r="E103" s="270"/>
      <c r="F103" s="270"/>
      <c r="G103" s="272"/>
      <c r="H103" s="273"/>
      <c r="I103" s="271"/>
      <c r="J103" s="268"/>
      <c r="K103" s="268"/>
      <c r="L103" s="274"/>
      <c r="M103" s="275"/>
      <c r="N103" s="276"/>
      <c r="P103" s="291" t="str">
        <f>IF(R103 = "", "", COUNT($R$4:R103))</f>
        <v/>
      </c>
      <c r="Q103" s="291" t="str">
        <f t="shared" si="9"/>
        <v/>
      </c>
      <c r="R103" s="292" t="str">
        <f t="shared" si="10"/>
        <v/>
      </c>
      <c r="S103" s="293" t="str">
        <f t="shared" si="12"/>
        <v/>
      </c>
      <c r="T103" s="294" t="str">
        <f t="shared" si="13"/>
        <v/>
      </c>
      <c r="U103" s="295" t="str">
        <f t="shared" si="14"/>
        <v/>
      </c>
      <c r="V103" s="296" t="str">
        <f t="shared" si="15"/>
        <v/>
      </c>
      <c r="W103" s="8"/>
      <c r="AR103" s="2" t="str">
        <f t="shared" si="16"/>
        <v/>
      </c>
      <c r="AS103" s="2" t="str">
        <f t="shared" si="11"/>
        <v/>
      </c>
      <c r="AT103" s="2" t="str">
        <f>IF(AR103="","",IF(AND(H103&gt;='Intersection Mileposts'!$F$5,H103&lt;='Intersection Mileposts'!$G$5),"Y",IF(AND(H103&gt;='Intersection Mileposts'!$F$6,H103&lt;='Intersection Mileposts'!$G$6),"Y",IF(AND(H103&gt;='Intersection Mileposts'!$F$7,H103&lt;='Intersection Mileposts'!$G$7),"Y",IF(AND(H103&gt;='Intersection Mileposts'!$F$8,H103&lt;='Intersection Mileposts'!$G$8),"Y",IF(AND(H103&gt;='Intersection Mileposts'!$F$9,H103&lt;='Intersection Mileposts'!$G$9),"Y",IF(AND(H103&gt;='Intersection Mileposts'!$F$10,H103&lt;='Intersection Mileposts'!$G$10),"Y",IF(AND(H103&gt;='Intersection Mileposts'!$F$11,H103&lt;='Intersection Mileposts'!$G$11),"Y",IF(AND(H103&gt;='Intersection Mileposts'!$F$12,H103&lt;='Intersection Mileposts'!$G$12),"Y",IF(AND(H103&gt;='Intersection Mileposts'!$F$13,H103&lt;='Intersection Mileposts'!$G$13),"Y",IF(AND(H103&gt;='Intersection Mileposts'!$F$14,H103&lt;='Intersection Mileposts'!$G$14),"Y",IF(AND(H103&gt;='Intersection Mileposts'!$F$15,H103&lt;='Intersection Mileposts'!$G$15),"Y",IF(AND(H103&gt;='Intersection Mileposts'!$F$16,H103&lt;='Intersection Mileposts'!$G$16),"Y",IF(AND(H103&gt;='Intersection Mileposts'!$F$17,H103&lt;='Intersection Mileposts'!$G$17),"Y",IF(AND(H103&gt;='Intersection Mileposts'!$F$18,H103&lt;='Intersection Mileposts'!$G$18),"Y",IF(AND(H103&gt;='Intersection Mileposts'!$F$19,H103&lt;='Intersection Mileposts'!$G$19),"Y",IF(AND(H103&gt;='Intersection Mileposts'!$F$20,H103&lt;='Intersection Mileposts'!$G$20),"Y",IF(AND(H103&gt;='Intersection Mileposts'!$F$21,H103&lt;='Intersection Mileposts'!$G$21),"Y",IF(AND(H103&gt;='Intersection Mileposts'!$F$22,H103&lt;='Intersection Mileposts'!$G$22),"Y",IF(AND(H103&gt;='Intersection Mileposts'!$F$23,H103&lt;='Intersection Mileposts'!$G$23),"Y",IF(AND(H103&gt;='Intersection Mileposts'!$F$24,H103&lt;='Intersection Mileposts'!$G$24),"Y",IF(AND(H103&gt;='Intersection Mileposts'!$F$25,H103&lt;='Intersection Mileposts'!$G$25),"Y",IF(AND(H103&gt;='Intersection Mileposts'!$F$26,H103&lt;='Intersection Mileposts'!$G$26),"Y",IF(AND(H103&gt;='Intersection Mileposts'!$F$27,H103&lt;='Intersection Mileposts'!$G$27),"Y",IF(AND(H103&gt;='Intersection Mileposts'!$F$28,H103&lt;='Intersection Mileposts'!$G$28),"Y",IF(AND(H103&gt;='Intersection Mileposts'!$F$29,H103&lt;='Intersection Mileposts'!$G$29),"Y", IF(AND(H103&gt;='Intersection Mileposts'!$F$30,H103&lt;='Intersection Mileposts'!$G$30),"Y",IF(AND(H103&gt;='Intersection Mileposts'!$F$31,H103&lt;='Intersection Mileposts'!$G$31),"Y",IF(AND(H103&gt;='Intersection Mileposts'!$F$32,H103&lt;='Intersection Mileposts'!$G$32),"Y",IF(AND(H103&gt;='Intersection Mileposts'!$F$33,H103&lt;='Intersection Mileposts'!$G$33),"Y",IF(AND(H103&gt;='Intersection Mileposts'!$F$34,H103&lt;='Intersection Mileposts'!$G$34),"Y",IF(AND(H103&gt;='Intersection Mileposts'!$F$35,H103&lt;='Intersection Mileposts'!$G$35),"Y",IF(AND(H103&gt;='Intersection Mileposts'!$F$36,H103&lt;='Intersection Mileposts'!$G$36),"Y",IF(AND(H103&gt;='Intersection Mileposts'!$F$37,H103&lt;='Intersection Mileposts'!$G$37),"Y",IF(AND(H103&gt;='Intersection Mileposts'!$F$38,H103&lt;='Intersection Mileposts'!$G$38),"Y",IF(AND(H103&gt;='Intersection Mileposts'!$F$39,H103&lt;='Intersection Mileposts'!$G$39),"Y","N"))))))))))))))))))))))))))))))))))))</f>
        <v/>
      </c>
    </row>
    <row r="104" spans="1:46" x14ac:dyDescent="0.35">
      <c r="A104" s="271"/>
      <c r="B104" s="269"/>
      <c r="C104" s="270"/>
      <c r="D104" s="270"/>
      <c r="E104" s="270"/>
      <c r="F104" s="270"/>
      <c r="G104" s="272"/>
      <c r="H104" s="273"/>
      <c r="I104" s="271"/>
      <c r="J104" s="268"/>
      <c r="K104" s="268"/>
      <c r="L104" s="274"/>
      <c r="M104" s="275"/>
      <c r="N104" s="276"/>
      <c r="P104" s="291" t="str">
        <f>IF(R104 = "", "", COUNT($R$4:R104))</f>
        <v/>
      </c>
      <c r="Q104" s="291" t="str">
        <f t="shared" si="9"/>
        <v/>
      </c>
      <c r="R104" s="292" t="str">
        <f t="shared" si="10"/>
        <v/>
      </c>
      <c r="S104" s="293" t="str">
        <f t="shared" si="12"/>
        <v/>
      </c>
      <c r="T104" s="294" t="str">
        <f t="shared" si="13"/>
        <v/>
      </c>
      <c r="U104" s="295" t="str">
        <f t="shared" si="14"/>
        <v/>
      </c>
      <c r="V104" s="296" t="str">
        <f t="shared" si="15"/>
        <v/>
      </c>
      <c r="W104" s="8"/>
      <c r="AR104" s="2" t="str">
        <f t="shared" si="16"/>
        <v/>
      </c>
      <c r="AS104" s="2" t="str">
        <f t="shared" si="11"/>
        <v/>
      </c>
      <c r="AT104" s="2" t="str">
        <f>IF(AR104="","",IF(AND(H104&gt;='Intersection Mileposts'!$F$5,H104&lt;='Intersection Mileposts'!$G$5),"Y",IF(AND(H104&gt;='Intersection Mileposts'!$F$6,H104&lt;='Intersection Mileposts'!$G$6),"Y",IF(AND(H104&gt;='Intersection Mileposts'!$F$7,H104&lt;='Intersection Mileposts'!$G$7),"Y",IF(AND(H104&gt;='Intersection Mileposts'!$F$8,H104&lt;='Intersection Mileposts'!$G$8),"Y",IF(AND(H104&gt;='Intersection Mileposts'!$F$9,H104&lt;='Intersection Mileposts'!$G$9),"Y",IF(AND(H104&gt;='Intersection Mileposts'!$F$10,H104&lt;='Intersection Mileposts'!$G$10),"Y",IF(AND(H104&gt;='Intersection Mileposts'!$F$11,H104&lt;='Intersection Mileposts'!$G$11),"Y",IF(AND(H104&gt;='Intersection Mileposts'!$F$12,H104&lt;='Intersection Mileposts'!$G$12),"Y",IF(AND(H104&gt;='Intersection Mileposts'!$F$13,H104&lt;='Intersection Mileposts'!$G$13),"Y",IF(AND(H104&gt;='Intersection Mileposts'!$F$14,H104&lt;='Intersection Mileposts'!$G$14),"Y",IF(AND(H104&gt;='Intersection Mileposts'!$F$15,H104&lt;='Intersection Mileposts'!$G$15),"Y",IF(AND(H104&gt;='Intersection Mileposts'!$F$16,H104&lt;='Intersection Mileposts'!$G$16),"Y",IF(AND(H104&gt;='Intersection Mileposts'!$F$17,H104&lt;='Intersection Mileposts'!$G$17),"Y",IF(AND(H104&gt;='Intersection Mileposts'!$F$18,H104&lt;='Intersection Mileposts'!$G$18),"Y",IF(AND(H104&gt;='Intersection Mileposts'!$F$19,H104&lt;='Intersection Mileposts'!$G$19),"Y",IF(AND(H104&gt;='Intersection Mileposts'!$F$20,H104&lt;='Intersection Mileposts'!$G$20),"Y",IF(AND(H104&gt;='Intersection Mileposts'!$F$21,H104&lt;='Intersection Mileposts'!$G$21),"Y",IF(AND(H104&gt;='Intersection Mileposts'!$F$22,H104&lt;='Intersection Mileposts'!$G$22),"Y",IF(AND(H104&gt;='Intersection Mileposts'!$F$23,H104&lt;='Intersection Mileposts'!$G$23),"Y",IF(AND(H104&gt;='Intersection Mileposts'!$F$24,H104&lt;='Intersection Mileposts'!$G$24),"Y",IF(AND(H104&gt;='Intersection Mileposts'!$F$25,H104&lt;='Intersection Mileposts'!$G$25),"Y",IF(AND(H104&gt;='Intersection Mileposts'!$F$26,H104&lt;='Intersection Mileposts'!$G$26),"Y",IF(AND(H104&gt;='Intersection Mileposts'!$F$27,H104&lt;='Intersection Mileposts'!$G$27),"Y",IF(AND(H104&gt;='Intersection Mileposts'!$F$28,H104&lt;='Intersection Mileposts'!$G$28),"Y",IF(AND(H104&gt;='Intersection Mileposts'!$F$29,H104&lt;='Intersection Mileposts'!$G$29),"Y", IF(AND(H104&gt;='Intersection Mileposts'!$F$30,H104&lt;='Intersection Mileposts'!$G$30),"Y",IF(AND(H104&gt;='Intersection Mileposts'!$F$31,H104&lt;='Intersection Mileposts'!$G$31),"Y",IF(AND(H104&gt;='Intersection Mileposts'!$F$32,H104&lt;='Intersection Mileposts'!$G$32),"Y",IF(AND(H104&gt;='Intersection Mileposts'!$F$33,H104&lt;='Intersection Mileposts'!$G$33),"Y",IF(AND(H104&gt;='Intersection Mileposts'!$F$34,H104&lt;='Intersection Mileposts'!$G$34),"Y",IF(AND(H104&gt;='Intersection Mileposts'!$F$35,H104&lt;='Intersection Mileposts'!$G$35),"Y",IF(AND(H104&gt;='Intersection Mileposts'!$F$36,H104&lt;='Intersection Mileposts'!$G$36),"Y",IF(AND(H104&gt;='Intersection Mileposts'!$F$37,H104&lt;='Intersection Mileposts'!$G$37),"Y",IF(AND(H104&gt;='Intersection Mileposts'!$F$38,H104&lt;='Intersection Mileposts'!$G$38),"Y",IF(AND(H104&gt;='Intersection Mileposts'!$F$39,H104&lt;='Intersection Mileposts'!$G$39),"Y","N"))))))))))))))))))))))))))))))))))))</f>
        <v/>
      </c>
    </row>
    <row r="105" spans="1:46" x14ac:dyDescent="0.35">
      <c r="A105" s="271"/>
      <c r="B105" s="269"/>
      <c r="C105" s="270"/>
      <c r="D105" s="270"/>
      <c r="E105" s="270"/>
      <c r="F105" s="270"/>
      <c r="G105" s="272"/>
      <c r="H105" s="273"/>
      <c r="I105" s="271"/>
      <c r="J105" s="268"/>
      <c r="K105" s="268"/>
      <c r="L105" s="274"/>
      <c r="M105" s="275"/>
      <c r="N105" s="276"/>
      <c r="P105" s="291" t="str">
        <f>IF(R105 = "", "", COUNT($R$4:R105))</f>
        <v/>
      </c>
      <c r="Q105" s="291" t="str">
        <f t="shared" si="9"/>
        <v/>
      </c>
      <c r="R105" s="292" t="str">
        <f t="shared" si="10"/>
        <v/>
      </c>
      <c r="S105" s="293" t="str">
        <f t="shared" si="12"/>
        <v/>
      </c>
      <c r="T105" s="294" t="str">
        <f t="shared" si="13"/>
        <v/>
      </c>
      <c r="U105" s="295" t="str">
        <f t="shared" si="14"/>
        <v/>
      </c>
      <c r="V105" s="296" t="str">
        <f t="shared" si="15"/>
        <v/>
      </c>
      <c r="W105" s="8"/>
      <c r="AR105" s="2" t="str">
        <f t="shared" si="16"/>
        <v/>
      </c>
      <c r="AS105" s="2" t="str">
        <f t="shared" si="11"/>
        <v/>
      </c>
      <c r="AT105" s="2" t="str">
        <f>IF(AR105="","",IF(AND(H105&gt;='Intersection Mileposts'!$F$5,H105&lt;='Intersection Mileposts'!$G$5),"Y",IF(AND(H105&gt;='Intersection Mileposts'!$F$6,H105&lt;='Intersection Mileposts'!$G$6),"Y",IF(AND(H105&gt;='Intersection Mileposts'!$F$7,H105&lt;='Intersection Mileposts'!$G$7),"Y",IF(AND(H105&gt;='Intersection Mileposts'!$F$8,H105&lt;='Intersection Mileposts'!$G$8),"Y",IF(AND(H105&gt;='Intersection Mileposts'!$F$9,H105&lt;='Intersection Mileposts'!$G$9),"Y",IF(AND(H105&gt;='Intersection Mileposts'!$F$10,H105&lt;='Intersection Mileposts'!$G$10),"Y",IF(AND(H105&gt;='Intersection Mileposts'!$F$11,H105&lt;='Intersection Mileposts'!$G$11),"Y",IF(AND(H105&gt;='Intersection Mileposts'!$F$12,H105&lt;='Intersection Mileposts'!$G$12),"Y",IF(AND(H105&gt;='Intersection Mileposts'!$F$13,H105&lt;='Intersection Mileposts'!$G$13),"Y",IF(AND(H105&gt;='Intersection Mileposts'!$F$14,H105&lt;='Intersection Mileposts'!$G$14),"Y",IF(AND(H105&gt;='Intersection Mileposts'!$F$15,H105&lt;='Intersection Mileposts'!$G$15),"Y",IF(AND(H105&gt;='Intersection Mileposts'!$F$16,H105&lt;='Intersection Mileposts'!$G$16),"Y",IF(AND(H105&gt;='Intersection Mileposts'!$F$17,H105&lt;='Intersection Mileposts'!$G$17),"Y",IF(AND(H105&gt;='Intersection Mileposts'!$F$18,H105&lt;='Intersection Mileposts'!$G$18),"Y",IF(AND(H105&gt;='Intersection Mileposts'!$F$19,H105&lt;='Intersection Mileposts'!$G$19),"Y",IF(AND(H105&gt;='Intersection Mileposts'!$F$20,H105&lt;='Intersection Mileposts'!$G$20),"Y",IF(AND(H105&gt;='Intersection Mileposts'!$F$21,H105&lt;='Intersection Mileposts'!$G$21),"Y",IF(AND(H105&gt;='Intersection Mileposts'!$F$22,H105&lt;='Intersection Mileposts'!$G$22),"Y",IF(AND(H105&gt;='Intersection Mileposts'!$F$23,H105&lt;='Intersection Mileposts'!$G$23),"Y",IF(AND(H105&gt;='Intersection Mileposts'!$F$24,H105&lt;='Intersection Mileposts'!$G$24),"Y",IF(AND(H105&gt;='Intersection Mileposts'!$F$25,H105&lt;='Intersection Mileposts'!$G$25),"Y",IF(AND(H105&gt;='Intersection Mileposts'!$F$26,H105&lt;='Intersection Mileposts'!$G$26),"Y",IF(AND(H105&gt;='Intersection Mileposts'!$F$27,H105&lt;='Intersection Mileposts'!$G$27),"Y",IF(AND(H105&gt;='Intersection Mileposts'!$F$28,H105&lt;='Intersection Mileposts'!$G$28),"Y",IF(AND(H105&gt;='Intersection Mileposts'!$F$29,H105&lt;='Intersection Mileposts'!$G$29),"Y", IF(AND(H105&gt;='Intersection Mileposts'!$F$30,H105&lt;='Intersection Mileposts'!$G$30),"Y",IF(AND(H105&gt;='Intersection Mileposts'!$F$31,H105&lt;='Intersection Mileposts'!$G$31),"Y",IF(AND(H105&gt;='Intersection Mileposts'!$F$32,H105&lt;='Intersection Mileposts'!$G$32),"Y",IF(AND(H105&gt;='Intersection Mileposts'!$F$33,H105&lt;='Intersection Mileposts'!$G$33),"Y",IF(AND(H105&gt;='Intersection Mileposts'!$F$34,H105&lt;='Intersection Mileposts'!$G$34),"Y",IF(AND(H105&gt;='Intersection Mileposts'!$F$35,H105&lt;='Intersection Mileposts'!$G$35),"Y",IF(AND(H105&gt;='Intersection Mileposts'!$F$36,H105&lt;='Intersection Mileposts'!$G$36),"Y",IF(AND(H105&gt;='Intersection Mileposts'!$F$37,H105&lt;='Intersection Mileposts'!$G$37),"Y",IF(AND(H105&gt;='Intersection Mileposts'!$F$38,H105&lt;='Intersection Mileposts'!$G$38),"Y",IF(AND(H105&gt;='Intersection Mileposts'!$F$39,H105&lt;='Intersection Mileposts'!$G$39),"Y","N"))))))))))))))))))))))))))))))))))))</f>
        <v/>
      </c>
    </row>
    <row r="106" spans="1:46" x14ac:dyDescent="0.35">
      <c r="A106" s="271"/>
      <c r="B106" s="269"/>
      <c r="C106" s="270"/>
      <c r="D106" s="270"/>
      <c r="E106" s="270"/>
      <c r="F106" s="270"/>
      <c r="G106" s="272"/>
      <c r="H106" s="273"/>
      <c r="I106" s="271"/>
      <c r="J106" s="268"/>
      <c r="K106" s="268"/>
      <c r="L106" s="274"/>
      <c r="M106" s="275"/>
      <c r="N106" s="276"/>
      <c r="P106" s="291" t="str">
        <f>IF(R106 = "", "", COUNT($R$4:R106))</f>
        <v/>
      </c>
      <c r="Q106" s="291" t="str">
        <f t="shared" si="9"/>
        <v/>
      </c>
      <c r="R106" s="292" t="str">
        <f t="shared" si="10"/>
        <v/>
      </c>
      <c r="S106" s="293" t="str">
        <f t="shared" si="12"/>
        <v/>
      </c>
      <c r="T106" s="294" t="str">
        <f t="shared" si="13"/>
        <v/>
      </c>
      <c r="U106" s="295" t="str">
        <f t="shared" si="14"/>
        <v/>
      </c>
      <c r="V106" s="296" t="str">
        <f t="shared" si="15"/>
        <v/>
      </c>
      <c r="W106" s="8"/>
      <c r="AR106" s="2" t="str">
        <f t="shared" si="16"/>
        <v/>
      </c>
      <c r="AS106" s="2" t="str">
        <f t="shared" si="11"/>
        <v/>
      </c>
      <c r="AT106" s="2" t="str">
        <f>IF(AR106="","",IF(AND(H106&gt;='Intersection Mileposts'!$F$5,H106&lt;='Intersection Mileposts'!$G$5),"Y",IF(AND(H106&gt;='Intersection Mileposts'!$F$6,H106&lt;='Intersection Mileposts'!$G$6),"Y",IF(AND(H106&gt;='Intersection Mileposts'!$F$7,H106&lt;='Intersection Mileposts'!$G$7),"Y",IF(AND(H106&gt;='Intersection Mileposts'!$F$8,H106&lt;='Intersection Mileposts'!$G$8),"Y",IF(AND(H106&gt;='Intersection Mileposts'!$F$9,H106&lt;='Intersection Mileposts'!$G$9),"Y",IF(AND(H106&gt;='Intersection Mileposts'!$F$10,H106&lt;='Intersection Mileposts'!$G$10),"Y",IF(AND(H106&gt;='Intersection Mileposts'!$F$11,H106&lt;='Intersection Mileposts'!$G$11),"Y",IF(AND(H106&gt;='Intersection Mileposts'!$F$12,H106&lt;='Intersection Mileposts'!$G$12),"Y",IF(AND(H106&gt;='Intersection Mileposts'!$F$13,H106&lt;='Intersection Mileposts'!$G$13),"Y",IF(AND(H106&gt;='Intersection Mileposts'!$F$14,H106&lt;='Intersection Mileposts'!$G$14),"Y",IF(AND(H106&gt;='Intersection Mileposts'!$F$15,H106&lt;='Intersection Mileposts'!$G$15),"Y",IF(AND(H106&gt;='Intersection Mileposts'!$F$16,H106&lt;='Intersection Mileposts'!$G$16),"Y",IF(AND(H106&gt;='Intersection Mileposts'!$F$17,H106&lt;='Intersection Mileposts'!$G$17),"Y",IF(AND(H106&gt;='Intersection Mileposts'!$F$18,H106&lt;='Intersection Mileposts'!$G$18),"Y",IF(AND(H106&gt;='Intersection Mileposts'!$F$19,H106&lt;='Intersection Mileposts'!$G$19),"Y",IF(AND(H106&gt;='Intersection Mileposts'!$F$20,H106&lt;='Intersection Mileposts'!$G$20),"Y",IF(AND(H106&gt;='Intersection Mileposts'!$F$21,H106&lt;='Intersection Mileposts'!$G$21),"Y",IF(AND(H106&gt;='Intersection Mileposts'!$F$22,H106&lt;='Intersection Mileposts'!$G$22),"Y",IF(AND(H106&gt;='Intersection Mileposts'!$F$23,H106&lt;='Intersection Mileposts'!$G$23),"Y",IF(AND(H106&gt;='Intersection Mileposts'!$F$24,H106&lt;='Intersection Mileposts'!$G$24),"Y",IF(AND(H106&gt;='Intersection Mileposts'!$F$25,H106&lt;='Intersection Mileposts'!$G$25),"Y",IF(AND(H106&gt;='Intersection Mileposts'!$F$26,H106&lt;='Intersection Mileposts'!$G$26),"Y",IF(AND(H106&gt;='Intersection Mileposts'!$F$27,H106&lt;='Intersection Mileposts'!$G$27),"Y",IF(AND(H106&gt;='Intersection Mileposts'!$F$28,H106&lt;='Intersection Mileposts'!$G$28),"Y",IF(AND(H106&gt;='Intersection Mileposts'!$F$29,H106&lt;='Intersection Mileposts'!$G$29),"Y", IF(AND(H106&gt;='Intersection Mileposts'!$F$30,H106&lt;='Intersection Mileposts'!$G$30),"Y",IF(AND(H106&gt;='Intersection Mileposts'!$F$31,H106&lt;='Intersection Mileposts'!$G$31),"Y",IF(AND(H106&gt;='Intersection Mileposts'!$F$32,H106&lt;='Intersection Mileposts'!$G$32),"Y",IF(AND(H106&gt;='Intersection Mileposts'!$F$33,H106&lt;='Intersection Mileposts'!$G$33),"Y",IF(AND(H106&gt;='Intersection Mileposts'!$F$34,H106&lt;='Intersection Mileposts'!$G$34),"Y",IF(AND(H106&gt;='Intersection Mileposts'!$F$35,H106&lt;='Intersection Mileposts'!$G$35),"Y",IF(AND(H106&gt;='Intersection Mileposts'!$F$36,H106&lt;='Intersection Mileposts'!$G$36),"Y",IF(AND(H106&gt;='Intersection Mileposts'!$F$37,H106&lt;='Intersection Mileposts'!$G$37),"Y",IF(AND(H106&gt;='Intersection Mileposts'!$F$38,H106&lt;='Intersection Mileposts'!$G$38),"Y",IF(AND(H106&gt;='Intersection Mileposts'!$F$39,H106&lt;='Intersection Mileposts'!$G$39),"Y","N"))))))))))))))))))))))))))))))))))))</f>
        <v/>
      </c>
    </row>
    <row r="107" spans="1:46" x14ac:dyDescent="0.35">
      <c r="A107" s="271"/>
      <c r="B107" s="269"/>
      <c r="C107" s="270"/>
      <c r="D107" s="270"/>
      <c r="E107" s="270"/>
      <c r="F107" s="270"/>
      <c r="G107" s="272"/>
      <c r="H107" s="273"/>
      <c r="I107" s="271"/>
      <c r="J107" s="268"/>
      <c r="K107" s="268"/>
      <c r="L107" s="274"/>
      <c r="M107" s="275"/>
      <c r="N107" s="276"/>
      <c r="P107" s="291" t="str">
        <f>IF(R107 = "", "", COUNT($R$4:R107))</f>
        <v/>
      </c>
      <c r="Q107" s="291" t="str">
        <f t="shared" si="9"/>
        <v/>
      </c>
      <c r="R107" s="292" t="str">
        <f t="shared" si="10"/>
        <v/>
      </c>
      <c r="S107" s="293" t="str">
        <f t="shared" si="12"/>
        <v/>
      </c>
      <c r="T107" s="294" t="str">
        <f t="shared" si="13"/>
        <v/>
      </c>
      <c r="U107" s="295" t="str">
        <f t="shared" si="14"/>
        <v/>
      </c>
      <c r="V107" s="296" t="str">
        <f t="shared" si="15"/>
        <v/>
      </c>
      <c r="W107" s="8"/>
      <c r="AR107" s="2" t="str">
        <f t="shared" si="16"/>
        <v/>
      </c>
      <c r="AS107" s="2" t="str">
        <f t="shared" si="11"/>
        <v/>
      </c>
      <c r="AT107" s="2" t="str">
        <f>IF(AR107="","",IF(AND(H107&gt;='Intersection Mileposts'!$F$5,H107&lt;='Intersection Mileposts'!$G$5),"Y",IF(AND(H107&gt;='Intersection Mileposts'!$F$6,H107&lt;='Intersection Mileposts'!$G$6),"Y",IF(AND(H107&gt;='Intersection Mileposts'!$F$7,H107&lt;='Intersection Mileposts'!$G$7),"Y",IF(AND(H107&gt;='Intersection Mileposts'!$F$8,H107&lt;='Intersection Mileposts'!$G$8),"Y",IF(AND(H107&gt;='Intersection Mileposts'!$F$9,H107&lt;='Intersection Mileposts'!$G$9),"Y",IF(AND(H107&gt;='Intersection Mileposts'!$F$10,H107&lt;='Intersection Mileposts'!$G$10),"Y",IF(AND(H107&gt;='Intersection Mileposts'!$F$11,H107&lt;='Intersection Mileposts'!$G$11),"Y",IF(AND(H107&gt;='Intersection Mileposts'!$F$12,H107&lt;='Intersection Mileposts'!$G$12),"Y",IF(AND(H107&gt;='Intersection Mileposts'!$F$13,H107&lt;='Intersection Mileposts'!$G$13),"Y",IF(AND(H107&gt;='Intersection Mileposts'!$F$14,H107&lt;='Intersection Mileposts'!$G$14),"Y",IF(AND(H107&gt;='Intersection Mileposts'!$F$15,H107&lt;='Intersection Mileposts'!$G$15),"Y",IF(AND(H107&gt;='Intersection Mileposts'!$F$16,H107&lt;='Intersection Mileposts'!$G$16),"Y",IF(AND(H107&gt;='Intersection Mileposts'!$F$17,H107&lt;='Intersection Mileposts'!$G$17),"Y",IF(AND(H107&gt;='Intersection Mileposts'!$F$18,H107&lt;='Intersection Mileposts'!$G$18),"Y",IF(AND(H107&gt;='Intersection Mileposts'!$F$19,H107&lt;='Intersection Mileposts'!$G$19),"Y",IF(AND(H107&gt;='Intersection Mileposts'!$F$20,H107&lt;='Intersection Mileposts'!$G$20),"Y",IF(AND(H107&gt;='Intersection Mileposts'!$F$21,H107&lt;='Intersection Mileposts'!$G$21),"Y",IF(AND(H107&gt;='Intersection Mileposts'!$F$22,H107&lt;='Intersection Mileposts'!$G$22),"Y",IF(AND(H107&gt;='Intersection Mileposts'!$F$23,H107&lt;='Intersection Mileposts'!$G$23),"Y",IF(AND(H107&gt;='Intersection Mileposts'!$F$24,H107&lt;='Intersection Mileposts'!$G$24),"Y",IF(AND(H107&gt;='Intersection Mileposts'!$F$25,H107&lt;='Intersection Mileposts'!$G$25),"Y",IF(AND(H107&gt;='Intersection Mileposts'!$F$26,H107&lt;='Intersection Mileposts'!$G$26),"Y",IF(AND(H107&gt;='Intersection Mileposts'!$F$27,H107&lt;='Intersection Mileposts'!$G$27),"Y",IF(AND(H107&gt;='Intersection Mileposts'!$F$28,H107&lt;='Intersection Mileposts'!$G$28),"Y",IF(AND(H107&gt;='Intersection Mileposts'!$F$29,H107&lt;='Intersection Mileposts'!$G$29),"Y", IF(AND(H107&gt;='Intersection Mileposts'!$F$30,H107&lt;='Intersection Mileposts'!$G$30),"Y",IF(AND(H107&gt;='Intersection Mileposts'!$F$31,H107&lt;='Intersection Mileposts'!$G$31),"Y",IF(AND(H107&gt;='Intersection Mileposts'!$F$32,H107&lt;='Intersection Mileposts'!$G$32),"Y",IF(AND(H107&gt;='Intersection Mileposts'!$F$33,H107&lt;='Intersection Mileposts'!$G$33),"Y",IF(AND(H107&gt;='Intersection Mileposts'!$F$34,H107&lt;='Intersection Mileposts'!$G$34),"Y",IF(AND(H107&gt;='Intersection Mileposts'!$F$35,H107&lt;='Intersection Mileposts'!$G$35),"Y",IF(AND(H107&gt;='Intersection Mileposts'!$F$36,H107&lt;='Intersection Mileposts'!$G$36),"Y",IF(AND(H107&gt;='Intersection Mileposts'!$F$37,H107&lt;='Intersection Mileposts'!$G$37),"Y",IF(AND(H107&gt;='Intersection Mileposts'!$F$38,H107&lt;='Intersection Mileposts'!$G$38),"Y",IF(AND(H107&gt;='Intersection Mileposts'!$F$39,H107&lt;='Intersection Mileposts'!$G$39),"Y","N"))))))))))))))))))))))))))))))))))))</f>
        <v/>
      </c>
    </row>
    <row r="108" spans="1:46" x14ac:dyDescent="0.35">
      <c r="A108" s="271"/>
      <c r="B108" s="269"/>
      <c r="C108" s="270"/>
      <c r="D108" s="270"/>
      <c r="E108" s="270"/>
      <c r="F108" s="270"/>
      <c r="G108" s="272"/>
      <c r="H108" s="273"/>
      <c r="I108" s="271"/>
      <c r="J108" s="268"/>
      <c r="K108" s="268"/>
      <c r="L108" s="274"/>
      <c r="M108" s="275"/>
      <c r="N108" s="276"/>
      <c r="P108" s="291" t="str">
        <f>IF(R108 = "", "", COUNT($R$4:R108))</f>
        <v/>
      </c>
      <c r="Q108" s="291" t="str">
        <f t="shared" si="9"/>
        <v/>
      </c>
      <c r="R108" s="292" t="str">
        <f t="shared" si="10"/>
        <v/>
      </c>
      <c r="S108" s="293" t="str">
        <f t="shared" si="12"/>
        <v/>
      </c>
      <c r="T108" s="294" t="str">
        <f t="shared" si="13"/>
        <v/>
      </c>
      <c r="U108" s="295" t="str">
        <f t="shared" si="14"/>
        <v/>
      </c>
      <c r="V108" s="296" t="str">
        <f t="shared" si="15"/>
        <v/>
      </c>
      <c r="W108" s="8"/>
      <c r="AR108" s="2" t="str">
        <f t="shared" si="16"/>
        <v/>
      </c>
      <c r="AS108" s="2" t="str">
        <f t="shared" si="11"/>
        <v/>
      </c>
      <c r="AT108" s="2" t="str">
        <f>IF(AR108="","",IF(AND(H108&gt;='Intersection Mileposts'!$F$5,H108&lt;='Intersection Mileposts'!$G$5),"Y",IF(AND(H108&gt;='Intersection Mileposts'!$F$6,H108&lt;='Intersection Mileposts'!$G$6),"Y",IF(AND(H108&gt;='Intersection Mileposts'!$F$7,H108&lt;='Intersection Mileposts'!$G$7),"Y",IF(AND(H108&gt;='Intersection Mileposts'!$F$8,H108&lt;='Intersection Mileposts'!$G$8),"Y",IF(AND(H108&gt;='Intersection Mileposts'!$F$9,H108&lt;='Intersection Mileposts'!$G$9),"Y",IF(AND(H108&gt;='Intersection Mileposts'!$F$10,H108&lt;='Intersection Mileposts'!$G$10),"Y",IF(AND(H108&gt;='Intersection Mileposts'!$F$11,H108&lt;='Intersection Mileposts'!$G$11),"Y",IF(AND(H108&gt;='Intersection Mileposts'!$F$12,H108&lt;='Intersection Mileposts'!$G$12),"Y",IF(AND(H108&gt;='Intersection Mileposts'!$F$13,H108&lt;='Intersection Mileposts'!$G$13),"Y",IF(AND(H108&gt;='Intersection Mileposts'!$F$14,H108&lt;='Intersection Mileposts'!$G$14),"Y",IF(AND(H108&gt;='Intersection Mileposts'!$F$15,H108&lt;='Intersection Mileposts'!$G$15),"Y",IF(AND(H108&gt;='Intersection Mileposts'!$F$16,H108&lt;='Intersection Mileposts'!$G$16),"Y",IF(AND(H108&gt;='Intersection Mileposts'!$F$17,H108&lt;='Intersection Mileposts'!$G$17),"Y",IF(AND(H108&gt;='Intersection Mileposts'!$F$18,H108&lt;='Intersection Mileposts'!$G$18),"Y",IF(AND(H108&gt;='Intersection Mileposts'!$F$19,H108&lt;='Intersection Mileposts'!$G$19),"Y",IF(AND(H108&gt;='Intersection Mileposts'!$F$20,H108&lt;='Intersection Mileposts'!$G$20),"Y",IF(AND(H108&gt;='Intersection Mileposts'!$F$21,H108&lt;='Intersection Mileposts'!$G$21),"Y",IF(AND(H108&gt;='Intersection Mileposts'!$F$22,H108&lt;='Intersection Mileposts'!$G$22),"Y",IF(AND(H108&gt;='Intersection Mileposts'!$F$23,H108&lt;='Intersection Mileposts'!$G$23),"Y",IF(AND(H108&gt;='Intersection Mileposts'!$F$24,H108&lt;='Intersection Mileposts'!$G$24),"Y",IF(AND(H108&gt;='Intersection Mileposts'!$F$25,H108&lt;='Intersection Mileposts'!$G$25),"Y",IF(AND(H108&gt;='Intersection Mileposts'!$F$26,H108&lt;='Intersection Mileposts'!$G$26),"Y",IF(AND(H108&gt;='Intersection Mileposts'!$F$27,H108&lt;='Intersection Mileposts'!$G$27),"Y",IF(AND(H108&gt;='Intersection Mileposts'!$F$28,H108&lt;='Intersection Mileposts'!$G$28),"Y",IF(AND(H108&gt;='Intersection Mileposts'!$F$29,H108&lt;='Intersection Mileposts'!$G$29),"Y", IF(AND(H108&gt;='Intersection Mileposts'!$F$30,H108&lt;='Intersection Mileposts'!$G$30),"Y",IF(AND(H108&gt;='Intersection Mileposts'!$F$31,H108&lt;='Intersection Mileposts'!$G$31),"Y",IF(AND(H108&gt;='Intersection Mileposts'!$F$32,H108&lt;='Intersection Mileposts'!$G$32),"Y",IF(AND(H108&gt;='Intersection Mileposts'!$F$33,H108&lt;='Intersection Mileposts'!$G$33),"Y",IF(AND(H108&gt;='Intersection Mileposts'!$F$34,H108&lt;='Intersection Mileposts'!$G$34),"Y",IF(AND(H108&gt;='Intersection Mileposts'!$F$35,H108&lt;='Intersection Mileposts'!$G$35),"Y",IF(AND(H108&gt;='Intersection Mileposts'!$F$36,H108&lt;='Intersection Mileposts'!$G$36),"Y",IF(AND(H108&gt;='Intersection Mileposts'!$F$37,H108&lt;='Intersection Mileposts'!$G$37),"Y",IF(AND(H108&gt;='Intersection Mileposts'!$F$38,H108&lt;='Intersection Mileposts'!$G$38),"Y",IF(AND(H108&gt;='Intersection Mileposts'!$F$39,H108&lt;='Intersection Mileposts'!$G$39),"Y","N"))))))))))))))))))))))))))))))))))))</f>
        <v/>
      </c>
    </row>
    <row r="109" spans="1:46" x14ac:dyDescent="0.35">
      <c r="A109" s="271"/>
      <c r="B109" s="269"/>
      <c r="C109" s="270"/>
      <c r="D109" s="270"/>
      <c r="E109" s="270"/>
      <c r="F109" s="270"/>
      <c r="G109" s="272"/>
      <c r="H109" s="273"/>
      <c r="I109" s="271"/>
      <c r="J109" s="268"/>
      <c r="K109" s="268"/>
      <c r="L109" s="274"/>
      <c r="M109" s="275"/>
      <c r="N109" s="276"/>
      <c r="P109" s="291" t="str">
        <f>IF(R109 = "", "", COUNT($R$4:R109))</f>
        <v/>
      </c>
      <c r="Q109" s="291" t="str">
        <f t="shared" si="9"/>
        <v/>
      </c>
      <c r="R109" s="292" t="str">
        <f t="shared" si="10"/>
        <v/>
      </c>
      <c r="S109" s="293" t="str">
        <f t="shared" si="12"/>
        <v/>
      </c>
      <c r="T109" s="294" t="str">
        <f t="shared" si="13"/>
        <v/>
      </c>
      <c r="U109" s="295" t="str">
        <f t="shared" si="14"/>
        <v/>
      </c>
      <c r="V109" s="296" t="str">
        <f t="shared" si="15"/>
        <v/>
      </c>
      <c r="W109" s="8"/>
      <c r="AR109" s="2" t="str">
        <f t="shared" si="16"/>
        <v/>
      </c>
      <c r="AS109" s="2" t="str">
        <f t="shared" si="11"/>
        <v/>
      </c>
      <c r="AT109" s="2" t="str">
        <f>IF(AR109="","",IF(AND(H109&gt;='Intersection Mileposts'!$F$5,H109&lt;='Intersection Mileposts'!$G$5),"Y",IF(AND(H109&gt;='Intersection Mileposts'!$F$6,H109&lt;='Intersection Mileposts'!$G$6),"Y",IF(AND(H109&gt;='Intersection Mileposts'!$F$7,H109&lt;='Intersection Mileposts'!$G$7),"Y",IF(AND(H109&gt;='Intersection Mileposts'!$F$8,H109&lt;='Intersection Mileposts'!$G$8),"Y",IF(AND(H109&gt;='Intersection Mileposts'!$F$9,H109&lt;='Intersection Mileposts'!$G$9),"Y",IF(AND(H109&gt;='Intersection Mileposts'!$F$10,H109&lt;='Intersection Mileposts'!$G$10),"Y",IF(AND(H109&gt;='Intersection Mileposts'!$F$11,H109&lt;='Intersection Mileposts'!$G$11),"Y",IF(AND(H109&gt;='Intersection Mileposts'!$F$12,H109&lt;='Intersection Mileposts'!$G$12),"Y",IF(AND(H109&gt;='Intersection Mileposts'!$F$13,H109&lt;='Intersection Mileposts'!$G$13),"Y",IF(AND(H109&gt;='Intersection Mileposts'!$F$14,H109&lt;='Intersection Mileposts'!$G$14),"Y",IF(AND(H109&gt;='Intersection Mileposts'!$F$15,H109&lt;='Intersection Mileposts'!$G$15),"Y",IF(AND(H109&gt;='Intersection Mileposts'!$F$16,H109&lt;='Intersection Mileposts'!$G$16),"Y",IF(AND(H109&gt;='Intersection Mileposts'!$F$17,H109&lt;='Intersection Mileposts'!$G$17),"Y",IF(AND(H109&gt;='Intersection Mileposts'!$F$18,H109&lt;='Intersection Mileposts'!$G$18),"Y",IF(AND(H109&gt;='Intersection Mileposts'!$F$19,H109&lt;='Intersection Mileposts'!$G$19),"Y",IF(AND(H109&gt;='Intersection Mileposts'!$F$20,H109&lt;='Intersection Mileposts'!$G$20),"Y",IF(AND(H109&gt;='Intersection Mileposts'!$F$21,H109&lt;='Intersection Mileposts'!$G$21),"Y",IF(AND(H109&gt;='Intersection Mileposts'!$F$22,H109&lt;='Intersection Mileposts'!$G$22),"Y",IF(AND(H109&gt;='Intersection Mileposts'!$F$23,H109&lt;='Intersection Mileposts'!$G$23),"Y",IF(AND(H109&gt;='Intersection Mileposts'!$F$24,H109&lt;='Intersection Mileposts'!$G$24),"Y",IF(AND(H109&gt;='Intersection Mileposts'!$F$25,H109&lt;='Intersection Mileposts'!$G$25),"Y",IF(AND(H109&gt;='Intersection Mileposts'!$F$26,H109&lt;='Intersection Mileposts'!$G$26),"Y",IF(AND(H109&gt;='Intersection Mileposts'!$F$27,H109&lt;='Intersection Mileposts'!$G$27),"Y",IF(AND(H109&gt;='Intersection Mileposts'!$F$28,H109&lt;='Intersection Mileposts'!$G$28),"Y",IF(AND(H109&gt;='Intersection Mileposts'!$F$29,H109&lt;='Intersection Mileposts'!$G$29),"Y", IF(AND(H109&gt;='Intersection Mileposts'!$F$30,H109&lt;='Intersection Mileposts'!$G$30),"Y",IF(AND(H109&gt;='Intersection Mileposts'!$F$31,H109&lt;='Intersection Mileposts'!$G$31),"Y",IF(AND(H109&gt;='Intersection Mileposts'!$F$32,H109&lt;='Intersection Mileposts'!$G$32),"Y",IF(AND(H109&gt;='Intersection Mileposts'!$F$33,H109&lt;='Intersection Mileposts'!$G$33),"Y",IF(AND(H109&gt;='Intersection Mileposts'!$F$34,H109&lt;='Intersection Mileposts'!$G$34),"Y",IF(AND(H109&gt;='Intersection Mileposts'!$F$35,H109&lt;='Intersection Mileposts'!$G$35),"Y",IF(AND(H109&gt;='Intersection Mileposts'!$F$36,H109&lt;='Intersection Mileposts'!$G$36),"Y",IF(AND(H109&gt;='Intersection Mileposts'!$F$37,H109&lt;='Intersection Mileposts'!$G$37),"Y",IF(AND(H109&gt;='Intersection Mileposts'!$F$38,H109&lt;='Intersection Mileposts'!$G$38),"Y",IF(AND(H109&gt;='Intersection Mileposts'!$F$39,H109&lt;='Intersection Mileposts'!$G$39),"Y","N"))))))))))))))))))))))))))))))))))))</f>
        <v/>
      </c>
    </row>
    <row r="110" spans="1:46" x14ac:dyDescent="0.35">
      <c r="A110" s="271"/>
      <c r="B110" s="269"/>
      <c r="C110" s="270"/>
      <c r="D110" s="270"/>
      <c r="E110" s="270"/>
      <c r="F110" s="270"/>
      <c r="G110" s="272"/>
      <c r="H110" s="273"/>
      <c r="I110" s="271"/>
      <c r="J110" s="268"/>
      <c r="K110" s="268"/>
      <c r="L110" s="274"/>
      <c r="M110" s="275"/>
      <c r="N110" s="276"/>
      <c r="P110" s="291" t="str">
        <f>IF(R110 = "", "", COUNT($R$4:R110))</f>
        <v/>
      </c>
      <c r="Q110" s="291" t="str">
        <f t="shared" si="9"/>
        <v/>
      </c>
      <c r="R110" s="292" t="str">
        <f t="shared" si="10"/>
        <v/>
      </c>
      <c r="S110" s="293" t="str">
        <f t="shared" si="12"/>
        <v/>
      </c>
      <c r="T110" s="294" t="str">
        <f t="shared" si="13"/>
        <v/>
      </c>
      <c r="U110" s="295" t="str">
        <f t="shared" si="14"/>
        <v/>
      </c>
      <c r="V110" s="296" t="str">
        <f t="shared" si="15"/>
        <v/>
      </c>
      <c r="W110" s="8"/>
      <c r="AR110" s="2" t="str">
        <f t="shared" si="16"/>
        <v/>
      </c>
      <c r="AS110" s="2" t="str">
        <f t="shared" si="11"/>
        <v/>
      </c>
      <c r="AT110" s="2" t="str">
        <f>IF(AR110="","",IF(AND(H110&gt;='Intersection Mileposts'!$F$5,H110&lt;='Intersection Mileposts'!$G$5),"Y",IF(AND(H110&gt;='Intersection Mileposts'!$F$6,H110&lt;='Intersection Mileposts'!$G$6),"Y",IF(AND(H110&gt;='Intersection Mileposts'!$F$7,H110&lt;='Intersection Mileposts'!$G$7),"Y",IF(AND(H110&gt;='Intersection Mileposts'!$F$8,H110&lt;='Intersection Mileposts'!$G$8),"Y",IF(AND(H110&gt;='Intersection Mileposts'!$F$9,H110&lt;='Intersection Mileposts'!$G$9),"Y",IF(AND(H110&gt;='Intersection Mileposts'!$F$10,H110&lt;='Intersection Mileposts'!$G$10),"Y",IF(AND(H110&gt;='Intersection Mileposts'!$F$11,H110&lt;='Intersection Mileposts'!$G$11),"Y",IF(AND(H110&gt;='Intersection Mileposts'!$F$12,H110&lt;='Intersection Mileposts'!$G$12),"Y",IF(AND(H110&gt;='Intersection Mileposts'!$F$13,H110&lt;='Intersection Mileposts'!$G$13),"Y",IF(AND(H110&gt;='Intersection Mileposts'!$F$14,H110&lt;='Intersection Mileposts'!$G$14),"Y",IF(AND(H110&gt;='Intersection Mileposts'!$F$15,H110&lt;='Intersection Mileposts'!$G$15),"Y",IF(AND(H110&gt;='Intersection Mileposts'!$F$16,H110&lt;='Intersection Mileposts'!$G$16),"Y",IF(AND(H110&gt;='Intersection Mileposts'!$F$17,H110&lt;='Intersection Mileposts'!$G$17),"Y",IF(AND(H110&gt;='Intersection Mileposts'!$F$18,H110&lt;='Intersection Mileposts'!$G$18),"Y",IF(AND(H110&gt;='Intersection Mileposts'!$F$19,H110&lt;='Intersection Mileposts'!$G$19),"Y",IF(AND(H110&gt;='Intersection Mileposts'!$F$20,H110&lt;='Intersection Mileposts'!$G$20),"Y",IF(AND(H110&gt;='Intersection Mileposts'!$F$21,H110&lt;='Intersection Mileposts'!$G$21),"Y",IF(AND(H110&gt;='Intersection Mileposts'!$F$22,H110&lt;='Intersection Mileposts'!$G$22),"Y",IF(AND(H110&gt;='Intersection Mileposts'!$F$23,H110&lt;='Intersection Mileposts'!$G$23),"Y",IF(AND(H110&gt;='Intersection Mileposts'!$F$24,H110&lt;='Intersection Mileposts'!$G$24),"Y",IF(AND(H110&gt;='Intersection Mileposts'!$F$25,H110&lt;='Intersection Mileposts'!$G$25),"Y",IF(AND(H110&gt;='Intersection Mileposts'!$F$26,H110&lt;='Intersection Mileposts'!$G$26),"Y",IF(AND(H110&gt;='Intersection Mileposts'!$F$27,H110&lt;='Intersection Mileposts'!$G$27),"Y",IF(AND(H110&gt;='Intersection Mileposts'!$F$28,H110&lt;='Intersection Mileposts'!$G$28),"Y",IF(AND(H110&gt;='Intersection Mileposts'!$F$29,H110&lt;='Intersection Mileposts'!$G$29),"Y", IF(AND(H110&gt;='Intersection Mileposts'!$F$30,H110&lt;='Intersection Mileposts'!$G$30),"Y",IF(AND(H110&gt;='Intersection Mileposts'!$F$31,H110&lt;='Intersection Mileposts'!$G$31),"Y",IF(AND(H110&gt;='Intersection Mileposts'!$F$32,H110&lt;='Intersection Mileposts'!$G$32),"Y",IF(AND(H110&gt;='Intersection Mileposts'!$F$33,H110&lt;='Intersection Mileposts'!$G$33),"Y",IF(AND(H110&gt;='Intersection Mileposts'!$F$34,H110&lt;='Intersection Mileposts'!$G$34),"Y",IF(AND(H110&gt;='Intersection Mileposts'!$F$35,H110&lt;='Intersection Mileposts'!$G$35),"Y",IF(AND(H110&gt;='Intersection Mileposts'!$F$36,H110&lt;='Intersection Mileposts'!$G$36),"Y",IF(AND(H110&gt;='Intersection Mileposts'!$F$37,H110&lt;='Intersection Mileposts'!$G$37),"Y",IF(AND(H110&gt;='Intersection Mileposts'!$F$38,H110&lt;='Intersection Mileposts'!$G$38),"Y",IF(AND(H110&gt;='Intersection Mileposts'!$F$39,H110&lt;='Intersection Mileposts'!$G$39),"Y","N"))))))))))))))))))))))))))))))))))))</f>
        <v/>
      </c>
    </row>
    <row r="111" spans="1:46" x14ac:dyDescent="0.35">
      <c r="A111" s="271"/>
      <c r="B111" s="269"/>
      <c r="C111" s="270"/>
      <c r="D111" s="270"/>
      <c r="E111" s="270"/>
      <c r="F111" s="270"/>
      <c r="G111" s="272"/>
      <c r="H111" s="273"/>
      <c r="I111" s="271"/>
      <c r="J111" s="268"/>
      <c r="K111" s="268"/>
      <c r="L111" s="274"/>
      <c r="M111" s="275"/>
      <c r="N111" s="276"/>
      <c r="P111" s="291" t="str">
        <f>IF(R111 = "", "", COUNT($R$4:R111))</f>
        <v/>
      </c>
      <c r="Q111" s="291" t="str">
        <f t="shared" si="9"/>
        <v/>
      </c>
      <c r="R111" s="292" t="str">
        <f t="shared" si="10"/>
        <v/>
      </c>
      <c r="S111" s="293" t="str">
        <f t="shared" si="12"/>
        <v/>
      </c>
      <c r="T111" s="294" t="str">
        <f t="shared" si="13"/>
        <v/>
      </c>
      <c r="U111" s="295" t="str">
        <f t="shared" si="14"/>
        <v/>
      </c>
      <c r="V111" s="296" t="str">
        <f t="shared" si="15"/>
        <v/>
      </c>
      <c r="W111" s="8"/>
      <c r="AR111" s="2" t="str">
        <f t="shared" si="16"/>
        <v/>
      </c>
      <c r="AS111" s="2" t="str">
        <f t="shared" si="11"/>
        <v/>
      </c>
      <c r="AT111" s="2" t="str">
        <f>IF(AR111="","",IF(AND(H111&gt;='Intersection Mileposts'!$F$5,H111&lt;='Intersection Mileposts'!$G$5),"Y",IF(AND(H111&gt;='Intersection Mileposts'!$F$6,H111&lt;='Intersection Mileposts'!$G$6),"Y",IF(AND(H111&gt;='Intersection Mileposts'!$F$7,H111&lt;='Intersection Mileposts'!$G$7),"Y",IF(AND(H111&gt;='Intersection Mileposts'!$F$8,H111&lt;='Intersection Mileposts'!$G$8),"Y",IF(AND(H111&gt;='Intersection Mileposts'!$F$9,H111&lt;='Intersection Mileposts'!$G$9),"Y",IF(AND(H111&gt;='Intersection Mileposts'!$F$10,H111&lt;='Intersection Mileposts'!$G$10),"Y",IF(AND(H111&gt;='Intersection Mileposts'!$F$11,H111&lt;='Intersection Mileposts'!$G$11),"Y",IF(AND(H111&gt;='Intersection Mileposts'!$F$12,H111&lt;='Intersection Mileposts'!$G$12),"Y",IF(AND(H111&gt;='Intersection Mileposts'!$F$13,H111&lt;='Intersection Mileposts'!$G$13),"Y",IF(AND(H111&gt;='Intersection Mileposts'!$F$14,H111&lt;='Intersection Mileposts'!$G$14),"Y",IF(AND(H111&gt;='Intersection Mileposts'!$F$15,H111&lt;='Intersection Mileposts'!$G$15),"Y",IF(AND(H111&gt;='Intersection Mileposts'!$F$16,H111&lt;='Intersection Mileposts'!$G$16),"Y",IF(AND(H111&gt;='Intersection Mileposts'!$F$17,H111&lt;='Intersection Mileposts'!$G$17),"Y",IF(AND(H111&gt;='Intersection Mileposts'!$F$18,H111&lt;='Intersection Mileposts'!$G$18),"Y",IF(AND(H111&gt;='Intersection Mileposts'!$F$19,H111&lt;='Intersection Mileposts'!$G$19),"Y",IF(AND(H111&gt;='Intersection Mileposts'!$F$20,H111&lt;='Intersection Mileposts'!$G$20),"Y",IF(AND(H111&gt;='Intersection Mileposts'!$F$21,H111&lt;='Intersection Mileposts'!$G$21),"Y",IF(AND(H111&gt;='Intersection Mileposts'!$F$22,H111&lt;='Intersection Mileposts'!$G$22),"Y",IF(AND(H111&gt;='Intersection Mileposts'!$F$23,H111&lt;='Intersection Mileposts'!$G$23),"Y",IF(AND(H111&gt;='Intersection Mileposts'!$F$24,H111&lt;='Intersection Mileposts'!$G$24),"Y",IF(AND(H111&gt;='Intersection Mileposts'!$F$25,H111&lt;='Intersection Mileposts'!$G$25),"Y",IF(AND(H111&gt;='Intersection Mileposts'!$F$26,H111&lt;='Intersection Mileposts'!$G$26),"Y",IF(AND(H111&gt;='Intersection Mileposts'!$F$27,H111&lt;='Intersection Mileposts'!$G$27),"Y",IF(AND(H111&gt;='Intersection Mileposts'!$F$28,H111&lt;='Intersection Mileposts'!$G$28),"Y",IF(AND(H111&gt;='Intersection Mileposts'!$F$29,H111&lt;='Intersection Mileposts'!$G$29),"Y", IF(AND(H111&gt;='Intersection Mileposts'!$F$30,H111&lt;='Intersection Mileposts'!$G$30),"Y",IF(AND(H111&gt;='Intersection Mileposts'!$F$31,H111&lt;='Intersection Mileposts'!$G$31),"Y",IF(AND(H111&gt;='Intersection Mileposts'!$F$32,H111&lt;='Intersection Mileposts'!$G$32),"Y",IF(AND(H111&gt;='Intersection Mileposts'!$F$33,H111&lt;='Intersection Mileposts'!$G$33),"Y",IF(AND(H111&gt;='Intersection Mileposts'!$F$34,H111&lt;='Intersection Mileposts'!$G$34),"Y",IF(AND(H111&gt;='Intersection Mileposts'!$F$35,H111&lt;='Intersection Mileposts'!$G$35),"Y",IF(AND(H111&gt;='Intersection Mileposts'!$F$36,H111&lt;='Intersection Mileposts'!$G$36),"Y",IF(AND(H111&gt;='Intersection Mileposts'!$F$37,H111&lt;='Intersection Mileposts'!$G$37),"Y",IF(AND(H111&gt;='Intersection Mileposts'!$F$38,H111&lt;='Intersection Mileposts'!$G$38),"Y",IF(AND(H111&gt;='Intersection Mileposts'!$F$39,H111&lt;='Intersection Mileposts'!$G$39),"Y","N"))))))))))))))))))))))))))))))))))))</f>
        <v/>
      </c>
    </row>
    <row r="112" spans="1:46" x14ac:dyDescent="0.35">
      <c r="A112" s="271"/>
      <c r="B112" s="269"/>
      <c r="C112" s="270"/>
      <c r="D112" s="270"/>
      <c r="E112" s="270"/>
      <c r="F112" s="270"/>
      <c r="G112" s="272"/>
      <c r="H112" s="273"/>
      <c r="I112" s="271"/>
      <c r="J112" s="268"/>
      <c r="K112" s="268"/>
      <c r="L112" s="274"/>
      <c r="M112" s="275"/>
      <c r="N112" s="276"/>
      <c r="P112" s="291" t="str">
        <f>IF(R112 = "", "", COUNT($R$4:R112))</f>
        <v/>
      </c>
      <c r="Q112" s="291" t="str">
        <f t="shared" si="9"/>
        <v/>
      </c>
      <c r="R112" s="292" t="str">
        <f t="shared" si="10"/>
        <v/>
      </c>
      <c r="S112" s="293" t="str">
        <f t="shared" si="12"/>
        <v/>
      </c>
      <c r="T112" s="294" t="str">
        <f t="shared" si="13"/>
        <v/>
      </c>
      <c r="U112" s="295" t="str">
        <f t="shared" si="14"/>
        <v/>
      </c>
      <c r="V112" s="296" t="str">
        <f t="shared" si="15"/>
        <v/>
      </c>
      <c r="W112" s="8"/>
      <c r="AR112" s="2" t="str">
        <f t="shared" si="16"/>
        <v/>
      </c>
      <c r="AS112" s="2" t="str">
        <f t="shared" si="11"/>
        <v/>
      </c>
      <c r="AT112" s="2" t="str">
        <f>IF(AR112="","",IF(AND(H112&gt;='Intersection Mileposts'!$F$5,H112&lt;='Intersection Mileposts'!$G$5),"Y",IF(AND(H112&gt;='Intersection Mileposts'!$F$6,H112&lt;='Intersection Mileposts'!$G$6),"Y",IF(AND(H112&gt;='Intersection Mileposts'!$F$7,H112&lt;='Intersection Mileposts'!$G$7),"Y",IF(AND(H112&gt;='Intersection Mileposts'!$F$8,H112&lt;='Intersection Mileposts'!$G$8),"Y",IF(AND(H112&gt;='Intersection Mileposts'!$F$9,H112&lt;='Intersection Mileposts'!$G$9),"Y",IF(AND(H112&gt;='Intersection Mileposts'!$F$10,H112&lt;='Intersection Mileposts'!$G$10),"Y",IF(AND(H112&gt;='Intersection Mileposts'!$F$11,H112&lt;='Intersection Mileposts'!$G$11),"Y",IF(AND(H112&gt;='Intersection Mileposts'!$F$12,H112&lt;='Intersection Mileposts'!$G$12),"Y",IF(AND(H112&gt;='Intersection Mileposts'!$F$13,H112&lt;='Intersection Mileposts'!$G$13),"Y",IF(AND(H112&gt;='Intersection Mileposts'!$F$14,H112&lt;='Intersection Mileposts'!$G$14),"Y",IF(AND(H112&gt;='Intersection Mileposts'!$F$15,H112&lt;='Intersection Mileposts'!$G$15),"Y",IF(AND(H112&gt;='Intersection Mileposts'!$F$16,H112&lt;='Intersection Mileposts'!$G$16),"Y",IF(AND(H112&gt;='Intersection Mileposts'!$F$17,H112&lt;='Intersection Mileposts'!$G$17),"Y",IF(AND(H112&gt;='Intersection Mileposts'!$F$18,H112&lt;='Intersection Mileposts'!$G$18),"Y",IF(AND(H112&gt;='Intersection Mileposts'!$F$19,H112&lt;='Intersection Mileposts'!$G$19),"Y",IF(AND(H112&gt;='Intersection Mileposts'!$F$20,H112&lt;='Intersection Mileposts'!$G$20),"Y",IF(AND(H112&gt;='Intersection Mileposts'!$F$21,H112&lt;='Intersection Mileposts'!$G$21),"Y",IF(AND(H112&gt;='Intersection Mileposts'!$F$22,H112&lt;='Intersection Mileposts'!$G$22),"Y",IF(AND(H112&gt;='Intersection Mileposts'!$F$23,H112&lt;='Intersection Mileposts'!$G$23),"Y",IF(AND(H112&gt;='Intersection Mileposts'!$F$24,H112&lt;='Intersection Mileposts'!$G$24),"Y",IF(AND(H112&gt;='Intersection Mileposts'!$F$25,H112&lt;='Intersection Mileposts'!$G$25),"Y",IF(AND(H112&gt;='Intersection Mileposts'!$F$26,H112&lt;='Intersection Mileposts'!$G$26),"Y",IF(AND(H112&gt;='Intersection Mileposts'!$F$27,H112&lt;='Intersection Mileposts'!$G$27),"Y",IF(AND(H112&gt;='Intersection Mileposts'!$F$28,H112&lt;='Intersection Mileposts'!$G$28),"Y",IF(AND(H112&gt;='Intersection Mileposts'!$F$29,H112&lt;='Intersection Mileposts'!$G$29),"Y", IF(AND(H112&gt;='Intersection Mileposts'!$F$30,H112&lt;='Intersection Mileposts'!$G$30),"Y",IF(AND(H112&gt;='Intersection Mileposts'!$F$31,H112&lt;='Intersection Mileposts'!$G$31),"Y",IF(AND(H112&gt;='Intersection Mileposts'!$F$32,H112&lt;='Intersection Mileposts'!$G$32),"Y",IF(AND(H112&gt;='Intersection Mileposts'!$F$33,H112&lt;='Intersection Mileposts'!$G$33),"Y",IF(AND(H112&gt;='Intersection Mileposts'!$F$34,H112&lt;='Intersection Mileposts'!$G$34),"Y",IF(AND(H112&gt;='Intersection Mileposts'!$F$35,H112&lt;='Intersection Mileposts'!$G$35),"Y",IF(AND(H112&gt;='Intersection Mileposts'!$F$36,H112&lt;='Intersection Mileposts'!$G$36),"Y",IF(AND(H112&gt;='Intersection Mileposts'!$F$37,H112&lt;='Intersection Mileposts'!$G$37),"Y",IF(AND(H112&gt;='Intersection Mileposts'!$F$38,H112&lt;='Intersection Mileposts'!$G$38),"Y",IF(AND(H112&gt;='Intersection Mileposts'!$F$39,H112&lt;='Intersection Mileposts'!$G$39),"Y","N"))))))))))))))))))))))))))))))))))))</f>
        <v/>
      </c>
    </row>
    <row r="113" spans="1:46" x14ac:dyDescent="0.35">
      <c r="A113" s="271"/>
      <c r="B113" s="269"/>
      <c r="C113" s="270"/>
      <c r="D113" s="270"/>
      <c r="E113" s="270"/>
      <c r="F113" s="270"/>
      <c r="G113" s="272"/>
      <c r="H113" s="273"/>
      <c r="I113" s="271"/>
      <c r="J113" s="268"/>
      <c r="K113" s="268"/>
      <c r="L113" s="274"/>
      <c r="M113" s="275"/>
      <c r="N113" s="276"/>
      <c r="P113" s="291" t="str">
        <f>IF(R113 = "", "", COUNT($R$4:R113))</f>
        <v/>
      </c>
      <c r="Q113" s="291" t="str">
        <f t="shared" si="9"/>
        <v/>
      </c>
      <c r="R113" s="292" t="str">
        <f t="shared" si="10"/>
        <v/>
      </c>
      <c r="S113" s="293" t="str">
        <f t="shared" si="12"/>
        <v/>
      </c>
      <c r="T113" s="294" t="str">
        <f t="shared" si="13"/>
        <v/>
      </c>
      <c r="U113" s="295" t="str">
        <f t="shared" si="14"/>
        <v/>
      </c>
      <c r="V113" s="296" t="str">
        <f t="shared" si="15"/>
        <v/>
      </c>
      <c r="W113" s="8"/>
      <c r="AR113" s="2" t="str">
        <f t="shared" si="16"/>
        <v/>
      </c>
      <c r="AS113" s="2" t="str">
        <f t="shared" si="11"/>
        <v/>
      </c>
      <c r="AT113" s="2" t="str">
        <f>IF(AR113="","",IF(AND(H113&gt;='Intersection Mileposts'!$F$5,H113&lt;='Intersection Mileposts'!$G$5),"Y",IF(AND(H113&gt;='Intersection Mileposts'!$F$6,H113&lt;='Intersection Mileposts'!$G$6),"Y",IF(AND(H113&gt;='Intersection Mileposts'!$F$7,H113&lt;='Intersection Mileposts'!$G$7),"Y",IF(AND(H113&gt;='Intersection Mileposts'!$F$8,H113&lt;='Intersection Mileposts'!$G$8),"Y",IF(AND(H113&gt;='Intersection Mileposts'!$F$9,H113&lt;='Intersection Mileposts'!$G$9),"Y",IF(AND(H113&gt;='Intersection Mileposts'!$F$10,H113&lt;='Intersection Mileposts'!$G$10),"Y",IF(AND(H113&gt;='Intersection Mileposts'!$F$11,H113&lt;='Intersection Mileposts'!$G$11),"Y",IF(AND(H113&gt;='Intersection Mileposts'!$F$12,H113&lt;='Intersection Mileposts'!$G$12),"Y",IF(AND(H113&gt;='Intersection Mileposts'!$F$13,H113&lt;='Intersection Mileposts'!$G$13),"Y",IF(AND(H113&gt;='Intersection Mileposts'!$F$14,H113&lt;='Intersection Mileposts'!$G$14),"Y",IF(AND(H113&gt;='Intersection Mileposts'!$F$15,H113&lt;='Intersection Mileposts'!$G$15),"Y",IF(AND(H113&gt;='Intersection Mileposts'!$F$16,H113&lt;='Intersection Mileposts'!$G$16),"Y",IF(AND(H113&gt;='Intersection Mileposts'!$F$17,H113&lt;='Intersection Mileposts'!$G$17),"Y",IF(AND(H113&gt;='Intersection Mileposts'!$F$18,H113&lt;='Intersection Mileposts'!$G$18),"Y",IF(AND(H113&gt;='Intersection Mileposts'!$F$19,H113&lt;='Intersection Mileposts'!$G$19),"Y",IF(AND(H113&gt;='Intersection Mileposts'!$F$20,H113&lt;='Intersection Mileposts'!$G$20),"Y",IF(AND(H113&gt;='Intersection Mileposts'!$F$21,H113&lt;='Intersection Mileposts'!$G$21),"Y",IF(AND(H113&gt;='Intersection Mileposts'!$F$22,H113&lt;='Intersection Mileposts'!$G$22),"Y",IF(AND(H113&gt;='Intersection Mileposts'!$F$23,H113&lt;='Intersection Mileposts'!$G$23),"Y",IF(AND(H113&gt;='Intersection Mileposts'!$F$24,H113&lt;='Intersection Mileposts'!$G$24),"Y",IF(AND(H113&gt;='Intersection Mileposts'!$F$25,H113&lt;='Intersection Mileposts'!$G$25),"Y",IF(AND(H113&gt;='Intersection Mileposts'!$F$26,H113&lt;='Intersection Mileposts'!$G$26),"Y",IF(AND(H113&gt;='Intersection Mileposts'!$F$27,H113&lt;='Intersection Mileposts'!$G$27),"Y",IF(AND(H113&gt;='Intersection Mileposts'!$F$28,H113&lt;='Intersection Mileposts'!$G$28),"Y",IF(AND(H113&gt;='Intersection Mileposts'!$F$29,H113&lt;='Intersection Mileposts'!$G$29),"Y", IF(AND(H113&gt;='Intersection Mileposts'!$F$30,H113&lt;='Intersection Mileposts'!$G$30),"Y",IF(AND(H113&gt;='Intersection Mileposts'!$F$31,H113&lt;='Intersection Mileposts'!$G$31),"Y",IF(AND(H113&gt;='Intersection Mileposts'!$F$32,H113&lt;='Intersection Mileposts'!$G$32),"Y",IF(AND(H113&gt;='Intersection Mileposts'!$F$33,H113&lt;='Intersection Mileposts'!$G$33),"Y",IF(AND(H113&gt;='Intersection Mileposts'!$F$34,H113&lt;='Intersection Mileposts'!$G$34),"Y",IF(AND(H113&gt;='Intersection Mileposts'!$F$35,H113&lt;='Intersection Mileposts'!$G$35),"Y",IF(AND(H113&gt;='Intersection Mileposts'!$F$36,H113&lt;='Intersection Mileposts'!$G$36),"Y",IF(AND(H113&gt;='Intersection Mileposts'!$F$37,H113&lt;='Intersection Mileposts'!$G$37),"Y",IF(AND(H113&gt;='Intersection Mileposts'!$F$38,H113&lt;='Intersection Mileposts'!$G$38),"Y",IF(AND(H113&gt;='Intersection Mileposts'!$F$39,H113&lt;='Intersection Mileposts'!$G$39),"Y","N"))))))))))))))))))))))))))))))))))))</f>
        <v/>
      </c>
    </row>
    <row r="114" spans="1:46" x14ac:dyDescent="0.35">
      <c r="A114" s="271"/>
      <c r="B114" s="269"/>
      <c r="C114" s="270"/>
      <c r="D114" s="270"/>
      <c r="E114" s="270"/>
      <c r="F114" s="270"/>
      <c r="G114" s="272"/>
      <c r="H114" s="273"/>
      <c r="I114" s="271"/>
      <c r="J114" s="268"/>
      <c r="K114" s="268"/>
      <c r="L114" s="274"/>
      <c r="M114" s="275"/>
      <c r="N114" s="276"/>
      <c r="P114" s="291" t="str">
        <f>IF(R114 = "", "", COUNT($R$4:R114))</f>
        <v/>
      </c>
      <c r="Q114" s="291" t="str">
        <f t="shared" si="9"/>
        <v/>
      </c>
      <c r="R114" s="292" t="str">
        <f t="shared" si="10"/>
        <v/>
      </c>
      <c r="S114" s="293" t="str">
        <f t="shared" si="12"/>
        <v/>
      </c>
      <c r="T114" s="294" t="str">
        <f t="shared" si="13"/>
        <v/>
      </c>
      <c r="U114" s="295" t="str">
        <f t="shared" si="14"/>
        <v/>
      </c>
      <c r="V114" s="296" t="str">
        <f t="shared" si="15"/>
        <v/>
      </c>
      <c r="W114" s="8"/>
      <c r="AR114" s="2" t="str">
        <f t="shared" si="16"/>
        <v/>
      </c>
      <c r="AS114" s="2" t="str">
        <f t="shared" si="11"/>
        <v/>
      </c>
      <c r="AT114" s="2" t="str">
        <f>IF(AR114="","",IF(AND(H114&gt;='Intersection Mileposts'!$F$5,H114&lt;='Intersection Mileposts'!$G$5),"Y",IF(AND(H114&gt;='Intersection Mileposts'!$F$6,H114&lt;='Intersection Mileposts'!$G$6),"Y",IF(AND(H114&gt;='Intersection Mileposts'!$F$7,H114&lt;='Intersection Mileposts'!$G$7),"Y",IF(AND(H114&gt;='Intersection Mileposts'!$F$8,H114&lt;='Intersection Mileposts'!$G$8),"Y",IF(AND(H114&gt;='Intersection Mileposts'!$F$9,H114&lt;='Intersection Mileposts'!$G$9),"Y",IF(AND(H114&gt;='Intersection Mileposts'!$F$10,H114&lt;='Intersection Mileposts'!$G$10),"Y",IF(AND(H114&gt;='Intersection Mileposts'!$F$11,H114&lt;='Intersection Mileposts'!$G$11),"Y",IF(AND(H114&gt;='Intersection Mileposts'!$F$12,H114&lt;='Intersection Mileposts'!$G$12),"Y",IF(AND(H114&gt;='Intersection Mileposts'!$F$13,H114&lt;='Intersection Mileposts'!$G$13),"Y",IF(AND(H114&gt;='Intersection Mileposts'!$F$14,H114&lt;='Intersection Mileposts'!$G$14),"Y",IF(AND(H114&gt;='Intersection Mileposts'!$F$15,H114&lt;='Intersection Mileposts'!$G$15),"Y",IF(AND(H114&gt;='Intersection Mileposts'!$F$16,H114&lt;='Intersection Mileposts'!$G$16),"Y",IF(AND(H114&gt;='Intersection Mileposts'!$F$17,H114&lt;='Intersection Mileposts'!$G$17),"Y",IF(AND(H114&gt;='Intersection Mileposts'!$F$18,H114&lt;='Intersection Mileposts'!$G$18),"Y",IF(AND(H114&gt;='Intersection Mileposts'!$F$19,H114&lt;='Intersection Mileposts'!$G$19),"Y",IF(AND(H114&gt;='Intersection Mileposts'!$F$20,H114&lt;='Intersection Mileposts'!$G$20),"Y",IF(AND(H114&gt;='Intersection Mileposts'!$F$21,H114&lt;='Intersection Mileposts'!$G$21),"Y",IF(AND(H114&gt;='Intersection Mileposts'!$F$22,H114&lt;='Intersection Mileposts'!$G$22),"Y",IF(AND(H114&gt;='Intersection Mileposts'!$F$23,H114&lt;='Intersection Mileposts'!$G$23),"Y",IF(AND(H114&gt;='Intersection Mileposts'!$F$24,H114&lt;='Intersection Mileposts'!$G$24),"Y",IF(AND(H114&gt;='Intersection Mileposts'!$F$25,H114&lt;='Intersection Mileposts'!$G$25),"Y",IF(AND(H114&gt;='Intersection Mileposts'!$F$26,H114&lt;='Intersection Mileposts'!$G$26),"Y",IF(AND(H114&gt;='Intersection Mileposts'!$F$27,H114&lt;='Intersection Mileposts'!$G$27),"Y",IF(AND(H114&gt;='Intersection Mileposts'!$F$28,H114&lt;='Intersection Mileposts'!$G$28),"Y",IF(AND(H114&gt;='Intersection Mileposts'!$F$29,H114&lt;='Intersection Mileposts'!$G$29),"Y", IF(AND(H114&gt;='Intersection Mileposts'!$F$30,H114&lt;='Intersection Mileposts'!$G$30),"Y",IF(AND(H114&gt;='Intersection Mileposts'!$F$31,H114&lt;='Intersection Mileposts'!$G$31),"Y",IF(AND(H114&gt;='Intersection Mileposts'!$F$32,H114&lt;='Intersection Mileposts'!$G$32),"Y",IF(AND(H114&gt;='Intersection Mileposts'!$F$33,H114&lt;='Intersection Mileposts'!$G$33),"Y",IF(AND(H114&gt;='Intersection Mileposts'!$F$34,H114&lt;='Intersection Mileposts'!$G$34),"Y",IF(AND(H114&gt;='Intersection Mileposts'!$F$35,H114&lt;='Intersection Mileposts'!$G$35),"Y",IF(AND(H114&gt;='Intersection Mileposts'!$F$36,H114&lt;='Intersection Mileposts'!$G$36),"Y",IF(AND(H114&gt;='Intersection Mileposts'!$F$37,H114&lt;='Intersection Mileposts'!$G$37),"Y",IF(AND(H114&gt;='Intersection Mileposts'!$F$38,H114&lt;='Intersection Mileposts'!$G$38),"Y",IF(AND(H114&gt;='Intersection Mileposts'!$F$39,H114&lt;='Intersection Mileposts'!$G$39),"Y","N"))))))))))))))))))))))))))))))))))))</f>
        <v/>
      </c>
    </row>
    <row r="115" spans="1:46" x14ac:dyDescent="0.35">
      <c r="A115" s="271"/>
      <c r="B115" s="269"/>
      <c r="C115" s="270"/>
      <c r="D115" s="270"/>
      <c r="E115" s="270"/>
      <c r="F115" s="270"/>
      <c r="G115" s="272"/>
      <c r="H115" s="273"/>
      <c r="I115" s="271"/>
      <c r="J115" s="268"/>
      <c r="K115" s="268"/>
      <c r="L115" s="274"/>
      <c r="M115" s="275"/>
      <c r="N115" s="276"/>
      <c r="P115" s="291" t="str">
        <f>IF(R115 = "", "", COUNT($R$4:R115))</f>
        <v/>
      </c>
      <c r="Q115" s="291" t="str">
        <f t="shared" si="9"/>
        <v/>
      </c>
      <c r="R115" s="292" t="str">
        <f t="shared" si="10"/>
        <v/>
      </c>
      <c r="S115" s="293" t="str">
        <f t="shared" si="12"/>
        <v/>
      </c>
      <c r="T115" s="294" t="str">
        <f t="shared" si="13"/>
        <v/>
      </c>
      <c r="U115" s="295" t="str">
        <f t="shared" si="14"/>
        <v/>
      </c>
      <c r="V115" s="296" t="str">
        <f t="shared" si="15"/>
        <v/>
      </c>
      <c r="W115" s="8"/>
      <c r="AR115" s="2" t="str">
        <f t="shared" si="16"/>
        <v/>
      </c>
      <c r="AS115" s="2" t="str">
        <f t="shared" si="11"/>
        <v/>
      </c>
      <c r="AT115" s="2" t="str">
        <f>IF(AR115="","",IF(AND(H115&gt;='Intersection Mileposts'!$F$5,H115&lt;='Intersection Mileposts'!$G$5),"Y",IF(AND(H115&gt;='Intersection Mileposts'!$F$6,H115&lt;='Intersection Mileposts'!$G$6),"Y",IF(AND(H115&gt;='Intersection Mileposts'!$F$7,H115&lt;='Intersection Mileposts'!$G$7),"Y",IF(AND(H115&gt;='Intersection Mileposts'!$F$8,H115&lt;='Intersection Mileposts'!$G$8),"Y",IF(AND(H115&gt;='Intersection Mileposts'!$F$9,H115&lt;='Intersection Mileposts'!$G$9),"Y",IF(AND(H115&gt;='Intersection Mileposts'!$F$10,H115&lt;='Intersection Mileposts'!$G$10),"Y",IF(AND(H115&gt;='Intersection Mileposts'!$F$11,H115&lt;='Intersection Mileposts'!$G$11),"Y",IF(AND(H115&gt;='Intersection Mileposts'!$F$12,H115&lt;='Intersection Mileposts'!$G$12),"Y",IF(AND(H115&gt;='Intersection Mileposts'!$F$13,H115&lt;='Intersection Mileposts'!$G$13),"Y",IF(AND(H115&gt;='Intersection Mileposts'!$F$14,H115&lt;='Intersection Mileposts'!$G$14),"Y",IF(AND(H115&gt;='Intersection Mileposts'!$F$15,H115&lt;='Intersection Mileposts'!$G$15),"Y",IF(AND(H115&gt;='Intersection Mileposts'!$F$16,H115&lt;='Intersection Mileposts'!$G$16),"Y",IF(AND(H115&gt;='Intersection Mileposts'!$F$17,H115&lt;='Intersection Mileposts'!$G$17),"Y",IF(AND(H115&gt;='Intersection Mileposts'!$F$18,H115&lt;='Intersection Mileposts'!$G$18),"Y",IF(AND(H115&gt;='Intersection Mileposts'!$F$19,H115&lt;='Intersection Mileposts'!$G$19),"Y",IF(AND(H115&gt;='Intersection Mileposts'!$F$20,H115&lt;='Intersection Mileposts'!$G$20),"Y",IF(AND(H115&gt;='Intersection Mileposts'!$F$21,H115&lt;='Intersection Mileposts'!$G$21),"Y",IF(AND(H115&gt;='Intersection Mileposts'!$F$22,H115&lt;='Intersection Mileposts'!$G$22),"Y",IF(AND(H115&gt;='Intersection Mileposts'!$F$23,H115&lt;='Intersection Mileposts'!$G$23),"Y",IF(AND(H115&gt;='Intersection Mileposts'!$F$24,H115&lt;='Intersection Mileposts'!$G$24),"Y",IF(AND(H115&gt;='Intersection Mileposts'!$F$25,H115&lt;='Intersection Mileposts'!$G$25),"Y",IF(AND(H115&gt;='Intersection Mileposts'!$F$26,H115&lt;='Intersection Mileposts'!$G$26),"Y",IF(AND(H115&gt;='Intersection Mileposts'!$F$27,H115&lt;='Intersection Mileposts'!$G$27),"Y",IF(AND(H115&gt;='Intersection Mileposts'!$F$28,H115&lt;='Intersection Mileposts'!$G$28),"Y",IF(AND(H115&gt;='Intersection Mileposts'!$F$29,H115&lt;='Intersection Mileposts'!$G$29),"Y", IF(AND(H115&gt;='Intersection Mileposts'!$F$30,H115&lt;='Intersection Mileposts'!$G$30),"Y",IF(AND(H115&gt;='Intersection Mileposts'!$F$31,H115&lt;='Intersection Mileposts'!$G$31),"Y",IF(AND(H115&gt;='Intersection Mileposts'!$F$32,H115&lt;='Intersection Mileposts'!$G$32),"Y",IF(AND(H115&gt;='Intersection Mileposts'!$F$33,H115&lt;='Intersection Mileposts'!$G$33),"Y",IF(AND(H115&gt;='Intersection Mileposts'!$F$34,H115&lt;='Intersection Mileposts'!$G$34),"Y",IF(AND(H115&gt;='Intersection Mileposts'!$F$35,H115&lt;='Intersection Mileposts'!$G$35),"Y",IF(AND(H115&gt;='Intersection Mileposts'!$F$36,H115&lt;='Intersection Mileposts'!$G$36),"Y",IF(AND(H115&gt;='Intersection Mileposts'!$F$37,H115&lt;='Intersection Mileposts'!$G$37),"Y",IF(AND(H115&gt;='Intersection Mileposts'!$F$38,H115&lt;='Intersection Mileposts'!$G$38),"Y",IF(AND(H115&gt;='Intersection Mileposts'!$F$39,H115&lt;='Intersection Mileposts'!$G$39),"Y","N"))))))))))))))))))))))))))))))))))))</f>
        <v/>
      </c>
    </row>
    <row r="116" spans="1:46" x14ac:dyDescent="0.35">
      <c r="A116" s="271"/>
      <c r="B116" s="269"/>
      <c r="C116" s="270"/>
      <c r="D116" s="270"/>
      <c r="E116" s="270"/>
      <c r="F116" s="270"/>
      <c r="G116" s="272"/>
      <c r="H116" s="273"/>
      <c r="I116" s="271"/>
      <c r="J116" s="268"/>
      <c r="K116" s="268"/>
      <c r="L116" s="274"/>
      <c r="M116" s="275"/>
      <c r="N116" s="276"/>
      <c r="P116" s="291" t="str">
        <f>IF(R116 = "", "", COUNT($R$4:R116))</f>
        <v/>
      </c>
      <c r="Q116" s="291" t="str">
        <f t="shared" si="9"/>
        <v/>
      </c>
      <c r="R116" s="292" t="str">
        <f t="shared" si="10"/>
        <v/>
      </c>
      <c r="S116" s="293" t="str">
        <f t="shared" si="12"/>
        <v/>
      </c>
      <c r="T116" s="294" t="str">
        <f t="shared" si="13"/>
        <v/>
      </c>
      <c r="U116" s="295" t="str">
        <f t="shared" si="14"/>
        <v/>
      </c>
      <c r="V116" s="296" t="str">
        <f t="shared" si="15"/>
        <v/>
      </c>
      <c r="W116" s="8"/>
      <c r="AR116" s="2" t="str">
        <f t="shared" si="16"/>
        <v/>
      </c>
      <c r="AS116" s="2" t="str">
        <f t="shared" si="11"/>
        <v/>
      </c>
      <c r="AT116" s="2" t="str">
        <f>IF(AR116="","",IF(AND(H116&gt;='Intersection Mileposts'!$F$5,H116&lt;='Intersection Mileposts'!$G$5),"Y",IF(AND(H116&gt;='Intersection Mileposts'!$F$6,H116&lt;='Intersection Mileposts'!$G$6),"Y",IF(AND(H116&gt;='Intersection Mileposts'!$F$7,H116&lt;='Intersection Mileposts'!$G$7),"Y",IF(AND(H116&gt;='Intersection Mileposts'!$F$8,H116&lt;='Intersection Mileposts'!$G$8),"Y",IF(AND(H116&gt;='Intersection Mileposts'!$F$9,H116&lt;='Intersection Mileposts'!$G$9),"Y",IF(AND(H116&gt;='Intersection Mileposts'!$F$10,H116&lt;='Intersection Mileposts'!$G$10),"Y",IF(AND(H116&gt;='Intersection Mileposts'!$F$11,H116&lt;='Intersection Mileposts'!$G$11),"Y",IF(AND(H116&gt;='Intersection Mileposts'!$F$12,H116&lt;='Intersection Mileposts'!$G$12),"Y",IF(AND(H116&gt;='Intersection Mileposts'!$F$13,H116&lt;='Intersection Mileposts'!$G$13),"Y",IF(AND(H116&gt;='Intersection Mileposts'!$F$14,H116&lt;='Intersection Mileposts'!$G$14),"Y",IF(AND(H116&gt;='Intersection Mileposts'!$F$15,H116&lt;='Intersection Mileposts'!$G$15),"Y",IF(AND(H116&gt;='Intersection Mileposts'!$F$16,H116&lt;='Intersection Mileposts'!$G$16),"Y",IF(AND(H116&gt;='Intersection Mileposts'!$F$17,H116&lt;='Intersection Mileposts'!$G$17),"Y",IF(AND(H116&gt;='Intersection Mileposts'!$F$18,H116&lt;='Intersection Mileposts'!$G$18),"Y",IF(AND(H116&gt;='Intersection Mileposts'!$F$19,H116&lt;='Intersection Mileposts'!$G$19),"Y",IF(AND(H116&gt;='Intersection Mileposts'!$F$20,H116&lt;='Intersection Mileposts'!$G$20),"Y",IF(AND(H116&gt;='Intersection Mileposts'!$F$21,H116&lt;='Intersection Mileposts'!$G$21),"Y",IF(AND(H116&gt;='Intersection Mileposts'!$F$22,H116&lt;='Intersection Mileposts'!$G$22),"Y",IF(AND(H116&gt;='Intersection Mileposts'!$F$23,H116&lt;='Intersection Mileposts'!$G$23),"Y",IF(AND(H116&gt;='Intersection Mileposts'!$F$24,H116&lt;='Intersection Mileposts'!$G$24),"Y",IF(AND(H116&gt;='Intersection Mileposts'!$F$25,H116&lt;='Intersection Mileposts'!$G$25),"Y",IF(AND(H116&gt;='Intersection Mileposts'!$F$26,H116&lt;='Intersection Mileposts'!$G$26),"Y",IF(AND(H116&gt;='Intersection Mileposts'!$F$27,H116&lt;='Intersection Mileposts'!$G$27),"Y",IF(AND(H116&gt;='Intersection Mileposts'!$F$28,H116&lt;='Intersection Mileposts'!$G$28),"Y",IF(AND(H116&gt;='Intersection Mileposts'!$F$29,H116&lt;='Intersection Mileposts'!$G$29),"Y", IF(AND(H116&gt;='Intersection Mileposts'!$F$30,H116&lt;='Intersection Mileposts'!$G$30),"Y",IF(AND(H116&gt;='Intersection Mileposts'!$F$31,H116&lt;='Intersection Mileposts'!$G$31),"Y",IF(AND(H116&gt;='Intersection Mileposts'!$F$32,H116&lt;='Intersection Mileposts'!$G$32),"Y",IF(AND(H116&gt;='Intersection Mileposts'!$F$33,H116&lt;='Intersection Mileposts'!$G$33),"Y",IF(AND(H116&gt;='Intersection Mileposts'!$F$34,H116&lt;='Intersection Mileposts'!$G$34),"Y",IF(AND(H116&gt;='Intersection Mileposts'!$F$35,H116&lt;='Intersection Mileposts'!$G$35),"Y",IF(AND(H116&gt;='Intersection Mileposts'!$F$36,H116&lt;='Intersection Mileposts'!$G$36),"Y",IF(AND(H116&gt;='Intersection Mileposts'!$F$37,H116&lt;='Intersection Mileposts'!$G$37),"Y",IF(AND(H116&gt;='Intersection Mileposts'!$F$38,H116&lt;='Intersection Mileposts'!$G$38),"Y",IF(AND(H116&gt;='Intersection Mileposts'!$F$39,H116&lt;='Intersection Mileposts'!$G$39),"Y","N"))))))))))))))))))))))))))))))))))))</f>
        <v/>
      </c>
    </row>
    <row r="117" spans="1:46" x14ac:dyDescent="0.35">
      <c r="A117" s="271"/>
      <c r="B117" s="269"/>
      <c r="C117" s="270"/>
      <c r="D117" s="270"/>
      <c r="E117" s="270"/>
      <c r="F117" s="270"/>
      <c r="G117" s="272"/>
      <c r="H117" s="273"/>
      <c r="I117" s="271"/>
      <c r="J117" s="268"/>
      <c r="K117" s="268"/>
      <c r="L117" s="274"/>
      <c r="M117" s="275"/>
      <c r="N117" s="276"/>
      <c r="P117" s="291" t="str">
        <f>IF(R117 = "", "", COUNT($R$4:R117))</f>
        <v/>
      </c>
      <c r="Q117" s="291" t="str">
        <f t="shared" si="9"/>
        <v/>
      </c>
      <c r="R117" s="292" t="str">
        <f t="shared" si="10"/>
        <v/>
      </c>
      <c r="S117" s="293" t="str">
        <f t="shared" si="12"/>
        <v/>
      </c>
      <c r="T117" s="294" t="str">
        <f t="shared" si="13"/>
        <v/>
      </c>
      <c r="U117" s="295" t="str">
        <f t="shared" si="14"/>
        <v/>
      </c>
      <c r="V117" s="296" t="str">
        <f t="shared" si="15"/>
        <v/>
      </c>
      <c r="W117" s="8"/>
      <c r="AR117" s="2" t="str">
        <f t="shared" si="16"/>
        <v/>
      </c>
      <c r="AS117" s="2" t="str">
        <f t="shared" si="11"/>
        <v/>
      </c>
      <c r="AT117" s="2" t="str">
        <f>IF(AR117="","",IF(AND(H117&gt;='Intersection Mileposts'!$F$5,H117&lt;='Intersection Mileposts'!$G$5),"Y",IF(AND(H117&gt;='Intersection Mileposts'!$F$6,H117&lt;='Intersection Mileposts'!$G$6),"Y",IF(AND(H117&gt;='Intersection Mileposts'!$F$7,H117&lt;='Intersection Mileposts'!$G$7),"Y",IF(AND(H117&gt;='Intersection Mileposts'!$F$8,H117&lt;='Intersection Mileposts'!$G$8),"Y",IF(AND(H117&gt;='Intersection Mileposts'!$F$9,H117&lt;='Intersection Mileposts'!$G$9),"Y",IF(AND(H117&gt;='Intersection Mileposts'!$F$10,H117&lt;='Intersection Mileposts'!$G$10),"Y",IF(AND(H117&gt;='Intersection Mileposts'!$F$11,H117&lt;='Intersection Mileposts'!$G$11),"Y",IF(AND(H117&gt;='Intersection Mileposts'!$F$12,H117&lt;='Intersection Mileposts'!$G$12),"Y",IF(AND(H117&gt;='Intersection Mileposts'!$F$13,H117&lt;='Intersection Mileposts'!$G$13),"Y",IF(AND(H117&gt;='Intersection Mileposts'!$F$14,H117&lt;='Intersection Mileposts'!$G$14),"Y",IF(AND(H117&gt;='Intersection Mileposts'!$F$15,H117&lt;='Intersection Mileposts'!$G$15),"Y",IF(AND(H117&gt;='Intersection Mileposts'!$F$16,H117&lt;='Intersection Mileposts'!$G$16),"Y",IF(AND(H117&gt;='Intersection Mileposts'!$F$17,H117&lt;='Intersection Mileposts'!$G$17),"Y",IF(AND(H117&gt;='Intersection Mileposts'!$F$18,H117&lt;='Intersection Mileposts'!$G$18),"Y",IF(AND(H117&gt;='Intersection Mileposts'!$F$19,H117&lt;='Intersection Mileposts'!$G$19),"Y",IF(AND(H117&gt;='Intersection Mileposts'!$F$20,H117&lt;='Intersection Mileposts'!$G$20),"Y",IF(AND(H117&gt;='Intersection Mileposts'!$F$21,H117&lt;='Intersection Mileposts'!$G$21),"Y",IF(AND(H117&gt;='Intersection Mileposts'!$F$22,H117&lt;='Intersection Mileposts'!$G$22),"Y",IF(AND(H117&gt;='Intersection Mileposts'!$F$23,H117&lt;='Intersection Mileposts'!$G$23),"Y",IF(AND(H117&gt;='Intersection Mileposts'!$F$24,H117&lt;='Intersection Mileposts'!$G$24),"Y",IF(AND(H117&gt;='Intersection Mileposts'!$F$25,H117&lt;='Intersection Mileposts'!$G$25),"Y",IF(AND(H117&gt;='Intersection Mileposts'!$F$26,H117&lt;='Intersection Mileposts'!$G$26),"Y",IF(AND(H117&gt;='Intersection Mileposts'!$F$27,H117&lt;='Intersection Mileposts'!$G$27),"Y",IF(AND(H117&gt;='Intersection Mileposts'!$F$28,H117&lt;='Intersection Mileposts'!$G$28),"Y",IF(AND(H117&gt;='Intersection Mileposts'!$F$29,H117&lt;='Intersection Mileposts'!$G$29),"Y", IF(AND(H117&gt;='Intersection Mileposts'!$F$30,H117&lt;='Intersection Mileposts'!$G$30),"Y",IF(AND(H117&gt;='Intersection Mileposts'!$F$31,H117&lt;='Intersection Mileposts'!$G$31),"Y",IF(AND(H117&gt;='Intersection Mileposts'!$F$32,H117&lt;='Intersection Mileposts'!$G$32),"Y",IF(AND(H117&gt;='Intersection Mileposts'!$F$33,H117&lt;='Intersection Mileposts'!$G$33),"Y",IF(AND(H117&gt;='Intersection Mileposts'!$F$34,H117&lt;='Intersection Mileposts'!$G$34),"Y",IF(AND(H117&gt;='Intersection Mileposts'!$F$35,H117&lt;='Intersection Mileposts'!$G$35),"Y",IF(AND(H117&gt;='Intersection Mileposts'!$F$36,H117&lt;='Intersection Mileposts'!$G$36),"Y",IF(AND(H117&gt;='Intersection Mileposts'!$F$37,H117&lt;='Intersection Mileposts'!$G$37),"Y",IF(AND(H117&gt;='Intersection Mileposts'!$F$38,H117&lt;='Intersection Mileposts'!$G$38),"Y",IF(AND(H117&gt;='Intersection Mileposts'!$F$39,H117&lt;='Intersection Mileposts'!$G$39),"Y","N"))))))))))))))))))))))))))))))))))))</f>
        <v/>
      </c>
    </row>
    <row r="118" spans="1:46" x14ac:dyDescent="0.35">
      <c r="A118" s="271"/>
      <c r="B118" s="269"/>
      <c r="C118" s="270"/>
      <c r="D118" s="270"/>
      <c r="E118" s="270"/>
      <c r="F118" s="270"/>
      <c r="G118" s="272"/>
      <c r="H118" s="273"/>
      <c r="I118" s="271"/>
      <c r="J118" s="268"/>
      <c r="K118" s="268"/>
      <c r="L118" s="274"/>
      <c r="M118" s="275"/>
      <c r="N118" s="276"/>
      <c r="P118" s="291" t="str">
        <f>IF(R118 = "", "", COUNT($R$4:R118))</f>
        <v/>
      </c>
      <c r="Q118" s="291" t="str">
        <f t="shared" si="9"/>
        <v/>
      </c>
      <c r="R118" s="292" t="str">
        <f t="shared" si="10"/>
        <v/>
      </c>
      <c r="S118" s="293" t="str">
        <f t="shared" si="12"/>
        <v/>
      </c>
      <c r="T118" s="294" t="str">
        <f t="shared" si="13"/>
        <v/>
      </c>
      <c r="U118" s="295" t="str">
        <f t="shared" si="14"/>
        <v/>
      </c>
      <c r="V118" s="296" t="str">
        <f t="shared" si="15"/>
        <v/>
      </c>
      <c r="W118" s="8"/>
      <c r="AR118" s="2" t="str">
        <f t="shared" si="16"/>
        <v/>
      </c>
      <c r="AS118" s="2" t="str">
        <f t="shared" si="11"/>
        <v/>
      </c>
      <c r="AT118" s="2" t="str">
        <f>IF(AR118="","",IF(AND(H118&gt;='Intersection Mileposts'!$F$5,H118&lt;='Intersection Mileposts'!$G$5),"Y",IF(AND(H118&gt;='Intersection Mileposts'!$F$6,H118&lt;='Intersection Mileposts'!$G$6),"Y",IF(AND(H118&gt;='Intersection Mileposts'!$F$7,H118&lt;='Intersection Mileposts'!$G$7),"Y",IF(AND(H118&gt;='Intersection Mileposts'!$F$8,H118&lt;='Intersection Mileposts'!$G$8),"Y",IF(AND(H118&gt;='Intersection Mileposts'!$F$9,H118&lt;='Intersection Mileposts'!$G$9),"Y",IF(AND(H118&gt;='Intersection Mileposts'!$F$10,H118&lt;='Intersection Mileposts'!$G$10),"Y",IF(AND(H118&gt;='Intersection Mileposts'!$F$11,H118&lt;='Intersection Mileposts'!$G$11),"Y",IF(AND(H118&gt;='Intersection Mileposts'!$F$12,H118&lt;='Intersection Mileposts'!$G$12),"Y",IF(AND(H118&gt;='Intersection Mileposts'!$F$13,H118&lt;='Intersection Mileposts'!$G$13),"Y",IF(AND(H118&gt;='Intersection Mileposts'!$F$14,H118&lt;='Intersection Mileposts'!$G$14),"Y",IF(AND(H118&gt;='Intersection Mileposts'!$F$15,H118&lt;='Intersection Mileposts'!$G$15),"Y",IF(AND(H118&gt;='Intersection Mileposts'!$F$16,H118&lt;='Intersection Mileposts'!$G$16),"Y",IF(AND(H118&gt;='Intersection Mileposts'!$F$17,H118&lt;='Intersection Mileposts'!$G$17),"Y",IF(AND(H118&gt;='Intersection Mileposts'!$F$18,H118&lt;='Intersection Mileposts'!$G$18),"Y",IF(AND(H118&gt;='Intersection Mileposts'!$F$19,H118&lt;='Intersection Mileposts'!$G$19),"Y",IF(AND(H118&gt;='Intersection Mileposts'!$F$20,H118&lt;='Intersection Mileposts'!$G$20),"Y",IF(AND(H118&gt;='Intersection Mileposts'!$F$21,H118&lt;='Intersection Mileposts'!$G$21),"Y",IF(AND(H118&gt;='Intersection Mileposts'!$F$22,H118&lt;='Intersection Mileposts'!$G$22),"Y",IF(AND(H118&gt;='Intersection Mileposts'!$F$23,H118&lt;='Intersection Mileposts'!$G$23),"Y",IF(AND(H118&gt;='Intersection Mileposts'!$F$24,H118&lt;='Intersection Mileposts'!$G$24),"Y",IF(AND(H118&gt;='Intersection Mileposts'!$F$25,H118&lt;='Intersection Mileposts'!$G$25),"Y",IF(AND(H118&gt;='Intersection Mileposts'!$F$26,H118&lt;='Intersection Mileposts'!$G$26),"Y",IF(AND(H118&gt;='Intersection Mileposts'!$F$27,H118&lt;='Intersection Mileposts'!$G$27),"Y",IF(AND(H118&gt;='Intersection Mileposts'!$F$28,H118&lt;='Intersection Mileposts'!$G$28),"Y",IF(AND(H118&gt;='Intersection Mileposts'!$F$29,H118&lt;='Intersection Mileposts'!$G$29),"Y", IF(AND(H118&gt;='Intersection Mileposts'!$F$30,H118&lt;='Intersection Mileposts'!$G$30),"Y",IF(AND(H118&gt;='Intersection Mileposts'!$F$31,H118&lt;='Intersection Mileposts'!$G$31),"Y",IF(AND(H118&gt;='Intersection Mileposts'!$F$32,H118&lt;='Intersection Mileposts'!$G$32),"Y",IF(AND(H118&gt;='Intersection Mileposts'!$F$33,H118&lt;='Intersection Mileposts'!$G$33),"Y",IF(AND(H118&gt;='Intersection Mileposts'!$F$34,H118&lt;='Intersection Mileposts'!$G$34),"Y",IF(AND(H118&gt;='Intersection Mileposts'!$F$35,H118&lt;='Intersection Mileposts'!$G$35),"Y",IF(AND(H118&gt;='Intersection Mileposts'!$F$36,H118&lt;='Intersection Mileposts'!$G$36),"Y",IF(AND(H118&gt;='Intersection Mileposts'!$F$37,H118&lt;='Intersection Mileposts'!$G$37),"Y",IF(AND(H118&gt;='Intersection Mileposts'!$F$38,H118&lt;='Intersection Mileposts'!$G$38),"Y",IF(AND(H118&gt;='Intersection Mileposts'!$F$39,H118&lt;='Intersection Mileposts'!$G$39),"Y","N"))))))))))))))))))))))))))))))))))))</f>
        <v/>
      </c>
    </row>
    <row r="119" spans="1:46" x14ac:dyDescent="0.35">
      <c r="A119" s="271"/>
      <c r="B119" s="269"/>
      <c r="C119" s="270"/>
      <c r="D119" s="270"/>
      <c r="E119" s="270"/>
      <c r="F119" s="270"/>
      <c r="G119" s="272"/>
      <c r="H119" s="273"/>
      <c r="I119" s="271"/>
      <c r="J119" s="268"/>
      <c r="K119" s="268"/>
      <c r="L119" s="274"/>
      <c r="M119" s="275"/>
      <c r="N119" s="276"/>
      <c r="P119" s="291" t="str">
        <f>IF(R119 = "", "", COUNT($R$4:R119))</f>
        <v/>
      </c>
      <c r="Q119" s="291" t="str">
        <f t="shared" si="9"/>
        <v/>
      </c>
      <c r="R119" s="292" t="str">
        <f t="shared" si="10"/>
        <v/>
      </c>
      <c r="S119" s="293" t="str">
        <f t="shared" si="12"/>
        <v/>
      </c>
      <c r="T119" s="294" t="str">
        <f t="shared" si="13"/>
        <v/>
      </c>
      <c r="U119" s="295" t="str">
        <f t="shared" si="14"/>
        <v/>
      </c>
      <c r="V119" s="296" t="str">
        <f t="shared" si="15"/>
        <v/>
      </c>
      <c r="W119" s="8"/>
      <c r="AR119" s="2" t="str">
        <f t="shared" si="16"/>
        <v/>
      </c>
      <c r="AS119" s="2" t="str">
        <f t="shared" si="11"/>
        <v/>
      </c>
      <c r="AT119" s="2" t="str">
        <f>IF(AR119="","",IF(AND(H119&gt;='Intersection Mileposts'!$F$5,H119&lt;='Intersection Mileposts'!$G$5),"Y",IF(AND(H119&gt;='Intersection Mileposts'!$F$6,H119&lt;='Intersection Mileposts'!$G$6),"Y",IF(AND(H119&gt;='Intersection Mileposts'!$F$7,H119&lt;='Intersection Mileposts'!$G$7),"Y",IF(AND(H119&gt;='Intersection Mileposts'!$F$8,H119&lt;='Intersection Mileposts'!$G$8),"Y",IF(AND(H119&gt;='Intersection Mileposts'!$F$9,H119&lt;='Intersection Mileposts'!$G$9),"Y",IF(AND(H119&gt;='Intersection Mileposts'!$F$10,H119&lt;='Intersection Mileposts'!$G$10),"Y",IF(AND(H119&gt;='Intersection Mileposts'!$F$11,H119&lt;='Intersection Mileposts'!$G$11),"Y",IF(AND(H119&gt;='Intersection Mileposts'!$F$12,H119&lt;='Intersection Mileposts'!$G$12),"Y",IF(AND(H119&gt;='Intersection Mileposts'!$F$13,H119&lt;='Intersection Mileposts'!$G$13),"Y",IF(AND(H119&gt;='Intersection Mileposts'!$F$14,H119&lt;='Intersection Mileposts'!$G$14),"Y",IF(AND(H119&gt;='Intersection Mileposts'!$F$15,H119&lt;='Intersection Mileposts'!$G$15),"Y",IF(AND(H119&gt;='Intersection Mileposts'!$F$16,H119&lt;='Intersection Mileposts'!$G$16),"Y",IF(AND(H119&gt;='Intersection Mileposts'!$F$17,H119&lt;='Intersection Mileposts'!$G$17),"Y",IF(AND(H119&gt;='Intersection Mileposts'!$F$18,H119&lt;='Intersection Mileposts'!$G$18),"Y",IF(AND(H119&gt;='Intersection Mileposts'!$F$19,H119&lt;='Intersection Mileposts'!$G$19),"Y",IF(AND(H119&gt;='Intersection Mileposts'!$F$20,H119&lt;='Intersection Mileposts'!$G$20),"Y",IF(AND(H119&gt;='Intersection Mileposts'!$F$21,H119&lt;='Intersection Mileposts'!$G$21),"Y",IF(AND(H119&gt;='Intersection Mileposts'!$F$22,H119&lt;='Intersection Mileposts'!$G$22),"Y",IF(AND(H119&gt;='Intersection Mileposts'!$F$23,H119&lt;='Intersection Mileposts'!$G$23),"Y",IF(AND(H119&gt;='Intersection Mileposts'!$F$24,H119&lt;='Intersection Mileposts'!$G$24),"Y",IF(AND(H119&gt;='Intersection Mileposts'!$F$25,H119&lt;='Intersection Mileposts'!$G$25),"Y",IF(AND(H119&gt;='Intersection Mileposts'!$F$26,H119&lt;='Intersection Mileposts'!$G$26),"Y",IF(AND(H119&gt;='Intersection Mileposts'!$F$27,H119&lt;='Intersection Mileposts'!$G$27),"Y",IF(AND(H119&gt;='Intersection Mileposts'!$F$28,H119&lt;='Intersection Mileposts'!$G$28),"Y",IF(AND(H119&gt;='Intersection Mileposts'!$F$29,H119&lt;='Intersection Mileposts'!$G$29),"Y", IF(AND(H119&gt;='Intersection Mileposts'!$F$30,H119&lt;='Intersection Mileposts'!$G$30),"Y",IF(AND(H119&gt;='Intersection Mileposts'!$F$31,H119&lt;='Intersection Mileposts'!$G$31),"Y",IF(AND(H119&gt;='Intersection Mileposts'!$F$32,H119&lt;='Intersection Mileposts'!$G$32),"Y",IF(AND(H119&gt;='Intersection Mileposts'!$F$33,H119&lt;='Intersection Mileposts'!$G$33),"Y",IF(AND(H119&gt;='Intersection Mileposts'!$F$34,H119&lt;='Intersection Mileposts'!$G$34),"Y",IF(AND(H119&gt;='Intersection Mileposts'!$F$35,H119&lt;='Intersection Mileposts'!$G$35),"Y",IF(AND(H119&gt;='Intersection Mileposts'!$F$36,H119&lt;='Intersection Mileposts'!$G$36),"Y",IF(AND(H119&gt;='Intersection Mileposts'!$F$37,H119&lt;='Intersection Mileposts'!$G$37),"Y",IF(AND(H119&gt;='Intersection Mileposts'!$F$38,H119&lt;='Intersection Mileposts'!$G$38),"Y",IF(AND(H119&gt;='Intersection Mileposts'!$F$39,H119&lt;='Intersection Mileposts'!$G$39),"Y","N"))))))))))))))))))))))))))))))))))))</f>
        <v/>
      </c>
    </row>
    <row r="120" spans="1:46" x14ac:dyDescent="0.35">
      <c r="A120" s="271"/>
      <c r="B120" s="269"/>
      <c r="C120" s="270"/>
      <c r="D120" s="270"/>
      <c r="E120" s="270"/>
      <c r="F120" s="270"/>
      <c r="G120" s="272"/>
      <c r="H120" s="273"/>
      <c r="I120" s="271"/>
      <c r="J120" s="268"/>
      <c r="K120" s="268"/>
      <c r="L120" s="274"/>
      <c r="M120" s="275"/>
      <c r="N120" s="276"/>
      <c r="P120" s="291" t="str">
        <f>IF(R120 = "", "", COUNT($R$4:R120))</f>
        <v/>
      </c>
      <c r="Q120" s="291" t="str">
        <f t="shared" si="9"/>
        <v/>
      </c>
      <c r="R120" s="292" t="str">
        <f t="shared" si="10"/>
        <v/>
      </c>
      <c r="S120" s="293" t="str">
        <f t="shared" si="12"/>
        <v/>
      </c>
      <c r="T120" s="294" t="str">
        <f t="shared" si="13"/>
        <v/>
      </c>
      <c r="U120" s="295" t="str">
        <f t="shared" si="14"/>
        <v/>
      </c>
      <c r="V120" s="296" t="str">
        <f t="shared" si="15"/>
        <v/>
      </c>
      <c r="W120" s="8"/>
      <c r="AR120" s="2" t="str">
        <f t="shared" si="16"/>
        <v/>
      </c>
      <c r="AS120" s="2" t="str">
        <f t="shared" si="11"/>
        <v/>
      </c>
      <c r="AT120" s="2" t="str">
        <f>IF(AR120="","",IF(AND(H120&gt;='Intersection Mileposts'!$F$5,H120&lt;='Intersection Mileposts'!$G$5),"Y",IF(AND(H120&gt;='Intersection Mileposts'!$F$6,H120&lt;='Intersection Mileposts'!$G$6),"Y",IF(AND(H120&gt;='Intersection Mileposts'!$F$7,H120&lt;='Intersection Mileposts'!$G$7),"Y",IF(AND(H120&gt;='Intersection Mileposts'!$F$8,H120&lt;='Intersection Mileposts'!$G$8),"Y",IF(AND(H120&gt;='Intersection Mileposts'!$F$9,H120&lt;='Intersection Mileposts'!$G$9),"Y",IF(AND(H120&gt;='Intersection Mileposts'!$F$10,H120&lt;='Intersection Mileposts'!$G$10),"Y",IF(AND(H120&gt;='Intersection Mileposts'!$F$11,H120&lt;='Intersection Mileposts'!$G$11),"Y",IF(AND(H120&gt;='Intersection Mileposts'!$F$12,H120&lt;='Intersection Mileposts'!$G$12),"Y",IF(AND(H120&gt;='Intersection Mileposts'!$F$13,H120&lt;='Intersection Mileposts'!$G$13),"Y",IF(AND(H120&gt;='Intersection Mileposts'!$F$14,H120&lt;='Intersection Mileposts'!$G$14),"Y",IF(AND(H120&gt;='Intersection Mileposts'!$F$15,H120&lt;='Intersection Mileposts'!$G$15),"Y",IF(AND(H120&gt;='Intersection Mileposts'!$F$16,H120&lt;='Intersection Mileposts'!$G$16),"Y",IF(AND(H120&gt;='Intersection Mileposts'!$F$17,H120&lt;='Intersection Mileposts'!$G$17),"Y",IF(AND(H120&gt;='Intersection Mileposts'!$F$18,H120&lt;='Intersection Mileposts'!$G$18),"Y",IF(AND(H120&gt;='Intersection Mileposts'!$F$19,H120&lt;='Intersection Mileposts'!$G$19),"Y",IF(AND(H120&gt;='Intersection Mileposts'!$F$20,H120&lt;='Intersection Mileposts'!$G$20),"Y",IF(AND(H120&gt;='Intersection Mileposts'!$F$21,H120&lt;='Intersection Mileposts'!$G$21),"Y",IF(AND(H120&gt;='Intersection Mileposts'!$F$22,H120&lt;='Intersection Mileposts'!$G$22),"Y",IF(AND(H120&gt;='Intersection Mileposts'!$F$23,H120&lt;='Intersection Mileposts'!$G$23),"Y",IF(AND(H120&gt;='Intersection Mileposts'!$F$24,H120&lt;='Intersection Mileposts'!$G$24),"Y",IF(AND(H120&gt;='Intersection Mileposts'!$F$25,H120&lt;='Intersection Mileposts'!$G$25),"Y",IF(AND(H120&gt;='Intersection Mileposts'!$F$26,H120&lt;='Intersection Mileposts'!$G$26),"Y",IF(AND(H120&gt;='Intersection Mileposts'!$F$27,H120&lt;='Intersection Mileposts'!$G$27),"Y",IF(AND(H120&gt;='Intersection Mileposts'!$F$28,H120&lt;='Intersection Mileposts'!$G$28),"Y",IF(AND(H120&gt;='Intersection Mileposts'!$F$29,H120&lt;='Intersection Mileposts'!$G$29),"Y", IF(AND(H120&gt;='Intersection Mileposts'!$F$30,H120&lt;='Intersection Mileposts'!$G$30),"Y",IF(AND(H120&gt;='Intersection Mileposts'!$F$31,H120&lt;='Intersection Mileposts'!$G$31),"Y",IF(AND(H120&gt;='Intersection Mileposts'!$F$32,H120&lt;='Intersection Mileposts'!$G$32),"Y",IF(AND(H120&gt;='Intersection Mileposts'!$F$33,H120&lt;='Intersection Mileposts'!$G$33),"Y",IF(AND(H120&gt;='Intersection Mileposts'!$F$34,H120&lt;='Intersection Mileposts'!$G$34),"Y",IF(AND(H120&gt;='Intersection Mileposts'!$F$35,H120&lt;='Intersection Mileposts'!$G$35),"Y",IF(AND(H120&gt;='Intersection Mileposts'!$F$36,H120&lt;='Intersection Mileposts'!$G$36),"Y",IF(AND(H120&gt;='Intersection Mileposts'!$F$37,H120&lt;='Intersection Mileposts'!$G$37),"Y",IF(AND(H120&gt;='Intersection Mileposts'!$F$38,H120&lt;='Intersection Mileposts'!$G$38),"Y",IF(AND(H120&gt;='Intersection Mileposts'!$F$39,H120&lt;='Intersection Mileposts'!$G$39),"Y","N"))))))))))))))))))))))))))))))))))))</f>
        <v/>
      </c>
    </row>
    <row r="121" spans="1:46" x14ac:dyDescent="0.35">
      <c r="A121" s="271"/>
      <c r="B121" s="269"/>
      <c r="C121" s="270"/>
      <c r="D121" s="270"/>
      <c r="E121" s="270"/>
      <c r="F121" s="270"/>
      <c r="G121" s="272"/>
      <c r="H121" s="273"/>
      <c r="I121" s="271"/>
      <c r="J121" s="268"/>
      <c r="K121" s="268"/>
      <c r="L121" s="274"/>
      <c r="M121" s="275"/>
      <c r="N121" s="276"/>
      <c r="P121" s="291" t="str">
        <f>IF(R121 = "", "", COUNT($R$4:R121))</f>
        <v/>
      </c>
      <c r="Q121" s="291" t="str">
        <f t="shared" si="9"/>
        <v/>
      </c>
      <c r="R121" s="292" t="str">
        <f t="shared" si="10"/>
        <v/>
      </c>
      <c r="S121" s="293" t="str">
        <f t="shared" si="12"/>
        <v/>
      </c>
      <c r="T121" s="294" t="str">
        <f t="shared" si="13"/>
        <v/>
      </c>
      <c r="U121" s="295" t="str">
        <f t="shared" si="14"/>
        <v/>
      </c>
      <c r="V121" s="296" t="str">
        <f t="shared" si="15"/>
        <v/>
      </c>
      <c r="W121" s="8"/>
      <c r="AR121" s="2" t="str">
        <f t="shared" si="16"/>
        <v/>
      </c>
      <c r="AS121" s="2" t="str">
        <f t="shared" si="11"/>
        <v/>
      </c>
      <c r="AT121" s="2" t="str">
        <f>IF(AR121="","",IF(AND(H121&gt;='Intersection Mileposts'!$F$5,H121&lt;='Intersection Mileposts'!$G$5),"Y",IF(AND(H121&gt;='Intersection Mileposts'!$F$6,H121&lt;='Intersection Mileposts'!$G$6),"Y",IF(AND(H121&gt;='Intersection Mileposts'!$F$7,H121&lt;='Intersection Mileposts'!$G$7),"Y",IF(AND(H121&gt;='Intersection Mileposts'!$F$8,H121&lt;='Intersection Mileposts'!$G$8),"Y",IF(AND(H121&gt;='Intersection Mileposts'!$F$9,H121&lt;='Intersection Mileposts'!$G$9),"Y",IF(AND(H121&gt;='Intersection Mileposts'!$F$10,H121&lt;='Intersection Mileposts'!$G$10),"Y",IF(AND(H121&gt;='Intersection Mileposts'!$F$11,H121&lt;='Intersection Mileposts'!$G$11),"Y",IF(AND(H121&gt;='Intersection Mileposts'!$F$12,H121&lt;='Intersection Mileposts'!$G$12),"Y",IF(AND(H121&gt;='Intersection Mileposts'!$F$13,H121&lt;='Intersection Mileposts'!$G$13),"Y",IF(AND(H121&gt;='Intersection Mileposts'!$F$14,H121&lt;='Intersection Mileposts'!$G$14),"Y",IF(AND(H121&gt;='Intersection Mileposts'!$F$15,H121&lt;='Intersection Mileposts'!$G$15),"Y",IF(AND(H121&gt;='Intersection Mileposts'!$F$16,H121&lt;='Intersection Mileposts'!$G$16),"Y",IF(AND(H121&gt;='Intersection Mileposts'!$F$17,H121&lt;='Intersection Mileposts'!$G$17),"Y",IF(AND(H121&gt;='Intersection Mileposts'!$F$18,H121&lt;='Intersection Mileposts'!$G$18),"Y",IF(AND(H121&gt;='Intersection Mileposts'!$F$19,H121&lt;='Intersection Mileposts'!$G$19),"Y",IF(AND(H121&gt;='Intersection Mileposts'!$F$20,H121&lt;='Intersection Mileposts'!$G$20),"Y",IF(AND(H121&gt;='Intersection Mileposts'!$F$21,H121&lt;='Intersection Mileposts'!$G$21),"Y",IF(AND(H121&gt;='Intersection Mileposts'!$F$22,H121&lt;='Intersection Mileposts'!$G$22),"Y",IF(AND(H121&gt;='Intersection Mileposts'!$F$23,H121&lt;='Intersection Mileposts'!$G$23),"Y",IF(AND(H121&gt;='Intersection Mileposts'!$F$24,H121&lt;='Intersection Mileposts'!$G$24),"Y",IF(AND(H121&gt;='Intersection Mileposts'!$F$25,H121&lt;='Intersection Mileposts'!$G$25),"Y",IF(AND(H121&gt;='Intersection Mileposts'!$F$26,H121&lt;='Intersection Mileposts'!$G$26),"Y",IF(AND(H121&gt;='Intersection Mileposts'!$F$27,H121&lt;='Intersection Mileposts'!$G$27),"Y",IF(AND(H121&gt;='Intersection Mileposts'!$F$28,H121&lt;='Intersection Mileposts'!$G$28),"Y",IF(AND(H121&gt;='Intersection Mileposts'!$F$29,H121&lt;='Intersection Mileposts'!$G$29),"Y", IF(AND(H121&gt;='Intersection Mileposts'!$F$30,H121&lt;='Intersection Mileposts'!$G$30),"Y",IF(AND(H121&gt;='Intersection Mileposts'!$F$31,H121&lt;='Intersection Mileposts'!$G$31),"Y",IF(AND(H121&gt;='Intersection Mileposts'!$F$32,H121&lt;='Intersection Mileposts'!$G$32),"Y",IF(AND(H121&gt;='Intersection Mileposts'!$F$33,H121&lt;='Intersection Mileposts'!$G$33),"Y",IF(AND(H121&gt;='Intersection Mileposts'!$F$34,H121&lt;='Intersection Mileposts'!$G$34),"Y",IF(AND(H121&gt;='Intersection Mileposts'!$F$35,H121&lt;='Intersection Mileposts'!$G$35),"Y",IF(AND(H121&gt;='Intersection Mileposts'!$F$36,H121&lt;='Intersection Mileposts'!$G$36),"Y",IF(AND(H121&gt;='Intersection Mileposts'!$F$37,H121&lt;='Intersection Mileposts'!$G$37),"Y",IF(AND(H121&gt;='Intersection Mileposts'!$F$38,H121&lt;='Intersection Mileposts'!$G$38),"Y",IF(AND(H121&gt;='Intersection Mileposts'!$F$39,H121&lt;='Intersection Mileposts'!$G$39),"Y","N"))))))))))))))))))))))))))))))))))))</f>
        <v/>
      </c>
    </row>
    <row r="122" spans="1:46" x14ac:dyDescent="0.35">
      <c r="A122" s="271"/>
      <c r="B122" s="269"/>
      <c r="C122" s="270"/>
      <c r="D122" s="270"/>
      <c r="E122" s="270"/>
      <c r="F122" s="270"/>
      <c r="G122" s="272"/>
      <c r="H122" s="273"/>
      <c r="I122" s="271"/>
      <c r="J122" s="268"/>
      <c r="K122" s="268"/>
      <c r="L122" s="274"/>
      <c r="M122" s="275"/>
      <c r="N122" s="276"/>
      <c r="P122" s="291" t="str">
        <f>IF(R122 = "", "", COUNT($R$4:R122))</f>
        <v/>
      </c>
      <c r="Q122" s="291" t="str">
        <f t="shared" si="9"/>
        <v/>
      </c>
      <c r="R122" s="292" t="str">
        <f t="shared" si="10"/>
        <v/>
      </c>
      <c r="S122" s="293" t="str">
        <f t="shared" si="12"/>
        <v/>
      </c>
      <c r="T122" s="294" t="str">
        <f t="shared" si="13"/>
        <v/>
      </c>
      <c r="U122" s="295" t="str">
        <f t="shared" si="14"/>
        <v/>
      </c>
      <c r="V122" s="296" t="str">
        <f t="shared" si="15"/>
        <v/>
      </c>
      <c r="W122" s="8"/>
      <c r="AR122" s="2" t="str">
        <f t="shared" si="16"/>
        <v/>
      </c>
      <c r="AS122" s="2" t="str">
        <f t="shared" si="11"/>
        <v/>
      </c>
      <c r="AT122" s="2" t="str">
        <f>IF(AR122="","",IF(AND(H122&gt;='Intersection Mileposts'!$F$5,H122&lt;='Intersection Mileposts'!$G$5),"Y",IF(AND(H122&gt;='Intersection Mileposts'!$F$6,H122&lt;='Intersection Mileposts'!$G$6),"Y",IF(AND(H122&gt;='Intersection Mileposts'!$F$7,H122&lt;='Intersection Mileposts'!$G$7),"Y",IF(AND(H122&gt;='Intersection Mileposts'!$F$8,H122&lt;='Intersection Mileposts'!$G$8),"Y",IF(AND(H122&gt;='Intersection Mileposts'!$F$9,H122&lt;='Intersection Mileposts'!$G$9),"Y",IF(AND(H122&gt;='Intersection Mileposts'!$F$10,H122&lt;='Intersection Mileposts'!$G$10),"Y",IF(AND(H122&gt;='Intersection Mileposts'!$F$11,H122&lt;='Intersection Mileposts'!$G$11),"Y",IF(AND(H122&gt;='Intersection Mileposts'!$F$12,H122&lt;='Intersection Mileposts'!$G$12),"Y",IF(AND(H122&gt;='Intersection Mileposts'!$F$13,H122&lt;='Intersection Mileposts'!$G$13),"Y",IF(AND(H122&gt;='Intersection Mileposts'!$F$14,H122&lt;='Intersection Mileposts'!$G$14),"Y",IF(AND(H122&gt;='Intersection Mileposts'!$F$15,H122&lt;='Intersection Mileposts'!$G$15),"Y",IF(AND(H122&gt;='Intersection Mileposts'!$F$16,H122&lt;='Intersection Mileposts'!$G$16),"Y",IF(AND(H122&gt;='Intersection Mileposts'!$F$17,H122&lt;='Intersection Mileposts'!$G$17),"Y",IF(AND(H122&gt;='Intersection Mileposts'!$F$18,H122&lt;='Intersection Mileposts'!$G$18),"Y",IF(AND(H122&gt;='Intersection Mileposts'!$F$19,H122&lt;='Intersection Mileposts'!$G$19),"Y",IF(AND(H122&gt;='Intersection Mileposts'!$F$20,H122&lt;='Intersection Mileposts'!$G$20),"Y",IF(AND(H122&gt;='Intersection Mileposts'!$F$21,H122&lt;='Intersection Mileposts'!$G$21),"Y",IF(AND(H122&gt;='Intersection Mileposts'!$F$22,H122&lt;='Intersection Mileposts'!$G$22),"Y",IF(AND(H122&gt;='Intersection Mileposts'!$F$23,H122&lt;='Intersection Mileposts'!$G$23),"Y",IF(AND(H122&gt;='Intersection Mileposts'!$F$24,H122&lt;='Intersection Mileposts'!$G$24),"Y",IF(AND(H122&gt;='Intersection Mileposts'!$F$25,H122&lt;='Intersection Mileposts'!$G$25),"Y",IF(AND(H122&gt;='Intersection Mileposts'!$F$26,H122&lt;='Intersection Mileposts'!$G$26),"Y",IF(AND(H122&gt;='Intersection Mileposts'!$F$27,H122&lt;='Intersection Mileposts'!$G$27),"Y",IF(AND(H122&gt;='Intersection Mileposts'!$F$28,H122&lt;='Intersection Mileposts'!$G$28),"Y",IF(AND(H122&gt;='Intersection Mileposts'!$F$29,H122&lt;='Intersection Mileposts'!$G$29),"Y", IF(AND(H122&gt;='Intersection Mileposts'!$F$30,H122&lt;='Intersection Mileposts'!$G$30),"Y",IF(AND(H122&gt;='Intersection Mileposts'!$F$31,H122&lt;='Intersection Mileposts'!$G$31),"Y",IF(AND(H122&gt;='Intersection Mileposts'!$F$32,H122&lt;='Intersection Mileposts'!$G$32),"Y",IF(AND(H122&gt;='Intersection Mileposts'!$F$33,H122&lt;='Intersection Mileposts'!$G$33),"Y",IF(AND(H122&gt;='Intersection Mileposts'!$F$34,H122&lt;='Intersection Mileposts'!$G$34),"Y",IF(AND(H122&gt;='Intersection Mileposts'!$F$35,H122&lt;='Intersection Mileposts'!$G$35),"Y",IF(AND(H122&gt;='Intersection Mileposts'!$F$36,H122&lt;='Intersection Mileposts'!$G$36),"Y",IF(AND(H122&gt;='Intersection Mileposts'!$F$37,H122&lt;='Intersection Mileposts'!$G$37),"Y",IF(AND(H122&gt;='Intersection Mileposts'!$F$38,H122&lt;='Intersection Mileposts'!$G$38),"Y",IF(AND(H122&gt;='Intersection Mileposts'!$F$39,H122&lt;='Intersection Mileposts'!$G$39),"Y","N"))))))))))))))))))))))))))))))))))))</f>
        <v/>
      </c>
    </row>
    <row r="123" spans="1:46" x14ac:dyDescent="0.35">
      <c r="A123" s="271"/>
      <c r="B123" s="269"/>
      <c r="C123" s="270"/>
      <c r="D123" s="270"/>
      <c r="E123" s="270"/>
      <c r="F123" s="270"/>
      <c r="G123" s="272"/>
      <c r="H123" s="273"/>
      <c r="I123" s="271"/>
      <c r="J123" s="268"/>
      <c r="K123" s="268"/>
      <c r="L123" s="274"/>
      <c r="M123" s="275"/>
      <c r="N123" s="276"/>
      <c r="P123" s="291" t="str">
        <f>IF(R123 = "", "", COUNT($R$4:R123))</f>
        <v/>
      </c>
      <c r="Q123" s="291" t="str">
        <f t="shared" si="9"/>
        <v/>
      </c>
      <c r="R123" s="292" t="str">
        <f t="shared" si="10"/>
        <v/>
      </c>
      <c r="S123" s="293" t="str">
        <f t="shared" si="12"/>
        <v/>
      </c>
      <c r="T123" s="294" t="str">
        <f t="shared" si="13"/>
        <v/>
      </c>
      <c r="U123" s="295" t="str">
        <f t="shared" si="14"/>
        <v/>
      </c>
      <c r="V123" s="296" t="str">
        <f t="shared" si="15"/>
        <v/>
      </c>
      <c r="W123" s="8"/>
      <c r="AR123" s="2" t="str">
        <f t="shared" si="16"/>
        <v/>
      </c>
      <c r="AS123" s="2" t="str">
        <f t="shared" si="11"/>
        <v/>
      </c>
      <c r="AT123" s="2" t="str">
        <f>IF(AR123="","",IF(AND(H123&gt;='Intersection Mileposts'!$F$5,H123&lt;='Intersection Mileposts'!$G$5),"Y",IF(AND(H123&gt;='Intersection Mileposts'!$F$6,H123&lt;='Intersection Mileposts'!$G$6),"Y",IF(AND(H123&gt;='Intersection Mileposts'!$F$7,H123&lt;='Intersection Mileposts'!$G$7),"Y",IF(AND(H123&gt;='Intersection Mileposts'!$F$8,H123&lt;='Intersection Mileposts'!$G$8),"Y",IF(AND(H123&gt;='Intersection Mileposts'!$F$9,H123&lt;='Intersection Mileposts'!$G$9),"Y",IF(AND(H123&gt;='Intersection Mileposts'!$F$10,H123&lt;='Intersection Mileposts'!$G$10),"Y",IF(AND(H123&gt;='Intersection Mileposts'!$F$11,H123&lt;='Intersection Mileposts'!$G$11),"Y",IF(AND(H123&gt;='Intersection Mileposts'!$F$12,H123&lt;='Intersection Mileposts'!$G$12),"Y",IF(AND(H123&gt;='Intersection Mileposts'!$F$13,H123&lt;='Intersection Mileposts'!$G$13),"Y",IF(AND(H123&gt;='Intersection Mileposts'!$F$14,H123&lt;='Intersection Mileposts'!$G$14),"Y",IF(AND(H123&gt;='Intersection Mileposts'!$F$15,H123&lt;='Intersection Mileposts'!$G$15),"Y",IF(AND(H123&gt;='Intersection Mileposts'!$F$16,H123&lt;='Intersection Mileposts'!$G$16),"Y",IF(AND(H123&gt;='Intersection Mileposts'!$F$17,H123&lt;='Intersection Mileposts'!$G$17),"Y",IF(AND(H123&gt;='Intersection Mileposts'!$F$18,H123&lt;='Intersection Mileposts'!$G$18),"Y",IF(AND(H123&gt;='Intersection Mileposts'!$F$19,H123&lt;='Intersection Mileposts'!$G$19),"Y",IF(AND(H123&gt;='Intersection Mileposts'!$F$20,H123&lt;='Intersection Mileposts'!$G$20),"Y",IF(AND(H123&gt;='Intersection Mileposts'!$F$21,H123&lt;='Intersection Mileposts'!$G$21),"Y",IF(AND(H123&gt;='Intersection Mileposts'!$F$22,H123&lt;='Intersection Mileposts'!$G$22),"Y",IF(AND(H123&gt;='Intersection Mileposts'!$F$23,H123&lt;='Intersection Mileposts'!$G$23),"Y",IF(AND(H123&gt;='Intersection Mileposts'!$F$24,H123&lt;='Intersection Mileposts'!$G$24),"Y",IF(AND(H123&gt;='Intersection Mileposts'!$F$25,H123&lt;='Intersection Mileposts'!$G$25),"Y",IF(AND(H123&gt;='Intersection Mileposts'!$F$26,H123&lt;='Intersection Mileposts'!$G$26),"Y",IF(AND(H123&gt;='Intersection Mileposts'!$F$27,H123&lt;='Intersection Mileposts'!$G$27),"Y",IF(AND(H123&gt;='Intersection Mileposts'!$F$28,H123&lt;='Intersection Mileposts'!$G$28),"Y",IF(AND(H123&gt;='Intersection Mileposts'!$F$29,H123&lt;='Intersection Mileposts'!$G$29),"Y", IF(AND(H123&gt;='Intersection Mileposts'!$F$30,H123&lt;='Intersection Mileposts'!$G$30),"Y",IF(AND(H123&gt;='Intersection Mileposts'!$F$31,H123&lt;='Intersection Mileposts'!$G$31),"Y",IF(AND(H123&gt;='Intersection Mileposts'!$F$32,H123&lt;='Intersection Mileposts'!$G$32),"Y",IF(AND(H123&gt;='Intersection Mileposts'!$F$33,H123&lt;='Intersection Mileposts'!$G$33),"Y",IF(AND(H123&gt;='Intersection Mileposts'!$F$34,H123&lt;='Intersection Mileposts'!$G$34),"Y",IF(AND(H123&gt;='Intersection Mileposts'!$F$35,H123&lt;='Intersection Mileposts'!$G$35),"Y",IF(AND(H123&gt;='Intersection Mileposts'!$F$36,H123&lt;='Intersection Mileposts'!$G$36),"Y",IF(AND(H123&gt;='Intersection Mileposts'!$F$37,H123&lt;='Intersection Mileposts'!$G$37),"Y",IF(AND(H123&gt;='Intersection Mileposts'!$F$38,H123&lt;='Intersection Mileposts'!$G$38),"Y",IF(AND(H123&gt;='Intersection Mileposts'!$F$39,H123&lt;='Intersection Mileposts'!$G$39),"Y","N"))))))))))))))))))))))))))))))))))))</f>
        <v/>
      </c>
    </row>
    <row r="124" spans="1:46" x14ac:dyDescent="0.35">
      <c r="A124" s="271"/>
      <c r="B124" s="269"/>
      <c r="C124" s="270"/>
      <c r="D124" s="270"/>
      <c r="E124" s="270"/>
      <c r="F124" s="270"/>
      <c r="G124" s="272"/>
      <c r="H124" s="273"/>
      <c r="I124" s="271"/>
      <c r="J124" s="268"/>
      <c r="K124" s="268"/>
      <c r="L124" s="274"/>
      <c r="M124" s="275"/>
      <c r="N124" s="276"/>
      <c r="P124" s="291" t="str">
        <f>IF(R124 = "", "", COUNT($R$4:R124))</f>
        <v/>
      </c>
      <c r="Q124" s="291" t="str">
        <f t="shared" si="9"/>
        <v/>
      </c>
      <c r="R124" s="292" t="str">
        <f t="shared" si="10"/>
        <v/>
      </c>
      <c r="S124" s="293" t="str">
        <f t="shared" si="12"/>
        <v/>
      </c>
      <c r="T124" s="294" t="str">
        <f t="shared" si="13"/>
        <v/>
      </c>
      <c r="U124" s="295" t="str">
        <f t="shared" si="14"/>
        <v/>
      </c>
      <c r="V124" s="296" t="str">
        <f t="shared" si="15"/>
        <v/>
      </c>
      <c r="W124" s="8"/>
      <c r="AR124" s="2" t="str">
        <f t="shared" si="16"/>
        <v/>
      </c>
      <c r="AS124" s="2" t="str">
        <f t="shared" si="11"/>
        <v/>
      </c>
      <c r="AT124" s="2" t="str">
        <f>IF(AR124="","",IF(AND(H124&gt;='Intersection Mileposts'!$F$5,H124&lt;='Intersection Mileposts'!$G$5),"Y",IF(AND(H124&gt;='Intersection Mileposts'!$F$6,H124&lt;='Intersection Mileposts'!$G$6),"Y",IF(AND(H124&gt;='Intersection Mileposts'!$F$7,H124&lt;='Intersection Mileposts'!$G$7),"Y",IF(AND(H124&gt;='Intersection Mileposts'!$F$8,H124&lt;='Intersection Mileposts'!$G$8),"Y",IF(AND(H124&gt;='Intersection Mileposts'!$F$9,H124&lt;='Intersection Mileposts'!$G$9),"Y",IF(AND(H124&gt;='Intersection Mileposts'!$F$10,H124&lt;='Intersection Mileposts'!$G$10),"Y",IF(AND(H124&gt;='Intersection Mileposts'!$F$11,H124&lt;='Intersection Mileposts'!$G$11),"Y",IF(AND(H124&gt;='Intersection Mileposts'!$F$12,H124&lt;='Intersection Mileposts'!$G$12),"Y",IF(AND(H124&gt;='Intersection Mileposts'!$F$13,H124&lt;='Intersection Mileposts'!$G$13),"Y",IF(AND(H124&gt;='Intersection Mileposts'!$F$14,H124&lt;='Intersection Mileposts'!$G$14),"Y",IF(AND(H124&gt;='Intersection Mileposts'!$F$15,H124&lt;='Intersection Mileposts'!$G$15),"Y",IF(AND(H124&gt;='Intersection Mileposts'!$F$16,H124&lt;='Intersection Mileposts'!$G$16),"Y",IF(AND(H124&gt;='Intersection Mileposts'!$F$17,H124&lt;='Intersection Mileposts'!$G$17),"Y",IF(AND(H124&gt;='Intersection Mileposts'!$F$18,H124&lt;='Intersection Mileposts'!$G$18),"Y",IF(AND(H124&gt;='Intersection Mileposts'!$F$19,H124&lt;='Intersection Mileposts'!$G$19),"Y",IF(AND(H124&gt;='Intersection Mileposts'!$F$20,H124&lt;='Intersection Mileposts'!$G$20),"Y",IF(AND(H124&gt;='Intersection Mileposts'!$F$21,H124&lt;='Intersection Mileposts'!$G$21),"Y",IF(AND(H124&gt;='Intersection Mileposts'!$F$22,H124&lt;='Intersection Mileposts'!$G$22),"Y",IF(AND(H124&gt;='Intersection Mileposts'!$F$23,H124&lt;='Intersection Mileposts'!$G$23),"Y",IF(AND(H124&gt;='Intersection Mileposts'!$F$24,H124&lt;='Intersection Mileposts'!$G$24),"Y",IF(AND(H124&gt;='Intersection Mileposts'!$F$25,H124&lt;='Intersection Mileposts'!$G$25),"Y",IF(AND(H124&gt;='Intersection Mileposts'!$F$26,H124&lt;='Intersection Mileposts'!$G$26),"Y",IF(AND(H124&gt;='Intersection Mileposts'!$F$27,H124&lt;='Intersection Mileposts'!$G$27),"Y",IF(AND(H124&gt;='Intersection Mileposts'!$F$28,H124&lt;='Intersection Mileposts'!$G$28),"Y",IF(AND(H124&gt;='Intersection Mileposts'!$F$29,H124&lt;='Intersection Mileposts'!$G$29),"Y", IF(AND(H124&gt;='Intersection Mileposts'!$F$30,H124&lt;='Intersection Mileposts'!$G$30),"Y",IF(AND(H124&gt;='Intersection Mileposts'!$F$31,H124&lt;='Intersection Mileposts'!$G$31),"Y",IF(AND(H124&gt;='Intersection Mileposts'!$F$32,H124&lt;='Intersection Mileposts'!$G$32),"Y",IF(AND(H124&gt;='Intersection Mileposts'!$F$33,H124&lt;='Intersection Mileposts'!$G$33),"Y",IF(AND(H124&gt;='Intersection Mileposts'!$F$34,H124&lt;='Intersection Mileposts'!$G$34),"Y",IF(AND(H124&gt;='Intersection Mileposts'!$F$35,H124&lt;='Intersection Mileposts'!$G$35),"Y",IF(AND(H124&gt;='Intersection Mileposts'!$F$36,H124&lt;='Intersection Mileposts'!$G$36),"Y",IF(AND(H124&gt;='Intersection Mileposts'!$F$37,H124&lt;='Intersection Mileposts'!$G$37),"Y",IF(AND(H124&gt;='Intersection Mileposts'!$F$38,H124&lt;='Intersection Mileposts'!$G$38),"Y",IF(AND(H124&gt;='Intersection Mileposts'!$F$39,H124&lt;='Intersection Mileposts'!$G$39),"Y","N"))))))))))))))))))))))))))))))))))))</f>
        <v/>
      </c>
    </row>
    <row r="125" spans="1:46" x14ac:dyDescent="0.35">
      <c r="A125" s="271"/>
      <c r="B125" s="269"/>
      <c r="C125" s="270"/>
      <c r="D125" s="270"/>
      <c r="E125" s="270"/>
      <c r="F125" s="270"/>
      <c r="G125" s="272"/>
      <c r="H125" s="273"/>
      <c r="I125" s="271"/>
      <c r="J125" s="268"/>
      <c r="K125" s="268"/>
      <c r="L125" s="274"/>
      <c r="M125" s="275"/>
      <c r="N125" s="276"/>
      <c r="P125" s="291" t="str">
        <f>IF(R125 = "", "", COUNT($R$4:R125))</f>
        <v/>
      </c>
      <c r="Q125" s="291" t="str">
        <f t="shared" si="9"/>
        <v/>
      </c>
      <c r="R125" s="292" t="str">
        <f t="shared" si="10"/>
        <v/>
      </c>
      <c r="S125" s="293" t="str">
        <f t="shared" si="12"/>
        <v/>
      </c>
      <c r="T125" s="294" t="str">
        <f t="shared" si="13"/>
        <v/>
      </c>
      <c r="U125" s="295" t="str">
        <f t="shared" si="14"/>
        <v/>
      </c>
      <c r="V125" s="296" t="str">
        <f t="shared" si="15"/>
        <v/>
      </c>
      <c r="W125" s="8"/>
      <c r="AR125" s="2" t="str">
        <f t="shared" si="16"/>
        <v/>
      </c>
      <c r="AS125" s="2" t="str">
        <f t="shared" si="11"/>
        <v/>
      </c>
      <c r="AT125" s="2" t="str">
        <f>IF(AR125="","",IF(AND(H125&gt;='Intersection Mileposts'!$F$5,H125&lt;='Intersection Mileposts'!$G$5),"Y",IF(AND(H125&gt;='Intersection Mileposts'!$F$6,H125&lt;='Intersection Mileposts'!$G$6),"Y",IF(AND(H125&gt;='Intersection Mileposts'!$F$7,H125&lt;='Intersection Mileposts'!$G$7),"Y",IF(AND(H125&gt;='Intersection Mileposts'!$F$8,H125&lt;='Intersection Mileposts'!$G$8),"Y",IF(AND(H125&gt;='Intersection Mileposts'!$F$9,H125&lt;='Intersection Mileposts'!$G$9),"Y",IF(AND(H125&gt;='Intersection Mileposts'!$F$10,H125&lt;='Intersection Mileposts'!$G$10),"Y",IF(AND(H125&gt;='Intersection Mileposts'!$F$11,H125&lt;='Intersection Mileposts'!$G$11),"Y",IF(AND(H125&gt;='Intersection Mileposts'!$F$12,H125&lt;='Intersection Mileposts'!$G$12),"Y",IF(AND(H125&gt;='Intersection Mileposts'!$F$13,H125&lt;='Intersection Mileposts'!$G$13),"Y",IF(AND(H125&gt;='Intersection Mileposts'!$F$14,H125&lt;='Intersection Mileposts'!$G$14),"Y",IF(AND(H125&gt;='Intersection Mileposts'!$F$15,H125&lt;='Intersection Mileposts'!$G$15),"Y",IF(AND(H125&gt;='Intersection Mileposts'!$F$16,H125&lt;='Intersection Mileposts'!$G$16),"Y",IF(AND(H125&gt;='Intersection Mileposts'!$F$17,H125&lt;='Intersection Mileposts'!$G$17),"Y",IF(AND(H125&gt;='Intersection Mileposts'!$F$18,H125&lt;='Intersection Mileposts'!$G$18),"Y",IF(AND(H125&gt;='Intersection Mileposts'!$F$19,H125&lt;='Intersection Mileposts'!$G$19),"Y",IF(AND(H125&gt;='Intersection Mileposts'!$F$20,H125&lt;='Intersection Mileposts'!$G$20),"Y",IF(AND(H125&gt;='Intersection Mileposts'!$F$21,H125&lt;='Intersection Mileposts'!$G$21),"Y",IF(AND(H125&gt;='Intersection Mileposts'!$F$22,H125&lt;='Intersection Mileposts'!$G$22),"Y",IF(AND(H125&gt;='Intersection Mileposts'!$F$23,H125&lt;='Intersection Mileposts'!$G$23),"Y",IF(AND(H125&gt;='Intersection Mileposts'!$F$24,H125&lt;='Intersection Mileposts'!$G$24),"Y",IF(AND(H125&gt;='Intersection Mileposts'!$F$25,H125&lt;='Intersection Mileposts'!$G$25),"Y",IF(AND(H125&gt;='Intersection Mileposts'!$F$26,H125&lt;='Intersection Mileposts'!$G$26),"Y",IF(AND(H125&gt;='Intersection Mileposts'!$F$27,H125&lt;='Intersection Mileposts'!$G$27),"Y",IF(AND(H125&gt;='Intersection Mileposts'!$F$28,H125&lt;='Intersection Mileposts'!$G$28),"Y",IF(AND(H125&gt;='Intersection Mileposts'!$F$29,H125&lt;='Intersection Mileposts'!$G$29),"Y", IF(AND(H125&gt;='Intersection Mileposts'!$F$30,H125&lt;='Intersection Mileposts'!$G$30),"Y",IF(AND(H125&gt;='Intersection Mileposts'!$F$31,H125&lt;='Intersection Mileposts'!$G$31),"Y",IF(AND(H125&gt;='Intersection Mileposts'!$F$32,H125&lt;='Intersection Mileposts'!$G$32),"Y",IF(AND(H125&gt;='Intersection Mileposts'!$F$33,H125&lt;='Intersection Mileposts'!$G$33),"Y",IF(AND(H125&gt;='Intersection Mileposts'!$F$34,H125&lt;='Intersection Mileposts'!$G$34),"Y",IF(AND(H125&gt;='Intersection Mileposts'!$F$35,H125&lt;='Intersection Mileposts'!$G$35),"Y",IF(AND(H125&gt;='Intersection Mileposts'!$F$36,H125&lt;='Intersection Mileposts'!$G$36),"Y",IF(AND(H125&gt;='Intersection Mileposts'!$F$37,H125&lt;='Intersection Mileposts'!$G$37),"Y",IF(AND(H125&gt;='Intersection Mileposts'!$F$38,H125&lt;='Intersection Mileposts'!$G$38),"Y",IF(AND(H125&gt;='Intersection Mileposts'!$F$39,H125&lt;='Intersection Mileposts'!$G$39),"Y","N"))))))))))))))))))))))))))))))))))))</f>
        <v/>
      </c>
    </row>
    <row r="126" spans="1:46" x14ac:dyDescent="0.35">
      <c r="A126" s="271"/>
      <c r="B126" s="269"/>
      <c r="C126" s="270"/>
      <c r="D126" s="270"/>
      <c r="E126" s="270"/>
      <c r="F126" s="270"/>
      <c r="G126" s="272"/>
      <c r="H126" s="273"/>
      <c r="I126" s="271"/>
      <c r="J126" s="268"/>
      <c r="K126" s="268"/>
      <c r="L126" s="274"/>
      <c r="M126" s="275"/>
      <c r="N126" s="276"/>
      <c r="P126" s="291" t="str">
        <f>IF(R126 = "", "", COUNT($R$4:R126))</f>
        <v/>
      </c>
      <c r="Q126" s="291" t="str">
        <f t="shared" si="9"/>
        <v/>
      </c>
      <c r="R126" s="292" t="str">
        <f t="shared" si="10"/>
        <v/>
      </c>
      <c r="S126" s="293" t="str">
        <f t="shared" si="12"/>
        <v/>
      </c>
      <c r="T126" s="294" t="str">
        <f t="shared" si="13"/>
        <v/>
      </c>
      <c r="U126" s="295" t="str">
        <f t="shared" si="14"/>
        <v/>
      </c>
      <c r="V126" s="296" t="str">
        <f t="shared" si="15"/>
        <v/>
      </c>
      <c r="W126" s="8"/>
      <c r="AR126" s="2" t="str">
        <f t="shared" si="16"/>
        <v/>
      </c>
      <c r="AS126" s="2" t="str">
        <f t="shared" si="11"/>
        <v/>
      </c>
      <c r="AT126" s="2" t="str">
        <f>IF(AR126="","",IF(AND(H126&gt;='Intersection Mileposts'!$F$5,H126&lt;='Intersection Mileposts'!$G$5),"Y",IF(AND(H126&gt;='Intersection Mileposts'!$F$6,H126&lt;='Intersection Mileposts'!$G$6),"Y",IF(AND(H126&gt;='Intersection Mileposts'!$F$7,H126&lt;='Intersection Mileposts'!$G$7),"Y",IF(AND(H126&gt;='Intersection Mileposts'!$F$8,H126&lt;='Intersection Mileposts'!$G$8),"Y",IF(AND(H126&gt;='Intersection Mileposts'!$F$9,H126&lt;='Intersection Mileposts'!$G$9),"Y",IF(AND(H126&gt;='Intersection Mileposts'!$F$10,H126&lt;='Intersection Mileposts'!$G$10),"Y",IF(AND(H126&gt;='Intersection Mileposts'!$F$11,H126&lt;='Intersection Mileposts'!$G$11),"Y",IF(AND(H126&gt;='Intersection Mileposts'!$F$12,H126&lt;='Intersection Mileposts'!$G$12),"Y",IF(AND(H126&gt;='Intersection Mileposts'!$F$13,H126&lt;='Intersection Mileposts'!$G$13),"Y",IF(AND(H126&gt;='Intersection Mileposts'!$F$14,H126&lt;='Intersection Mileposts'!$G$14),"Y",IF(AND(H126&gt;='Intersection Mileposts'!$F$15,H126&lt;='Intersection Mileposts'!$G$15),"Y",IF(AND(H126&gt;='Intersection Mileposts'!$F$16,H126&lt;='Intersection Mileposts'!$G$16),"Y",IF(AND(H126&gt;='Intersection Mileposts'!$F$17,H126&lt;='Intersection Mileposts'!$G$17),"Y",IF(AND(H126&gt;='Intersection Mileposts'!$F$18,H126&lt;='Intersection Mileposts'!$G$18),"Y",IF(AND(H126&gt;='Intersection Mileposts'!$F$19,H126&lt;='Intersection Mileposts'!$G$19),"Y",IF(AND(H126&gt;='Intersection Mileposts'!$F$20,H126&lt;='Intersection Mileposts'!$G$20),"Y",IF(AND(H126&gt;='Intersection Mileposts'!$F$21,H126&lt;='Intersection Mileposts'!$G$21),"Y",IF(AND(H126&gt;='Intersection Mileposts'!$F$22,H126&lt;='Intersection Mileposts'!$G$22),"Y",IF(AND(H126&gt;='Intersection Mileposts'!$F$23,H126&lt;='Intersection Mileposts'!$G$23),"Y",IF(AND(H126&gt;='Intersection Mileposts'!$F$24,H126&lt;='Intersection Mileposts'!$G$24),"Y",IF(AND(H126&gt;='Intersection Mileposts'!$F$25,H126&lt;='Intersection Mileposts'!$G$25),"Y",IF(AND(H126&gt;='Intersection Mileposts'!$F$26,H126&lt;='Intersection Mileposts'!$G$26),"Y",IF(AND(H126&gt;='Intersection Mileposts'!$F$27,H126&lt;='Intersection Mileposts'!$G$27),"Y",IF(AND(H126&gt;='Intersection Mileposts'!$F$28,H126&lt;='Intersection Mileposts'!$G$28),"Y",IF(AND(H126&gt;='Intersection Mileposts'!$F$29,H126&lt;='Intersection Mileposts'!$G$29),"Y", IF(AND(H126&gt;='Intersection Mileposts'!$F$30,H126&lt;='Intersection Mileposts'!$G$30),"Y",IF(AND(H126&gt;='Intersection Mileposts'!$F$31,H126&lt;='Intersection Mileposts'!$G$31),"Y",IF(AND(H126&gt;='Intersection Mileposts'!$F$32,H126&lt;='Intersection Mileposts'!$G$32),"Y",IF(AND(H126&gt;='Intersection Mileposts'!$F$33,H126&lt;='Intersection Mileposts'!$G$33),"Y",IF(AND(H126&gt;='Intersection Mileposts'!$F$34,H126&lt;='Intersection Mileposts'!$G$34),"Y",IF(AND(H126&gt;='Intersection Mileposts'!$F$35,H126&lt;='Intersection Mileposts'!$G$35),"Y",IF(AND(H126&gt;='Intersection Mileposts'!$F$36,H126&lt;='Intersection Mileposts'!$G$36),"Y",IF(AND(H126&gt;='Intersection Mileposts'!$F$37,H126&lt;='Intersection Mileposts'!$G$37),"Y",IF(AND(H126&gt;='Intersection Mileposts'!$F$38,H126&lt;='Intersection Mileposts'!$G$38),"Y",IF(AND(H126&gt;='Intersection Mileposts'!$F$39,H126&lt;='Intersection Mileposts'!$G$39),"Y","N"))))))))))))))))))))))))))))))))))))</f>
        <v/>
      </c>
    </row>
    <row r="127" spans="1:46" x14ac:dyDescent="0.35">
      <c r="A127" s="271"/>
      <c r="B127" s="269"/>
      <c r="C127" s="270"/>
      <c r="D127" s="270"/>
      <c r="E127" s="270"/>
      <c r="F127" s="270"/>
      <c r="G127" s="272"/>
      <c r="H127" s="273"/>
      <c r="I127" s="271"/>
      <c r="J127" s="268"/>
      <c r="K127" s="268"/>
      <c r="L127" s="274"/>
      <c r="M127" s="275"/>
      <c r="N127" s="276"/>
      <c r="P127" s="291" t="str">
        <f>IF(R127 = "", "", COUNT($R$4:R127))</f>
        <v/>
      </c>
      <c r="Q127" s="291" t="str">
        <f t="shared" si="9"/>
        <v/>
      </c>
      <c r="R127" s="292" t="str">
        <f t="shared" si="10"/>
        <v/>
      </c>
      <c r="S127" s="293" t="str">
        <f t="shared" si="12"/>
        <v/>
      </c>
      <c r="T127" s="294" t="str">
        <f t="shared" si="13"/>
        <v/>
      </c>
      <c r="U127" s="295" t="str">
        <f t="shared" si="14"/>
        <v/>
      </c>
      <c r="V127" s="296" t="str">
        <f t="shared" si="15"/>
        <v/>
      </c>
      <c r="W127" s="8"/>
      <c r="AR127" s="2" t="str">
        <f t="shared" si="16"/>
        <v/>
      </c>
      <c r="AS127" s="2" t="str">
        <f t="shared" si="11"/>
        <v/>
      </c>
      <c r="AT127" s="2" t="str">
        <f>IF(AR127="","",IF(AND(H127&gt;='Intersection Mileposts'!$F$5,H127&lt;='Intersection Mileposts'!$G$5),"Y",IF(AND(H127&gt;='Intersection Mileposts'!$F$6,H127&lt;='Intersection Mileposts'!$G$6),"Y",IF(AND(H127&gt;='Intersection Mileposts'!$F$7,H127&lt;='Intersection Mileposts'!$G$7),"Y",IF(AND(H127&gt;='Intersection Mileposts'!$F$8,H127&lt;='Intersection Mileposts'!$G$8),"Y",IF(AND(H127&gt;='Intersection Mileposts'!$F$9,H127&lt;='Intersection Mileposts'!$G$9),"Y",IF(AND(H127&gt;='Intersection Mileposts'!$F$10,H127&lt;='Intersection Mileposts'!$G$10),"Y",IF(AND(H127&gt;='Intersection Mileposts'!$F$11,H127&lt;='Intersection Mileposts'!$G$11),"Y",IF(AND(H127&gt;='Intersection Mileposts'!$F$12,H127&lt;='Intersection Mileposts'!$G$12),"Y",IF(AND(H127&gt;='Intersection Mileposts'!$F$13,H127&lt;='Intersection Mileposts'!$G$13),"Y",IF(AND(H127&gt;='Intersection Mileposts'!$F$14,H127&lt;='Intersection Mileposts'!$G$14),"Y",IF(AND(H127&gt;='Intersection Mileposts'!$F$15,H127&lt;='Intersection Mileposts'!$G$15),"Y",IF(AND(H127&gt;='Intersection Mileposts'!$F$16,H127&lt;='Intersection Mileposts'!$G$16),"Y",IF(AND(H127&gt;='Intersection Mileposts'!$F$17,H127&lt;='Intersection Mileposts'!$G$17),"Y",IF(AND(H127&gt;='Intersection Mileposts'!$F$18,H127&lt;='Intersection Mileposts'!$G$18),"Y",IF(AND(H127&gt;='Intersection Mileposts'!$F$19,H127&lt;='Intersection Mileposts'!$G$19),"Y",IF(AND(H127&gt;='Intersection Mileposts'!$F$20,H127&lt;='Intersection Mileposts'!$G$20),"Y",IF(AND(H127&gt;='Intersection Mileposts'!$F$21,H127&lt;='Intersection Mileposts'!$G$21),"Y",IF(AND(H127&gt;='Intersection Mileposts'!$F$22,H127&lt;='Intersection Mileposts'!$G$22),"Y",IF(AND(H127&gt;='Intersection Mileposts'!$F$23,H127&lt;='Intersection Mileposts'!$G$23),"Y",IF(AND(H127&gt;='Intersection Mileposts'!$F$24,H127&lt;='Intersection Mileposts'!$G$24),"Y",IF(AND(H127&gt;='Intersection Mileposts'!$F$25,H127&lt;='Intersection Mileposts'!$G$25),"Y",IF(AND(H127&gt;='Intersection Mileposts'!$F$26,H127&lt;='Intersection Mileposts'!$G$26),"Y",IF(AND(H127&gt;='Intersection Mileposts'!$F$27,H127&lt;='Intersection Mileposts'!$G$27),"Y",IF(AND(H127&gt;='Intersection Mileposts'!$F$28,H127&lt;='Intersection Mileposts'!$G$28),"Y",IF(AND(H127&gt;='Intersection Mileposts'!$F$29,H127&lt;='Intersection Mileposts'!$G$29),"Y", IF(AND(H127&gt;='Intersection Mileposts'!$F$30,H127&lt;='Intersection Mileposts'!$G$30),"Y",IF(AND(H127&gt;='Intersection Mileposts'!$F$31,H127&lt;='Intersection Mileposts'!$G$31),"Y",IF(AND(H127&gt;='Intersection Mileposts'!$F$32,H127&lt;='Intersection Mileposts'!$G$32),"Y",IF(AND(H127&gt;='Intersection Mileposts'!$F$33,H127&lt;='Intersection Mileposts'!$G$33),"Y",IF(AND(H127&gt;='Intersection Mileposts'!$F$34,H127&lt;='Intersection Mileposts'!$G$34),"Y",IF(AND(H127&gt;='Intersection Mileposts'!$F$35,H127&lt;='Intersection Mileposts'!$G$35),"Y",IF(AND(H127&gt;='Intersection Mileposts'!$F$36,H127&lt;='Intersection Mileposts'!$G$36),"Y",IF(AND(H127&gt;='Intersection Mileposts'!$F$37,H127&lt;='Intersection Mileposts'!$G$37),"Y",IF(AND(H127&gt;='Intersection Mileposts'!$F$38,H127&lt;='Intersection Mileposts'!$G$38),"Y",IF(AND(H127&gt;='Intersection Mileposts'!$F$39,H127&lt;='Intersection Mileposts'!$G$39),"Y","N"))))))))))))))))))))))))))))))))))))</f>
        <v/>
      </c>
    </row>
    <row r="128" spans="1:46" x14ac:dyDescent="0.35">
      <c r="A128" s="271"/>
      <c r="B128" s="269"/>
      <c r="C128" s="270"/>
      <c r="D128" s="270"/>
      <c r="E128" s="270"/>
      <c r="F128" s="270"/>
      <c r="G128" s="272"/>
      <c r="H128" s="273"/>
      <c r="I128" s="271"/>
      <c r="J128" s="268"/>
      <c r="K128" s="268"/>
      <c r="L128" s="274"/>
      <c r="M128" s="275"/>
      <c r="N128" s="276"/>
      <c r="P128" s="291" t="str">
        <f>IF(R128 = "", "", COUNT($R$4:R128))</f>
        <v/>
      </c>
      <c r="Q128" s="291" t="str">
        <f t="shared" si="9"/>
        <v/>
      </c>
      <c r="R128" s="292" t="str">
        <f t="shared" si="10"/>
        <v/>
      </c>
      <c r="S128" s="293" t="str">
        <f t="shared" si="12"/>
        <v/>
      </c>
      <c r="T128" s="294" t="str">
        <f t="shared" si="13"/>
        <v/>
      </c>
      <c r="U128" s="295" t="str">
        <f t="shared" si="14"/>
        <v/>
      </c>
      <c r="V128" s="296" t="str">
        <f t="shared" si="15"/>
        <v/>
      </c>
      <c r="W128" s="8"/>
      <c r="AR128" s="2" t="str">
        <f t="shared" si="16"/>
        <v/>
      </c>
      <c r="AS128" s="2" t="str">
        <f t="shared" si="11"/>
        <v/>
      </c>
      <c r="AT128" s="2" t="str">
        <f>IF(AR128="","",IF(AND(H128&gt;='Intersection Mileposts'!$F$5,H128&lt;='Intersection Mileposts'!$G$5),"Y",IF(AND(H128&gt;='Intersection Mileposts'!$F$6,H128&lt;='Intersection Mileposts'!$G$6),"Y",IF(AND(H128&gt;='Intersection Mileposts'!$F$7,H128&lt;='Intersection Mileposts'!$G$7),"Y",IF(AND(H128&gt;='Intersection Mileposts'!$F$8,H128&lt;='Intersection Mileposts'!$G$8),"Y",IF(AND(H128&gt;='Intersection Mileposts'!$F$9,H128&lt;='Intersection Mileposts'!$G$9),"Y",IF(AND(H128&gt;='Intersection Mileposts'!$F$10,H128&lt;='Intersection Mileposts'!$G$10),"Y",IF(AND(H128&gt;='Intersection Mileposts'!$F$11,H128&lt;='Intersection Mileposts'!$G$11),"Y",IF(AND(H128&gt;='Intersection Mileposts'!$F$12,H128&lt;='Intersection Mileposts'!$G$12),"Y",IF(AND(H128&gt;='Intersection Mileposts'!$F$13,H128&lt;='Intersection Mileposts'!$G$13),"Y",IF(AND(H128&gt;='Intersection Mileposts'!$F$14,H128&lt;='Intersection Mileposts'!$G$14),"Y",IF(AND(H128&gt;='Intersection Mileposts'!$F$15,H128&lt;='Intersection Mileposts'!$G$15),"Y",IF(AND(H128&gt;='Intersection Mileposts'!$F$16,H128&lt;='Intersection Mileposts'!$G$16),"Y",IF(AND(H128&gt;='Intersection Mileposts'!$F$17,H128&lt;='Intersection Mileposts'!$G$17),"Y",IF(AND(H128&gt;='Intersection Mileposts'!$F$18,H128&lt;='Intersection Mileposts'!$G$18),"Y",IF(AND(H128&gt;='Intersection Mileposts'!$F$19,H128&lt;='Intersection Mileposts'!$G$19),"Y",IF(AND(H128&gt;='Intersection Mileposts'!$F$20,H128&lt;='Intersection Mileposts'!$G$20),"Y",IF(AND(H128&gt;='Intersection Mileposts'!$F$21,H128&lt;='Intersection Mileposts'!$G$21),"Y",IF(AND(H128&gt;='Intersection Mileposts'!$F$22,H128&lt;='Intersection Mileposts'!$G$22),"Y",IF(AND(H128&gt;='Intersection Mileposts'!$F$23,H128&lt;='Intersection Mileposts'!$G$23),"Y",IF(AND(H128&gt;='Intersection Mileposts'!$F$24,H128&lt;='Intersection Mileposts'!$G$24),"Y",IF(AND(H128&gt;='Intersection Mileposts'!$F$25,H128&lt;='Intersection Mileposts'!$G$25),"Y",IF(AND(H128&gt;='Intersection Mileposts'!$F$26,H128&lt;='Intersection Mileposts'!$G$26),"Y",IF(AND(H128&gt;='Intersection Mileposts'!$F$27,H128&lt;='Intersection Mileposts'!$G$27),"Y",IF(AND(H128&gt;='Intersection Mileposts'!$F$28,H128&lt;='Intersection Mileposts'!$G$28),"Y",IF(AND(H128&gt;='Intersection Mileposts'!$F$29,H128&lt;='Intersection Mileposts'!$G$29),"Y", IF(AND(H128&gt;='Intersection Mileposts'!$F$30,H128&lt;='Intersection Mileposts'!$G$30),"Y",IF(AND(H128&gt;='Intersection Mileposts'!$F$31,H128&lt;='Intersection Mileposts'!$G$31),"Y",IF(AND(H128&gt;='Intersection Mileposts'!$F$32,H128&lt;='Intersection Mileposts'!$G$32),"Y",IF(AND(H128&gt;='Intersection Mileposts'!$F$33,H128&lt;='Intersection Mileposts'!$G$33),"Y",IF(AND(H128&gt;='Intersection Mileposts'!$F$34,H128&lt;='Intersection Mileposts'!$G$34),"Y",IF(AND(H128&gt;='Intersection Mileposts'!$F$35,H128&lt;='Intersection Mileposts'!$G$35),"Y",IF(AND(H128&gt;='Intersection Mileposts'!$F$36,H128&lt;='Intersection Mileposts'!$G$36),"Y",IF(AND(H128&gt;='Intersection Mileposts'!$F$37,H128&lt;='Intersection Mileposts'!$G$37),"Y",IF(AND(H128&gt;='Intersection Mileposts'!$F$38,H128&lt;='Intersection Mileposts'!$G$38),"Y",IF(AND(H128&gt;='Intersection Mileposts'!$F$39,H128&lt;='Intersection Mileposts'!$G$39),"Y","N"))))))))))))))))))))))))))))))))))))</f>
        <v/>
      </c>
    </row>
    <row r="129" spans="1:46" x14ac:dyDescent="0.35">
      <c r="A129" s="271"/>
      <c r="B129" s="269"/>
      <c r="C129" s="270"/>
      <c r="D129" s="270"/>
      <c r="E129" s="270"/>
      <c r="F129" s="270"/>
      <c r="G129" s="272"/>
      <c r="H129" s="273"/>
      <c r="I129" s="271"/>
      <c r="J129" s="268"/>
      <c r="K129" s="268"/>
      <c r="L129" s="274"/>
      <c r="M129" s="275"/>
      <c r="N129" s="276"/>
      <c r="P129" s="291" t="str">
        <f>IF(R129 = "", "", COUNT($R$4:R129))</f>
        <v/>
      </c>
      <c r="Q129" s="291" t="str">
        <f t="shared" si="9"/>
        <v/>
      </c>
      <c r="R129" s="292" t="str">
        <f t="shared" si="10"/>
        <v/>
      </c>
      <c r="S129" s="293" t="str">
        <f t="shared" si="12"/>
        <v/>
      </c>
      <c r="T129" s="294" t="str">
        <f t="shared" si="13"/>
        <v/>
      </c>
      <c r="U129" s="295" t="str">
        <f t="shared" si="14"/>
        <v/>
      </c>
      <c r="V129" s="296" t="str">
        <f t="shared" si="15"/>
        <v/>
      </c>
      <c r="W129" s="8"/>
      <c r="AR129" s="2" t="str">
        <f t="shared" si="16"/>
        <v/>
      </c>
      <c r="AS129" s="2" t="str">
        <f t="shared" si="11"/>
        <v/>
      </c>
      <c r="AT129" s="2" t="str">
        <f>IF(AR129="","",IF(AND(H129&gt;='Intersection Mileposts'!$F$5,H129&lt;='Intersection Mileposts'!$G$5),"Y",IF(AND(H129&gt;='Intersection Mileposts'!$F$6,H129&lt;='Intersection Mileposts'!$G$6),"Y",IF(AND(H129&gt;='Intersection Mileposts'!$F$7,H129&lt;='Intersection Mileposts'!$G$7),"Y",IF(AND(H129&gt;='Intersection Mileposts'!$F$8,H129&lt;='Intersection Mileposts'!$G$8),"Y",IF(AND(H129&gt;='Intersection Mileposts'!$F$9,H129&lt;='Intersection Mileposts'!$G$9),"Y",IF(AND(H129&gt;='Intersection Mileposts'!$F$10,H129&lt;='Intersection Mileposts'!$G$10),"Y",IF(AND(H129&gt;='Intersection Mileposts'!$F$11,H129&lt;='Intersection Mileposts'!$G$11),"Y",IF(AND(H129&gt;='Intersection Mileposts'!$F$12,H129&lt;='Intersection Mileposts'!$G$12),"Y",IF(AND(H129&gt;='Intersection Mileposts'!$F$13,H129&lt;='Intersection Mileposts'!$G$13),"Y",IF(AND(H129&gt;='Intersection Mileposts'!$F$14,H129&lt;='Intersection Mileposts'!$G$14),"Y",IF(AND(H129&gt;='Intersection Mileposts'!$F$15,H129&lt;='Intersection Mileposts'!$G$15),"Y",IF(AND(H129&gt;='Intersection Mileposts'!$F$16,H129&lt;='Intersection Mileposts'!$G$16),"Y",IF(AND(H129&gt;='Intersection Mileposts'!$F$17,H129&lt;='Intersection Mileposts'!$G$17),"Y",IF(AND(H129&gt;='Intersection Mileposts'!$F$18,H129&lt;='Intersection Mileposts'!$G$18),"Y",IF(AND(H129&gt;='Intersection Mileposts'!$F$19,H129&lt;='Intersection Mileposts'!$G$19),"Y",IF(AND(H129&gt;='Intersection Mileposts'!$F$20,H129&lt;='Intersection Mileposts'!$G$20),"Y",IF(AND(H129&gt;='Intersection Mileposts'!$F$21,H129&lt;='Intersection Mileposts'!$G$21),"Y",IF(AND(H129&gt;='Intersection Mileposts'!$F$22,H129&lt;='Intersection Mileposts'!$G$22),"Y",IF(AND(H129&gt;='Intersection Mileposts'!$F$23,H129&lt;='Intersection Mileposts'!$G$23),"Y",IF(AND(H129&gt;='Intersection Mileposts'!$F$24,H129&lt;='Intersection Mileposts'!$G$24),"Y",IF(AND(H129&gt;='Intersection Mileposts'!$F$25,H129&lt;='Intersection Mileposts'!$G$25),"Y",IF(AND(H129&gt;='Intersection Mileposts'!$F$26,H129&lt;='Intersection Mileposts'!$G$26),"Y",IF(AND(H129&gt;='Intersection Mileposts'!$F$27,H129&lt;='Intersection Mileposts'!$G$27),"Y",IF(AND(H129&gt;='Intersection Mileposts'!$F$28,H129&lt;='Intersection Mileposts'!$G$28),"Y",IF(AND(H129&gt;='Intersection Mileposts'!$F$29,H129&lt;='Intersection Mileposts'!$G$29),"Y", IF(AND(H129&gt;='Intersection Mileposts'!$F$30,H129&lt;='Intersection Mileposts'!$G$30),"Y",IF(AND(H129&gt;='Intersection Mileposts'!$F$31,H129&lt;='Intersection Mileposts'!$G$31),"Y",IF(AND(H129&gt;='Intersection Mileposts'!$F$32,H129&lt;='Intersection Mileposts'!$G$32),"Y",IF(AND(H129&gt;='Intersection Mileposts'!$F$33,H129&lt;='Intersection Mileposts'!$G$33),"Y",IF(AND(H129&gt;='Intersection Mileposts'!$F$34,H129&lt;='Intersection Mileposts'!$G$34),"Y",IF(AND(H129&gt;='Intersection Mileposts'!$F$35,H129&lt;='Intersection Mileposts'!$G$35),"Y",IF(AND(H129&gt;='Intersection Mileposts'!$F$36,H129&lt;='Intersection Mileposts'!$G$36),"Y",IF(AND(H129&gt;='Intersection Mileposts'!$F$37,H129&lt;='Intersection Mileposts'!$G$37),"Y",IF(AND(H129&gt;='Intersection Mileposts'!$F$38,H129&lt;='Intersection Mileposts'!$G$38),"Y",IF(AND(H129&gt;='Intersection Mileposts'!$F$39,H129&lt;='Intersection Mileposts'!$G$39),"Y","N"))))))))))))))))))))))))))))))))))))</f>
        <v/>
      </c>
    </row>
    <row r="130" spans="1:46" x14ac:dyDescent="0.35">
      <c r="A130" s="271"/>
      <c r="B130" s="269"/>
      <c r="C130" s="270"/>
      <c r="D130" s="270"/>
      <c r="E130" s="270"/>
      <c r="F130" s="270"/>
      <c r="G130" s="272"/>
      <c r="H130" s="273"/>
      <c r="I130" s="271"/>
      <c r="J130" s="268"/>
      <c r="K130" s="268"/>
      <c r="L130" s="274"/>
      <c r="M130" s="275"/>
      <c r="N130" s="276"/>
      <c r="P130" s="291" t="str">
        <f>IF(R130 = "", "", COUNT($R$4:R130))</f>
        <v/>
      </c>
      <c r="Q130" s="291" t="str">
        <f t="shared" si="9"/>
        <v/>
      </c>
      <c r="R130" s="292" t="str">
        <f t="shared" si="10"/>
        <v/>
      </c>
      <c r="S130" s="293" t="str">
        <f t="shared" si="12"/>
        <v/>
      </c>
      <c r="T130" s="294" t="str">
        <f t="shared" si="13"/>
        <v/>
      </c>
      <c r="U130" s="295" t="str">
        <f t="shared" si="14"/>
        <v/>
      </c>
      <c r="V130" s="296" t="str">
        <f t="shared" si="15"/>
        <v/>
      </c>
      <c r="W130" s="8"/>
      <c r="AR130" s="2" t="str">
        <f t="shared" si="16"/>
        <v/>
      </c>
      <c r="AS130" s="2" t="str">
        <f t="shared" si="11"/>
        <v/>
      </c>
      <c r="AT130" s="2" t="str">
        <f>IF(AR130="","",IF(AND(H130&gt;='Intersection Mileposts'!$F$5,H130&lt;='Intersection Mileposts'!$G$5),"Y",IF(AND(H130&gt;='Intersection Mileposts'!$F$6,H130&lt;='Intersection Mileposts'!$G$6),"Y",IF(AND(H130&gt;='Intersection Mileposts'!$F$7,H130&lt;='Intersection Mileposts'!$G$7),"Y",IF(AND(H130&gt;='Intersection Mileposts'!$F$8,H130&lt;='Intersection Mileposts'!$G$8),"Y",IF(AND(H130&gt;='Intersection Mileposts'!$F$9,H130&lt;='Intersection Mileposts'!$G$9),"Y",IF(AND(H130&gt;='Intersection Mileposts'!$F$10,H130&lt;='Intersection Mileposts'!$G$10),"Y",IF(AND(H130&gt;='Intersection Mileposts'!$F$11,H130&lt;='Intersection Mileposts'!$G$11),"Y",IF(AND(H130&gt;='Intersection Mileposts'!$F$12,H130&lt;='Intersection Mileposts'!$G$12),"Y",IF(AND(H130&gt;='Intersection Mileposts'!$F$13,H130&lt;='Intersection Mileposts'!$G$13),"Y",IF(AND(H130&gt;='Intersection Mileposts'!$F$14,H130&lt;='Intersection Mileposts'!$G$14),"Y",IF(AND(H130&gt;='Intersection Mileposts'!$F$15,H130&lt;='Intersection Mileposts'!$G$15),"Y",IF(AND(H130&gt;='Intersection Mileposts'!$F$16,H130&lt;='Intersection Mileposts'!$G$16),"Y",IF(AND(H130&gt;='Intersection Mileposts'!$F$17,H130&lt;='Intersection Mileposts'!$G$17),"Y",IF(AND(H130&gt;='Intersection Mileposts'!$F$18,H130&lt;='Intersection Mileposts'!$G$18),"Y",IF(AND(H130&gt;='Intersection Mileposts'!$F$19,H130&lt;='Intersection Mileposts'!$G$19),"Y",IF(AND(H130&gt;='Intersection Mileposts'!$F$20,H130&lt;='Intersection Mileposts'!$G$20),"Y",IF(AND(H130&gt;='Intersection Mileposts'!$F$21,H130&lt;='Intersection Mileposts'!$G$21),"Y",IF(AND(H130&gt;='Intersection Mileposts'!$F$22,H130&lt;='Intersection Mileposts'!$G$22),"Y",IF(AND(H130&gt;='Intersection Mileposts'!$F$23,H130&lt;='Intersection Mileposts'!$G$23),"Y",IF(AND(H130&gt;='Intersection Mileposts'!$F$24,H130&lt;='Intersection Mileposts'!$G$24),"Y",IF(AND(H130&gt;='Intersection Mileposts'!$F$25,H130&lt;='Intersection Mileposts'!$G$25),"Y",IF(AND(H130&gt;='Intersection Mileposts'!$F$26,H130&lt;='Intersection Mileposts'!$G$26),"Y",IF(AND(H130&gt;='Intersection Mileposts'!$F$27,H130&lt;='Intersection Mileposts'!$G$27),"Y",IF(AND(H130&gt;='Intersection Mileposts'!$F$28,H130&lt;='Intersection Mileposts'!$G$28),"Y",IF(AND(H130&gt;='Intersection Mileposts'!$F$29,H130&lt;='Intersection Mileposts'!$G$29),"Y", IF(AND(H130&gt;='Intersection Mileposts'!$F$30,H130&lt;='Intersection Mileposts'!$G$30),"Y",IF(AND(H130&gt;='Intersection Mileposts'!$F$31,H130&lt;='Intersection Mileposts'!$G$31),"Y",IF(AND(H130&gt;='Intersection Mileposts'!$F$32,H130&lt;='Intersection Mileposts'!$G$32),"Y",IF(AND(H130&gt;='Intersection Mileposts'!$F$33,H130&lt;='Intersection Mileposts'!$G$33),"Y",IF(AND(H130&gt;='Intersection Mileposts'!$F$34,H130&lt;='Intersection Mileposts'!$G$34),"Y",IF(AND(H130&gt;='Intersection Mileposts'!$F$35,H130&lt;='Intersection Mileposts'!$G$35),"Y",IF(AND(H130&gt;='Intersection Mileposts'!$F$36,H130&lt;='Intersection Mileposts'!$G$36),"Y",IF(AND(H130&gt;='Intersection Mileposts'!$F$37,H130&lt;='Intersection Mileposts'!$G$37),"Y",IF(AND(H130&gt;='Intersection Mileposts'!$F$38,H130&lt;='Intersection Mileposts'!$G$38),"Y",IF(AND(H130&gt;='Intersection Mileposts'!$F$39,H130&lt;='Intersection Mileposts'!$G$39),"Y","N"))))))))))))))))))))))))))))))))))))</f>
        <v/>
      </c>
    </row>
    <row r="131" spans="1:46" x14ac:dyDescent="0.35">
      <c r="A131" s="271"/>
      <c r="B131" s="269"/>
      <c r="C131" s="270"/>
      <c r="D131" s="270"/>
      <c r="E131" s="270"/>
      <c r="F131" s="270"/>
      <c r="G131" s="272"/>
      <c r="H131" s="273"/>
      <c r="I131" s="271"/>
      <c r="J131" s="268"/>
      <c r="K131" s="268"/>
      <c r="L131" s="274"/>
      <c r="M131" s="275"/>
      <c r="N131" s="276"/>
      <c r="P131" s="291" t="str">
        <f>IF(R131 = "", "", COUNT($R$4:R131))</f>
        <v/>
      </c>
      <c r="Q131" s="291" t="str">
        <f t="shared" si="9"/>
        <v/>
      </c>
      <c r="R131" s="292" t="str">
        <f t="shared" si="10"/>
        <v/>
      </c>
      <c r="S131" s="293" t="str">
        <f t="shared" si="12"/>
        <v/>
      </c>
      <c r="T131" s="294" t="str">
        <f t="shared" si="13"/>
        <v/>
      </c>
      <c r="U131" s="295" t="str">
        <f t="shared" si="14"/>
        <v/>
      </c>
      <c r="V131" s="296" t="str">
        <f t="shared" si="15"/>
        <v/>
      </c>
      <c r="W131" s="8"/>
      <c r="AR131" s="2" t="str">
        <f t="shared" si="16"/>
        <v/>
      </c>
      <c r="AS131" s="2" t="str">
        <f t="shared" si="11"/>
        <v/>
      </c>
      <c r="AT131" s="2" t="str">
        <f>IF(AR131="","",IF(AND(H131&gt;='Intersection Mileposts'!$F$5,H131&lt;='Intersection Mileposts'!$G$5),"Y",IF(AND(H131&gt;='Intersection Mileposts'!$F$6,H131&lt;='Intersection Mileposts'!$G$6),"Y",IF(AND(H131&gt;='Intersection Mileposts'!$F$7,H131&lt;='Intersection Mileposts'!$G$7),"Y",IF(AND(H131&gt;='Intersection Mileposts'!$F$8,H131&lt;='Intersection Mileposts'!$G$8),"Y",IF(AND(H131&gt;='Intersection Mileposts'!$F$9,H131&lt;='Intersection Mileposts'!$G$9),"Y",IF(AND(H131&gt;='Intersection Mileposts'!$F$10,H131&lt;='Intersection Mileposts'!$G$10),"Y",IF(AND(H131&gt;='Intersection Mileposts'!$F$11,H131&lt;='Intersection Mileposts'!$G$11),"Y",IF(AND(H131&gt;='Intersection Mileposts'!$F$12,H131&lt;='Intersection Mileposts'!$G$12),"Y",IF(AND(H131&gt;='Intersection Mileposts'!$F$13,H131&lt;='Intersection Mileposts'!$G$13),"Y",IF(AND(H131&gt;='Intersection Mileposts'!$F$14,H131&lt;='Intersection Mileposts'!$G$14),"Y",IF(AND(H131&gt;='Intersection Mileposts'!$F$15,H131&lt;='Intersection Mileposts'!$G$15),"Y",IF(AND(H131&gt;='Intersection Mileposts'!$F$16,H131&lt;='Intersection Mileposts'!$G$16),"Y",IF(AND(H131&gt;='Intersection Mileposts'!$F$17,H131&lt;='Intersection Mileposts'!$G$17),"Y",IF(AND(H131&gt;='Intersection Mileposts'!$F$18,H131&lt;='Intersection Mileposts'!$G$18),"Y",IF(AND(H131&gt;='Intersection Mileposts'!$F$19,H131&lt;='Intersection Mileposts'!$G$19),"Y",IF(AND(H131&gt;='Intersection Mileposts'!$F$20,H131&lt;='Intersection Mileposts'!$G$20),"Y",IF(AND(H131&gt;='Intersection Mileposts'!$F$21,H131&lt;='Intersection Mileposts'!$G$21),"Y",IF(AND(H131&gt;='Intersection Mileposts'!$F$22,H131&lt;='Intersection Mileposts'!$G$22),"Y",IF(AND(H131&gt;='Intersection Mileposts'!$F$23,H131&lt;='Intersection Mileposts'!$G$23),"Y",IF(AND(H131&gt;='Intersection Mileposts'!$F$24,H131&lt;='Intersection Mileposts'!$G$24),"Y",IF(AND(H131&gt;='Intersection Mileposts'!$F$25,H131&lt;='Intersection Mileposts'!$G$25),"Y",IF(AND(H131&gt;='Intersection Mileposts'!$F$26,H131&lt;='Intersection Mileposts'!$G$26),"Y",IF(AND(H131&gt;='Intersection Mileposts'!$F$27,H131&lt;='Intersection Mileposts'!$G$27),"Y",IF(AND(H131&gt;='Intersection Mileposts'!$F$28,H131&lt;='Intersection Mileposts'!$G$28),"Y",IF(AND(H131&gt;='Intersection Mileposts'!$F$29,H131&lt;='Intersection Mileposts'!$G$29),"Y", IF(AND(H131&gt;='Intersection Mileposts'!$F$30,H131&lt;='Intersection Mileposts'!$G$30),"Y",IF(AND(H131&gt;='Intersection Mileposts'!$F$31,H131&lt;='Intersection Mileposts'!$G$31),"Y",IF(AND(H131&gt;='Intersection Mileposts'!$F$32,H131&lt;='Intersection Mileposts'!$G$32),"Y",IF(AND(H131&gt;='Intersection Mileposts'!$F$33,H131&lt;='Intersection Mileposts'!$G$33),"Y",IF(AND(H131&gt;='Intersection Mileposts'!$F$34,H131&lt;='Intersection Mileposts'!$G$34),"Y",IF(AND(H131&gt;='Intersection Mileposts'!$F$35,H131&lt;='Intersection Mileposts'!$G$35),"Y",IF(AND(H131&gt;='Intersection Mileposts'!$F$36,H131&lt;='Intersection Mileposts'!$G$36),"Y",IF(AND(H131&gt;='Intersection Mileposts'!$F$37,H131&lt;='Intersection Mileposts'!$G$37),"Y",IF(AND(H131&gt;='Intersection Mileposts'!$F$38,H131&lt;='Intersection Mileposts'!$G$38),"Y",IF(AND(H131&gt;='Intersection Mileposts'!$F$39,H131&lt;='Intersection Mileposts'!$G$39),"Y","N"))))))))))))))))))))))))))))))))))))</f>
        <v/>
      </c>
    </row>
    <row r="132" spans="1:46" x14ac:dyDescent="0.35">
      <c r="A132" s="271"/>
      <c r="B132" s="269"/>
      <c r="C132" s="270"/>
      <c r="D132" s="270"/>
      <c r="E132" s="270"/>
      <c r="F132" s="270"/>
      <c r="G132" s="272"/>
      <c r="H132" s="273"/>
      <c r="I132" s="271"/>
      <c r="J132" s="268"/>
      <c r="K132" s="268"/>
      <c r="L132" s="274"/>
      <c r="M132" s="275"/>
      <c r="N132" s="276"/>
      <c r="P132" s="291" t="str">
        <f>IF(R132 = "", "", COUNT($R$4:R132))</f>
        <v/>
      </c>
      <c r="Q132" s="291" t="str">
        <f t="shared" ref="Q132:Q195" si="17">IF(B132="", "", YEAR(B132))</f>
        <v/>
      </c>
      <c r="R132" s="292" t="str">
        <f t="shared" ref="R132:R195" si="18">IF(A132="", "", IF(G132="",1,IF(G132="O",1,IF(G132="C",8.4,IF(G132="B",8.4,IF(G132="A",76.8,IF(G132="K",76.8,"ERR")))))))</f>
        <v/>
      </c>
      <c r="S132" s="293" t="str">
        <f t="shared" si="12"/>
        <v/>
      </c>
      <c r="T132" s="294" t="str">
        <f t="shared" si="13"/>
        <v/>
      </c>
      <c r="U132" s="295" t="str">
        <f t="shared" si="14"/>
        <v/>
      </c>
      <c r="V132" s="296" t="str">
        <f t="shared" si="15"/>
        <v/>
      </c>
      <c r="W132" s="8"/>
      <c r="AR132" s="2" t="str">
        <f t="shared" si="16"/>
        <v/>
      </c>
      <c r="AS132" s="2" t="str">
        <f t="shared" ref="AS132:AS195" si="19">IF(OR(M132="Y",N132="Y"),"Y","")</f>
        <v/>
      </c>
      <c r="AT132" s="2" t="str">
        <f>IF(AR132="","",IF(AND(H132&gt;='Intersection Mileposts'!$F$5,H132&lt;='Intersection Mileposts'!$G$5),"Y",IF(AND(H132&gt;='Intersection Mileposts'!$F$6,H132&lt;='Intersection Mileposts'!$G$6),"Y",IF(AND(H132&gt;='Intersection Mileposts'!$F$7,H132&lt;='Intersection Mileposts'!$G$7),"Y",IF(AND(H132&gt;='Intersection Mileposts'!$F$8,H132&lt;='Intersection Mileposts'!$G$8),"Y",IF(AND(H132&gt;='Intersection Mileposts'!$F$9,H132&lt;='Intersection Mileposts'!$G$9),"Y",IF(AND(H132&gt;='Intersection Mileposts'!$F$10,H132&lt;='Intersection Mileposts'!$G$10),"Y",IF(AND(H132&gt;='Intersection Mileposts'!$F$11,H132&lt;='Intersection Mileposts'!$G$11),"Y",IF(AND(H132&gt;='Intersection Mileposts'!$F$12,H132&lt;='Intersection Mileposts'!$G$12),"Y",IF(AND(H132&gt;='Intersection Mileposts'!$F$13,H132&lt;='Intersection Mileposts'!$G$13),"Y",IF(AND(H132&gt;='Intersection Mileposts'!$F$14,H132&lt;='Intersection Mileposts'!$G$14),"Y",IF(AND(H132&gt;='Intersection Mileposts'!$F$15,H132&lt;='Intersection Mileposts'!$G$15),"Y",IF(AND(H132&gt;='Intersection Mileposts'!$F$16,H132&lt;='Intersection Mileposts'!$G$16),"Y",IF(AND(H132&gt;='Intersection Mileposts'!$F$17,H132&lt;='Intersection Mileposts'!$G$17),"Y",IF(AND(H132&gt;='Intersection Mileposts'!$F$18,H132&lt;='Intersection Mileposts'!$G$18),"Y",IF(AND(H132&gt;='Intersection Mileposts'!$F$19,H132&lt;='Intersection Mileposts'!$G$19),"Y",IF(AND(H132&gt;='Intersection Mileposts'!$F$20,H132&lt;='Intersection Mileposts'!$G$20),"Y",IF(AND(H132&gt;='Intersection Mileposts'!$F$21,H132&lt;='Intersection Mileposts'!$G$21),"Y",IF(AND(H132&gt;='Intersection Mileposts'!$F$22,H132&lt;='Intersection Mileposts'!$G$22),"Y",IF(AND(H132&gt;='Intersection Mileposts'!$F$23,H132&lt;='Intersection Mileposts'!$G$23),"Y",IF(AND(H132&gt;='Intersection Mileposts'!$F$24,H132&lt;='Intersection Mileposts'!$G$24),"Y",IF(AND(H132&gt;='Intersection Mileposts'!$F$25,H132&lt;='Intersection Mileposts'!$G$25),"Y",IF(AND(H132&gt;='Intersection Mileposts'!$F$26,H132&lt;='Intersection Mileposts'!$G$26),"Y",IF(AND(H132&gt;='Intersection Mileposts'!$F$27,H132&lt;='Intersection Mileposts'!$G$27),"Y",IF(AND(H132&gt;='Intersection Mileposts'!$F$28,H132&lt;='Intersection Mileposts'!$G$28),"Y",IF(AND(H132&gt;='Intersection Mileposts'!$F$29,H132&lt;='Intersection Mileposts'!$G$29),"Y", IF(AND(H132&gt;='Intersection Mileposts'!$F$30,H132&lt;='Intersection Mileposts'!$G$30),"Y",IF(AND(H132&gt;='Intersection Mileposts'!$F$31,H132&lt;='Intersection Mileposts'!$G$31),"Y",IF(AND(H132&gt;='Intersection Mileposts'!$F$32,H132&lt;='Intersection Mileposts'!$G$32),"Y",IF(AND(H132&gt;='Intersection Mileposts'!$F$33,H132&lt;='Intersection Mileposts'!$G$33),"Y",IF(AND(H132&gt;='Intersection Mileposts'!$F$34,H132&lt;='Intersection Mileposts'!$G$34),"Y",IF(AND(H132&gt;='Intersection Mileposts'!$F$35,H132&lt;='Intersection Mileposts'!$G$35),"Y",IF(AND(H132&gt;='Intersection Mileposts'!$F$36,H132&lt;='Intersection Mileposts'!$G$36),"Y",IF(AND(H132&gt;='Intersection Mileposts'!$F$37,H132&lt;='Intersection Mileposts'!$G$37),"Y",IF(AND(H132&gt;='Intersection Mileposts'!$F$38,H132&lt;='Intersection Mileposts'!$G$38),"Y",IF(AND(H132&gt;='Intersection Mileposts'!$F$39,H132&lt;='Intersection Mileposts'!$G$39),"Y","N"))))))))))))))))))))))))))))))))))))</f>
        <v/>
      </c>
    </row>
    <row r="133" spans="1:46" x14ac:dyDescent="0.35">
      <c r="A133" s="271"/>
      <c r="B133" s="269"/>
      <c r="C133" s="270"/>
      <c r="D133" s="270"/>
      <c r="E133" s="270"/>
      <c r="F133" s="270"/>
      <c r="G133" s="272"/>
      <c r="H133" s="273"/>
      <c r="I133" s="271"/>
      <c r="J133" s="268"/>
      <c r="K133" s="268"/>
      <c r="L133" s="274"/>
      <c r="M133" s="275"/>
      <c r="N133" s="276"/>
      <c r="P133" s="291" t="str">
        <f>IF(R133 = "", "", COUNT($R$4:R133))</f>
        <v/>
      </c>
      <c r="Q133" s="291" t="str">
        <f t="shared" si="17"/>
        <v/>
      </c>
      <c r="R133" s="292" t="str">
        <f t="shared" si="18"/>
        <v/>
      </c>
      <c r="S133" s="293" t="str">
        <f t="shared" ref="S133:S196" si="20">IF(M133&lt;&gt;"",R133,"")</f>
        <v/>
      </c>
      <c r="T133" s="294" t="str">
        <f t="shared" ref="T133:T196" si="21">IF(IF(M133&lt;&gt;"",G133,"")=0, "O", IF(M133&lt;&gt;"",G133,""))</f>
        <v/>
      </c>
      <c r="U133" s="295" t="str">
        <f t="shared" ref="U133:U196" si="22">IF(N133&lt;&gt;"",R133,"")</f>
        <v/>
      </c>
      <c r="V133" s="296" t="str">
        <f t="shared" ref="V133:V196" si="23">IF(IF(N133&lt;&gt;"",G133,"")=0, "O", IF(N133&lt;&gt;"",G133,""))</f>
        <v/>
      </c>
      <c r="W133" s="8"/>
      <c r="AR133" s="2" t="str">
        <f t="shared" ref="AR133:AR196" si="24">IF(P133&gt;0, P133, "")</f>
        <v/>
      </c>
      <c r="AS133" s="2" t="str">
        <f t="shared" si="19"/>
        <v/>
      </c>
      <c r="AT133" s="2" t="str">
        <f>IF(AR133="","",IF(AND(H133&gt;='Intersection Mileposts'!$F$5,H133&lt;='Intersection Mileposts'!$G$5),"Y",IF(AND(H133&gt;='Intersection Mileposts'!$F$6,H133&lt;='Intersection Mileposts'!$G$6),"Y",IF(AND(H133&gt;='Intersection Mileposts'!$F$7,H133&lt;='Intersection Mileposts'!$G$7),"Y",IF(AND(H133&gt;='Intersection Mileposts'!$F$8,H133&lt;='Intersection Mileposts'!$G$8),"Y",IF(AND(H133&gt;='Intersection Mileposts'!$F$9,H133&lt;='Intersection Mileposts'!$G$9),"Y",IF(AND(H133&gt;='Intersection Mileposts'!$F$10,H133&lt;='Intersection Mileposts'!$G$10),"Y",IF(AND(H133&gt;='Intersection Mileposts'!$F$11,H133&lt;='Intersection Mileposts'!$G$11),"Y",IF(AND(H133&gt;='Intersection Mileposts'!$F$12,H133&lt;='Intersection Mileposts'!$G$12),"Y",IF(AND(H133&gt;='Intersection Mileposts'!$F$13,H133&lt;='Intersection Mileposts'!$G$13),"Y",IF(AND(H133&gt;='Intersection Mileposts'!$F$14,H133&lt;='Intersection Mileposts'!$G$14),"Y",IF(AND(H133&gt;='Intersection Mileposts'!$F$15,H133&lt;='Intersection Mileposts'!$G$15),"Y",IF(AND(H133&gt;='Intersection Mileposts'!$F$16,H133&lt;='Intersection Mileposts'!$G$16),"Y",IF(AND(H133&gt;='Intersection Mileposts'!$F$17,H133&lt;='Intersection Mileposts'!$G$17),"Y",IF(AND(H133&gt;='Intersection Mileposts'!$F$18,H133&lt;='Intersection Mileposts'!$G$18),"Y",IF(AND(H133&gt;='Intersection Mileposts'!$F$19,H133&lt;='Intersection Mileposts'!$G$19),"Y",IF(AND(H133&gt;='Intersection Mileposts'!$F$20,H133&lt;='Intersection Mileposts'!$G$20),"Y",IF(AND(H133&gt;='Intersection Mileposts'!$F$21,H133&lt;='Intersection Mileposts'!$G$21),"Y",IF(AND(H133&gt;='Intersection Mileposts'!$F$22,H133&lt;='Intersection Mileposts'!$G$22),"Y",IF(AND(H133&gt;='Intersection Mileposts'!$F$23,H133&lt;='Intersection Mileposts'!$G$23),"Y",IF(AND(H133&gt;='Intersection Mileposts'!$F$24,H133&lt;='Intersection Mileposts'!$G$24),"Y",IF(AND(H133&gt;='Intersection Mileposts'!$F$25,H133&lt;='Intersection Mileposts'!$G$25),"Y",IF(AND(H133&gt;='Intersection Mileposts'!$F$26,H133&lt;='Intersection Mileposts'!$G$26),"Y",IF(AND(H133&gt;='Intersection Mileposts'!$F$27,H133&lt;='Intersection Mileposts'!$G$27),"Y",IF(AND(H133&gt;='Intersection Mileposts'!$F$28,H133&lt;='Intersection Mileposts'!$G$28),"Y",IF(AND(H133&gt;='Intersection Mileposts'!$F$29,H133&lt;='Intersection Mileposts'!$G$29),"Y", IF(AND(H133&gt;='Intersection Mileposts'!$F$30,H133&lt;='Intersection Mileposts'!$G$30),"Y",IF(AND(H133&gt;='Intersection Mileposts'!$F$31,H133&lt;='Intersection Mileposts'!$G$31),"Y",IF(AND(H133&gt;='Intersection Mileposts'!$F$32,H133&lt;='Intersection Mileposts'!$G$32),"Y",IF(AND(H133&gt;='Intersection Mileposts'!$F$33,H133&lt;='Intersection Mileposts'!$G$33),"Y",IF(AND(H133&gt;='Intersection Mileposts'!$F$34,H133&lt;='Intersection Mileposts'!$G$34),"Y",IF(AND(H133&gt;='Intersection Mileposts'!$F$35,H133&lt;='Intersection Mileposts'!$G$35),"Y",IF(AND(H133&gt;='Intersection Mileposts'!$F$36,H133&lt;='Intersection Mileposts'!$G$36),"Y",IF(AND(H133&gt;='Intersection Mileposts'!$F$37,H133&lt;='Intersection Mileposts'!$G$37),"Y",IF(AND(H133&gt;='Intersection Mileposts'!$F$38,H133&lt;='Intersection Mileposts'!$G$38),"Y",IF(AND(H133&gt;='Intersection Mileposts'!$F$39,H133&lt;='Intersection Mileposts'!$G$39),"Y","N"))))))))))))))))))))))))))))))))))))</f>
        <v/>
      </c>
    </row>
    <row r="134" spans="1:46" x14ac:dyDescent="0.35">
      <c r="A134" s="271"/>
      <c r="B134" s="269"/>
      <c r="C134" s="270"/>
      <c r="D134" s="270"/>
      <c r="E134" s="270"/>
      <c r="F134" s="270"/>
      <c r="G134" s="272"/>
      <c r="H134" s="273"/>
      <c r="I134" s="271"/>
      <c r="J134" s="268"/>
      <c r="K134" s="268"/>
      <c r="L134" s="274"/>
      <c r="M134" s="275"/>
      <c r="N134" s="276"/>
      <c r="P134" s="291" t="str">
        <f>IF(R134 = "", "", COUNT($R$4:R134))</f>
        <v/>
      </c>
      <c r="Q134" s="291" t="str">
        <f t="shared" si="17"/>
        <v/>
      </c>
      <c r="R134" s="292" t="str">
        <f t="shared" si="18"/>
        <v/>
      </c>
      <c r="S134" s="293" t="str">
        <f t="shared" si="20"/>
        <v/>
      </c>
      <c r="T134" s="294" t="str">
        <f t="shared" si="21"/>
        <v/>
      </c>
      <c r="U134" s="295" t="str">
        <f t="shared" si="22"/>
        <v/>
      </c>
      <c r="V134" s="296" t="str">
        <f t="shared" si="23"/>
        <v/>
      </c>
      <c r="W134" s="8"/>
      <c r="AR134" s="2" t="str">
        <f t="shared" si="24"/>
        <v/>
      </c>
      <c r="AS134" s="2" t="str">
        <f t="shared" si="19"/>
        <v/>
      </c>
      <c r="AT134" s="2" t="str">
        <f>IF(AR134="","",IF(AND(H134&gt;='Intersection Mileposts'!$F$5,H134&lt;='Intersection Mileposts'!$G$5),"Y",IF(AND(H134&gt;='Intersection Mileposts'!$F$6,H134&lt;='Intersection Mileposts'!$G$6),"Y",IF(AND(H134&gt;='Intersection Mileposts'!$F$7,H134&lt;='Intersection Mileposts'!$G$7),"Y",IF(AND(H134&gt;='Intersection Mileposts'!$F$8,H134&lt;='Intersection Mileposts'!$G$8),"Y",IF(AND(H134&gt;='Intersection Mileposts'!$F$9,H134&lt;='Intersection Mileposts'!$G$9),"Y",IF(AND(H134&gt;='Intersection Mileposts'!$F$10,H134&lt;='Intersection Mileposts'!$G$10),"Y",IF(AND(H134&gt;='Intersection Mileposts'!$F$11,H134&lt;='Intersection Mileposts'!$G$11),"Y",IF(AND(H134&gt;='Intersection Mileposts'!$F$12,H134&lt;='Intersection Mileposts'!$G$12),"Y",IF(AND(H134&gt;='Intersection Mileposts'!$F$13,H134&lt;='Intersection Mileposts'!$G$13),"Y",IF(AND(H134&gt;='Intersection Mileposts'!$F$14,H134&lt;='Intersection Mileposts'!$G$14),"Y",IF(AND(H134&gt;='Intersection Mileposts'!$F$15,H134&lt;='Intersection Mileposts'!$G$15),"Y",IF(AND(H134&gt;='Intersection Mileposts'!$F$16,H134&lt;='Intersection Mileposts'!$G$16),"Y",IF(AND(H134&gt;='Intersection Mileposts'!$F$17,H134&lt;='Intersection Mileposts'!$G$17),"Y",IF(AND(H134&gt;='Intersection Mileposts'!$F$18,H134&lt;='Intersection Mileposts'!$G$18),"Y",IF(AND(H134&gt;='Intersection Mileposts'!$F$19,H134&lt;='Intersection Mileposts'!$G$19),"Y",IF(AND(H134&gt;='Intersection Mileposts'!$F$20,H134&lt;='Intersection Mileposts'!$G$20),"Y",IF(AND(H134&gt;='Intersection Mileposts'!$F$21,H134&lt;='Intersection Mileposts'!$G$21),"Y",IF(AND(H134&gt;='Intersection Mileposts'!$F$22,H134&lt;='Intersection Mileposts'!$G$22),"Y",IF(AND(H134&gt;='Intersection Mileposts'!$F$23,H134&lt;='Intersection Mileposts'!$G$23),"Y",IF(AND(H134&gt;='Intersection Mileposts'!$F$24,H134&lt;='Intersection Mileposts'!$G$24),"Y",IF(AND(H134&gt;='Intersection Mileposts'!$F$25,H134&lt;='Intersection Mileposts'!$G$25),"Y",IF(AND(H134&gt;='Intersection Mileposts'!$F$26,H134&lt;='Intersection Mileposts'!$G$26),"Y",IF(AND(H134&gt;='Intersection Mileposts'!$F$27,H134&lt;='Intersection Mileposts'!$G$27),"Y",IF(AND(H134&gt;='Intersection Mileposts'!$F$28,H134&lt;='Intersection Mileposts'!$G$28),"Y",IF(AND(H134&gt;='Intersection Mileposts'!$F$29,H134&lt;='Intersection Mileposts'!$G$29),"Y", IF(AND(H134&gt;='Intersection Mileposts'!$F$30,H134&lt;='Intersection Mileposts'!$G$30),"Y",IF(AND(H134&gt;='Intersection Mileposts'!$F$31,H134&lt;='Intersection Mileposts'!$G$31),"Y",IF(AND(H134&gt;='Intersection Mileposts'!$F$32,H134&lt;='Intersection Mileposts'!$G$32),"Y",IF(AND(H134&gt;='Intersection Mileposts'!$F$33,H134&lt;='Intersection Mileposts'!$G$33),"Y",IF(AND(H134&gt;='Intersection Mileposts'!$F$34,H134&lt;='Intersection Mileposts'!$G$34),"Y",IF(AND(H134&gt;='Intersection Mileposts'!$F$35,H134&lt;='Intersection Mileposts'!$G$35),"Y",IF(AND(H134&gt;='Intersection Mileposts'!$F$36,H134&lt;='Intersection Mileposts'!$G$36),"Y",IF(AND(H134&gt;='Intersection Mileposts'!$F$37,H134&lt;='Intersection Mileposts'!$G$37),"Y",IF(AND(H134&gt;='Intersection Mileposts'!$F$38,H134&lt;='Intersection Mileposts'!$G$38),"Y",IF(AND(H134&gt;='Intersection Mileposts'!$F$39,H134&lt;='Intersection Mileposts'!$G$39),"Y","N"))))))))))))))))))))))))))))))))))))</f>
        <v/>
      </c>
    </row>
    <row r="135" spans="1:46" x14ac:dyDescent="0.35">
      <c r="A135" s="271"/>
      <c r="B135" s="269"/>
      <c r="C135" s="270"/>
      <c r="D135" s="270"/>
      <c r="E135" s="270"/>
      <c r="F135" s="270"/>
      <c r="G135" s="272"/>
      <c r="H135" s="273"/>
      <c r="I135" s="271"/>
      <c r="J135" s="268"/>
      <c r="K135" s="268"/>
      <c r="L135" s="274"/>
      <c r="M135" s="275"/>
      <c r="N135" s="276"/>
      <c r="P135" s="291" t="str">
        <f>IF(R135 = "", "", COUNT($R$4:R135))</f>
        <v/>
      </c>
      <c r="Q135" s="291" t="str">
        <f t="shared" si="17"/>
        <v/>
      </c>
      <c r="R135" s="292" t="str">
        <f t="shared" si="18"/>
        <v/>
      </c>
      <c r="S135" s="293" t="str">
        <f t="shared" si="20"/>
        <v/>
      </c>
      <c r="T135" s="294" t="str">
        <f t="shared" si="21"/>
        <v/>
      </c>
      <c r="U135" s="295" t="str">
        <f t="shared" si="22"/>
        <v/>
      </c>
      <c r="V135" s="296" t="str">
        <f t="shared" si="23"/>
        <v/>
      </c>
      <c r="W135" s="8"/>
      <c r="AR135" s="2" t="str">
        <f t="shared" si="24"/>
        <v/>
      </c>
      <c r="AS135" s="2" t="str">
        <f t="shared" si="19"/>
        <v/>
      </c>
      <c r="AT135" s="2" t="str">
        <f>IF(AR135="","",IF(AND(H135&gt;='Intersection Mileposts'!$F$5,H135&lt;='Intersection Mileposts'!$G$5),"Y",IF(AND(H135&gt;='Intersection Mileposts'!$F$6,H135&lt;='Intersection Mileposts'!$G$6),"Y",IF(AND(H135&gt;='Intersection Mileposts'!$F$7,H135&lt;='Intersection Mileposts'!$G$7),"Y",IF(AND(H135&gt;='Intersection Mileposts'!$F$8,H135&lt;='Intersection Mileposts'!$G$8),"Y",IF(AND(H135&gt;='Intersection Mileposts'!$F$9,H135&lt;='Intersection Mileposts'!$G$9),"Y",IF(AND(H135&gt;='Intersection Mileposts'!$F$10,H135&lt;='Intersection Mileposts'!$G$10),"Y",IF(AND(H135&gt;='Intersection Mileposts'!$F$11,H135&lt;='Intersection Mileposts'!$G$11),"Y",IF(AND(H135&gt;='Intersection Mileposts'!$F$12,H135&lt;='Intersection Mileposts'!$G$12),"Y",IF(AND(H135&gt;='Intersection Mileposts'!$F$13,H135&lt;='Intersection Mileposts'!$G$13),"Y",IF(AND(H135&gt;='Intersection Mileposts'!$F$14,H135&lt;='Intersection Mileposts'!$G$14),"Y",IF(AND(H135&gt;='Intersection Mileposts'!$F$15,H135&lt;='Intersection Mileposts'!$G$15),"Y",IF(AND(H135&gt;='Intersection Mileposts'!$F$16,H135&lt;='Intersection Mileposts'!$G$16),"Y",IF(AND(H135&gt;='Intersection Mileposts'!$F$17,H135&lt;='Intersection Mileposts'!$G$17),"Y",IF(AND(H135&gt;='Intersection Mileposts'!$F$18,H135&lt;='Intersection Mileposts'!$G$18),"Y",IF(AND(H135&gt;='Intersection Mileposts'!$F$19,H135&lt;='Intersection Mileposts'!$G$19),"Y",IF(AND(H135&gt;='Intersection Mileposts'!$F$20,H135&lt;='Intersection Mileposts'!$G$20),"Y",IF(AND(H135&gt;='Intersection Mileposts'!$F$21,H135&lt;='Intersection Mileposts'!$G$21),"Y",IF(AND(H135&gt;='Intersection Mileposts'!$F$22,H135&lt;='Intersection Mileposts'!$G$22),"Y",IF(AND(H135&gt;='Intersection Mileposts'!$F$23,H135&lt;='Intersection Mileposts'!$G$23),"Y",IF(AND(H135&gt;='Intersection Mileposts'!$F$24,H135&lt;='Intersection Mileposts'!$G$24),"Y",IF(AND(H135&gt;='Intersection Mileposts'!$F$25,H135&lt;='Intersection Mileposts'!$G$25),"Y",IF(AND(H135&gt;='Intersection Mileposts'!$F$26,H135&lt;='Intersection Mileposts'!$G$26),"Y",IF(AND(H135&gt;='Intersection Mileposts'!$F$27,H135&lt;='Intersection Mileposts'!$G$27),"Y",IF(AND(H135&gt;='Intersection Mileposts'!$F$28,H135&lt;='Intersection Mileposts'!$G$28),"Y",IF(AND(H135&gt;='Intersection Mileposts'!$F$29,H135&lt;='Intersection Mileposts'!$G$29),"Y", IF(AND(H135&gt;='Intersection Mileposts'!$F$30,H135&lt;='Intersection Mileposts'!$G$30),"Y",IF(AND(H135&gt;='Intersection Mileposts'!$F$31,H135&lt;='Intersection Mileposts'!$G$31),"Y",IF(AND(H135&gt;='Intersection Mileposts'!$F$32,H135&lt;='Intersection Mileposts'!$G$32),"Y",IF(AND(H135&gt;='Intersection Mileposts'!$F$33,H135&lt;='Intersection Mileposts'!$G$33),"Y",IF(AND(H135&gt;='Intersection Mileposts'!$F$34,H135&lt;='Intersection Mileposts'!$G$34),"Y",IF(AND(H135&gt;='Intersection Mileposts'!$F$35,H135&lt;='Intersection Mileposts'!$G$35),"Y",IF(AND(H135&gt;='Intersection Mileposts'!$F$36,H135&lt;='Intersection Mileposts'!$G$36),"Y",IF(AND(H135&gt;='Intersection Mileposts'!$F$37,H135&lt;='Intersection Mileposts'!$G$37),"Y",IF(AND(H135&gt;='Intersection Mileposts'!$F$38,H135&lt;='Intersection Mileposts'!$G$38),"Y",IF(AND(H135&gt;='Intersection Mileposts'!$F$39,H135&lt;='Intersection Mileposts'!$G$39),"Y","N"))))))))))))))))))))))))))))))))))))</f>
        <v/>
      </c>
    </row>
    <row r="136" spans="1:46" x14ac:dyDescent="0.35">
      <c r="A136" s="271"/>
      <c r="B136" s="269"/>
      <c r="C136" s="270"/>
      <c r="D136" s="270"/>
      <c r="E136" s="270"/>
      <c r="F136" s="270"/>
      <c r="G136" s="272"/>
      <c r="H136" s="273"/>
      <c r="I136" s="271"/>
      <c r="J136" s="268"/>
      <c r="K136" s="268"/>
      <c r="L136" s="274"/>
      <c r="M136" s="275"/>
      <c r="N136" s="276"/>
      <c r="P136" s="291" t="str">
        <f>IF(R136 = "", "", COUNT($R$4:R136))</f>
        <v/>
      </c>
      <c r="Q136" s="291" t="str">
        <f t="shared" si="17"/>
        <v/>
      </c>
      <c r="R136" s="292" t="str">
        <f t="shared" si="18"/>
        <v/>
      </c>
      <c r="S136" s="293" t="str">
        <f t="shared" si="20"/>
        <v/>
      </c>
      <c r="T136" s="294" t="str">
        <f t="shared" si="21"/>
        <v/>
      </c>
      <c r="U136" s="295" t="str">
        <f t="shared" si="22"/>
        <v/>
      </c>
      <c r="V136" s="296" t="str">
        <f t="shared" si="23"/>
        <v/>
      </c>
      <c r="W136" s="8"/>
      <c r="AR136" s="2" t="str">
        <f t="shared" si="24"/>
        <v/>
      </c>
      <c r="AS136" s="2" t="str">
        <f t="shared" si="19"/>
        <v/>
      </c>
      <c r="AT136" s="2" t="str">
        <f>IF(AR136="","",IF(AND(H136&gt;='Intersection Mileposts'!$F$5,H136&lt;='Intersection Mileposts'!$G$5),"Y",IF(AND(H136&gt;='Intersection Mileposts'!$F$6,H136&lt;='Intersection Mileposts'!$G$6),"Y",IF(AND(H136&gt;='Intersection Mileposts'!$F$7,H136&lt;='Intersection Mileposts'!$G$7),"Y",IF(AND(H136&gt;='Intersection Mileposts'!$F$8,H136&lt;='Intersection Mileposts'!$G$8),"Y",IF(AND(H136&gt;='Intersection Mileposts'!$F$9,H136&lt;='Intersection Mileposts'!$G$9),"Y",IF(AND(H136&gt;='Intersection Mileposts'!$F$10,H136&lt;='Intersection Mileposts'!$G$10),"Y",IF(AND(H136&gt;='Intersection Mileposts'!$F$11,H136&lt;='Intersection Mileposts'!$G$11),"Y",IF(AND(H136&gt;='Intersection Mileposts'!$F$12,H136&lt;='Intersection Mileposts'!$G$12),"Y",IF(AND(H136&gt;='Intersection Mileposts'!$F$13,H136&lt;='Intersection Mileposts'!$G$13),"Y",IF(AND(H136&gt;='Intersection Mileposts'!$F$14,H136&lt;='Intersection Mileposts'!$G$14),"Y",IF(AND(H136&gt;='Intersection Mileposts'!$F$15,H136&lt;='Intersection Mileposts'!$G$15),"Y",IF(AND(H136&gt;='Intersection Mileposts'!$F$16,H136&lt;='Intersection Mileposts'!$G$16),"Y",IF(AND(H136&gt;='Intersection Mileposts'!$F$17,H136&lt;='Intersection Mileposts'!$G$17),"Y",IF(AND(H136&gt;='Intersection Mileposts'!$F$18,H136&lt;='Intersection Mileposts'!$G$18),"Y",IF(AND(H136&gt;='Intersection Mileposts'!$F$19,H136&lt;='Intersection Mileposts'!$G$19),"Y",IF(AND(H136&gt;='Intersection Mileposts'!$F$20,H136&lt;='Intersection Mileposts'!$G$20),"Y",IF(AND(H136&gt;='Intersection Mileposts'!$F$21,H136&lt;='Intersection Mileposts'!$G$21),"Y",IF(AND(H136&gt;='Intersection Mileposts'!$F$22,H136&lt;='Intersection Mileposts'!$G$22),"Y",IF(AND(H136&gt;='Intersection Mileposts'!$F$23,H136&lt;='Intersection Mileposts'!$G$23),"Y",IF(AND(H136&gt;='Intersection Mileposts'!$F$24,H136&lt;='Intersection Mileposts'!$G$24),"Y",IF(AND(H136&gt;='Intersection Mileposts'!$F$25,H136&lt;='Intersection Mileposts'!$G$25),"Y",IF(AND(H136&gt;='Intersection Mileposts'!$F$26,H136&lt;='Intersection Mileposts'!$G$26),"Y",IF(AND(H136&gt;='Intersection Mileposts'!$F$27,H136&lt;='Intersection Mileposts'!$G$27),"Y",IF(AND(H136&gt;='Intersection Mileposts'!$F$28,H136&lt;='Intersection Mileposts'!$G$28),"Y",IF(AND(H136&gt;='Intersection Mileposts'!$F$29,H136&lt;='Intersection Mileposts'!$G$29),"Y", IF(AND(H136&gt;='Intersection Mileposts'!$F$30,H136&lt;='Intersection Mileposts'!$G$30),"Y",IF(AND(H136&gt;='Intersection Mileposts'!$F$31,H136&lt;='Intersection Mileposts'!$G$31),"Y",IF(AND(H136&gt;='Intersection Mileposts'!$F$32,H136&lt;='Intersection Mileposts'!$G$32),"Y",IF(AND(H136&gt;='Intersection Mileposts'!$F$33,H136&lt;='Intersection Mileposts'!$G$33),"Y",IF(AND(H136&gt;='Intersection Mileposts'!$F$34,H136&lt;='Intersection Mileposts'!$G$34),"Y",IF(AND(H136&gt;='Intersection Mileposts'!$F$35,H136&lt;='Intersection Mileposts'!$G$35),"Y",IF(AND(H136&gt;='Intersection Mileposts'!$F$36,H136&lt;='Intersection Mileposts'!$G$36),"Y",IF(AND(H136&gt;='Intersection Mileposts'!$F$37,H136&lt;='Intersection Mileposts'!$G$37),"Y",IF(AND(H136&gt;='Intersection Mileposts'!$F$38,H136&lt;='Intersection Mileposts'!$G$38),"Y",IF(AND(H136&gt;='Intersection Mileposts'!$F$39,H136&lt;='Intersection Mileposts'!$G$39),"Y","N"))))))))))))))))))))))))))))))))))))</f>
        <v/>
      </c>
    </row>
    <row r="137" spans="1:46" x14ac:dyDescent="0.35">
      <c r="A137" s="271"/>
      <c r="B137" s="269"/>
      <c r="C137" s="270"/>
      <c r="D137" s="270"/>
      <c r="E137" s="270"/>
      <c r="F137" s="270"/>
      <c r="G137" s="272"/>
      <c r="H137" s="273"/>
      <c r="I137" s="271"/>
      <c r="J137" s="268"/>
      <c r="K137" s="268"/>
      <c r="L137" s="274"/>
      <c r="M137" s="275"/>
      <c r="N137" s="276"/>
      <c r="P137" s="291" t="str">
        <f>IF(R137 = "", "", COUNT($R$4:R137))</f>
        <v/>
      </c>
      <c r="Q137" s="291" t="str">
        <f t="shared" si="17"/>
        <v/>
      </c>
      <c r="R137" s="292" t="str">
        <f t="shared" si="18"/>
        <v/>
      </c>
      <c r="S137" s="293" t="str">
        <f t="shared" si="20"/>
        <v/>
      </c>
      <c r="T137" s="294" t="str">
        <f t="shared" si="21"/>
        <v/>
      </c>
      <c r="U137" s="295" t="str">
        <f t="shared" si="22"/>
        <v/>
      </c>
      <c r="V137" s="296" t="str">
        <f t="shared" si="23"/>
        <v/>
      </c>
      <c r="W137" s="8"/>
      <c r="AR137" s="2" t="str">
        <f t="shared" si="24"/>
        <v/>
      </c>
      <c r="AS137" s="2" t="str">
        <f t="shared" si="19"/>
        <v/>
      </c>
      <c r="AT137" s="2" t="str">
        <f>IF(AR137="","",IF(AND(H137&gt;='Intersection Mileposts'!$F$5,H137&lt;='Intersection Mileposts'!$G$5),"Y",IF(AND(H137&gt;='Intersection Mileposts'!$F$6,H137&lt;='Intersection Mileposts'!$G$6),"Y",IF(AND(H137&gt;='Intersection Mileposts'!$F$7,H137&lt;='Intersection Mileposts'!$G$7),"Y",IF(AND(H137&gt;='Intersection Mileposts'!$F$8,H137&lt;='Intersection Mileposts'!$G$8),"Y",IF(AND(H137&gt;='Intersection Mileposts'!$F$9,H137&lt;='Intersection Mileposts'!$G$9),"Y",IF(AND(H137&gt;='Intersection Mileposts'!$F$10,H137&lt;='Intersection Mileposts'!$G$10),"Y",IF(AND(H137&gt;='Intersection Mileposts'!$F$11,H137&lt;='Intersection Mileposts'!$G$11),"Y",IF(AND(H137&gt;='Intersection Mileposts'!$F$12,H137&lt;='Intersection Mileposts'!$G$12),"Y",IF(AND(H137&gt;='Intersection Mileposts'!$F$13,H137&lt;='Intersection Mileposts'!$G$13),"Y",IF(AND(H137&gt;='Intersection Mileposts'!$F$14,H137&lt;='Intersection Mileposts'!$G$14),"Y",IF(AND(H137&gt;='Intersection Mileposts'!$F$15,H137&lt;='Intersection Mileposts'!$G$15),"Y",IF(AND(H137&gt;='Intersection Mileposts'!$F$16,H137&lt;='Intersection Mileposts'!$G$16),"Y",IF(AND(H137&gt;='Intersection Mileposts'!$F$17,H137&lt;='Intersection Mileposts'!$G$17),"Y",IF(AND(H137&gt;='Intersection Mileposts'!$F$18,H137&lt;='Intersection Mileposts'!$G$18),"Y",IF(AND(H137&gt;='Intersection Mileposts'!$F$19,H137&lt;='Intersection Mileposts'!$G$19),"Y",IF(AND(H137&gt;='Intersection Mileposts'!$F$20,H137&lt;='Intersection Mileposts'!$G$20),"Y",IF(AND(H137&gt;='Intersection Mileposts'!$F$21,H137&lt;='Intersection Mileposts'!$G$21),"Y",IF(AND(H137&gt;='Intersection Mileposts'!$F$22,H137&lt;='Intersection Mileposts'!$G$22),"Y",IF(AND(H137&gt;='Intersection Mileposts'!$F$23,H137&lt;='Intersection Mileposts'!$G$23),"Y",IF(AND(H137&gt;='Intersection Mileposts'!$F$24,H137&lt;='Intersection Mileposts'!$G$24),"Y",IF(AND(H137&gt;='Intersection Mileposts'!$F$25,H137&lt;='Intersection Mileposts'!$G$25),"Y",IF(AND(H137&gt;='Intersection Mileposts'!$F$26,H137&lt;='Intersection Mileposts'!$G$26),"Y",IF(AND(H137&gt;='Intersection Mileposts'!$F$27,H137&lt;='Intersection Mileposts'!$G$27),"Y",IF(AND(H137&gt;='Intersection Mileposts'!$F$28,H137&lt;='Intersection Mileposts'!$G$28),"Y",IF(AND(H137&gt;='Intersection Mileposts'!$F$29,H137&lt;='Intersection Mileposts'!$G$29),"Y", IF(AND(H137&gt;='Intersection Mileposts'!$F$30,H137&lt;='Intersection Mileposts'!$G$30),"Y",IF(AND(H137&gt;='Intersection Mileposts'!$F$31,H137&lt;='Intersection Mileposts'!$G$31),"Y",IF(AND(H137&gt;='Intersection Mileposts'!$F$32,H137&lt;='Intersection Mileposts'!$G$32),"Y",IF(AND(H137&gt;='Intersection Mileposts'!$F$33,H137&lt;='Intersection Mileposts'!$G$33),"Y",IF(AND(H137&gt;='Intersection Mileposts'!$F$34,H137&lt;='Intersection Mileposts'!$G$34),"Y",IF(AND(H137&gt;='Intersection Mileposts'!$F$35,H137&lt;='Intersection Mileposts'!$G$35),"Y",IF(AND(H137&gt;='Intersection Mileposts'!$F$36,H137&lt;='Intersection Mileposts'!$G$36),"Y",IF(AND(H137&gt;='Intersection Mileposts'!$F$37,H137&lt;='Intersection Mileposts'!$G$37),"Y",IF(AND(H137&gt;='Intersection Mileposts'!$F$38,H137&lt;='Intersection Mileposts'!$G$38),"Y",IF(AND(H137&gt;='Intersection Mileposts'!$F$39,H137&lt;='Intersection Mileposts'!$G$39),"Y","N"))))))))))))))))))))))))))))))))))))</f>
        <v/>
      </c>
    </row>
    <row r="138" spans="1:46" x14ac:dyDescent="0.35">
      <c r="A138" s="271"/>
      <c r="B138" s="269"/>
      <c r="C138" s="270"/>
      <c r="D138" s="270"/>
      <c r="E138" s="270"/>
      <c r="F138" s="270"/>
      <c r="G138" s="272"/>
      <c r="H138" s="273"/>
      <c r="I138" s="271"/>
      <c r="J138" s="268"/>
      <c r="K138" s="268"/>
      <c r="L138" s="274"/>
      <c r="M138" s="275"/>
      <c r="N138" s="276"/>
      <c r="P138" s="291" t="str">
        <f>IF(R138 = "", "", COUNT($R$4:R138))</f>
        <v/>
      </c>
      <c r="Q138" s="291" t="str">
        <f t="shared" si="17"/>
        <v/>
      </c>
      <c r="R138" s="292" t="str">
        <f t="shared" si="18"/>
        <v/>
      </c>
      <c r="S138" s="293" t="str">
        <f t="shared" si="20"/>
        <v/>
      </c>
      <c r="T138" s="294" t="str">
        <f t="shared" si="21"/>
        <v/>
      </c>
      <c r="U138" s="295" t="str">
        <f t="shared" si="22"/>
        <v/>
      </c>
      <c r="V138" s="296" t="str">
        <f t="shared" si="23"/>
        <v/>
      </c>
      <c r="W138" s="8"/>
      <c r="AR138" s="2" t="str">
        <f t="shared" si="24"/>
        <v/>
      </c>
      <c r="AS138" s="2" t="str">
        <f t="shared" si="19"/>
        <v/>
      </c>
      <c r="AT138" s="2" t="str">
        <f>IF(AR138="","",IF(AND(H138&gt;='Intersection Mileposts'!$F$5,H138&lt;='Intersection Mileposts'!$G$5),"Y",IF(AND(H138&gt;='Intersection Mileposts'!$F$6,H138&lt;='Intersection Mileposts'!$G$6),"Y",IF(AND(H138&gt;='Intersection Mileposts'!$F$7,H138&lt;='Intersection Mileposts'!$G$7),"Y",IF(AND(H138&gt;='Intersection Mileposts'!$F$8,H138&lt;='Intersection Mileposts'!$G$8),"Y",IF(AND(H138&gt;='Intersection Mileposts'!$F$9,H138&lt;='Intersection Mileposts'!$G$9),"Y",IF(AND(H138&gt;='Intersection Mileposts'!$F$10,H138&lt;='Intersection Mileposts'!$G$10),"Y",IF(AND(H138&gt;='Intersection Mileposts'!$F$11,H138&lt;='Intersection Mileposts'!$G$11),"Y",IF(AND(H138&gt;='Intersection Mileposts'!$F$12,H138&lt;='Intersection Mileposts'!$G$12),"Y",IF(AND(H138&gt;='Intersection Mileposts'!$F$13,H138&lt;='Intersection Mileposts'!$G$13),"Y",IF(AND(H138&gt;='Intersection Mileposts'!$F$14,H138&lt;='Intersection Mileposts'!$G$14),"Y",IF(AND(H138&gt;='Intersection Mileposts'!$F$15,H138&lt;='Intersection Mileposts'!$G$15),"Y",IF(AND(H138&gt;='Intersection Mileposts'!$F$16,H138&lt;='Intersection Mileposts'!$G$16),"Y",IF(AND(H138&gt;='Intersection Mileposts'!$F$17,H138&lt;='Intersection Mileposts'!$G$17),"Y",IF(AND(H138&gt;='Intersection Mileposts'!$F$18,H138&lt;='Intersection Mileposts'!$G$18),"Y",IF(AND(H138&gt;='Intersection Mileposts'!$F$19,H138&lt;='Intersection Mileposts'!$G$19),"Y",IF(AND(H138&gt;='Intersection Mileposts'!$F$20,H138&lt;='Intersection Mileposts'!$G$20),"Y",IF(AND(H138&gt;='Intersection Mileposts'!$F$21,H138&lt;='Intersection Mileposts'!$G$21),"Y",IF(AND(H138&gt;='Intersection Mileposts'!$F$22,H138&lt;='Intersection Mileposts'!$G$22),"Y",IF(AND(H138&gt;='Intersection Mileposts'!$F$23,H138&lt;='Intersection Mileposts'!$G$23),"Y",IF(AND(H138&gt;='Intersection Mileposts'!$F$24,H138&lt;='Intersection Mileposts'!$G$24),"Y",IF(AND(H138&gt;='Intersection Mileposts'!$F$25,H138&lt;='Intersection Mileposts'!$G$25),"Y",IF(AND(H138&gt;='Intersection Mileposts'!$F$26,H138&lt;='Intersection Mileposts'!$G$26),"Y",IF(AND(H138&gt;='Intersection Mileposts'!$F$27,H138&lt;='Intersection Mileposts'!$G$27),"Y",IF(AND(H138&gt;='Intersection Mileposts'!$F$28,H138&lt;='Intersection Mileposts'!$G$28),"Y",IF(AND(H138&gt;='Intersection Mileposts'!$F$29,H138&lt;='Intersection Mileposts'!$G$29),"Y", IF(AND(H138&gt;='Intersection Mileposts'!$F$30,H138&lt;='Intersection Mileposts'!$G$30),"Y",IF(AND(H138&gt;='Intersection Mileposts'!$F$31,H138&lt;='Intersection Mileposts'!$G$31),"Y",IF(AND(H138&gt;='Intersection Mileposts'!$F$32,H138&lt;='Intersection Mileposts'!$G$32),"Y",IF(AND(H138&gt;='Intersection Mileposts'!$F$33,H138&lt;='Intersection Mileposts'!$G$33),"Y",IF(AND(H138&gt;='Intersection Mileposts'!$F$34,H138&lt;='Intersection Mileposts'!$G$34),"Y",IF(AND(H138&gt;='Intersection Mileposts'!$F$35,H138&lt;='Intersection Mileposts'!$G$35),"Y",IF(AND(H138&gt;='Intersection Mileposts'!$F$36,H138&lt;='Intersection Mileposts'!$G$36),"Y",IF(AND(H138&gt;='Intersection Mileposts'!$F$37,H138&lt;='Intersection Mileposts'!$G$37),"Y",IF(AND(H138&gt;='Intersection Mileposts'!$F$38,H138&lt;='Intersection Mileposts'!$G$38),"Y",IF(AND(H138&gt;='Intersection Mileposts'!$F$39,H138&lt;='Intersection Mileposts'!$G$39),"Y","N"))))))))))))))))))))))))))))))))))))</f>
        <v/>
      </c>
    </row>
    <row r="139" spans="1:46" x14ac:dyDescent="0.35">
      <c r="A139" s="271"/>
      <c r="B139" s="269"/>
      <c r="C139" s="270"/>
      <c r="D139" s="270"/>
      <c r="E139" s="270"/>
      <c r="F139" s="270"/>
      <c r="G139" s="272"/>
      <c r="H139" s="273"/>
      <c r="I139" s="271"/>
      <c r="J139" s="268"/>
      <c r="K139" s="268"/>
      <c r="L139" s="274"/>
      <c r="M139" s="275"/>
      <c r="N139" s="276"/>
      <c r="P139" s="291" t="str">
        <f>IF(R139 = "", "", COUNT($R$4:R139))</f>
        <v/>
      </c>
      <c r="Q139" s="291" t="str">
        <f t="shared" si="17"/>
        <v/>
      </c>
      <c r="R139" s="292" t="str">
        <f t="shared" si="18"/>
        <v/>
      </c>
      <c r="S139" s="293" t="str">
        <f t="shared" si="20"/>
        <v/>
      </c>
      <c r="T139" s="294" t="str">
        <f t="shared" si="21"/>
        <v/>
      </c>
      <c r="U139" s="295" t="str">
        <f t="shared" si="22"/>
        <v/>
      </c>
      <c r="V139" s="296" t="str">
        <f t="shared" si="23"/>
        <v/>
      </c>
      <c r="W139" s="8"/>
      <c r="AR139" s="2" t="str">
        <f t="shared" si="24"/>
        <v/>
      </c>
      <c r="AS139" s="2" t="str">
        <f t="shared" si="19"/>
        <v/>
      </c>
      <c r="AT139" s="2" t="str">
        <f>IF(AR139="","",IF(AND(H139&gt;='Intersection Mileposts'!$F$5,H139&lt;='Intersection Mileposts'!$G$5),"Y",IF(AND(H139&gt;='Intersection Mileposts'!$F$6,H139&lt;='Intersection Mileposts'!$G$6),"Y",IF(AND(H139&gt;='Intersection Mileposts'!$F$7,H139&lt;='Intersection Mileposts'!$G$7),"Y",IF(AND(H139&gt;='Intersection Mileposts'!$F$8,H139&lt;='Intersection Mileposts'!$G$8),"Y",IF(AND(H139&gt;='Intersection Mileposts'!$F$9,H139&lt;='Intersection Mileposts'!$G$9),"Y",IF(AND(H139&gt;='Intersection Mileposts'!$F$10,H139&lt;='Intersection Mileposts'!$G$10),"Y",IF(AND(H139&gt;='Intersection Mileposts'!$F$11,H139&lt;='Intersection Mileposts'!$G$11),"Y",IF(AND(H139&gt;='Intersection Mileposts'!$F$12,H139&lt;='Intersection Mileposts'!$G$12),"Y",IF(AND(H139&gt;='Intersection Mileposts'!$F$13,H139&lt;='Intersection Mileposts'!$G$13),"Y",IF(AND(H139&gt;='Intersection Mileposts'!$F$14,H139&lt;='Intersection Mileposts'!$G$14),"Y",IF(AND(H139&gt;='Intersection Mileposts'!$F$15,H139&lt;='Intersection Mileposts'!$G$15),"Y",IF(AND(H139&gt;='Intersection Mileposts'!$F$16,H139&lt;='Intersection Mileposts'!$G$16),"Y",IF(AND(H139&gt;='Intersection Mileposts'!$F$17,H139&lt;='Intersection Mileposts'!$G$17),"Y",IF(AND(H139&gt;='Intersection Mileposts'!$F$18,H139&lt;='Intersection Mileposts'!$G$18),"Y",IF(AND(H139&gt;='Intersection Mileposts'!$F$19,H139&lt;='Intersection Mileposts'!$G$19),"Y",IF(AND(H139&gt;='Intersection Mileposts'!$F$20,H139&lt;='Intersection Mileposts'!$G$20),"Y",IF(AND(H139&gt;='Intersection Mileposts'!$F$21,H139&lt;='Intersection Mileposts'!$G$21),"Y",IF(AND(H139&gt;='Intersection Mileposts'!$F$22,H139&lt;='Intersection Mileposts'!$G$22),"Y",IF(AND(H139&gt;='Intersection Mileposts'!$F$23,H139&lt;='Intersection Mileposts'!$G$23),"Y",IF(AND(H139&gt;='Intersection Mileposts'!$F$24,H139&lt;='Intersection Mileposts'!$G$24),"Y",IF(AND(H139&gt;='Intersection Mileposts'!$F$25,H139&lt;='Intersection Mileposts'!$G$25),"Y",IF(AND(H139&gt;='Intersection Mileposts'!$F$26,H139&lt;='Intersection Mileposts'!$G$26),"Y",IF(AND(H139&gt;='Intersection Mileposts'!$F$27,H139&lt;='Intersection Mileposts'!$G$27),"Y",IF(AND(H139&gt;='Intersection Mileposts'!$F$28,H139&lt;='Intersection Mileposts'!$G$28),"Y",IF(AND(H139&gt;='Intersection Mileposts'!$F$29,H139&lt;='Intersection Mileposts'!$G$29),"Y", IF(AND(H139&gt;='Intersection Mileposts'!$F$30,H139&lt;='Intersection Mileposts'!$G$30),"Y",IF(AND(H139&gt;='Intersection Mileposts'!$F$31,H139&lt;='Intersection Mileposts'!$G$31),"Y",IF(AND(H139&gt;='Intersection Mileposts'!$F$32,H139&lt;='Intersection Mileposts'!$G$32),"Y",IF(AND(H139&gt;='Intersection Mileposts'!$F$33,H139&lt;='Intersection Mileposts'!$G$33),"Y",IF(AND(H139&gt;='Intersection Mileposts'!$F$34,H139&lt;='Intersection Mileposts'!$G$34),"Y",IF(AND(H139&gt;='Intersection Mileposts'!$F$35,H139&lt;='Intersection Mileposts'!$G$35),"Y",IF(AND(H139&gt;='Intersection Mileposts'!$F$36,H139&lt;='Intersection Mileposts'!$G$36),"Y",IF(AND(H139&gt;='Intersection Mileposts'!$F$37,H139&lt;='Intersection Mileposts'!$G$37),"Y",IF(AND(H139&gt;='Intersection Mileposts'!$F$38,H139&lt;='Intersection Mileposts'!$G$38),"Y",IF(AND(H139&gt;='Intersection Mileposts'!$F$39,H139&lt;='Intersection Mileposts'!$G$39),"Y","N"))))))))))))))))))))))))))))))))))))</f>
        <v/>
      </c>
    </row>
    <row r="140" spans="1:46" x14ac:dyDescent="0.35">
      <c r="A140" s="271"/>
      <c r="B140" s="269"/>
      <c r="C140" s="270"/>
      <c r="D140" s="270"/>
      <c r="E140" s="270"/>
      <c r="F140" s="270"/>
      <c r="G140" s="272"/>
      <c r="H140" s="273"/>
      <c r="I140" s="271"/>
      <c r="J140" s="268"/>
      <c r="K140" s="268"/>
      <c r="L140" s="274"/>
      <c r="M140" s="275"/>
      <c r="N140" s="276"/>
      <c r="P140" s="291" t="str">
        <f>IF(R140 = "", "", COUNT($R$4:R140))</f>
        <v/>
      </c>
      <c r="Q140" s="291" t="str">
        <f t="shared" si="17"/>
        <v/>
      </c>
      <c r="R140" s="292" t="str">
        <f t="shared" si="18"/>
        <v/>
      </c>
      <c r="S140" s="293" t="str">
        <f t="shared" si="20"/>
        <v/>
      </c>
      <c r="T140" s="294" t="str">
        <f t="shared" si="21"/>
        <v/>
      </c>
      <c r="U140" s="295" t="str">
        <f t="shared" si="22"/>
        <v/>
      </c>
      <c r="V140" s="296" t="str">
        <f t="shared" si="23"/>
        <v/>
      </c>
      <c r="W140" s="8"/>
      <c r="AR140" s="2" t="str">
        <f t="shared" si="24"/>
        <v/>
      </c>
      <c r="AS140" s="2" t="str">
        <f t="shared" si="19"/>
        <v/>
      </c>
      <c r="AT140" s="2" t="str">
        <f>IF(AR140="","",IF(AND(H140&gt;='Intersection Mileposts'!$F$5,H140&lt;='Intersection Mileposts'!$G$5),"Y",IF(AND(H140&gt;='Intersection Mileposts'!$F$6,H140&lt;='Intersection Mileposts'!$G$6),"Y",IF(AND(H140&gt;='Intersection Mileposts'!$F$7,H140&lt;='Intersection Mileposts'!$G$7),"Y",IF(AND(H140&gt;='Intersection Mileposts'!$F$8,H140&lt;='Intersection Mileposts'!$G$8),"Y",IF(AND(H140&gt;='Intersection Mileposts'!$F$9,H140&lt;='Intersection Mileposts'!$G$9),"Y",IF(AND(H140&gt;='Intersection Mileposts'!$F$10,H140&lt;='Intersection Mileposts'!$G$10),"Y",IF(AND(H140&gt;='Intersection Mileposts'!$F$11,H140&lt;='Intersection Mileposts'!$G$11),"Y",IF(AND(H140&gt;='Intersection Mileposts'!$F$12,H140&lt;='Intersection Mileposts'!$G$12),"Y",IF(AND(H140&gt;='Intersection Mileposts'!$F$13,H140&lt;='Intersection Mileposts'!$G$13),"Y",IF(AND(H140&gt;='Intersection Mileposts'!$F$14,H140&lt;='Intersection Mileposts'!$G$14),"Y",IF(AND(H140&gt;='Intersection Mileposts'!$F$15,H140&lt;='Intersection Mileposts'!$G$15),"Y",IF(AND(H140&gt;='Intersection Mileposts'!$F$16,H140&lt;='Intersection Mileposts'!$G$16),"Y",IF(AND(H140&gt;='Intersection Mileposts'!$F$17,H140&lt;='Intersection Mileposts'!$G$17),"Y",IF(AND(H140&gt;='Intersection Mileposts'!$F$18,H140&lt;='Intersection Mileposts'!$G$18),"Y",IF(AND(H140&gt;='Intersection Mileposts'!$F$19,H140&lt;='Intersection Mileposts'!$G$19),"Y",IF(AND(H140&gt;='Intersection Mileposts'!$F$20,H140&lt;='Intersection Mileposts'!$G$20),"Y",IF(AND(H140&gt;='Intersection Mileposts'!$F$21,H140&lt;='Intersection Mileposts'!$G$21),"Y",IF(AND(H140&gt;='Intersection Mileposts'!$F$22,H140&lt;='Intersection Mileposts'!$G$22),"Y",IF(AND(H140&gt;='Intersection Mileposts'!$F$23,H140&lt;='Intersection Mileposts'!$G$23),"Y",IF(AND(H140&gt;='Intersection Mileposts'!$F$24,H140&lt;='Intersection Mileposts'!$G$24),"Y",IF(AND(H140&gt;='Intersection Mileposts'!$F$25,H140&lt;='Intersection Mileposts'!$G$25),"Y",IF(AND(H140&gt;='Intersection Mileposts'!$F$26,H140&lt;='Intersection Mileposts'!$G$26),"Y",IF(AND(H140&gt;='Intersection Mileposts'!$F$27,H140&lt;='Intersection Mileposts'!$G$27),"Y",IF(AND(H140&gt;='Intersection Mileposts'!$F$28,H140&lt;='Intersection Mileposts'!$G$28),"Y",IF(AND(H140&gt;='Intersection Mileposts'!$F$29,H140&lt;='Intersection Mileposts'!$G$29),"Y", IF(AND(H140&gt;='Intersection Mileposts'!$F$30,H140&lt;='Intersection Mileposts'!$G$30),"Y",IF(AND(H140&gt;='Intersection Mileposts'!$F$31,H140&lt;='Intersection Mileposts'!$G$31),"Y",IF(AND(H140&gt;='Intersection Mileposts'!$F$32,H140&lt;='Intersection Mileposts'!$G$32),"Y",IF(AND(H140&gt;='Intersection Mileposts'!$F$33,H140&lt;='Intersection Mileposts'!$G$33),"Y",IF(AND(H140&gt;='Intersection Mileposts'!$F$34,H140&lt;='Intersection Mileposts'!$G$34),"Y",IF(AND(H140&gt;='Intersection Mileposts'!$F$35,H140&lt;='Intersection Mileposts'!$G$35),"Y",IF(AND(H140&gt;='Intersection Mileposts'!$F$36,H140&lt;='Intersection Mileposts'!$G$36),"Y",IF(AND(H140&gt;='Intersection Mileposts'!$F$37,H140&lt;='Intersection Mileposts'!$G$37),"Y",IF(AND(H140&gt;='Intersection Mileposts'!$F$38,H140&lt;='Intersection Mileposts'!$G$38),"Y",IF(AND(H140&gt;='Intersection Mileposts'!$F$39,H140&lt;='Intersection Mileposts'!$G$39),"Y","N"))))))))))))))))))))))))))))))))))))</f>
        <v/>
      </c>
    </row>
    <row r="141" spans="1:46" x14ac:dyDescent="0.35">
      <c r="A141" s="271"/>
      <c r="B141" s="269"/>
      <c r="C141" s="270"/>
      <c r="D141" s="270"/>
      <c r="E141" s="270"/>
      <c r="F141" s="270"/>
      <c r="G141" s="272"/>
      <c r="H141" s="273"/>
      <c r="I141" s="271"/>
      <c r="J141" s="268"/>
      <c r="K141" s="268"/>
      <c r="L141" s="274"/>
      <c r="M141" s="275"/>
      <c r="N141" s="276"/>
      <c r="P141" s="291" t="str">
        <f>IF(R141 = "", "", COUNT($R$4:R141))</f>
        <v/>
      </c>
      <c r="Q141" s="291" t="str">
        <f t="shared" si="17"/>
        <v/>
      </c>
      <c r="R141" s="292" t="str">
        <f t="shared" si="18"/>
        <v/>
      </c>
      <c r="S141" s="293" t="str">
        <f t="shared" si="20"/>
        <v/>
      </c>
      <c r="T141" s="294" t="str">
        <f t="shared" si="21"/>
        <v/>
      </c>
      <c r="U141" s="295" t="str">
        <f t="shared" si="22"/>
        <v/>
      </c>
      <c r="V141" s="296" t="str">
        <f t="shared" si="23"/>
        <v/>
      </c>
      <c r="W141" s="8"/>
      <c r="AR141" s="2" t="str">
        <f t="shared" si="24"/>
        <v/>
      </c>
      <c r="AS141" s="2" t="str">
        <f t="shared" si="19"/>
        <v/>
      </c>
      <c r="AT141" s="2" t="str">
        <f>IF(AR141="","",IF(AND(H141&gt;='Intersection Mileposts'!$F$5,H141&lt;='Intersection Mileposts'!$G$5),"Y",IF(AND(H141&gt;='Intersection Mileposts'!$F$6,H141&lt;='Intersection Mileposts'!$G$6),"Y",IF(AND(H141&gt;='Intersection Mileposts'!$F$7,H141&lt;='Intersection Mileposts'!$G$7),"Y",IF(AND(H141&gt;='Intersection Mileposts'!$F$8,H141&lt;='Intersection Mileposts'!$G$8),"Y",IF(AND(H141&gt;='Intersection Mileposts'!$F$9,H141&lt;='Intersection Mileposts'!$G$9),"Y",IF(AND(H141&gt;='Intersection Mileposts'!$F$10,H141&lt;='Intersection Mileposts'!$G$10),"Y",IF(AND(H141&gt;='Intersection Mileposts'!$F$11,H141&lt;='Intersection Mileposts'!$G$11),"Y",IF(AND(H141&gt;='Intersection Mileposts'!$F$12,H141&lt;='Intersection Mileposts'!$G$12),"Y",IF(AND(H141&gt;='Intersection Mileposts'!$F$13,H141&lt;='Intersection Mileposts'!$G$13),"Y",IF(AND(H141&gt;='Intersection Mileposts'!$F$14,H141&lt;='Intersection Mileposts'!$G$14),"Y",IF(AND(H141&gt;='Intersection Mileposts'!$F$15,H141&lt;='Intersection Mileposts'!$G$15),"Y",IF(AND(H141&gt;='Intersection Mileposts'!$F$16,H141&lt;='Intersection Mileposts'!$G$16),"Y",IF(AND(H141&gt;='Intersection Mileposts'!$F$17,H141&lt;='Intersection Mileposts'!$G$17),"Y",IF(AND(H141&gt;='Intersection Mileposts'!$F$18,H141&lt;='Intersection Mileposts'!$G$18),"Y",IF(AND(H141&gt;='Intersection Mileposts'!$F$19,H141&lt;='Intersection Mileposts'!$G$19),"Y",IF(AND(H141&gt;='Intersection Mileposts'!$F$20,H141&lt;='Intersection Mileposts'!$G$20),"Y",IF(AND(H141&gt;='Intersection Mileposts'!$F$21,H141&lt;='Intersection Mileposts'!$G$21),"Y",IF(AND(H141&gt;='Intersection Mileposts'!$F$22,H141&lt;='Intersection Mileposts'!$G$22),"Y",IF(AND(H141&gt;='Intersection Mileposts'!$F$23,H141&lt;='Intersection Mileposts'!$G$23),"Y",IF(AND(H141&gt;='Intersection Mileposts'!$F$24,H141&lt;='Intersection Mileposts'!$G$24),"Y",IF(AND(H141&gt;='Intersection Mileposts'!$F$25,H141&lt;='Intersection Mileposts'!$G$25),"Y",IF(AND(H141&gt;='Intersection Mileposts'!$F$26,H141&lt;='Intersection Mileposts'!$G$26),"Y",IF(AND(H141&gt;='Intersection Mileposts'!$F$27,H141&lt;='Intersection Mileposts'!$G$27),"Y",IF(AND(H141&gt;='Intersection Mileposts'!$F$28,H141&lt;='Intersection Mileposts'!$G$28),"Y",IF(AND(H141&gt;='Intersection Mileposts'!$F$29,H141&lt;='Intersection Mileposts'!$G$29),"Y", IF(AND(H141&gt;='Intersection Mileposts'!$F$30,H141&lt;='Intersection Mileposts'!$G$30),"Y",IF(AND(H141&gt;='Intersection Mileposts'!$F$31,H141&lt;='Intersection Mileposts'!$G$31),"Y",IF(AND(H141&gt;='Intersection Mileposts'!$F$32,H141&lt;='Intersection Mileposts'!$G$32),"Y",IF(AND(H141&gt;='Intersection Mileposts'!$F$33,H141&lt;='Intersection Mileposts'!$G$33),"Y",IF(AND(H141&gt;='Intersection Mileposts'!$F$34,H141&lt;='Intersection Mileposts'!$G$34),"Y",IF(AND(H141&gt;='Intersection Mileposts'!$F$35,H141&lt;='Intersection Mileposts'!$G$35),"Y",IF(AND(H141&gt;='Intersection Mileposts'!$F$36,H141&lt;='Intersection Mileposts'!$G$36),"Y",IF(AND(H141&gt;='Intersection Mileposts'!$F$37,H141&lt;='Intersection Mileposts'!$G$37),"Y",IF(AND(H141&gt;='Intersection Mileposts'!$F$38,H141&lt;='Intersection Mileposts'!$G$38),"Y",IF(AND(H141&gt;='Intersection Mileposts'!$F$39,H141&lt;='Intersection Mileposts'!$G$39),"Y","N"))))))))))))))))))))))))))))))))))))</f>
        <v/>
      </c>
    </row>
    <row r="142" spans="1:46" x14ac:dyDescent="0.35">
      <c r="A142" s="271"/>
      <c r="B142" s="269"/>
      <c r="C142" s="270"/>
      <c r="D142" s="270"/>
      <c r="E142" s="270"/>
      <c r="F142" s="270"/>
      <c r="G142" s="272"/>
      <c r="H142" s="273"/>
      <c r="I142" s="271"/>
      <c r="J142" s="268"/>
      <c r="K142" s="268"/>
      <c r="L142" s="274"/>
      <c r="M142" s="275"/>
      <c r="N142" s="276"/>
      <c r="P142" s="291" t="str">
        <f>IF(R142 = "", "", COUNT($R$4:R142))</f>
        <v/>
      </c>
      <c r="Q142" s="291" t="str">
        <f t="shared" si="17"/>
        <v/>
      </c>
      <c r="R142" s="292" t="str">
        <f t="shared" si="18"/>
        <v/>
      </c>
      <c r="S142" s="293" t="str">
        <f t="shared" si="20"/>
        <v/>
      </c>
      <c r="T142" s="294" t="str">
        <f t="shared" si="21"/>
        <v/>
      </c>
      <c r="U142" s="295" t="str">
        <f t="shared" si="22"/>
        <v/>
      </c>
      <c r="V142" s="296" t="str">
        <f t="shared" si="23"/>
        <v/>
      </c>
      <c r="W142" s="8"/>
      <c r="AR142" s="2" t="str">
        <f t="shared" si="24"/>
        <v/>
      </c>
      <c r="AS142" s="2" t="str">
        <f t="shared" si="19"/>
        <v/>
      </c>
      <c r="AT142" s="2" t="str">
        <f>IF(AR142="","",IF(AND(H142&gt;='Intersection Mileposts'!$F$5,H142&lt;='Intersection Mileposts'!$G$5),"Y",IF(AND(H142&gt;='Intersection Mileposts'!$F$6,H142&lt;='Intersection Mileposts'!$G$6),"Y",IF(AND(H142&gt;='Intersection Mileposts'!$F$7,H142&lt;='Intersection Mileposts'!$G$7),"Y",IF(AND(H142&gt;='Intersection Mileposts'!$F$8,H142&lt;='Intersection Mileposts'!$G$8),"Y",IF(AND(H142&gt;='Intersection Mileposts'!$F$9,H142&lt;='Intersection Mileposts'!$G$9),"Y",IF(AND(H142&gt;='Intersection Mileposts'!$F$10,H142&lt;='Intersection Mileposts'!$G$10),"Y",IF(AND(H142&gt;='Intersection Mileposts'!$F$11,H142&lt;='Intersection Mileposts'!$G$11),"Y",IF(AND(H142&gt;='Intersection Mileposts'!$F$12,H142&lt;='Intersection Mileposts'!$G$12),"Y",IF(AND(H142&gt;='Intersection Mileposts'!$F$13,H142&lt;='Intersection Mileposts'!$G$13),"Y",IF(AND(H142&gt;='Intersection Mileposts'!$F$14,H142&lt;='Intersection Mileposts'!$G$14),"Y",IF(AND(H142&gt;='Intersection Mileposts'!$F$15,H142&lt;='Intersection Mileposts'!$G$15),"Y",IF(AND(H142&gt;='Intersection Mileposts'!$F$16,H142&lt;='Intersection Mileposts'!$G$16),"Y",IF(AND(H142&gt;='Intersection Mileposts'!$F$17,H142&lt;='Intersection Mileposts'!$G$17),"Y",IF(AND(H142&gt;='Intersection Mileposts'!$F$18,H142&lt;='Intersection Mileposts'!$G$18),"Y",IF(AND(H142&gt;='Intersection Mileposts'!$F$19,H142&lt;='Intersection Mileposts'!$G$19),"Y",IF(AND(H142&gt;='Intersection Mileposts'!$F$20,H142&lt;='Intersection Mileposts'!$G$20),"Y",IF(AND(H142&gt;='Intersection Mileposts'!$F$21,H142&lt;='Intersection Mileposts'!$G$21),"Y",IF(AND(H142&gt;='Intersection Mileposts'!$F$22,H142&lt;='Intersection Mileposts'!$G$22),"Y",IF(AND(H142&gt;='Intersection Mileposts'!$F$23,H142&lt;='Intersection Mileposts'!$G$23),"Y",IF(AND(H142&gt;='Intersection Mileposts'!$F$24,H142&lt;='Intersection Mileposts'!$G$24),"Y",IF(AND(H142&gt;='Intersection Mileposts'!$F$25,H142&lt;='Intersection Mileposts'!$G$25),"Y",IF(AND(H142&gt;='Intersection Mileposts'!$F$26,H142&lt;='Intersection Mileposts'!$G$26),"Y",IF(AND(H142&gt;='Intersection Mileposts'!$F$27,H142&lt;='Intersection Mileposts'!$G$27),"Y",IF(AND(H142&gt;='Intersection Mileposts'!$F$28,H142&lt;='Intersection Mileposts'!$G$28),"Y",IF(AND(H142&gt;='Intersection Mileposts'!$F$29,H142&lt;='Intersection Mileposts'!$G$29),"Y", IF(AND(H142&gt;='Intersection Mileposts'!$F$30,H142&lt;='Intersection Mileposts'!$G$30),"Y",IF(AND(H142&gt;='Intersection Mileposts'!$F$31,H142&lt;='Intersection Mileposts'!$G$31),"Y",IF(AND(H142&gt;='Intersection Mileposts'!$F$32,H142&lt;='Intersection Mileposts'!$G$32),"Y",IF(AND(H142&gt;='Intersection Mileposts'!$F$33,H142&lt;='Intersection Mileposts'!$G$33),"Y",IF(AND(H142&gt;='Intersection Mileposts'!$F$34,H142&lt;='Intersection Mileposts'!$G$34),"Y",IF(AND(H142&gt;='Intersection Mileposts'!$F$35,H142&lt;='Intersection Mileposts'!$G$35),"Y",IF(AND(H142&gt;='Intersection Mileposts'!$F$36,H142&lt;='Intersection Mileposts'!$G$36),"Y",IF(AND(H142&gt;='Intersection Mileposts'!$F$37,H142&lt;='Intersection Mileposts'!$G$37),"Y",IF(AND(H142&gt;='Intersection Mileposts'!$F$38,H142&lt;='Intersection Mileposts'!$G$38),"Y",IF(AND(H142&gt;='Intersection Mileposts'!$F$39,H142&lt;='Intersection Mileposts'!$G$39),"Y","N"))))))))))))))))))))))))))))))))))))</f>
        <v/>
      </c>
    </row>
    <row r="143" spans="1:46" x14ac:dyDescent="0.35">
      <c r="A143" s="271"/>
      <c r="B143" s="269"/>
      <c r="C143" s="270"/>
      <c r="D143" s="270"/>
      <c r="E143" s="270"/>
      <c r="F143" s="270"/>
      <c r="G143" s="272"/>
      <c r="H143" s="273"/>
      <c r="I143" s="271"/>
      <c r="J143" s="268"/>
      <c r="K143" s="268"/>
      <c r="L143" s="274"/>
      <c r="M143" s="275"/>
      <c r="N143" s="276"/>
      <c r="P143" s="291" t="str">
        <f>IF(R143 = "", "", COUNT($R$4:R143))</f>
        <v/>
      </c>
      <c r="Q143" s="291" t="str">
        <f t="shared" si="17"/>
        <v/>
      </c>
      <c r="R143" s="292" t="str">
        <f t="shared" si="18"/>
        <v/>
      </c>
      <c r="S143" s="293" t="str">
        <f t="shared" si="20"/>
        <v/>
      </c>
      <c r="T143" s="294" t="str">
        <f t="shared" si="21"/>
        <v/>
      </c>
      <c r="U143" s="295" t="str">
        <f t="shared" si="22"/>
        <v/>
      </c>
      <c r="V143" s="296" t="str">
        <f t="shared" si="23"/>
        <v/>
      </c>
      <c r="W143" s="8"/>
      <c r="AR143" s="2" t="str">
        <f t="shared" si="24"/>
        <v/>
      </c>
      <c r="AS143" s="2" t="str">
        <f t="shared" si="19"/>
        <v/>
      </c>
      <c r="AT143" s="2" t="str">
        <f>IF(AR143="","",IF(AND(H143&gt;='Intersection Mileposts'!$F$5,H143&lt;='Intersection Mileposts'!$G$5),"Y",IF(AND(H143&gt;='Intersection Mileposts'!$F$6,H143&lt;='Intersection Mileposts'!$G$6),"Y",IF(AND(H143&gt;='Intersection Mileposts'!$F$7,H143&lt;='Intersection Mileposts'!$G$7),"Y",IF(AND(H143&gt;='Intersection Mileposts'!$F$8,H143&lt;='Intersection Mileposts'!$G$8),"Y",IF(AND(H143&gt;='Intersection Mileposts'!$F$9,H143&lt;='Intersection Mileposts'!$G$9),"Y",IF(AND(H143&gt;='Intersection Mileposts'!$F$10,H143&lt;='Intersection Mileposts'!$G$10),"Y",IF(AND(H143&gt;='Intersection Mileposts'!$F$11,H143&lt;='Intersection Mileposts'!$G$11),"Y",IF(AND(H143&gt;='Intersection Mileposts'!$F$12,H143&lt;='Intersection Mileposts'!$G$12),"Y",IF(AND(H143&gt;='Intersection Mileposts'!$F$13,H143&lt;='Intersection Mileposts'!$G$13),"Y",IF(AND(H143&gt;='Intersection Mileposts'!$F$14,H143&lt;='Intersection Mileposts'!$G$14),"Y",IF(AND(H143&gt;='Intersection Mileposts'!$F$15,H143&lt;='Intersection Mileposts'!$G$15),"Y",IF(AND(H143&gt;='Intersection Mileposts'!$F$16,H143&lt;='Intersection Mileposts'!$G$16),"Y",IF(AND(H143&gt;='Intersection Mileposts'!$F$17,H143&lt;='Intersection Mileposts'!$G$17),"Y",IF(AND(H143&gt;='Intersection Mileposts'!$F$18,H143&lt;='Intersection Mileposts'!$G$18),"Y",IF(AND(H143&gt;='Intersection Mileposts'!$F$19,H143&lt;='Intersection Mileposts'!$G$19),"Y",IF(AND(H143&gt;='Intersection Mileposts'!$F$20,H143&lt;='Intersection Mileposts'!$G$20),"Y",IF(AND(H143&gt;='Intersection Mileposts'!$F$21,H143&lt;='Intersection Mileposts'!$G$21),"Y",IF(AND(H143&gt;='Intersection Mileposts'!$F$22,H143&lt;='Intersection Mileposts'!$G$22),"Y",IF(AND(H143&gt;='Intersection Mileposts'!$F$23,H143&lt;='Intersection Mileposts'!$G$23),"Y",IF(AND(H143&gt;='Intersection Mileposts'!$F$24,H143&lt;='Intersection Mileposts'!$G$24),"Y",IF(AND(H143&gt;='Intersection Mileposts'!$F$25,H143&lt;='Intersection Mileposts'!$G$25),"Y",IF(AND(H143&gt;='Intersection Mileposts'!$F$26,H143&lt;='Intersection Mileposts'!$G$26),"Y",IF(AND(H143&gt;='Intersection Mileposts'!$F$27,H143&lt;='Intersection Mileposts'!$G$27),"Y",IF(AND(H143&gt;='Intersection Mileposts'!$F$28,H143&lt;='Intersection Mileposts'!$G$28),"Y",IF(AND(H143&gt;='Intersection Mileposts'!$F$29,H143&lt;='Intersection Mileposts'!$G$29),"Y", IF(AND(H143&gt;='Intersection Mileposts'!$F$30,H143&lt;='Intersection Mileposts'!$G$30),"Y",IF(AND(H143&gt;='Intersection Mileposts'!$F$31,H143&lt;='Intersection Mileposts'!$G$31),"Y",IF(AND(H143&gt;='Intersection Mileposts'!$F$32,H143&lt;='Intersection Mileposts'!$G$32),"Y",IF(AND(H143&gt;='Intersection Mileposts'!$F$33,H143&lt;='Intersection Mileposts'!$G$33),"Y",IF(AND(H143&gt;='Intersection Mileposts'!$F$34,H143&lt;='Intersection Mileposts'!$G$34),"Y",IF(AND(H143&gt;='Intersection Mileposts'!$F$35,H143&lt;='Intersection Mileposts'!$G$35),"Y",IF(AND(H143&gt;='Intersection Mileposts'!$F$36,H143&lt;='Intersection Mileposts'!$G$36),"Y",IF(AND(H143&gt;='Intersection Mileposts'!$F$37,H143&lt;='Intersection Mileposts'!$G$37),"Y",IF(AND(H143&gt;='Intersection Mileposts'!$F$38,H143&lt;='Intersection Mileposts'!$G$38),"Y",IF(AND(H143&gt;='Intersection Mileposts'!$F$39,H143&lt;='Intersection Mileposts'!$G$39),"Y","N"))))))))))))))))))))))))))))))))))))</f>
        <v/>
      </c>
    </row>
    <row r="144" spans="1:46" x14ac:dyDescent="0.35">
      <c r="A144" s="271"/>
      <c r="B144" s="269"/>
      <c r="C144" s="270"/>
      <c r="D144" s="270"/>
      <c r="E144" s="270"/>
      <c r="F144" s="270"/>
      <c r="G144" s="272"/>
      <c r="H144" s="273"/>
      <c r="I144" s="271"/>
      <c r="J144" s="268"/>
      <c r="K144" s="268"/>
      <c r="L144" s="274"/>
      <c r="M144" s="275"/>
      <c r="N144" s="276"/>
      <c r="P144" s="291" t="str">
        <f>IF(R144 = "", "", COUNT($R$4:R144))</f>
        <v/>
      </c>
      <c r="Q144" s="291" t="str">
        <f t="shared" si="17"/>
        <v/>
      </c>
      <c r="R144" s="292" t="str">
        <f t="shared" si="18"/>
        <v/>
      </c>
      <c r="S144" s="293" t="str">
        <f t="shared" si="20"/>
        <v/>
      </c>
      <c r="T144" s="294" t="str">
        <f t="shared" si="21"/>
        <v/>
      </c>
      <c r="U144" s="295" t="str">
        <f t="shared" si="22"/>
        <v/>
      </c>
      <c r="V144" s="296" t="str">
        <f t="shared" si="23"/>
        <v/>
      </c>
      <c r="W144" s="8"/>
      <c r="AR144" s="2" t="str">
        <f t="shared" si="24"/>
        <v/>
      </c>
      <c r="AS144" s="2" t="str">
        <f t="shared" si="19"/>
        <v/>
      </c>
      <c r="AT144" s="2" t="str">
        <f>IF(AR144="","",IF(AND(H144&gt;='Intersection Mileposts'!$F$5,H144&lt;='Intersection Mileposts'!$G$5),"Y",IF(AND(H144&gt;='Intersection Mileposts'!$F$6,H144&lt;='Intersection Mileposts'!$G$6),"Y",IF(AND(H144&gt;='Intersection Mileposts'!$F$7,H144&lt;='Intersection Mileposts'!$G$7),"Y",IF(AND(H144&gt;='Intersection Mileposts'!$F$8,H144&lt;='Intersection Mileposts'!$G$8),"Y",IF(AND(H144&gt;='Intersection Mileposts'!$F$9,H144&lt;='Intersection Mileposts'!$G$9),"Y",IF(AND(H144&gt;='Intersection Mileposts'!$F$10,H144&lt;='Intersection Mileposts'!$G$10),"Y",IF(AND(H144&gt;='Intersection Mileposts'!$F$11,H144&lt;='Intersection Mileposts'!$G$11),"Y",IF(AND(H144&gt;='Intersection Mileposts'!$F$12,H144&lt;='Intersection Mileposts'!$G$12),"Y",IF(AND(H144&gt;='Intersection Mileposts'!$F$13,H144&lt;='Intersection Mileposts'!$G$13),"Y",IF(AND(H144&gt;='Intersection Mileposts'!$F$14,H144&lt;='Intersection Mileposts'!$G$14),"Y",IF(AND(H144&gt;='Intersection Mileposts'!$F$15,H144&lt;='Intersection Mileposts'!$G$15),"Y",IF(AND(H144&gt;='Intersection Mileposts'!$F$16,H144&lt;='Intersection Mileposts'!$G$16),"Y",IF(AND(H144&gt;='Intersection Mileposts'!$F$17,H144&lt;='Intersection Mileposts'!$G$17),"Y",IF(AND(H144&gt;='Intersection Mileposts'!$F$18,H144&lt;='Intersection Mileposts'!$G$18),"Y",IF(AND(H144&gt;='Intersection Mileposts'!$F$19,H144&lt;='Intersection Mileposts'!$G$19),"Y",IF(AND(H144&gt;='Intersection Mileposts'!$F$20,H144&lt;='Intersection Mileposts'!$G$20),"Y",IF(AND(H144&gt;='Intersection Mileposts'!$F$21,H144&lt;='Intersection Mileposts'!$G$21),"Y",IF(AND(H144&gt;='Intersection Mileposts'!$F$22,H144&lt;='Intersection Mileposts'!$G$22),"Y",IF(AND(H144&gt;='Intersection Mileposts'!$F$23,H144&lt;='Intersection Mileposts'!$G$23),"Y",IF(AND(H144&gt;='Intersection Mileposts'!$F$24,H144&lt;='Intersection Mileposts'!$G$24),"Y",IF(AND(H144&gt;='Intersection Mileposts'!$F$25,H144&lt;='Intersection Mileposts'!$G$25),"Y",IF(AND(H144&gt;='Intersection Mileposts'!$F$26,H144&lt;='Intersection Mileposts'!$G$26),"Y",IF(AND(H144&gt;='Intersection Mileposts'!$F$27,H144&lt;='Intersection Mileposts'!$G$27),"Y",IF(AND(H144&gt;='Intersection Mileposts'!$F$28,H144&lt;='Intersection Mileposts'!$G$28),"Y",IF(AND(H144&gt;='Intersection Mileposts'!$F$29,H144&lt;='Intersection Mileposts'!$G$29),"Y", IF(AND(H144&gt;='Intersection Mileposts'!$F$30,H144&lt;='Intersection Mileposts'!$G$30),"Y",IF(AND(H144&gt;='Intersection Mileposts'!$F$31,H144&lt;='Intersection Mileposts'!$G$31),"Y",IF(AND(H144&gt;='Intersection Mileposts'!$F$32,H144&lt;='Intersection Mileposts'!$G$32),"Y",IF(AND(H144&gt;='Intersection Mileposts'!$F$33,H144&lt;='Intersection Mileposts'!$G$33),"Y",IF(AND(H144&gt;='Intersection Mileposts'!$F$34,H144&lt;='Intersection Mileposts'!$G$34),"Y",IF(AND(H144&gt;='Intersection Mileposts'!$F$35,H144&lt;='Intersection Mileposts'!$G$35),"Y",IF(AND(H144&gt;='Intersection Mileposts'!$F$36,H144&lt;='Intersection Mileposts'!$G$36),"Y",IF(AND(H144&gt;='Intersection Mileposts'!$F$37,H144&lt;='Intersection Mileposts'!$G$37),"Y",IF(AND(H144&gt;='Intersection Mileposts'!$F$38,H144&lt;='Intersection Mileposts'!$G$38),"Y",IF(AND(H144&gt;='Intersection Mileposts'!$F$39,H144&lt;='Intersection Mileposts'!$G$39),"Y","N"))))))))))))))))))))))))))))))))))))</f>
        <v/>
      </c>
    </row>
    <row r="145" spans="1:46" x14ac:dyDescent="0.35">
      <c r="A145" s="271"/>
      <c r="B145" s="269"/>
      <c r="C145" s="270"/>
      <c r="D145" s="270"/>
      <c r="E145" s="270"/>
      <c r="F145" s="270"/>
      <c r="G145" s="272"/>
      <c r="H145" s="273"/>
      <c r="I145" s="271"/>
      <c r="J145" s="268"/>
      <c r="K145" s="268"/>
      <c r="L145" s="274"/>
      <c r="M145" s="275"/>
      <c r="N145" s="276"/>
      <c r="P145" s="291" t="str">
        <f>IF(R145 = "", "", COUNT($R$4:R145))</f>
        <v/>
      </c>
      <c r="Q145" s="291" t="str">
        <f t="shared" si="17"/>
        <v/>
      </c>
      <c r="R145" s="292" t="str">
        <f t="shared" si="18"/>
        <v/>
      </c>
      <c r="S145" s="293" t="str">
        <f t="shared" si="20"/>
        <v/>
      </c>
      <c r="T145" s="294" t="str">
        <f t="shared" si="21"/>
        <v/>
      </c>
      <c r="U145" s="295" t="str">
        <f t="shared" si="22"/>
        <v/>
      </c>
      <c r="V145" s="296" t="str">
        <f t="shared" si="23"/>
        <v/>
      </c>
      <c r="W145" s="8"/>
      <c r="AR145" s="2" t="str">
        <f t="shared" si="24"/>
        <v/>
      </c>
      <c r="AS145" s="2" t="str">
        <f t="shared" si="19"/>
        <v/>
      </c>
      <c r="AT145" s="2" t="str">
        <f>IF(AR145="","",IF(AND(H145&gt;='Intersection Mileposts'!$F$5,H145&lt;='Intersection Mileposts'!$G$5),"Y",IF(AND(H145&gt;='Intersection Mileposts'!$F$6,H145&lt;='Intersection Mileposts'!$G$6),"Y",IF(AND(H145&gt;='Intersection Mileposts'!$F$7,H145&lt;='Intersection Mileposts'!$G$7),"Y",IF(AND(H145&gt;='Intersection Mileposts'!$F$8,H145&lt;='Intersection Mileposts'!$G$8),"Y",IF(AND(H145&gt;='Intersection Mileposts'!$F$9,H145&lt;='Intersection Mileposts'!$G$9),"Y",IF(AND(H145&gt;='Intersection Mileposts'!$F$10,H145&lt;='Intersection Mileposts'!$G$10),"Y",IF(AND(H145&gt;='Intersection Mileposts'!$F$11,H145&lt;='Intersection Mileposts'!$G$11),"Y",IF(AND(H145&gt;='Intersection Mileposts'!$F$12,H145&lt;='Intersection Mileposts'!$G$12),"Y",IF(AND(H145&gt;='Intersection Mileposts'!$F$13,H145&lt;='Intersection Mileposts'!$G$13),"Y",IF(AND(H145&gt;='Intersection Mileposts'!$F$14,H145&lt;='Intersection Mileposts'!$G$14),"Y",IF(AND(H145&gt;='Intersection Mileposts'!$F$15,H145&lt;='Intersection Mileposts'!$G$15),"Y",IF(AND(H145&gt;='Intersection Mileposts'!$F$16,H145&lt;='Intersection Mileposts'!$G$16),"Y",IF(AND(H145&gt;='Intersection Mileposts'!$F$17,H145&lt;='Intersection Mileposts'!$G$17),"Y",IF(AND(H145&gt;='Intersection Mileposts'!$F$18,H145&lt;='Intersection Mileposts'!$G$18),"Y",IF(AND(H145&gt;='Intersection Mileposts'!$F$19,H145&lt;='Intersection Mileposts'!$G$19),"Y",IF(AND(H145&gt;='Intersection Mileposts'!$F$20,H145&lt;='Intersection Mileposts'!$G$20),"Y",IF(AND(H145&gt;='Intersection Mileposts'!$F$21,H145&lt;='Intersection Mileposts'!$G$21),"Y",IF(AND(H145&gt;='Intersection Mileposts'!$F$22,H145&lt;='Intersection Mileposts'!$G$22),"Y",IF(AND(H145&gt;='Intersection Mileposts'!$F$23,H145&lt;='Intersection Mileposts'!$G$23),"Y",IF(AND(H145&gt;='Intersection Mileposts'!$F$24,H145&lt;='Intersection Mileposts'!$G$24),"Y",IF(AND(H145&gt;='Intersection Mileposts'!$F$25,H145&lt;='Intersection Mileposts'!$G$25),"Y",IF(AND(H145&gt;='Intersection Mileposts'!$F$26,H145&lt;='Intersection Mileposts'!$G$26),"Y",IF(AND(H145&gt;='Intersection Mileposts'!$F$27,H145&lt;='Intersection Mileposts'!$G$27),"Y",IF(AND(H145&gt;='Intersection Mileposts'!$F$28,H145&lt;='Intersection Mileposts'!$G$28),"Y",IF(AND(H145&gt;='Intersection Mileposts'!$F$29,H145&lt;='Intersection Mileposts'!$G$29),"Y", IF(AND(H145&gt;='Intersection Mileposts'!$F$30,H145&lt;='Intersection Mileposts'!$G$30),"Y",IF(AND(H145&gt;='Intersection Mileposts'!$F$31,H145&lt;='Intersection Mileposts'!$G$31),"Y",IF(AND(H145&gt;='Intersection Mileposts'!$F$32,H145&lt;='Intersection Mileposts'!$G$32),"Y",IF(AND(H145&gt;='Intersection Mileposts'!$F$33,H145&lt;='Intersection Mileposts'!$G$33),"Y",IF(AND(H145&gt;='Intersection Mileposts'!$F$34,H145&lt;='Intersection Mileposts'!$G$34),"Y",IF(AND(H145&gt;='Intersection Mileposts'!$F$35,H145&lt;='Intersection Mileposts'!$G$35),"Y",IF(AND(H145&gt;='Intersection Mileposts'!$F$36,H145&lt;='Intersection Mileposts'!$G$36),"Y",IF(AND(H145&gt;='Intersection Mileposts'!$F$37,H145&lt;='Intersection Mileposts'!$G$37),"Y",IF(AND(H145&gt;='Intersection Mileposts'!$F$38,H145&lt;='Intersection Mileposts'!$G$38),"Y",IF(AND(H145&gt;='Intersection Mileposts'!$F$39,H145&lt;='Intersection Mileposts'!$G$39),"Y","N"))))))))))))))))))))))))))))))))))))</f>
        <v/>
      </c>
    </row>
    <row r="146" spans="1:46" x14ac:dyDescent="0.35">
      <c r="A146" s="271"/>
      <c r="B146" s="269"/>
      <c r="C146" s="270"/>
      <c r="D146" s="270"/>
      <c r="E146" s="270"/>
      <c r="F146" s="270"/>
      <c r="G146" s="272"/>
      <c r="H146" s="273"/>
      <c r="I146" s="271"/>
      <c r="J146" s="268"/>
      <c r="K146" s="268"/>
      <c r="L146" s="274"/>
      <c r="M146" s="275"/>
      <c r="N146" s="276"/>
      <c r="P146" s="291" t="str">
        <f>IF(R146 = "", "", COUNT($R$4:R146))</f>
        <v/>
      </c>
      <c r="Q146" s="291" t="str">
        <f t="shared" si="17"/>
        <v/>
      </c>
      <c r="R146" s="292" t="str">
        <f t="shared" si="18"/>
        <v/>
      </c>
      <c r="S146" s="293" t="str">
        <f t="shared" si="20"/>
        <v/>
      </c>
      <c r="T146" s="294" t="str">
        <f t="shared" si="21"/>
        <v/>
      </c>
      <c r="U146" s="295" t="str">
        <f t="shared" si="22"/>
        <v/>
      </c>
      <c r="V146" s="296" t="str">
        <f t="shared" si="23"/>
        <v/>
      </c>
      <c r="W146" s="8"/>
      <c r="AR146" s="2" t="str">
        <f t="shared" si="24"/>
        <v/>
      </c>
      <c r="AS146" s="2" t="str">
        <f t="shared" si="19"/>
        <v/>
      </c>
      <c r="AT146" s="2" t="str">
        <f>IF(AR146="","",IF(AND(H146&gt;='Intersection Mileposts'!$F$5,H146&lt;='Intersection Mileposts'!$G$5),"Y",IF(AND(H146&gt;='Intersection Mileposts'!$F$6,H146&lt;='Intersection Mileposts'!$G$6),"Y",IF(AND(H146&gt;='Intersection Mileposts'!$F$7,H146&lt;='Intersection Mileposts'!$G$7),"Y",IF(AND(H146&gt;='Intersection Mileposts'!$F$8,H146&lt;='Intersection Mileposts'!$G$8),"Y",IF(AND(H146&gt;='Intersection Mileposts'!$F$9,H146&lt;='Intersection Mileposts'!$G$9),"Y",IF(AND(H146&gt;='Intersection Mileposts'!$F$10,H146&lt;='Intersection Mileposts'!$G$10),"Y",IF(AND(H146&gt;='Intersection Mileposts'!$F$11,H146&lt;='Intersection Mileposts'!$G$11),"Y",IF(AND(H146&gt;='Intersection Mileposts'!$F$12,H146&lt;='Intersection Mileposts'!$G$12),"Y",IF(AND(H146&gt;='Intersection Mileposts'!$F$13,H146&lt;='Intersection Mileposts'!$G$13),"Y",IF(AND(H146&gt;='Intersection Mileposts'!$F$14,H146&lt;='Intersection Mileposts'!$G$14),"Y",IF(AND(H146&gt;='Intersection Mileposts'!$F$15,H146&lt;='Intersection Mileposts'!$G$15),"Y",IF(AND(H146&gt;='Intersection Mileposts'!$F$16,H146&lt;='Intersection Mileposts'!$G$16),"Y",IF(AND(H146&gt;='Intersection Mileposts'!$F$17,H146&lt;='Intersection Mileposts'!$G$17),"Y",IF(AND(H146&gt;='Intersection Mileposts'!$F$18,H146&lt;='Intersection Mileposts'!$G$18),"Y",IF(AND(H146&gt;='Intersection Mileposts'!$F$19,H146&lt;='Intersection Mileposts'!$G$19),"Y",IF(AND(H146&gt;='Intersection Mileposts'!$F$20,H146&lt;='Intersection Mileposts'!$G$20),"Y",IF(AND(H146&gt;='Intersection Mileposts'!$F$21,H146&lt;='Intersection Mileposts'!$G$21),"Y",IF(AND(H146&gt;='Intersection Mileposts'!$F$22,H146&lt;='Intersection Mileposts'!$G$22),"Y",IF(AND(H146&gt;='Intersection Mileposts'!$F$23,H146&lt;='Intersection Mileposts'!$G$23),"Y",IF(AND(H146&gt;='Intersection Mileposts'!$F$24,H146&lt;='Intersection Mileposts'!$G$24),"Y",IF(AND(H146&gt;='Intersection Mileposts'!$F$25,H146&lt;='Intersection Mileposts'!$G$25),"Y",IF(AND(H146&gt;='Intersection Mileposts'!$F$26,H146&lt;='Intersection Mileposts'!$G$26),"Y",IF(AND(H146&gt;='Intersection Mileposts'!$F$27,H146&lt;='Intersection Mileposts'!$G$27),"Y",IF(AND(H146&gt;='Intersection Mileposts'!$F$28,H146&lt;='Intersection Mileposts'!$G$28),"Y",IF(AND(H146&gt;='Intersection Mileposts'!$F$29,H146&lt;='Intersection Mileposts'!$G$29),"Y", IF(AND(H146&gt;='Intersection Mileposts'!$F$30,H146&lt;='Intersection Mileposts'!$G$30),"Y",IF(AND(H146&gt;='Intersection Mileposts'!$F$31,H146&lt;='Intersection Mileposts'!$G$31),"Y",IF(AND(H146&gt;='Intersection Mileposts'!$F$32,H146&lt;='Intersection Mileposts'!$G$32),"Y",IF(AND(H146&gt;='Intersection Mileposts'!$F$33,H146&lt;='Intersection Mileposts'!$G$33),"Y",IF(AND(H146&gt;='Intersection Mileposts'!$F$34,H146&lt;='Intersection Mileposts'!$G$34),"Y",IF(AND(H146&gt;='Intersection Mileposts'!$F$35,H146&lt;='Intersection Mileposts'!$G$35),"Y",IF(AND(H146&gt;='Intersection Mileposts'!$F$36,H146&lt;='Intersection Mileposts'!$G$36),"Y",IF(AND(H146&gt;='Intersection Mileposts'!$F$37,H146&lt;='Intersection Mileposts'!$G$37),"Y",IF(AND(H146&gt;='Intersection Mileposts'!$F$38,H146&lt;='Intersection Mileposts'!$G$38),"Y",IF(AND(H146&gt;='Intersection Mileposts'!$F$39,H146&lt;='Intersection Mileposts'!$G$39),"Y","N"))))))))))))))))))))))))))))))))))))</f>
        <v/>
      </c>
    </row>
    <row r="147" spans="1:46" x14ac:dyDescent="0.35">
      <c r="A147" s="271"/>
      <c r="B147" s="269"/>
      <c r="C147" s="270"/>
      <c r="D147" s="270"/>
      <c r="E147" s="270"/>
      <c r="F147" s="270"/>
      <c r="G147" s="272"/>
      <c r="H147" s="273"/>
      <c r="I147" s="271"/>
      <c r="J147" s="268"/>
      <c r="K147" s="268"/>
      <c r="L147" s="274"/>
      <c r="M147" s="275"/>
      <c r="N147" s="276"/>
      <c r="P147" s="291" t="str">
        <f>IF(R147 = "", "", COUNT($R$4:R147))</f>
        <v/>
      </c>
      <c r="Q147" s="291" t="str">
        <f t="shared" si="17"/>
        <v/>
      </c>
      <c r="R147" s="292" t="str">
        <f t="shared" si="18"/>
        <v/>
      </c>
      <c r="S147" s="293" t="str">
        <f t="shared" si="20"/>
        <v/>
      </c>
      <c r="T147" s="294" t="str">
        <f t="shared" si="21"/>
        <v/>
      </c>
      <c r="U147" s="295" t="str">
        <f t="shared" si="22"/>
        <v/>
      </c>
      <c r="V147" s="296" t="str">
        <f t="shared" si="23"/>
        <v/>
      </c>
      <c r="W147" s="8"/>
      <c r="AR147" s="2" t="str">
        <f t="shared" si="24"/>
        <v/>
      </c>
      <c r="AS147" s="2" t="str">
        <f t="shared" si="19"/>
        <v/>
      </c>
      <c r="AT147" s="2" t="str">
        <f>IF(AR147="","",IF(AND(H147&gt;='Intersection Mileposts'!$F$5,H147&lt;='Intersection Mileposts'!$G$5),"Y",IF(AND(H147&gt;='Intersection Mileposts'!$F$6,H147&lt;='Intersection Mileposts'!$G$6),"Y",IF(AND(H147&gt;='Intersection Mileposts'!$F$7,H147&lt;='Intersection Mileposts'!$G$7),"Y",IF(AND(H147&gt;='Intersection Mileposts'!$F$8,H147&lt;='Intersection Mileposts'!$G$8),"Y",IF(AND(H147&gt;='Intersection Mileposts'!$F$9,H147&lt;='Intersection Mileposts'!$G$9),"Y",IF(AND(H147&gt;='Intersection Mileposts'!$F$10,H147&lt;='Intersection Mileposts'!$G$10),"Y",IF(AND(H147&gt;='Intersection Mileposts'!$F$11,H147&lt;='Intersection Mileposts'!$G$11),"Y",IF(AND(H147&gt;='Intersection Mileposts'!$F$12,H147&lt;='Intersection Mileposts'!$G$12),"Y",IF(AND(H147&gt;='Intersection Mileposts'!$F$13,H147&lt;='Intersection Mileposts'!$G$13),"Y",IF(AND(H147&gt;='Intersection Mileposts'!$F$14,H147&lt;='Intersection Mileposts'!$G$14),"Y",IF(AND(H147&gt;='Intersection Mileposts'!$F$15,H147&lt;='Intersection Mileposts'!$G$15),"Y",IF(AND(H147&gt;='Intersection Mileposts'!$F$16,H147&lt;='Intersection Mileposts'!$G$16),"Y",IF(AND(H147&gt;='Intersection Mileposts'!$F$17,H147&lt;='Intersection Mileposts'!$G$17),"Y",IF(AND(H147&gt;='Intersection Mileposts'!$F$18,H147&lt;='Intersection Mileposts'!$G$18),"Y",IF(AND(H147&gt;='Intersection Mileposts'!$F$19,H147&lt;='Intersection Mileposts'!$G$19),"Y",IF(AND(H147&gt;='Intersection Mileposts'!$F$20,H147&lt;='Intersection Mileposts'!$G$20),"Y",IF(AND(H147&gt;='Intersection Mileposts'!$F$21,H147&lt;='Intersection Mileposts'!$G$21),"Y",IF(AND(H147&gt;='Intersection Mileposts'!$F$22,H147&lt;='Intersection Mileposts'!$G$22),"Y",IF(AND(H147&gt;='Intersection Mileposts'!$F$23,H147&lt;='Intersection Mileposts'!$G$23),"Y",IF(AND(H147&gt;='Intersection Mileposts'!$F$24,H147&lt;='Intersection Mileposts'!$G$24),"Y",IF(AND(H147&gt;='Intersection Mileposts'!$F$25,H147&lt;='Intersection Mileposts'!$G$25),"Y",IF(AND(H147&gt;='Intersection Mileposts'!$F$26,H147&lt;='Intersection Mileposts'!$G$26),"Y",IF(AND(H147&gt;='Intersection Mileposts'!$F$27,H147&lt;='Intersection Mileposts'!$G$27),"Y",IF(AND(H147&gt;='Intersection Mileposts'!$F$28,H147&lt;='Intersection Mileposts'!$G$28),"Y",IF(AND(H147&gt;='Intersection Mileposts'!$F$29,H147&lt;='Intersection Mileposts'!$G$29),"Y", IF(AND(H147&gt;='Intersection Mileposts'!$F$30,H147&lt;='Intersection Mileposts'!$G$30),"Y",IF(AND(H147&gt;='Intersection Mileposts'!$F$31,H147&lt;='Intersection Mileposts'!$G$31),"Y",IF(AND(H147&gt;='Intersection Mileposts'!$F$32,H147&lt;='Intersection Mileposts'!$G$32),"Y",IF(AND(H147&gt;='Intersection Mileposts'!$F$33,H147&lt;='Intersection Mileposts'!$G$33),"Y",IF(AND(H147&gt;='Intersection Mileposts'!$F$34,H147&lt;='Intersection Mileposts'!$G$34),"Y",IF(AND(H147&gt;='Intersection Mileposts'!$F$35,H147&lt;='Intersection Mileposts'!$G$35),"Y",IF(AND(H147&gt;='Intersection Mileposts'!$F$36,H147&lt;='Intersection Mileposts'!$G$36),"Y",IF(AND(H147&gt;='Intersection Mileposts'!$F$37,H147&lt;='Intersection Mileposts'!$G$37),"Y",IF(AND(H147&gt;='Intersection Mileposts'!$F$38,H147&lt;='Intersection Mileposts'!$G$38),"Y",IF(AND(H147&gt;='Intersection Mileposts'!$F$39,H147&lt;='Intersection Mileposts'!$G$39),"Y","N"))))))))))))))))))))))))))))))))))))</f>
        <v/>
      </c>
    </row>
    <row r="148" spans="1:46" x14ac:dyDescent="0.35">
      <c r="A148" s="271"/>
      <c r="B148" s="269"/>
      <c r="C148" s="270"/>
      <c r="D148" s="270"/>
      <c r="E148" s="270"/>
      <c r="F148" s="270"/>
      <c r="G148" s="272"/>
      <c r="H148" s="273"/>
      <c r="I148" s="271"/>
      <c r="J148" s="268"/>
      <c r="K148" s="268"/>
      <c r="L148" s="274"/>
      <c r="M148" s="275"/>
      <c r="N148" s="276"/>
      <c r="P148" s="291" t="str">
        <f>IF(R148 = "", "", COUNT($R$4:R148))</f>
        <v/>
      </c>
      <c r="Q148" s="291" t="str">
        <f t="shared" si="17"/>
        <v/>
      </c>
      <c r="R148" s="292" t="str">
        <f t="shared" si="18"/>
        <v/>
      </c>
      <c r="S148" s="293" t="str">
        <f t="shared" si="20"/>
        <v/>
      </c>
      <c r="T148" s="294" t="str">
        <f t="shared" si="21"/>
        <v/>
      </c>
      <c r="U148" s="295" t="str">
        <f t="shared" si="22"/>
        <v/>
      </c>
      <c r="V148" s="296" t="str">
        <f t="shared" si="23"/>
        <v/>
      </c>
      <c r="W148" s="8"/>
      <c r="AR148" s="2" t="str">
        <f t="shared" si="24"/>
        <v/>
      </c>
      <c r="AS148" s="2" t="str">
        <f t="shared" si="19"/>
        <v/>
      </c>
      <c r="AT148" s="2" t="str">
        <f>IF(AR148="","",IF(AND(H148&gt;='Intersection Mileposts'!$F$5,H148&lt;='Intersection Mileposts'!$G$5),"Y",IF(AND(H148&gt;='Intersection Mileposts'!$F$6,H148&lt;='Intersection Mileposts'!$G$6),"Y",IF(AND(H148&gt;='Intersection Mileposts'!$F$7,H148&lt;='Intersection Mileposts'!$G$7),"Y",IF(AND(H148&gt;='Intersection Mileposts'!$F$8,H148&lt;='Intersection Mileposts'!$G$8),"Y",IF(AND(H148&gt;='Intersection Mileposts'!$F$9,H148&lt;='Intersection Mileposts'!$G$9),"Y",IF(AND(H148&gt;='Intersection Mileposts'!$F$10,H148&lt;='Intersection Mileposts'!$G$10),"Y",IF(AND(H148&gt;='Intersection Mileposts'!$F$11,H148&lt;='Intersection Mileposts'!$G$11),"Y",IF(AND(H148&gt;='Intersection Mileposts'!$F$12,H148&lt;='Intersection Mileposts'!$G$12),"Y",IF(AND(H148&gt;='Intersection Mileposts'!$F$13,H148&lt;='Intersection Mileposts'!$G$13),"Y",IF(AND(H148&gt;='Intersection Mileposts'!$F$14,H148&lt;='Intersection Mileposts'!$G$14),"Y",IF(AND(H148&gt;='Intersection Mileposts'!$F$15,H148&lt;='Intersection Mileposts'!$G$15),"Y",IF(AND(H148&gt;='Intersection Mileposts'!$F$16,H148&lt;='Intersection Mileposts'!$G$16),"Y",IF(AND(H148&gt;='Intersection Mileposts'!$F$17,H148&lt;='Intersection Mileposts'!$G$17),"Y",IF(AND(H148&gt;='Intersection Mileposts'!$F$18,H148&lt;='Intersection Mileposts'!$G$18),"Y",IF(AND(H148&gt;='Intersection Mileposts'!$F$19,H148&lt;='Intersection Mileposts'!$G$19),"Y",IF(AND(H148&gt;='Intersection Mileposts'!$F$20,H148&lt;='Intersection Mileposts'!$G$20),"Y",IF(AND(H148&gt;='Intersection Mileposts'!$F$21,H148&lt;='Intersection Mileposts'!$G$21),"Y",IF(AND(H148&gt;='Intersection Mileposts'!$F$22,H148&lt;='Intersection Mileposts'!$G$22),"Y",IF(AND(H148&gt;='Intersection Mileposts'!$F$23,H148&lt;='Intersection Mileposts'!$G$23),"Y",IF(AND(H148&gt;='Intersection Mileposts'!$F$24,H148&lt;='Intersection Mileposts'!$G$24),"Y",IF(AND(H148&gt;='Intersection Mileposts'!$F$25,H148&lt;='Intersection Mileposts'!$G$25),"Y",IF(AND(H148&gt;='Intersection Mileposts'!$F$26,H148&lt;='Intersection Mileposts'!$G$26),"Y",IF(AND(H148&gt;='Intersection Mileposts'!$F$27,H148&lt;='Intersection Mileposts'!$G$27),"Y",IF(AND(H148&gt;='Intersection Mileposts'!$F$28,H148&lt;='Intersection Mileposts'!$G$28),"Y",IF(AND(H148&gt;='Intersection Mileposts'!$F$29,H148&lt;='Intersection Mileposts'!$G$29),"Y", IF(AND(H148&gt;='Intersection Mileposts'!$F$30,H148&lt;='Intersection Mileposts'!$G$30),"Y",IF(AND(H148&gt;='Intersection Mileposts'!$F$31,H148&lt;='Intersection Mileposts'!$G$31),"Y",IF(AND(H148&gt;='Intersection Mileposts'!$F$32,H148&lt;='Intersection Mileposts'!$G$32),"Y",IF(AND(H148&gt;='Intersection Mileposts'!$F$33,H148&lt;='Intersection Mileposts'!$G$33),"Y",IF(AND(H148&gt;='Intersection Mileposts'!$F$34,H148&lt;='Intersection Mileposts'!$G$34),"Y",IF(AND(H148&gt;='Intersection Mileposts'!$F$35,H148&lt;='Intersection Mileposts'!$G$35),"Y",IF(AND(H148&gt;='Intersection Mileposts'!$F$36,H148&lt;='Intersection Mileposts'!$G$36),"Y",IF(AND(H148&gt;='Intersection Mileposts'!$F$37,H148&lt;='Intersection Mileposts'!$G$37),"Y",IF(AND(H148&gt;='Intersection Mileposts'!$F$38,H148&lt;='Intersection Mileposts'!$G$38),"Y",IF(AND(H148&gt;='Intersection Mileposts'!$F$39,H148&lt;='Intersection Mileposts'!$G$39),"Y","N"))))))))))))))))))))))))))))))))))))</f>
        <v/>
      </c>
    </row>
    <row r="149" spans="1:46" x14ac:dyDescent="0.35">
      <c r="A149" s="271"/>
      <c r="B149" s="269"/>
      <c r="C149" s="270"/>
      <c r="D149" s="270"/>
      <c r="E149" s="270"/>
      <c r="F149" s="270"/>
      <c r="G149" s="272"/>
      <c r="H149" s="273"/>
      <c r="I149" s="271"/>
      <c r="J149" s="268"/>
      <c r="K149" s="268"/>
      <c r="L149" s="274"/>
      <c r="M149" s="275"/>
      <c r="N149" s="276"/>
      <c r="P149" s="291" t="str">
        <f>IF(R149 = "", "", COUNT($R$4:R149))</f>
        <v/>
      </c>
      <c r="Q149" s="291" t="str">
        <f t="shared" si="17"/>
        <v/>
      </c>
      <c r="R149" s="292" t="str">
        <f t="shared" si="18"/>
        <v/>
      </c>
      <c r="S149" s="293" t="str">
        <f t="shared" si="20"/>
        <v/>
      </c>
      <c r="T149" s="294" t="str">
        <f t="shared" si="21"/>
        <v/>
      </c>
      <c r="U149" s="295" t="str">
        <f t="shared" si="22"/>
        <v/>
      </c>
      <c r="V149" s="296" t="str">
        <f t="shared" si="23"/>
        <v/>
      </c>
      <c r="W149" s="8"/>
      <c r="AR149" s="2" t="str">
        <f t="shared" si="24"/>
        <v/>
      </c>
      <c r="AS149" s="2" t="str">
        <f t="shared" si="19"/>
        <v/>
      </c>
      <c r="AT149" s="2" t="str">
        <f>IF(AR149="","",IF(AND(H149&gt;='Intersection Mileposts'!$F$5,H149&lt;='Intersection Mileposts'!$G$5),"Y",IF(AND(H149&gt;='Intersection Mileposts'!$F$6,H149&lt;='Intersection Mileposts'!$G$6),"Y",IF(AND(H149&gt;='Intersection Mileposts'!$F$7,H149&lt;='Intersection Mileposts'!$G$7),"Y",IF(AND(H149&gt;='Intersection Mileposts'!$F$8,H149&lt;='Intersection Mileposts'!$G$8),"Y",IF(AND(H149&gt;='Intersection Mileposts'!$F$9,H149&lt;='Intersection Mileposts'!$G$9),"Y",IF(AND(H149&gt;='Intersection Mileposts'!$F$10,H149&lt;='Intersection Mileposts'!$G$10),"Y",IF(AND(H149&gt;='Intersection Mileposts'!$F$11,H149&lt;='Intersection Mileposts'!$G$11),"Y",IF(AND(H149&gt;='Intersection Mileposts'!$F$12,H149&lt;='Intersection Mileposts'!$G$12),"Y",IF(AND(H149&gt;='Intersection Mileposts'!$F$13,H149&lt;='Intersection Mileposts'!$G$13),"Y",IF(AND(H149&gt;='Intersection Mileposts'!$F$14,H149&lt;='Intersection Mileposts'!$G$14),"Y",IF(AND(H149&gt;='Intersection Mileposts'!$F$15,H149&lt;='Intersection Mileposts'!$G$15),"Y",IF(AND(H149&gt;='Intersection Mileposts'!$F$16,H149&lt;='Intersection Mileposts'!$G$16),"Y",IF(AND(H149&gt;='Intersection Mileposts'!$F$17,H149&lt;='Intersection Mileposts'!$G$17),"Y",IF(AND(H149&gt;='Intersection Mileposts'!$F$18,H149&lt;='Intersection Mileposts'!$G$18),"Y",IF(AND(H149&gt;='Intersection Mileposts'!$F$19,H149&lt;='Intersection Mileposts'!$G$19),"Y",IF(AND(H149&gt;='Intersection Mileposts'!$F$20,H149&lt;='Intersection Mileposts'!$G$20),"Y",IF(AND(H149&gt;='Intersection Mileposts'!$F$21,H149&lt;='Intersection Mileposts'!$G$21),"Y",IF(AND(H149&gt;='Intersection Mileposts'!$F$22,H149&lt;='Intersection Mileposts'!$G$22),"Y",IF(AND(H149&gt;='Intersection Mileposts'!$F$23,H149&lt;='Intersection Mileposts'!$G$23),"Y",IF(AND(H149&gt;='Intersection Mileposts'!$F$24,H149&lt;='Intersection Mileposts'!$G$24),"Y",IF(AND(H149&gt;='Intersection Mileposts'!$F$25,H149&lt;='Intersection Mileposts'!$G$25),"Y",IF(AND(H149&gt;='Intersection Mileposts'!$F$26,H149&lt;='Intersection Mileposts'!$G$26),"Y",IF(AND(H149&gt;='Intersection Mileposts'!$F$27,H149&lt;='Intersection Mileposts'!$G$27),"Y",IF(AND(H149&gt;='Intersection Mileposts'!$F$28,H149&lt;='Intersection Mileposts'!$G$28),"Y",IF(AND(H149&gt;='Intersection Mileposts'!$F$29,H149&lt;='Intersection Mileposts'!$G$29),"Y", IF(AND(H149&gt;='Intersection Mileposts'!$F$30,H149&lt;='Intersection Mileposts'!$G$30),"Y",IF(AND(H149&gt;='Intersection Mileposts'!$F$31,H149&lt;='Intersection Mileposts'!$G$31),"Y",IF(AND(H149&gt;='Intersection Mileposts'!$F$32,H149&lt;='Intersection Mileposts'!$G$32),"Y",IF(AND(H149&gt;='Intersection Mileposts'!$F$33,H149&lt;='Intersection Mileposts'!$G$33),"Y",IF(AND(H149&gt;='Intersection Mileposts'!$F$34,H149&lt;='Intersection Mileposts'!$G$34),"Y",IF(AND(H149&gt;='Intersection Mileposts'!$F$35,H149&lt;='Intersection Mileposts'!$G$35),"Y",IF(AND(H149&gt;='Intersection Mileposts'!$F$36,H149&lt;='Intersection Mileposts'!$G$36),"Y",IF(AND(H149&gt;='Intersection Mileposts'!$F$37,H149&lt;='Intersection Mileposts'!$G$37),"Y",IF(AND(H149&gt;='Intersection Mileposts'!$F$38,H149&lt;='Intersection Mileposts'!$G$38),"Y",IF(AND(H149&gt;='Intersection Mileposts'!$F$39,H149&lt;='Intersection Mileposts'!$G$39),"Y","N"))))))))))))))))))))))))))))))))))))</f>
        <v/>
      </c>
    </row>
    <row r="150" spans="1:46" x14ac:dyDescent="0.35">
      <c r="A150" s="271"/>
      <c r="B150" s="269"/>
      <c r="C150" s="270"/>
      <c r="D150" s="270"/>
      <c r="E150" s="270"/>
      <c r="F150" s="270"/>
      <c r="G150" s="272"/>
      <c r="H150" s="273"/>
      <c r="I150" s="271"/>
      <c r="J150" s="268"/>
      <c r="K150" s="268"/>
      <c r="L150" s="274"/>
      <c r="M150" s="275"/>
      <c r="N150" s="276"/>
      <c r="P150" s="291" t="str">
        <f>IF(R150 = "", "", COUNT($R$4:R150))</f>
        <v/>
      </c>
      <c r="Q150" s="291" t="str">
        <f t="shared" si="17"/>
        <v/>
      </c>
      <c r="R150" s="292" t="str">
        <f t="shared" si="18"/>
        <v/>
      </c>
      <c r="S150" s="293" t="str">
        <f t="shared" si="20"/>
        <v/>
      </c>
      <c r="T150" s="294" t="str">
        <f t="shared" si="21"/>
        <v/>
      </c>
      <c r="U150" s="295" t="str">
        <f t="shared" si="22"/>
        <v/>
      </c>
      <c r="V150" s="296" t="str">
        <f t="shared" si="23"/>
        <v/>
      </c>
      <c r="W150" s="8"/>
      <c r="AR150" s="2" t="str">
        <f t="shared" si="24"/>
        <v/>
      </c>
      <c r="AS150" s="2" t="str">
        <f t="shared" si="19"/>
        <v/>
      </c>
      <c r="AT150" s="2" t="str">
        <f>IF(AR150="","",IF(AND(H150&gt;='Intersection Mileposts'!$F$5,H150&lt;='Intersection Mileposts'!$G$5),"Y",IF(AND(H150&gt;='Intersection Mileposts'!$F$6,H150&lt;='Intersection Mileposts'!$G$6),"Y",IF(AND(H150&gt;='Intersection Mileposts'!$F$7,H150&lt;='Intersection Mileposts'!$G$7),"Y",IF(AND(H150&gt;='Intersection Mileposts'!$F$8,H150&lt;='Intersection Mileposts'!$G$8),"Y",IF(AND(H150&gt;='Intersection Mileposts'!$F$9,H150&lt;='Intersection Mileposts'!$G$9),"Y",IF(AND(H150&gt;='Intersection Mileposts'!$F$10,H150&lt;='Intersection Mileposts'!$G$10),"Y",IF(AND(H150&gt;='Intersection Mileposts'!$F$11,H150&lt;='Intersection Mileposts'!$G$11),"Y",IF(AND(H150&gt;='Intersection Mileposts'!$F$12,H150&lt;='Intersection Mileposts'!$G$12),"Y",IF(AND(H150&gt;='Intersection Mileposts'!$F$13,H150&lt;='Intersection Mileposts'!$G$13),"Y",IF(AND(H150&gt;='Intersection Mileposts'!$F$14,H150&lt;='Intersection Mileposts'!$G$14),"Y",IF(AND(H150&gt;='Intersection Mileposts'!$F$15,H150&lt;='Intersection Mileposts'!$G$15),"Y",IF(AND(H150&gt;='Intersection Mileposts'!$F$16,H150&lt;='Intersection Mileposts'!$G$16),"Y",IF(AND(H150&gt;='Intersection Mileposts'!$F$17,H150&lt;='Intersection Mileposts'!$G$17),"Y",IF(AND(H150&gt;='Intersection Mileposts'!$F$18,H150&lt;='Intersection Mileposts'!$G$18),"Y",IF(AND(H150&gt;='Intersection Mileposts'!$F$19,H150&lt;='Intersection Mileposts'!$G$19),"Y",IF(AND(H150&gt;='Intersection Mileposts'!$F$20,H150&lt;='Intersection Mileposts'!$G$20),"Y",IF(AND(H150&gt;='Intersection Mileposts'!$F$21,H150&lt;='Intersection Mileposts'!$G$21),"Y",IF(AND(H150&gt;='Intersection Mileposts'!$F$22,H150&lt;='Intersection Mileposts'!$G$22),"Y",IF(AND(H150&gt;='Intersection Mileposts'!$F$23,H150&lt;='Intersection Mileposts'!$G$23),"Y",IF(AND(H150&gt;='Intersection Mileposts'!$F$24,H150&lt;='Intersection Mileposts'!$G$24),"Y",IF(AND(H150&gt;='Intersection Mileposts'!$F$25,H150&lt;='Intersection Mileposts'!$G$25),"Y",IF(AND(H150&gt;='Intersection Mileposts'!$F$26,H150&lt;='Intersection Mileposts'!$G$26),"Y",IF(AND(H150&gt;='Intersection Mileposts'!$F$27,H150&lt;='Intersection Mileposts'!$G$27),"Y",IF(AND(H150&gt;='Intersection Mileposts'!$F$28,H150&lt;='Intersection Mileposts'!$G$28),"Y",IF(AND(H150&gt;='Intersection Mileposts'!$F$29,H150&lt;='Intersection Mileposts'!$G$29),"Y", IF(AND(H150&gt;='Intersection Mileposts'!$F$30,H150&lt;='Intersection Mileposts'!$G$30),"Y",IF(AND(H150&gt;='Intersection Mileposts'!$F$31,H150&lt;='Intersection Mileposts'!$G$31),"Y",IF(AND(H150&gt;='Intersection Mileposts'!$F$32,H150&lt;='Intersection Mileposts'!$G$32),"Y",IF(AND(H150&gt;='Intersection Mileposts'!$F$33,H150&lt;='Intersection Mileposts'!$G$33),"Y",IF(AND(H150&gt;='Intersection Mileposts'!$F$34,H150&lt;='Intersection Mileposts'!$G$34),"Y",IF(AND(H150&gt;='Intersection Mileposts'!$F$35,H150&lt;='Intersection Mileposts'!$G$35),"Y",IF(AND(H150&gt;='Intersection Mileposts'!$F$36,H150&lt;='Intersection Mileposts'!$G$36),"Y",IF(AND(H150&gt;='Intersection Mileposts'!$F$37,H150&lt;='Intersection Mileposts'!$G$37),"Y",IF(AND(H150&gt;='Intersection Mileposts'!$F$38,H150&lt;='Intersection Mileposts'!$G$38),"Y",IF(AND(H150&gt;='Intersection Mileposts'!$F$39,H150&lt;='Intersection Mileposts'!$G$39),"Y","N"))))))))))))))))))))))))))))))))))))</f>
        <v/>
      </c>
    </row>
    <row r="151" spans="1:46" x14ac:dyDescent="0.35">
      <c r="A151" s="271"/>
      <c r="B151" s="269"/>
      <c r="C151" s="270"/>
      <c r="D151" s="270"/>
      <c r="E151" s="270"/>
      <c r="F151" s="270"/>
      <c r="G151" s="272"/>
      <c r="H151" s="273"/>
      <c r="I151" s="271"/>
      <c r="J151" s="268"/>
      <c r="K151" s="268"/>
      <c r="L151" s="274"/>
      <c r="M151" s="275"/>
      <c r="N151" s="276"/>
      <c r="P151" s="291" t="str">
        <f>IF(R151 = "", "", COUNT($R$4:R151))</f>
        <v/>
      </c>
      <c r="Q151" s="291" t="str">
        <f t="shared" si="17"/>
        <v/>
      </c>
      <c r="R151" s="292" t="str">
        <f t="shared" si="18"/>
        <v/>
      </c>
      <c r="S151" s="293" t="str">
        <f t="shared" si="20"/>
        <v/>
      </c>
      <c r="T151" s="294" t="str">
        <f t="shared" si="21"/>
        <v/>
      </c>
      <c r="U151" s="295" t="str">
        <f t="shared" si="22"/>
        <v/>
      </c>
      <c r="V151" s="296" t="str">
        <f t="shared" si="23"/>
        <v/>
      </c>
      <c r="W151" s="8"/>
      <c r="AR151" s="2" t="str">
        <f t="shared" si="24"/>
        <v/>
      </c>
      <c r="AS151" s="2" t="str">
        <f t="shared" si="19"/>
        <v/>
      </c>
      <c r="AT151" s="2" t="str">
        <f>IF(AR151="","",IF(AND(H151&gt;='Intersection Mileposts'!$F$5,H151&lt;='Intersection Mileposts'!$G$5),"Y",IF(AND(H151&gt;='Intersection Mileposts'!$F$6,H151&lt;='Intersection Mileposts'!$G$6),"Y",IF(AND(H151&gt;='Intersection Mileposts'!$F$7,H151&lt;='Intersection Mileposts'!$G$7),"Y",IF(AND(H151&gt;='Intersection Mileposts'!$F$8,H151&lt;='Intersection Mileposts'!$G$8),"Y",IF(AND(H151&gt;='Intersection Mileposts'!$F$9,H151&lt;='Intersection Mileposts'!$G$9),"Y",IF(AND(H151&gt;='Intersection Mileposts'!$F$10,H151&lt;='Intersection Mileposts'!$G$10),"Y",IF(AND(H151&gt;='Intersection Mileposts'!$F$11,H151&lt;='Intersection Mileposts'!$G$11),"Y",IF(AND(H151&gt;='Intersection Mileposts'!$F$12,H151&lt;='Intersection Mileposts'!$G$12),"Y",IF(AND(H151&gt;='Intersection Mileposts'!$F$13,H151&lt;='Intersection Mileposts'!$G$13),"Y",IF(AND(H151&gt;='Intersection Mileposts'!$F$14,H151&lt;='Intersection Mileposts'!$G$14),"Y",IF(AND(H151&gt;='Intersection Mileposts'!$F$15,H151&lt;='Intersection Mileposts'!$G$15),"Y",IF(AND(H151&gt;='Intersection Mileposts'!$F$16,H151&lt;='Intersection Mileposts'!$G$16),"Y",IF(AND(H151&gt;='Intersection Mileposts'!$F$17,H151&lt;='Intersection Mileposts'!$G$17),"Y",IF(AND(H151&gt;='Intersection Mileposts'!$F$18,H151&lt;='Intersection Mileposts'!$G$18),"Y",IF(AND(H151&gt;='Intersection Mileposts'!$F$19,H151&lt;='Intersection Mileposts'!$G$19),"Y",IF(AND(H151&gt;='Intersection Mileposts'!$F$20,H151&lt;='Intersection Mileposts'!$G$20),"Y",IF(AND(H151&gt;='Intersection Mileposts'!$F$21,H151&lt;='Intersection Mileposts'!$G$21),"Y",IF(AND(H151&gt;='Intersection Mileposts'!$F$22,H151&lt;='Intersection Mileposts'!$G$22),"Y",IF(AND(H151&gt;='Intersection Mileposts'!$F$23,H151&lt;='Intersection Mileposts'!$G$23),"Y",IF(AND(H151&gt;='Intersection Mileposts'!$F$24,H151&lt;='Intersection Mileposts'!$G$24),"Y",IF(AND(H151&gt;='Intersection Mileposts'!$F$25,H151&lt;='Intersection Mileposts'!$G$25),"Y",IF(AND(H151&gt;='Intersection Mileposts'!$F$26,H151&lt;='Intersection Mileposts'!$G$26),"Y",IF(AND(H151&gt;='Intersection Mileposts'!$F$27,H151&lt;='Intersection Mileposts'!$G$27),"Y",IF(AND(H151&gt;='Intersection Mileposts'!$F$28,H151&lt;='Intersection Mileposts'!$G$28),"Y",IF(AND(H151&gt;='Intersection Mileposts'!$F$29,H151&lt;='Intersection Mileposts'!$G$29),"Y", IF(AND(H151&gt;='Intersection Mileposts'!$F$30,H151&lt;='Intersection Mileposts'!$G$30),"Y",IF(AND(H151&gt;='Intersection Mileposts'!$F$31,H151&lt;='Intersection Mileposts'!$G$31),"Y",IF(AND(H151&gt;='Intersection Mileposts'!$F$32,H151&lt;='Intersection Mileposts'!$G$32),"Y",IF(AND(H151&gt;='Intersection Mileposts'!$F$33,H151&lt;='Intersection Mileposts'!$G$33),"Y",IF(AND(H151&gt;='Intersection Mileposts'!$F$34,H151&lt;='Intersection Mileposts'!$G$34),"Y",IF(AND(H151&gt;='Intersection Mileposts'!$F$35,H151&lt;='Intersection Mileposts'!$G$35),"Y",IF(AND(H151&gt;='Intersection Mileposts'!$F$36,H151&lt;='Intersection Mileposts'!$G$36),"Y",IF(AND(H151&gt;='Intersection Mileposts'!$F$37,H151&lt;='Intersection Mileposts'!$G$37),"Y",IF(AND(H151&gt;='Intersection Mileposts'!$F$38,H151&lt;='Intersection Mileposts'!$G$38),"Y",IF(AND(H151&gt;='Intersection Mileposts'!$F$39,H151&lt;='Intersection Mileposts'!$G$39),"Y","N"))))))))))))))))))))))))))))))))))))</f>
        <v/>
      </c>
    </row>
    <row r="152" spans="1:46" x14ac:dyDescent="0.35">
      <c r="A152" s="271"/>
      <c r="B152" s="269"/>
      <c r="C152" s="270"/>
      <c r="D152" s="270"/>
      <c r="E152" s="270"/>
      <c r="F152" s="270"/>
      <c r="G152" s="272"/>
      <c r="H152" s="273"/>
      <c r="I152" s="271"/>
      <c r="J152" s="268"/>
      <c r="K152" s="268"/>
      <c r="L152" s="274"/>
      <c r="M152" s="275"/>
      <c r="N152" s="276"/>
      <c r="P152" s="291" t="str">
        <f>IF(R152 = "", "", COUNT($R$4:R152))</f>
        <v/>
      </c>
      <c r="Q152" s="291" t="str">
        <f t="shared" si="17"/>
        <v/>
      </c>
      <c r="R152" s="292" t="str">
        <f t="shared" si="18"/>
        <v/>
      </c>
      <c r="S152" s="293" t="str">
        <f t="shared" si="20"/>
        <v/>
      </c>
      <c r="T152" s="294" t="str">
        <f t="shared" si="21"/>
        <v/>
      </c>
      <c r="U152" s="295" t="str">
        <f t="shared" si="22"/>
        <v/>
      </c>
      <c r="V152" s="296" t="str">
        <f t="shared" si="23"/>
        <v/>
      </c>
      <c r="W152" s="8"/>
      <c r="AR152" s="2" t="str">
        <f t="shared" si="24"/>
        <v/>
      </c>
      <c r="AS152" s="2" t="str">
        <f t="shared" si="19"/>
        <v/>
      </c>
      <c r="AT152" s="2" t="str">
        <f>IF(AR152="","",IF(AND(H152&gt;='Intersection Mileposts'!$F$5,H152&lt;='Intersection Mileposts'!$G$5),"Y",IF(AND(H152&gt;='Intersection Mileposts'!$F$6,H152&lt;='Intersection Mileposts'!$G$6),"Y",IF(AND(H152&gt;='Intersection Mileposts'!$F$7,H152&lt;='Intersection Mileposts'!$G$7),"Y",IF(AND(H152&gt;='Intersection Mileposts'!$F$8,H152&lt;='Intersection Mileposts'!$G$8),"Y",IF(AND(H152&gt;='Intersection Mileposts'!$F$9,H152&lt;='Intersection Mileposts'!$G$9),"Y",IF(AND(H152&gt;='Intersection Mileposts'!$F$10,H152&lt;='Intersection Mileposts'!$G$10),"Y",IF(AND(H152&gt;='Intersection Mileposts'!$F$11,H152&lt;='Intersection Mileposts'!$G$11),"Y",IF(AND(H152&gt;='Intersection Mileposts'!$F$12,H152&lt;='Intersection Mileposts'!$G$12),"Y",IF(AND(H152&gt;='Intersection Mileposts'!$F$13,H152&lt;='Intersection Mileposts'!$G$13),"Y",IF(AND(H152&gt;='Intersection Mileposts'!$F$14,H152&lt;='Intersection Mileposts'!$G$14),"Y",IF(AND(H152&gt;='Intersection Mileposts'!$F$15,H152&lt;='Intersection Mileposts'!$G$15),"Y",IF(AND(H152&gt;='Intersection Mileposts'!$F$16,H152&lt;='Intersection Mileposts'!$G$16),"Y",IF(AND(H152&gt;='Intersection Mileposts'!$F$17,H152&lt;='Intersection Mileposts'!$G$17),"Y",IF(AND(H152&gt;='Intersection Mileposts'!$F$18,H152&lt;='Intersection Mileposts'!$G$18),"Y",IF(AND(H152&gt;='Intersection Mileposts'!$F$19,H152&lt;='Intersection Mileposts'!$G$19),"Y",IF(AND(H152&gt;='Intersection Mileposts'!$F$20,H152&lt;='Intersection Mileposts'!$G$20),"Y",IF(AND(H152&gt;='Intersection Mileposts'!$F$21,H152&lt;='Intersection Mileposts'!$G$21),"Y",IF(AND(H152&gt;='Intersection Mileposts'!$F$22,H152&lt;='Intersection Mileposts'!$G$22),"Y",IF(AND(H152&gt;='Intersection Mileposts'!$F$23,H152&lt;='Intersection Mileposts'!$G$23),"Y",IF(AND(H152&gt;='Intersection Mileposts'!$F$24,H152&lt;='Intersection Mileposts'!$G$24),"Y",IF(AND(H152&gt;='Intersection Mileposts'!$F$25,H152&lt;='Intersection Mileposts'!$G$25),"Y",IF(AND(H152&gt;='Intersection Mileposts'!$F$26,H152&lt;='Intersection Mileposts'!$G$26),"Y",IF(AND(H152&gt;='Intersection Mileposts'!$F$27,H152&lt;='Intersection Mileposts'!$G$27),"Y",IF(AND(H152&gt;='Intersection Mileposts'!$F$28,H152&lt;='Intersection Mileposts'!$G$28),"Y",IF(AND(H152&gt;='Intersection Mileposts'!$F$29,H152&lt;='Intersection Mileposts'!$G$29),"Y", IF(AND(H152&gt;='Intersection Mileposts'!$F$30,H152&lt;='Intersection Mileposts'!$G$30),"Y",IF(AND(H152&gt;='Intersection Mileposts'!$F$31,H152&lt;='Intersection Mileposts'!$G$31),"Y",IF(AND(H152&gt;='Intersection Mileposts'!$F$32,H152&lt;='Intersection Mileposts'!$G$32),"Y",IF(AND(H152&gt;='Intersection Mileposts'!$F$33,H152&lt;='Intersection Mileposts'!$G$33),"Y",IF(AND(H152&gt;='Intersection Mileposts'!$F$34,H152&lt;='Intersection Mileposts'!$G$34),"Y",IF(AND(H152&gt;='Intersection Mileposts'!$F$35,H152&lt;='Intersection Mileposts'!$G$35),"Y",IF(AND(H152&gt;='Intersection Mileposts'!$F$36,H152&lt;='Intersection Mileposts'!$G$36),"Y",IF(AND(H152&gt;='Intersection Mileposts'!$F$37,H152&lt;='Intersection Mileposts'!$G$37),"Y",IF(AND(H152&gt;='Intersection Mileposts'!$F$38,H152&lt;='Intersection Mileposts'!$G$38),"Y",IF(AND(H152&gt;='Intersection Mileposts'!$F$39,H152&lt;='Intersection Mileposts'!$G$39),"Y","N"))))))))))))))))))))))))))))))))))))</f>
        <v/>
      </c>
    </row>
    <row r="153" spans="1:46" x14ac:dyDescent="0.35">
      <c r="A153" s="271"/>
      <c r="B153" s="269"/>
      <c r="C153" s="270"/>
      <c r="D153" s="270"/>
      <c r="E153" s="270"/>
      <c r="F153" s="270"/>
      <c r="G153" s="272"/>
      <c r="H153" s="273"/>
      <c r="I153" s="271"/>
      <c r="J153" s="268"/>
      <c r="K153" s="268"/>
      <c r="L153" s="274"/>
      <c r="M153" s="275"/>
      <c r="N153" s="276"/>
      <c r="P153" s="291" t="str">
        <f>IF(R153 = "", "", COUNT($R$4:R153))</f>
        <v/>
      </c>
      <c r="Q153" s="291" t="str">
        <f t="shared" si="17"/>
        <v/>
      </c>
      <c r="R153" s="292" t="str">
        <f t="shared" si="18"/>
        <v/>
      </c>
      <c r="S153" s="293" t="str">
        <f t="shared" si="20"/>
        <v/>
      </c>
      <c r="T153" s="294" t="str">
        <f t="shared" si="21"/>
        <v/>
      </c>
      <c r="U153" s="295" t="str">
        <f t="shared" si="22"/>
        <v/>
      </c>
      <c r="V153" s="296" t="str">
        <f t="shared" si="23"/>
        <v/>
      </c>
      <c r="W153" s="8"/>
      <c r="AR153" s="2" t="str">
        <f t="shared" si="24"/>
        <v/>
      </c>
      <c r="AS153" s="2" t="str">
        <f t="shared" si="19"/>
        <v/>
      </c>
      <c r="AT153" s="2" t="str">
        <f>IF(AR153="","",IF(AND(H153&gt;='Intersection Mileposts'!$F$5,H153&lt;='Intersection Mileposts'!$G$5),"Y",IF(AND(H153&gt;='Intersection Mileposts'!$F$6,H153&lt;='Intersection Mileposts'!$G$6),"Y",IF(AND(H153&gt;='Intersection Mileposts'!$F$7,H153&lt;='Intersection Mileposts'!$G$7),"Y",IF(AND(H153&gt;='Intersection Mileposts'!$F$8,H153&lt;='Intersection Mileposts'!$G$8),"Y",IF(AND(H153&gt;='Intersection Mileposts'!$F$9,H153&lt;='Intersection Mileposts'!$G$9),"Y",IF(AND(H153&gt;='Intersection Mileposts'!$F$10,H153&lt;='Intersection Mileposts'!$G$10),"Y",IF(AND(H153&gt;='Intersection Mileposts'!$F$11,H153&lt;='Intersection Mileposts'!$G$11),"Y",IF(AND(H153&gt;='Intersection Mileposts'!$F$12,H153&lt;='Intersection Mileposts'!$G$12),"Y",IF(AND(H153&gt;='Intersection Mileposts'!$F$13,H153&lt;='Intersection Mileposts'!$G$13),"Y",IF(AND(H153&gt;='Intersection Mileposts'!$F$14,H153&lt;='Intersection Mileposts'!$G$14),"Y",IF(AND(H153&gt;='Intersection Mileposts'!$F$15,H153&lt;='Intersection Mileposts'!$G$15),"Y",IF(AND(H153&gt;='Intersection Mileposts'!$F$16,H153&lt;='Intersection Mileposts'!$G$16),"Y",IF(AND(H153&gt;='Intersection Mileposts'!$F$17,H153&lt;='Intersection Mileposts'!$G$17),"Y",IF(AND(H153&gt;='Intersection Mileposts'!$F$18,H153&lt;='Intersection Mileposts'!$G$18),"Y",IF(AND(H153&gt;='Intersection Mileposts'!$F$19,H153&lt;='Intersection Mileposts'!$G$19),"Y",IF(AND(H153&gt;='Intersection Mileposts'!$F$20,H153&lt;='Intersection Mileposts'!$G$20),"Y",IF(AND(H153&gt;='Intersection Mileposts'!$F$21,H153&lt;='Intersection Mileposts'!$G$21),"Y",IF(AND(H153&gt;='Intersection Mileposts'!$F$22,H153&lt;='Intersection Mileposts'!$G$22),"Y",IF(AND(H153&gt;='Intersection Mileposts'!$F$23,H153&lt;='Intersection Mileposts'!$G$23),"Y",IF(AND(H153&gt;='Intersection Mileposts'!$F$24,H153&lt;='Intersection Mileposts'!$G$24),"Y",IF(AND(H153&gt;='Intersection Mileposts'!$F$25,H153&lt;='Intersection Mileposts'!$G$25),"Y",IF(AND(H153&gt;='Intersection Mileposts'!$F$26,H153&lt;='Intersection Mileposts'!$G$26),"Y",IF(AND(H153&gt;='Intersection Mileposts'!$F$27,H153&lt;='Intersection Mileposts'!$G$27),"Y",IF(AND(H153&gt;='Intersection Mileposts'!$F$28,H153&lt;='Intersection Mileposts'!$G$28),"Y",IF(AND(H153&gt;='Intersection Mileposts'!$F$29,H153&lt;='Intersection Mileposts'!$G$29),"Y", IF(AND(H153&gt;='Intersection Mileposts'!$F$30,H153&lt;='Intersection Mileposts'!$G$30),"Y",IF(AND(H153&gt;='Intersection Mileposts'!$F$31,H153&lt;='Intersection Mileposts'!$G$31),"Y",IF(AND(H153&gt;='Intersection Mileposts'!$F$32,H153&lt;='Intersection Mileposts'!$G$32),"Y",IF(AND(H153&gt;='Intersection Mileposts'!$F$33,H153&lt;='Intersection Mileposts'!$G$33),"Y",IF(AND(H153&gt;='Intersection Mileposts'!$F$34,H153&lt;='Intersection Mileposts'!$G$34),"Y",IF(AND(H153&gt;='Intersection Mileposts'!$F$35,H153&lt;='Intersection Mileposts'!$G$35),"Y",IF(AND(H153&gt;='Intersection Mileposts'!$F$36,H153&lt;='Intersection Mileposts'!$G$36),"Y",IF(AND(H153&gt;='Intersection Mileposts'!$F$37,H153&lt;='Intersection Mileposts'!$G$37),"Y",IF(AND(H153&gt;='Intersection Mileposts'!$F$38,H153&lt;='Intersection Mileposts'!$G$38),"Y",IF(AND(H153&gt;='Intersection Mileposts'!$F$39,H153&lt;='Intersection Mileposts'!$G$39),"Y","N"))))))))))))))))))))))))))))))))))))</f>
        <v/>
      </c>
    </row>
    <row r="154" spans="1:46" x14ac:dyDescent="0.35">
      <c r="A154" s="271"/>
      <c r="B154" s="269"/>
      <c r="C154" s="270"/>
      <c r="D154" s="270"/>
      <c r="E154" s="270"/>
      <c r="F154" s="270"/>
      <c r="G154" s="272"/>
      <c r="H154" s="273"/>
      <c r="I154" s="271"/>
      <c r="J154" s="268"/>
      <c r="K154" s="268"/>
      <c r="L154" s="274"/>
      <c r="M154" s="275"/>
      <c r="N154" s="276"/>
      <c r="P154" s="291" t="str">
        <f>IF(R154 = "", "", COUNT($R$4:R154))</f>
        <v/>
      </c>
      <c r="Q154" s="291" t="str">
        <f t="shared" si="17"/>
        <v/>
      </c>
      <c r="R154" s="292" t="str">
        <f t="shared" si="18"/>
        <v/>
      </c>
      <c r="S154" s="293" t="str">
        <f t="shared" si="20"/>
        <v/>
      </c>
      <c r="T154" s="294" t="str">
        <f t="shared" si="21"/>
        <v/>
      </c>
      <c r="U154" s="295" t="str">
        <f t="shared" si="22"/>
        <v/>
      </c>
      <c r="V154" s="296" t="str">
        <f t="shared" si="23"/>
        <v/>
      </c>
      <c r="W154" s="8"/>
      <c r="AR154" s="2" t="str">
        <f t="shared" si="24"/>
        <v/>
      </c>
      <c r="AS154" s="2" t="str">
        <f t="shared" si="19"/>
        <v/>
      </c>
      <c r="AT154" s="2" t="str">
        <f>IF(AR154="","",IF(AND(H154&gt;='Intersection Mileposts'!$F$5,H154&lt;='Intersection Mileposts'!$G$5),"Y",IF(AND(H154&gt;='Intersection Mileposts'!$F$6,H154&lt;='Intersection Mileposts'!$G$6),"Y",IF(AND(H154&gt;='Intersection Mileposts'!$F$7,H154&lt;='Intersection Mileposts'!$G$7),"Y",IF(AND(H154&gt;='Intersection Mileposts'!$F$8,H154&lt;='Intersection Mileposts'!$G$8),"Y",IF(AND(H154&gt;='Intersection Mileposts'!$F$9,H154&lt;='Intersection Mileposts'!$G$9),"Y",IF(AND(H154&gt;='Intersection Mileposts'!$F$10,H154&lt;='Intersection Mileposts'!$G$10),"Y",IF(AND(H154&gt;='Intersection Mileposts'!$F$11,H154&lt;='Intersection Mileposts'!$G$11),"Y",IF(AND(H154&gt;='Intersection Mileposts'!$F$12,H154&lt;='Intersection Mileposts'!$G$12),"Y",IF(AND(H154&gt;='Intersection Mileposts'!$F$13,H154&lt;='Intersection Mileposts'!$G$13),"Y",IF(AND(H154&gt;='Intersection Mileposts'!$F$14,H154&lt;='Intersection Mileposts'!$G$14),"Y",IF(AND(H154&gt;='Intersection Mileposts'!$F$15,H154&lt;='Intersection Mileposts'!$G$15),"Y",IF(AND(H154&gt;='Intersection Mileposts'!$F$16,H154&lt;='Intersection Mileposts'!$G$16),"Y",IF(AND(H154&gt;='Intersection Mileposts'!$F$17,H154&lt;='Intersection Mileposts'!$G$17),"Y",IF(AND(H154&gt;='Intersection Mileposts'!$F$18,H154&lt;='Intersection Mileposts'!$G$18),"Y",IF(AND(H154&gt;='Intersection Mileposts'!$F$19,H154&lt;='Intersection Mileposts'!$G$19),"Y",IF(AND(H154&gt;='Intersection Mileposts'!$F$20,H154&lt;='Intersection Mileposts'!$G$20),"Y",IF(AND(H154&gt;='Intersection Mileposts'!$F$21,H154&lt;='Intersection Mileposts'!$G$21),"Y",IF(AND(H154&gt;='Intersection Mileposts'!$F$22,H154&lt;='Intersection Mileposts'!$G$22),"Y",IF(AND(H154&gt;='Intersection Mileposts'!$F$23,H154&lt;='Intersection Mileposts'!$G$23),"Y",IF(AND(H154&gt;='Intersection Mileposts'!$F$24,H154&lt;='Intersection Mileposts'!$G$24),"Y",IF(AND(H154&gt;='Intersection Mileposts'!$F$25,H154&lt;='Intersection Mileposts'!$G$25),"Y",IF(AND(H154&gt;='Intersection Mileposts'!$F$26,H154&lt;='Intersection Mileposts'!$G$26),"Y",IF(AND(H154&gt;='Intersection Mileposts'!$F$27,H154&lt;='Intersection Mileposts'!$G$27),"Y",IF(AND(H154&gt;='Intersection Mileposts'!$F$28,H154&lt;='Intersection Mileposts'!$G$28),"Y",IF(AND(H154&gt;='Intersection Mileposts'!$F$29,H154&lt;='Intersection Mileposts'!$G$29),"Y", IF(AND(H154&gt;='Intersection Mileposts'!$F$30,H154&lt;='Intersection Mileposts'!$G$30),"Y",IF(AND(H154&gt;='Intersection Mileposts'!$F$31,H154&lt;='Intersection Mileposts'!$G$31),"Y",IF(AND(H154&gt;='Intersection Mileposts'!$F$32,H154&lt;='Intersection Mileposts'!$G$32),"Y",IF(AND(H154&gt;='Intersection Mileposts'!$F$33,H154&lt;='Intersection Mileposts'!$G$33),"Y",IF(AND(H154&gt;='Intersection Mileposts'!$F$34,H154&lt;='Intersection Mileposts'!$G$34),"Y",IF(AND(H154&gt;='Intersection Mileposts'!$F$35,H154&lt;='Intersection Mileposts'!$G$35),"Y",IF(AND(H154&gt;='Intersection Mileposts'!$F$36,H154&lt;='Intersection Mileposts'!$G$36),"Y",IF(AND(H154&gt;='Intersection Mileposts'!$F$37,H154&lt;='Intersection Mileposts'!$G$37),"Y",IF(AND(H154&gt;='Intersection Mileposts'!$F$38,H154&lt;='Intersection Mileposts'!$G$38),"Y",IF(AND(H154&gt;='Intersection Mileposts'!$F$39,H154&lt;='Intersection Mileposts'!$G$39),"Y","N"))))))))))))))))))))))))))))))))))))</f>
        <v/>
      </c>
    </row>
    <row r="155" spans="1:46" x14ac:dyDescent="0.35">
      <c r="A155" s="271"/>
      <c r="B155" s="269"/>
      <c r="C155" s="270"/>
      <c r="D155" s="270"/>
      <c r="E155" s="270"/>
      <c r="F155" s="270"/>
      <c r="G155" s="272"/>
      <c r="H155" s="273"/>
      <c r="I155" s="271"/>
      <c r="J155" s="268"/>
      <c r="K155" s="268"/>
      <c r="L155" s="274"/>
      <c r="M155" s="275"/>
      <c r="N155" s="276"/>
      <c r="P155" s="291" t="str">
        <f>IF(R155 = "", "", COUNT($R$4:R155))</f>
        <v/>
      </c>
      <c r="Q155" s="291" t="str">
        <f t="shared" si="17"/>
        <v/>
      </c>
      <c r="R155" s="292" t="str">
        <f t="shared" si="18"/>
        <v/>
      </c>
      <c r="S155" s="293" t="str">
        <f t="shared" si="20"/>
        <v/>
      </c>
      <c r="T155" s="294" t="str">
        <f t="shared" si="21"/>
        <v/>
      </c>
      <c r="U155" s="295" t="str">
        <f t="shared" si="22"/>
        <v/>
      </c>
      <c r="V155" s="296" t="str">
        <f t="shared" si="23"/>
        <v/>
      </c>
      <c r="W155" s="8"/>
      <c r="AR155" s="2" t="str">
        <f t="shared" si="24"/>
        <v/>
      </c>
      <c r="AS155" s="2" t="str">
        <f t="shared" si="19"/>
        <v/>
      </c>
      <c r="AT155" s="2" t="str">
        <f>IF(AR155="","",IF(AND(H155&gt;='Intersection Mileposts'!$F$5,H155&lt;='Intersection Mileposts'!$G$5),"Y",IF(AND(H155&gt;='Intersection Mileposts'!$F$6,H155&lt;='Intersection Mileposts'!$G$6),"Y",IF(AND(H155&gt;='Intersection Mileposts'!$F$7,H155&lt;='Intersection Mileposts'!$G$7),"Y",IF(AND(H155&gt;='Intersection Mileposts'!$F$8,H155&lt;='Intersection Mileposts'!$G$8),"Y",IF(AND(H155&gt;='Intersection Mileposts'!$F$9,H155&lt;='Intersection Mileposts'!$G$9),"Y",IF(AND(H155&gt;='Intersection Mileposts'!$F$10,H155&lt;='Intersection Mileposts'!$G$10),"Y",IF(AND(H155&gt;='Intersection Mileposts'!$F$11,H155&lt;='Intersection Mileposts'!$G$11),"Y",IF(AND(H155&gt;='Intersection Mileposts'!$F$12,H155&lt;='Intersection Mileposts'!$G$12),"Y",IF(AND(H155&gt;='Intersection Mileposts'!$F$13,H155&lt;='Intersection Mileposts'!$G$13),"Y",IF(AND(H155&gt;='Intersection Mileposts'!$F$14,H155&lt;='Intersection Mileposts'!$G$14),"Y",IF(AND(H155&gt;='Intersection Mileposts'!$F$15,H155&lt;='Intersection Mileposts'!$G$15),"Y",IF(AND(H155&gt;='Intersection Mileposts'!$F$16,H155&lt;='Intersection Mileposts'!$G$16),"Y",IF(AND(H155&gt;='Intersection Mileposts'!$F$17,H155&lt;='Intersection Mileposts'!$G$17),"Y",IF(AND(H155&gt;='Intersection Mileposts'!$F$18,H155&lt;='Intersection Mileposts'!$G$18),"Y",IF(AND(H155&gt;='Intersection Mileposts'!$F$19,H155&lt;='Intersection Mileposts'!$G$19),"Y",IF(AND(H155&gt;='Intersection Mileposts'!$F$20,H155&lt;='Intersection Mileposts'!$G$20),"Y",IF(AND(H155&gt;='Intersection Mileposts'!$F$21,H155&lt;='Intersection Mileposts'!$G$21),"Y",IF(AND(H155&gt;='Intersection Mileposts'!$F$22,H155&lt;='Intersection Mileposts'!$G$22),"Y",IF(AND(H155&gt;='Intersection Mileposts'!$F$23,H155&lt;='Intersection Mileposts'!$G$23),"Y",IF(AND(H155&gt;='Intersection Mileposts'!$F$24,H155&lt;='Intersection Mileposts'!$G$24),"Y",IF(AND(H155&gt;='Intersection Mileposts'!$F$25,H155&lt;='Intersection Mileposts'!$G$25),"Y",IF(AND(H155&gt;='Intersection Mileposts'!$F$26,H155&lt;='Intersection Mileposts'!$G$26),"Y",IF(AND(H155&gt;='Intersection Mileposts'!$F$27,H155&lt;='Intersection Mileposts'!$G$27),"Y",IF(AND(H155&gt;='Intersection Mileposts'!$F$28,H155&lt;='Intersection Mileposts'!$G$28),"Y",IF(AND(H155&gt;='Intersection Mileposts'!$F$29,H155&lt;='Intersection Mileposts'!$G$29),"Y", IF(AND(H155&gt;='Intersection Mileposts'!$F$30,H155&lt;='Intersection Mileposts'!$G$30),"Y",IF(AND(H155&gt;='Intersection Mileposts'!$F$31,H155&lt;='Intersection Mileposts'!$G$31),"Y",IF(AND(H155&gt;='Intersection Mileposts'!$F$32,H155&lt;='Intersection Mileposts'!$G$32),"Y",IF(AND(H155&gt;='Intersection Mileposts'!$F$33,H155&lt;='Intersection Mileposts'!$G$33),"Y",IF(AND(H155&gt;='Intersection Mileposts'!$F$34,H155&lt;='Intersection Mileposts'!$G$34),"Y",IF(AND(H155&gt;='Intersection Mileposts'!$F$35,H155&lt;='Intersection Mileposts'!$G$35),"Y",IF(AND(H155&gt;='Intersection Mileposts'!$F$36,H155&lt;='Intersection Mileposts'!$G$36),"Y",IF(AND(H155&gt;='Intersection Mileposts'!$F$37,H155&lt;='Intersection Mileposts'!$G$37),"Y",IF(AND(H155&gt;='Intersection Mileposts'!$F$38,H155&lt;='Intersection Mileposts'!$G$38),"Y",IF(AND(H155&gt;='Intersection Mileposts'!$F$39,H155&lt;='Intersection Mileposts'!$G$39),"Y","N"))))))))))))))))))))))))))))))))))))</f>
        <v/>
      </c>
    </row>
    <row r="156" spans="1:46" x14ac:dyDescent="0.35">
      <c r="A156" s="271"/>
      <c r="B156" s="269"/>
      <c r="C156" s="270"/>
      <c r="D156" s="270"/>
      <c r="E156" s="270"/>
      <c r="F156" s="270"/>
      <c r="G156" s="272"/>
      <c r="H156" s="273"/>
      <c r="I156" s="271"/>
      <c r="J156" s="268"/>
      <c r="K156" s="268"/>
      <c r="L156" s="274"/>
      <c r="M156" s="275"/>
      <c r="N156" s="276"/>
      <c r="P156" s="291" t="str">
        <f>IF(R156 = "", "", COUNT($R$4:R156))</f>
        <v/>
      </c>
      <c r="Q156" s="291" t="str">
        <f t="shared" si="17"/>
        <v/>
      </c>
      <c r="R156" s="292" t="str">
        <f t="shared" si="18"/>
        <v/>
      </c>
      <c r="S156" s="293" t="str">
        <f t="shared" si="20"/>
        <v/>
      </c>
      <c r="T156" s="294" t="str">
        <f t="shared" si="21"/>
        <v/>
      </c>
      <c r="U156" s="295" t="str">
        <f t="shared" si="22"/>
        <v/>
      </c>
      <c r="V156" s="296" t="str">
        <f t="shared" si="23"/>
        <v/>
      </c>
      <c r="W156" s="8"/>
      <c r="AR156" s="2" t="str">
        <f t="shared" si="24"/>
        <v/>
      </c>
      <c r="AS156" s="2" t="str">
        <f t="shared" si="19"/>
        <v/>
      </c>
      <c r="AT156" s="2" t="str">
        <f>IF(AR156="","",IF(AND(H156&gt;='Intersection Mileposts'!$F$5,H156&lt;='Intersection Mileposts'!$G$5),"Y",IF(AND(H156&gt;='Intersection Mileposts'!$F$6,H156&lt;='Intersection Mileposts'!$G$6),"Y",IF(AND(H156&gt;='Intersection Mileposts'!$F$7,H156&lt;='Intersection Mileposts'!$G$7),"Y",IF(AND(H156&gt;='Intersection Mileposts'!$F$8,H156&lt;='Intersection Mileposts'!$G$8),"Y",IF(AND(H156&gt;='Intersection Mileposts'!$F$9,H156&lt;='Intersection Mileposts'!$G$9),"Y",IF(AND(H156&gt;='Intersection Mileposts'!$F$10,H156&lt;='Intersection Mileposts'!$G$10),"Y",IF(AND(H156&gt;='Intersection Mileposts'!$F$11,H156&lt;='Intersection Mileposts'!$G$11),"Y",IF(AND(H156&gt;='Intersection Mileposts'!$F$12,H156&lt;='Intersection Mileposts'!$G$12),"Y",IF(AND(H156&gt;='Intersection Mileposts'!$F$13,H156&lt;='Intersection Mileposts'!$G$13),"Y",IF(AND(H156&gt;='Intersection Mileposts'!$F$14,H156&lt;='Intersection Mileposts'!$G$14),"Y",IF(AND(H156&gt;='Intersection Mileposts'!$F$15,H156&lt;='Intersection Mileposts'!$G$15),"Y",IF(AND(H156&gt;='Intersection Mileposts'!$F$16,H156&lt;='Intersection Mileposts'!$G$16),"Y",IF(AND(H156&gt;='Intersection Mileposts'!$F$17,H156&lt;='Intersection Mileposts'!$G$17),"Y",IF(AND(H156&gt;='Intersection Mileposts'!$F$18,H156&lt;='Intersection Mileposts'!$G$18),"Y",IF(AND(H156&gt;='Intersection Mileposts'!$F$19,H156&lt;='Intersection Mileposts'!$G$19),"Y",IF(AND(H156&gt;='Intersection Mileposts'!$F$20,H156&lt;='Intersection Mileposts'!$G$20),"Y",IF(AND(H156&gt;='Intersection Mileposts'!$F$21,H156&lt;='Intersection Mileposts'!$G$21),"Y",IF(AND(H156&gt;='Intersection Mileposts'!$F$22,H156&lt;='Intersection Mileposts'!$G$22),"Y",IF(AND(H156&gt;='Intersection Mileposts'!$F$23,H156&lt;='Intersection Mileposts'!$G$23),"Y",IF(AND(H156&gt;='Intersection Mileposts'!$F$24,H156&lt;='Intersection Mileposts'!$G$24),"Y",IF(AND(H156&gt;='Intersection Mileposts'!$F$25,H156&lt;='Intersection Mileposts'!$G$25),"Y",IF(AND(H156&gt;='Intersection Mileposts'!$F$26,H156&lt;='Intersection Mileposts'!$G$26),"Y",IF(AND(H156&gt;='Intersection Mileposts'!$F$27,H156&lt;='Intersection Mileposts'!$G$27),"Y",IF(AND(H156&gt;='Intersection Mileposts'!$F$28,H156&lt;='Intersection Mileposts'!$G$28),"Y",IF(AND(H156&gt;='Intersection Mileposts'!$F$29,H156&lt;='Intersection Mileposts'!$G$29),"Y", IF(AND(H156&gt;='Intersection Mileposts'!$F$30,H156&lt;='Intersection Mileposts'!$G$30),"Y",IF(AND(H156&gt;='Intersection Mileposts'!$F$31,H156&lt;='Intersection Mileposts'!$G$31),"Y",IF(AND(H156&gt;='Intersection Mileposts'!$F$32,H156&lt;='Intersection Mileposts'!$G$32),"Y",IF(AND(H156&gt;='Intersection Mileposts'!$F$33,H156&lt;='Intersection Mileposts'!$G$33),"Y",IF(AND(H156&gt;='Intersection Mileposts'!$F$34,H156&lt;='Intersection Mileposts'!$G$34),"Y",IF(AND(H156&gt;='Intersection Mileposts'!$F$35,H156&lt;='Intersection Mileposts'!$G$35),"Y",IF(AND(H156&gt;='Intersection Mileposts'!$F$36,H156&lt;='Intersection Mileposts'!$G$36),"Y",IF(AND(H156&gt;='Intersection Mileposts'!$F$37,H156&lt;='Intersection Mileposts'!$G$37),"Y",IF(AND(H156&gt;='Intersection Mileposts'!$F$38,H156&lt;='Intersection Mileposts'!$G$38),"Y",IF(AND(H156&gt;='Intersection Mileposts'!$F$39,H156&lt;='Intersection Mileposts'!$G$39),"Y","N"))))))))))))))))))))))))))))))))))))</f>
        <v/>
      </c>
    </row>
    <row r="157" spans="1:46" x14ac:dyDescent="0.35">
      <c r="A157" s="271"/>
      <c r="B157" s="269"/>
      <c r="C157" s="270"/>
      <c r="D157" s="270"/>
      <c r="E157" s="270"/>
      <c r="F157" s="270"/>
      <c r="G157" s="272"/>
      <c r="H157" s="273"/>
      <c r="I157" s="271"/>
      <c r="J157" s="268"/>
      <c r="K157" s="268"/>
      <c r="L157" s="274"/>
      <c r="M157" s="275"/>
      <c r="N157" s="276"/>
      <c r="P157" s="291" t="str">
        <f>IF(R157 = "", "", COUNT($R$4:R157))</f>
        <v/>
      </c>
      <c r="Q157" s="291" t="str">
        <f t="shared" si="17"/>
        <v/>
      </c>
      <c r="R157" s="292" t="str">
        <f t="shared" si="18"/>
        <v/>
      </c>
      <c r="S157" s="293" t="str">
        <f t="shared" si="20"/>
        <v/>
      </c>
      <c r="T157" s="294" t="str">
        <f t="shared" si="21"/>
        <v/>
      </c>
      <c r="U157" s="295" t="str">
        <f t="shared" si="22"/>
        <v/>
      </c>
      <c r="V157" s="296" t="str">
        <f t="shared" si="23"/>
        <v/>
      </c>
      <c r="W157" s="8"/>
      <c r="AR157" s="2" t="str">
        <f t="shared" si="24"/>
        <v/>
      </c>
      <c r="AS157" s="2" t="str">
        <f t="shared" si="19"/>
        <v/>
      </c>
      <c r="AT157" s="2" t="str">
        <f>IF(AR157="","",IF(AND(H157&gt;='Intersection Mileposts'!$F$5,H157&lt;='Intersection Mileposts'!$G$5),"Y",IF(AND(H157&gt;='Intersection Mileposts'!$F$6,H157&lt;='Intersection Mileposts'!$G$6),"Y",IF(AND(H157&gt;='Intersection Mileposts'!$F$7,H157&lt;='Intersection Mileposts'!$G$7),"Y",IF(AND(H157&gt;='Intersection Mileposts'!$F$8,H157&lt;='Intersection Mileposts'!$G$8),"Y",IF(AND(H157&gt;='Intersection Mileposts'!$F$9,H157&lt;='Intersection Mileposts'!$G$9),"Y",IF(AND(H157&gt;='Intersection Mileposts'!$F$10,H157&lt;='Intersection Mileposts'!$G$10),"Y",IF(AND(H157&gt;='Intersection Mileposts'!$F$11,H157&lt;='Intersection Mileposts'!$G$11),"Y",IF(AND(H157&gt;='Intersection Mileposts'!$F$12,H157&lt;='Intersection Mileposts'!$G$12),"Y",IF(AND(H157&gt;='Intersection Mileposts'!$F$13,H157&lt;='Intersection Mileposts'!$G$13),"Y",IF(AND(H157&gt;='Intersection Mileposts'!$F$14,H157&lt;='Intersection Mileposts'!$G$14),"Y",IF(AND(H157&gt;='Intersection Mileposts'!$F$15,H157&lt;='Intersection Mileposts'!$G$15),"Y",IF(AND(H157&gt;='Intersection Mileposts'!$F$16,H157&lt;='Intersection Mileposts'!$G$16),"Y",IF(AND(H157&gt;='Intersection Mileposts'!$F$17,H157&lt;='Intersection Mileposts'!$G$17),"Y",IF(AND(H157&gt;='Intersection Mileposts'!$F$18,H157&lt;='Intersection Mileposts'!$G$18),"Y",IF(AND(H157&gt;='Intersection Mileposts'!$F$19,H157&lt;='Intersection Mileposts'!$G$19),"Y",IF(AND(H157&gt;='Intersection Mileposts'!$F$20,H157&lt;='Intersection Mileposts'!$G$20),"Y",IF(AND(H157&gt;='Intersection Mileposts'!$F$21,H157&lt;='Intersection Mileposts'!$G$21),"Y",IF(AND(H157&gt;='Intersection Mileposts'!$F$22,H157&lt;='Intersection Mileposts'!$G$22),"Y",IF(AND(H157&gt;='Intersection Mileposts'!$F$23,H157&lt;='Intersection Mileposts'!$G$23),"Y",IF(AND(H157&gt;='Intersection Mileposts'!$F$24,H157&lt;='Intersection Mileposts'!$G$24),"Y",IF(AND(H157&gt;='Intersection Mileposts'!$F$25,H157&lt;='Intersection Mileposts'!$G$25),"Y",IF(AND(H157&gt;='Intersection Mileposts'!$F$26,H157&lt;='Intersection Mileposts'!$G$26),"Y",IF(AND(H157&gt;='Intersection Mileposts'!$F$27,H157&lt;='Intersection Mileposts'!$G$27),"Y",IF(AND(H157&gt;='Intersection Mileposts'!$F$28,H157&lt;='Intersection Mileposts'!$G$28),"Y",IF(AND(H157&gt;='Intersection Mileposts'!$F$29,H157&lt;='Intersection Mileposts'!$G$29),"Y", IF(AND(H157&gt;='Intersection Mileposts'!$F$30,H157&lt;='Intersection Mileposts'!$G$30),"Y",IF(AND(H157&gt;='Intersection Mileposts'!$F$31,H157&lt;='Intersection Mileposts'!$G$31),"Y",IF(AND(H157&gt;='Intersection Mileposts'!$F$32,H157&lt;='Intersection Mileposts'!$G$32),"Y",IF(AND(H157&gt;='Intersection Mileposts'!$F$33,H157&lt;='Intersection Mileposts'!$G$33),"Y",IF(AND(H157&gt;='Intersection Mileposts'!$F$34,H157&lt;='Intersection Mileposts'!$G$34),"Y",IF(AND(H157&gt;='Intersection Mileposts'!$F$35,H157&lt;='Intersection Mileposts'!$G$35),"Y",IF(AND(H157&gt;='Intersection Mileposts'!$F$36,H157&lt;='Intersection Mileposts'!$G$36),"Y",IF(AND(H157&gt;='Intersection Mileposts'!$F$37,H157&lt;='Intersection Mileposts'!$G$37),"Y",IF(AND(H157&gt;='Intersection Mileposts'!$F$38,H157&lt;='Intersection Mileposts'!$G$38),"Y",IF(AND(H157&gt;='Intersection Mileposts'!$F$39,H157&lt;='Intersection Mileposts'!$G$39),"Y","N"))))))))))))))))))))))))))))))))))))</f>
        <v/>
      </c>
    </row>
    <row r="158" spans="1:46" x14ac:dyDescent="0.35">
      <c r="A158" s="271"/>
      <c r="B158" s="269"/>
      <c r="C158" s="270"/>
      <c r="D158" s="270"/>
      <c r="E158" s="270"/>
      <c r="F158" s="270"/>
      <c r="G158" s="272"/>
      <c r="H158" s="273"/>
      <c r="I158" s="271"/>
      <c r="J158" s="268"/>
      <c r="K158" s="268"/>
      <c r="L158" s="274"/>
      <c r="M158" s="275"/>
      <c r="N158" s="276"/>
      <c r="P158" s="291" t="str">
        <f>IF(R158 = "", "", COUNT($R$4:R158))</f>
        <v/>
      </c>
      <c r="Q158" s="291" t="str">
        <f t="shared" si="17"/>
        <v/>
      </c>
      <c r="R158" s="292" t="str">
        <f t="shared" si="18"/>
        <v/>
      </c>
      <c r="S158" s="293" t="str">
        <f t="shared" si="20"/>
        <v/>
      </c>
      <c r="T158" s="294" t="str">
        <f t="shared" si="21"/>
        <v/>
      </c>
      <c r="U158" s="295" t="str">
        <f t="shared" si="22"/>
        <v/>
      </c>
      <c r="V158" s="296" t="str">
        <f t="shared" si="23"/>
        <v/>
      </c>
      <c r="W158" s="8"/>
      <c r="AR158" s="2" t="str">
        <f t="shared" si="24"/>
        <v/>
      </c>
      <c r="AS158" s="2" t="str">
        <f t="shared" si="19"/>
        <v/>
      </c>
      <c r="AT158" s="2" t="str">
        <f>IF(AR158="","",IF(AND(H158&gt;='Intersection Mileposts'!$F$5,H158&lt;='Intersection Mileposts'!$G$5),"Y",IF(AND(H158&gt;='Intersection Mileposts'!$F$6,H158&lt;='Intersection Mileposts'!$G$6),"Y",IF(AND(H158&gt;='Intersection Mileposts'!$F$7,H158&lt;='Intersection Mileposts'!$G$7),"Y",IF(AND(H158&gt;='Intersection Mileposts'!$F$8,H158&lt;='Intersection Mileposts'!$G$8),"Y",IF(AND(H158&gt;='Intersection Mileposts'!$F$9,H158&lt;='Intersection Mileposts'!$G$9),"Y",IF(AND(H158&gt;='Intersection Mileposts'!$F$10,H158&lt;='Intersection Mileposts'!$G$10),"Y",IF(AND(H158&gt;='Intersection Mileposts'!$F$11,H158&lt;='Intersection Mileposts'!$G$11),"Y",IF(AND(H158&gt;='Intersection Mileposts'!$F$12,H158&lt;='Intersection Mileposts'!$G$12),"Y",IF(AND(H158&gt;='Intersection Mileposts'!$F$13,H158&lt;='Intersection Mileposts'!$G$13),"Y",IF(AND(H158&gt;='Intersection Mileposts'!$F$14,H158&lt;='Intersection Mileposts'!$G$14),"Y",IF(AND(H158&gt;='Intersection Mileposts'!$F$15,H158&lt;='Intersection Mileposts'!$G$15),"Y",IF(AND(H158&gt;='Intersection Mileposts'!$F$16,H158&lt;='Intersection Mileposts'!$G$16),"Y",IF(AND(H158&gt;='Intersection Mileposts'!$F$17,H158&lt;='Intersection Mileposts'!$G$17),"Y",IF(AND(H158&gt;='Intersection Mileposts'!$F$18,H158&lt;='Intersection Mileposts'!$G$18),"Y",IF(AND(H158&gt;='Intersection Mileposts'!$F$19,H158&lt;='Intersection Mileposts'!$G$19),"Y",IF(AND(H158&gt;='Intersection Mileposts'!$F$20,H158&lt;='Intersection Mileposts'!$G$20),"Y",IF(AND(H158&gt;='Intersection Mileposts'!$F$21,H158&lt;='Intersection Mileposts'!$G$21),"Y",IF(AND(H158&gt;='Intersection Mileposts'!$F$22,H158&lt;='Intersection Mileposts'!$G$22),"Y",IF(AND(H158&gt;='Intersection Mileposts'!$F$23,H158&lt;='Intersection Mileposts'!$G$23),"Y",IF(AND(H158&gt;='Intersection Mileposts'!$F$24,H158&lt;='Intersection Mileposts'!$G$24),"Y",IF(AND(H158&gt;='Intersection Mileposts'!$F$25,H158&lt;='Intersection Mileposts'!$G$25),"Y",IF(AND(H158&gt;='Intersection Mileposts'!$F$26,H158&lt;='Intersection Mileposts'!$G$26),"Y",IF(AND(H158&gt;='Intersection Mileposts'!$F$27,H158&lt;='Intersection Mileposts'!$G$27),"Y",IF(AND(H158&gt;='Intersection Mileposts'!$F$28,H158&lt;='Intersection Mileposts'!$G$28),"Y",IF(AND(H158&gt;='Intersection Mileposts'!$F$29,H158&lt;='Intersection Mileposts'!$G$29),"Y", IF(AND(H158&gt;='Intersection Mileposts'!$F$30,H158&lt;='Intersection Mileposts'!$G$30),"Y",IF(AND(H158&gt;='Intersection Mileposts'!$F$31,H158&lt;='Intersection Mileposts'!$G$31),"Y",IF(AND(H158&gt;='Intersection Mileposts'!$F$32,H158&lt;='Intersection Mileposts'!$G$32),"Y",IF(AND(H158&gt;='Intersection Mileposts'!$F$33,H158&lt;='Intersection Mileposts'!$G$33),"Y",IF(AND(H158&gt;='Intersection Mileposts'!$F$34,H158&lt;='Intersection Mileposts'!$G$34),"Y",IF(AND(H158&gt;='Intersection Mileposts'!$F$35,H158&lt;='Intersection Mileposts'!$G$35),"Y",IF(AND(H158&gt;='Intersection Mileposts'!$F$36,H158&lt;='Intersection Mileposts'!$G$36),"Y",IF(AND(H158&gt;='Intersection Mileposts'!$F$37,H158&lt;='Intersection Mileposts'!$G$37),"Y",IF(AND(H158&gt;='Intersection Mileposts'!$F$38,H158&lt;='Intersection Mileposts'!$G$38),"Y",IF(AND(H158&gt;='Intersection Mileposts'!$F$39,H158&lt;='Intersection Mileposts'!$G$39),"Y","N"))))))))))))))))))))))))))))))))))))</f>
        <v/>
      </c>
    </row>
    <row r="159" spans="1:46" x14ac:dyDescent="0.35">
      <c r="A159" s="271"/>
      <c r="B159" s="269"/>
      <c r="C159" s="270"/>
      <c r="D159" s="270"/>
      <c r="E159" s="270"/>
      <c r="F159" s="270"/>
      <c r="G159" s="272"/>
      <c r="H159" s="273"/>
      <c r="I159" s="271"/>
      <c r="J159" s="268"/>
      <c r="K159" s="268"/>
      <c r="L159" s="274"/>
      <c r="M159" s="275"/>
      <c r="N159" s="276"/>
      <c r="P159" s="291" t="str">
        <f>IF(R159 = "", "", COUNT($R$4:R159))</f>
        <v/>
      </c>
      <c r="Q159" s="291" t="str">
        <f t="shared" si="17"/>
        <v/>
      </c>
      <c r="R159" s="292" t="str">
        <f t="shared" si="18"/>
        <v/>
      </c>
      <c r="S159" s="293" t="str">
        <f t="shared" si="20"/>
        <v/>
      </c>
      <c r="T159" s="294" t="str">
        <f t="shared" si="21"/>
        <v/>
      </c>
      <c r="U159" s="295" t="str">
        <f t="shared" si="22"/>
        <v/>
      </c>
      <c r="V159" s="296" t="str">
        <f t="shared" si="23"/>
        <v/>
      </c>
      <c r="W159" s="8"/>
      <c r="AR159" s="2" t="str">
        <f t="shared" si="24"/>
        <v/>
      </c>
      <c r="AS159" s="2" t="str">
        <f t="shared" si="19"/>
        <v/>
      </c>
      <c r="AT159" s="2" t="str">
        <f>IF(AR159="","",IF(AND(H159&gt;='Intersection Mileposts'!$F$5,H159&lt;='Intersection Mileposts'!$G$5),"Y",IF(AND(H159&gt;='Intersection Mileposts'!$F$6,H159&lt;='Intersection Mileposts'!$G$6),"Y",IF(AND(H159&gt;='Intersection Mileposts'!$F$7,H159&lt;='Intersection Mileposts'!$G$7),"Y",IF(AND(H159&gt;='Intersection Mileposts'!$F$8,H159&lt;='Intersection Mileposts'!$G$8),"Y",IF(AND(H159&gt;='Intersection Mileposts'!$F$9,H159&lt;='Intersection Mileposts'!$G$9),"Y",IF(AND(H159&gt;='Intersection Mileposts'!$F$10,H159&lt;='Intersection Mileposts'!$G$10),"Y",IF(AND(H159&gt;='Intersection Mileposts'!$F$11,H159&lt;='Intersection Mileposts'!$G$11),"Y",IF(AND(H159&gt;='Intersection Mileposts'!$F$12,H159&lt;='Intersection Mileposts'!$G$12),"Y",IF(AND(H159&gt;='Intersection Mileposts'!$F$13,H159&lt;='Intersection Mileposts'!$G$13),"Y",IF(AND(H159&gt;='Intersection Mileposts'!$F$14,H159&lt;='Intersection Mileposts'!$G$14),"Y",IF(AND(H159&gt;='Intersection Mileposts'!$F$15,H159&lt;='Intersection Mileposts'!$G$15),"Y",IF(AND(H159&gt;='Intersection Mileposts'!$F$16,H159&lt;='Intersection Mileposts'!$G$16),"Y",IF(AND(H159&gt;='Intersection Mileposts'!$F$17,H159&lt;='Intersection Mileposts'!$G$17),"Y",IF(AND(H159&gt;='Intersection Mileposts'!$F$18,H159&lt;='Intersection Mileposts'!$G$18),"Y",IF(AND(H159&gt;='Intersection Mileposts'!$F$19,H159&lt;='Intersection Mileposts'!$G$19),"Y",IF(AND(H159&gt;='Intersection Mileposts'!$F$20,H159&lt;='Intersection Mileposts'!$G$20),"Y",IF(AND(H159&gt;='Intersection Mileposts'!$F$21,H159&lt;='Intersection Mileposts'!$G$21),"Y",IF(AND(H159&gt;='Intersection Mileposts'!$F$22,H159&lt;='Intersection Mileposts'!$G$22),"Y",IF(AND(H159&gt;='Intersection Mileposts'!$F$23,H159&lt;='Intersection Mileposts'!$G$23),"Y",IF(AND(H159&gt;='Intersection Mileposts'!$F$24,H159&lt;='Intersection Mileposts'!$G$24),"Y",IF(AND(H159&gt;='Intersection Mileposts'!$F$25,H159&lt;='Intersection Mileposts'!$G$25),"Y",IF(AND(H159&gt;='Intersection Mileposts'!$F$26,H159&lt;='Intersection Mileposts'!$G$26),"Y",IF(AND(H159&gt;='Intersection Mileposts'!$F$27,H159&lt;='Intersection Mileposts'!$G$27),"Y",IF(AND(H159&gt;='Intersection Mileposts'!$F$28,H159&lt;='Intersection Mileposts'!$G$28),"Y",IF(AND(H159&gt;='Intersection Mileposts'!$F$29,H159&lt;='Intersection Mileposts'!$G$29),"Y", IF(AND(H159&gt;='Intersection Mileposts'!$F$30,H159&lt;='Intersection Mileposts'!$G$30),"Y",IF(AND(H159&gt;='Intersection Mileposts'!$F$31,H159&lt;='Intersection Mileposts'!$G$31),"Y",IF(AND(H159&gt;='Intersection Mileposts'!$F$32,H159&lt;='Intersection Mileposts'!$G$32),"Y",IF(AND(H159&gt;='Intersection Mileposts'!$F$33,H159&lt;='Intersection Mileposts'!$G$33),"Y",IF(AND(H159&gt;='Intersection Mileposts'!$F$34,H159&lt;='Intersection Mileposts'!$G$34),"Y",IF(AND(H159&gt;='Intersection Mileposts'!$F$35,H159&lt;='Intersection Mileposts'!$G$35),"Y",IF(AND(H159&gt;='Intersection Mileposts'!$F$36,H159&lt;='Intersection Mileposts'!$G$36),"Y",IF(AND(H159&gt;='Intersection Mileposts'!$F$37,H159&lt;='Intersection Mileposts'!$G$37),"Y",IF(AND(H159&gt;='Intersection Mileposts'!$F$38,H159&lt;='Intersection Mileposts'!$G$38),"Y",IF(AND(H159&gt;='Intersection Mileposts'!$F$39,H159&lt;='Intersection Mileposts'!$G$39),"Y","N"))))))))))))))))))))))))))))))))))))</f>
        <v/>
      </c>
    </row>
    <row r="160" spans="1:46" x14ac:dyDescent="0.35">
      <c r="A160" s="271"/>
      <c r="B160" s="269"/>
      <c r="C160" s="270"/>
      <c r="D160" s="270"/>
      <c r="E160" s="270"/>
      <c r="F160" s="270"/>
      <c r="G160" s="272"/>
      <c r="H160" s="273"/>
      <c r="I160" s="271"/>
      <c r="J160" s="268"/>
      <c r="K160" s="268"/>
      <c r="L160" s="274"/>
      <c r="M160" s="275"/>
      <c r="N160" s="276"/>
      <c r="P160" s="291" t="str">
        <f>IF(R160 = "", "", COUNT($R$4:R160))</f>
        <v/>
      </c>
      <c r="Q160" s="291" t="str">
        <f t="shared" si="17"/>
        <v/>
      </c>
      <c r="R160" s="292" t="str">
        <f t="shared" si="18"/>
        <v/>
      </c>
      <c r="S160" s="293" t="str">
        <f t="shared" si="20"/>
        <v/>
      </c>
      <c r="T160" s="294" t="str">
        <f t="shared" si="21"/>
        <v/>
      </c>
      <c r="U160" s="295" t="str">
        <f t="shared" si="22"/>
        <v/>
      </c>
      <c r="V160" s="296" t="str">
        <f t="shared" si="23"/>
        <v/>
      </c>
      <c r="W160" s="8"/>
      <c r="AR160" s="2" t="str">
        <f t="shared" si="24"/>
        <v/>
      </c>
      <c r="AS160" s="2" t="str">
        <f t="shared" si="19"/>
        <v/>
      </c>
      <c r="AT160" s="2" t="str">
        <f>IF(AR160="","",IF(AND(H160&gt;='Intersection Mileposts'!$F$5,H160&lt;='Intersection Mileposts'!$G$5),"Y",IF(AND(H160&gt;='Intersection Mileposts'!$F$6,H160&lt;='Intersection Mileposts'!$G$6),"Y",IF(AND(H160&gt;='Intersection Mileposts'!$F$7,H160&lt;='Intersection Mileposts'!$G$7),"Y",IF(AND(H160&gt;='Intersection Mileposts'!$F$8,H160&lt;='Intersection Mileposts'!$G$8),"Y",IF(AND(H160&gt;='Intersection Mileposts'!$F$9,H160&lt;='Intersection Mileposts'!$G$9),"Y",IF(AND(H160&gt;='Intersection Mileposts'!$F$10,H160&lt;='Intersection Mileposts'!$G$10),"Y",IF(AND(H160&gt;='Intersection Mileposts'!$F$11,H160&lt;='Intersection Mileposts'!$G$11),"Y",IF(AND(H160&gt;='Intersection Mileposts'!$F$12,H160&lt;='Intersection Mileposts'!$G$12),"Y",IF(AND(H160&gt;='Intersection Mileposts'!$F$13,H160&lt;='Intersection Mileposts'!$G$13),"Y",IF(AND(H160&gt;='Intersection Mileposts'!$F$14,H160&lt;='Intersection Mileposts'!$G$14),"Y",IF(AND(H160&gt;='Intersection Mileposts'!$F$15,H160&lt;='Intersection Mileposts'!$G$15),"Y",IF(AND(H160&gt;='Intersection Mileposts'!$F$16,H160&lt;='Intersection Mileposts'!$G$16),"Y",IF(AND(H160&gt;='Intersection Mileposts'!$F$17,H160&lt;='Intersection Mileposts'!$G$17),"Y",IF(AND(H160&gt;='Intersection Mileposts'!$F$18,H160&lt;='Intersection Mileposts'!$G$18),"Y",IF(AND(H160&gt;='Intersection Mileposts'!$F$19,H160&lt;='Intersection Mileposts'!$G$19),"Y",IF(AND(H160&gt;='Intersection Mileposts'!$F$20,H160&lt;='Intersection Mileposts'!$G$20),"Y",IF(AND(H160&gt;='Intersection Mileposts'!$F$21,H160&lt;='Intersection Mileposts'!$G$21),"Y",IF(AND(H160&gt;='Intersection Mileposts'!$F$22,H160&lt;='Intersection Mileposts'!$G$22),"Y",IF(AND(H160&gt;='Intersection Mileposts'!$F$23,H160&lt;='Intersection Mileposts'!$G$23),"Y",IF(AND(H160&gt;='Intersection Mileposts'!$F$24,H160&lt;='Intersection Mileposts'!$G$24),"Y",IF(AND(H160&gt;='Intersection Mileposts'!$F$25,H160&lt;='Intersection Mileposts'!$G$25),"Y",IF(AND(H160&gt;='Intersection Mileposts'!$F$26,H160&lt;='Intersection Mileposts'!$G$26),"Y",IF(AND(H160&gt;='Intersection Mileposts'!$F$27,H160&lt;='Intersection Mileposts'!$G$27),"Y",IF(AND(H160&gt;='Intersection Mileposts'!$F$28,H160&lt;='Intersection Mileposts'!$G$28),"Y",IF(AND(H160&gt;='Intersection Mileposts'!$F$29,H160&lt;='Intersection Mileposts'!$G$29),"Y", IF(AND(H160&gt;='Intersection Mileposts'!$F$30,H160&lt;='Intersection Mileposts'!$G$30),"Y",IF(AND(H160&gt;='Intersection Mileposts'!$F$31,H160&lt;='Intersection Mileposts'!$G$31),"Y",IF(AND(H160&gt;='Intersection Mileposts'!$F$32,H160&lt;='Intersection Mileposts'!$G$32),"Y",IF(AND(H160&gt;='Intersection Mileposts'!$F$33,H160&lt;='Intersection Mileposts'!$G$33),"Y",IF(AND(H160&gt;='Intersection Mileposts'!$F$34,H160&lt;='Intersection Mileposts'!$G$34),"Y",IF(AND(H160&gt;='Intersection Mileposts'!$F$35,H160&lt;='Intersection Mileposts'!$G$35),"Y",IF(AND(H160&gt;='Intersection Mileposts'!$F$36,H160&lt;='Intersection Mileposts'!$G$36),"Y",IF(AND(H160&gt;='Intersection Mileposts'!$F$37,H160&lt;='Intersection Mileposts'!$G$37),"Y",IF(AND(H160&gt;='Intersection Mileposts'!$F$38,H160&lt;='Intersection Mileposts'!$G$38),"Y",IF(AND(H160&gt;='Intersection Mileposts'!$F$39,H160&lt;='Intersection Mileposts'!$G$39),"Y","N"))))))))))))))))))))))))))))))))))))</f>
        <v/>
      </c>
    </row>
    <row r="161" spans="1:46" x14ac:dyDescent="0.35">
      <c r="A161" s="271"/>
      <c r="B161" s="269"/>
      <c r="C161" s="270"/>
      <c r="D161" s="270"/>
      <c r="E161" s="270"/>
      <c r="F161" s="270"/>
      <c r="G161" s="272"/>
      <c r="H161" s="273"/>
      <c r="I161" s="271"/>
      <c r="J161" s="268"/>
      <c r="K161" s="268"/>
      <c r="L161" s="274"/>
      <c r="M161" s="275"/>
      <c r="N161" s="276"/>
      <c r="P161" s="291" t="str">
        <f>IF(R161 = "", "", COUNT($R$4:R161))</f>
        <v/>
      </c>
      <c r="Q161" s="291" t="str">
        <f t="shared" si="17"/>
        <v/>
      </c>
      <c r="R161" s="292" t="str">
        <f t="shared" si="18"/>
        <v/>
      </c>
      <c r="S161" s="293" t="str">
        <f t="shared" si="20"/>
        <v/>
      </c>
      <c r="T161" s="294" t="str">
        <f t="shared" si="21"/>
        <v/>
      </c>
      <c r="U161" s="295" t="str">
        <f t="shared" si="22"/>
        <v/>
      </c>
      <c r="V161" s="296" t="str">
        <f t="shared" si="23"/>
        <v/>
      </c>
      <c r="W161" s="8"/>
      <c r="AR161" s="2" t="str">
        <f t="shared" si="24"/>
        <v/>
      </c>
      <c r="AS161" s="2" t="str">
        <f t="shared" si="19"/>
        <v/>
      </c>
      <c r="AT161" s="2" t="str">
        <f>IF(AR161="","",IF(AND(H161&gt;='Intersection Mileposts'!$F$5,H161&lt;='Intersection Mileposts'!$G$5),"Y",IF(AND(H161&gt;='Intersection Mileposts'!$F$6,H161&lt;='Intersection Mileposts'!$G$6),"Y",IF(AND(H161&gt;='Intersection Mileposts'!$F$7,H161&lt;='Intersection Mileposts'!$G$7),"Y",IF(AND(H161&gt;='Intersection Mileposts'!$F$8,H161&lt;='Intersection Mileposts'!$G$8),"Y",IF(AND(H161&gt;='Intersection Mileposts'!$F$9,H161&lt;='Intersection Mileposts'!$G$9),"Y",IF(AND(H161&gt;='Intersection Mileposts'!$F$10,H161&lt;='Intersection Mileposts'!$G$10),"Y",IF(AND(H161&gt;='Intersection Mileposts'!$F$11,H161&lt;='Intersection Mileposts'!$G$11),"Y",IF(AND(H161&gt;='Intersection Mileposts'!$F$12,H161&lt;='Intersection Mileposts'!$G$12),"Y",IF(AND(H161&gt;='Intersection Mileposts'!$F$13,H161&lt;='Intersection Mileposts'!$G$13),"Y",IF(AND(H161&gt;='Intersection Mileposts'!$F$14,H161&lt;='Intersection Mileposts'!$G$14),"Y",IF(AND(H161&gt;='Intersection Mileposts'!$F$15,H161&lt;='Intersection Mileposts'!$G$15),"Y",IF(AND(H161&gt;='Intersection Mileposts'!$F$16,H161&lt;='Intersection Mileposts'!$G$16),"Y",IF(AND(H161&gt;='Intersection Mileposts'!$F$17,H161&lt;='Intersection Mileposts'!$G$17),"Y",IF(AND(H161&gt;='Intersection Mileposts'!$F$18,H161&lt;='Intersection Mileposts'!$G$18),"Y",IF(AND(H161&gt;='Intersection Mileposts'!$F$19,H161&lt;='Intersection Mileposts'!$G$19),"Y",IF(AND(H161&gt;='Intersection Mileposts'!$F$20,H161&lt;='Intersection Mileposts'!$G$20),"Y",IF(AND(H161&gt;='Intersection Mileposts'!$F$21,H161&lt;='Intersection Mileposts'!$G$21),"Y",IF(AND(H161&gt;='Intersection Mileposts'!$F$22,H161&lt;='Intersection Mileposts'!$G$22),"Y",IF(AND(H161&gt;='Intersection Mileposts'!$F$23,H161&lt;='Intersection Mileposts'!$G$23),"Y",IF(AND(H161&gt;='Intersection Mileposts'!$F$24,H161&lt;='Intersection Mileposts'!$G$24),"Y",IF(AND(H161&gt;='Intersection Mileposts'!$F$25,H161&lt;='Intersection Mileposts'!$G$25),"Y",IF(AND(H161&gt;='Intersection Mileposts'!$F$26,H161&lt;='Intersection Mileposts'!$G$26),"Y",IF(AND(H161&gt;='Intersection Mileposts'!$F$27,H161&lt;='Intersection Mileposts'!$G$27),"Y",IF(AND(H161&gt;='Intersection Mileposts'!$F$28,H161&lt;='Intersection Mileposts'!$G$28),"Y",IF(AND(H161&gt;='Intersection Mileposts'!$F$29,H161&lt;='Intersection Mileposts'!$G$29),"Y", IF(AND(H161&gt;='Intersection Mileposts'!$F$30,H161&lt;='Intersection Mileposts'!$G$30),"Y",IF(AND(H161&gt;='Intersection Mileposts'!$F$31,H161&lt;='Intersection Mileposts'!$G$31),"Y",IF(AND(H161&gt;='Intersection Mileposts'!$F$32,H161&lt;='Intersection Mileposts'!$G$32),"Y",IF(AND(H161&gt;='Intersection Mileposts'!$F$33,H161&lt;='Intersection Mileposts'!$G$33),"Y",IF(AND(H161&gt;='Intersection Mileposts'!$F$34,H161&lt;='Intersection Mileposts'!$G$34),"Y",IF(AND(H161&gt;='Intersection Mileposts'!$F$35,H161&lt;='Intersection Mileposts'!$G$35),"Y",IF(AND(H161&gt;='Intersection Mileposts'!$F$36,H161&lt;='Intersection Mileposts'!$G$36),"Y",IF(AND(H161&gt;='Intersection Mileposts'!$F$37,H161&lt;='Intersection Mileposts'!$G$37),"Y",IF(AND(H161&gt;='Intersection Mileposts'!$F$38,H161&lt;='Intersection Mileposts'!$G$38),"Y",IF(AND(H161&gt;='Intersection Mileposts'!$F$39,H161&lt;='Intersection Mileposts'!$G$39),"Y","N"))))))))))))))))))))))))))))))))))))</f>
        <v/>
      </c>
    </row>
    <row r="162" spans="1:46" x14ac:dyDescent="0.35">
      <c r="A162" s="271"/>
      <c r="B162" s="269"/>
      <c r="C162" s="270"/>
      <c r="D162" s="270"/>
      <c r="E162" s="270"/>
      <c r="F162" s="270"/>
      <c r="G162" s="272"/>
      <c r="H162" s="273"/>
      <c r="I162" s="271"/>
      <c r="J162" s="268"/>
      <c r="K162" s="268"/>
      <c r="L162" s="274"/>
      <c r="M162" s="275"/>
      <c r="N162" s="276"/>
      <c r="P162" s="291" t="str">
        <f>IF(R162 = "", "", COUNT($R$4:R162))</f>
        <v/>
      </c>
      <c r="Q162" s="291" t="str">
        <f t="shared" si="17"/>
        <v/>
      </c>
      <c r="R162" s="292" t="str">
        <f t="shared" si="18"/>
        <v/>
      </c>
      <c r="S162" s="293" t="str">
        <f t="shared" si="20"/>
        <v/>
      </c>
      <c r="T162" s="294" t="str">
        <f t="shared" si="21"/>
        <v/>
      </c>
      <c r="U162" s="295" t="str">
        <f t="shared" si="22"/>
        <v/>
      </c>
      <c r="V162" s="296" t="str">
        <f t="shared" si="23"/>
        <v/>
      </c>
      <c r="W162" s="8"/>
      <c r="AR162" s="2" t="str">
        <f t="shared" si="24"/>
        <v/>
      </c>
      <c r="AS162" s="2" t="str">
        <f t="shared" si="19"/>
        <v/>
      </c>
      <c r="AT162" s="2" t="str">
        <f>IF(AR162="","",IF(AND(H162&gt;='Intersection Mileposts'!$F$5,H162&lt;='Intersection Mileposts'!$G$5),"Y",IF(AND(H162&gt;='Intersection Mileposts'!$F$6,H162&lt;='Intersection Mileposts'!$G$6),"Y",IF(AND(H162&gt;='Intersection Mileposts'!$F$7,H162&lt;='Intersection Mileposts'!$G$7),"Y",IF(AND(H162&gt;='Intersection Mileposts'!$F$8,H162&lt;='Intersection Mileposts'!$G$8),"Y",IF(AND(H162&gt;='Intersection Mileposts'!$F$9,H162&lt;='Intersection Mileposts'!$G$9),"Y",IF(AND(H162&gt;='Intersection Mileposts'!$F$10,H162&lt;='Intersection Mileposts'!$G$10),"Y",IF(AND(H162&gt;='Intersection Mileposts'!$F$11,H162&lt;='Intersection Mileposts'!$G$11),"Y",IF(AND(H162&gt;='Intersection Mileposts'!$F$12,H162&lt;='Intersection Mileposts'!$G$12),"Y",IF(AND(H162&gt;='Intersection Mileposts'!$F$13,H162&lt;='Intersection Mileposts'!$G$13),"Y",IF(AND(H162&gt;='Intersection Mileposts'!$F$14,H162&lt;='Intersection Mileposts'!$G$14),"Y",IF(AND(H162&gt;='Intersection Mileposts'!$F$15,H162&lt;='Intersection Mileposts'!$G$15),"Y",IF(AND(H162&gt;='Intersection Mileposts'!$F$16,H162&lt;='Intersection Mileposts'!$G$16),"Y",IF(AND(H162&gt;='Intersection Mileposts'!$F$17,H162&lt;='Intersection Mileposts'!$G$17),"Y",IF(AND(H162&gt;='Intersection Mileposts'!$F$18,H162&lt;='Intersection Mileposts'!$G$18),"Y",IF(AND(H162&gt;='Intersection Mileposts'!$F$19,H162&lt;='Intersection Mileposts'!$G$19),"Y",IF(AND(H162&gt;='Intersection Mileposts'!$F$20,H162&lt;='Intersection Mileposts'!$G$20),"Y",IF(AND(H162&gt;='Intersection Mileposts'!$F$21,H162&lt;='Intersection Mileposts'!$G$21),"Y",IF(AND(H162&gt;='Intersection Mileposts'!$F$22,H162&lt;='Intersection Mileposts'!$G$22),"Y",IF(AND(H162&gt;='Intersection Mileposts'!$F$23,H162&lt;='Intersection Mileposts'!$G$23),"Y",IF(AND(H162&gt;='Intersection Mileposts'!$F$24,H162&lt;='Intersection Mileposts'!$G$24),"Y",IF(AND(H162&gt;='Intersection Mileposts'!$F$25,H162&lt;='Intersection Mileposts'!$G$25),"Y",IF(AND(H162&gt;='Intersection Mileposts'!$F$26,H162&lt;='Intersection Mileposts'!$G$26),"Y",IF(AND(H162&gt;='Intersection Mileposts'!$F$27,H162&lt;='Intersection Mileposts'!$G$27),"Y",IF(AND(H162&gt;='Intersection Mileposts'!$F$28,H162&lt;='Intersection Mileposts'!$G$28),"Y",IF(AND(H162&gt;='Intersection Mileposts'!$F$29,H162&lt;='Intersection Mileposts'!$G$29),"Y", IF(AND(H162&gt;='Intersection Mileposts'!$F$30,H162&lt;='Intersection Mileposts'!$G$30),"Y",IF(AND(H162&gt;='Intersection Mileposts'!$F$31,H162&lt;='Intersection Mileposts'!$G$31),"Y",IF(AND(H162&gt;='Intersection Mileposts'!$F$32,H162&lt;='Intersection Mileposts'!$G$32),"Y",IF(AND(H162&gt;='Intersection Mileposts'!$F$33,H162&lt;='Intersection Mileposts'!$G$33),"Y",IF(AND(H162&gt;='Intersection Mileposts'!$F$34,H162&lt;='Intersection Mileposts'!$G$34),"Y",IF(AND(H162&gt;='Intersection Mileposts'!$F$35,H162&lt;='Intersection Mileposts'!$G$35),"Y",IF(AND(H162&gt;='Intersection Mileposts'!$F$36,H162&lt;='Intersection Mileposts'!$G$36),"Y",IF(AND(H162&gt;='Intersection Mileposts'!$F$37,H162&lt;='Intersection Mileposts'!$G$37),"Y",IF(AND(H162&gt;='Intersection Mileposts'!$F$38,H162&lt;='Intersection Mileposts'!$G$38),"Y",IF(AND(H162&gt;='Intersection Mileposts'!$F$39,H162&lt;='Intersection Mileposts'!$G$39),"Y","N"))))))))))))))))))))))))))))))))))))</f>
        <v/>
      </c>
    </row>
    <row r="163" spans="1:46" x14ac:dyDescent="0.35">
      <c r="A163" s="271"/>
      <c r="B163" s="269"/>
      <c r="C163" s="270"/>
      <c r="D163" s="270"/>
      <c r="E163" s="270"/>
      <c r="F163" s="270"/>
      <c r="G163" s="272"/>
      <c r="H163" s="273"/>
      <c r="I163" s="271"/>
      <c r="J163" s="268"/>
      <c r="K163" s="268"/>
      <c r="L163" s="274"/>
      <c r="M163" s="275"/>
      <c r="N163" s="276"/>
      <c r="P163" s="291" t="str">
        <f>IF(R163 = "", "", COUNT($R$4:R163))</f>
        <v/>
      </c>
      <c r="Q163" s="291" t="str">
        <f t="shared" si="17"/>
        <v/>
      </c>
      <c r="R163" s="292" t="str">
        <f t="shared" si="18"/>
        <v/>
      </c>
      <c r="S163" s="293" t="str">
        <f t="shared" si="20"/>
        <v/>
      </c>
      <c r="T163" s="294" t="str">
        <f t="shared" si="21"/>
        <v/>
      </c>
      <c r="U163" s="295" t="str">
        <f t="shared" si="22"/>
        <v/>
      </c>
      <c r="V163" s="296" t="str">
        <f t="shared" si="23"/>
        <v/>
      </c>
      <c r="W163" s="8"/>
      <c r="AR163" s="2" t="str">
        <f t="shared" si="24"/>
        <v/>
      </c>
      <c r="AS163" s="2" t="str">
        <f t="shared" si="19"/>
        <v/>
      </c>
      <c r="AT163" s="2" t="str">
        <f>IF(AR163="","",IF(AND(H163&gt;='Intersection Mileposts'!$F$5,H163&lt;='Intersection Mileposts'!$G$5),"Y",IF(AND(H163&gt;='Intersection Mileposts'!$F$6,H163&lt;='Intersection Mileposts'!$G$6),"Y",IF(AND(H163&gt;='Intersection Mileposts'!$F$7,H163&lt;='Intersection Mileposts'!$G$7),"Y",IF(AND(H163&gt;='Intersection Mileposts'!$F$8,H163&lt;='Intersection Mileposts'!$G$8),"Y",IF(AND(H163&gt;='Intersection Mileposts'!$F$9,H163&lt;='Intersection Mileposts'!$G$9),"Y",IF(AND(H163&gt;='Intersection Mileposts'!$F$10,H163&lt;='Intersection Mileposts'!$G$10),"Y",IF(AND(H163&gt;='Intersection Mileposts'!$F$11,H163&lt;='Intersection Mileposts'!$G$11),"Y",IF(AND(H163&gt;='Intersection Mileposts'!$F$12,H163&lt;='Intersection Mileposts'!$G$12),"Y",IF(AND(H163&gt;='Intersection Mileposts'!$F$13,H163&lt;='Intersection Mileposts'!$G$13),"Y",IF(AND(H163&gt;='Intersection Mileposts'!$F$14,H163&lt;='Intersection Mileposts'!$G$14),"Y",IF(AND(H163&gt;='Intersection Mileposts'!$F$15,H163&lt;='Intersection Mileposts'!$G$15),"Y",IF(AND(H163&gt;='Intersection Mileposts'!$F$16,H163&lt;='Intersection Mileposts'!$G$16),"Y",IF(AND(H163&gt;='Intersection Mileposts'!$F$17,H163&lt;='Intersection Mileposts'!$G$17),"Y",IF(AND(H163&gt;='Intersection Mileposts'!$F$18,H163&lt;='Intersection Mileposts'!$G$18),"Y",IF(AND(H163&gt;='Intersection Mileposts'!$F$19,H163&lt;='Intersection Mileposts'!$G$19),"Y",IF(AND(H163&gt;='Intersection Mileposts'!$F$20,H163&lt;='Intersection Mileposts'!$G$20),"Y",IF(AND(H163&gt;='Intersection Mileposts'!$F$21,H163&lt;='Intersection Mileposts'!$G$21),"Y",IF(AND(H163&gt;='Intersection Mileposts'!$F$22,H163&lt;='Intersection Mileposts'!$G$22),"Y",IF(AND(H163&gt;='Intersection Mileposts'!$F$23,H163&lt;='Intersection Mileposts'!$G$23),"Y",IF(AND(H163&gt;='Intersection Mileposts'!$F$24,H163&lt;='Intersection Mileposts'!$G$24),"Y",IF(AND(H163&gt;='Intersection Mileposts'!$F$25,H163&lt;='Intersection Mileposts'!$G$25),"Y",IF(AND(H163&gt;='Intersection Mileposts'!$F$26,H163&lt;='Intersection Mileposts'!$G$26),"Y",IF(AND(H163&gt;='Intersection Mileposts'!$F$27,H163&lt;='Intersection Mileposts'!$G$27),"Y",IF(AND(H163&gt;='Intersection Mileposts'!$F$28,H163&lt;='Intersection Mileposts'!$G$28),"Y",IF(AND(H163&gt;='Intersection Mileposts'!$F$29,H163&lt;='Intersection Mileposts'!$G$29),"Y", IF(AND(H163&gt;='Intersection Mileposts'!$F$30,H163&lt;='Intersection Mileposts'!$G$30),"Y",IF(AND(H163&gt;='Intersection Mileposts'!$F$31,H163&lt;='Intersection Mileposts'!$G$31),"Y",IF(AND(H163&gt;='Intersection Mileposts'!$F$32,H163&lt;='Intersection Mileposts'!$G$32),"Y",IF(AND(H163&gt;='Intersection Mileposts'!$F$33,H163&lt;='Intersection Mileposts'!$G$33),"Y",IF(AND(H163&gt;='Intersection Mileposts'!$F$34,H163&lt;='Intersection Mileposts'!$G$34),"Y",IF(AND(H163&gt;='Intersection Mileposts'!$F$35,H163&lt;='Intersection Mileposts'!$G$35),"Y",IF(AND(H163&gt;='Intersection Mileposts'!$F$36,H163&lt;='Intersection Mileposts'!$G$36),"Y",IF(AND(H163&gt;='Intersection Mileposts'!$F$37,H163&lt;='Intersection Mileposts'!$G$37),"Y",IF(AND(H163&gt;='Intersection Mileposts'!$F$38,H163&lt;='Intersection Mileposts'!$G$38),"Y",IF(AND(H163&gt;='Intersection Mileposts'!$F$39,H163&lt;='Intersection Mileposts'!$G$39),"Y","N"))))))))))))))))))))))))))))))))))))</f>
        <v/>
      </c>
    </row>
    <row r="164" spans="1:46" x14ac:dyDescent="0.35">
      <c r="A164" s="271"/>
      <c r="B164" s="269"/>
      <c r="C164" s="270"/>
      <c r="D164" s="270"/>
      <c r="E164" s="270"/>
      <c r="F164" s="270"/>
      <c r="G164" s="272"/>
      <c r="H164" s="273"/>
      <c r="I164" s="271"/>
      <c r="J164" s="268"/>
      <c r="K164" s="268"/>
      <c r="L164" s="274"/>
      <c r="M164" s="275"/>
      <c r="N164" s="276"/>
      <c r="P164" s="291" t="str">
        <f>IF(R164 = "", "", COUNT($R$4:R164))</f>
        <v/>
      </c>
      <c r="Q164" s="291" t="str">
        <f t="shared" si="17"/>
        <v/>
      </c>
      <c r="R164" s="292" t="str">
        <f t="shared" si="18"/>
        <v/>
      </c>
      <c r="S164" s="293" t="str">
        <f t="shared" si="20"/>
        <v/>
      </c>
      <c r="T164" s="294" t="str">
        <f t="shared" si="21"/>
        <v/>
      </c>
      <c r="U164" s="295" t="str">
        <f t="shared" si="22"/>
        <v/>
      </c>
      <c r="V164" s="296" t="str">
        <f t="shared" si="23"/>
        <v/>
      </c>
      <c r="W164" s="8"/>
      <c r="AR164" s="2" t="str">
        <f t="shared" si="24"/>
        <v/>
      </c>
      <c r="AS164" s="2" t="str">
        <f t="shared" si="19"/>
        <v/>
      </c>
      <c r="AT164" s="2" t="str">
        <f>IF(AR164="","",IF(AND(H164&gt;='Intersection Mileposts'!$F$5,H164&lt;='Intersection Mileposts'!$G$5),"Y",IF(AND(H164&gt;='Intersection Mileposts'!$F$6,H164&lt;='Intersection Mileposts'!$G$6),"Y",IF(AND(H164&gt;='Intersection Mileposts'!$F$7,H164&lt;='Intersection Mileposts'!$G$7),"Y",IF(AND(H164&gt;='Intersection Mileposts'!$F$8,H164&lt;='Intersection Mileposts'!$G$8),"Y",IF(AND(H164&gt;='Intersection Mileposts'!$F$9,H164&lt;='Intersection Mileposts'!$G$9),"Y",IF(AND(H164&gt;='Intersection Mileposts'!$F$10,H164&lt;='Intersection Mileposts'!$G$10),"Y",IF(AND(H164&gt;='Intersection Mileposts'!$F$11,H164&lt;='Intersection Mileposts'!$G$11),"Y",IF(AND(H164&gt;='Intersection Mileposts'!$F$12,H164&lt;='Intersection Mileposts'!$G$12),"Y",IF(AND(H164&gt;='Intersection Mileposts'!$F$13,H164&lt;='Intersection Mileposts'!$G$13),"Y",IF(AND(H164&gt;='Intersection Mileposts'!$F$14,H164&lt;='Intersection Mileposts'!$G$14),"Y",IF(AND(H164&gt;='Intersection Mileposts'!$F$15,H164&lt;='Intersection Mileposts'!$G$15),"Y",IF(AND(H164&gt;='Intersection Mileposts'!$F$16,H164&lt;='Intersection Mileposts'!$G$16),"Y",IF(AND(H164&gt;='Intersection Mileposts'!$F$17,H164&lt;='Intersection Mileposts'!$G$17),"Y",IF(AND(H164&gt;='Intersection Mileposts'!$F$18,H164&lt;='Intersection Mileposts'!$G$18),"Y",IF(AND(H164&gt;='Intersection Mileposts'!$F$19,H164&lt;='Intersection Mileposts'!$G$19),"Y",IF(AND(H164&gt;='Intersection Mileposts'!$F$20,H164&lt;='Intersection Mileposts'!$G$20),"Y",IF(AND(H164&gt;='Intersection Mileposts'!$F$21,H164&lt;='Intersection Mileposts'!$G$21),"Y",IF(AND(H164&gt;='Intersection Mileposts'!$F$22,H164&lt;='Intersection Mileposts'!$G$22),"Y",IF(AND(H164&gt;='Intersection Mileposts'!$F$23,H164&lt;='Intersection Mileposts'!$G$23),"Y",IF(AND(H164&gt;='Intersection Mileposts'!$F$24,H164&lt;='Intersection Mileposts'!$G$24),"Y",IF(AND(H164&gt;='Intersection Mileposts'!$F$25,H164&lt;='Intersection Mileposts'!$G$25),"Y",IF(AND(H164&gt;='Intersection Mileposts'!$F$26,H164&lt;='Intersection Mileposts'!$G$26),"Y",IF(AND(H164&gt;='Intersection Mileposts'!$F$27,H164&lt;='Intersection Mileposts'!$G$27),"Y",IF(AND(H164&gt;='Intersection Mileposts'!$F$28,H164&lt;='Intersection Mileposts'!$G$28),"Y",IF(AND(H164&gt;='Intersection Mileposts'!$F$29,H164&lt;='Intersection Mileposts'!$G$29),"Y", IF(AND(H164&gt;='Intersection Mileposts'!$F$30,H164&lt;='Intersection Mileposts'!$G$30),"Y",IF(AND(H164&gt;='Intersection Mileposts'!$F$31,H164&lt;='Intersection Mileposts'!$G$31),"Y",IF(AND(H164&gt;='Intersection Mileposts'!$F$32,H164&lt;='Intersection Mileposts'!$G$32),"Y",IF(AND(H164&gt;='Intersection Mileposts'!$F$33,H164&lt;='Intersection Mileposts'!$G$33),"Y",IF(AND(H164&gt;='Intersection Mileposts'!$F$34,H164&lt;='Intersection Mileposts'!$G$34),"Y",IF(AND(H164&gt;='Intersection Mileposts'!$F$35,H164&lt;='Intersection Mileposts'!$G$35),"Y",IF(AND(H164&gt;='Intersection Mileposts'!$F$36,H164&lt;='Intersection Mileposts'!$G$36),"Y",IF(AND(H164&gt;='Intersection Mileposts'!$F$37,H164&lt;='Intersection Mileposts'!$G$37),"Y",IF(AND(H164&gt;='Intersection Mileposts'!$F$38,H164&lt;='Intersection Mileposts'!$G$38),"Y",IF(AND(H164&gt;='Intersection Mileposts'!$F$39,H164&lt;='Intersection Mileposts'!$G$39),"Y","N"))))))))))))))))))))))))))))))))))))</f>
        <v/>
      </c>
    </row>
    <row r="165" spans="1:46" x14ac:dyDescent="0.35">
      <c r="A165" s="271"/>
      <c r="B165" s="269"/>
      <c r="C165" s="270"/>
      <c r="D165" s="270"/>
      <c r="E165" s="270"/>
      <c r="F165" s="270"/>
      <c r="G165" s="272"/>
      <c r="H165" s="273"/>
      <c r="I165" s="271"/>
      <c r="J165" s="268"/>
      <c r="K165" s="268"/>
      <c r="L165" s="274"/>
      <c r="M165" s="275"/>
      <c r="N165" s="276"/>
      <c r="P165" s="291" t="str">
        <f>IF(R165 = "", "", COUNT($R$4:R165))</f>
        <v/>
      </c>
      <c r="Q165" s="291" t="str">
        <f t="shared" si="17"/>
        <v/>
      </c>
      <c r="R165" s="292" t="str">
        <f t="shared" si="18"/>
        <v/>
      </c>
      <c r="S165" s="293" t="str">
        <f t="shared" si="20"/>
        <v/>
      </c>
      <c r="T165" s="294" t="str">
        <f t="shared" si="21"/>
        <v/>
      </c>
      <c r="U165" s="295" t="str">
        <f t="shared" si="22"/>
        <v/>
      </c>
      <c r="V165" s="296" t="str">
        <f t="shared" si="23"/>
        <v/>
      </c>
      <c r="W165" s="8"/>
      <c r="AR165" s="2" t="str">
        <f t="shared" si="24"/>
        <v/>
      </c>
      <c r="AS165" s="2" t="str">
        <f t="shared" si="19"/>
        <v/>
      </c>
      <c r="AT165" s="2" t="str">
        <f>IF(AR165="","",IF(AND(H165&gt;='Intersection Mileposts'!$F$5,H165&lt;='Intersection Mileposts'!$G$5),"Y",IF(AND(H165&gt;='Intersection Mileposts'!$F$6,H165&lt;='Intersection Mileposts'!$G$6),"Y",IF(AND(H165&gt;='Intersection Mileposts'!$F$7,H165&lt;='Intersection Mileposts'!$G$7),"Y",IF(AND(H165&gt;='Intersection Mileposts'!$F$8,H165&lt;='Intersection Mileposts'!$G$8),"Y",IF(AND(H165&gt;='Intersection Mileposts'!$F$9,H165&lt;='Intersection Mileposts'!$G$9),"Y",IF(AND(H165&gt;='Intersection Mileposts'!$F$10,H165&lt;='Intersection Mileposts'!$G$10),"Y",IF(AND(H165&gt;='Intersection Mileposts'!$F$11,H165&lt;='Intersection Mileposts'!$G$11),"Y",IF(AND(H165&gt;='Intersection Mileposts'!$F$12,H165&lt;='Intersection Mileposts'!$G$12),"Y",IF(AND(H165&gt;='Intersection Mileposts'!$F$13,H165&lt;='Intersection Mileposts'!$G$13),"Y",IF(AND(H165&gt;='Intersection Mileposts'!$F$14,H165&lt;='Intersection Mileposts'!$G$14),"Y",IF(AND(H165&gt;='Intersection Mileposts'!$F$15,H165&lt;='Intersection Mileposts'!$G$15),"Y",IF(AND(H165&gt;='Intersection Mileposts'!$F$16,H165&lt;='Intersection Mileposts'!$G$16),"Y",IF(AND(H165&gt;='Intersection Mileposts'!$F$17,H165&lt;='Intersection Mileposts'!$G$17),"Y",IF(AND(H165&gt;='Intersection Mileposts'!$F$18,H165&lt;='Intersection Mileposts'!$G$18),"Y",IF(AND(H165&gt;='Intersection Mileposts'!$F$19,H165&lt;='Intersection Mileposts'!$G$19),"Y",IF(AND(H165&gt;='Intersection Mileposts'!$F$20,H165&lt;='Intersection Mileposts'!$G$20),"Y",IF(AND(H165&gt;='Intersection Mileposts'!$F$21,H165&lt;='Intersection Mileposts'!$G$21),"Y",IF(AND(H165&gt;='Intersection Mileposts'!$F$22,H165&lt;='Intersection Mileposts'!$G$22),"Y",IF(AND(H165&gt;='Intersection Mileposts'!$F$23,H165&lt;='Intersection Mileposts'!$G$23),"Y",IF(AND(H165&gt;='Intersection Mileposts'!$F$24,H165&lt;='Intersection Mileposts'!$G$24),"Y",IF(AND(H165&gt;='Intersection Mileposts'!$F$25,H165&lt;='Intersection Mileposts'!$G$25),"Y",IF(AND(H165&gt;='Intersection Mileposts'!$F$26,H165&lt;='Intersection Mileposts'!$G$26),"Y",IF(AND(H165&gt;='Intersection Mileposts'!$F$27,H165&lt;='Intersection Mileposts'!$G$27),"Y",IF(AND(H165&gt;='Intersection Mileposts'!$F$28,H165&lt;='Intersection Mileposts'!$G$28),"Y",IF(AND(H165&gt;='Intersection Mileposts'!$F$29,H165&lt;='Intersection Mileposts'!$G$29),"Y", IF(AND(H165&gt;='Intersection Mileposts'!$F$30,H165&lt;='Intersection Mileposts'!$G$30),"Y",IF(AND(H165&gt;='Intersection Mileposts'!$F$31,H165&lt;='Intersection Mileposts'!$G$31),"Y",IF(AND(H165&gt;='Intersection Mileposts'!$F$32,H165&lt;='Intersection Mileposts'!$G$32),"Y",IF(AND(H165&gt;='Intersection Mileposts'!$F$33,H165&lt;='Intersection Mileposts'!$G$33),"Y",IF(AND(H165&gt;='Intersection Mileposts'!$F$34,H165&lt;='Intersection Mileposts'!$G$34),"Y",IF(AND(H165&gt;='Intersection Mileposts'!$F$35,H165&lt;='Intersection Mileposts'!$G$35),"Y",IF(AND(H165&gt;='Intersection Mileposts'!$F$36,H165&lt;='Intersection Mileposts'!$G$36),"Y",IF(AND(H165&gt;='Intersection Mileposts'!$F$37,H165&lt;='Intersection Mileposts'!$G$37),"Y",IF(AND(H165&gt;='Intersection Mileposts'!$F$38,H165&lt;='Intersection Mileposts'!$G$38),"Y",IF(AND(H165&gt;='Intersection Mileposts'!$F$39,H165&lt;='Intersection Mileposts'!$G$39),"Y","N"))))))))))))))))))))))))))))))))))))</f>
        <v/>
      </c>
    </row>
    <row r="166" spans="1:46" x14ac:dyDescent="0.35">
      <c r="A166" s="271"/>
      <c r="B166" s="269"/>
      <c r="C166" s="270"/>
      <c r="D166" s="270"/>
      <c r="E166" s="270"/>
      <c r="F166" s="270"/>
      <c r="G166" s="272"/>
      <c r="H166" s="273"/>
      <c r="I166" s="271"/>
      <c r="J166" s="268"/>
      <c r="K166" s="268"/>
      <c r="L166" s="274"/>
      <c r="M166" s="275"/>
      <c r="N166" s="276"/>
      <c r="P166" s="291" t="str">
        <f>IF(R166 = "", "", COUNT($R$4:R166))</f>
        <v/>
      </c>
      <c r="Q166" s="291" t="str">
        <f t="shared" si="17"/>
        <v/>
      </c>
      <c r="R166" s="292" t="str">
        <f t="shared" si="18"/>
        <v/>
      </c>
      <c r="S166" s="293" t="str">
        <f t="shared" si="20"/>
        <v/>
      </c>
      <c r="T166" s="294" t="str">
        <f t="shared" si="21"/>
        <v/>
      </c>
      <c r="U166" s="295" t="str">
        <f t="shared" si="22"/>
        <v/>
      </c>
      <c r="V166" s="296" t="str">
        <f t="shared" si="23"/>
        <v/>
      </c>
      <c r="W166" s="8"/>
      <c r="AR166" s="2" t="str">
        <f t="shared" si="24"/>
        <v/>
      </c>
      <c r="AS166" s="2" t="str">
        <f t="shared" si="19"/>
        <v/>
      </c>
      <c r="AT166" s="2" t="str">
        <f>IF(AR166="","",IF(AND(H166&gt;='Intersection Mileposts'!$F$5,H166&lt;='Intersection Mileposts'!$G$5),"Y",IF(AND(H166&gt;='Intersection Mileposts'!$F$6,H166&lt;='Intersection Mileposts'!$G$6),"Y",IF(AND(H166&gt;='Intersection Mileposts'!$F$7,H166&lt;='Intersection Mileposts'!$G$7),"Y",IF(AND(H166&gt;='Intersection Mileposts'!$F$8,H166&lt;='Intersection Mileposts'!$G$8),"Y",IF(AND(H166&gt;='Intersection Mileposts'!$F$9,H166&lt;='Intersection Mileposts'!$G$9),"Y",IF(AND(H166&gt;='Intersection Mileposts'!$F$10,H166&lt;='Intersection Mileposts'!$G$10),"Y",IF(AND(H166&gt;='Intersection Mileposts'!$F$11,H166&lt;='Intersection Mileposts'!$G$11),"Y",IF(AND(H166&gt;='Intersection Mileposts'!$F$12,H166&lt;='Intersection Mileposts'!$G$12),"Y",IF(AND(H166&gt;='Intersection Mileposts'!$F$13,H166&lt;='Intersection Mileposts'!$G$13),"Y",IF(AND(H166&gt;='Intersection Mileposts'!$F$14,H166&lt;='Intersection Mileposts'!$G$14),"Y",IF(AND(H166&gt;='Intersection Mileposts'!$F$15,H166&lt;='Intersection Mileposts'!$G$15),"Y",IF(AND(H166&gt;='Intersection Mileposts'!$F$16,H166&lt;='Intersection Mileposts'!$G$16),"Y",IF(AND(H166&gt;='Intersection Mileposts'!$F$17,H166&lt;='Intersection Mileposts'!$G$17),"Y",IF(AND(H166&gt;='Intersection Mileposts'!$F$18,H166&lt;='Intersection Mileposts'!$G$18),"Y",IF(AND(H166&gt;='Intersection Mileposts'!$F$19,H166&lt;='Intersection Mileposts'!$G$19),"Y",IF(AND(H166&gt;='Intersection Mileposts'!$F$20,H166&lt;='Intersection Mileposts'!$G$20),"Y",IF(AND(H166&gt;='Intersection Mileposts'!$F$21,H166&lt;='Intersection Mileposts'!$G$21),"Y",IF(AND(H166&gt;='Intersection Mileposts'!$F$22,H166&lt;='Intersection Mileposts'!$G$22),"Y",IF(AND(H166&gt;='Intersection Mileposts'!$F$23,H166&lt;='Intersection Mileposts'!$G$23),"Y",IF(AND(H166&gt;='Intersection Mileposts'!$F$24,H166&lt;='Intersection Mileposts'!$G$24),"Y",IF(AND(H166&gt;='Intersection Mileposts'!$F$25,H166&lt;='Intersection Mileposts'!$G$25),"Y",IF(AND(H166&gt;='Intersection Mileposts'!$F$26,H166&lt;='Intersection Mileposts'!$G$26),"Y",IF(AND(H166&gt;='Intersection Mileposts'!$F$27,H166&lt;='Intersection Mileposts'!$G$27),"Y",IF(AND(H166&gt;='Intersection Mileposts'!$F$28,H166&lt;='Intersection Mileposts'!$G$28),"Y",IF(AND(H166&gt;='Intersection Mileposts'!$F$29,H166&lt;='Intersection Mileposts'!$G$29),"Y", IF(AND(H166&gt;='Intersection Mileposts'!$F$30,H166&lt;='Intersection Mileposts'!$G$30),"Y",IF(AND(H166&gt;='Intersection Mileposts'!$F$31,H166&lt;='Intersection Mileposts'!$G$31),"Y",IF(AND(H166&gt;='Intersection Mileposts'!$F$32,H166&lt;='Intersection Mileposts'!$G$32),"Y",IF(AND(H166&gt;='Intersection Mileposts'!$F$33,H166&lt;='Intersection Mileposts'!$G$33),"Y",IF(AND(H166&gt;='Intersection Mileposts'!$F$34,H166&lt;='Intersection Mileposts'!$G$34),"Y",IF(AND(H166&gt;='Intersection Mileposts'!$F$35,H166&lt;='Intersection Mileposts'!$G$35),"Y",IF(AND(H166&gt;='Intersection Mileposts'!$F$36,H166&lt;='Intersection Mileposts'!$G$36),"Y",IF(AND(H166&gt;='Intersection Mileposts'!$F$37,H166&lt;='Intersection Mileposts'!$G$37),"Y",IF(AND(H166&gt;='Intersection Mileposts'!$F$38,H166&lt;='Intersection Mileposts'!$G$38),"Y",IF(AND(H166&gt;='Intersection Mileposts'!$F$39,H166&lt;='Intersection Mileposts'!$G$39),"Y","N"))))))))))))))))))))))))))))))))))))</f>
        <v/>
      </c>
    </row>
    <row r="167" spans="1:46" x14ac:dyDescent="0.35">
      <c r="A167" s="271"/>
      <c r="B167" s="269"/>
      <c r="C167" s="270"/>
      <c r="D167" s="270"/>
      <c r="E167" s="270"/>
      <c r="F167" s="270"/>
      <c r="G167" s="272"/>
      <c r="H167" s="273"/>
      <c r="I167" s="271"/>
      <c r="J167" s="268"/>
      <c r="K167" s="268"/>
      <c r="L167" s="274"/>
      <c r="M167" s="275"/>
      <c r="N167" s="276"/>
      <c r="P167" s="291" t="str">
        <f>IF(R167 = "", "", COUNT($R$4:R167))</f>
        <v/>
      </c>
      <c r="Q167" s="291" t="str">
        <f t="shared" si="17"/>
        <v/>
      </c>
      <c r="R167" s="292" t="str">
        <f t="shared" si="18"/>
        <v/>
      </c>
      <c r="S167" s="293" t="str">
        <f t="shared" si="20"/>
        <v/>
      </c>
      <c r="T167" s="294" t="str">
        <f t="shared" si="21"/>
        <v/>
      </c>
      <c r="U167" s="295" t="str">
        <f t="shared" si="22"/>
        <v/>
      </c>
      <c r="V167" s="296" t="str">
        <f t="shared" si="23"/>
        <v/>
      </c>
      <c r="W167" s="8"/>
      <c r="AR167" s="2" t="str">
        <f t="shared" si="24"/>
        <v/>
      </c>
      <c r="AS167" s="2" t="str">
        <f t="shared" si="19"/>
        <v/>
      </c>
      <c r="AT167" s="2" t="str">
        <f>IF(AR167="","",IF(AND(H167&gt;='Intersection Mileposts'!$F$5,H167&lt;='Intersection Mileposts'!$G$5),"Y",IF(AND(H167&gt;='Intersection Mileposts'!$F$6,H167&lt;='Intersection Mileposts'!$G$6),"Y",IF(AND(H167&gt;='Intersection Mileposts'!$F$7,H167&lt;='Intersection Mileposts'!$G$7),"Y",IF(AND(H167&gt;='Intersection Mileposts'!$F$8,H167&lt;='Intersection Mileposts'!$G$8),"Y",IF(AND(H167&gt;='Intersection Mileposts'!$F$9,H167&lt;='Intersection Mileposts'!$G$9),"Y",IF(AND(H167&gt;='Intersection Mileposts'!$F$10,H167&lt;='Intersection Mileposts'!$G$10),"Y",IF(AND(H167&gt;='Intersection Mileposts'!$F$11,H167&lt;='Intersection Mileposts'!$G$11),"Y",IF(AND(H167&gt;='Intersection Mileposts'!$F$12,H167&lt;='Intersection Mileposts'!$G$12),"Y",IF(AND(H167&gt;='Intersection Mileposts'!$F$13,H167&lt;='Intersection Mileposts'!$G$13),"Y",IF(AND(H167&gt;='Intersection Mileposts'!$F$14,H167&lt;='Intersection Mileposts'!$G$14),"Y",IF(AND(H167&gt;='Intersection Mileposts'!$F$15,H167&lt;='Intersection Mileposts'!$G$15),"Y",IF(AND(H167&gt;='Intersection Mileposts'!$F$16,H167&lt;='Intersection Mileposts'!$G$16),"Y",IF(AND(H167&gt;='Intersection Mileposts'!$F$17,H167&lt;='Intersection Mileposts'!$G$17),"Y",IF(AND(H167&gt;='Intersection Mileposts'!$F$18,H167&lt;='Intersection Mileposts'!$G$18),"Y",IF(AND(H167&gt;='Intersection Mileposts'!$F$19,H167&lt;='Intersection Mileposts'!$G$19),"Y",IF(AND(H167&gt;='Intersection Mileposts'!$F$20,H167&lt;='Intersection Mileposts'!$G$20),"Y",IF(AND(H167&gt;='Intersection Mileposts'!$F$21,H167&lt;='Intersection Mileposts'!$G$21),"Y",IF(AND(H167&gt;='Intersection Mileposts'!$F$22,H167&lt;='Intersection Mileposts'!$G$22),"Y",IF(AND(H167&gt;='Intersection Mileposts'!$F$23,H167&lt;='Intersection Mileposts'!$G$23),"Y",IF(AND(H167&gt;='Intersection Mileposts'!$F$24,H167&lt;='Intersection Mileposts'!$G$24),"Y",IF(AND(H167&gt;='Intersection Mileposts'!$F$25,H167&lt;='Intersection Mileposts'!$G$25),"Y",IF(AND(H167&gt;='Intersection Mileposts'!$F$26,H167&lt;='Intersection Mileposts'!$G$26),"Y",IF(AND(H167&gt;='Intersection Mileposts'!$F$27,H167&lt;='Intersection Mileposts'!$G$27),"Y",IF(AND(H167&gt;='Intersection Mileposts'!$F$28,H167&lt;='Intersection Mileposts'!$G$28),"Y",IF(AND(H167&gt;='Intersection Mileposts'!$F$29,H167&lt;='Intersection Mileposts'!$G$29),"Y", IF(AND(H167&gt;='Intersection Mileposts'!$F$30,H167&lt;='Intersection Mileposts'!$G$30),"Y",IF(AND(H167&gt;='Intersection Mileposts'!$F$31,H167&lt;='Intersection Mileposts'!$G$31),"Y",IF(AND(H167&gt;='Intersection Mileposts'!$F$32,H167&lt;='Intersection Mileposts'!$G$32),"Y",IF(AND(H167&gt;='Intersection Mileposts'!$F$33,H167&lt;='Intersection Mileposts'!$G$33),"Y",IF(AND(H167&gt;='Intersection Mileposts'!$F$34,H167&lt;='Intersection Mileposts'!$G$34),"Y",IF(AND(H167&gt;='Intersection Mileposts'!$F$35,H167&lt;='Intersection Mileposts'!$G$35),"Y",IF(AND(H167&gt;='Intersection Mileposts'!$F$36,H167&lt;='Intersection Mileposts'!$G$36),"Y",IF(AND(H167&gt;='Intersection Mileposts'!$F$37,H167&lt;='Intersection Mileposts'!$G$37),"Y",IF(AND(H167&gt;='Intersection Mileposts'!$F$38,H167&lt;='Intersection Mileposts'!$G$38),"Y",IF(AND(H167&gt;='Intersection Mileposts'!$F$39,H167&lt;='Intersection Mileposts'!$G$39),"Y","N"))))))))))))))))))))))))))))))))))))</f>
        <v/>
      </c>
    </row>
    <row r="168" spans="1:46" x14ac:dyDescent="0.35">
      <c r="A168" s="271"/>
      <c r="B168" s="269"/>
      <c r="C168" s="270"/>
      <c r="D168" s="270"/>
      <c r="E168" s="270"/>
      <c r="F168" s="270"/>
      <c r="G168" s="272"/>
      <c r="H168" s="273"/>
      <c r="I168" s="271"/>
      <c r="J168" s="268"/>
      <c r="K168" s="268"/>
      <c r="L168" s="274"/>
      <c r="M168" s="275"/>
      <c r="N168" s="276"/>
      <c r="P168" s="291" t="str">
        <f>IF(R168 = "", "", COUNT($R$4:R168))</f>
        <v/>
      </c>
      <c r="Q168" s="291" t="str">
        <f t="shared" si="17"/>
        <v/>
      </c>
      <c r="R168" s="292" t="str">
        <f t="shared" si="18"/>
        <v/>
      </c>
      <c r="S168" s="293" t="str">
        <f t="shared" si="20"/>
        <v/>
      </c>
      <c r="T168" s="294" t="str">
        <f t="shared" si="21"/>
        <v/>
      </c>
      <c r="U168" s="295" t="str">
        <f t="shared" si="22"/>
        <v/>
      </c>
      <c r="V168" s="296" t="str">
        <f t="shared" si="23"/>
        <v/>
      </c>
      <c r="W168" s="8"/>
      <c r="AR168" s="2" t="str">
        <f t="shared" si="24"/>
        <v/>
      </c>
      <c r="AS168" s="2" t="str">
        <f t="shared" si="19"/>
        <v/>
      </c>
      <c r="AT168" s="2" t="str">
        <f>IF(AR168="","",IF(AND(H168&gt;='Intersection Mileposts'!$F$5,H168&lt;='Intersection Mileposts'!$G$5),"Y",IF(AND(H168&gt;='Intersection Mileposts'!$F$6,H168&lt;='Intersection Mileposts'!$G$6),"Y",IF(AND(H168&gt;='Intersection Mileposts'!$F$7,H168&lt;='Intersection Mileposts'!$G$7),"Y",IF(AND(H168&gt;='Intersection Mileposts'!$F$8,H168&lt;='Intersection Mileposts'!$G$8),"Y",IF(AND(H168&gt;='Intersection Mileposts'!$F$9,H168&lt;='Intersection Mileposts'!$G$9),"Y",IF(AND(H168&gt;='Intersection Mileposts'!$F$10,H168&lt;='Intersection Mileposts'!$G$10),"Y",IF(AND(H168&gt;='Intersection Mileposts'!$F$11,H168&lt;='Intersection Mileposts'!$G$11),"Y",IF(AND(H168&gt;='Intersection Mileposts'!$F$12,H168&lt;='Intersection Mileposts'!$G$12),"Y",IF(AND(H168&gt;='Intersection Mileposts'!$F$13,H168&lt;='Intersection Mileposts'!$G$13),"Y",IF(AND(H168&gt;='Intersection Mileposts'!$F$14,H168&lt;='Intersection Mileposts'!$G$14),"Y",IF(AND(H168&gt;='Intersection Mileposts'!$F$15,H168&lt;='Intersection Mileposts'!$G$15),"Y",IF(AND(H168&gt;='Intersection Mileposts'!$F$16,H168&lt;='Intersection Mileposts'!$G$16),"Y",IF(AND(H168&gt;='Intersection Mileposts'!$F$17,H168&lt;='Intersection Mileposts'!$G$17),"Y",IF(AND(H168&gt;='Intersection Mileposts'!$F$18,H168&lt;='Intersection Mileposts'!$G$18),"Y",IF(AND(H168&gt;='Intersection Mileposts'!$F$19,H168&lt;='Intersection Mileposts'!$G$19),"Y",IF(AND(H168&gt;='Intersection Mileposts'!$F$20,H168&lt;='Intersection Mileposts'!$G$20),"Y",IF(AND(H168&gt;='Intersection Mileposts'!$F$21,H168&lt;='Intersection Mileposts'!$G$21),"Y",IF(AND(H168&gt;='Intersection Mileposts'!$F$22,H168&lt;='Intersection Mileposts'!$G$22),"Y",IF(AND(H168&gt;='Intersection Mileposts'!$F$23,H168&lt;='Intersection Mileposts'!$G$23),"Y",IF(AND(H168&gt;='Intersection Mileposts'!$F$24,H168&lt;='Intersection Mileposts'!$G$24),"Y",IF(AND(H168&gt;='Intersection Mileposts'!$F$25,H168&lt;='Intersection Mileposts'!$G$25),"Y",IF(AND(H168&gt;='Intersection Mileposts'!$F$26,H168&lt;='Intersection Mileposts'!$G$26),"Y",IF(AND(H168&gt;='Intersection Mileposts'!$F$27,H168&lt;='Intersection Mileposts'!$G$27),"Y",IF(AND(H168&gt;='Intersection Mileposts'!$F$28,H168&lt;='Intersection Mileposts'!$G$28),"Y",IF(AND(H168&gt;='Intersection Mileposts'!$F$29,H168&lt;='Intersection Mileposts'!$G$29),"Y", IF(AND(H168&gt;='Intersection Mileposts'!$F$30,H168&lt;='Intersection Mileposts'!$G$30),"Y",IF(AND(H168&gt;='Intersection Mileposts'!$F$31,H168&lt;='Intersection Mileposts'!$G$31),"Y",IF(AND(H168&gt;='Intersection Mileposts'!$F$32,H168&lt;='Intersection Mileposts'!$G$32),"Y",IF(AND(H168&gt;='Intersection Mileposts'!$F$33,H168&lt;='Intersection Mileposts'!$G$33),"Y",IF(AND(H168&gt;='Intersection Mileposts'!$F$34,H168&lt;='Intersection Mileposts'!$G$34),"Y",IF(AND(H168&gt;='Intersection Mileposts'!$F$35,H168&lt;='Intersection Mileposts'!$G$35),"Y",IF(AND(H168&gt;='Intersection Mileposts'!$F$36,H168&lt;='Intersection Mileposts'!$G$36),"Y",IF(AND(H168&gt;='Intersection Mileposts'!$F$37,H168&lt;='Intersection Mileposts'!$G$37),"Y",IF(AND(H168&gt;='Intersection Mileposts'!$F$38,H168&lt;='Intersection Mileposts'!$G$38),"Y",IF(AND(H168&gt;='Intersection Mileposts'!$F$39,H168&lt;='Intersection Mileposts'!$G$39),"Y","N"))))))))))))))))))))))))))))))))))))</f>
        <v/>
      </c>
    </row>
    <row r="169" spans="1:46" x14ac:dyDescent="0.35">
      <c r="A169" s="271"/>
      <c r="B169" s="269"/>
      <c r="C169" s="270"/>
      <c r="D169" s="270"/>
      <c r="E169" s="270"/>
      <c r="F169" s="270"/>
      <c r="G169" s="272"/>
      <c r="H169" s="273"/>
      <c r="I169" s="271"/>
      <c r="J169" s="268"/>
      <c r="K169" s="268"/>
      <c r="L169" s="274"/>
      <c r="M169" s="275"/>
      <c r="N169" s="276"/>
      <c r="P169" s="291" t="str">
        <f>IF(R169 = "", "", COUNT($R$4:R169))</f>
        <v/>
      </c>
      <c r="Q169" s="291" t="str">
        <f t="shared" si="17"/>
        <v/>
      </c>
      <c r="R169" s="292" t="str">
        <f t="shared" si="18"/>
        <v/>
      </c>
      <c r="S169" s="293" t="str">
        <f t="shared" si="20"/>
        <v/>
      </c>
      <c r="T169" s="294" t="str">
        <f t="shared" si="21"/>
        <v/>
      </c>
      <c r="U169" s="295" t="str">
        <f t="shared" si="22"/>
        <v/>
      </c>
      <c r="V169" s="296" t="str">
        <f t="shared" si="23"/>
        <v/>
      </c>
      <c r="W169" s="8"/>
      <c r="AR169" s="2" t="str">
        <f t="shared" si="24"/>
        <v/>
      </c>
      <c r="AS169" s="2" t="str">
        <f t="shared" si="19"/>
        <v/>
      </c>
      <c r="AT169" s="2" t="str">
        <f>IF(AR169="","",IF(AND(H169&gt;='Intersection Mileposts'!$F$5,H169&lt;='Intersection Mileposts'!$G$5),"Y",IF(AND(H169&gt;='Intersection Mileposts'!$F$6,H169&lt;='Intersection Mileposts'!$G$6),"Y",IF(AND(H169&gt;='Intersection Mileposts'!$F$7,H169&lt;='Intersection Mileposts'!$G$7),"Y",IF(AND(H169&gt;='Intersection Mileposts'!$F$8,H169&lt;='Intersection Mileposts'!$G$8),"Y",IF(AND(H169&gt;='Intersection Mileposts'!$F$9,H169&lt;='Intersection Mileposts'!$G$9),"Y",IF(AND(H169&gt;='Intersection Mileposts'!$F$10,H169&lt;='Intersection Mileposts'!$G$10),"Y",IF(AND(H169&gt;='Intersection Mileposts'!$F$11,H169&lt;='Intersection Mileposts'!$G$11),"Y",IF(AND(H169&gt;='Intersection Mileposts'!$F$12,H169&lt;='Intersection Mileposts'!$G$12),"Y",IF(AND(H169&gt;='Intersection Mileposts'!$F$13,H169&lt;='Intersection Mileposts'!$G$13),"Y",IF(AND(H169&gt;='Intersection Mileposts'!$F$14,H169&lt;='Intersection Mileposts'!$G$14),"Y",IF(AND(H169&gt;='Intersection Mileposts'!$F$15,H169&lt;='Intersection Mileposts'!$G$15),"Y",IF(AND(H169&gt;='Intersection Mileposts'!$F$16,H169&lt;='Intersection Mileposts'!$G$16),"Y",IF(AND(H169&gt;='Intersection Mileposts'!$F$17,H169&lt;='Intersection Mileposts'!$G$17),"Y",IF(AND(H169&gt;='Intersection Mileposts'!$F$18,H169&lt;='Intersection Mileposts'!$G$18),"Y",IF(AND(H169&gt;='Intersection Mileposts'!$F$19,H169&lt;='Intersection Mileposts'!$G$19),"Y",IF(AND(H169&gt;='Intersection Mileposts'!$F$20,H169&lt;='Intersection Mileposts'!$G$20),"Y",IF(AND(H169&gt;='Intersection Mileposts'!$F$21,H169&lt;='Intersection Mileposts'!$G$21),"Y",IF(AND(H169&gt;='Intersection Mileposts'!$F$22,H169&lt;='Intersection Mileposts'!$G$22),"Y",IF(AND(H169&gt;='Intersection Mileposts'!$F$23,H169&lt;='Intersection Mileposts'!$G$23),"Y",IF(AND(H169&gt;='Intersection Mileposts'!$F$24,H169&lt;='Intersection Mileposts'!$G$24),"Y",IF(AND(H169&gt;='Intersection Mileposts'!$F$25,H169&lt;='Intersection Mileposts'!$G$25),"Y",IF(AND(H169&gt;='Intersection Mileposts'!$F$26,H169&lt;='Intersection Mileposts'!$G$26),"Y",IF(AND(H169&gt;='Intersection Mileposts'!$F$27,H169&lt;='Intersection Mileposts'!$G$27),"Y",IF(AND(H169&gt;='Intersection Mileposts'!$F$28,H169&lt;='Intersection Mileposts'!$G$28),"Y",IF(AND(H169&gt;='Intersection Mileposts'!$F$29,H169&lt;='Intersection Mileposts'!$G$29),"Y", IF(AND(H169&gt;='Intersection Mileposts'!$F$30,H169&lt;='Intersection Mileposts'!$G$30),"Y",IF(AND(H169&gt;='Intersection Mileposts'!$F$31,H169&lt;='Intersection Mileposts'!$G$31),"Y",IF(AND(H169&gt;='Intersection Mileposts'!$F$32,H169&lt;='Intersection Mileposts'!$G$32),"Y",IF(AND(H169&gt;='Intersection Mileposts'!$F$33,H169&lt;='Intersection Mileposts'!$G$33),"Y",IF(AND(H169&gt;='Intersection Mileposts'!$F$34,H169&lt;='Intersection Mileposts'!$G$34),"Y",IF(AND(H169&gt;='Intersection Mileposts'!$F$35,H169&lt;='Intersection Mileposts'!$G$35),"Y",IF(AND(H169&gt;='Intersection Mileposts'!$F$36,H169&lt;='Intersection Mileposts'!$G$36),"Y",IF(AND(H169&gt;='Intersection Mileposts'!$F$37,H169&lt;='Intersection Mileposts'!$G$37),"Y",IF(AND(H169&gt;='Intersection Mileposts'!$F$38,H169&lt;='Intersection Mileposts'!$G$38),"Y",IF(AND(H169&gt;='Intersection Mileposts'!$F$39,H169&lt;='Intersection Mileposts'!$G$39),"Y","N"))))))))))))))))))))))))))))))))))))</f>
        <v/>
      </c>
    </row>
    <row r="170" spans="1:46" x14ac:dyDescent="0.35">
      <c r="A170" s="271"/>
      <c r="B170" s="269"/>
      <c r="C170" s="270"/>
      <c r="D170" s="270"/>
      <c r="E170" s="270"/>
      <c r="F170" s="270"/>
      <c r="G170" s="272"/>
      <c r="H170" s="273"/>
      <c r="I170" s="271"/>
      <c r="J170" s="268"/>
      <c r="K170" s="268"/>
      <c r="L170" s="274"/>
      <c r="M170" s="275"/>
      <c r="N170" s="276"/>
      <c r="P170" s="291" t="str">
        <f>IF(R170 = "", "", COUNT($R$4:R170))</f>
        <v/>
      </c>
      <c r="Q170" s="291" t="str">
        <f t="shared" si="17"/>
        <v/>
      </c>
      <c r="R170" s="292" t="str">
        <f t="shared" si="18"/>
        <v/>
      </c>
      <c r="S170" s="293" t="str">
        <f t="shared" si="20"/>
        <v/>
      </c>
      <c r="T170" s="294" t="str">
        <f t="shared" si="21"/>
        <v/>
      </c>
      <c r="U170" s="295" t="str">
        <f t="shared" si="22"/>
        <v/>
      </c>
      <c r="V170" s="296" t="str">
        <f t="shared" si="23"/>
        <v/>
      </c>
      <c r="W170" s="8"/>
      <c r="AR170" s="2" t="str">
        <f t="shared" si="24"/>
        <v/>
      </c>
      <c r="AS170" s="2" t="str">
        <f t="shared" si="19"/>
        <v/>
      </c>
      <c r="AT170" s="2" t="str">
        <f>IF(AR170="","",IF(AND(H170&gt;='Intersection Mileposts'!$F$5,H170&lt;='Intersection Mileposts'!$G$5),"Y",IF(AND(H170&gt;='Intersection Mileposts'!$F$6,H170&lt;='Intersection Mileposts'!$G$6),"Y",IF(AND(H170&gt;='Intersection Mileposts'!$F$7,H170&lt;='Intersection Mileposts'!$G$7),"Y",IF(AND(H170&gt;='Intersection Mileposts'!$F$8,H170&lt;='Intersection Mileposts'!$G$8),"Y",IF(AND(H170&gt;='Intersection Mileposts'!$F$9,H170&lt;='Intersection Mileposts'!$G$9),"Y",IF(AND(H170&gt;='Intersection Mileposts'!$F$10,H170&lt;='Intersection Mileposts'!$G$10),"Y",IF(AND(H170&gt;='Intersection Mileposts'!$F$11,H170&lt;='Intersection Mileposts'!$G$11),"Y",IF(AND(H170&gt;='Intersection Mileposts'!$F$12,H170&lt;='Intersection Mileposts'!$G$12),"Y",IF(AND(H170&gt;='Intersection Mileposts'!$F$13,H170&lt;='Intersection Mileposts'!$G$13),"Y",IF(AND(H170&gt;='Intersection Mileposts'!$F$14,H170&lt;='Intersection Mileposts'!$G$14),"Y",IF(AND(H170&gt;='Intersection Mileposts'!$F$15,H170&lt;='Intersection Mileposts'!$G$15),"Y",IF(AND(H170&gt;='Intersection Mileposts'!$F$16,H170&lt;='Intersection Mileposts'!$G$16),"Y",IF(AND(H170&gt;='Intersection Mileposts'!$F$17,H170&lt;='Intersection Mileposts'!$G$17),"Y",IF(AND(H170&gt;='Intersection Mileposts'!$F$18,H170&lt;='Intersection Mileposts'!$G$18),"Y",IF(AND(H170&gt;='Intersection Mileposts'!$F$19,H170&lt;='Intersection Mileposts'!$G$19),"Y",IF(AND(H170&gt;='Intersection Mileposts'!$F$20,H170&lt;='Intersection Mileposts'!$G$20),"Y",IF(AND(H170&gt;='Intersection Mileposts'!$F$21,H170&lt;='Intersection Mileposts'!$G$21),"Y",IF(AND(H170&gt;='Intersection Mileposts'!$F$22,H170&lt;='Intersection Mileposts'!$G$22),"Y",IF(AND(H170&gt;='Intersection Mileposts'!$F$23,H170&lt;='Intersection Mileposts'!$G$23),"Y",IF(AND(H170&gt;='Intersection Mileposts'!$F$24,H170&lt;='Intersection Mileposts'!$G$24),"Y",IF(AND(H170&gt;='Intersection Mileposts'!$F$25,H170&lt;='Intersection Mileposts'!$G$25),"Y",IF(AND(H170&gt;='Intersection Mileposts'!$F$26,H170&lt;='Intersection Mileposts'!$G$26),"Y",IF(AND(H170&gt;='Intersection Mileposts'!$F$27,H170&lt;='Intersection Mileposts'!$G$27),"Y",IF(AND(H170&gt;='Intersection Mileposts'!$F$28,H170&lt;='Intersection Mileposts'!$G$28),"Y",IF(AND(H170&gt;='Intersection Mileposts'!$F$29,H170&lt;='Intersection Mileposts'!$G$29),"Y", IF(AND(H170&gt;='Intersection Mileposts'!$F$30,H170&lt;='Intersection Mileposts'!$G$30),"Y",IF(AND(H170&gt;='Intersection Mileposts'!$F$31,H170&lt;='Intersection Mileposts'!$G$31),"Y",IF(AND(H170&gt;='Intersection Mileposts'!$F$32,H170&lt;='Intersection Mileposts'!$G$32),"Y",IF(AND(H170&gt;='Intersection Mileposts'!$F$33,H170&lt;='Intersection Mileposts'!$G$33),"Y",IF(AND(H170&gt;='Intersection Mileposts'!$F$34,H170&lt;='Intersection Mileposts'!$G$34),"Y",IF(AND(H170&gt;='Intersection Mileposts'!$F$35,H170&lt;='Intersection Mileposts'!$G$35),"Y",IF(AND(H170&gt;='Intersection Mileposts'!$F$36,H170&lt;='Intersection Mileposts'!$G$36),"Y",IF(AND(H170&gt;='Intersection Mileposts'!$F$37,H170&lt;='Intersection Mileposts'!$G$37),"Y",IF(AND(H170&gt;='Intersection Mileposts'!$F$38,H170&lt;='Intersection Mileposts'!$G$38),"Y",IF(AND(H170&gt;='Intersection Mileposts'!$F$39,H170&lt;='Intersection Mileposts'!$G$39),"Y","N"))))))))))))))))))))))))))))))))))))</f>
        <v/>
      </c>
    </row>
    <row r="171" spans="1:46" x14ac:dyDescent="0.35">
      <c r="A171" s="271"/>
      <c r="B171" s="269"/>
      <c r="C171" s="270"/>
      <c r="D171" s="270"/>
      <c r="E171" s="270"/>
      <c r="F171" s="270"/>
      <c r="G171" s="272"/>
      <c r="H171" s="273"/>
      <c r="I171" s="271"/>
      <c r="J171" s="268"/>
      <c r="K171" s="268"/>
      <c r="L171" s="274"/>
      <c r="M171" s="275"/>
      <c r="N171" s="276"/>
      <c r="P171" s="291" t="str">
        <f>IF(R171 = "", "", COUNT($R$4:R171))</f>
        <v/>
      </c>
      <c r="Q171" s="291" t="str">
        <f t="shared" si="17"/>
        <v/>
      </c>
      <c r="R171" s="292" t="str">
        <f t="shared" si="18"/>
        <v/>
      </c>
      <c r="S171" s="293" t="str">
        <f t="shared" si="20"/>
        <v/>
      </c>
      <c r="T171" s="294" t="str">
        <f t="shared" si="21"/>
        <v/>
      </c>
      <c r="U171" s="295" t="str">
        <f t="shared" si="22"/>
        <v/>
      </c>
      <c r="V171" s="296" t="str">
        <f t="shared" si="23"/>
        <v/>
      </c>
      <c r="W171" s="8"/>
      <c r="AR171" s="2" t="str">
        <f t="shared" si="24"/>
        <v/>
      </c>
      <c r="AS171" s="2" t="str">
        <f t="shared" si="19"/>
        <v/>
      </c>
      <c r="AT171" s="2" t="str">
        <f>IF(AR171="","",IF(AND(H171&gt;='Intersection Mileposts'!$F$5,H171&lt;='Intersection Mileposts'!$G$5),"Y",IF(AND(H171&gt;='Intersection Mileposts'!$F$6,H171&lt;='Intersection Mileposts'!$G$6),"Y",IF(AND(H171&gt;='Intersection Mileposts'!$F$7,H171&lt;='Intersection Mileposts'!$G$7),"Y",IF(AND(H171&gt;='Intersection Mileposts'!$F$8,H171&lt;='Intersection Mileposts'!$G$8),"Y",IF(AND(H171&gt;='Intersection Mileposts'!$F$9,H171&lt;='Intersection Mileposts'!$G$9),"Y",IF(AND(H171&gt;='Intersection Mileposts'!$F$10,H171&lt;='Intersection Mileposts'!$G$10),"Y",IF(AND(H171&gt;='Intersection Mileposts'!$F$11,H171&lt;='Intersection Mileposts'!$G$11),"Y",IF(AND(H171&gt;='Intersection Mileposts'!$F$12,H171&lt;='Intersection Mileposts'!$G$12),"Y",IF(AND(H171&gt;='Intersection Mileposts'!$F$13,H171&lt;='Intersection Mileposts'!$G$13),"Y",IF(AND(H171&gt;='Intersection Mileposts'!$F$14,H171&lt;='Intersection Mileposts'!$G$14),"Y",IF(AND(H171&gt;='Intersection Mileposts'!$F$15,H171&lt;='Intersection Mileposts'!$G$15),"Y",IF(AND(H171&gt;='Intersection Mileposts'!$F$16,H171&lt;='Intersection Mileposts'!$G$16),"Y",IF(AND(H171&gt;='Intersection Mileposts'!$F$17,H171&lt;='Intersection Mileposts'!$G$17),"Y",IF(AND(H171&gt;='Intersection Mileposts'!$F$18,H171&lt;='Intersection Mileposts'!$G$18),"Y",IF(AND(H171&gt;='Intersection Mileposts'!$F$19,H171&lt;='Intersection Mileposts'!$G$19),"Y",IF(AND(H171&gt;='Intersection Mileposts'!$F$20,H171&lt;='Intersection Mileposts'!$G$20),"Y",IF(AND(H171&gt;='Intersection Mileposts'!$F$21,H171&lt;='Intersection Mileposts'!$G$21),"Y",IF(AND(H171&gt;='Intersection Mileposts'!$F$22,H171&lt;='Intersection Mileposts'!$G$22),"Y",IF(AND(H171&gt;='Intersection Mileposts'!$F$23,H171&lt;='Intersection Mileposts'!$G$23),"Y",IF(AND(H171&gt;='Intersection Mileposts'!$F$24,H171&lt;='Intersection Mileposts'!$G$24),"Y",IF(AND(H171&gt;='Intersection Mileposts'!$F$25,H171&lt;='Intersection Mileposts'!$G$25),"Y",IF(AND(H171&gt;='Intersection Mileposts'!$F$26,H171&lt;='Intersection Mileposts'!$G$26),"Y",IF(AND(H171&gt;='Intersection Mileposts'!$F$27,H171&lt;='Intersection Mileposts'!$G$27),"Y",IF(AND(H171&gt;='Intersection Mileposts'!$F$28,H171&lt;='Intersection Mileposts'!$G$28),"Y",IF(AND(H171&gt;='Intersection Mileposts'!$F$29,H171&lt;='Intersection Mileposts'!$G$29),"Y", IF(AND(H171&gt;='Intersection Mileposts'!$F$30,H171&lt;='Intersection Mileposts'!$G$30),"Y",IF(AND(H171&gt;='Intersection Mileposts'!$F$31,H171&lt;='Intersection Mileposts'!$G$31),"Y",IF(AND(H171&gt;='Intersection Mileposts'!$F$32,H171&lt;='Intersection Mileposts'!$G$32),"Y",IF(AND(H171&gt;='Intersection Mileposts'!$F$33,H171&lt;='Intersection Mileposts'!$G$33),"Y",IF(AND(H171&gt;='Intersection Mileposts'!$F$34,H171&lt;='Intersection Mileposts'!$G$34),"Y",IF(AND(H171&gt;='Intersection Mileposts'!$F$35,H171&lt;='Intersection Mileposts'!$G$35),"Y",IF(AND(H171&gt;='Intersection Mileposts'!$F$36,H171&lt;='Intersection Mileposts'!$G$36),"Y",IF(AND(H171&gt;='Intersection Mileposts'!$F$37,H171&lt;='Intersection Mileposts'!$G$37),"Y",IF(AND(H171&gt;='Intersection Mileposts'!$F$38,H171&lt;='Intersection Mileposts'!$G$38),"Y",IF(AND(H171&gt;='Intersection Mileposts'!$F$39,H171&lt;='Intersection Mileposts'!$G$39),"Y","N"))))))))))))))))))))))))))))))))))))</f>
        <v/>
      </c>
    </row>
    <row r="172" spans="1:46" x14ac:dyDescent="0.35">
      <c r="A172" s="271"/>
      <c r="B172" s="269"/>
      <c r="C172" s="270"/>
      <c r="D172" s="270"/>
      <c r="E172" s="270"/>
      <c r="F172" s="270"/>
      <c r="G172" s="272"/>
      <c r="H172" s="273"/>
      <c r="I172" s="271"/>
      <c r="J172" s="268"/>
      <c r="K172" s="268"/>
      <c r="L172" s="274"/>
      <c r="M172" s="275"/>
      <c r="N172" s="276"/>
      <c r="P172" s="291" t="str">
        <f>IF(R172 = "", "", COUNT($R$4:R172))</f>
        <v/>
      </c>
      <c r="Q172" s="291" t="str">
        <f t="shared" si="17"/>
        <v/>
      </c>
      <c r="R172" s="292" t="str">
        <f t="shared" si="18"/>
        <v/>
      </c>
      <c r="S172" s="293" t="str">
        <f t="shared" si="20"/>
        <v/>
      </c>
      <c r="T172" s="294" t="str">
        <f t="shared" si="21"/>
        <v/>
      </c>
      <c r="U172" s="295" t="str">
        <f t="shared" si="22"/>
        <v/>
      </c>
      <c r="V172" s="296" t="str">
        <f t="shared" si="23"/>
        <v/>
      </c>
      <c r="W172" s="8"/>
      <c r="AR172" s="2" t="str">
        <f t="shared" si="24"/>
        <v/>
      </c>
      <c r="AS172" s="2" t="str">
        <f t="shared" si="19"/>
        <v/>
      </c>
      <c r="AT172" s="2" t="str">
        <f>IF(AR172="","",IF(AND(H172&gt;='Intersection Mileposts'!$F$5,H172&lt;='Intersection Mileposts'!$G$5),"Y",IF(AND(H172&gt;='Intersection Mileposts'!$F$6,H172&lt;='Intersection Mileposts'!$G$6),"Y",IF(AND(H172&gt;='Intersection Mileposts'!$F$7,H172&lt;='Intersection Mileposts'!$G$7),"Y",IF(AND(H172&gt;='Intersection Mileposts'!$F$8,H172&lt;='Intersection Mileposts'!$G$8),"Y",IF(AND(H172&gt;='Intersection Mileposts'!$F$9,H172&lt;='Intersection Mileposts'!$G$9),"Y",IF(AND(H172&gt;='Intersection Mileposts'!$F$10,H172&lt;='Intersection Mileposts'!$G$10),"Y",IF(AND(H172&gt;='Intersection Mileposts'!$F$11,H172&lt;='Intersection Mileposts'!$G$11),"Y",IF(AND(H172&gt;='Intersection Mileposts'!$F$12,H172&lt;='Intersection Mileposts'!$G$12),"Y",IF(AND(H172&gt;='Intersection Mileposts'!$F$13,H172&lt;='Intersection Mileposts'!$G$13),"Y",IF(AND(H172&gt;='Intersection Mileposts'!$F$14,H172&lt;='Intersection Mileposts'!$G$14),"Y",IF(AND(H172&gt;='Intersection Mileposts'!$F$15,H172&lt;='Intersection Mileposts'!$G$15),"Y",IF(AND(H172&gt;='Intersection Mileposts'!$F$16,H172&lt;='Intersection Mileposts'!$G$16),"Y",IF(AND(H172&gt;='Intersection Mileposts'!$F$17,H172&lt;='Intersection Mileposts'!$G$17),"Y",IF(AND(H172&gt;='Intersection Mileposts'!$F$18,H172&lt;='Intersection Mileposts'!$G$18),"Y",IF(AND(H172&gt;='Intersection Mileposts'!$F$19,H172&lt;='Intersection Mileposts'!$G$19),"Y",IF(AND(H172&gt;='Intersection Mileposts'!$F$20,H172&lt;='Intersection Mileposts'!$G$20),"Y",IF(AND(H172&gt;='Intersection Mileposts'!$F$21,H172&lt;='Intersection Mileposts'!$G$21),"Y",IF(AND(H172&gt;='Intersection Mileposts'!$F$22,H172&lt;='Intersection Mileposts'!$G$22),"Y",IF(AND(H172&gt;='Intersection Mileposts'!$F$23,H172&lt;='Intersection Mileposts'!$G$23),"Y",IF(AND(H172&gt;='Intersection Mileposts'!$F$24,H172&lt;='Intersection Mileposts'!$G$24),"Y",IF(AND(H172&gt;='Intersection Mileposts'!$F$25,H172&lt;='Intersection Mileposts'!$G$25),"Y",IF(AND(H172&gt;='Intersection Mileposts'!$F$26,H172&lt;='Intersection Mileposts'!$G$26),"Y",IF(AND(H172&gt;='Intersection Mileposts'!$F$27,H172&lt;='Intersection Mileposts'!$G$27),"Y",IF(AND(H172&gt;='Intersection Mileposts'!$F$28,H172&lt;='Intersection Mileposts'!$G$28),"Y",IF(AND(H172&gt;='Intersection Mileposts'!$F$29,H172&lt;='Intersection Mileposts'!$G$29),"Y", IF(AND(H172&gt;='Intersection Mileposts'!$F$30,H172&lt;='Intersection Mileposts'!$G$30),"Y",IF(AND(H172&gt;='Intersection Mileposts'!$F$31,H172&lt;='Intersection Mileposts'!$G$31),"Y",IF(AND(H172&gt;='Intersection Mileposts'!$F$32,H172&lt;='Intersection Mileposts'!$G$32),"Y",IF(AND(H172&gt;='Intersection Mileposts'!$F$33,H172&lt;='Intersection Mileposts'!$G$33),"Y",IF(AND(H172&gt;='Intersection Mileposts'!$F$34,H172&lt;='Intersection Mileposts'!$G$34),"Y",IF(AND(H172&gt;='Intersection Mileposts'!$F$35,H172&lt;='Intersection Mileposts'!$G$35),"Y",IF(AND(H172&gt;='Intersection Mileposts'!$F$36,H172&lt;='Intersection Mileposts'!$G$36),"Y",IF(AND(H172&gt;='Intersection Mileposts'!$F$37,H172&lt;='Intersection Mileposts'!$G$37),"Y",IF(AND(H172&gt;='Intersection Mileposts'!$F$38,H172&lt;='Intersection Mileposts'!$G$38),"Y",IF(AND(H172&gt;='Intersection Mileposts'!$F$39,H172&lt;='Intersection Mileposts'!$G$39),"Y","N"))))))))))))))))))))))))))))))))))))</f>
        <v/>
      </c>
    </row>
    <row r="173" spans="1:46" x14ac:dyDescent="0.35">
      <c r="A173" s="271"/>
      <c r="B173" s="269"/>
      <c r="C173" s="270"/>
      <c r="D173" s="270"/>
      <c r="E173" s="270"/>
      <c r="F173" s="270"/>
      <c r="G173" s="272"/>
      <c r="H173" s="273"/>
      <c r="I173" s="271"/>
      <c r="J173" s="268"/>
      <c r="K173" s="268"/>
      <c r="L173" s="274"/>
      <c r="M173" s="275"/>
      <c r="N173" s="276"/>
      <c r="P173" s="291" t="str">
        <f>IF(R173 = "", "", COUNT($R$4:R173))</f>
        <v/>
      </c>
      <c r="Q173" s="291" t="str">
        <f t="shared" si="17"/>
        <v/>
      </c>
      <c r="R173" s="292" t="str">
        <f t="shared" si="18"/>
        <v/>
      </c>
      <c r="S173" s="293" t="str">
        <f t="shared" si="20"/>
        <v/>
      </c>
      <c r="T173" s="294" t="str">
        <f t="shared" si="21"/>
        <v/>
      </c>
      <c r="U173" s="295" t="str">
        <f t="shared" si="22"/>
        <v/>
      </c>
      <c r="V173" s="296" t="str">
        <f t="shared" si="23"/>
        <v/>
      </c>
      <c r="W173" s="8"/>
      <c r="AR173" s="2" t="str">
        <f t="shared" si="24"/>
        <v/>
      </c>
      <c r="AS173" s="2" t="str">
        <f t="shared" si="19"/>
        <v/>
      </c>
      <c r="AT173" s="2" t="str">
        <f>IF(AR173="","",IF(AND(H173&gt;='Intersection Mileposts'!$F$5,H173&lt;='Intersection Mileposts'!$G$5),"Y",IF(AND(H173&gt;='Intersection Mileposts'!$F$6,H173&lt;='Intersection Mileposts'!$G$6),"Y",IF(AND(H173&gt;='Intersection Mileposts'!$F$7,H173&lt;='Intersection Mileposts'!$G$7),"Y",IF(AND(H173&gt;='Intersection Mileposts'!$F$8,H173&lt;='Intersection Mileposts'!$G$8),"Y",IF(AND(H173&gt;='Intersection Mileposts'!$F$9,H173&lt;='Intersection Mileposts'!$G$9),"Y",IF(AND(H173&gt;='Intersection Mileposts'!$F$10,H173&lt;='Intersection Mileposts'!$G$10),"Y",IF(AND(H173&gt;='Intersection Mileposts'!$F$11,H173&lt;='Intersection Mileposts'!$G$11),"Y",IF(AND(H173&gt;='Intersection Mileposts'!$F$12,H173&lt;='Intersection Mileposts'!$G$12),"Y",IF(AND(H173&gt;='Intersection Mileposts'!$F$13,H173&lt;='Intersection Mileposts'!$G$13),"Y",IF(AND(H173&gt;='Intersection Mileposts'!$F$14,H173&lt;='Intersection Mileposts'!$G$14),"Y",IF(AND(H173&gt;='Intersection Mileposts'!$F$15,H173&lt;='Intersection Mileposts'!$G$15),"Y",IF(AND(H173&gt;='Intersection Mileposts'!$F$16,H173&lt;='Intersection Mileposts'!$G$16),"Y",IF(AND(H173&gt;='Intersection Mileposts'!$F$17,H173&lt;='Intersection Mileposts'!$G$17),"Y",IF(AND(H173&gt;='Intersection Mileposts'!$F$18,H173&lt;='Intersection Mileposts'!$G$18),"Y",IF(AND(H173&gt;='Intersection Mileposts'!$F$19,H173&lt;='Intersection Mileposts'!$G$19),"Y",IF(AND(H173&gt;='Intersection Mileposts'!$F$20,H173&lt;='Intersection Mileposts'!$G$20),"Y",IF(AND(H173&gt;='Intersection Mileposts'!$F$21,H173&lt;='Intersection Mileposts'!$G$21),"Y",IF(AND(H173&gt;='Intersection Mileposts'!$F$22,H173&lt;='Intersection Mileposts'!$G$22),"Y",IF(AND(H173&gt;='Intersection Mileposts'!$F$23,H173&lt;='Intersection Mileposts'!$G$23),"Y",IF(AND(H173&gt;='Intersection Mileposts'!$F$24,H173&lt;='Intersection Mileposts'!$G$24),"Y",IF(AND(H173&gt;='Intersection Mileposts'!$F$25,H173&lt;='Intersection Mileposts'!$G$25),"Y",IF(AND(H173&gt;='Intersection Mileposts'!$F$26,H173&lt;='Intersection Mileposts'!$G$26),"Y",IF(AND(H173&gt;='Intersection Mileposts'!$F$27,H173&lt;='Intersection Mileposts'!$G$27),"Y",IF(AND(H173&gt;='Intersection Mileposts'!$F$28,H173&lt;='Intersection Mileposts'!$G$28),"Y",IF(AND(H173&gt;='Intersection Mileposts'!$F$29,H173&lt;='Intersection Mileposts'!$G$29),"Y", IF(AND(H173&gt;='Intersection Mileposts'!$F$30,H173&lt;='Intersection Mileposts'!$G$30),"Y",IF(AND(H173&gt;='Intersection Mileposts'!$F$31,H173&lt;='Intersection Mileposts'!$G$31),"Y",IF(AND(H173&gt;='Intersection Mileposts'!$F$32,H173&lt;='Intersection Mileposts'!$G$32),"Y",IF(AND(H173&gt;='Intersection Mileposts'!$F$33,H173&lt;='Intersection Mileposts'!$G$33),"Y",IF(AND(H173&gt;='Intersection Mileposts'!$F$34,H173&lt;='Intersection Mileposts'!$G$34),"Y",IF(AND(H173&gt;='Intersection Mileposts'!$F$35,H173&lt;='Intersection Mileposts'!$G$35),"Y",IF(AND(H173&gt;='Intersection Mileposts'!$F$36,H173&lt;='Intersection Mileposts'!$G$36),"Y",IF(AND(H173&gt;='Intersection Mileposts'!$F$37,H173&lt;='Intersection Mileposts'!$G$37),"Y",IF(AND(H173&gt;='Intersection Mileposts'!$F$38,H173&lt;='Intersection Mileposts'!$G$38),"Y",IF(AND(H173&gt;='Intersection Mileposts'!$F$39,H173&lt;='Intersection Mileposts'!$G$39),"Y","N"))))))))))))))))))))))))))))))))))))</f>
        <v/>
      </c>
    </row>
    <row r="174" spans="1:46" x14ac:dyDescent="0.35">
      <c r="A174" s="271"/>
      <c r="B174" s="269"/>
      <c r="C174" s="270"/>
      <c r="D174" s="270"/>
      <c r="E174" s="270"/>
      <c r="F174" s="270"/>
      <c r="G174" s="272"/>
      <c r="H174" s="273"/>
      <c r="I174" s="271"/>
      <c r="J174" s="268"/>
      <c r="K174" s="268"/>
      <c r="L174" s="274"/>
      <c r="M174" s="275"/>
      <c r="N174" s="276"/>
      <c r="P174" s="291" t="str">
        <f>IF(R174 = "", "", COUNT($R$4:R174))</f>
        <v/>
      </c>
      <c r="Q174" s="291" t="str">
        <f t="shared" si="17"/>
        <v/>
      </c>
      <c r="R174" s="292" t="str">
        <f t="shared" si="18"/>
        <v/>
      </c>
      <c r="S174" s="293" t="str">
        <f t="shared" si="20"/>
        <v/>
      </c>
      <c r="T174" s="294" t="str">
        <f t="shared" si="21"/>
        <v/>
      </c>
      <c r="U174" s="295" t="str">
        <f t="shared" si="22"/>
        <v/>
      </c>
      <c r="V174" s="296" t="str">
        <f t="shared" si="23"/>
        <v/>
      </c>
      <c r="W174" s="8"/>
      <c r="AR174" s="2" t="str">
        <f t="shared" si="24"/>
        <v/>
      </c>
      <c r="AS174" s="2" t="str">
        <f t="shared" si="19"/>
        <v/>
      </c>
      <c r="AT174" s="2" t="str">
        <f>IF(AR174="","",IF(AND(H174&gt;='Intersection Mileposts'!$F$5,H174&lt;='Intersection Mileposts'!$G$5),"Y",IF(AND(H174&gt;='Intersection Mileposts'!$F$6,H174&lt;='Intersection Mileposts'!$G$6),"Y",IF(AND(H174&gt;='Intersection Mileposts'!$F$7,H174&lt;='Intersection Mileposts'!$G$7),"Y",IF(AND(H174&gt;='Intersection Mileposts'!$F$8,H174&lt;='Intersection Mileposts'!$G$8),"Y",IF(AND(H174&gt;='Intersection Mileposts'!$F$9,H174&lt;='Intersection Mileposts'!$G$9),"Y",IF(AND(H174&gt;='Intersection Mileposts'!$F$10,H174&lt;='Intersection Mileposts'!$G$10),"Y",IF(AND(H174&gt;='Intersection Mileposts'!$F$11,H174&lt;='Intersection Mileposts'!$G$11),"Y",IF(AND(H174&gt;='Intersection Mileposts'!$F$12,H174&lt;='Intersection Mileposts'!$G$12),"Y",IF(AND(H174&gt;='Intersection Mileposts'!$F$13,H174&lt;='Intersection Mileposts'!$G$13),"Y",IF(AND(H174&gt;='Intersection Mileposts'!$F$14,H174&lt;='Intersection Mileposts'!$G$14),"Y",IF(AND(H174&gt;='Intersection Mileposts'!$F$15,H174&lt;='Intersection Mileposts'!$G$15),"Y",IF(AND(H174&gt;='Intersection Mileposts'!$F$16,H174&lt;='Intersection Mileposts'!$G$16),"Y",IF(AND(H174&gt;='Intersection Mileposts'!$F$17,H174&lt;='Intersection Mileposts'!$G$17),"Y",IF(AND(H174&gt;='Intersection Mileposts'!$F$18,H174&lt;='Intersection Mileposts'!$G$18),"Y",IF(AND(H174&gt;='Intersection Mileposts'!$F$19,H174&lt;='Intersection Mileposts'!$G$19),"Y",IF(AND(H174&gt;='Intersection Mileposts'!$F$20,H174&lt;='Intersection Mileposts'!$G$20),"Y",IF(AND(H174&gt;='Intersection Mileposts'!$F$21,H174&lt;='Intersection Mileposts'!$G$21),"Y",IF(AND(H174&gt;='Intersection Mileposts'!$F$22,H174&lt;='Intersection Mileposts'!$G$22),"Y",IF(AND(H174&gt;='Intersection Mileposts'!$F$23,H174&lt;='Intersection Mileposts'!$G$23),"Y",IF(AND(H174&gt;='Intersection Mileposts'!$F$24,H174&lt;='Intersection Mileposts'!$G$24),"Y",IF(AND(H174&gt;='Intersection Mileposts'!$F$25,H174&lt;='Intersection Mileposts'!$G$25),"Y",IF(AND(H174&gt;='Intersection Mileposts'!$F$26,H174&lt;='Intersection Mileposts'!$G$26),"Y",IF(AND(H174&gt;='Intersection Mileposts'!$F$27,H174&lt;='Intersection Mileposts'!$G$27),"Y",IF(AND(H174&gt;='Intersection Mileposts'!$F$28,H174&lt;='Intersection Mileposts'!$G$28),"Y",IF(AND(H174&gt;='Intersection Mileposts'!$F$29,H174&lt;='Intersection Mileposts'!$G$29),"Y", IF(AND(H174&gt;='Intersection Mileposts'!$F$30,H174&lt;='Intersection Mileposts'!$G$30),"Y",IF(AND(H174&gt;='Intersection Mileposts'!$F$31,H174&lt;='Intersection Mileposts'!$G$31),"Y",IF(AND(H174&gt;='Intersection Mileposts'!$F$32,H174&lt;='Intersection Mileposts'!$G$32),"Y",IF(AND(H174&gt;='Intersection Mileposts'!$F$33,H174&lt;='Intersection Mileposts'!$G$33),"Y",IF(AND(H174&gt;='Intersection Mileposts'!$F$34,H174&lt;='Intersection Mileposts'!$G$34),"Y",IF(AND(H174&gt;='Intersection Mileposts'!$F$35,H174&lt;='Intersection Mileposts'!$G$35),"Y",IF(AND(H174&gt;='Intersection Mileposts'!$F$36,H174&lt;='Intersection Mileposts'!$G$36),"Y",IF(AND(H174&gt;='Intersection Mileposts'!$F$37,H174&lt;='Intersection Mileposts'!$G$37),"Y",IF(AND(H174&gt;='Intersection Mileposts'!$F$38,H174&lt;='Intersection Mileposts'!$G$38),"Y",IF(AND(H174&gt;='Intersection Mileposts'!$F$39,H174&lt;='Intersection Mileposts'!$G$39),"Y","N"))))))))))))))))))))))))))))))))))))</f>
        <v/>
      </c>
    </row>
    <row r="175" spans="1:46" x14ac:dyDescent="0.35">
      <c r="A175" s="271"/>
      <c r="B175" s="269"/>
      <c r="C175" s="270"/>
      <c r="D175" s="270"/>
      <c r="E175" s="270"/>
      <c r="F175" s="270"/>
      <c r="G175" s="272"/>
      <c r="H175" s="273"/>
      <c r="I175" s="271"/>
      <c r="J175" s="268"/>
      <c r="K175" s="268"/>
      <c r="L175" s="274"/>
      <c r="M175" s="275"/>
      <c r="N175" s="276"/>
      <c r="P175" s="291" t="str">
        <f>IF(R175 = "", "", COUNT($R$4:R175))</f>
        <v/>
      </c>
      <c r="Q175" s="291" t="str">
        <f t="shared" si="17"/>
        <v/>
      </c>
      <c r="R175" s="292" t="str">
        <f t="shared" si="18"/>
        <v/>
      </c>
      <c r="S175" s="293" t="str">
        <f t="shared" si="20"/>
        <v/>
      </c>
      <c r="T175" s="294" t="str">
        <f t="shared" si="21"/>
        <v/>
      </c>
      <c r="U175" s="295" t="str">
        <f t="shared" si="22"/>
        <v/>
      </c>
      <c r="V175" s="296" t="str">
        <f t="shared" si="23"/>
        <v/>
      </c>
      <c r="W175" s="8"/>
      <c r="AR175" s="2" t="str">
        <f t="shared" si="24"/>
        <v/>
      </c>
      <c r="AS175" s="2" t="str">
        <f t="shared" si="19"/>
        <v/>
      </c>
      <c r="AT175" s="2" t="str">
        <f>IF(AR175="","",IF(AND(H175&gt;='Intersection Mileposts'!$F$5,H175&lt;='Intersection Mileposts'!$G$5),"Y",IF(AND(H175&gt;='Intersection Mileposts'!$F$6,H175&lt;='Intersection Mileposts'!$G$6),"Y",IF(AND(H175&gt;='Intersection Mileposts'!$F$7,H175&lt;='Intersection Mileposts'!$G$7),"Y",IF(AND(H175&gt;='Intersection Mileposts'!$F$8,H175&lt;='Intersection Mileposts'!$G$8),"Y",IF(AND(H175&gt;='Intersection Mileposts'!$F$9,H175&lt;='Intersection Mileposts'!$G$9),"Y",IF(AND(H175&gt;='Intersection Mileposts'!$F$10,H175&lt;='Intersection Mileposts'!$G$10),"Y",IF(AND(H175&gt;='Intersection Mileposts'!$F$11,H175&lt;='Intersection Mileposts'!$G$11),"Y",IF(AND(H175&gt;='Intersection Mileposts'!$F$12,H175&lt;='Intersection Mileposts'!$G$12),"Y",IF(AND(H175&gt;='Intersection Mileposts'!$F$13,H175&lt;='Intersection Mileposts'!$G$13),"Y",IF(AND(H175&gt;='Intersection Mileposts'!$F$14,H175&lt;='Intersection Mileposts'!$G$14),"Y",IF(AND(H175&gt;='Intersection Mileposts'!$F$15,H175&lt;='Intersection Mileposts'!$G$15),"Y",IF(AND(H175&gt;='Intersection Mileposts'!$F$16,H175&lt;='Intersection Mileposts'!$G$16),"Y",IF(AND(H175&gt;='Intersection Mileposts'!$F$17,H175&lt;='Intersection Mileposts'!$G$17),"Y",IF(AND(H175&gt;='Intersection Mileposts'!$F$18,H175&lt;='Intersection Mileposts'!$G$18),"Y",IF(AND(H175&gt;='Intersection Mileposts'!$F$19,H175&lt;='Intersection Mileposts'!$G$19),"Y",IF(AND(H175&gt;='Intersection Mileposts'!$F$20,H175&lt;='Intersection Mileposts'!$G$20),"Y",IF(AND(H175&gt;='Intersection Mileposts'!$F$21,H175&lt;='Intersection Mileposts'!$G$21),"Y",IF(AND(H175&gt;='Intersection Mileposts'!$F$22,H175&lt;='Intersection Mileposts'!$G$22),"Y",IF(AND(H175&gt;='Intersection Mileposts'!$F$23,H175&lt;='Intersection Mileposts'!$G$23),"Y",IF(AND(H175&gt;='Intersection Mileposts'!$F$24,H175&lt;='Intersection Mileposts'!$G$24),"Y",IF(AND(H175&gt;='Intersection Mileposts'!$F$25,H175&lt;='Intersection Mileposts'!$G$25),"Y",IF(AND(H175&gt;='Intersection Mileposts'!$F$26,H175&lt;='Intersection Mileposts'!$G$26),"Y",IF(AND(H175&gt;='Intersection Mileposts'!$F$27,H175&lt;='Intersection Mileposts'!$G$27),"Y",IF(AND(H175&gt;='Intersection Mileposts'!$F$28,H175&lt;='Intersection Mileposts'!$G$28),"Y",IF(AND(H175&gt;='Intersection Mileposts'!$F$29,H175&lt;='Intersection Mileposts'!$G$29),"Y", IF(AND(H175&gt;='Intersection Mileposts'!$F$30,H175&lt;='Intersection Mileposts'!$G$30),"Y",IF(AND(H175&gt;='Intersection Mileposts'!$F$31,H175&lt;='Intersection Mileposts'!$G$31),"Y",IF(AND(H175&gt;='Intersection Mileposts'!$F$32,H175&lt;='Intersection Mileposts'!$G$32),"Y",IF(AND(H175&gt;='Intersection Mileposts'!$F$33,H175&lt;='Intersection Mileposts'!$G$33),"Y",IF(AND(H175&gt;='Intersection Mileposts'!$F$34,H175&lt;='Intersection Mileposts'!$G$34),"Y",IF(AND(H175&gt;='Intersection Mileposts'!$F$35,H175&lt;='Intersection Mileposts'!$G$35),"Y",IF(AND(H175&gt;='Intersection Mileposts'!$F$36,H175&lt;='Intersection Mileposts'!$G$36),"Y",IF(AND(H175&gt;='Intersection Mileposts'!$F$37,H175&lt;='Intersection Mileposts'!$G$37),"Y",IF(AND(H175&gt;='Intersection Mileposts'!$F$38,H175&lt;='Intersection Mileposts'!$G$38),"Y",IF(AND(H175&gt;='Intersection Mileposts'!$F$39,H175&lt;='Intersection Mileposts'!$G$39),"Y","N"))))))))))))))))))))))))))))))))))))</f>
        <v/>
      </c>
    </row>
    <row r="176" spans="1:46" x14ac:dyDescent="0.35">
      <c r="A176" s="271"/>
      <c r="B176" s="269"/>
      <c r="C176" s="270"/>
      <c r="D176" s="270"/>
      <c r="E176" s="270"/>
      <c r="F176" s="270"/>
      <c r="G176" s="272"/>
      <c r="H176" s="273"/>
      <c r="I176" s="271"/>
      <c r="J176" s="268"/>
      <c r="K176" s="268"/>
      <c r="L176" s="274"/>
      <c r="M176" s="275"/>
      <c r="N176" s="276"/>
      <c r="P176" s="291" t="str">
        <f>IF(R176 = "", "", COUNT($R$4:R176))</f>
        <v/>
      </c>
      <c r="Q176" s="291" t="str">
        <f t="shared" si="17"/>
        <v/>
      </c>
      <c r="R176" s="292" t="str">
        <f t="shared" si="18"/>
        <v/>
      </c>
      <c r="S176" s="293" t="str">
        <f t="shared" si="20"/>
        <v/>
      </c>
      <c r="T176" s="294" t="str">
        <f t="shared" si="21"/>
        <v/>
      </c>
      <c r="U176" s="295" t="str">
        <f t="shared" si="22"/>
        <v/>
      </c>
      <c r="V176" s="296" t="str">
        <f t="shared" si="23"/>
        <v/>
      </c>
      <c r="W176" s="8"/>
      <c r="AR176" s="2" t="str">
        <f t="shared" si="24"/>
        <v/>
      </c>
      <c r="AS176" s="2" t="str">
        <f t="shared" si="19"/>
        <v/>
      </c>
      <c r="AT176" s="2" t="str">
        <f>IF(AR176="","",IF(AND(H176&gt;='Intersection Mileposts'!$F$5,H176&lt;='Intersection Mileposts'!$G$5),"Y",IF(AND(H176&gt;='Intersection Mileposts'!$F$6,H176&lt;='Intersection Mileposts'!$G$6),"Y",IF(AND(H176&gt;='Intersection Mileposts'!$F$7,H176&lt;='Intersection Mileposts'!$G$7),"Y",IF(AND(H176&gt;='Intersection Mileposts'!$F$8,H176&lt;='Intersection Mileposts'!$G$8),"Y",IF(AND(H176&gt;='Intersection Mileposts'!$F$9,H176&lt;='Intersection Mileposts'!$G$9),"Y",IF(AND(H176&gt;='Intersection Mileposts'!$F$10,H176&lt;='Intersection Mileposts'!$G$10),"Y",IF(AND(H176&gt;='Intersection Mileposts'!$F$11,H176&lt;='Intersection Mileposts'!$G$11),"Y",IF(AND(H176&gt;='Intersection Mileposts'!$F$12,H176&lt;='Intersection Mileposts'!$G$12),"Y",IF(AND(H176&gt;='Intersection Mileposts'!$F$13,H176&lt;='Intersection Mileposts'!$G$13),"Y",IF(AND(H176&gt;='Intersection Mileposts'!$F$14,H176&lt;='Intersection Mileposts'!$G$14),"Y",IF(AND(H176&gt;='Intersection Mileposts'!$F$15,H176&lt;='Intersection Mileposts'!$G$15),"Y",IF(AND(H176&gt;='Intersection Mileposts'!$F$16,H176&lt;='Intersection Mileposts'!$G$16),"Y",IF(AND(H176&gt;='Intersection Mileposts'!$F$17,H176&lt;='Intersection Mileposts'!$G$17),"Y",IF(AND(H176&gt;='Intersection Mileposts'!$F$18,H176&lt;='Intersection Mileposts'!$G$18),"Y",IF(AND(H176&gt;='Intersection Mileposts'!$F$19,H176&lt;='Intersection Mileposts'!$G$19),"Y",IF(AND(H176&gt;='Intersection Mileposts'!$F$20,H176&lt;='Intersection Mileposts'!$G$20),"Y",IF(AND(H176&gt;='Intersection Mileposts'!$F$21,H176&lt;='Intersection Mileposts'!$G$21),"Y",IF(AND(H176&gt;='Intersection Mileposts'!$F$22,H176&lt;='Intersection Mileposts'!$G$22),"Y",IF(AND(H176&gt;='Intersection Mileposts'!$F$23,H176&lt;='Intersection Mileposts'!$G$23),"Y",IF(AND(H176&gt;='Intersection Mileposts'!$F$24,H176&lt;='Intersection Mileposts'!$G$24),"Y",IF(AND(H176&gt;='Intersection Mileposts'!$F$25,H176&lt;='Intersection Mileposts'!$G$25),"Y",IF(AND(H176&gt;='Intersection Mileposts'!$F$26,H176&lt;='Intersection Mileposts'!$G$26),"Y",IF(AND(H176&gt;='Intersection Mileposts'!$F$27,H176&lt;='Intersection Mileposts'!$G$27),"Y",IF(AND(H176&gt;='Intersection Mileposts'!$F$28,H176&lt;='Intersection Mileposts'!$G$28),"Y",IF(AND(H176&gt;='Intersection Mileposts'!$F$29,H176&lt;='Intersection Mileposts'!$G$29),"Y", IF(AND(H176&gt;='Intersection Mileposts'!$F$30,H176&lt;='Intersection Mileposts'!$G$30),"Y",IF(AND(H176&gt;='Intersection Mileposts'!$F$31,H176&lt;='Intersection Mileposts'!$G$31),"Y",IF(AND(H176&gt;='Intersection Mileposts'!$F$32,H176&lt;='Intersection Mileposts'!$G$32),"Y",IF(AND(H176&gt;='Intersection Mileposts'!$F$33,H176&lt;='Intersection Mileposts'!$G$33),"Y",IF(AND(H176&gt;='Intersection Mileposts'!$F$34,H176&lt;='Intersection Mileposts'!$G$34),"Y",IF(AND(H176&gt;='Intersection Mileposts'!$F$35,H176&lt;='Intersection Mileposts'!$G$35),"Y",IF(AND(H176&gt;='Intersection Mileposts'!$F$36,H176&lt;='Intersection Mileposts'!$G$36),"Y",IF(AND(H176&gt;='Intersection Mileposts'!$F$37,H176&lt;='Intersection Mileposts'!$G$37),"Y",IF(AND(H176&gt;='Intersection Mileposts'!$F$38,H176&lt;='Intersection Mileposts'!$G$38),"Y",IF(AND(H176&gt;='Intersection Mileposts'!$F$39,H176&lt;='Intersection Mileposts'!$G$39),"Y","N"))))))))))))))))))))))))))))))))))))</f>
        <v/>
      </c>
    </row>
    <row r="177" spans="1:46" x14ac:dyDescent="0.35">
      <c r="A177" s="271"/>
      <c r="B177" s="269"/>
      <c r="C177" s="270"/>
      <c r="D177" s="270"/>
      <c r="E177" s="270"/>
      <c r="F177" s="270"/>
      <c r="G177" s="272"/>
      <c r="H177" s="273"/>
      <c r="I177" s="271"/>
      <c r="J177" s="268"/>
      <c r="K177" s="268"/>
      <c r="L177" s="274"/>
      <c r="M177" s="275"/>
      <c r="N177" s="276"/>
      <c r="P177" s="291" t="str">
        <f>IF(R177 = "", "", COUNT($R$4:R177))</f>
        <v/>
      </c>
      <c r="Q177" s="291" t="str">
        <f t="shared" si="17"/>
        <v/>
      </c>
      <c r="R177" s="292" t="str">
        <f t="shared" si="18"/>
        <v/>
      </c>
      <c r="S177" s="293" t="str">
        <f t="shared" si="20"/>
        <v/>
      </c>
      <c r="T177" s="294" t="str">
        <f t="shared" si="21"/>
        <v/>
      </c>
      <c r="U177" s="295" t="str">
        <f t="shared" si="22"/>
        <v/>
      </c>
      <c r="V177" s="296" t="str">
        <f t="shared" si="23"/>
        <v/>
      </c>
      <c r="W177" s="8"/>
      <c r="AR177" s="2" t="str">
        <f t="shared" si="24"/>
        <v/>
      </c>
      <c r="AS177" s="2" t="str">
        <f t="shared" si="19"/>
        <v/>
      </c>
      <c r="AT177" s="2" t="str">
        <f>IF(AR177="","",IF(AND(H177&gt;='Intersection Mileposts'!$F$5,H177&lt;='Intersection Mileposts'!$G$5),"Y",IF(AND(H177&gt;='Intersection Mileposts'!$F$6,H177&lt;='Intersection Mileposts'!$G$6),"Y",IF(AND(H177&gt;='Intersection Mileposts'!$F$7,H177&lt;='Intersection Mileposts'!$G$7),"Y",IF(AND(H177&gt;='Intersection Mileposts'!$F$8,H177&lt;='Intersection Mileposts'!$G$8),"Y",IF(AND(H177&gt;='Intersection Mileposts'!$F$9,H177&lt;='Intersection Mileposts'!$G$9),"Y",IF(AND(H177&gt;='Intersection Mileposts'!$F$10,H177&lt;='Intersection Mileposts'!$G$10),"Y",IF(AND(H177&gt;='Intersection Mileposts'!$F$11,H177&lt;='Intersection Mileposts'!$G$11),"Y",IF(AND(H177&gt;='Intersection Mileposts'!$F$12,H177&lt;='Intersection Mileposts'!$G$12),"Y",IF(AND(H177&gt;='Intersection Mileposts'!$F$13,H177&lt;='Intersection Mileposts'!$G$13),"Y",IF(AND(H177&gt;='Intersection Mileposts'!$F$14,H177&lt;='Intersection Mileposts'!$G$14),"Y",IF(AND(H177&gt;='Intersection Mileposts'!$F$15,H177&lt;='Intersection Mileposts'!$G$15),"Y",IF(AND(H177&gt;='Intersection Mileposts'!$F$16,H177&lt;='Intersection Mileposts'!$G$16),"Y",IF(AND(H177&gt;='Intersection Mileposts'!$F$17,H177&lt;='Intersection Mileposts'!$G$17),"Y",IF(AND(H177&gt;='Intersection Mileposts'!$F$18,H177&lt;='Intersection Mileposts'!$G$18),"Y",IF(AND(H177&gt;='Intersection Mileposts'!$F$19,H177&lt;='Intersection Mileposts'!$G$19),"Y",IF(AND(H177&gt;='Intersection Mileposts'!$F$20,H177&lt;='Intersection Mileposts'!$G$20),"Y",IF(AND(H177&gt;='Intersection Mileposts'!$F$21,H177&lt;='Intersection Mileposts'!$G$21),"Y",IF(AND(H177&gt;='Intersection Mileposts'!$F$22,H177&lt;='Intersection Mileposts'!$G$22),"Y",IF(AND(H177&gt;='Intersection Mileposts'!$F$23,H177&lt;='Intersection Mileposts'!$G$23),"Y",IF(AND(H177&gt;='Intersection Mileposts'!$F$24,H177&lt;='Intersection Mileposts'!$G$24),"Y",IF(AND(H177&gt;='Intersection Mileposts'!$F$25,H177&lt;='Intersection Mileposts'!$G$25),"Y",IF(AND(H177&gt;='Intersection Mileposts'!$F$26,H177&lt;='Intersection Mileposts'!$G$26),"Y",IF(AND(H177&gt;='Intersection Mileposts'!$F$27,H177&lt;='Intersection Mileposts'!$G$27),"Y",IF(AND(H177&gt;='Intersection Mileposts'!$F$28,H177&lt;='Intersection Mileposts'!$G$28),"Y",IF(AND(H177&gt;='Intersection Mileposts'!$F$29,H177&lt;='Intersection Mileposts'!$G$29),"Y", IF(AND(H177&gt;='Intersection Mileposts'!$F$30,H177&lt;='Intersection Mileposts'!$G$30),"Y",IF(AND(H177&gt;='Intersection Mileposts'!$F$31,H177&lt;='Intersection Mileposts'!$G$31),"Y",IF(AND(H177&gt;='Intersection Mileposts'!$F$32,H177&lt;='Intersection Mileposts'!$G$32),"Y",IF(AND(H177&gt;='Intersection Mileposts'!$F$33,H177&lt;='Intersection Mileposts'!$G$33),"Y",IF(AND(H177&gt;='Intersection Mileposts'!$F$34,H177&lt;='Intersection Mileposts'!$G$34),"Y",IF(AND(H177&gt;='Intersection Mileposts'!$F$35,H177&lt;='Intersection Mileposts'!$G$35),"Y",IF(AND(H177&gt;='Intersection Mileposts'!$F$36,H177&lt;='Intersection Mileposts'!$G$36),"Y",IF(AND(H177&gt;='Intersection Mileposts'!$F$37,H177&lt;='Intersection Mileposts'!$G$37),"Y",IF(AND(H177&gt;='Intersection Mileposts'!$F$38,H177&lt;='Intersection Mileposts'!$G$38),"Y",IF(AND(H177&gt;='Intersection Mileposts'!$F$39,H177&lt;='Intersection Mileposts'!$G$39),"Y","N"))))))))))))))))))))))))))))))))))))</f>
        <v/>
      </c>
    </row>
    <row r="178" spans="1:46" x14ac:dyDescent="0.35">
      <c r="A178" s="271"/>
      <c r="B178" s="269"/>
      <c r="C178" s="270"/>
      <c r="D178" s="270"/>
      <c r="E178" s="270"/>
      <c r="F178" s="270"/>
      <c r="G178" s="272"/>
      <c r="H178" s="273"/>
      <c r="I178" s="271"/>
      <c r="J178" s="268"/>
      <c r="K178" s="268"/>
      <c r="L178" s="274"/>
      <c r="M178" s="275"/>
      <c r="N178" s="276"/>
      <c r="P178" s="291" t="str">
        <f>IF(R178 = "", "", COUNT($R$4:R178))</f>
        <v/>
      </c>
      <c r="Q178" s="291" t="str">
        <f t="shared" si="17"/>
        <v/>
      </c>
      <c r="R178" s="292" t="str">
        <f t="shared" si="18"/>
        <v/>
      </c>
      <c r="S178" s="293" t="str">
        <f t="shared" si="20"/>
        <v/>
      </c>
      <c r="T178" s="294" t="str">
        <f t="shared" si="21"/>
        <v/>
      </c>
      <c r="U178" s="295" t="str">
        <f t="shared" si="22"/>
        <v/>
      </c>
      <c r="V178" s="296" t="str">
        <f t="shared" si="23"/>
        <v/>
      </c>
      <c r="W178" s="8"/>
      <c r="AR178" s="2" t="str">
        <f t="shared" si="24"/>
        <v/>
      </c>
      <c r="AS178" s="2" t="str">
        <f t="shared" si="19"/>
        <v/>
      </c>
      <c r="AT178" s="2" t="str">
        <f>IF(AR178="","",IF(AND(H178&gt;='Intersection Mileposts'!$F$5,H178&lt;='Intersection Mileposts'!$G$5),"Y",IF(AND(H178&gt;='Intersection Mileposts'!$F$6,H178&lt;='Intersection Mileposts'!$G$6),"Y",IF(AND(H178&gt;='Intersection Mileposts'!$F$7,H178&lt;='Intersection Mileposts'!$G$7),"Y",IF(AND(H178&gt;='Intersection Mileposts'!$F$8,H178&lt;='Intersection Mileposts'!$G$8),"Y",IF(AND(H178&gt;='Intersection Mileposts'!$F$9,H178&lt;='Intersection Mileposts'!$G$9),"Y",IF(AND(H178&gt;='Intersection Mileposts'!$F$10,H178&lt;='Intersection Mileposts'!$G$10),"Y",IF(AND(H178&gt;='Intersection Mileposts'!$F$11,H178&lt;='Intersection Mileposts'!$G$11),"Y",IF(AND(H178&gt;='Intersection Mileposts'!$F$12,H178&lt;='Intersection Mileposts'!$G$12),"Y",IF(AND(H178&gt;='Intersection Mileposts'!$F$13,H178&lt;='Intersection Mileposts'!$G$13),"Y",IF(AND(H178&gt;='Intersection Mileposts'!$F$14,H178&lt;='Intersection Mileposts'!$G$14),"Y",IF(AND(H178&gt;='Intersection Mileposts'!$F$15,H178&lt;='Intersection Mileposts'!$G$15),"Y",IF(AND(H178&gt;='Intersection Mileposts'!$F$16,H178&lt;='Intersection Mileposts'!$G$16),"Y",IF(AND(H178&gt;='Intersection Mileposts'!$F$17,H178&lt;='Intersection Mileposts'!$G$17),"Y",IF(AND(H178&gt;='Intersection Mileposts'!$F$18,H178&lt;='Intersection Mileposts'!$G$18),"Y",IF(AND(H178&gt;='Intersection Mileposts'!$F$19,H178&lt;='Intersection Mileposts'!$G$19),"Y",IF(AND(H178&gt;='Intersection Mileposts'!$F$20,H178&lt;='Intersection Mileposts'!$G$20),"Y",IF(AND(H178&gt;='Intersection Mileposts'!$F$21,H178&lt;='Intersection Mileposts'!$G$21),"Y",IF(AND(H178&gt;='Intersection Mileposts'!$F$22,H178&lt;='Intersection Mileposts'!$G$22),"Y",IF(AND(H178&gt;='Intersection Mileposts'!$F$23,H178&lt;='Intersection Mileposts'!$G$23),"Y",IF(AND(H178&gt;='Intersection Mileposts'!$F$24,H178&lt;='Intersection Mileposts'!$G$24),"Y",IF(AND(H178&gt;='Intersection Mileposts'!$F$25,H178&lt;='Intersection Mileposts'!$G$25),"Y",IF(AND(H178&gt;='Intersection Mileposts'!$F$26,H178&lt;='Intersection Mileposts'!$G$26),"Y",IF(AND(H178&gt;='Intersection Mileposts'!$F$27,H178&lt;='Intersection Mileposts'!$G$27),"Y",IF(AND(H178&gt;='Intersection Mileposts'!$F$28,H178&lt;='Intersection Mileposts'!$G$28),"Y",IF(AND(H178&gt;='Intersection Mileposts'!$F$29,H178&lt;='Intersection Mileposts'!$G$29),"Y", IF(AND(H178&gt;='Intersection Mileposts'!$F$30,H178&lt;='Intersection Mileposts'!$G$30),"Y",IF(AND(H178&gt;='Intersection Mileposts'!$F$31,H178&lt;='Intersection Mileposts'!$G$31),"Y",IF(AND(H178&gt;='Intersection Mileposts'!$F$32,H178&lt;='Intersection Mileposts'!$G$32),"Y",IF(AND(H178&gt;='Intersection Mileposts'!$F$33,H178&lt;='Intersection Mileposts'!$G$33),"Y",IF(AND(H178&gt;='Intersection Mileposts'!$F$34,H178&lt;='Intersection Mileposts'!$G$34),"Y",IF(AND(H178&gt;='Intersection Mileposts'!$F$35,H178&lt;='Intersection Mileposts'!$G$35),"Y",IF(AND(H178&gt;='Intersection Mileposts'!$F$36,H178&lt;='Intersection Mileposts'!$G$36),"Y",IF(AND(H178&gt;='Intersection Mileposts'!$F$37,H178&lt;='Intersection Mileposts'!$G$37),"Y",IF(AND(H178&gt;='Intersection Mileposts'!$F$38,H178&lt;='Intersection Mileposts'!$G$38),"Y",IF(AND(H178&gt;='Intersection Mileposts'!$F$39,H178&lt;='Intersection Mileposts'!$G$39),"Y","N"))))))))))))))))))))))))))))))))))))</f>
        <v/>
      </c>
    </row>
    <row r="179" spans="1:46" x14ac:dyDescent="0.35">
      <c r="A179" s="271"/>
      <c r="B179" s="269"/>
      <c r="C179" s="270"/>
      <c r="D179" s="270"/>
      <c r="E179" s="270"/>
      <c r="F179" s="270"/>
      <c r="G179" s="272"/>
      <c r="H179" s="273"/>
      <c r="I179" s="271"/>
      <c r="J179" s="268"/>
      <c r="K179" s="268"/>
      <c r="L179" s="274"/>
      <c r="M179" s="275"/>
      <c r="N179" s="276"/>
      <c r="P179" s="291" t="str">
        <f>IF(R179 = "", "", COUNT($R$4:R179))</f>
        <v/>
      </c>
      <c r="Q179" s="291" t="str">
        <f t="shared" si="17"/>
        <v/>
      </c>
      <c r="R179" s="292" t="str">
        <f t="shared" si="18"/>
        <v/>
      </c>
      <c r="S179" s="293" t="str">
        <f t="shared" si="20"/>
        <v/>
      </c>
      <c r="T179" s="294" t="str">
        <f t="shared" si="21"/>
        <v/>
      </c>
      <c r="U179" s="295" t="str">
        <f t="shared" si="22"/>
        <v/>
      </c>
      <c r="V179" s="296" t="str">
        <f t="shared" si="23"/>
        <v/>
      </c>
      <c r="W179" s="8"/>
      <c r="AR179" s="2" t="str">
        <f t="shared" si="24"/>
        <v/>
      </c>
      <c r="AS179" s="2" t="str">
        <f t="shared" si="19"/>
        <v/>
      </c>
      <c r="AT179" s="2" t="str">
        <f>IF(AR179="","",IF(AND(H179&gt;='Intersection Mileposts'!$F$5,H179&lt;='Intersection Mileposts'!$G$5),"Y",IF(AND(H179&gt;='Intersection Mileposts'!$F$6,H179&lt;='Intersection Mileposts'!$G$6),"Y",IF(AND(H179&gt;='Intersection Mileposts'!$F$7,H179&lt;='Intersection Mileposts'!$G$7),"Y",IF(AND(H179&gt;='Intersection Mileposts'!$F$8,H179&lt;='Intersection Mileposts'!$G$8),"Y",IF(AND(H179&gt;='Intersection Mileposts'!$F$9,H179&lt;='Intersection Mileposts'!$G$9),"Y",IF(AND(H179&gt;='Intersection Mileposts'!$F$10,H179&lt;='Intersection Mileposts'!$G$10),"Y",IF(AND(H179&gt;='Intersection Mileposts'!$F$11,H179&lt;='Intersection Mileposts'!$G$11),"Y",IF(AND(H179&gt;='Intersection Mileposts'!$F$12,H179&lt;='Intersection Mileposts'!$G$12),"Y",IF(AND(H179&gt;='Intersection Mileposts'!$F$13,H179&lt;='Intersection Mileposts'!$G$13),"Y",IF(AND(H179&gt;='Intersection Mileposts'!$F$14,H179&lt;='Intersection Mileposts'!$G$14),"Y",IF(AND(H179&gt;='Intersection Mileposts'!$F$15,H179&lt;='Intersection Mileposts'!$G$15),"Y",IF(AND(H179&gt;='Intersection Mileposts'!$F$16,H179&lt;='Intersection Mileposts'!$G$16),"Y",IF(AND(H179&gt;='Intersection Mileposts'!$F$17,H179&lt;='Intersection Mileposts'!$G$17),"Y",IF(AND(H179&gt;='Intersection Mileposts'!$F$18,H179&lt;='Intersection Mileposts'!$G$18),"Y",IF(AND(H179&gt;='Intersection Mileposts'!$F$19,H179&lt;='Intersection Mileposts'!$G$19),"Y",IF(AND(H179&gt;='Intersection Mileposts'!$F$20,H179&lt;='Intersection Mileposts'!$G$20),"Y",IF(AND(H179&gt;='Intersection Mileposts'!$F$21,H179&lt;='Intersection Mileposts'!$G$21),"Y",IF(AND(H179&gt;='Intersection Mileposts'!$F$22,H179&lt;='Intersection Mileposts'!$G$22),"Y",IF(AND(H179&gt;='Intersection Mileposts'!$F$23,H179&lt;='Intersection Mileposts'!$G$23),"Y",IF(AND(H179&gt;='Intersection Mileposts'!$F$24,H179&lt;='Intersection Mileposts'!$G$24),"Y",IF(AND(H179&gt;='Intersection Mileposts'!$F$25,H179&lt;='Intersection Mileposts'!$G$25),"Y",IF(AND(H179&gt;='Intersection Mileposts'!$F$26,H179&lt;='Intersection Mileposts'!$G$26),"Y",IF(AND(H179&gt;='Intersection Mileposts'!$F$27,H179&lt;='Intersection Mileposts'!$G$27),"Y",IF(AND(H179&gt;='Intersection Mileposts'!$F$28,H179&lt;='Intersection Mileposts'!$G$28),"Y",IF(AND(H179&gt;='Intersection Mileposts'!$F$29,H179&lt;='Intersection Mileposts'!$G$29),"Y", IF(AND(H179&gt;='Intersection Mileposts'!$F$30,H179&lt;='Intersection Mileposts'!$G$30),"Y",IF(AND(H179&gt;='Intersection Mileposts'!$F$31,H179&lt;='Intersection Mileposts'!$G$31),"Y",IF(AND(H179&gt;='Intersection Mileposts'!$F$32,H179&lt;='Intersection Mileposts'!$G$32),"Y",IF(AND(H179&gt;='Intersection Mileposts'!$F$33,H179&lt;='Intersection Mileposts'!$G$33),"Y",IF(AND(H179&gt;='Intersection Mileposts'!$F$34,H179&lt;='Intersection Mileposts'!$G$34),"Y",IF(AND(H179&gt;='Intersection Mileposts'!$F$35,H179&lt;='Intersection Mileposts'!$G$35),"Y",IF(AND(H179&gt;='Intersection Mileposts'!$F$36,H179&lt;='Intersection Mileposts'!$G$36),"Y",IF(AND(H179&gt;='Intersection Mileposts'!$F$37,H179&lt;='Intersection Mileposts'!$G$37),"Y",IF(AND(H179&gt;='Intersection Mileposts'!$F$38,H179&lt;='Intersection Mileposts'!$G$38),"Y",IF(AND(H179&gt;='Intersection Mileposts'!$F$39,H179&lt;='Intersection Mileposts'!$G$39),"Y","N"))))))))))))))))))))))))))))))))))))</f>
        <v/>
      </c>
    </row>
    <row r="180" spans="1:46" x14ac:dyDescent="0.35">
      <c r="A180" s="271"/>
      <c r="B180" s="269"/>
      <c r="C180" s="270"/>
      <c r="D180" s="270"/>
      <c r="E180" s="270"/>
      <c r="F180" s="270"/>
      <c r="G180" s="272"/>
      <c r="H180" s="273"/>
      <c r="I180" s="271"/>
      <c r="J180" s="268"/>
      <c r="K180" s="268"/>
      <c r="L180" s="274"/>
      <c r="M180" s="275"/>
      <c r="N180" s="276"/>
      <c r="P180" s="291" t="str">
        <f>IF(R180 = "", "", COUNT($R$4:R180))</f>
        <v/>
      </c>
      <c r="Q180" s="291" t="str">
        <f t="shared" si="17"/>
        <v/>
      </c>
      <c r="R180" s="292" t="str">
        <f t="shared" si="18"/>
        <v/>
      </c>
      <c r="S180" s="293" t="str">
        <f t="shared" si="20"/>
        <v/>
      </c>
      <c r="T180" s="294" t="str">
        <f t="shared" si="21"/>
        <v/>
      </c>
      <c r="U180" s="295" t="str">
        <f t="shared" si="22"/>
        <v/>
      </c>
      <c r="V180" s="296" t="str">
        <f t="shared" si="23"/>
        <v/>
      </c>
      <c r="W180" s="8"/>
      <c r="AR180" s="2" t="str">
        <f t="shared" si="24"/>
        <v/>
      </c>
      <c r="AS180" s="2" t="str">
        <f t="shared" si="19"/>
        <v/>
      </c>
      <c r="AT180" s="2" t="str">
        <f>IF(AR180="","",IF(AND(H180&gt;='Intersection Mileposts'!$F$5,H180&lt;='Intersection Mileposts'!$G$5),"Y",IF(AND(H180&gt;='Intersection Mileposts'!$F$6,H180&lt;='Intersection Mileposts'!$G$6),"Y",IF(AND(H180&gt;='Intersection Mileposts'!$F$7,H180&lt;='Intersection Mileposts'!$G$7),"Y",IF(AND(H180&gt;='Intersection Mileposts'!$F$8,H180&lt;='Intersection Mileposts'!$G$8),"Y",IF(AND(H180&gt;='Intersection Mileposts'!$F$9,H180&lt;='Intersection Mileposts'!$G$9),"Y",IF(AND(H180&gt;='Intersection Mileposts'!$F$10,H180&lt;='Intersection Mileposts'!$G$10),"Y",IF(AND(H180&gt;='Intersection Mileposts'!$F$11,H180&lt;='Intersection Mileposts'!$G$11),"Y",IF(AND(H180&gt;='Intersection Mileposts'!$F$12,H180&lt;='Intersection Mileposts'!$G$12),"Y",IF(AND(H180&gt;='Intersection Mileposts'!$F$13,H180&lt;='Intersection Mileposts'!$G$13),"Y",IF(AND(H180&gt;='Intersection Mileposts'!$F$14,H180&lt;='Intersection Mileposts'!$G$14),"Y",IF(AND(H180&gt;='Intersection Mileposts'!$F$15,H180&lt;='Intersection Mileposts'!$G$15),"Y",IF(AND(H180&gt;='Intersection Mileposts'!$F$16,H180&lt;='Intersection Mileposts'!$G$16),"Y",IF(AND(H180&gt;='Intersection Mileposts'!$F$17,H180&lt;='Intersection Mileposts'!$G$17),"Y",IF(AND(H180&gt;='Intersection Mileposts'!$F$18,H180&lt;='Intersection Mileposts'!$G$18),"Y",IF(AND(H180&gt;='Intersection Mileposts'!$F$19,H180&lt;='Intersection Mileposts'!$G$19),"Y",IF(AND(H180&gt;='Intersection Mileposts'!$F$20,H180&lt;='Intersection Mileposts'!$G$20),"Y",IF(AND(H180&gt;='Intersection Mileposts'!$F$21,H180&lt;='Intersection Mileposts'!$G$21),"Y",IF(AND(H180&gt;='Intersection Mileposts'!$F$22,H180&lt;='Intersection Mileposts'!$G$22),"Y",IF(AND(H180&gt;='Intersection Mileposts'!$F$23,H180&lt;='Intersection Mileposts'!$G$23),"Y",IF(AND(H180&gt;='Intersection Mileposts'!$F$24,H180&lt;='Intersection Mileposts'!$G$24),"Y",IF(AND(H180&gt;='Intersection Mileposts'!$F$25,H180&lt;='Intersection Mileposts'!$G$25),"Y",IF(AND(H180&gt;='Intersection Mileposts'!$F$26,H180&lt;='Intersection Mileposts'!$G$26),"Y",IF(AND(H180&gt;='Intersection Mileposts'!$F$27,H180&lt;='Intersection Mileposts'!$G$27),"Y",IF(AND(H180&gt;='Intersection Mileposts'!$F$28,H180&lt;='Intersection Mileposts'!$G$28),"Y",IF(AND(H180&gt;='Intersection Mileposts'!$F$29,H180&lt;='Intersection Mileposts'!$G$29),"Y", IF(AND(H180&gt;='Intersection Mileposts'!$F$30,H180&lt;='Intersection Mileposts'!$G$30),"Y",IF(AND(H180&gt;='Intersection Mileposts'!$F$31,H180&lt;='Intersection Mileposts'!$G$31),"Y",IF(AND(H180&gt;='Intersection Mileposts'!$F$32,H180&lt;='Intersection Mileposts'!$G$32),"Y",IF(AND(H180&gt;='Intersection Mileposts'!$F$33,H180&lt;='Intersection Mileposts'!$G$33),"Y",IF(AND(H180&gt;='Intersection Mileposts'!$F$34,H180&lt;='Intersection Mileposts'!$G$34),"Y",IF(AND(H180&gt;='Intersection Mileposts'!$F$35,H180&lt;='Intersection Mileposts'!$G$35),"Y",IF(AND(H180&gt;='Intersection Mileposts'!$F$36,H180&lt;='Intersection Mileposts'!$G$36),"Y",IF(AND(H180&gt;='Intersection Mileposts'!$F$37,H180&lt;='Intersection Mileposts'!$G$37),"Y",IF(AND(H180&gt;='Intersection Mileposts'!$F$38,H180&lt;='Intersection Mileposts'!$G$38),"Y",IF(AND(H180&gt;='Intersection Mileposts'!$F$39,H180&lt;='Intersection Mileposts'!$G$39),"Y","N"))))))))))))))))))))))))))))))))))))</f>
        <v/>
      </c>
    </row>
    <row r="181" spans="1:46" x14ac:dyDescent="0.35">
      <c r="A181" s="271"/>
      <c r="B181" s="269"/>
      <c r="C181" s="270"/>
      <c r="D181" s="270"/>
      <c r="E181" s="270"/>
      <c r="F181" s="270"/>
      <c r="G181" s="272"/>
      <c r="H181" s="273"/>
      <c r="I181" s="271"/>
      <c r="J181" s="268"/>
      <c r="K181" s="268"/>
      <c r="L181" s="274"/>
      <c r="M181" s="275"/>
      <c r="N181" s="276"/>
      <c r="P181" s="291" t="str">
        <f>IF(R181 = "", "", COUNT($R$4:R181))</f>
        <v/>
      </c>
      <c r="Q181" s="291" t="str">
        <f t="shared" si="17"/>
        <v/>
      </c>
      <c r="R181" s="292" t="str">
        <f t="shared" si="18"/>
        <v/>
      </c>
      <c r="S181" s="293" t="str">
        <f t="shared" si="20"/>
        <v/>
      </c>
      <c r="T181" s="294" t="str">
        <f t="shared" si="21"/>
        <v/>
      </c>
      <c r="U181" s="295" t="str">
        <f t="shared" si="22"/>
        <v/>
      </c>
      <c r="V181" s="296" t="str">
        <f t="shared" si="23"/>
        <v/>
      </c>
      <c r="W181" s="8"/>
      <c r="AR181" s="2" t="str">
        <f t="shared" si="24"/>
        <v/>
      </c>
      <c r="AS181" s="2" t="str">
        <f t="shared" si="19"/>
        <v/>
      </c>
      <c r="AT181" s="2" t="str">
        <f>IF(AR181="","",IF(AND(H181&gt;='Intersection Mileposts'!$F$5,H181&lt;='Intersection Mileposts'!$G$5),"Y",IF(AND(H181&gt;='Intersection Mileposts'!$F$6,H181&lt;='Intersection Mileposts'!$G$6),"Y",IF(AND(H181&gt;='Intersection Mileposts'!$F$7,H181&lt;='Intersection Mileposts'!$G$7),"Y",IF(AND(H181&gt;='Intersection Mileposts'!$F$8,H181&lt;='Intersection Mileposts'!$G$8),"Y",IF(AND(H181&gt;='Intersection Mileposts'!$F$9,H181&lt;='Intersection Mileposts'!$G$9),"Y",IF(AND(H181&gt;='Intersection Mileposts'!$F$10,H181&lt;='Intersection Mileposts'!$G$10),"Y",IF(AND(H181&gt;='Intersection Mileposts'!$F$11,H181&lt;='Intersection Mileposts'!$G$11),"Y",IF(AND(H181&gt;='Intersection Mileposts'!$F$12,H181&lt;='Intersection Mileposts'!$G$12),"Y",IF(AND(H181&gt;='Intersection Mileposts'!$F$13,H181&lt;='Intersection Mileposts'!$G$13),"Y",IF(AND(H181&gt;='Intersection Mileposts'!$F$14,H181&lt;='Intersection Mileposts'!$G$14),"Y",IF(AND(H181&gt;='Intersection Mileposts'!$F$15,H181&lt;='Intersection Mileposts'!$G$15),"Y",IF(AND(H181&gt;='Intersection Mileposts'!$F$16,H181&lt;='Intersection Mileposts'!$G$16),"Y",IF(AND(H181&gt;='Intersection Mileposts'!$F$17,H181&lt;='Intersection Mileposts'!$G$17),"Y",IF(AND(H181&gt;='Intersection Mileposts'!$F$18,H181&lt;='Intersection Mileposts'!$G$18),"Y",IF(AND(H181&gt;='Intersection Mileposts'!$F$19,H181&lt;='Intersection Mileposts'!$G$19),"Y",IF(AND(H181&gt;='Intersection Mileposts'!$F$20,H181&lt;='Intersection Mileposts'!$G$20),"Y",IF(AND(H181&gt;='Intersection Mileposts'!$F$21,H181&lt;='Intersection Mileposts'!$G$21),"Y",IF(AND(H181&gt;='Intersection Mileposts'!$F$22,H181&lt;='Intersection Mileposts'!$G$22),"Y",IF(AND(H181&gt;='Intersection Mileposts'!$F$23,H181&lt;='Intersection Mileposts'!$G$23),"Y",IF(AND(H181&gt;='Intersection Mileposts'!$F$24,H181&lt;='Intersection Mileposts'!$G$24),"Y",IF(AND(H181&gt;='Intersection Mileposts'!$F$25,H181&lt;='Intersection Mileposts'!$G$25),"Y",IF(AND(H181&gt;='Intersection Mileposts'!$F$26,H181&lt;='Intersection Mileposts'!$G$26),"Y",IF(AND(H181&gt;='Intersection Mileposts'!$F$27,H181&lt;='Intersection Mileposts'!$G$27),"Y",IF(AND(H181&gt;='Intersection Mileposts'!$F$28,H181&lt;='Intersection Mileposts'!$G$28),"Y",IF(AND(H181&gt;='Intersection Mileposts'!$F$29,H181&lt;='Intersection Mileposts'!$G$29),"Y", IF(AND(H181&gt;='Intersection Mileposts'!$F$30,H181&lt;='Intersection Mileposts'!$G$30),"Y",IF(AND(H181&gt;='Intersection Mileposts'!$F$31,H181&lt;='Intersection Mileposts'!$G$31),"Y",IF(AND(H181&gt;='Intersection Mileposts'!$F$32,H181&lt;='Intersection Mileposts'!$G$32),"Y",IF(AND(H181&gt;='Intersection Mileposts'!$F$33,H181&lt;='Intersection Mileposts'!$G$33),"Y",IF(AND(H181&gt;='Intersection Mileposts'!$F$34,H181&lt;='Intersection Mileposts'!$G$34),"Y",IF(AND(H181&gt;='Intersection Mileposts'!$F$35,H181&lt;='Intersection Mileposts'!$G$35),"Y",IF(AND(H181&gt;='Intersection Mileposts'!$F$36,H181&lt;='Intersection Mileposts'!$G$36),"Y",IF(AND(H181&gt;='Intersection Mileposts'!$F$37,H181&lt;='Intersection Mileposts'!$G$37),"Y",IF(AND(H181&gt;='Intersection Mileposts'!$F$38,H181&lt;='Intersection Mileposts'!$G$38),"Y",IF(AND(H181&gt;='Intersection Mileposts'!$F$39,H181&lt;='Intersection Mileposts'!$G$39),"Y","N"))))))))))))))))))))))))))))))))))))</f>
        <v/>
      </c>
    </row>
    <row r="182" spans="1:46" x14ac:dyDescent="0.35">
      <c r="A182" s="271"/>
      <c r="B182" s="269"/>
      <c r="C182" s="270"/>
      <c r="D182" s="270"/>
      <c r="E182" s="270"/>
      <c r="F182" s="270"/>
      <c r="G182" s="272"/>
      <c r="H182" s="273"/>
      <c r="I182" s="271"/>
      <c r="J182" s="268"/>
      <c r="K182" s="268"/>
      <c r="L182" s="274"/>
      <c r="M182" s="275"/>
      <c r="N182" s="276"/>
      <c r="P182" s="291" t="str">
        <f>IF(R182 = "", "", COUNT($R$4:R182))</f>
        <v/>
      </c>
      <c r="Q182" s="291" t="str">
        <f t="shared" si="17"/>
        <v/>
      </c>
      <c r="R182" s="292" t="str">
        <f t="shared" si="18"/>
        <v/>
      </c>
      <c r="S182" s="293" t="str">
        <f t="shared" si="20"/>
        <v/>
      </c>
      <c r="T182" s="294" t="str">
        <f t="shared" si="21"/>
        <v/>
      </c>
      <c r="U182" s="295" t="str">
        <f t="shared" si="22"/>
        <v/>
      </c>
      <c r="V182" s="296" t="str">
        <f t="shared" si="23"/>
        <v/>
      </c>
      <c r="W182" s="8"/>
      <c r="AR182" s="2" t="str">
        <f t="shared" si="24"/>
        <v/>
      </c>
      <c r="AS182" s="2" t="str">
        <f t="shared" si="19"/>
        <v/>
      </c>
      <c r="AT182" s="2" t="str">
        <f>IF(AR182="","",IF(AND(H182&gt;='Intersection Mileposts'!$F$5,H182&lt;='Intersection Mileposts'!$G$5),"Y",IF(AND(H182&gt;='Intersection Mileposts'!$F$6,H182&lt;='Intersection Mileposts'!$G$6),"Y",IF(AND(H182&gt;='Intersection Mileposts'!$F$7,H182&lt;='Intersection Mileposts'!$G$7),"Y",IF(AND(H182&gt;='Intersection Mileposts'!$F$8,H182&lt;='Intersection Mileposts'!$G$8),"Y",IF(AND(H182&gt;='Intersection Mileposts'!$F$9,H182&lt;='Intersection Mileposts'!$G$9),"Y",IF(AND(H182&gt;='Intersection Mileposts'!$F$10,H182&lt;='Intersection Mileposts'!$G$10),"Y",IF(AND(H182&gt;='Intersection Mileposts'!$F$11,H182&lt;='Intersection Mileposts'!$G$11),"Y",IF(AND(H182&gt;='Intersection Mileposts'!$F$12,H182&lt;='Intersection Mileposts'!$G$12),"Y",IF(AND(H182&gt;='Intersection Mileposts'!$F$13,H182&lt;='Intersection Mileposts'!$G$13),"Y",IF(AND(H182&gt;='Intersection Mileposts'!$F$14,H182&lt;='Intersection Mileposts'!$G$14),"Y",IF(AND(H182&gt;='Intersection Mileposts'!$F$15,H182&lt;='Intersection Mileposts'!$G$15),"Y",IF(AND(H182&gt;='Intersection Mileposts'!$F$16,H182&lt;='Intersection Mileposts'!$G$16),"Y",IF(AND(H182&gt;='Intersection Mileposts'!$F$17,H182&lt;='Intersection Mileposts'!$G$17),"Y",IF(AND(H182&gt;='Intersection Mileposts'!$F$18,H182&lt;='Intersection Mileposts'!$G$18),"Y",IF(AND(H182&gt;='Intersection Mileposts'!$F$19,H182&lt;='Intersection Mileposts'!$G$19),"Y",IF(AND(H182&gt;='Intersection Mileposts'!$F$20,H182&lt;='Intersection Mileposts'!$G$20),"Y",IF(AND(H182&gt;='Intersection Mileposts'!$F$21,H182&lt;='Intersection Mileposts'!$G$21),"Y",IF(AND(H182&gt;='Intersection Mileposts'!$F$22,H182&lt;='Intersection Mileposts'!$G$22),"Y",IF(AND(H182&gt;='Intersection Mileposts'!$F$23,H182&lt;='Intersection Mileposts'!$G$23),"Y",IF(AND(H182&gt;='Intersection Mileposts'!$F$24,H182&lt;='Intersection Mileposts'!$G$24),"Y",IF(AND(H182&gt;='Intersection Mileposts'!$F$25,H182&lt;='Intersection Mileposts'!$G$25),"Y",IF(AND(H182&gt;='Intersection Mileposts'!$F$26,H182&lt;='Intersection Mileposts'!$G$26),"Y",IF(AND(H182&gt;='Intersection Mileposts'!$F$27,H182&lt;='Intersection Mileposts'!$G$27),"Y",IF(AND(H182&gt;='Intersection Mileposts'!$F$28,H182&lt;='Intersection Mileposts'!$G$28),"Y",IF(AND(H182&gt;='Intersection Mileposts'!$F$29,H182&lt;='Intersection Mileposts'!$G$29),"Y", IF(AND(H182&gt;='Intersection Mileposts'!$F$30,H182&lt;='Intersection Mileposts'!$G$30),"Y",IF(AND(H182&gt;='Intersection Mileposts'!$F$31,H182&lt;='Intersection Mileposts'!$G$31),"Y",IF(AND(H182&gt;='Intersection Mileposts'!$F$32,H182&lt;='Intersection Mileposts'!$G$32),"Y",IF(AND(H182&gt;='Intersection Mileposts'!$F$33,H182&lt;='Intersection Mileposts'!$G$33),"Y",IF(AND(H182&gt;='Intersection Mileposts'!$F$34,H182&lt;='Intersection Mileposts'!$G$34),"Y",IF(AND(H182&gt;='Intersection Mileposts'!$F$35,H182&lt;='Intersection Mileposts'!$G$35),"Y",IF(AND(H182&gt;='Intersection Mileposts'!$F$36,H182&lt;='Intersection Mileposts'!$G$36),"Y",IF(AND(H182&gt;='Intersection Mileposts'!$F$37,H182&lt;='Intersection Mileposts'!$G$37),"Y",IF(AND(H182&gt;='Intersection Mileposts'!$F$38,H182&lt;='Intersection Mileposts'!$G$38),"Y",IF(AND(H182&gt;='Intersection Mileposts'!$F$39,H182&lt;='Intersection Mileposts'!$G$39),"Y","N"))))))))))))))))))))))))))))))))))))</f>
        <v/>
      </c>
    </row>
    <row r="183" spans="1:46" x14ac:dyDescent="0.35">
      <c r="A183" s="271"/>
      <c r="B183" s="269"/>
      <c r="C183" s="270"/>
      <c r="D183" s="270"/>
      <c r="E183" s="270"/>
      <c r="F183" s="270"/>
      <c r="G183" s="272"/>
      <c r="H183" s="273"/>
      <c r="I183" s="271"/>
      <c r="J183" s="268"/>
      <c r="K183" s="268"/>
      <c r="L183" s="274"/>
      <c r="M183" s="275"/>
      <c r="N183" s="276"/>
      <c r="P183" s="291" t="str">
        <f>IF(R183 = "", "", COUNT($R$4:R183))</f>
        <v/>
      </c>
      <c r="Q183" s="291" t="str">
        <f t="shared" si="17"/>
        <v/>
      </c>
      <c r="R183" s="292" t="str">
        <f t="shared" si="18"/>
        <v/>
      </c>
      <c r="S183" s="293" t="str">
        <f t="shared" si="20"/>
        <v/>
      </c>
      <c r="T183" s="294" t="str">
        <f t="shared" si="21"/>
        <v/>
      </c>
      <c r="U183" s="295" t="str">
        <f t="shared" si="22"/>
        <v/>
      </c>
      <c r="V183" s="296" t="str">
        <f t="shared" si="23"/>
        <v/>
      </c>
      <c r="W183" s="8"/>
      <c r="AR183" s="2" t="str">
        <f t="shared" si="24"/>
        <v/>
      </c>
      <c r="AS183" s="2" t="str">
        <f t="shared" si="19"/>
        <v/>
      </c>
      <c r="AT183" s="2" t="str">
        <f>IF(AR183="","",IF(AND(H183&gt;='Intersection Mileposts'!$F$5,H183&lt;='Intersection Mileposts'!$G$5),"Y",IF(AND(H183&gt;='Intersection Mileposts'!$F$6,H183&lt;='Intersection Mileposts'!$G$6),"Y",IF(AND(H183&gt;='Intersection Mileposts'!$F$7,H183&lt;='Intersection Mileposts'!$G$7),"Y",IF(AND(H183&gt;='Intersection Mileposts'!$F$8,H183&lt;='Intersection Mileposts'!$G$8),"Y",IF(AND(H183&gt;='Intersection Mileposts'!$F$9,H183&lt;='Intersection Mileposts'!$G$9),"Y",IF(AND(H183&gt;='Intersection Mileposts'!$F$10,H183&lt;='Intersection Mileposts'!$G$10),"Y",IF(AND(H183&gt;='Intersection Mileposts'!$F$11,H183&lt;='Intersection Mileposts'!$G$11),"Y",IF(AND(H183&gt;='Intersection Mileposts'!$F$12,H183&lt;='Intersection Mileposts'!$G$12),"Y",IF(AND(H183&gt;='Intersection Mileposts'!$F$13,H183&lt;='Intersection Mileposts'!$G$13),"Y",IF(AND(H183&gt;='Intersection Mileposts'!$F$14,H183&lt;='Intersection Mileposts'!$G$14),"Y",IF(AND(H183&gt;='Intersection Mileposts'!$F$15,H183&lt;='Intersection Mileposts'!$G$15),"Y",IF(AND(H183&gt;='Intersection Mileposts'!$F$16,H183&lt;='Intersection Mileposts'!$G$16),"Y",IF(AND(H183&gt;='Intersection Mileposts'!$F$17,H183&lt;='Intersection Mileposts'!$G$17),"Y",IF(AND(H183&gt;='Intersection Mileposts'!$F$18,H183&lt;='Intersection Mileposts'!$G$18),"Y",IF(AND(H183&gt;='Intersection Mileposts'!$F$19,H183&lt;='Intersection Mileposts'!$G$19),"Y",IF(AND(H183&gt;='Intersection Mileposts'!$F$20,H183&lt;='Intersection Mileposts'!$G$20),"Y",IF(AND(H183&gt;='Intersection Mileposts'!$F$21,H183&lt;='Intersection Mileposts'!$G$21),"Y",IF(AND(H183&gt;='Intersection Mileposts'!$F$22,H183&lt;='Intersection Mileposts'!$G$22),"Y",IF(AND(H183&gt;='Intersection Mileposts'!$F$23,H183&lt;='Intersection Mileposts'!$G$23),"Y",IF(AND(H183&gt;='Intersection Mileposts'!$F$24,H183&lt;='Intersection Mileposts'!$G$24),"Y",IF(AND(H183&gt;='Intersection Mileposts'!$F$25,H183&lt;='Intersection Mileposts'!$G$25),"Y",IF(AND(H183&gt;='Intersection Mileposts'!$F$26,H183&lt;='Intersection Mileposts'!$G$26),"Y",IF(AND(H183&gt;='Intersection Mileposts'!$F$27,H183&lt;='Intersection Mileposts'!$G$27),"Y",IF(AND(H183&gt;='Intersection Mileposts'!$F$28,H183&lt;='Intersection Mileposts'!$G$28),"Y",IF(AND(H183&gt;='Intersection Mileposts'!$F$29,H183&lt;='Intersection Mileposts'!$G$29),"Y", IF(AND(H183&gt;='Intersection Mileposts'!$F$30,H183&lt;='Intersection Mileposts'!$G$30),"Y",IF(AND(H183&gt;='Intersection Mileposts'!$F$31,H183&lt;='Intersection Mileposts'!$G$31),"Y",IF(AND(H183&gt;='Intersection Mileposts'!$F$32,H183&lt;='Intersection Mileposts'!$G$32),"Y",IF(AND(H183&gt;='Intersection Mileposts'!$F$33,H183&lt;='Intersection Mileposts'!$G$33),"Y",IF(AND(H183&gt;='Intersection Mileposts'!$F$34,H183&lt;='Intersection Mileposts'!$G$34),"Y",IF(AND(H183&gt;='Intersection Mileposts'!$F$35,H183&lt;='Intersection Mileposts'!$G$35),"Y",IF(AND(H183&gt;='Intersection Mileposts'!$F$36,H183&lt;='Intersection Mileposts'!$G$36),"Y",IF(AND(H183&gt;='Intersection Mileposts'!$F$37,H183&lt;='Intersection Mileposts'!$G$37),"Y",IF(AND(H183&gt;='Intersection Mileposts'!$F$38,H183&lt;='Intersection Mileposts'!$G$38),"Y",IF(AND(H183&gt;='Intersection Mileposts'!$F$39,H183&lt;='Intersection Mileposts'!$G$39),"Y","N"))))))))))))))))))))))))))))))))))))</f>
        <v/>
      </c>
    </row>
    <row r="184" spans="1:46" x14ac:dyDescent="0.35">
      <c r="A184" s="271"/>
      <c r="B184" s="269"/>
      <c r="C184" s="270"/>
      <c r="D184" s="270"/>
      <c r="E184" s="270"/>
      <c r="F184" s="270"/>
      <c r="G184" s="272"/>
      <c r="H184" s="273"/>
      <c r="I184" s="271"/>
      <c r="J184" s="268"/>
      <c r="K184" s="268"/>
      <c r="L184" s="274"/>
      <c r="M184" s="275"/>
      <c r="N184" s="276"/>
      <c r="P184" s="291" t="str">
        <f>IF(R184 = "", "", COUNT($R$4:R184))</f>
        <v/>
      </c>
      <c r="Q184" s="291" t="str">
        <f t="shared" si="17"/>
        <v/>
      </c>
      <c r="R184" s="292" t="str">
        <f t="shared" si="18"/>
        <v/>
      </c>
      <c r="S184" s="293" t="str">
        <f t="shared" si="20"/>
        <v/>
      </c>
      <c r="T184" s="294" t="str">
        <f t="shared" si="21"/>
        <v/>
      </c>
      <c r="U184" s="295" t="str">
        <f t="shared" si="22"/>
        <v/>
      </c>
      <c r="V184" s="296" t="str">
        <f t="shared" si="23"/>
        <v/>
      </c>
      <c r="W184" s="8"/>
      <c r="AR184" s="2" t="str">
        <f t="shared" si="24"/>
        <v/>
      </c>
      <c r="AS184" s="2" t="str">
        <f t="shared" si="19"/>
        <v/>
      </c>
      <c r="AT184" s="2" t="str">
        <f>IF(AR184="","",IF(AND(H184&gt;='Intersection Mileposts'!$F$5,H184&lt;='Intersection Mileposts'!$G$5),"Y",IF(AND(H184&gt;='Intersection Mileposts'!$F$6,H184&lt;='Intersection Mileposts'!$G$6),"Y",IF(AND(H184&gt;='Intersection Mileposts'!$F$7,H184&lt;='Intersection Mileposts'!$G$7),"Y",IF(AND(H184&gt;='Intersection Mileposts'!$F$8,H184&lt;='Intersection Mileposts'!$G$8),"Y",IF(AND(H184&gt;='Intersection Mileposts'!$F$9,H184&lt;='Intersection Mileposts'!$G$9),"Y",IF(AND(H184&gt;='Intersection Mileposts'!$F$10,H184&lt;='Intersection Mileposts'!$G$10),"Y",IF(AND(H184&gt;='Intersection Mileposts'!$F$11,H184&lt;='Intersection Mileposts'!$G$11),"Y",IF(AND(H184&gt;='Intersection Mileposts'!$F$12,H184&lt;='Intersection Mileposts'!$G$12),"Y",IF(AND(H184&gt;='Intersection Mileposts'!$F$13,H184&lt;='Intersection Mileposts'!$G$13),"Y",IF(AND(H184&gt;='Intersection Mileposts'!$F$14,H184&lt;='Intersection Mileposts'!$G$14),"Y",IF(AND(H184&gt;='Intersection Mileposts'!$F$15,H184&lt;='Intersection Mileposts'!$G$15),"Y",IF(AND(H184&gt;='Intersection Mileposts'!$F$16,H184&lt;='Intersection Mileposts'!$G$16),"Y",IF(AND(H184&gt;='Intersection Mileposts'!$F$17,H184&lt;='Intersection Mileposts'!$G$17),"Y",IF(AND(H184&gt;='Intersection Mileposts'!$F$18,H184&lt;='Intersection Mileposts'!$G$18),"Y",IF(AND(H184&gt;='Intersection Mileposts'!$F$19,H184&lt;='Intersection Mileposts'!$G$19),"Y",IF(AND(H184&gt;='Intersection Mileposts'!$F$20,H184&lt;='Intersection Mileposts'!$G$20),"Y",IF(AND(H184&gt;='Intersection Mileposts'!$F$21,H184&lt;='Intersection Mileposts'!$G$21),"Y",IF(AND(H184&gt;='Intersection Mileposts'!$F$22,H184&lt;='Intersection Mileposts'!$G$22),"Y",IF(AND(H184&gt;='Intersection Mileposts'!$F$23,H184&lt;='Intersection Mileposts'!$G$23),"Y",IF(AND(H184&gt;='Intersection Mileposts'!$F$24,H184&lt;='Intersection Mileposts'!$G$24),"Y",IF(AND(H184&gt;='Intersection Mileposts'!$F$25,H184&lt;='Intersection Mileposts'!$G$25),"Y",IF(AND(H184&gt;='Intersection Mileposts'!$F$26,H184&lt;='Intersection Mileposts'!$G$26),"Y",IF(AND(H184&gt;='Intersection Mileposts'!$F$27,H184&lt;='Intersection Mileposts'!$G$27),"Y",IF(AND(H184&gt;='Intersection Mileposts'!$F$28,H184&lt;='Intersection Mileposts'!$G$28),"Y",IF(AND(H184&gt;='Intersection Mileposts'!$F$29,H184&lt;='Intersection Mileposts'!$G$29),"Y", IF(AND(H184&gt;='Intersection Mileposts'!$F$30,H184&lt;='Intersection Mileposts'!$G$30),"Y",IF(AND(H184&gt;='Intersection Mileposts'!$F$31,H184&lt;='Intersection Mileposts'!$G$31),"Y",IF(AND(H184&gt;='Intersection Mileposts'!$F$32,H184&lt;='Intersection Mileposts'!$G$32),"Y",IF(AND(H184&gt;='Intersection Mileposts'!$F$33,H184&lt;='Intersection Mileposts'!$G$33),"Y",IF(AND(H184&gt;='Intersection Mileposts'!$F$34,H184&lt;='Intersection Mileposts'!$G$34),"Y",IF(AND(H184&gt;='Intersection Mileposts'!$F$35,H184&lt;='Intersection Mileposts'!$G$35),"Y",IF(AND(H184&gt;='Intersection Mileposts'!$F$36,H184&lt;='Intersection Mileposts'!$G$36),"Y",IF(AND(H184&gt;='Intersection Mileposts'!$F$37,H184&lt;='Intersection Mileposts'!$G$37),"Y",IF(AND(H184&gt;='Intersection Mileposts'!$F$38,H184&lt;='Intersection Mileposts'!$G$38),"Y",IF(AND(H184&gt;='Intersection Mileposts'!$F$39,H184&lt;='Intersection Mileposts'!$G$39),"Y","N"))))))))))))))))))))))))))))))))))))</f>
        <v/>
      </c>
    </row>
    <row r="185" spans="1:46" x14ac:dyDescent="0.35">
      <c r="A185" s="271"/>
      <c r="B185" s="269"/>
      <c r="C185" s="270"/>
      <c r="D185" s="270"/>
      <c r="E185" s="270"/>
      <c r="F185" s="270"/>
      <c r="G185" s="272"/>
      <c r="H185" s="273"/>
      <c r="I185" s="271"/>
      <c r="J185" s="268"/>
      <c r="K185" s="268"/>
      <c r="L185" s="274"/>
      <c r="M185" s="275"/>
      <c r="N185" s="276"/>
      <c r="P185" s="291" t="str">
        <f>IF(R185 = "", "", COUNT($R$4:R185))</f>
        <v/>
      </c>
      <c r="Q185" s="291" t="str">
        <f t="shared" si="17"/>
        <v/>
      </c>
      <c r="R185" s="292" t="str">
        <f t="shared" si="18"/>
        <v/>
      </c>
      <c r="S185" s="293" t="str">
        <f t="shared" si="20"/>
        <v/>
      </c>
      <c r="T185" s="294" t="str">
        <f t="shared" si="21"/>
        <v/>
      </c>
      <c r="U185" s="295" t="str">
        <f t="shared" si="22"/>
        <v/>
      </c>
      <c r="V185" s="296" t="str">
        <f t="shared" si="23"/>
        <v/>
      </c>
      <c r="W185" s="8"/>
      <c r="AR185" s="2" t="str">
        <f t="shared" si="24"/>
        <v/>
      </c>
      <c r="AS185" s="2" t="str">
        <f t="shared" si="19"/>
        <v/>
      </c>
      <c r="AT185" s="2" t="str">
        <f>IF(AR185="","",IF(AND(H185&gt;='Intersection Mileposts'!$F$5,H185&lt;='Intersection Mileposts'!$G$5),"Y",IF(AND(H185&gt;='Intersection Mileposts'!$F$6,H185&lt;='Intersection Mileposts'!$G$6),"Y",IF(AND(H185&gt;='Intersection Mileposts'!$F$7,H185&lt;='Intersection Mileposts'!$G$7),"Y",IF(AND(H185&gt;='Intersection Mileposts'!$F$8,H185&lt;='Intersection Mileposts'!$G$8),"Y",IF(AND(H185&gt;='Intersection Mileposts'!$F$9,H185&lt;='Intersection Mileposts'!$G$9),"Y",IF(AND(H185&gt;='Intersection Mileposts'!$F$10,H185&lt;='Intersection Mileposts'!$G$10),"Y",IF(AND(H185&gt;='Intersection Mileposts'!$F$11,H185&lt;='Intersection Mileposts'!$G$11),"Y",IF(AND(H185&gt;='Intersection Mileposts'!$F$12,H185&lt;='Intersection Mileposts'!$G$12),"Y",IF(AND(H185&gt;='Intersection Mileposts'!$F$13,H185&lt;='Intersection Mileposts'!$G$13),"Y",IF(AND(H185&gt;='Intersection Mileposts'!$F$14,H185&lt;='Intersection Mileposts'!$G$14),"Y",IF(AND(H185&gt;='Intersection Mileposts'!$F$15,H185&lt;='Intersection Mileposts'!$G$15),"Y",IF(AND(H185&gt;='Intersection Mileposts'!$F$16,H185&lt;='Intersection Mileposts'!$G$16),"Y",IF(AND(H185&gt;='Intersection Mileposts'!$F$17,H185&lt;='Intersection Mileposts'!$G$17),"Y",IF(AND(H185&gt;='Intersection Mileposts'!$F$18,H185&lt;='Intersection Mileposts'!$G$18),"Y",IF(AND(H185&gt;='Intersection Mileposts'!$F$19,H185&lt;='Intersection Mileposts'!$G$19),"Y",IF(AND(H185&gt;='Intersection Mileposts'!$F$20,H185&lt;='Intersection Mileposts'!$G$20),"Y",IF(AND(H185&gt;='Intersection Mileposts'!$F$21,H185&lt;='Intersection Mileposts'!$G$21),"Y",IF(AND(H185&gt;='Intersection Mileposts'!$F$22,H185&lt;='Intersection Mileposts'!$G$22),"Y",IF(AND(H185&gt;='Intersection Mileposts'!$F$23,H185&lt;='Intersection Mileposts'!$G$23),"Y",IF(AND(H185&gt;='Intersection Mileposts'!$F$24,H185&lt;='Intersection Mileposts'!$G$24),"Y",IF(AND(H185&gt;='Intersection Mileposts'!$F$25,H185&lt;='Intersection Mileposts'!$G$25),"Y",IF(AND(H185&gt;='Intersection Mileposts'!$F$26,H185&lt;='Intersection Mileposts'!$G$26),"Y",IF(AND(H185&gt;='Intersection Mileposts'!$F$27,H185&lt;='Intersection Mileposts'!$G$27),"Y",IF(AND(H185&gt;='Intersection Mileposts'!$F$28,H185&lt;='Intersection Mileposts'!$G$28),"Y",IF(AND(H185&gt;='Intersection Mileposts'!$F$29,H185&lt;='Intersection Mileposts'!$G$29),"Y", IF(AND(H185&gt;='Intersection Mileposts'!$F$30,H185&lt;='Intersection Mileposts'!$G$30),"Y",IF(AND(H185&gt;='Intersection Mileposts'!$F$31,H185&lt;='Intersection Mileposts'!$G$31),"Y",IF(AND(H185&gt;='Intersection Mileposts'!$F$32,H185&lt;='Intersection Mileposts'!$G$32),"Y",IF(AND(H185&gt;='Intersection Mileposts'!$F$33,H185&lt;='Intersection Mileposts'!$G$33),"Y",IF(AND(H185&gt;='Intersection Mileposts'!$F$34,H185&lt;='Intersection Mileposts'!$G$34),"Y",IF(AND(H185&gt;='Intersection Mileposts'!$F$35,H185&lt;='Intersection Mileposts'!$G$35),"Y",IF(AND(H185&gt;='Intersection Mileposts'!$F$36,H185&lt;='Intersection Mileposts'!$G$36),"Y",IF(AND(H185&gt;='Intersection Mileposts'!$F$37,H185&lt;='Intersection Mileposts'!$G$37),"Y",IF(AND(H185&gt;='Intersection Mileposts'!$F$38,H185&lt;='Intersection Mileposts'!$G$38),"Y",IF(AND(H185&gt;='Intersection Mileposts'!$F$39,H185&lt;='Intersection Mileposts'!$G$39),"Y","N"))))))))))))))))))))))))))))))))))))</f>
        <v/>
      </c>
    </row>
    <row r="186" spans="1:46" x14ac:dyDescent="0.35">
      <c r="A186" s="271"/>
      <c r="B186" s="269"/>
      <c r="C186" s="270"/>
      <c r="D186" s="270"/>
      <c r="E186" s="270"/>
      <c r="F186" s="270"/>
      <c r="G186" s="272"/>
      <c r="H186" s="273"/>
      <c r="I186" s="271"/>
      <c r="J186" s="268"/>
      <c r="K186" s="268"/>
      <c r="L186" s="274"/>
      <c r="M186" s="275"/>
      <c r="N186" s="276"/>
      <c r="P186" s="291" t="str">
        <f>IF(R186 = "", "", COUNT($R$4:R186))</f>
        <v/>
      </c>
      <c r="Q186" s="291" t="str">
        <f t="shared" si="17"/>
        <v/>
      </c>
      <c r="R186" s="292" t="str">
        <f t="shared" si="18"/>
        <v/>
      </c>
      <c r="S186" s="293" t="str">
        <f t="shared" si="20"/>
        <v/>
      </c>
      <c r="T186" s="294" t="str">
        <f t="shared" si="21"/>
        <v/>
      </c>
      <c r="U186" s="295" t="str">
        <f t="shared" si="22"/>
        <v/>
      </c>
      <c r="V186" s="296" t="str">
        <f t="shared" si="23"/>
        <v/>
      </c>
      <c r="W186" s="8"/>
      <c r="AR186" s="2" t="str">
        <f t="shared" si="24"/>
        <v/>
      </c>
      <c r="AS186" s="2" t="str">
        <f t="shared" si="19"/>
        <v/>
      </c>
      <c r="AT186" s="2" t="str">
        <f>IF(AR186="","",IF(AND(H186&gt;='Intersection Mileposts'!$F$5,H186&lt;='Intersection Mileposts'!$G$5),"Y",IF(AND(H186&gt;='Intersection Mileposts'!$F$6,H186&lt;='Intersection Mileposts'!$G$6),"Y",IF(AND(H186&gt;='Intersection Mileposts'!$F$7,H186&lt;='Intersection Mileposts'!$G$7),"Y",IF(AND(H186&gt;='Intersection Mileposts'!$F$8,H186&lt;='Intersection Mileposts'!$G$8),"Y",IF(AND(H186&gt;='Intersection Mileposts'!$F$9,H186&lt;='Intersection Mileposts'!$G$9),"Y",IF(AND(H186&gt;='Intersection Mileposts'!$F$10,H186&lt;='Intersection Mileposts'!$G$10),"Y",IF(AND(H186&gt;='Intersection Mileposts'!$F$11,H186&lt;='Intersection Mileposts'!$G$11),"Y",IF(AND(H186&gt;='Intersection Mileposts'!$F$12,H186&lt;='Intersection Mileposts'!$G$12),"Y",IF(AND(H186&gt;='Intersection Mileposts'!$F$13,H186&lt;='Intersection Mileposts'!$G$13),"Y",IF(AND(H186&gt;='Intersection Mileposts'!$F$14,H186&lt;='Intersection Mileposts'!$G$14),"Y",IF(AND(H186&gt;='Intersection Mileposts'!$F$15,H186&lt;='Intersection Mileposts'!$G$15),"Y",IF(AND(H186&gt;='Intersection Mileposts'!$F$16,H186&lt;='Intersection Mileposts'!$G$16),"Y",IF(AND(H186&gt;='Intersection Mileposts'!$F$17,H186&lt;='Intersection Mileposts'!$G$17),"Y",IF(AND(H186&gt;='Intersection Mileposts'!$F$18,H186&lt;='Intersection Mileposts'!$G$18),"Y",IF(AND(H186&gt;='Intersection Mileposts'!$F$19,H186&lt;='Intersection Mileposts'!$G$19),"Y",IF(AND(H186&gt;='Intersection Mileposts'!$F$20,H186&lt;='Intersection Mileposts'!$G$20),"Y",IF(AND(H186&gt;='Intersection Mileposts'!$F$21,H186&lt;='Intersection Mileposts'!$G$21),"Y",IF(AND(H186&gt;='Intersection Mileposts'!$F$22,H186&lt;='Intersection Mileposts'!$G$22),"Y",IF(AND(H186&gt;='Intersection Mileposts'!$F$23,H186&lt;='Intersection Mileposts'!$G$23),"Y",IF(AND(H186&gt;='Intersection Mileposts'!$F$24,H186&lt;='Intersection Mileposts'!$G$24),"Y",IF(AND(H186&gt;='Intersection Mileposts'!$F$25,H186&lt;='Intersection Mileposts'!$G$25),"Y",IF(AND(H186&gt;='Intersection Mileposts'!$F$26,H186&lt;='Intersection Mileposts'!$G$26),"Y",IF(AND(H186&gt;='Intersection Mileposts'!$F$27,H186&lt;='Intersection Mileposts'!$G$27),"Y",IF(AND(H186&gt;='Intersection Mileposts'!$F$28,H186&lt;='Intersection Mileposts'!$G$28),"Y",IF(AND(H186&gt;='Intersection Mileposts'!$F$29,H186&lt;='Intersection Mileposts'!$G$29),"Y", IF(AND(H186&gt;='Intersection Mileposts'!$F$30,H186&lt;='Intersection Mileposts'!$G$30),"Y",IF(AND(H186&gt;='Intersection Mileposts'!$F$31,H186&lt;='Intersection Mileposts'!$G$31),"Y",IF(AND(H186&gt;='Intersection Mileposts'!$F$32,H186&lt;='Intersection Mileposts'!$G$32),"Y",IF(AND(H186&gt;='Intersection Mileposts'!$F$33,H186&lt;='Intersection Mileposts'!$G$33),"Y",IF(AND(H186&gt;='Intersection Mileposts'!$F$34,H186&lt;='Intersection Mileposts'!$G$34),"Y",IF(AND(H186&gt;='Intersection Mileposts'!$F$35,H186&lt;='Intersection Mileposts'!$G$35),"Y",IF(AND(H186&gt;='Intersection Mileposts'!$F$36,H186&lt;='Intersection Mileposts'!$G$36),"Y",IF(AND(H186&gt;='Intersection Mileposts'!$F$37,H186&lt;='Intersection Mileposts'!$G$37),"Y",IF(AND(H186&gt;='Intersection Mileposts'!$F$38,H186&lt;='Intersection Mileposts'!$G$38),"Y",IF(AND(H186&gt;='Intersection Mileposts'!$F$39,H186&lt;='Intersection Mileposts'!$G$39),"Y","N"))))))))))))))))))))))))))))))))))))</f>
        <v/>
      </c>
    </row>
    <row r="187" spans="1:46" x14ac:dyDescent="0.35">
      <c r="A187" s="271"/>
      <c r="B187" s="269"/>
      <c r="C187" s="270"/>
      <c r="D187" s="270"/>
      <c r="E187" s="270"/>
      <c r="F187" s="270"/>
      <c r="G187" s="272"/>
      <c r="H187" s="273"/>
      <c r="I187" s="271"/>
      <c r="J187" s="268"/>
      <c r="K187" s="268"/>
      <c r="L187" s="274"/>
      <c r="M187" s="275"/>
      <c r="N187" s="276"/>
      <c r="P187" s="291" t="str">
        <f>IF(R187 = "", "", COUNT($R$4:R187))</f>
        <v/>
      </c>
      <c r="Q187" s="291" t="str">
        <f t="shared" si="17"/>
        <v/>
      </c>
      <c r="R187" s="292" t="str">
        <f t="shared" si="18"/>
        <v/>
      </c>
      <c r="S187" s="293" t="str">
        <f t="shared" si="20"/>
        <v/>
      </c>
      <c r="T187" s="294" t="str">
        <f t="shared" si="21"/>
        <v/>
      </c>
      <c r="U187" s="295" t="str">
        <f t="shared" si="22"/>
        <v/>
      </c>
      <c r="V187" s="296" t="str">
        <f t="shared" si="23"/>
        <v/>
      </c>
      <c r="W187" s="8"/>
      <c r="AR187" s="2" t="str">
        <f t="shared" si="24"/>
        <v/>
      </c>
      <c r="AS187" s="2" t="str">
        <f t="shared" si="19"/>
        <v/>
      </c>
      <c r="AT187" s="2" t="str">
        <f>IF(AR187="","",IF(AND(H187&gt;='Intersection Mileposts'!$F$5,H187&lt;='Intersection Mileposts'!$G$5),"Y",IF(AND(H187&gt;='Intersection Mileposts'!$F$6,H187&lt;='Intersection Mileposts'!$G$6),"Y",IF(AND(H187&gt;='Intersection Mileposts'!$F$7,H187&lt;='Intersection Mileposts'!$G$7),"Y",IF(AND(H187&gt;='Intersection Mileposts'!$F$8,H187&lt;='Intersection Mileposts'!$G$8),"Y",IF(AND(H187&gt;='Intersection Mileposts'!$F$9,H187&lt;='Intersection Mileposts'!$G$9),"Y",IF(AND(H187&gt;='Intersection Mileposts'!$F$10,H187&lt;='Intersection Mileposts'!$G$10),"Y",IF(AND(H187&gt;='Intersection Mileposts'!$F$11,H187&lt;='Intersection Mileposts'!$G$11),"Y",IF(AND(H187&gt;='Intersection Mileposts'!$F$12,H187&lt;='Intersection Mileposts'!$G$12),"Y",IF(AND(H187&gt;='Intersection Mileposts'!$F$13,H187&lt;='Intersection Mileposts'!$G$13),"Y",IF(AND(H187&gt;='Intersection Mileposts'!$F$14,H187&lt;='Intersection Mileposts'!$G$14),"Y",IF(AND(H187&gt;='Intersection Mileposts'!$F$15,H187&lt;='Intersection Mileposts'!$G$15),"Y",IF(AND(H187&gt;='Intersection Mileposts'!$F$16,H187&lt;='Intersection Mileposts'!$G$16),"Y",IF(AND(H187&gt;='Intersection Mileposts'!$F$17,H187&lt;='Intersection Mileposts'!$G$17),"Y",IF(AND(H187&gt;='Intersection Mileposts'!$F$18,H187&lt;='Intersection Mileposts'!$G$18),"Y",IF(AND(H187&gt;='Intersection Mileposts'!$F$19,H187&lt;='Intersection Mileposts'!$G$19),"Y",IF(AND(H187&gt;='Intersection Mileposts'!$F$20,H187&lt;='Intersection Mileposts'!$G$20),"Y",IF(AND(H187&gt;='Intersection Mileposts'!$F$21,H187&lt;='Intersection Mileposts'!$G$21),"Y",IF(AND(H187&gt;='Intersection Mileposts'!$F$22,H187&lt;='Intersection Mileposts'!$G$22),"Y",IF(AND(H187&gt;='Intersection Mileposts'!$F$23,H187&lt;='Intersection Mileposts'!$G$23),"Y",IF(AND(H187&gt;='Intersection Mileposts'!$F$24,H187&lt;='Intersection Mileposts'!$G$24),"Y",IF(AND(H187&gt;='Intersection Mileposts'!$F$25,H187&lt;='Intersection Mileposts'!$G$25),"Y",IF(AND(H187&gt;='Intersection Mileposts'!$F$26,H187&lt;='Intersection Mileposts'!$G$26),"Y",IF(AND(H187&gt;='Intersection Mileposts'!$F$27,H187&lt;='Intersection Mileposts'!$G$27),"Y",IF(AND(H187&gt;='Intersection Mileposts'!$F$28,H187&lt;='Intersection Mileposts'!$G$28),"Y",IF(AND(H187&gt;='Intersection Mileposts'!$F$29,H187&lt;='Intersection Mileposts'!$G$29),"Y", IF(AND(H187&gt;='Intersection Mileposts'!$F$30,H187&lt;='Intersection Mileposts'!$G$30),"Y",IF(AND(H187&gt;='Intersection Mileposts'!$F$31,H187&lt;='Intersection Mileposts'!$G$31),"Y",IF(AND(H187&gt;='Intersection Mileposts'!$F$32,H187&lt;='Intersection Mileposts'!$G$32),"Y",IF(AND(H187&gt;='Intersection Mileposts'!$F$33,H187&lt;='Intersection Mileposts'!$G$33),"Y",IF(AND(H187&gt;='Intersection Mileposts'!$F$34,H187&lt;='Intersection Mileposts'!$G$34),"Y",IF(AND(H187&gt;='Intersection Mileposts'!$F$35,H187&lt;='Intersection Mileposts'!$G$35),"Y",IF(AND(H187&gt;='Intersection Mileposts'!$F$36,H187&lt;='Intersection Mileposts'!$G$36),"Y",IF(AND(H187&gt;='Intersection Mileposts'!$F$37,H187&lt;='Intersection Mileposts'!$G$37),"Y",IF(AND(H187&gt;='Intersection Mileposts'!$F$38,H187&lt;='Intersection Mileposts'!$G$38),"Y",IF(AND(H187&gt;='Intersection Mileposts'!$F$39,H187&lt;='Intersection Mileposts'!$G$39),"Y","N"))))))))))))))))))))))))))))))))))))</f>
        <v/>
      </c>
    </row>
    <row r="188" spans="1:46" x14ac:dyDescent="0.35">
      <c r="A188" s="271"/>
      <c r="B188" s="269"/>
      <c r="C188" s="270"/>
      <c r="D188" s="270"/>
      <c r="E188" s="270"/>
      <c r="F188" s="270"/>
      <c r="G188" s="272"/>
      <c r="H188" s="273"/>
      <c r="I188" s="271"/>
      <c r="J188" s="268"/>
      <c r="K188" s="268"/>
      <c r="L188" s="274"/>
      <c r="M188" s="275"/>
      <c r="N188" s="276"/>
      <c r="P188" s="291" t="str">
        <f>IF(R188 = "", "", COUNT($R$4:R188))</f>
        <v/>
      </c>
      <c r="Q188" s="291" t="str">
        <f t="shared" si="17"/>
        <v/>
      </c>
      <c r="R188" s="292" t="str">
        <f t="shared" si="18"/>
        <v/>
      </c>
      <c r="S188" s="293" t="str">
        <f t="shared" si="20"/>
        <v/>
      </c>
      <c r="T188" s="294" t="str">
        <f t="shared" si="21"/>
        <v/>
      </c>
      <c r="U188" s="295" t="str">
        <f t="shared" si="22"/>
        <v/>
      </c>
      <c r="V188" s="296" t="str">
        <f t="shared" si="23"/>
        <v/>
      </c>
      <c r="W188" s="8"/>
      <c r="AR188" s="2" t="str">
        <f t="shared" si="24"/>
        <v/>
      </c>
      <c r="AS188" s="2" t="str">
        <f t="shared" si="19"/>
        <v/>
      </c>
      <c r="AT188" s="2" t="str">
        <f>IF(AR188="","",IF(AND(H188&gt;='Intersection Mileposts'!$F$5,H188&lt;='Intersection Mileposts'!$G$5),"Y",IF(AND(H188&gt;='Intersection Mileposts'!$F$6,H188&lt;='Intersection Mileposts'!$G$6),"Y",IF(AND(H188&gt;='Intersection Mileposts'!$F$7,H188&lt;='Intersection Mileposts'!$G$7),"Y",IF(AND(H188&gt;='Intersection Mileposts'!$F$8,H188&lt;='Intersection Mileposts'!$G$8),"Y",IF(AND(H188&gt;='Intersection Mileposts'!$F$9,H188&lt;='Intersection Mileposts'!$G$9),"Y",IF(AND(H188&gt;='Intersection Mileposts'!$F$10,H188&lt;='Intersection Mileposts'!$G$10),"Y",IF(AND(H188&gt;='Intersection Mileposts'!$F$11,H188&lt;='Intersection Mileposts'!$G$11),"Y",IF(AND(H188&gt;='Intersection Mileposts'!$F$12,H188&lt;='Intersection Mileposts'!$G$12),"Y",IF(AND(H188&gt;='Intersection Mileposts'!$F$13,H188&lt;='Intersection Mileposts'!$G$13),"Y",IF(AND(H188&gt;='Intersection Mileposts'!$F$14,H188&lt;='Intersection Mileposts'!$G$14),"Y",IF(AND(H188&gt;='Intersection Mileposts'!$F$15,H188&lt;='Intersection Mileposts'!$G$15),"Y",IF(AND(H188&gt;='Intersection Mileposts'!$F$16,H188&lt;='Intersection Mileposts'!$G$16),"Y",IF(AND(H188&gt;='Intersection Mileposts'!$F$17,H188&lt;='Intersection Mileposts'!$G$17),"Y",IF(AND(H188&gt;='Intersection Mileposts'!$F$18,H188&lt;='Intersection Mileposts'!$G$18),"Y",IF(AND(H188&gt;='Intersection Mileposts'!$F$19,H188&lt;='Intersection Mileposts'!$G$19),"Y",IF(AND(H188&gt;='Intersection Mileposts'!$F$20,H188&lt;='Intersection Mileposts'!$G$20),"Y",IF(AND(H188&gt;='Intersection Mileposts'!$F$21,H188&lt;='Intersection Mileposts'!$G$21),"Y",IF(AND(H188&gt;='Intersection Mileposts'!$F$22,H188&lt;='Intersection Mileposts'!$G$22),"Y",IF(AND(H188&gt;='Intersection Mileposts'!$F$23,H188&lt;='Intersection Mileposts'!$G$23),"Y",IF(AND(H188&gt;='Intersection Mileposts'!$F$24,H188&lt;='Intersection Mileposts'!$G$24),"Y",IF(AND(H188&gt;='Intersection Mileposts'!$F$25,H188&lt;='Intersection Mileposts'!$G$25),"Y",IF(AND(H188&gt;='Intersection Mileposts'!$F$26,H188&lt;='Intersection Mileposts'!$G$26),"Y",IF(AND(H188&gt;='Intersection Mileposts'!$F$27,H188&lt;='Intersection Mileposts'!$G$27),"Y",IF(AND(H188&gt;='Intersection Mileposts'!$F$28,H188&lt;='Intersection Mileposts'!$G$28),"Y",IF(AND(H188&gt;='Intersection Mileposts'!$F$29,H188&lt;='Intersection Mileposts'!$G$29),"Y", IF(AND(H188&gt;='Intersection Mileposts'!$F$30,H188&lt;='Intersection Mileposts'!$G$30),"Y",IF(AND(H188&gt;='Intersection Mileposts'!$F$31,H188&lt;='Intersection Mileposts'!$G$31),"Y",IF(AND(H188&gt;='Intersection Mileposts'!$F$32,H188&lt;='Intersection Mileposts'!$G$32),"Y",IF(AND(H188&gt;='Intersection Mileposts'!$F$33,H188&lt;='Intersection Mileposts'!$G$33),"Y",IF(AND(H188&gt;='Intersection Mileposts'!$F$34,H188&lt;='Intersection Mileposts'!$G$34),"Y",IF(AND(H188&gt;='Intersection Mileposts'!$F$35,H188&lt;='Intersection Mileposts'!$G$35),"Y",IF(AND(H188&gt;='Intersection Mileposts'!$F$36,H188&lt;='Intersection Mileposts'!$G$36),"Y",IF(AND(H188&gt;='Intersection Mileposts'!$F$37,H188&lt;='Intersection Mileposts'!$G$37),"Y",IF(AND(H188&gt;='Intersection Mileposts'!$F$38,H188&lt;='Intersection Mileposts'!$G$38),"Y",IF(AND(H188&gt;='Intersection Mileposts'!$F$39,H188&lt;='Intersection Mileposts'!$G$39),"Y","N"))))))))))))))))))))))))))))))))))))</f>
        <v/>
      </c>
    </row>
    <row r="189" spans="1:46" x14ac:dyDescent="0.35">
      <c r="A189" s="271"/>
      <c r="B189" s="269"/>
      <c r="C189" s="270"/>
      <c r="D189" s="270"/>
      <c r="E189" s="270"/>
      <c r="F189" s="270"/>
      <c r="G189" s="272"/>
      <c r="H189" s="273"/>
      <c r="I189" s="271"/>
      <c r="J189" s="268"/>
      <c r="K189" s="268"/>
      <c r="L189" s="274"/>
      <c r="M189" s="275"/>
      <c r="N189" s="276"/>
      <c r="P189" s="291" t="str">
        <f>IF(R189 = "", "", COUNT($R$4:R189))</f>
        <v/>
      </c>
      <c r="Q189" s="291" t="str">
        <f t="shared" si="17"/>
        <v/>
      </c>
      <c r="R189" s="292" t="str">
        <f t="shared" si="18"/>
        <v/>
      </c>
      <c r="S189" s="293" t="str">
        <f t="shared" si="20"/>
        <v/>
      </c>
      <c r="T189" s="294" t="str">
        <f t="shared" si="21"/>
        <v/>
      </c>
      <c r="U189" s="295" t="str">
        <f t="shared" si="22"/>
        <v/>
      </c>
      <c r="V189" s="296" t="str">
        <f t="shared" si="23"/>
        <v/>
      </c>
      <c r="W189" s="8"/>
      <c r="AR189" s="2" t="str">
        <f t="shared" si="24"/>
        <v/>
      </c>
      <c r="AS189" s="2" t="str">
        <f t="shared" si="19"/>
        <v/>
      </c>
      <c r="AT189" s="2" t="str">
        <f>IF(AR189="","",IF(AND(H189&gt;='Intersection Mileposts'!$F$5,H189&lt;='Intersection Mileposts'!$G$5),"Y",IF(AND(H189&gt;='Intersection Mileposts'!$F$6,H189&lt;='Intersection Mileposts'!$G$6),"Y",IF(AND(H189&gt;='Intersection Mileposts'!$F$7,H189&lt;='Intersection Mileposts'!$G$7),"Y",IF(AND(H189&gt;='Intersection Mileposts'!$F$8,H189&lt;='Intersection Mileposts'!$G$8),"Y",IF(AND(H189&gt;='Intersection Mileposts'!$F$9,H189&lt;='Intersection Mileposts'!$G$9),"Y",IF(AND(H189&gt;='Intersection Mileposts'!$F$10,H189&lt;='Intersection Mileposts'!$G$10),"Y",IF(AND(H189&gt;='Intersection Mileposts'!$F$11,H189&lt;='Intersection Mileposts'!$G$11),"Y",IF(AND(H189&gt;='Intersection Mileposts'!$F$12,H189&lt;='Intersection Mileposts'!$G$12),"Y",IF(AND(H189&gt;='Intersection Mileposts'!$F$13,H189&lt;='Intersection Mileposts'!$G$13),"Y",IF(AND(H189&gt;='Intersection Mileposts'!$F$14,H189&lt;='Intersection Mileposts'!$G$14),"Y",IF(AND(H189&gt;='Intersection Mileposts'!$F$15,H189&lt;='Intersection Mileposts'!$G$15),"Y",IF(AND(H189&gt;='Intersection Mileposts'!$F$16,H189&lt;='Intersection Mileposts'!$G$16),"Y",IF(AND(H189&gt;='Intersection Mileposts'!$F$17,H189&lt;='Intersection Mileposts'!$G$17),"Y",IF(AND(H189&gt;='Intersection Mileposts'!$F$18,H189&lt;='Intersection Mileposts'!$G$18),"Y",IF(AND(H189&gt;='Intersection Mileposts'!$F$19,H189&lt;='Intersection Mileposts'!$G$19),"Y",IF(AND(H189&gt;='Intersection Mileposts'!$F$20,H189&lt;='Intersection Mileposts'!$G$20),"Y",IF(AND(H189&gt;='Intersection Mileposts'!$F$21,H189&lt;='Intersection Mileposts'!$G$21),"Y",IF(AND(H189&gt;='Intersection Mileposts'!$F$22,H189&lt;='Intersection Mileposts'!$G$22),"Y",IF(AND(H189&gt;='Intersection Mileposts'!$F$23,H189&lt;='Intersection Mileposts'!$G$23),"Y",IF(AND(H189&gt;='Intersection Mileposts'!$F$24,H189&lt;='Intersection Mileposts'!$G$24),"Y",IF(AND(H189&gt;='Intersection Mileposts'!$F$25,H189&lt;='Intersection Mileposts'!$G$25),"Y",IF(AND(H189&gt;='Intersection Mileposts'!$F$26,H189&lt;='Intersection Mileposts'!$G$26),"Y",IF(AND(H189&gt;='Intersection Mileposts'!$F$27,H189&lt;='Intersection Mileposts'!$G$27),"Y",IF(AND(H189&gt;='Intersection Mileposts'!$F$28,H189&lt;='Intersection Mileposts'!$G$28),"Y",IF(AND(H189&gt;='Intersection Mileposts'!$F$29,H189&lt;='Intersection Mileposts'!$G$29),"Y", IF(AND(H189&gt;='Intersection Mileposts'!$F$30,H189&lt;='Intersection Mileposts'!$G$30),"Y",IF(AND(H189&gt;='Intersection Mileposts'!$F$31,H189&lt;='Intersection Mileposts'!$G$31),"Y",IF(AND(H189&gt;='Intersection Mileposts'!$F$32,H189&lt;='Intersection Mileposts'!$G$32),"Y",IF(AND(H189&gt;='Intersection Mileposts'!$F$33,H189&lt;='Intersection Mileposts'!$G$33),"Y",IF(AND(H189&gt;='Intersection Mileposts'!$F$34,H189&lt;='Intersection Mileposts'!$G$34),"Y",IF(AND(H189&gt;='Intersection Mileposts'!$F$35,H189&lt;='Intersection Mileposts'!$G$35),"Y",IF(AND(H189&gt;='Intersection Mileposts'!$F$36,H189&lt;='Intersection Mileposts'!$G$36),"Y",IF(AND(H189&gt;='Intersection Mileposts'!$F$37,H189&lt;='Intersection Mileposts'!$G$37),"Y",IF(AND(H189&gt;='Intersection Mileposts'!$F$38,H189&lt;='Intersection Mileposts'!$G$38),"Y",IF(AND(H189&gt;='Intersection Mileposts'!$F$39,H189&lt;='Intersection Mileposts'!$G$39),"Y","N"))))))))))))))))))))))))))))))))))))</f>
        <v/>
      </c>
    </row>
    <row r="190" spans="1:46" x14ac:dyDescent="0.35">
      <c r="A190" s="271"/>
      <c r="B190" s="269"/>
      <c r="C190" s="270"/>
      <c r="D190" s="270"/>
      <c r="E190" s="270"/>
      <c r="F190" s="270"/>
      <c r="G190" s="272"/>
      <c r="H190" s="273"/>
      <c r="I190" s="271"/>
      <c r="J190" s="268"/>
      <c r="K190" s="268"/>
      <c r="L190" s="274"/>
      <c r="M190" s="275"/>
      <c r="N190" s="276"/>
      <c r="P190" s="291" t="str">
        <f>IF(R190 = "", "", COUNT($R$4:R190))</f>
        <v/>
      </c>
      <c r="Q190" s="291" t="str">
        <f t="shared" si="17"/>
        <v/>
      </c>
      <c r="R190" s="292" t="str">
        <f t="shared" si="18"/>
        <v/>
      </c>
      <c r="S190" s="293" t="str">
        <f t="shared" si="20"/>
        <v/>
      </c>
      <c r="T190" s="294" t="str">
        <f t="shared" si="21"/>
        <v/>
      </c>
      <c r="U190" s="295" t="str">
        <f t="shared" si="22"/>
        <v/>
      </c>
      <c r="V190" s="296" t="str">
        <f t="shared" si="23"/>
        <v/>
      </c>
      <c r="W190" s="8"/>
      <c r="AR190" s="2" t="str">
        <f t="shared" si="24"/>
        <v/>
      </c>
      <c r="AS190" s="2" t="str">
        <f t="shared" si="19"/>
        <v/>
      </c>
      <c r="AT190" s="2" t="str">
        <f>IF(AR190="","",IF(AND(H190&gt;='Intersection Mileposts'!$F$5,H190&lt;='Intersection Mileposts'!$G$5),"Y",IF(AND(H190&gt;='Intersection Mileposts'!$F$6,H190&lt;='Intersection Mileposts'!$G$6),"Y",IF(AND(H190&gt;='Intersection Mileposts'!$F$7,H190&lt;='Intersection Mileposts'!$G$7),"Y",IF(AND(H190&gt;='Intersection Mileposts'!$F$8,H190&lt;='Intersection Mileposts'!$G$8),"Y",IF(AND(H190&gt;='Intersection Mileposts'!$F$9,H190&lt;='Intersection Mileposts'!$G$9),"Y",IF(AND(H190&gt;='Intersection Mileposts'!$F$10,H190&lt;='Intersection Mileposts'!$G$10),"Y",IF(AND(H190&gt;='Intersection Mileposts'!$F$11,H190&lt;='Intersection Mileposts'!$G$11),"Y",IF(AND(H190&gt;='Intersection Mileposts'!$F$12,H190&lt;='Intersection Mileposts'!$G$12),"Y",IF(AND(H190&gt;='Intersection Mileposts'!$F$13,H190&lt;='Intersection Mileposts'!$G$13),"Y",IF(AND(H190&gt;='Intersection Mileposts'!$F$14,H190&lt;='Intersection Mileposts'!$G$14),"Y",IF(AND(H190&gt;='Intersection Mileposts'!$F$15,H190&lt;='Intersection Mileposts'!$G$15),"Y",IF(AND(H190&gt;='Intersection Mileposts'!$F$16,H190&lt;='Intersection Mileposts'!$G$16),"Y",IF(AND(H190&gt;='Intersection Mileposts'!$F$17,H190&lt;='Intersection Mileposts'!$G$17),"Y",IF(AND(H190&gt;='Intersection Mileposts'!$F$18,H190&lt;='Intersection Mileposts'!$G$18),"Y",IF(AND(H190&gt;='Intersection Mileposts'!$F$19,H190&lt;='Intersection Mileposts'!$G$19),"Y",IF(AND(H190&gt;='Intersection Mileposts'!$F$20,H190&lt;='Intersection Mileposts'!$G$20),"Y",IF(AND(H190&gt;='Intersection Mileposts'!$F$21,H190&lt;='Intersection Mileposts'!$G$21),"Y",IF(AND(H190&gt;='Intersection Mileposts'!$F$22,H190&lt;='Intersection Mileposts'!$G$22),"Y",IF(AND(H190&gt;='Intersection Mileposts'!$F$23,H190&lt;='Intersection Mileposts'!$G$23),"Y",IF(AND(H190&gt;='Intersection Mileposts'!$F$24,H190&lt;='Intersection Mileposts'!$G$24),"Y",IF(AND(H190&gt;='Intersection Mileposts'!$F$25,H190&lt;='Intersection Mileposts'!$G$25),"Y",IF(AND(H190&gt;='Intersection Mileposts'!$F$26,H190&lt;='Intersection Mileposts'!$G$26),"Y",IF(AND(H190&gt;='Intersection Mileposts'!$F$27,H190&lt;='Intersection Mileposts'!$G$27),"Y",IF(AND(H190&gt;='Intersection Mileposts'!$F$28,H190&lt;='Intersection Mileposts'!$G$28),"Y",IF(AND(H190&gt;='Intersection Mileposts'!$F$29,H190&lt;='Intersection Mileposts'!$G$29),"Y", IF(AND(H190&gt;='Intersection Mileposts'!$F$30,H190&lt;='Intersection Mileposts'!$G$30),"Y",IF(AND(H190&gt;='Intersection Mileposts'!$F$31,H190&lt;='Intersection Mileposts'!$G$31),"Y",IF(AND(H190&gt;='Intersection Mileposts'!$F$32,H190&lt;='Intersection Mileposts'!$G$32),"Y",IF(AND(H190&gt;='Intersection Mileposts'!$F$33,H190&lt;='Intersection Mileposts'!$G$33),"Y",IF(AND(H190&gt;='Intersection Mileposts'!$F$34,H190&lt;='Intersection Mileposts'!$G$34),"Y",IF(AND(H190&gt;='Intersection Mileposts'!$F$35,H190&lt;='Intersection Mileposts'!$G$35),"Y",IF(AND(H190&gt;='Intersection Mileposts'!$F$36,H190&lt;='Intersection Mileposts'!$G$36),"Y",IF(AND(H190&gt;='Intersection Mileposts'!$F$37,H190&lt;='Intersection Mileposts'!$G$37),"Y",IF(AND(H190&gt;='Intersection Mileposts'!$F$38,H190&lt;='Intersection Mileposts'!$G$38),"Y",IF(AND(H190&gt;='Intersection Mileposts'!$F$39,H190&lt;='Intersection Mileposts'!$G$39),"Y","N"))))))))))))))))))))))))))))))))))))</f>
        <v/>
      </c>
    </row>
    <row r="191" spans="1:46" x14ac:dyDescent="0.35">
      <c r="A191" s="271"/>
      <c r="B191" s="269"/>
      <c r="C191" s="270"/>
      <c r="D191" s="270"/>
      <c r="E191" s="270"/>
      <c r="F191" s="270"/>
      <c r="G191" s="272"/>
      <c r="H191" s="273"/>
      <c r="I191" s="271"/>
      <c r="J191" s="268"/>
      <c r="K191" s="268"/>
      <c r="L191" s="274"/>
      <c r="M191" s="275"/>
      <c r="N191" s="276"/>
      <c r="P191" s="291" t="str">
        <f>IF(R191 = "", "", COUNT($R$4:R191))</f>
        <v/>
      </c>
      <c r="Q191" s="291" t="str">
        <f t="shared" si="17"/>
        <v/>
      </c>
      <c r="R191" s="292" t="str">
        <f t="shared" si="18"/>
        <v/>
      </c>
      <c r="S191" s="293" t="str">
        <f t="shared" si="20"/>
        <v/>
      </c>
      <c r="T191" s="294" t="str">
        <f t="shared" si="21"/>
        <v/>
      </c>
      <c r="U191" s="295" t="str">
        <f t="shared" si="22"/>
        <v/>
      </c>
      <c r="V191" s="296" t="str">
        <f t="shared" si="23"/>
        <v/>
      </c>
      <c r="W191" s="8"/>
      <c r="AR191" s="2" t="str">
        <f t="shared" si="24"/>
        <v/>
      </c>
      <c r="AS191" s="2" t="str">
        <f t="shared" si="19"/>
        <v/>
      </c>
      <c r="AT191" s="2" t="str">
        <f>IF(AR191="","",IF(AND(H191&gt;='Intersection Mileposts'!$F$5,H191&lt;='Intersection Mileposts'!$G$5),"Y",IF(AND(H191&gt;='Intersection Mileposts'!$F$6,H191&lt;='Intersection Mileposts'!$G$6),"Y",IF(AND(H191&gt;='Intersection Mileposts'!$F$7,H191&lt;='Intersection Mileposts'!$G$7),"Y",IF(AND(H191&gt;='Intersection Mileposts'!$F$8,H191&lt;='Intersection Mileposts'!$G$8),"Y",IF(AND(H191&gt;='Intersection Mileposts'!$F$9,H191&lt;='Intersection Mileposts'!$G$9),"Y",IF(AND(H191&gt;='Intersection Mileposts'!$F$10,H191&lt;='Intersection Mileposts'!$G$10),"Y",IF(AND(H191&gt;='Intersection Mileposts'!$F$11,H191&lt;='Intersection Mileposts'!$G$11),"Y",IF(AND(H191&gt;='Intersection Mileposts'!$F$12,H191&lt;='Intersection Mileposts'!$G$12),"Y",IF(AND(H191&gt;='Intersection Mileposts'!$F$13,H191&lt;='Intersection Mileposts'!$G$13),"Y",IF(AND(H191&gt;='Intersection Mileposts'!$F$14,H191&lt;='Intersection Mileposts'!$G$14),"Y",IF(AND(H191&gt;='Intersection Mileposts'!$F$15,H191&lt;='Intersection Mileposts'!$G$15),"Y",IF(AND(H191&gt;='Intersection Mileposts'!$F$16,H191&lt;='Intersection Mileposts'!$G$16),"Y",IF(AND(H191&gt;='Intersection Mileposts'!$F$17,H191&lt;='Intersection Mileposts'!$G$17),"Y",IF(AND(H191&gt;='Intersection Mileposts'!$F$18,H191&lt;='Intersection Mileposts'!$G$18),"Y",IF(AND(H191&gt;='Intersection Mileposts'!$F$19,H191&lt;='Intersection Mileposts'!$G$19),"Y",IF(AND(H191&gt;='Intersection Mileposts'!$F$20,H191&lt;='Intersection Mileposts'!$G$20),"Y",IF(AND(H191&gt;='Intersection Mileposts'!$F$21,H191&lt;='Intersection Mileposts'!$G$21),"Y",IF(AND(H191&gt;='Intersection Mileposts'!$F$22,H191&lt;='Intersection Mileposts'!$G$22),"Y",IF(AND(H191&gt;='Intersection Mileposts'!$F$23,H191&lt;='Intersection Mileposts'!$G$23),"Y",IF(AND(H191&gt;='Intersection Mileposts'!$F$24,H191&lt;='Intersection Mileposts'!$G$24),"Y",IF(AND(H191&gt;='Intersection Mileposts'!$F$25,H191&lt;='Intersection Mileposts'!$G$25),"Y",IF(AND(H191&gt;='Intersection Mileposts'!$F$26,H191&lt;='Intersection Mileposts'!$G$26),"Y",IF(AND(H191&gt;='Intersection Mileposts'!$F$27,H191&lt;='Intersection Mileposts'!$G$27),"Y",IF(AND(H191&gt;='Intersection Mileposts'!$F$28,H191&lt;='Intersection Mileposts'!$G$28),"Y",IF(AND(H191&gt;='Intersection Mileposts'!$F$29,H191&lt;='Intersection Mileposts'!$G$29),"Y", IF(AND(H191&gt;='Intersection Mileposts'!$F$30,H191&lt;='Intersection Mileposts'!$G$30),"Y",IF(AND(H191&gt;='Intersection Mileposts'!$F$31,H191&lt;='Intersection Mileposts'!$G$31),"Y",IF(AND(H191&gt;='Intersection Mileposts'!$F$32,H191&lt;='Intersection Mileposts'!$G$32),"Y",IF(AND(H191&gt;='Intersection Mileposts'!$F$33,H191&lt;='Intersection Mileposts'!$G$33),"Y",IF(AND(H191&gt;='Intersection Mileposts'!$F$34,H191&lt;='Intersection Mileposts'!$G$34),"Y",IF(AND(H191&gt;='Intersection Mileposts'!$F$35,H191&lt;='Intersection Mileposts'!$G$35),"Y",IF(AND(H191&gt;='Intersection Mileposts'!$F$36,H191&lt;='Intersection Mileposts'!$G$36),"Y",IF(AND(H191&gt;='Intersection Mileposts'!$F$37,H191&lt;='Intersection Mileposts'!$G$37),"Y",IF(AND(H191&gt;='Intersection Mileposts'!$F$38,H191&lt;='Intersection Mileposts'!$G$38),"Y",IF(AND(H191&gt;='Intersection Mileposts'!$F$39,H191&lt;='Intersection Mileposts'!$G$39),"Y","N"))))))))))))))))))))))))))))))))))))</f>
        <v/>
      </c>
    </row>
    <row r="192" spans="1:46" x14ac:dyDescent="0.35">
      <c r="A192" s="271"/>
      <c r="B192" s="269"/>
      <c r="C192" s="270"/>
      <c r="D192" s="270"/>
      <c r="E192" s="270"/>
      <c r="F192" s="270"/>
      <c r="G192" s="272"/>
      <c r="H192" s="273"/>
      <c r="I192" s="271"/>
      <c r="J192" s="268"/>
      <c r="K192" s="268"/>
      <c r="L192" s="274"/>
      <c r="M192" s="275"/>
      <c r="N192" s="276"/>
      <c r="P192" s="291" t="str">
        <f>IF(R192 = "", "", COUNT($R$4:R192))</f>
        <v/>
      </c>
      <c r="Q192" s="291" t="str">
        <f t="shared" si="17"/>
        <v/>
      </c>
      <c r="R192" s="292" t="str">
        <f t="shared" si="18"/>
        <v/>
      </c>
      <c r="S192" s="293" t="str">
        <f t="shared" si="20"/>
        <v/>
      </c>
      <c r="T192" s="294" t="str">
        <f t="shared" si="21"/>
        <v/>
      </c>
      <c r="U192" s="295" t="str">
        <f t="shared" si="22"/>
        <v/>
      </c>
      <c r="V192" s="296" t="str">
        <f t="shared" si="23"/>
        <v/>
      </c>
      <c r="W192" s="8"/>
      <c r="AR192" s="2" t="str">
        <f t="shared" si="24"/>
        <v/>
      </c>
      <c r="AS192" s="2" t="str">
        <f t="shared" si="19"/>
        <v/>
      </c>
      <c r="AT192" s="2" t="str">
        <f>IF(AR192="","",IF(AND(H192&gt;='Intersection Mileposts'!$F$5,H192&lt;='Intersection Mileposts'!$G$5),"Y",IF(AND(H192&gt;='Intersection Mileposts'!$F$6,H192&lt;='Intersection Mileposts'!$G$6),"Y",IF(AND(H192&gt;='Intersection Mileposts'!$F$7,H192&lt;='Intersection Mileposts'!$G$7),"Y",IF(AND(H192&gt;='Intersection Mileposts'!$F$8,H192&lt;='Intersection Mileposts'!$G$8),"Y",IF(AND(H192&gt;='Intersection Mileposts'!$F$9,H192&lt;='Intersection Mileposts'!$G$9),"Y",IF(AND(H192&gt;='Intersection Mileposts'!$F$10,H192&lt;='Intersection Mileposts'!$G$10),"Y",IF(AND(H192&gt;='Intersection Mileposts'!$F$11,H192&lt;='Intersection Mileposts'!$G$11),"Y",IF(AND(H192&gt;='Intersection Mileposts'!$F$12,H192&lt;='Intersection Mileposts'!$G$12),"Y",IF(AND(H192&gt;='Intersection Mileposts'!$F$13,H192&lt;='Intersection Mileposts'!$G$13),"Y",IF(AND(H192&gt;='Intersection Mileposts'!$F$14,H192&lt;='Intersection Mileposts'!$G$14),"Y",IF(AND(H192&gt;='Intersection Mileposts'!$F$15,H192&lt;='Intersection Mileposts'!$G$15),"Y",IF(AND(H192&gt;='Intersection Mileposts'!$F$16,H192&lt;='Intersection Mileposts'!$G$16),"Y",IF(AND(H192&gt;='Intersection Mileposts'!$F$17,H192&lt;='Intersection Mileposts'!$G$17),"Y",IF(AND(H192&gt;='Intersection Mileposts'!$F$18,H192&lt;='Intersection Mileposts'!$G$18),"Y",IF(AND(H192&gt;='Intersection Mileposts'!$F$19,H192&lt;='Intersection Mileposts'!$G$19),"Y",IF(AND(H192&gt;='Intersection Mileposts'!$F$20,H192&lt;='Intersection Mileposts'!$G$20),"Y",IF(AND(H192&gt;='Intersection Mileposts'!$F$21,H192&lt;='Intersection Mileposts'!$G$21),"Y",IF(AND(H192&gt;='Intersection Mileposts'!$F$22,H192&lt;='Intersection Mileposts'!$G$22),"Y",IF(AND(H192&gt;='Intersection Mileposts'!$F$23,H192&lt;='Intersection Mileposts'!$G$23),"Y",IF(AND(H192&gt;='Intersection Mileposts'!$F$24,H192&lt;='Intersection Mileposts'!$G$24),"Y",IF(AND(H192&gt;='Intersection Mileposts'!$F$25,H192&lt;='Intersection Mileposts'!$G$25),"Y",IF(AND(H192&gt;='Intersection Mileposts'!$F$26,H192&lt;='Intersection Mileposts'!$G$26),"Y",IF(AND(H192&gt;='Intersection Mileposts'!$F$27,H192&lt;='Intersection Mileposts'!$G$27),"Y",IF(AND(H192&gt;='Intersection Mileposts'!$F$28,H192&lt;='Intersection Mileposts'!$G$28),"Y",IF(AND(H192&gt;='Intersection Mileposts'!$F$29,H192&lt;='Intersection Mileposts'!$G$29),"Y", IF(AND(H192&gt;='Intersection Mileposts'!$F$30,H192&lt;='Intersection Mileposts'!$G$30),"Y",IF(AND(H192&gt;='Intersection Mileposts'!$F$31,H192&lt;='Intersection Mileposts'!$G$31),"Y",IF(AND(H192&gt;='Intersection Mileposts'!$F$32,H192&lt;='Intersection Mileposts'!$G$32),"Y",IF(AND(H192&gt;='Intersection Mileposts'!$F$33,H192&lt;='Intersection Mileposts'!$G$33),"Y",IF(AND(H192&gt;='Intersection Mileposts'!$F$34,H192&lt;='Intersection Mileposts'!$G$34),"Y",IF(AND(H192&gt;='Intersection Mileposts'!$F$35,H192&lt;='Intersection Mileposts'!$G$35),"Y",IF(AND(H192&gt;='Intersection Mileposts'!$F$36,H192&lt;='Intersection Mileposts'!$G$36),"Y",IF(AND(H192&gt;='Intersection Mileposts'!$F$37,H192&lt;='Intersection Mileposts'!$G$37),"Y",IF(AND(H192&gt;='Intersection Mileposts'!$F$38,H192&lt;='Intersection Mileposts'!$G$38),"Y",IF(AND(H192&gt;='Intersection Mileposts'!$F$39,H192&lt;='Intersection Mileposts'!$G$39),"Y","N"))))))))))))))))))))))))))))))))))))</f>
        <v/>
      </c>
    </row>
    <row r="193" spans="1:46" x14ac:dyDescent="0.35">
      <c r="A193" s="271"/>
      <c r="B193" s="269"/>
      <c r="C193" s="270"/>
      <c r="D193" s="270"/>
      <c r="E193" s="270"/>
      <c r="F193" s="270"/>
      <c r="G193" s="272"/>
      <c r="H193" s="273"/>
      <c r="I193" s="271"/>
      <c r="J193" s="268"/>
      <c r="K193" s="268"/>
      <c r="L193" s="274"/>
      <c r="M193" s="275"/>
      <c r="N193" s="276"/>
      <c r="P193" s="291" t="str">
        <f>IF(R193 = "", "", COUNT($R$4:R193))</f>
        <v/>
      </c>
      <c r="Q193" s="291" t="str">
        <f t="shared" si="17"/>
        <v/>
      </c>
      <c r="R193" s="292" t="str">
        <f t="shared" si="18"/>
        <v/>
      </c>
      <c r="S193" s="293" t="str">
        <f t="shared" si="20"/>
        <v/>
      </c>
      <c r="T193" s="294" t="str">
        <f t="shared" si="21"/>
        <v/>
      </c>
      <c r="U193" s="295" t="str">
        <f t="shared" si="22"/>
        <v/>
      </c>
      <c r="V193" s="296" t="str">
        <f t="shared" si="23"/>
        <v/>
      </c>
      <c r="W193" s="8"/>
      <c r="AR193" s="2" t="str">
        <f t="shared" si="24"/>
        <v/>
      </c>
      <c r="AS193" s="2" t="str">
        <f t="shared" si="19"/>
        <v/>
      </c>
      <c r="AT193" s="2" t="str">
        <f>IF(AR193="","",IF(AND(H193&gt;='Intersection Mileposts'!$F$5,H193&lt;='Intersection Mileposts'!$G$5),"Y",IF(AND(H193&gt;='Intersection Mileposts'!$F$6,H193&lt;='Intersection Mileposts'!$G$6),"Y",IF(AND(H193&gt;='Intersection Mileposts'!$F$7,H193&lt;='Intersection Mileposts'!$G$7),"Y",IF(AND(H193&gt;='Intersection Mileposts'!$F$8,H193&lt;='Intersection Mileposts'!$G$8),"Y",IF(AND(H193&gt;='Intersection Mileposts'!$F$9,H193&lt;='Intersection Mileposts'!$G$9),"Y",IF(AND(H193&gt;='Intersection Mileposts'!$F$10,H193&lt;='Intersection Mileposts'!$G$10),"Y",IF(AND(H193&gt;='Intersection Mileposts'!$F$11,H193&lt;='Intersection Mileposts'!$G$11),"Y",IF(AND(H193&gt;='Intersection Mileposts'!$F$12,H193&lt;='Intersection Mileposts'!$G$12),"Y",IF(AND(H193&gt;='Intersection Mileposts'!$F$13,H193&lt;='Intersection Mileposts'!$G$13),"Y",IF(AND(H193&gt;='Intersection Mileposts'!$F$14,H193&lt;='Intersection Mileposts'!$G$14),"Y",IF(AND(H193&gt;='Intersection Mileposts'!$F$15,H193&lt;='Intersection Mileposts'!$G$15),"Y",IF(AND(H193&gt;='Intersection Mileposts'!$F$16,H193&lt;='Intersection Mileposts'!$G$16),"Y",IF(AND(H193&gt;='Intersection Mileposts'!$F$17,H193&lt;='Intersection Mileposts'!$G$17),"Y",IF(AND(H193&gt;='Intersection Mileposts'!$F$18,H193&lt;='Intersection Mileposts'!$G$18),"Y",IF(AND(H193&gt;='Intersection Mileposts'!$F$19,H193&lt;='Intersection Mileposts'!$G$19),"Y",IF(AND(H193&gt;='Intersection Mileposts'!$F$20,H193&lt;='Intersection Mileposts'!$G$20),"Y",IF(AND(H193&gt;='Intersection Mileposts'!$F$21,H193&lt;='Intersection Mileposts'!$G$21),"Y",IF(AND(H193&gt;='Intersection Mileposts'!$F$22,H193&lt;='Intersection Mileposts'!$G$22),"Y",IF(AND(H193&gt;='Intersection Mileposts'!$F$23,H193&lt;='Intersection Mileposts'!$G$23),"Y",IF(AND(H193&gt;='Intersection Mileposts'!$F$24,H193&lt;='Intersection Mileposts'!$G$24),"Y",IF(AND(H193&gt;='Intersection Mileposts'!$F$25,H193&lt;='Intersection Mileposts'!$G$25),"Y",IF(AND(H193&gt;='Intersection Mileposts'!$F$26,H193&lt;='Intersection Mileposts'!$G$26),"Y",IF(AND(H193&gt;='Intersection Mileposts'!$F$27,H193&lt;='Intersection Mileposts'!$G$27),"Y",IF(AND(H193&gt;='Intersection Mileposts'!$F$28,H193&lt;='Intersection Mileposts'!$G$28),"Y",IF(AND(H193&gt;='Intersection Mileposts'!$F$29,H193&lt;='Intersection Mileposts'!$G$29),"Y", IF(AND(H193&gt;='Intersection Mileposts'!$F$30,H193&lt;='Intersection Mileposts'!$G$30),"Y",IF(AND(H193&gt;='Intersection Mileposts'!$F$31,H193&lt;='Intersection Mileposts'!$G$31),"Y",IF(AND(H193&gt;='Intersection Mileposts'!$F$32,H193&lt;='Intersection Mileposts'!$G$32),"Y",IF(AND(H193&gt;='Intersection Mileposts'!$F$33,H193&lt;='Intersection Mileposts'!$G$33),"Y",IF(AND(H193&gt;='Intersection Mileposts'!$F$34,H193&lt;='Intersection Mileposts'!$G$34),"Y",IF(AND(H193&gt;='Intersection Mileposts'!$F$35,H193&lt;='Intersection Mileposts'!$G$35),"Y",IF(AND(H193&gt;='Intersection Mileposts'!$F$36,H193&lt;='Intersection Mileposts'!$G$36),"Y",IF(AND(H193&gt;='Intersection Mileposts'!$F$37,H193&lt;='Intersection Mileposts'!$G$37),"Y",IF(AND(H193&gt;='Intersection Mileposts'!$F$38,H193&lt;='Intersection Mileposts'!$G$38),"Y",IF(AND(H193&gt;='Intersection Mileposts'!$F$39,H193&lt;='Intersection Mileposts'!$G$39),"Y","N"))))))))))))))))))))))))))))))))))))</f>
        <v/>
      </c>
    </row>
    <row r="194" spans="1:46" x14ac:dyDescent="0.35">
      <c r="A194" s="271"/>
      <c r="B194" s="269"/>
      <c r="C194" s="270"/>
      <c r="D194" s="270"/>
      <c r="E194" s="270"/>
      <c r="F194" s="270"/>
      <c r="G194" s="272"/>
      <c r="H194" s="273"/>
      <c r="I194" s="271"/>
      <c r="J194" s="268"/>
      <c r="K194" s="268"/>
      <c r="L194" s="274"/>
      <c r="M194" s="275"/>
      <c r="N194" s="276"/>
      <c r="P194" s="291" t="str">
        <f>IF(R194 = "", "", COUNT($R$4:R194))</f>
        <v/>
      </c>
      <c r="Q194" s="291" t="str">
        <f t="shared" si="17"/>
        <v/>
      </c>
      <c r="R194" s="292" t="str">
        <f t="shared" si="18"/>
        <v/>
      </c>
      <c r="S194" s="293" t="str">
        <f t="shared" si="20"/>
        <v/>
      </c>
      <c r="T194" s="294" t="str">
        <f t="shared" si="21"/>
        <v/>
      </c>
      <c r="U194" s="295" t="str">
        <f t="shared" si="22"/>
        <v/>
      </c>
      <c r="V194" s="296" t="str">
        <f t="shared" si="23"/>
        <v/>
      </c>
      <c r="W194" s="8"/>
      <c r="AR194" s="2" t="str">
        <f t="shared" si="24"/>
        <v/>
      </c>
      <c r="AS194" s="2" t="str">
        <f t="shared" si="19"/>
        <v/>
      </c>
      <c r="AT194" s="2" t="str">
        <f>IF(AR194="","",IF(AND(H194&gt;='Intersection Mileposts'!$F$5,H194&lt;='Intersection Mileposts'!$G$5),"Y",IF(AND(H194&gt;='Intersection Mileposts'!$F$6,H194&lt;='Intersection Mileposts'!$G$6),"Y",IF(AND(H194&gt;='Intersection Mileposts'!$F$7,H194&lt;='Intersection Mileposts'!$G$7),"Y",IF(AND(H194&gt;='Intersection Mileposts'!$F$8,H194&lt;='Intersection Mileposts'!$G$8),"Y",IF(AND(H194&gt;='Intersection Mileposts'!$F$9,H194&lt;='Intersection Mileposts'!$G$9),"Y",IF(AND(H194&gt;='Intersection Mileposts'!$F$10,H194&lt;='Intersection Mileposts'!$G$10),"Y",IF(AND(H194&gt;='Intersection Mileposts'!$F$11,H194&lt;='Intersection Mileposts'!$G$11),"Y",IF(AND(H194&gt;='Intersection Mileposts'!$F$12,H194&lt;='Intersection Mileposts'!$G$12),"Y",IF(AND(H194&gt;='Intersection Mileposts'!$F$13,H194&lt;='Intersection Mileposts'!$G$13),"Y",IF(AND(H194&gt;='Intersection Mileposts'!$F$14,H194&lt;='Intersection Mileposts'!$G$14),"Y",IF(AND(H194&gt;='Intersection Mileposts'!$F$15,H194&lt;='Intersection Mileposts'!$G$15),"Y",IF(AND(H194&gt;='Intersection Mileposts'!$F$16,H194&lt;='Intersection Mileposts'!$G$16),"Y",IF(AND(H194&gt;='Intersection Mileposts'!$F$17,H194&lt;='Intersection Mileposts'!$G$17),"Y",IF(AND(H194&gt;='Intersection Mileposts'!$F$18,H194&lt;='Intersection Mileposts'!$G$18),"Y",IF(AND(H194&gt;='Intersection Mileposts'!$F$19,H194&lt;='Intersection Mileposts'!$G$19),"Y",IF(AND(H194&gt;='Intersection Mileposts'!$F$20,H194&lt;='Intersection Mileposts'!$G$20),"Y",IF(AND(H194&gt;='Intersection Mileposts'!$F$21,H194&lt;='Intersection Mileposts'!$G$21),"Y",IF(AND(H194&gt;='Intersection Mileposts'!$F$22,H194&lt;='Intersection Mileposts'!$G$22),"Y",IF(AND(H194&gt;='Intersection Mileposts'!$F$23,H194&lt;='Intersection Mileposts'!$G$23),"Y",IF(AND(H194&gt;='Intersection Mileposts'!$F$24,H194&lt;='Intersection Mileposts'!$G$24),"Y",IF(AND(H194&gt;='Intersection Mileposts'!$F$25,H194&lt;='Intersection Mileposts'!$G$25),"Y",IF(AND(H194&gt;='Intersection Mileposts'!$F$26,H194&lt;='Intersection Mileposts'!$G$26),"Y",IF(AND(H194&gt;='Intersection Mileposts'!$F$27,H194&lt;='Intersection Mileposts'!$G$27),"Y",IF(AND(H194&gt;='Intersection Mileposts'!$F$28,H194&lt;='Intersection Mileposts'!$G$28),"Y",IF(AND(H194&gt;='Intersection Mileposts'!$F$29,H194&lt;='Intersection Mileposts'!$G$29),"Y", IF(AND(H194&gt;='Intersection Mileposts'!$F$30,H194&lt;='Intersection Mileposts'!$G$30),"Y",IF(AND(H194&gt;='Intersection Mileposts'!$F$31,H194&lt;='Intersection Mileposts'!$G$31),"Y",IF(AND(H194&gt;='Intersection Mileposts'!$F$32,H194&lt;='Intersection Mileposts'!$G$32),"Y",IF(AND(H194&gt;='Intersection Mileposts'!$F$33,H194&lt;='Intersection Mileposts'!$G$33),"Y",IF(AND(H194&gt;='Intersection Mileposts'!$F$34,H194&lt;='Intersection Mileposts'!$G$34),"Y",IF(AND(H194&gt;='Intersection Mileposts'!$F$35,H194&lt;='Intersection Mileposts'!$G$35),"Y",IF(AND(H194&gt;='Intersection Mileposts'!$F$36,H194&lt;='Intersection Mileposts'!$G$36),"Y",IF(AND(H194&gt;='Intersection Mileposts'!$F$37,H194&lt;='Intersection Mileposts'!$G$37),"Y",IF(AND(H194&gt;='Intersection Mileposts'!$F$38,H194&lt;='Intersection Mileposts'!$G$38),"Y",IF(AND(H194&gt;='Intersection Mileposts'!$F$39,H194&lt;='Intersection Mileposts'!$G$39),"Y","N"))))))))))))))))))))))))))))))))))))</f>
        <v/>
      </c>
    </row>
    <row r="195" spans="1:46" x14ac:dyDescent="0.35">
      <c r="A195" s="271"/>
      <c r="B195" s="269"/>
      <c r="C195" s="270"/>
      <c r="D195" s="270"/>
      <c r="E195" s="270"/>
      <c r="F195" s="270"/>
      <c r="G195" s="272"/>
      <c r="H195" s="273"/>
      <c r="I195" s="271"/>
      <c r="J195" s="268"/>
      <c r="K195" s="268"/>
      <c r="L195" s="274"/>
      <c r="M195" s="275"/>
      <c r="N195" s="276"/>
      <c r="P195" s="291" t="str">
        <f>IF(R195 = "", "", COUNT($R$4:R195))</f>
        <v/>
      </c>
      <c r="Q195" s="291" t="str">
        <f t="shared" si="17"/>
        <v/>
      </c>
      <c r="R195" s="292" t="str">
        <f t="shared" si="18"/>
        <v/>
      </c>
      <c r="S195" s="293" t="str">
        <f t="shared" si="20"/>
        <v/>
      </c>
      <c r="T195" s="294" t="str">
        <f t="shared" si="21"/>
        <v/>
      </c>
      <c r="U195" s="295" t="str">
        <f t="shared" si="22"/>
        <v/>
      </c>
      <c r="V195" s="296" t="str">
        <f t="shared" si="23"/>
        <v/>
      </c>
      <c r="W195" s="8"/>
      <c r="AR195" s="2" t="str">
        <f t="shared" si="24"/>
        <v/>
      </c>
      <c r="AS195" s="2" t="str">
        <f t="shared" si="19"/>
        <v/>
      </c>
      <c r="AT195" s="2" t="str">
        <f>IF(AR195="","",IF(AND(H195&gt;='Intersection Mileposts'!$F$5,H195&lt;='Intersection Mileposts'!$G$5),"Y",IF(AND(H195&gt;='Intersection Mileposts'!$F$6,H195&lt;='Intersection Mileposts'!$G$6),"Y",IF(AND(H195&gt;='Intersection Mileposts'!$F$7,H195&lt;='Intersection Mileposts'!$G$7),"Y",IF(AND(H195&gt;='Intersection Mileposts'!$F$8,H195&lt;='Intersection Mileposts'!$G$8),"Y",IF(AND(H195&gt;='Intersection Mileposts'!$F$9,H195&lt;='Intersection Mileposts'!$G$9),"Y",IF(AND(H195&gt;='Intersection Mileposts'!$F$10,H195&lt;='Intersection Mileposts'!$G$10),"Y",IF(AND(H195&gt;='Intersection Mileposts'!$F$11,H195&lt;='Intersection Mileposts'!$G$11),"Y",IF(AND(H195&gt;='Intersection Mileposts'!$F$12,H195&lt;='Intersection Mileposts'!$G$12),"Y",IF(AND(H195&gt;='Intersection Mileposts'!$F$13,H195&lt;='Intersection Mileposts'!$G$13),"Y",IF(AND(H195&gt;='Intersection Mileposts'!$F$14,H195&lt;='Intersection Mileposts'!$G$14),"Y",IF(AND(H195&gt;='Intersection Mileposts'!$F$15,H195&lt;='Intersection Mileposts'!$G$15),"Y",IF(AND(H195&gt;='Intersection Mileposts'!$F$16,H195&lt;='Intersection Mileposts'!$G$16),"Y",IF(AND(H195&gt;='Intersection Mileposts'!$F$17,H195&lt;='Intersection Mileposts'!$G$17),"Y",IF(AND(H195&gt;='Intersection Mileposts'!$F$18,H195&lt;='Intersection Mileposts'!$G$18),"Y",IF(AND(H195&gt;='Intersection Mileposts'!$F$19,H195&lt;='Intersection Mileposts'!$G$19),"Y",IF(AND(H195&gt;='Intersection Mileposts'!$F$20,H195&lt;='Intersection Mileposts'!$G$20),"Y",IF(AND(H195&gt;='Intersection Mileposts'!$F$21,H195&lt;='Intersection Mileposts'!$G$21),"Y",IF(AND(H195&gt;='Intersection Mileposts'!$F$22,H195&lt;='Intersection Mileposts'!$G$22),"Y",IF(AND(H195&gt;='Intersection Mileposts'!$F$23,H195&lt;='Intersection Mileposts'!$G$23),"Y",IF(AND(H195&gt;='Intersection Mileposts'!$F$24,H195&lt;='Intersection Mileposts'!$G$24),"Y",IF(AND(H195&gt;='Intersection Mileposts'!$F$25,H195&lt;='Intersection Mileposts'!$G$25),"Y",IF(AND(H195&gt;='Intersection Mileposts'!$F$26,H195&lt;='Intersection Mileposts'!$G$26),"Y",IF(AND(H195&gt;='Intersection Mileposts'!$F$27,H195&lt;='Intersection Mileposts'!$G$27),"Y",IF(AND(H195&gt;='Intersection Mileposts'!$F$28,H195&lt;='Intersection Mileposts'!$G$28),"Y",IF(AND(H195&gt;='Intersection Mileposts'!$F$29,H195&lt;='Intersection Mileposts'!$G$29),"Y", IF(AND(H195&gt;='Intersection Mileposts'!$F$30,H195&lt;='Intersection Mileposts'!$G$30),"Y",IF(AND(H195&gt;='Intersection Mileposts'!$F$31,H195&lt;='Intersection Mileposts'!$G$31),"Y",IF(AND(H195&gt;='Intersection Mileposts'!$F$32,H195&lt;='Intersection Mileposts'!$G$32),"Y",IF(AND(H195&gt;='Intersection Mileposts'!$F$33,H195&lt;='Intersection Mileposts'!$G$33),"Y",IF(AND(H195&gt;='Intersection Mileposts'!$F$34,H195&lt;='Intersection Mileposts'!$G$34),"Y",IF(AND(H195&gt;='Intersection Mileposts'!$F$35,H195&lt;='Intersection Mileposts'!$G$35),"Y",IF(AND(H195&gt;='Intersection Mileposts'!$F$36,H195&lt;='Intersection Mileposts'!$G$36),"Y",IF(AND(H195&gt;='Intersection Mileposts'!$F$37,H195&lt;='Intersection Mileposts'!$G$37),"Y",IF(AND(H195&gt;='Intersection Mileposts'!$F$38,H195&lt;='Intersection Mileposts'!$G$38),"Y",IF(AND(H195&gt;='Intersection Mileposts'!$F$39,H195&lt;='Intersection Mileposts'!$G$39),"Y","N"))))))))))))))))))))))))))))))))))))</f>
        <v/>
      </c>
    </row>
    <row r="196" spans="1:46" x14ac:dyDescent="0.35">
      <c r="A196" s="271"/>
      <c r="B196" s="269"/>
      <c r="C196" s="270"/>
      <c r="D196" s="270"/>
      <c r="E196" s="270"/>
      <c r="F196" s="270"/>
      <c r="G196" s="272"/>
      <c r="H196" s="273"/>
      <c r="I196" s="271"/>
      <c r="J196" s="268"/>
      <c r="K196" s="268"/>
      <c r="L196" s="274"/>
      <c r="M196" s="275"/>
      <c r="N196" s="276"/>
      <c r="P196" s="291" t="str">
        <f>IF(R196 = "", "", COUNT($R$4:R196))</f>
        <v/>
      </c>
      <c r="Q196" s="291" t="str">
        <f t="shared" ref="Q196:Q259" si="25">IF(B196="", "", YEAR(B196))</f>
        <v/>
      </c>
      <c r="R196" s="292" t="str">
        <f t="shared" ref="R196:R259" si="26">IF(A196="", "", IF(G196="",1,IF(G196="O",1,IF(G196="C",8.4,IF(G196="B",8.4,IF(G196="A",76.8,IF(G196="K",76.8,"ERR")))))))</f>
        <v/>
      </c>
      <c r="S196" s="293" t="str">
        <f t="shared" si="20"/>
        <v/>
      </c>
      <c r="T196" s="294" t="str">
        <f t="shared" si="21"/>
        <v/>
      </c>
      <c r="U196" s="295" t="str">
        <f t="shared" si="22"/>
        <v/>
      </c>
      <c r="V196" s="296" t="str">
        <f t="shared" si="23"/>
        <v/>
      </c>
      <c r="W196" s="8"/>
      <c r="AR196" s="2" t="str">
        <f t="shared" si="24"/>
        <v/>
      </c>
      <c r="AS196" s="2" t="str">
        <f t="shared" ref="AS196:AS259" si="27">IF(OR(M196="Y",N196="Y"),"Y","")</f>
        <v/>
      </c>
      <c r="AT196" s="2" t="str">
        <f>IF(AR196="","",IF(AND(H196&gt;='Intersection Mileposts'!$F$5,H196&lt;='Intersection Mileposts'!$G$5),"Y",IF(AND(H196&gt;='Intersection Mileposts'!$F$6,H196&lt;='Intersection Mileposts'!$G$6),"Y",IF(AND(H196&gt;='Intersection Mileposts'!$F$7,H196&lt;='Intersection Mileposts'!$G$7),"Y",IF(AND(H196&gt;='Intersection Mileposts'!$F$8,H196&lt;='Intersection Mileposts'!$G$8),"Y",IF(AND(H196&gt;='Intersection Mileposts'!$F$9,H196&lt;='Intersection Mileposts'!$G$9),"Y",IF(AND(H196&gt;='Intersection Mileposts'!$F$10,H196&lt;='Intersection Mileposts'!$G$10),"Y",IF(AND(H196&gt;='Intersection Mileposts'!$F$11,H196&lt;='Intersection Mileposts'!$G$11),"Y",IF(AND(H196&gt;='Intersection Mileposts'!$F$12,H196&lt;='Intersection Mileposts'!$G$12),"Y",IF(AND(H196&gt;='Intersection Mileposts'!$F$13,H196&lt;='Intersection Mileposts'!$G$13),"Y",IF(AND(H196&gt;='Intersection Mileposts'!$F$14,H196&lt;='Intersection Mileposts'!$G$14),"Y",IF(AND(H196&gt;='Intersection Mileposts'!$F$15,H196&lt;='Intersection Mileposts'!$G$15),"Y",IF(AND(H196&gt;='Intersection Mileposts'!$F$16,H196&lt;='Intersection Mileposts'!$G$16),"Y",IF(AND(H196&gt;='Intersection Mileposts'!$F$17,H196&lt;='Intersection Mileposts'!$G$17),"Y",IF(AND(H196&gt;='Intersection Mileposts'!$F$18,H196&lt;='Intersection Mileposts'!$G$18),"Y",IF(AND(H196&gt;='Intersection Mileposts'!$F$19,H196&lt;='Intersection Mileposts'!$G$19),"Y",IF(AND(H196&gt;='Intersection Mileposts'!$F$20,H196&lt;='Intersection Mileposts'!$G$20),"Y",IF(AND(H196&gt;='Intersection Mileposts'!$F$21,H196&lt;='Intersection Mileposts'!$G$21),"Y",IF(AND(H196&gt;='Intersection Mileposts'!$F$22,H196&lt;='Intersection Mileposts'!$G$22),"Y",IF(AND(H196&gt;='Intersection Mileposts'!$F$23,H196&lt;='Intersection Mileposts'!$G$23),"Y",IF(AND(H196&gt;='Intersection Mileposts'!$F$24,H196&lt;='Intersection Mileposts'!$G$24),"Y",IF(AND(H196&gt;='Intersection Mileposts'!$F$25,H196&lt;='Intersection Mileposts'!$G$25),"Y",IF(AND(H196&gt;='Intersection Mileposts'!$F$26,H196&lt;='Intersection Mileposts'!$G$26),"Y",IF(AND(H196&gt;='Intersection Mileposts'!$F$27,H196&lt;='Intersection Mileposts'!$G$27),"Y",IF(AND(H196&gt;='Intersection Mileposts'!$F$28,H196&lt;='Intersection Mileposts'!$G$28),"Y",IF(AND(H196&gt;='Intersection Mileposts'!$F$29,H196&lt;='Intersection Mileposts'!$G$29),"Y", IF(AND(H196&gt;='Intersection Mileposts'!$F$30,H196&lt;='Intersection Mileposts'!$G$30),"Y",IF(AND(H196&gt;='Intersection Mileposts'!$F$31,H196&lt;='Intersection Mileposts'!$G$31),"Y",IF(AND(H196&gt;='Intersection Mileposts'!$F$32,H196&lt;='Intersection Mileposts'!$G$32),"Y",IF(AND(H196&gt;='Intersection Mileposts'!$F$33,H196&lt;='Intersection Mileposts'!$G$33),"Y",IF(AND(H196&gt;='Intersection Mileposts'!$F$34,H196&lt;='Intersection Mileposts'!$G$34),"Y",IF(AND(H196&gt;='Intersection Mileposts'!$F$35,H196&lt;='Intersection Mileposts'!$G$35),"Y",IF(AND(H196&gt;='Intersection Mileposts'!$F$36,H196&lt;='Intersection Mileposts'!$G$36),"Y",IF(AND(H196&gt;='Intersection Mileposts'!$F$37,H196&lt;='Intersection Mileposts'!$G$37),"Y",IF(AND(H196&gt;='Intersection Mileposts'!$F$38,H196&lt;='Intersection Mileposts'!$G$38),"Y",IF(AND(H196&gt;='Intersection Mileposts'!$F$39,H196&lt;='Intersection Mileposts'!$G$39),"Y","N"))))))))))))))))))))))))))))))))))))</f>
        <v/>
      </c>
    </row>
    <row r="197" spans="1:46" x14ac:dyDescent="0.35">
      <c r="A197" s="271"/>
      <c r="B197" s="269"/>
      <c r="C197" s="270"/>
      <c r="D197" s="270"/>
      <c r="E197" s="270"/>
      <c r="F197" s="270"/>
      <c r="G197" s="272"/>
      <c r="H197" s="273"/>
      <c r="I197" s="271"/>
      <c r="J197" s="268"/>
      <c r="K197" s="268"/>
      <c r="L197" s="274"/>
      <c r="M197" s="275"/>
      <c r="N197" s="276"/>
      <c r="P197" s="291" t="str">
        <f>IF(R197 = "", "", COUNT($R$4:R197))</f>
        <v/>
      </c>
      <c r="Q197" s="291" t="str">
        <f t="shared" si="25"/>
        <v/>
      </c>
      <c r="R197" s="292" t="str">
        <f t="shared" si="26"/>
        <v/>
      </c>
      <c r="S197" s="293" t="str">
        <f t="shared" ref="S197:S260" si="28">IF(M197&lt;&gt;"",R197,"")</f>
        <v/>
      </c>
      <c r="T197" s="294" t="str">
        <f t="shared" ref="T197:T260" si="29">IF(IF(M197&lt;&gt;"",G197,"")=0, "O", IF(M197&lt;&gt;"",G197,""))</f>
        <v/>
      </c>
      <c r="U197" s="295" t="str">
        <f t="shared" ref="U197:U260" si="30">IF(N197&lt;&gt;"",R197,"")</f>
        <v/>
      </c>
      <c r="V197" s="296" t="str">
        <f t="shared" ref="V197:V260" si="31">IF(IF(N197&lt;&gt;"",G197,"")=0, "O", IF(N197&lt;&gt;"",G197,""))</f>
        <v/>
      </c>
      <c r="W197" s="8"/>
      <c r="AR197" s="2" t="str">
        <f t="shared" ref="AR197:AR260" si="32">IF(P197&gt;0, P197, "")</f>
        <v/>
      </c>
      <c r="AS197" s="2" t="str">
        <f t="shared" si="27"/>
        <v/>
      </c>
      <c r="AT197" s="2" t="str">
        <f>IF(AR197="","",IF(AND(H197&gt;='Intersection Mileposts'!$F$5,H197&lt;='Intersection Mileposts'!$G$5),"Y",IF(AND(H197&gt;='Intersection Mileposts'!$F$6,H197&lt;='Intersection Mileposts'!$G$6),"Y",IF(AND(H197&gt;='Intersection Mileposts'!$F$7,H197&lt;='Intersection Mileposts'!$G$7),"Y",IF(AND(H197&gt;='Intersection Mileposts'!$F$8,H197&lt;='Intersection Mileposts'!$G$8),"Y",IF(AND(H197&gt;='Intersection Mileposts'!$F$9,H197&lt;='Intersection Mileposts'!$G$9),"Y",IF(AND(H197&gt;='Intersection Mileposts'!$F$10,H197&lt;='Intersection Mileposts'!$G$10),"Y",IF(AND(H197&gt;='Intersection Mileposts'!$F$11,H197&lt;='Intersection Mileposts'!$G$11),"Y",IF(AND(H197&gt;='Intersection Mileposts'!$F$12,H197&lt;='Intersection Mileposts'!$G$12),"Y",IF(AND(H197&gt;='Intersection Mileposts'!$F$13,H197&lt;='Intersection Mileposts'!$G$13),"Y",IF(AND(H197&gt;='Intersection Mileposts'!$F$14,H197&lt;='Intersection Mileposts'!$G$14),"Y",IF(AND(H197&gt;='Intersection Mileposts'!$F$15,H197&lt;='Intersection Mileposts'!$G$15),"Y",IF(AND(H197&gt;='Intersection Mileposts'!$F$16,H197&lt;='Intersection Mileposts'!$G$16),"Y",IF(AND(H197&gt;='Intersection Mileposts'!$F$17,H197&lt;='Intersection Mileposts'!$G$17),"Y",IF(AND(H197&gt;='Intersection Mileposts'!$F$18,H197&lt;='Intersection Mileposts'!$G$18),"Y",IF(AND(H197&gt;='Intersection Mileposts'!$F$19,H197&lt;='Intersection Mileposts'!$G$19),"Y",IF(AND(H197&gt;='Intersection Mileposts'!$F$20,H197&lt;='Intersection Mileposts'!$G$20),"Y",IF(AND(H197&gt;='Intersection Mileposts'!$F$21,H197&lt;='Intersection Mileposts'!$G$21),"Y",IF(AND(H197&gt;='Intersection Mileposts'!$F$22,H197&lt;='Intersection Mileposts'!$G$22),"Y",IF(AND(H197&gt;='Intersection Mileposts'!$F$23,H197&lt;='Intersection Mileposts'!$G$23),"Y",IF(AND(H197&gt;='Intersection Mileposts'!$F$24,H197&lt;='Intersection Mileposts'!$G$24),"Y",IF(AND(H197&gt;='Intersection Mileposts'!$F$25,H197&lt;='Intersection Mileposts'!$G$25),"Y",IF(AND(H197&gt;='Intersection Mileposts'!$F$26,H197&lt;='Intersection Mileposts'!$G$26),"Y",IF(AND(H197&gt;='Intersection Mileposts'!$F$27,H197&lt;='Intersection Mileposts'!$G$27),"Y",IF(AND(H197&gt;='Intersection Mileposts'!$F$28,H197&lt;='Intersection Mileposts'!$G$28),"Y",IF(AND(H197&gt;='Intersection Mileposts'!$F$29,H197&lt;='Intersection Mileposts'!$G$29),"Y", IF(AND(H197&gt;='Intersection Mileposts'!$F$30,H197&lt;='Intersection Mileposts'!$G$30),"Y",IF(AND(H197&gt;='Intersection Mileposts'!$F$31,H197&lt;='Intersection Mileposts'!$G$31),"Y",IF(AND(H197&gt;='Intersection Mileposts'!$F$32,H197&lt;='Intersection Mileposts'!$G$32),"Y",IF(AND(H197&gt;='Intersection Mileposts'!$F$33,H197&lt;='Intersection Mileposts'!$G$33),"Y",IF(AND(H197&gt;='Intersection Mileposts'!$F$34,H197&lt;='Intersection Mileposts'!$G$34),"Y",IF(AND(H197&gt;='Intersection Mileposts'!$F$35,H197&lt;='Intersection Mileposts'!$G$35),"Y",IF(AND(H197&gt;='Intersection Mileposts'!$F$36,H197&lt;='Intersection Mileposts'!$G$36),"Y",IF(AND(H197&gt;='Intersection Mileposts'!$F$37,H197&lt;='Intersection Mileposts'!$G$37),"Y",IF(AND(H197&gt;='Intersection Mileposts'!$F$38,H197&lt;='Intersection Mileposts'!$G$38),"Y",IF(AND(H197&gt;='Intersection Mileposts'!$F$39,H197&lt;='Intersection Mileposts'!$G$39),"Y","N"))))))))))))))))))))))))))))))))))))</f>
        <v/>
      </c>
    </row>
    <row r="198" spans="1:46" x14ac:dyDescent="0.35">
      <c r="A198" s="271"/>
      <c r="B198" s="269"/>
      <c r="C198" s="270"/>
      <c r="D198" s="270"/>
      <c r="E198" s="270"/>
      <c r="F198" s="270"/>
      <c r="G198" s="272"/>
      <c r="H198" s="273"/>
      <c r="I198" s="271"/>
      <c r="J198" s="268"/>
      <c r="K198" s="268"/>
      <c r="L198" s="274"/>
      <c r="M198" s="275"/>
      <c r="N198" s="276"/>
      <c r="P198" s="291" t="str">
        <f>IF(R198 = "", "", COUNT($R$4:R198))</f>
        <v/>
      </c>
      <c r="Q198" s="291" t="str">
        <f t="shared" si="25"/>
        <v/>
      </c>
      <c r="R198" s="292" t="str">
        <f t="shared" si="26"/>
        <v/>
      </c>
      <c r="S198" s="293" t="str">
        <f t="shared" si="28"/>
        <v/>
      </c>
      <c r="T198" s="294" t="str">
        <f t="shared" si="29"/>
        <v/>
      </c>
      <c r="U198" s="295" t="str">
        <f t="shared" si="30"/>
        <v/>
      </c>
      <c r="V198" s="296" t="str">
        <f t="shared" si="31"/>
        <v/>
      </c>
      <c r="W198" s="8"/>
      <c r="AR198" s="2" t="str">
        <f t="shared" si="32"/>
        <v/>
      </c>
      <c r="AS198" s="2" t="str">
        <f t="shared" si="27"/>
        <v/>
      </c>
      <c r="AT198" s="2" t="str">
        <f>IF(AR198="","",IF(AND(H198&gt;='Intersection Mileposts'!$F$5,H198&lt;='Intersection Mileposts'!$G$5),"Y",IF(AND(H198&gt;='Intersection Mileposts'!$F$6,H198&lt;='Intersection Mileposts'!$G$6),"Y",IF(AND(H198&gt;='Intersection Mileposts'!$F$7,H198&lt;='Intersection Mileposts'!$G$7),"Y",IF(AND(H198&gt;='Intersection Mileposts'!$F$8,H198&lt;='Intersection Mileposts'!$G$8),"Y",IF(AND(H198&gt;='Intersection Mileposts'!$F$9,H198&lt;='Intersection Mileposts'!$G$9),"Y",IF(AND(H198&gt;='Intersection Mileposts'!$F$10,H198&lt;='Intersection Mileposts'!$G$10),"Y",IF(AND(H198&gt;='Intersection Mileposts'!$F$11,H198&lt;='Intersection Mileposts'!$G$11),"Y",IF(AND(H198&gt;='Intersection Mileposts'!$F$12,H198&lt;='Intersection Mileposts'!$G$12),"Y",IF(AND(H198&gt;='Intersection Mileposts'!$F$13,H198&lt;='Intersection Mileposts'!$G$13),"Y",IF(AND(H198&gt;='Intersection Mileposts'!$F$14,H198&lt;='Intersection Mileposts'!$G$14),"Y",IF(AND(H198&gt;='Intersection Mileposts'!$F$15,H198&lt;='Intersection Mileposts'!$G$15),"Y",IF(AND(H198&gt;='Intersection Mileposts'!$F$16,H198&lt;='Intersection Mileposts'!$G$16),"Y",IF(AND(H198&gt;='Intersection Mileposts'!$F$17,H198&lt;='Intersection Mileposts'!$G$17),"Y",IF(AND(H198&gt;='Intersection Mileposts'!$F$18,H198&lt;='Intersection Mileposts'!$G$18),"Y",IF(AND(H198&gt;='Intersection Mileposts'!$F$19,H198&lt;='Intersection Mileposts'!$G$19),"Y",IF(AND(H198&gt;='Intersection Mileposts'!$F$20,H198&lt;='Intersection Mileposts'!$G$20),"Y",IF(AND(H198&gt;='Intersection Mileposts'!$F$21,H198&lt;='Intersection Mileposts'!$G$21),"Y",IF(AND(H198&gt;='Intersection Mileposts'!$F$22,H198&lt;='Intersection Mileposts'!$G$22),"Y",IF(AND(H198&gt;='Intersection Mileposts'!$F$23,H198&lt;='Intersection Mileposts'!$G$23),"Y",IF(AND(H198&gt;='Intersection Mileposts'!$F$24,H198&lt;='Intersection Mileposts'!$G$24),"Y",IF(AND(H198&gt;='Intersection Mileposts'!$F$25,H198&lt;='Intersection Mileposts'!$G$25),"Y",IF(AND(H198&gt;='Intersection Mileposts'!$F$26,H198&lt;='Intersection Mileposts'!$G$26),"Y",IF(AND(H198&gt;='Intersection Mileposts'!$F$27,H198&lt;='Intersection Mileposts'!$G$27),"Y",IF(AND(H198&gt;='Intersection Mileposts'!$F$28,H198&lt;='Intersection Mileposts'!$G$28),"Y",IF(AND(H198&gt;='Intersection Mileposts'!$F$29,H198&lt;='Intersection Mileposts'!$G$29),"Y", IF(AND(H198&gt;='Intersection Mileposts'!$F$30,H198&lt;='Intersection Mileposts'!$G$30),"Y",IF(AND(H198&gt;='Intersection Mileposts'!$F$31,H198&lt;='Intersection Mileposts'!$G$31),"Y",IF(AND(H198&gt;='Intersection Mileposts'!$F$32,H198&lt;='Intersection Mileposts'!$G$32),"Y",IF(AND(H198&gt;='Intersection Mileposts'!$F$33,H198&lt;='Intersection Mileposts'!$G$33),"Y",IF(AND(H198&gt;='Intersection Mileposts'!$F$34,H198&lt;='Intersection Mileposts'!$G$34),"Y",IF(AND(H198&gt;='Intersection Mileposts'!$F$35,H198&lt;='Intersection Mileposts'!$G$35),"Y",IF(AND(H198&gt;='Intersection Mileposts'!$F$36,H198&lt;='Intersection Mileposts'!$G$36),"Y",IF(AND(H198&gt;='Intersection Mileposts'!$F$37,H198&lt;='Intersection Mileposts'!$G$37),"Y",IF(AND(H198&gt;='Intersection Mileposts'!$F$38,H198&lt;='Intersection Mileposts'!$G$38),"Y",IF(AND(H198&gt;='Intersection Mileposts'!$F$39,H198&lt;='Intersection Mileposts'!$G$39),"Y","N"))))))))))))))))))))))))))))))))))))</f>
        <v/>
      </c>
    </row>
    <row r="199" spans="1:46" x14ac:dyDescent="0.35">
      <c r="A199" s="271"/>
      <c r="B199" s="269"/>
      <c r="C199" s="270"/>
      <c r="D199" s="270"/>
      <c r="E199" s="270"/>
      <c r="F199" s="270"/>
      <c r="G199" s="272"/>
      <c r="H199" s="273"/>
      <c r="I199" s="271"/>
      <c r="J199" s="268"/>
      <c r="K199" s="268"/>
      <c r="L199" s="274"/>
      <c r="M199" s="275"/>
      <c r="N199" s="276"/>
      <c r="P199" s="291" t="str">
        <f>IF(R199 = "", "", COUNT($R$4:R199))</f>
        <v/>
      </c>
      <c r="Q199" s="291" t="str">
        <f t="shared" si="25"/>
        <v/>
      </c>
      <c r="R199" s="292" t="str">
        <f t="shared" si="26"/>
        <v/>
      </c>
      <c r="S199" s="293" t="str">
        <f t="shared" si="28"/>
        <v/>
      </c>
      <c r="T199" s="294" t="str">
        <f t="shared" si="29"/>
        <v/>
      </c>
      <c r="U199" s="295" t="str">
        <f t="shared" si="30"/>
        <v/>
      </c>
      <c r="V199" s="296" t="str">
        <f t="shared" si="31"/>
        <v/>
      </c>
      <c r="W199" s="8"/>
      <c r="AR199" s="2" t="str">
        <f t="shared" si="32"/>
        <v/>
      </c>
      <c r="AS199" s="2" t="str">
        <f t="shared" si="27"/>
        <v/>
      </c>
      <c r="AT199" s="2" t="str">
        <f>IF(AR199="","",IF(AND(H199&gt;='Intersection Mileposts'!$F$5,H199&lt;='Intersection Mileposts'!$G$5),"Y",IF(AND(H199&gt;='Intersection Mileposts'!$F$6,H199&lt;='Intersection Mileposts'!$G$6),"Y",IF(AND(H199&gt;='Intersection Mileposts'!$F$7,H199&lt;='Intersection Mileposts'!$G$7),"Y",IF(AND(H199&gt;='Intersection Mileposts'!$F$8,H199&lt;='Intersection Mileposts'!$G$8),"Y",IF(AND(H199&gt;='Intersection Mileposts'!$F$9,H199&lt;='Intersection Mileposts'!$G$9),"Y",IF(AND(H199&gt;='Intersection Mileposts'!$F$10,H199&lt;='Intersection Mileposts'!$G$10),"Y",IF(AND(H199&gt;='Intersection Mileposts'!$F$11,H199&lt;='Intersection Mileposts'!$G$11),"Y",IF(AND(H199&gt;='Intersection Mileposts'!$F$12,H199&lt;='Intersection Mileposts'!$G$12),"Y",IF(AND(H199&gt;='Intersection Mileposts'!$F$13,H199&lt;='Intersection Mileposts'!$G$13),"Y",IF(AND(H199&gt;='Intersection Mileposts'!$F$14,H199&lt;='Intersection Mileposts'!$G$14),"Y",IF(AND(H199&gt;='Intersection Mileposts'!$F$15,H199&lt;='Intersection Mileposts'!$G$15),"Y",IF(AND(H199&gt;='Intersection Mileposts'!$F$16,H199&lt;='Intersection Mileposts'!$G$16),"Y",IF(AND(H199&gt;='Intersection Mileposts'!$F$17,H199&lt;='Intersection Mileposts'!$G$17),"Y",IF(AND(H199&gt;='Intersection Mileposts'!$F$18,H199&lt;='Intersection Mileposts'!$G$18),"Y",IF(AND(H199&gt;='Intersection Mileposts'!$F$19,H199&lt;='Intersection Mileposts'!$G$19),"Y",IF(AND(H199&gt;='Intersection Mileposts'!$F$20,H199&lt;='Intersection Mileposts'!$G$20),"Y",IF(AND(H199&gt;='Intersection Mileposts'!$F$21,H199&lt;='Intersection Mileposts'!$G$21),"Y",IF(AND(H199&gt;='Intersection Mileposts'!$F$22,H199&lt;='Intersection Mileposts'!$G$22),"Y",IF(AND(H199&gt;='Intersection Mileposts'!$F$23,H199&lt;='Intersection Mileposts'!$G$23),"Y",IF(AND(H199&gt;='Intersection Mileposts'!$F$24,H199&lt;='Intersection Mileposts'!$G$24),"Y",IF(AND(H199&gt;='Intersection Mileposts'!$F$25,H199&lt;='Intersection Mileposts'!$G$25),"Y",IF(AND(H199&gt;='Intersection Mileposts'!$F$26,H199&lt;='Intersection Mileposts'!$G$26),"Y",IF(AND(H199&gt;='Intersection Mileposts'!$F$27,H199&lt;='Intersection Mileposts'!$G$27),"Y",IF(AND(H199&gt;='Intersection Mileposts'!$F$28,H199&lt;='Intersection Mileposts'!$G$28),"Y",IF(AND(H199&gt;='Intersection Mileposts'!$F$29,H199&lt;='Intersection Mileposts'!$G$29),"Y", IF(AND(H199&gt;='Intersection Mileposts'!$F$30,H199&lt;='Intersection Mileposts'!$G$30),"Y",IF(AND(H199&gt;='Intersection Mileposts'!$F$31,H199&lt;='Intersection Mileposts'!$G$31),"Y",IF(AND(H199&gt;='Intersection Mileposts'!$F$32,H199&lt;='Intersection Mileposts'!$G$32),"Y",IF(AND(H199&gt;='Intersection Mileposts'!$F$33,H199&lt;='Intersection Mileposts'!$G$33),"Y",IF(AND(H199&gt;='Intersection Mileposts'!$F$34,H199&lt;='Intersection Mileposts'!$G$34),"Y",IF(AND(H199&gt;='Intersection Mileposts'!$F$35,H199&lt;='Intersection Mileposts'!$G$35),"Y",IF(AND(H199&gt;='Intersection Mileposts'!$F$36,H199&lt;='Intersection Mileposts'!$G$36),"Y",IF(AND(H199&gt;='Intersection Mileposts'!$F$37,H199&lt;='Intersection Mileposts'!$G$37),"Y",IF(AND(H199&gt;='Intersection Mileposts'!$F$38,H199&lt;='Intersection Mileposts'!$G$38),"Y",IF(AND(H199&gt;='Intersection Mileposts'!$F$39,H199&lt;='Intersection Mileposts'!$G$39),"Y","N"))))))))))))))))))))))))))))))))))))</f>
        <v/>
      </c>
    </row>
    <row r="200" spans="1:46" x14ac:dyDescent="0.35">
      <c r="A200" s="271"/>
      <c r="B200" s="269"/>
      <c r="C200" s="270"/>
      <c r="D200" s="270"/>
      <c r="E200" s="270"/>
      <c r="F200" s="270"/>
      <c r="G200" s="272"/>
      <c r="H200" s="273"/>
      <c r="I200" s="271"/>
      <c r="J200" s="268"/>
      <c r="K200" s="268"/>
      <c r="L200" s="274"/>
      <c r="M200" s="275"/>
      <c r="N200" s="276"/>
      <c r="P200" s="291" t="str">
        <f>IF(R200 = "", "", COUNT($R$4:R200))</f>
        <v/>
      </c>
      <c r="Q200" s="291" t="str">
        <f t="shared" si="25"/>
        <v/>
      </c>
      <c r="R200" s="292" t="str">
        <f t="shared" si="26"/>
        <v/>
      </c>
      <c r="S200" s="293" t="str">
        <f t="shared" si="28"/>
        <v/>
      </c>
      <c r="T200" s="294" t="str">
        <f t="shared" si="29"/>
        <v/>
      </c>
      <c r="U200" s="295" t="str">
        <f t="shared" si="30"/>
        <v/>
      </c>
      <c r="V200" s="296" t="str">
        <f t="shared" si="31"/>
        <v/>
      </c>
      <c r="W200" s="8"/>
      <c r="AR200" s="2" t="str">
        <f t="shared" si="32"/>
        <v/>
      </c>
      <c r="AS200" s="2" t="str">
        <f t="shared" si="27"/>
        <v/>
      </c>
      <c r="AT200" s="2" t="str">
        <f>IF(AR200="","",IF(AND(H200&gt;='Intersection Mileposts'!$F$5,H200&lt;='Intersection Mileposts'!$G$5),"Y",IF(AND(H200&gt;='Intersection Mileposts'!$F$6,H200&lt;='Intersection Mileposts'!$G$6),"Y",IF(AND(H200&gt;='Intersection Mileposts'!$F$7,H200&lt;='Intersection Mileposts'!$G$7),"Y",IF(AND(H200&gt;='Intersection Mileposts'!$F$8,H200&lt;='Intersection Mileposts'!$G$8),"Y",IF(AND(H200&gt;='Intersection Mileposts'!$F$9,H200&lt;='Intersection Mileposts'!$G$9),"Y",IF(AND(H200&gt;='Intersection Mileposts'!$F$10,H200&lt;='Intersection Mileposts'!$G$10),"Y",IF(AND(H200&gt;='Intersection Mileposts'!$F$11,H200&lt;='Intersection Mileposts'!$G$11),"Y",IF(AND(H200&gt;='Intersection Mileposts'!$F$12,H200&lt;='Intersection Mileposts'!$G$12),"Y",IF(AND(H200&gt;='Intersection Mileposts'!$F$13,H200&lt;='Intersection Mileposts'!$G$13),"Y",IF(AND(H200&gt;='Intersection Mileposts'!$F$14,H200&lt;='Intersection Mileposts'!$G$14),"Y",IF(AND(H200&gt;='Intersection Mileposts'!$F$15,H200&lt;='Intersection Mileposts'!$G$15),"Y",IF(AND(H200&gt;='Intersection Mileposts'!$F$16,H200&lt;='Intersection Mileposts'!$G$16),"Y",IF(AND(H200&gt;='Intersection Mileposts'!$F$17,H200&lt;='Intersection Mileposts'!$G$17),"Y",IF(AND(H200&gt;='Intersection Mileposts'!$F$18,H200&lt;='Intersection Mileposts'!$G$18),"Y",IF(AND(H200&gt;='Intersection Mileposts'!$F$19,H200&lt;='Intersection Mileposts'!$G$19),"Y",IF(AND(H200&gt;='Intersection Mileposts'!$F$20,H200&lt;='Intersection Mileposts'!$G$20),"Y",IF(AND(H200&gt;='Intersection Mileposts'!$F$21,H200&lt;='Intersection Mileposts'!$G$21),"Y",IF(AND(H200&gt;='Intersection Mileposts'!$F$22,H200&lt;='Intersection Mileposts'!$G$22),"Y",IF(AND(H200&gt;='Intersection Mileposts'!$F$23,H200&lt;='Intersection Mileposts'!$G$23),"Y",IF(AND(H200&gt;='Intersection Mileposts'!$F$24,H200&lt;='Intersection Mileposts'!$G$24),"Y",IF(AND(H200&gt;='Intersection Mileposts'!$F$25,H200&lt;='Intersection Mileposts'!$G$25),"Y",IF(AND(H200&gt;='Intersection Mileposts'!$F$26,H200&lt;='Intersection Mileposts'!$G$26),"Y",IF(AND(H200&gt;='Intersection Mileposts'!$F$27,H200&lt;='Intersection Mileposts'!$G$27),"Y",IF(AND(H200&gt;='Intersection Mileposts'!$F$28,H200&lt;='Intersection Mileposts'!$G$28),"Y",IF(AND(H200&gt;='Intersection Mileposts'!$F$29,H200&lt;='Intersection Mileposts'!$G$29),"Y", IF(AND(H200&gt;='Intersection Mileposts'!$F$30,H200&lt;='Intersection Mileposts'!$G$30),"Y",IF(AND(H200&gt;='Intersection Mileposts'!$F$31,H200&lt;='Intersection Mileposts'!$G$31),"Y",IF(AND(H200&gt;='Intersection Mileposts'!$F$32,H200&lt;='Intersection Mileposts'!$G$32),"Y",IF(AND(H200&gt;='Intersection Mileposts'!$F$33,H200&lt;='Intersection Mileposts'!$G$33),"Y",IF(AND(H200&gt;='Intersection Mileposts'!$F$34,H200&lt;='Intersection Mileposts'!$G$34),"Y",IF(AND(H200&gt;='Intersection Mileposts'!$F$35,H200&lt;='Intersection Mileposts'!$G$35),"Y",IF(AND(H200&gt;='Intersection Mileposts'!$F$36,H200&lt;='Intersection Mileposts'!$G$36),"Y",IF(AND(H200&gt;='Intersection Mileposts'!$F$37,H200&lt;='Intersection Mileposts'!$G$37),"Y",IF(AND(H200&gt;='Intersection Mileposts'!$F$38,H200&lt;='Intersection Mileposts'!$G$38),"Y",IF(AND(H200&gt;='Intersection Mileposts'!$F$39,H200&lt;='Intersection Mileposts'!$G$39),"Y","N"))))))))))))))))))))))))))))))))))))</f>
        <v/>
      </c>
    </row>
    <row r="201" spans="1:46" x14ac:dyDescent="0.35">
      <c r="A201" s="271"/>
      <c r="B201" s="269"/>
      <c r="C201" s="270"/>
      <c r="D201" s="270"/>
      <c r="E201" s="270"/>
      <c r="F201" s="270"/>
      <c r="G201" s="272"/>
      <c r="H201" s="273"/>
      <c r="I201" s="271"/>
      <c r="J201" s="268"/>
      <c r="K201" s="268"/>
      <c r="L201" s="274"/>
      <c r="M201" s="275"/>
      <c r="N201" s="276"/>
      <c r="P201" s="291" t="str">
        <f>IF(R201 = "", "", COUNT($R$4:R201))</f>
        <v/>
      </c>
      <c r="Q201" s="291" t="str">
        <f t="shared" si="25"/>
        <v/>
      </c>
      <c r="R201" s="292" t="str">
        <f t="shared" si="26"/>
        <v/>
      </c>
      <c r="S201" s="293" t="str">
        <f t="shared" si="28"/>
        <v/>
      </c>
      <c r="T201" s="294" t="str">
        <f t="shared" si="29"/>
        <v/>
      </c>
      <c r="U201" s="295" t="str">
        <f t="shared" si="30"/>
        <v/>
      </c>
      <c r="V201" s="296" t="str">
        <f t="shared" si="31"/>
        <v/>
      </c>
      <c r="W201" s="8"/>
      <c r="AR201" s="2" t="str">
        <f t="shared" si="32"/>
        <v/>
      </c>
      <c r="AS201" s="2" t="str">
        <f t="shared" si="27"/>
        <v/>
      </c>
      <c r="AT201" s="2" t="str">
        <f>IF(AR201="","",IF(AND(H201&gt;='Intersection Mileposts'!$F$5,H201&lt;='Intersection Mileposts'!$G$5),"Y",IF(AND(H201&gt;='Intersection Mileposts'!$F$6,H201&lt;='Intersection Mileposts'!$G$6),"Y",IF(AND(H201&gt;='Intersection Mileposts'!$F$7,H201&lt;='Intersection Mileposts'!$G$7),"Y",IF(AND(H201&gt;='Intersection Mileposts'!$F$8,H201&lt;='Intersection Mileposts'!$G$8),"Y",IF(AND(H201&gt;='Intersection Mileposts'!$F$9,H201&lt;='Intersection Mileposts'!$G$9),"Y",IF(AND(H201&gt;='Intersection Mileposts'!$F$10,H201&lt;='Intersection Mileposts'!$G$10),"Y",IF(AND(H201&gt;='Intersection Mileposts'!$F$11,H201&lt;='Intersection Mileposts'!$G$11),"Y",IF(AND(H201&gt;='Intersection Mileposts'!$F$12,H201&lt;='Intersection Mileposts'!$G$12),"Y",IF(AND(H201&gt;='Intersection Mileposts'!$F$13,H201&lt;='Intersection Mileposts'!$G$13),"Y",IF(AND(H201&gt;='Intersection Mileposts'!$F$14,H201&lt;='Intersection Mileposts'!$G$14),"Y",IF(AND(H201&gt;='Intersection Mileposts'!$F$15,H201&lt;='Intersection Mileposts'!$G$15),"Y",IF(AND(H201&gt;='Intersection Mileposts'!$F$16,H201&lt;='Intersection Mileposts'!$G$16),"Y",IF(AND(H201&gt;='Intersection Mileposts'!$F$17,H201&lt;='Intersection Mileposts'!$G$17),"Y",IF(AND(H201&gt;='Intersection Mileposts'!$F$18,H201&lt;='Intersection Mileposts'!$G$18),"Y",IF(AND(H201&gt;='Intersection Mileposts'!$F$19,H201&lt;='Intersection Mileposts'!$G$19),"Y",IF(AND(H201&gt;='Intersection Mileposts'!$F$20,H201&lt;='Intersection Mileposts'!$G$20),"Y",IF(AND(H201&gt;='Intersection Mileposts'!$F$21,H201&lt;='Intersection Mileposts'!$G$21),"Y",IF(AND(H201&gt;='Intersection Mileposts'!$F$22,H201&lt;='Intersection Mileposts'!$G$22),"Y",IF(AND(H201&gt;='Intersection Mileposts'!$F$23,H201&lt;='Intersection Mileposts'!$G$23),"Y",IF(AND(H201&gt;='Intersection Mileposts'!$F$24,H201&lt;='Intersection Mileposts'!$G$24),"Y",IF(AND(H201&gt;='Intersection Mileposts'!$F$25,H201&lt;='Intersection Mileposts'!$G$25),"Y",IF(AND(H201&gt;='Intersection Mileposts'!$F$26,H201&lt;='Intersection Mileposts'!$G$26),"Y",IF(AND(H201&gt;='Intersection Mileposts'!$F$27,H201&lt;='Intersection Mileposts'!$G$27),"Y",IF(AND(H201&gt;='Intersection Mileposts'!$F$28,H201&lt;='Intersection Mileposts'!$G$28),"Y",IF(AND(H201&gt;='Intersection Mileposts'!$F$29,H201&lt;='Intersection Mileposts'!$G$29),"Y", IF(AND(H201&gt;='Intersection Mileposts'!$F$30,H201&lt;='Intersection Mileposts'!$G$30),"Y",IF(AND(H201&gt;='Intersection Mileposts'!$F$31,H201&lt;='Intersection Mileposts'!$G$31),"Y",IF(AND(H201&gt;='Intersection Mileposts'!$F$32,H201&lt;='Intersection Mileposts'!$G$32),"Y",IF(AND(H201&gt;='Intersection Mileposts'!$F$33,H201&lt;='Intersection Mileposts'!$G$33),"Y",IF(AND(H201&gt;='Intersection Mileposts'!$F$34,H201&lt;='Intersection Mileposts'!$G$34),"Y",IF(AND(H201&gt;='Intersection Mileposts'!$F$35,H201&lt;='Intersection Mileposts'!$G$35),"Y",IF(AND(H201&gt;='Intersection Mileposts'!$F$36,H201&lt;='Intersection Mileposts'!$G$36),"Y",IF(AND(H201&gt;='Intersection Mileposts'!$F$37,H201&lt;='Intersection Mileposts'!$G$37),"Y",IF(AND(H201&gt;='Intersection Mileposts'!$F$38,H201&lt;='Intersection Mileposts'!$G$38),"Y",IF(AND(H201&gt;='Intersection Mileposts'!$F$39,H201&lt;='Intersection Mileposts'!$G$39),"Y","N"))))))))))))))))))))))))))))))))))))</f>
        <v/>
      </c>
    </row>
    <row r="202" spans="1:46" x14ac:dyDescent="0.35">
      <c r="A202" s="271"/>
      <c r="B202" s="269"/>
      <c r="C202" s="270"/>
      <c r="D202" s="270"/>
      <c r="E202" s="270"/>
      <c r="F202" s="270"/>
      <c r="G202" s="272"/>
      <c r="H202" s="273"/>
      <c r="I202" s="271"/>
      <c r="J202" s="268"/>
      <c r="K202" s="268"/>
      <c r="L202" s="274"/>
      <c r="M202" s="275"/>
      <c r="N202" s="276"/>
      <c r="P202" s="291" t="str">
        <f>IF(R202 = "", "", COUNT($R$4:R202))</f>
        <v/>
      </c>
      <c r="Q202" s="291" t="str">
        <f t="shared" si="25"/>
        <v/>
      </c>
      <c r="R202" s="292" t="str">
        <f t="shared" si="26"/>
        <v/>
      </c>
      <c r="S202" s="293" t="str">
        <f t="shared" si="28"/>
        <v/>
      </c>
      <c r="T202" s="294" t="str">
        <f t="shared" si="29"/>
        <v/>
      </c>
      <c r="U202" s="295" t="str">
        <f t="shared" si="30"/>
        <v/>
      </c>
      <c r="V202" s="296" t="str">
        <f t="shared" si="31"/>
        <v/>
      </c>
      <c r="W202" s="8"/>
      <c r="AR202" s="2" t="str">
        <f t="shared" si="32"/>
        <v/>
      </c>
      <c r="AS202" s="2" t="str">
        <f t="shared" si="27"/>
        <v/>
      </c>
      <c r="AT202" s="2" t="str">
        <f>IF(AR202="","",IF(AND(H202&gt;='Intersection Mileposts'!$F$5,H202&lt;='Intersection Mileposts'!$G$5),"Y",IF(AND(H202&gt;='Intersection Mileposts'!$F$6,H202&lt;='Intersection Mileposts'!$G$6),"Y",IF(AND(H202&gt;='Intersection Mileposts'!$F$7,H202&lt;='Intersection Mileposts'!$G$7),"Y",IF(AND(H202&gt;='Intersection Mileposts'!$F$8,H202&lt;='Intersection Mileposts'!$G$8),"Y",IF(AND(H202&gt;='Intersection Mileposts'!$F$9,H202&lt;='Intersection Mileposts'!$G$9),"Y",IF(AND(H202&gt;='Intersection Mileposts'!$F$10,H202&lt;='Intersection Mileposts'!$G$10),"Y",IF(AND(H202&gt;='Intersection Mileposts'!$F$11,H202&lt;='Intersection Mileposts'!$G$11),"Y",IF(AND(H202&gt;='Intersection Mileposts'!$F$12,H202&lt;='Intersection Mileposts'!$G$12),"Y",IF(AND(H202&gt;='Intersection Mileposts'!$F$13,H202&lt;='Intersection Mileposts'!$G$13),"Y",IF(AND(H202&gt;='Intersection Mileposts'!$F$14,H202&lt;='Intersection Mileposts'!$G$14),"Y",IF(AND(H202&gt;='Intersection Mileposts'!$F$15,H202&lt;='Intersection Mileposts'!$G$15),"Y",IF(AND(H202&gt;='Intersection Mileposts'!$F$16,H202&lt;='Intersection Mileposts'!$G$16),"Y",IF(AND(H202&gt;='Intersection Mileposts'!$F$17,H202&lt;='Intersection Mileposts'!$G$17),"Y",IF(AND(H202&gt;='Intersection Mileposts'!$F$18,H202&lt;='Intersection Mileposts'!$G$18),"Y",IF(AND(H202&gt;='Intersection Mileposts'!$F$19,H202&lt;='Intersection Mileposts'!$G$19),"Y",IF(AND(H202&gt;='Intersection Mileposts'!$F$20,H202&lt;='Intersection Mileposts'!$G$20),"Y",IF(AND(H202&gt;='Intersection Mileposts'!$F$21,H202&lt;='Intersection Mileposts'!$G$21),"Y",IF(AND(H202&gt;='Intersection Mileposts'!$F$22,H202&lt;='Intersection Mileposts'!$G$22),"Y",IF(AND(H202&gt;='Intersection Mileposts'!$F$23,H202&lt;='Intersection Mileposts'!$G$23),"Y",IF(AND(H202&gt;='Intersection Mileposts'!$F$24,H202&lt;='Intersection Mileposts'!$G$24),"Y",IF(AND(H202&gt;='Intersection Mileposts'!$F$25,H202&lt;='Intersection Mileposts'!$G$25),"Y",IF(AND(H202&gt;='Intersection Mileposts'!$F$26,H202&lt;='Intersection Mileposts'!$G$26),"Y",IF(AND(H202&gt;='Intersection Mileposts'!$F$27,H202&lt;='Intersection Mileposts'!$G$27),"Y",IF(AND(H202&gt;='Intersection Mileposts'!$F$28,H202&lt;='Intersection Mileposts'!$G$28),"Y",IF(AND(H202&gt;='Intersection Mileposts'!$F$29,H202&lt;='Intersection Mileposts'!$G$29),"Y", IF(AND(H202&gt;='Intersection Mileposts'!$F$30,H202&lt;='Intersection Mileposts'!$G$30),"Y",IF(AND(H202&gt;='Intersection Mileposts'!$F$31,H202&lt;='Intersection Mileposts'!$G$31),"Y",IF(AND(H202&gt;='Intersection Mileposts'!$F$32,H202&lt;='Intersection Mileposts'!$G$32),"Y",IF(AND(H202&gt;='Intersection Mileposts'!$F$33,H202&lt;='Intersection Mileposts'!$G$33),"Y",IF(AND(H202&gt;='Intersection Mileposts'!$F$34,H202&lt;='Intersection Mileposts'!$G$34),"Y",IF(AND(H202&gt;='Intersection Mileposts'!$F$35,H202&lt;='Intersection Mileposts'!$G$35),"Y",IF(AND(H202&gt;='Intersection Mileposts'!$F$36,H202&lt;='Intersection Mileposts'!$G$36),"Y",IF(AND(H202&gt;='Intersection Mileposts'!$F$37,H202&lt;='Intersection Mileposts'!$G$37),"Y",IF(AND(H202&gt;='Intersection Mileposts'!$F$38,H202&lt;='Intersection Mileposts'!$G$38),"Y",IF(AND(H202&gt;='Intersection Mileposts'!$F$39,H202&lt;='Intersection Mileposts'!$G$39),"Y","N"))))))))))))))))))))))))))))))))))))</f>
        <v/>
      </c>
    </row>
    <row r="203" spans="1:46" x14ac:dyDescent="0.35">
      <c r="A203" s="271"/>
      <c r="B203" s="269"/>
      <c r="C203" s="270"/>
      <c r="D203" s="270"/>
      <c r="E203" s="270"/>
      <c r="F203" s="270"/>
      <c r="G203" s="272"/>
      <c r="H203" s="273"/>
      <c r="I203" s="271"/>
      <c r="J203" s="268"/>
      <c r="K203" s="268"/>
      <c r="L203" s="274"/>
      <c r="M203" s="275"/>
      <c r="N203" s="276"/>
      <c r="P203" s="291" t="str">
        <f>IF(R203 = "", "", COUNT($R$4:R203))</f>
        <v/>
      </c>
      <c r="Q203" s="291" t="str">
        <f t="shared" si="25"/>
        <v/>
      </c>
      <c r="R203" s="292" t="str">
        <f t="shared" si="26"/>
        <v/>
      </c>
      <c r="S203" s="293" t="str">
        <f t="shared" si="28"/>
        <v/>
      </c>
      <c r="T203" s="294" t="str">
        <f t="shared" si="29"/>
        <v/>
      </c>
      <c r="U203" s="295" t="str">
        <f t="shared" si="30"/>
        <v/>
      </c>
      <c r="V203" s="296" t="str">
        <f t="shared" si="31"/>
        <v/>
      </c>
      <c r="W203" s="8"/>
      <c r="AR203" s="2" t="str">
        <f t="shared" si="32"/>
        <v/>
      </c>
      <c r="AS203" s="2" t="str">
        <f t="shared" si="27"/>
        <v/>
      </c>
      <c r="AT203" s="2" t="str">
        <f>IF(AR203="","",IF(AND(H203&gt;='Intersection Mileposts'!$F$5,H203&lt;='Intersection Mileposts'!$G$5),"Y",IF(AND(H203&gt;='Intersection Mileposts'!$F$6,H203&lt;='Intersection Mileposts'!$G$6),"Y",IF(AND(H203&gt;='Intersection Mileposts'!$F$7,H203&lt;='Intersection Mileposts'!$G$7),"Y",IF(AND(H203&gt;='Intersection Mileposts'!$F$8,H203&lt;='Intersection Mileposts'!$G$8),"Y",IF(AND(H203&gt;='Intersection Mileposts'!$F$9,H203&lt;='Intersection Mileposts'!$G$9),"Y",IF(AND(H203&gt;='Intersection Mileposts'!$F$10,H203&lt;='Intersection Mileposts'!$G$10),"Y",IF(AND(H203&gt;='Intersection Mileposts'!$F$11,H203&lt;='Intersection Mileposts'!$G$11),"Y",IF(AND(H203&gt;='Intersection Mileposts'!$F$12,H203&lt;='Intersection Mileposts'!$G$12),"Y",IF(AND(H203&gt;='Intersection Mileposts'!$F$13,H203&lt;='Intersection Mileposts'!$G$13),"Y",IF(AND(H203&gt;='Intersection Mileposts'!$F$14,H203&lt;='Intersection Mileposts'!$G$14),"Y",IF(AND(H203&gt;='Intersection Mileposts'!$F$15,H203&lt;='Intersection Mileposts'!$G$15),"Y",IF(AND(H203&gt;='Intersection Mileposts'!$F$16,H203&lt;='Intersection Mileposts'!$G$16),"Y",IF(AND(H203&gt;='Intersection Mileposts'!$F$17,H203&lt;='Intersection Mileposts'!$G$17),"Y",IF(AND(H203&gt;='Intersection Mileposts'!$F$18,H203&lt;='Intersection Mileposts'!$G$18),"Y",IF(AND(H203&gt;='Intersection Mileposts'!$F$19,H203&lt;='Intersection Mileposts'!$G$19),"Y",IF(AND(H203&gt;='Intersection Mileposts'!$F$20,H203&lt;='Intersection Mileposts'!$G$20),"Y",IF(AND(H203&gt;='Intersection Mileposts'!$F$21,H203&lt;='Intersection Mileposts'!$G$21),"Y",IF(AND(H203&gt;='Intersection Mileposts'!$F$22,H203&lt;='Intersection Mileposts'!$G$22),"Y",IF(AND(H203&gt;='Intersection Mileposts'!$F$23,H203&lt;='Intersection Mileposts'!$G$23),"Y",IF(AND(H203&gt;='Intersection Mileposts'!$F$24,H203&lt;='Intersection Mileposts'!$G$24),"Y",IF(AND(H203&gt;='Intersection Mileposts'!$F$25,H203&lt;='Intersection Mileposts'!$G$25),"Y",IF(AND(H203&gt;='Intersection Mileposts'!$F$26,H203&lt;='Intersection Mileposts'!$G$26),"Y",IF(AND(H203&gt;='Intersection Mileposts'!$F$27,H203&lt;='Intersection Mileposts'!$G$27),"Y",IF(AND(H203&gt;='Intersection Mileposts'!$F$28,H203&lt;='Intersection Mileposts'!$G$28),"Y",IF(AND(H203&gt;='Intersection Mileposts'!$F$29,H203&lt;='Intersection Mileposts'!$G$29),"Y", IF(AND(H203&gt;='Intersection Mileposts'!$F$30,H203&lt;='Intersection Mileposts'!$G$30),"Y",IF(AND(H203&gt;='Intersection Mileposts'!$F$31,H203&lt;='Intersection Mileposts'!$G$31),"Y",IF(AND(H203&gt;='Intersection Mileposts'!$F$32,H203&lt;='Intersection Mileposts'!$G$32),"Y",IF(AND(H203&gt;='Intersection Mileposts'!$F$33,H203&lt;='Intersection Mileposts'!$G$33),"Y",IF(AND(H203&gt;='Intersection Mileposts'!$F$34,H203&lt;='Intersection Mileposts'!$G$34),"Y",IF(AND(H203&gt;='Intersection Mileposts'!$F$35,H203&lt;='Intersection Mileposts'!$G$35),"Y",IF(AND(H203&gt;='Intersection Mileposts'!$F$36,H203&lt;='Intersection Mileposts'!$G$36),"Y",IF(AND(H203&gt;='Intersection Mileposts'!$F$37,H203&lt;='Intersection Mileposts'!$G$37),"Y",IF(AND(H203&gt;='Intersection Mileposts'!$F$38,H203&lt;='Intersection Mileposts'!$G$38),"Y",IF(AND(H203&gt;='Intersection Mileposts'!$F$39,H203&lt;='Intersection Mileposts'!$G$39),"Y","N"))))))))))))))))))))))))))))))))))))</f>
        <v/>
      </c>
    </row>
    <row r="204" spans="1:46" x14ac:dyDescent="0.35">
      <c r="A204" s="271"/>
      <c r="B204" s="269"/>
      <c r="C204" s="270"/>
      <c r="D204" s="270"/>
      <c r="E204" s="270"/>
      <c r="F204" s="270"/>
      <c r="G204" s="272"/>
      <c r="H204" s="273"/>
      <c r="I204" s="271"/>
      <c r="J204" s="268"/>
      <c r="K204" s="268"/>
      <c r="L204" s="274"/>
      <c r="M204" s="275"/>
      <c r="N204" s="276"/>
      <c r="P204" s="291" t="str">
        <f>IF(R204 = "", "", COUNT($R$4:R204))</f>
        <v/>
      </c>
      <c r="Q204" s="291" t="str">
        <f t="shared" si="25"/>
        <v/>
      </c>
      <c r="R204" s="292" t="str">
        <f t="shared" si="26"/>
        <v/>
      </c>
      <c r="S204" s="293" t="str">
        <f t="shared" si="28"/>
        <v/>
      </c>
      <c r="T204" s="294" t="str">
        <f t="shared" si="29"/>
        <v/>
      </c>
      <c r="U204" s="295" t="str">
        <f t="shared" si="30"/>
        <v/>
      </c>
      <c r="V204" s="296" t="str">
        <f t="shared" si="31"/>
        <v/>
      </c>
      <c r="W204" s="8"/>
      <c r="AR204" s="2" t="str">
        <f t="shared" si="32"/>
        <v/>
      </c>
      <c r="AS204" s="2" t="str">
        <f t="shared" si="27"/>
        <v/>
      </c>
      <c r="AT204" s="2" t="str">
        <f>IF(AR204="","",IF(AND(H204&gt;='Intersection Mileposts'!$F$5,H204&lt;='Intersection Mileposts'!$G$5),"Y",IF(AND(H204&gt;='Intersection Mileposts'!$F$6,H204&lt;='Intersection Mileposts'!$G$6),"Y",IF(AND(H204&gt;='Intersection Mileposts'!$F$7,H204&lt;='Intersection Mileposts'!$G$7),"Y",IF(AND(H204&gt;='Intersection Mileposts'!$F$8,H204&lt;='Intersection Mileposts'!$G$8),"Y",IF(AND(H204&gt;='Intersection Mileposts'!$F$9,H204&lt;='Intersection Mileposts'!$G$9),"Y",IF(AND(H204&gt;='Intersection Mileposts'!$F$10,H204&lt;='Intersection Mileposts'!$G$10),"Y",IF(AND(H204&gt;='Intersection Mileposts'!$F$11,H204&lt;='Intersection Mileposts'!$G$11),"Y",IF(AND(H204&gt;='Intersection Mileposts'!$F$12,H204&lt;='Intersection Mileposts'!$G$12),"Y",IF(AND(H204&gt;='Intersection Mileposts'!$F$13,H204&lt;='Intersection Mileposts'!$G$13),"Y",IF(AND(H204&gt;='Intersection Mileposts'!$F$14,H204&lt;='Intersection Mileposts'!$G$14),"Y",IF(AND(H204&gt;='Intersection Mileposts'!$F$15,H204&lt;='Intersection Mileposts'!$G$15),"Y",IF(AND(H204&gt;='Intersection Mileposts'!$F$16,H204&lt;='Intersection Mileposts'!$G$16),"Y",IF(AND(H204&gt;='Intersection Mileposts'!$F$17,H204&lt;='Intersection Mileposts'!$G$17),"Y",IF(AND(H204&gt;='Intersection Mileposts'!$F$18,H204&lt;='Intersection Mileposts'!$G$18),"Y",IF(AND(H204&gt;='Intersection Mileposts'!$F$19,H204&lt;='Intersection Mileposts'!$G$19),"Y",IF(AND(H204&gt;='Intersection Mileposts'!$F$20,H204&lt;='Intersection Mileposts'!$G$20),"Y",IF(AND(H204&gt;='Intersection Mileposts'!$F$21,H204&lt;='Intersection Mileposts'!$G$21),"Y",IF(AND(H204&gt;='Intersection Mileposts'!$F$22,H204&lt;='Intersection Mileposts'!$G$22),"Y",IF(AND(H204&gt;='Intersection Mileposts'!$F$23,H204&lt;='Intersection Mileposts'!$G$23),"Y",IF(AND(H204&gt;='Intersection Mileposts'!$F$24,H204&lt;='Intersection Mileposts'!$G$24),"Y",IF(AND(H204&gt;='Intersection Mileposts'!$F$25,H204&lt;='Intersection Mileposts'!$G$25),"Y",IF(AND(H204&gt;='Intersection Mileposts'!$F$26,H204&lt;='Intersection Mileposts'!$G$26),"Y",IF(AND(H204&gt;='Intersection Mileposts'!$F$27,H204&lt;='Intersection Mileposts'!$G$27),"Y",IF(AND(H204&gt;='Intersection Mileposts'!$F$28,H204&lt;='Intersection Mileposts'!$G$28),"Y",IF(AND(H204&gt;='Intersection Mileposts'!$F$29,H204&lt;='Intersection Mileposts'!$G$29),"Y", IF(AND(H204&gt;='Intersection Mileposts'!$F$30,H204&lt;='Intersection Mileposts'!$G$30),"Y",IF(AND(H204&gt;='Intersection Mileposts'!$F$31,H204&lt;='Intersection Mileposts'!$G$31),"Y",IF(AND(H204&gt;='Intersection Mileposts'!$F$32,H204&lt;='Intersection Mileposts'!$G$32),"Y",IF(AND(H204&gt;='Intersection Mileposts'!$F$33,H204&lt;='Intersection Mileposts'!$G$33),"Y",IF(AND(H204&gt;='Intersection Mileposts'!$F$34,H204&lt;='Intersection Mileposts'!$G$34),"Y",IF(AND(H204&gt;='Intersection Mileposts'!$F$35,H204&lt;='Intersection Mileposts'!$G$35),"Y",IF(AND(H204&gt;='Intersection Mileposts'!$F$36,H204&lt;='Intersection Mileposts'!$G$36),"Y",IF(AND(H204&gt;='Intersection Mileposts'!$F$37,H204&lt;='Intersection Mileposts'!$G$37),"Y",IF(AND(H204&gt;='Intersection Mileposts'!$F$38,H204&lt;='Intersection Mileposts'!$G$38),"Y",IF(AND(H204&gt;='Intersection Mileposts'!$F$39,H204&lt;='Intersection Mileposts'!$G$39),"Y","N"))))))))))))))))))))))))))))))))))))</f>
        <v/>
      </c>
    </row>
    <row r="205" spans="1:46" x14ac:dyDescent="0.35">
      <c r="A205" s="271"/>
      <c r="B205" s="269"/>
      <c r="C205" s="270"/>
      <c r="D205" s="270"/>
      <c r="E205" s="270"/>
      <c r="F205" s="270"/>
      <c r="G205" s="272"/>
      <c r="H205" s="273"/>
      <c r="I205" s="271"/>
      <c r="J205" s="268"/>
      <c r="K205" s="268"/>
      <c r="L205" s="274"/>
      <c r="M205" s="275"/>
      <c r="N205" s="276"/>
      <c r="P205" s="291" t="str">
        <f>IF(R205 = "", "", COUNT($R$4:R205))</f>
        <v/>
      </c>
      <c r="Q205" s="291" t="str">
        <f t="shared" si="25"/>
        <v/>
      </c>
      <c r="R205" s="292" t="str">
        <f t="shared" si="26"/>
        <v/>
      </c>
      <c r="S205" s="293" t="str">
        <f t="shared" si="28"/>
        <v/>
      </c>
      <c r="T205" s="294" t="str">
        <f t="shared" si="29"/>
        <v/>
      </c>
      <c r="U205" s="295" t="str">
        <f t="shared" si="30"/>
        <v/>
      </c>
      <c r="V205" s="296" t="str">
        <f t="shared" si="31"/>
        <v/>
      </c>
      <c r="W205" s="8"/>
      <c r="AR205" s="2" t="str">
        <f t="shared" si="32"/>
        <v/>
      </c>
      <c r="AS205" s="2" t="str">
        <f t="shared" si="27"/>
        <v/>
      </c>
      <c r="AT205" s="2" t="str">
        <f>IF(AR205="","",IF(AND(H205&gt;='Intersection Mileposts'!$F$5,H205&lt;='Intersection Mileposts'!$G$5),"Y",IF(AND(H205&gt;='Intersection Mileposts'!$F$6,H205&lt;='Intersection Mileposts'!$G$6),"Y",IF(AND(H205&gt;='Intersection Mileposts'!$F$7,H205&lt;='Intersection Mileposts'!$G$7),"Y",IF(AND(H205&gt;='Intersection Mileposts'!$F$8,H205&lt;='Intersection Mileposts'!$G$8),"Y",IF(AND(H205&gt;='Intersection Mileposts'!$F$9,H205&lt;='Intersection Mileposts'!$G$9),"Y",IF(AND(H205&gt;='Intersection Mileposts'!$F$10,H205&lt;='Intersection Mileposts'!$G$10),"Y",IF(AND(H205&gt;='Intersection Mileposts'!$F$11,H205&lt;='Intersection Mileposts'!$G$11),"Y",IF(AND(H205&gt;='Intersection Mileposts'!$F$12,H205&lt;='Intersection Mileposts'!$G$12),"Y",IF(AND(H205&gt;='Intersection Mileposts'!$F$13,H205&lt;='Intersection Mileposts'!$G$13),"Y",IF(AND(H205&gt;='Intersection Mileposts'!$F$14,H205&lt;='Intersection Mileposts'!$G$14),"Y",IF(AND(H205&gt;='Intersection Mileposts'!$F$15,H205&lt;='Intersection Mileposts'!$G$15),"Y",IF(AND(H205&gt;='Intersection Mileposts'!$F$16,H205&lt;='Intersection Mileposts'!$G$16),"Y",IF(AND(H205&gt;='Intersection Mileposts'!$F$17,H205&lt;='Intersection Mileposts'!$G$17),"Y",IF(AND(H205&gt;='Intersection Mileposts'!$F$18,H205&lt;='Intersection Mileposts'!$G$18),"Y",IF(AND(H205&gt;='Intersection Mileposts'!$F$19,H205&lt;='Intersection Mileposts'!$G$19),"Y",IF(AND(H205&gt;='Intersection Mileposts'!$F$20,H205&lt;='Intersection Mileposts'!$G$20),"Y",IF(AND(H205&gt;='Intersection Mileposts'!$F$21,H205&lt;='Intersection Mileposts'!$G$21),"Y",IF(AND(H205&gt;='Intersection Mileposts'!$F$22,H205&lt;='Intersection Mileposts'!$G$22),"Y",IF(AND(H205&gt;='Intersection Mileposts'!$F$23,H205&lt;='Intersection Mileposts'!$G$23),"Y",IF(AND(H205&gt;='Intersection Mileposts'!$F$24,H205&lt;='Intersection Mileposts'!$G$24),"Y",IF(AND(H205&gt;='Intersection Mileposts'!$F$25,H205&lt;='Intersection Mileposts'!$G$25),"Y",IF(AND(H205&gt;='Intersection Mileposts'!$F$26,H205&lt;='Intersection Mileposts'!$G$26),"Y",IF(AND(H205&gt;='Intersection Mileposts'!$F$27,H205&lt;='Intersection Mileposts'!$G$27),"Y",IF(AND(H205&gt;='Intersection Mileposts'!$F$28,H205&lt;='Intersection Mileposts'!$G$28),"Y",IF(AND(H205&gt;='Intersection Mileposts'!$F$29,H205&lt;='Intersection Mileposts'!$G$29),"Y", IF(AND(H205&gt;='Intersection Mileposts'!$F$30,H205&lt;='Intersection Mileposts'!$G$30),"Y",IF(AND(H205&gt;='Intersection Mileposts'!$F$31,H205&lt;='Intersection Mileposts'!$G$31),"Y",IF(AND(H205&gt;='Intersection Mileposts'!$F$32,H205&lt;='Intersection Mileposts'!$G$32),"Y",IF(AND(H205&gt;='Intersection Mileposts'!$F$33,H205&lt;='Intersection Mileposts'!$G$33),"Y",IF(AND(H205&gt;='Intersection Mileposts'!$F$34,H205&lt;='Intersection Mileposts'!$G$34),"Y",IF(AND(H205&gt;='Intersection Mileposts'!$F$35,H205&lt;='Intersection Mileposts'!$G$35),"Y",IF(AND(H205&gt;='Intersection Mileposts'!$F$36,H205&lt;='Intersection Mileposts'!$G$36),"Y",IF(AND(H205&gt;='Intersection Mileposts'!$F$37,H205&lt;='Intersection Mileposts'!$G$37),"Y",IF(AND(H205&gt;='Intersection Mileposts'!$F$38,H205&lt;='Intersection Mileposts'!$G$38),"Y",IF(AND(H205&gt;='Intersection Mileposts'!$F$39,H205&lt;='Intersection Mileposts'!$G$39),"Y","N"))))))))))))))))))))))))))))))))))))</f>
        <v/>
      </c>
    </row>
    <row r="206" spans="1:46" x14ac:dyDescent="0.35">
      <c r="A206" s="271"/>
      <c r="B206" s="269"/>
      <c r="C206" s="270"/>
      <c r="D206" s="270"/>
      <c r="E206" s="270"/>
      <c r="F206" s="270"/>
      <c r="G206" s="272"/>
      <c r="H206" s="273"/>
      <c r="I206" s="271"/>
      <c r="J206" s="268"/>
      <c r="K206" s="268"/>
      <c r="L206" s="274"/>
      <c r="M206" s="275"/>
      <c r="N206" s="276"/>
      <c r="P206" s="291" t="str">
        <f>IF(R206 = "", "", COUNT($R$4:R206))</f>
        <v/>
      </c>
      <c r="Q206" s="291" t="str">
        <f t="shared" si="25"/>
        <v/>
      </c>
      <c r="R206" s="292" t="str">
        <f t="shared" si="26"/>
        <v/>
      </c>
      <c r="S206" s="293" t="str">
        <f t="shared" si="28"/>
        <v/>
      </c>
      <c r="T206" s="294" t="str">
        <f t="shared" si="29"/>
        <v/>
      </c>
      <c r="U206" s="295" t="str">
        <f t="shared" si="30"/>
        <v/>
      </c>
      <c r="V206" s="296" t="str">
        <f t="shared" si="31"/>
        <v/>
      </c>
      <c r="W206" s="8"/>
      <c r="AR206" s="2" t="str">
        <f t="shared" si="32"/>
        <v/>
      </c>
      <c r="AS206" s="2" t="str">
        <f t="shared" si="27"/>
        <v/>
      </c>
      <c r="AT206" s="2" t="str">
        <f>IF(AR206="","",IF(AND(H206&gt;='Intersection Mileposts'!$F$5,H206&lt;='Intersection Mileposts'!$G$5),"Y",IF(AND(H206&gt;='Intersection Mileposts'!$F$6,H206&lt;='Intersection Mileposts'!$G$6),"Y",IF(AND(H206&gt;='Intersection Mileposts'!$F$7,H206&lt;='Intersection Mileposts'!$G$7),"Y",IF(AND(H206&gt;='Intersection Mileposts'!$F$8,H206&lt;='Intersection Mileposts'!$G$8),"Y",IF(AND(H206&gt;='Intersection Mileposts'!$F$9,H206&lt;='Intersection Mileposts'!$G$9),"Y",IF(AND(H206&gt;='Intersection Mileposts'!$F$10,H206&lt;='Intersection Mileposts'!$G$10),"Y",IF(AND(H206&gt;='Intersection Mileposts'!$F$11,H206&lt;='Intersection Mileposts'!$G$11),"Y",IF(AND(H206&gt;='Intersection Mileposts'!$F$12,H206&lt;='Intersection Mileposts'!$G$12),"Y",IF(AND(H206&gt;='Intersection Mileposts'!$F$13,H206&lt;='Intersection Mileposts'!$G$13),"Y",IF(AND(H206&gt;='Intersection Mileposts'!$F$14,H206&lt;='Intersection Mileposts'!$G$14),"Y",IF(AND(H206&gt;='Intersection Mileposts'!$F$15,H206&lt;='Intersection Mileposts'!$G$15),"Y",IF(AND(H206&gt;='Intersection Mileposts'!$F$16,H206&lt;='Intersection Mileposts'!$G$16),"Y",IF(AND(H206&gt;='Intersection Mileposts'!$F$17,H206&lt;='Intersection Mileposts'!$G$17),"Y",IF(AND(H206&gt;='Intersection Mileposts'!$F$18,H206&lt;='Intersection Mileposts'!$G$18),"Y",IF(AND(H206&gt;='Intersection Mileposts'!$F$19,H206&lt;='Intersection Mileposts'!$G$19),"Y",IF(AND(H206&gt;='Intersection Mileposts'!$F$20,H206&lt;='Intersection Mileposts'!$G$20),"Y",IF(AND(H206&gt;='Intersection Mileposts'!$F$21,H206&lt;='Intersection Mileposts'!$G$21),"Y",IF(AND(H206&gt;='Intersection Mileposts'!$F$22,H206&lt;='Intersection Mileposts'!$G$22),"Y",IF(AND(H206&gt;='Intersection Mileposts'!$F$23,H206&lt;='Intersection Mileposts'!$G$23),"Y",IF(AND(H206&gt;='Intersection Mileposts'!$F$24,H206&lt;='Intersection Mileposts'!$G$24),"Y",IF(AND(H206&gt;='Intersection Mileposts'!$F$25,H206&lt;='Intersection Mileposts'!$G$25),"Y",IF(AND(H206&gt;='Intersection Mileposts'!$F$26,H206&lt;='Intersection Mileposts'!$G$26),"Y",IF(AND(H206&gt;='Intersection Mileposts'!$F$27,H206&lt;='Intersection Mileposts'!$G$27),"Y",IF(AND(H206&gt;='Intersection Mileposts'!$F$28,H206&lt;='Intersection Mileposts'!$G$28),"Y",IF(AND(H206&gt;='Intersection Mileposts'!$F$29,H206&lt;='Intersection Mileposts'!$G$29),"Y", IF(AND(H206&gt;='Intersection Mileposts'!$F$30,H206&lt;='Intersection Mileposts'!$G$30),"Y",IF(AND(H206&gt;='Intersection Mileposts'!$F$31,H206&lt;='Intersection Mileposts'!$G$31),"Y",IF(AND(H206&gt;='Intersection Mileposts'!$F$32,H206&lt;='Intersection Mileposts'!$G$32),"Y",IF(AND(H206&gt;='Intersection Mileposts'!$F$33,H206&lt;='Intersection Mileposts'!$G$33),"Y",IF(AND(H206&gt;='Intersection Mileposts'!$F$34,H206&lt;='Intersection Mileposts'!$G$34),"Y",IF(AND(H206&gt;='Intersection Mileposts'!$F$35,H206&lt;='Intersection Mileposts'!$G$35),"Y",IF(AND(H206&gt;='Intersection Mileposts'!$F$36,H206&lt;='Intersection Mileposts'!$G$36),"Y",IF(AND(H206&gt;='Intersection Mileposts'!$F$37,H206&lt;='Intersection Mileposts'!$G$37),"Y",IF(AND(H206&gt;='Intersection Mileposts'!$F$38,H206&lt;='Intersection Mileposts'!$G$38),"Y",IF(AND(H206&gt;='Intersection Mileposts'!$F$39,H206&lt;='Intersection Mileposts'!$G$39),"Y","N"))))))))))))))))))))))))))))))))))))</f>
        <v/>
      </c>
    </row>
    <row r="207" spans="1:46" x14ac:dyDescent="0.35">
      <c r="A207" s="271"/>
      <c r="B207" s="269"/>
      <c r="C207" s="270"/>
      <c r="D207" s="270"/>
      <c r="E207" s="270"/>
      <c r="F207" s="270"/>
      <c r="G207" s="272"/>
      <c r="H207" s="273"/>
      <c r="I207" s="271"/>
      <c r="J207" s="268"/>
      <c r="K207" s="268"/>
      <c r="L207" s="274"/>
      <c r="M207" s="275"/>
      <c r="N207" s="276"/>
      <c r="P207" s="291" t="str">
        <f>IF(R207 = "", "", COUNT($R$4:R207))</f>
        <v/>
      </c>
      <c r="Q207" s="291" t="str">
        <f t="shared" si="25"/>
        <v/>
      </c>
      <c r="R207" s="292" t="str">
        <f t="shared" si="26"/>
        <v/>
      </c>
      <c r="S207" s="293" t="str">
        <f t="shared" si="28"/>
        <v/>
      </c>
      <c r="T207" s="294" t="str">
        <f t="shared" si="29"/>
        <v/>
      </c>
      <c r="U207" s="295" t="str">
        <f t="shared" si="30"/>
        <v/>
      </c>
      <c r="V207" s="296" t="str">
        <f t="shared" si="31"/>
        <v/>
      </c>
      <c r="W207" s="8"/>
      <c r="AR207" s="2" t="str">
        <f t="shared" si="32"/>
        <v/>
      </c>
      <c r="AS207" s="2" t="str">
        <f t="shared" si="27"/>
        <v/>
      </c>
      <c r="AT207" s="2" t="str">
        <f>IF(AR207="","",IF(AND(H207&gt;='Intersection Mileposts'!$F$5,H207&lt;='Intersection Mileposts'!$G$5),"Y",IF(AND(H207&gt;='Intersection Mileposts'!$F$6,H207&lt;='Intersection Mileposts'!$G$6),"Y",IF(AND(H207&gt;='Intersection Mileposts'!$F$7,H207&lt;='Intersection Mileposts'!$G$7),"Y",IF(AND(H207&gt;='Intersection Mileposts'!$F$8,H207&lt;='Intersection Mileposts'!$G$8),"Y",IF(AND(H207&gt;='Intersection Mileposts'!$F$9,H207&lt;='Intersection Mileposts'!$G$9),"Y",IF(AND(H207&gt;='Intersection Mileposts'!$F$10,H207&lt;='Intersection Mileposts'!$G$10),"Y",IF(AND(H207&gt;='Intersection Mileposts'!$F$11,H207&lt;='Intersection Mileposts'!$G$11),"Y",IF(AND(H207&gt;='Intersection Mileposts'!$F$12,H207&lt;='Intersection Mileposts'!$G$12),"Y",IF(AND(H207&gt;='Intersection Mileposts'!$F$13,H207&lt;='Intersection Mileposts'!$G$13),"Y",IF(AND(H207&gt;='Intersection Mileposts'!$F$14,H207&lt;='Intersection Mileposts'!$G$14),"Y",IF(AND(H207&gt;='Intersection Mileposts'!$F$15,H207&lt;='Intersection Mileposts'!$G$15),"Y",IF(AND(H207&gt;='Intersection Mileposts'!$F$16,H207&lt;='Intersection Mileposts'!$G$16),"Y",IF(AND(H207&gt;='Intersection Mileposts'!$F$17,H207&lt;='Intersection Mileposts'!$G$17),"Y",IF(AND(H207&gt;='Intersection Mileposts'!$F$18,H207&lt;='Intersection Mileposts'!$G$18),"Y",IF(AND(H207&gt;='Intersection Mileposts'!$F$19,H207&lt;='Intersection Mileposts'!$G$19),"Y",IF(AND(H207&gt;='Intersection Mileposts'!$F$20,H207&lt;='Intersection Mileposts'!$G$20),"Y",IF(AND(H207&gt;='Intersection Mileposts'!$F$21,H207&lt;='Intersection Mileposts'!$G$21),"Y",IF(AND(H207&gt;='Intersection Mileposts'!$F$22,H207&lt;='Intersection Mileposts'!$G$22),"Y",IF(AND(H207&gt;='Intersection Mileposts'!$F$23,H207&lt;='Intersection Mileposts'!$G$23),"Y",IF(AND(H207&gt;='Intersection Mileposts'!$F$24,H207&lt;='Intersection Mileposts'!$G$24),"Y",IF(AND(H207&gt;='Intersection Mileposts'!$F$25,H207&lt;='Intersection Mileposts'!$G$25),"Y",IF(AND(H207&gt;='Intersection Mileposts'!$F$26,H207&lt;='Intersection Mileposts'!$G$26),"Y",IF(AND(H207&gt;='Intersection Mileposts'!$F$27,H207&lt;='Intersection Mileposts'!$G$27),"Y",IF(AND(H207&gt;='Intersection Mileposts'!$F$28,H207&lt;='Intersection Mileposts'!$G$28),"Y",IF(AND(H207&gt;='Intersection Mileposts'!$F$29,H207&lt;='Intersection Mileposts'!$G$29),"Y", IF(AND(H207&gt;='Intersection Mileposts'!$F$30,H207&lt;='Intersection Mileposts'!$G$30),"Y",IF(AND(H207&gt;='Intersection Mileposts'!$F$31,H207&lt;='Intersection Mileposts'!$G$31),"Y",IF(AND(H207&gt;='Intersection Mileposts'!$F$32,H207&lt;='Intersection Mileposts'!$G$32),"Y",IF(AND(H207&gt;='Intersection Mileposts'!$F$33,H207&lt;='Intersection Mileposts'!$G$33),"Y",IF(AND(H207&gt;='Intersection Mileposts'!$F$34,H207&lt;='Intersection Mileposts'!$G$34),"Y",IF(AND(H207&gt;='Intersection Mileposts'!$F$35,H207&lt;='Intersection Mileposts'!$G$35),"Y",IF(AND(H207&gt;='Intersection Mileposts'!$F$36,H207&lt;='Intersection Mileposts'!$G$36),"Y",IF(AND(H207&gt;='Intersection Mileposts'!$F$37,H207&lt;='Intersection Mileposts'!$G$37),"Y",IF(AND(H207&gt;='Intersection Mileposts'!$F$38,H207&lt;='Intersection Mileposts'!$G$38),"Y",IF(AND(H207&gt;='Intersection Mileposts'!$F$39,H207&lt;='Intersection Mileposts'!$G$39),"Y","N"))))))))))))))))))))))))))))))))))))</f>
        <v/>
      </c>
    </row>
    <row r="208" spans="1:46" x14ac:dyDescent="0.35">
      <c r="A208" s="271"/>
      <c r="B208" s="269"/>
      <c r="C208" s="270"/>
      <c r="D208" s="270"/>
      <c r="E208" s="270"/>
      <c r="F208" s="270"/>
      <c r="G208" s="272"/>
      <c r="H208" s="273"/>
      <c r="I208" s="271"/>
      <c r="J208" s="268"/>
      <c r="K208" s="268"/>
      <c r="L208" s="274"/>
      <c r="M208" s="275"/>
      <c r="N208" s="276"/>
      <c r="P208" s="291" t="str">
        <f>IF(R208 = "", "", COUNT($R$4:R208))</f>
        <v/>
      </c>
      <c r="Q208" s="291" t="str">
        <f t="shared" si="25"/>
        <v/>
      </c>
      <c r="R208" s="292" t="str">
        <f t="shared" si="26"/>
        <v/>
      </c>
      <c r="S208" s="293" t="str">
        <f t="shared" si="28"/>
        <v/>
      </c>
      <c r="T208" s="294" t="str">
        <f t="shared" si="29"/>
        <v/>
      </c>
      <c r="U208" s="295" t="str">
        <f t="shared" si="30"/>
        <v/>
      </c>
      <c r="V208" s="296" t="str">
        <f t="shared" si="31"/>
        <v/>
      </c>
      <c r="W208" s="8"/>
      <c r="AR208" s="2" t="str">
        <f t="shared" si="32"/>
        <v/>
      </c>
      <c r="AS208" s="2" t="str">
        <f t="shared" si="27"/>
        <v/>
      </c>
      <c r="AT208" s="2" t="str">
        <f>IF(AR208="","",IF(AND(H208&gt;='Intersection Mileposts'!$F$5,H208&lt;='Intersection Mileposts'!$G$5),"Y",IF(AND(H208&gt;='Intersection Mileposts'!$F$6,H208&lt;='Intersection Mileposts'!$G$6),"Y",IF(AND(H208&gt;='Intersection Mileposts'!$F$7,H208&lt;='Intersection Mileposts'!$G$7),"Y",IF(AND(H208&gt;='Intersection Mileposts'!$F$8,H208&lt;='Intersection Mileposts'!$G$8),"Y",IF(AND(H208&gt;='Intersection Mileposts'!$F$9,H208&lt;='Intersection Mileposts'!$G$9),"Y",IF(AND(H208&gt;='Intersection Mileposts'!$F$10,H208&lt;='Intersection Mileposts'!$G$10),"Y",IF(AND(H208&gt;='Intersection Mileposts'!$F$11,H208&lt;='Intersection Mileposts'!$G$11),"Y",IF(AND(H208&gt;='Intersection Mileposts'!$F$12,H208&lt;='Intersection Mileposts'!$G$12),"Y",IF(AND(H208&gt;='Intersection Mileposts'!$F$13,H208&lt;='Intersection Mileposts'!$G$13),"Y",IF(AND(H208&gt;='Intersection Mileposts'!$F$14,H208&lt;='Intersection Mileposts'!$G$14),"Y",IF(AND(H208&gt;='Intersection Mileposts'!$F$15,H208&lt;='Intersection Mileposts'!$G$15),"Y",IF(AND(H208&gt;='Intersection Mileposts'!$F$16,H208&lt;='Intersection Mileposts'!$G$16),"Y",IF(AND(H208&gt;='Intersection Mileposts'!$F$17,H208&lt;='Intersection Mileposts'!$G$17),"Y",IF(AND(H208&gt;='Intersection Mileposts'!$F$18,H208&lt;='Intersection Mileposts'!$G$18),"Y",IF(AND(H208&gt;='Intersection Mileposts'!$F$19,H208&lt;='Intersection Mileposts'!$G$19),"Y",IF(AND(H208&gt;='Intersection Mileposts'!$F$20,H208&lt;='Intersection Mileposts'!$G$20),"Y",IF(AND(H208&gt;='Intersection Mileposts'!$F$21,H208&lt;='Intersection Mileposts'!$G$21),"Y",IF(AND(H208&gt;='Intersection Mileposts'!$F$22,H208&lt;='Intersection Mileposts'!$G$22),"Y",IF(AND(H208&gt;='Intersection Mileposts'!$F$23,H208&lt;='Intersection Mileposts'!$G$23),"Y",IF(AND(H208&gt;='Intersection Mileposts'!$F$24,H208&lt;='Intersection Mileposts'!$G$24),"Y",IF(AND(H208&gt;='Intersection Mileposts'!$F$25,H208&lt;='Intersection Mileposts'!$G$25),"Y",IF(AND(H208&gt;='Intersection Mileposts'!$F$26,H208&lt;='Intersection Mileposts'!$G$26),"Y",IF(AND(H208&gt;='Intersection Mileposts'!$F$27,H208&lt;='Intersection Mileposts'!$G$27),"Y",IF(AND(H208&gt;='Intersection Mileposts'!$F$28,H208&lt;='Intersection Mileposts'!$G$28),"Y",IF(AND(H208&gt;='Intersection Mileposts'!$F$29,H208&lt;='Intersection Mileposts'!$G$29),"Y", IF(AND(H208&gt;='Intersection Mileposts'!$F$30,H208&lt;='Intersection Mileposts'!$G$30),"Y",IF(AND(H208&gt;='Intersection Mileposts'!$F$31,H208&lt;='Intersection Mileposts'!$G$31),"Y",IF(AND(H208&gt;='Intersection Mileposts'!$F$32,H208&lt;='Intersection Mileposts'!$G$32),"Y",IF(AND(H208&gt;='Intersection Mileposts'!$F$33,H208&lt;='Intersection Mileposts'!$G$33),"Y",IF(AND(H208&gt;='Intersection Mileposts'!$F$34,H208&lt;='Intersection Mileposts'!$G$34),"Y",IF(AND(H208&gt;='Intersection Mileposts'!$F$35,H208&lt;='Intersection Mileposts'!$G$35),"Y",IF(AND(H208&gt;='Intersection Mileposts'!$F$36,H208&lt;='Intersection Mileposts'!$G$36),"Y",IF(AND(H208&gt;='Intersection Mileposts'!$F$37,H208&lt;='Intersection Mileposts'!$G$37),"Y",IF(AND(H208&gt;='Intersection Mileposts'!$F$38,H208&lt;='Intersection Mileposts'!$G$38),"Y",IF(AND(H208&gt;='Intersection Mileposts'!$F$39,H208&lt;='Intersection Mileposts'!$G$39),"Y","N"))))))))))))))))))))))))))))))))))))</f>
        <v/>
      </c>
    </row>
    <row r="209" spans="1:46" x14ac:dyDescent="0.35">
      <c r="A209" s="271"/>
      <c r="B209" s="269"/>
      <c r="C209" s="270"/>
      <c r="D209" s="270"/>
      <c r="E209" s="270"/>
      <c r="F209" s="270"/>
      <c r="G209" s="272"/>
      <c r="H209" s="273"/>
      <c r="I209" s="271"/>
      <c r="J209" s="268"/>
      <c r="K209" s="268"/>
      <c r="L209" s="274"/>
      <c r="M209" s="275"/>
      <c r="N209" s="276"/>
      <c r="P209" s="291" t="str">
        <f>IF(R209 = "", "", COUNT($R$4:R209))</f>
        <v/>
      </c>
      <c r="Q209" s="291" t="str">
        <f t="shared" si="25"/>
        <v/>
      </c>
      <c r="R209" s="292" t="str">
        <f t="shared" si="26"/>
        <v/>
      </c>
      <c r="S209" s="293" t="str">
        <f t="shared" si="28"/>
        <v/>
      </c>
      <c r="T209" s="294" t="str">
        <f t="shared" si="29"/>
        <v/>
      </c>
      <c r="U209" s="295" t="str">
        <f t="shared" si="30"/>
        <v/>
      </c>
      <c r="V209" s="296" t="str">
        <f t="shared" si="31"/>
        <v/>
      </c>
      <c r="W209" s="8"/>
      <c r="AR209" s="2" t="str">
        <f t="shared" si="32"/>
        <v/>
      </c>
      <c r="AS209" s="2" t="str">
        <f t="shared" si="27"/>
        <v/>
      </c>
      <c r="AT209" s="2" t="str">
        <f>IF(AR209="","",IF(AND(H209&gt;='Intersection Mileposts'!$F$5,H209&lt;='Intersection Mileposts'!$G$5),"Y",IF(AND(H209&gt;='Intersection Mileposts'!$F$6,H209&lt;='Intersection Mileposts'!$G$6),"Y",IF(AND(H209&gt;='Intersection Mileposts'!$F$7,H209&lt;='Intersection Mileposts'!$G$7),"Y",IF(AND(H209&gt;='Intersection Mileposts'!$F$8,H209&lt;='Intersection Mileposts'!$G$8),"Y",IF(AND(H209&gt;='Intersection Mileposts'!$F$9,H209&lt;='Intersection Mileposts'!$G$9),"Y",IF(AND(H209&gt;='Intersection Mileposts'!$F$10,H209&lt;='Intersection Mileposts'!$G$10),"Y",IF(AND(H209&gt;='Intersection Mileposts'!$F$11,H209&lt;='Intersection Mileposts'!$G$11),"Y",IF(AND(H209&gt;='Intersection Mileposts'!$F$12,H209&lt;='Intersection Mileposts'!$G$12),"Y",IF(AND(H209&gt;='Intersection Mileposts'!$F$13,H209&lt;='Intersection Mileposts'!$G$13),"Y",IF(AND(H209&gt;='Intersection Mileposts'!$F$14,H209&lt;='Intersection Mileposts'!$G$14),"Y",IF(AND(H209&gt;='Intersection Mileposts'!$F$15,H209&lt;='Intersection Mileposts'!$G$15),"Y",IF(AND(H209&gt;='Intersection Mileposts'!$F$16,H209&lt;='Intersection Mileposts'!$G$16),"Y",IF(AND(H209&gt;='Intersection Mileposts'!$F$17,H209&lt;='Intersection Mileposts'!$G$17),"Y",IF(AND(H209&gt;='Intersection Mileposts'!$F$18,H209&lt;='Intersection Mileposts'!$G$18),"Y",IF(AND(H209&gt;='Intersection Mileposts'!$F$19,H209&lt;='Intersection Mileposts'!$G$19),"Y",IF(AND(H209&gt;='Intersection Mileposts'!$F$20,H209&lt;='Intersection Mileposts'!$G$20),"Y",IF(AND(H209&gt;='Intersection Mileposts'!$F$21,H209&lt;='Intersection Mileposts'!$G$21),"Y",IF(AND(H209&gt;='Intersection Mileposts'!$F$22,H209&lt;='Intersection Mileposts'!$G$22),"Y",IF(AND(H209&gt;='Intersection Mileposts'!$F$23,H209&lt;='Intersection Mileposts'!$G$23),"Y",IF(AND(H209&gt;='Intersection Mileposts'!$F$24,H209&lt;='Intersection Mileposts'!$G$24),"Y",IF(AND(H209&gt;='Intersection Mileposts'!$F$25,H209&lt;='Intersection Mileposts'!$G$25),"Y",IF(AND(H209&gt;='Intersection Mileposts'!$F$26,H209&lt;='Intersection Mileposts'!$G$26),"Y",IF(AND(H209&gt;='Intersection Mileposts'!$F$27,H209&lt;='Intersection Mileposts'!$G$27),"Y",IF(AND(H209&gt;='Intersection Mileposts'!$F$28,H209&lt;='Intersection Mileposts'!$G$28),"Y",IF(AND(H209&gt;='Intersection Mileposts'!$F$29,H209&lt;='Intersection Mileposts'!$G$29),"Y", IF(AND(H209&gt;='Intersection Mileposts'!$F$30,H209&lt;='Intersection Mileposts'!$G$30),"Y",IF(AND(H209&gt;='Intersection Mileposts'!$F$31,H209&lt;='Intersection Mileposts'!$G$31),"Y",IF(AND(H209&gt;='Intersection Mileposts'!$F$32,H209&lt;='Intersection Mileposts'!$G$32),"Y",IF(AND(H209&gt;='Intersection Mileposts'!$F$33,H209&lt;='Intersection Mileposts'!$G$33),"Y",IF(AND(H209&gt;='Intersection Mileposts'!$F$34,H209&lt;='Intersection Mileposts'!$G$34),"Y",IF(AND(H209&gt;='Intersection Mileposts'!$F$35,H209&lt;='Intersection Mileposts'!$G$35),"Y",IF(AND(H209&gt;='Intersection Mileposts'!$F$36,H209&lt;='Intersection Mileposts'!$G$36),"Y",IF(AND(H209&gt;='Intersection Mileposts'!$F$37,H209&lt;='Intersection Mileposts'!$G$37),"Y",IF(AND(H209&gt;='Intersection Mileposts'!$F$38,H209&lt;='Intersection Mileposts'!$G$38),"Y",IF(AND(H209&gt;='Intersection Mileposts'!$F$39,H209&lt;='Intersection Mileposts'!$G$39),"Y","N"))))))))))))))))))))))))))))))))))))</f>
        <v/>
      </c>
    </row>
    <row r="210" spans="1:46" x14ac:dyDescent="0.35">
      <c r="A210" s="271"/>
      <c r="B210" s="269"/>
      <c r="C210" s="270"/>
      <c r="D210" s="270"/>
      <c r="E210" s="270"/>
      <c r="F210" s="270"/>
      <c r="G210" s="272"/>
      <c r="H210" s="273"/>
      <c r="I210" s="271"/>
      <c r="J210" s="268"/>
      <c r="K210" s="268"/>
      <c r="L210" s="274"/>
      <c r="M210" s="275"/>
      <c r="N210" s="276"/>
      <c r="P210" s="291" t="str">
        <f>IF(R210 = "", "", COUNT($R$4:R210))</f>
        <v/>
      </c>
      <c r="Q210" s="291" t="str">
        <f t="shared" si="25"/>
        <v/>
      </c>
      <c r="R210" s="292" t="str">
        <f t="shared" si="26"/>
        <v/>
      </c>
      <c r="S210" s="293" t="str">
        <f t="shared" si="28"/>
        <v/>
      </c>
      <c r="T210" s="294" t="str">
        <f t="shared" si="29"/>
        <v/>
      </c>
      <c r="U210" s="295" t="str">
        <f t="shared" si="30"/>
        <v/>
      </c>
      <c r="V210" s="296" t="str">
        <f t="shared" si="31"/>
        <v/>
      </c>
      <c r="W210" s="8"/>
      <c r="AR210" s="2" t="str">
        <f t="shared" si="32"/>
        <v/>
      </c>
      <c r="AS210" s="2" t="str">
        <f t="shared" si="27"/>
        <v/>
      </c>
      <c r="AT210" s="2" t="str">
        <f>IF(AR210="","",IF(AND(H210&gt;='Intersection Mileposts'!$F$5,H210&lt;='Intersection Mileposts'!$G$5),"Y",IF(AND(H210&gt;='Intersection Mileposts'!$F$6,H210&lt;='Intersection Mileposts'!$G$6),"Y",IF(AND(H210&gt;='Intersection Mileposts'!$F$7,H210&lt;='Intersection Mileposts'!$G$7),"Y",IF(AND(H210&gt;='Intersection Mileposts'!$F$8,H210&lt;='Intersection Mileposts'!$G$8),"Y",IF(AND(H210&gt;='Intersection Mileposts'!$F$9,H210&lt;='Intersection Mileposts'!$G$9),"Y",IF(AND(H210&gt;='Intersection Mileposts'!$F$10,H210&lt;='Intersection Mileposts'!$G$10),"Y",IF(AND(H210&gt;='Intersection Mileposts'!$F$11,H210&lt;='Intersection Mileposts'!$G$11),"Y",IF(AND(H210&gt;='Intersection Mileposts'!$F$12,H210&lt;='Intersection Mileposts'!$G$12),"Y",IF(AND(H210&gt;='Intersection Mileposts'!$F$13,H210&lt;='Intersection Mileposts'!$G$13),"Y",IF(AND(H210&gt;='Intersection Mileposts'!$F$14,H210&lt;='Intersection Mileposts'!$G$14),"Y",IF(AND(H210&gt;='Intersection Mileposts'!$F$15,H210&lt;='Intersection Mileposts'!$G$15),"Y",IF(AND(H210&gt;='Intersection Mileposts'!$F$16,H210&lt;='Intersection Mileposts'!$G$16),"Y",IF(AND(H210&gt;='Intersection Mileposts'!$F$17,H210&lt;='Intersection Mileposts'!$G$17),"Y",IF(AND(H210&gt;='Intersection Mileposts'!$F$18,H210&lt;='Intersection Mileposts'!$G$18),"Y",IF(AND(H210&gt;='Intersection Mileposts'!$F$19,H210&lt;='Intersection Mileposts'!$G$19),"Y",IF(AND(H210&gt;='Intersection Mileposts'!$F$20,H210&lt;='Intersection Mileposts'!$G$20),"Y",IF(AND(H210&gt;='Intersection Mileposts'!$F$21,H210&lt;='Intersection Mileposts'!$G$21),"Y",IF(AND(H210&gt;='Intersection Mileposts'!$F$22,H210&lt;='Intersection Mileposts'!$G$22),"Y",IF(AND(H210&gt;='Intersection Mileposts'!$F$23,H210&lt;='Intersection Mileposts'!$G$23),"Y",IF(AND(H210&gt;='Intersection Mileposts'!$F$24,H210&lt;='Intersection Mileposts'!$G$24),"Y",IF(AND(H210&gt;='Intersection Mileposts'!$F$25,H210&lt;='Intersection Mileposts'!$G$25),"Y",IF(AND(H210&gt;='Intersection Mileposts'!$F$26,H210&lt;='Intersection Mileposts'!$G$26),"Y",IF(AND(H210&gt;='Intersection Mileposts'!$F$27,H210&lt;='Intersection Mileposts'!$G$27),"Y",IF(AND(H210&gt;='Intersection Mileposts'!$F$28,H210&lt;='Intersection Mileposts'!$G$28),"Y",IF(AND(H210&gt;='Intersection Mileposts'!$F$29,H210&lt;='Intersection Mileposts'!$G$29),"Y", IF(AND(H210&gt;='Intersection Mileposts'!$F$30,H210&lt;='Intersection Mileposts'!$G$30),"Y",IF(AND(H210&gt;='Intersection Mileposts'!$F$31,H210&lt;='Intersection Mileposts'!$G$31),"Y",IF(AND(H210&gt;='Intersection Mileposts'!$F$32,H210&lt;='Intersection Mileposts'!$G$32),"Y",IF(AND(H210&gt;='Intersection Mileposts'!$F$33,H210&lt;='Intersection Mileposts'!$G$33),"Y",IF(AND(H210&gt;='Intersection Mileposts'!$F$34,H210&lt;='Intersection Mileposts'!$G$34),"Y",IF(AND(H210&gt;='Intersection Mileposts'!$F$35,H210&lt;='Intersection Mileposts'!$G$35),"Y",IF(AND(H210&gt;='Intersection Mileposts'!$F$36,H210&lt;='Intersection Mileposts'!$G$36),"Y",IF(AND(H210&gt;='Intersection Mileposts'!$F$37,H210&lt;='Intersection Mileposts'!$G$37),"Y",IF(AND(H210&gt;='Intersection Mileposts'!$F$38,H210&lt;='Intersection Mileposts'!$G$38),"Y",IF(AND(H210&gt;='Intersection Mileposts'!$F$39,H210&lt;='Intersection Mileposts'!$G$39),"Y","N"))))))))))))))))))))))))))))))))))))</f>
        <v/>
      </c>
    </row>
    <row r="211" spans="1:46" x14ac:dyDescent="0.35">
      <c r="A211" s="271"/>
      <c r="B211" s="269"/>
      <c r="C211" s="270"/>
      <c r="D211" s="270"/>
      <c r="E211" s="270"/>
      <c r="F211" s="270"/>
      <c r="G211" s="272"/>
      <c r="H211" s="273"/>
      <c r="I211" s="271"/>
      <c r="J211" s="268"/>
      <c r="K211" s="268"/>
      <c r="L211" s="274"/>
      <c r="M211" s="275"/>
      <c r="N211" s="276"/>
      <c r="P211" s="291" t="str">
        <f>IF(R211 = "", "", COUNT($R$4:R211))</f>
        <v/>
      </c>
      <c r="Q211" s="291" t="str">
        <f t="shared" si="25"/>
        <v/>
      </c>
      <c r="R211" s="292" t="str">
        <f t="shared" si="26"/>
        <v/>
      </c>
      <c r="S211" s="293" t="str">
        <f t="shared" si="28"/>
        <v/>
      </c>
      <c r="T211" s="294" t="str">
        <f t="shared" si="29"/>
        <v/>
      </c>
      <c r="U211" s="295" t="str">
        <f t="shared" si="30"/>
        <v/>
      </c>
      <c r="V211" s="296" t="str">
        <f t="shared" si="31"/>
        <v/>
      </c>
      <c r="W211" s="8"/>
      <c r="AR211" s="2" t="str">
        <f t="shared" si="32"/>
        <v/>
      </c>
      <c r="AS211" s="2" t="str">
        <f t="shared" si="27"/>
        <v/>
      </c>
      <c r="AT211" s="2" t="str">
        <f>IF(AR211="","",IF(AND(H211&gt;='Intersection Mileposts'!$F$5,H211&lt;='Intersection Mileposts'!$G$5),"Y",IF(AND(H211&gt;='Intersection Mileposts'!$F$6,H211&lt;='Intersection Mileposts'!$G$6),"Y",IF(AND(H211&gt;='Intersection Mileposts'!$F$7,H211&lt;='Intersection Mileposts'!$G$7),"Y",IF(AND(H211&gt;='Intersection Mileposts'!$F$8,H211&lt;='Intersection Mileposts'!$G$8),"Y",IF(AND(H211&gt;='Intersection Mileposts'!$F$9,H211&lt;='Intersection Mileposts'!$G$9),"Y",IF(AND(H211&gt;='Intersection Mileposts'!$F$10,H211&lt;='Intersection Mileposts'!$G$10),"Y",IF(AND(H211&gt;='Intersection Mileposts'!$F$11,H211&lt;='Intersection Mileposts'!$G$11),"Y",IF(AND(H211&gt;='Intersection Mileposts'!$F$12,H211&lt;='Intersection Mileposts'!$G$12),"Y",IF(AND(H211&gt;='Intersection Mileposts'!$F$13,H211&lt;='Intersection Mileposts'!$G$13),"Y",IF(AND(H211&gt;='Intersection Mileposts'!$F$14,H211&lt;='Intersection Mileposts'!$G$14),"Y",IF(AND(H211&gt;='Intersection Mileposts'!$F$15,H211&lt;='Intersection Mileposts'!$G$15),"Y",IF(AND(H211&gt;='Intersection Mileposts'!$F$16,H211&lt;='Intersection Mileposts'!$G$16),"Y",IF(AND(H211&gt;='Intersection Mileposts'!$F$17,H211&lt;='Intersection Mileposts'!$G$17),"Y",IF(AND(H211&gt;='Intersection Mileposts'!$F$18,H211&lt;='Intersection Mileposts'!$G$18),"Y",IF(AND(H211&gt;='Intersection Mileposts'!$F$19,H211&lt;='Intersection Mileposts'!$G$19),"Y",IF(AND(H211&gt;='Intersection Mileposts'!$F$20,H211&lt;='Intersection Mileposts'!$G$20),"Y",IF(AND(H211&gt;='Intersection Mileposts'!$F$21,H211&lt;='Intersection Mileposts'!$G$21),"Y",IF(AND(H211&gt;='Intersection Mileposts'!$F$22,H211&lt;='Intersection Mileposts'!$G$22),"Y",IF(AND(H211&gt;='Intersection Mileposts'!$F$23,H211&lt;='Intersection Mileposts'!$G$23),"Y",IF(AND(H211&gt;='Intersection Mileposts'!$F$24,H211&lt;='Intersection Mileposts'!$G$24),"Y",IF(AND(H211&gt;='Intersection Mileposts'!$F$25,H211&lt;='Intersection Mileposts'!$G$25),"Y",IF(AND(H211&gt;='Intersection Mileposts'!$F$26,H211&lt;='Intersection Mileposts'!$G$26),"Y",IF(AND(H211&gt;='Intersection Mileposts'!$F$27,H211&lt;='Intersection Mileposts'!$G$27),"Y",IF(AND(H211&gt;='Intersection Mileposts'!$F$28,H211&lt;='Intersection Mileposts'!$G$28),"Y",IF(AND(H211&gt;='Intersection Mileposts'!$F$29,H211&lt;='Intersection Mileposts'!$G$29),"Y", IF(AND(H211&gt;='Intersection Mileposts'!$F$30,H211&lt;='Intersection Mileposts'!$G$30),"Y",IF(AND(H211&gt;='Intersection Mileposts'!$F$31,H211&lt;='Intersection Mileposts'!$G$31),"Y",IF(AND(H211&gt;='Intersection Mileposts'!$F$32,H211&lt;='Intersection Mileposts'!$G$32),"Y",IF(AND(H211&gt;='Intersection Mileposts'!$F$33,H211&lt;='Intersection Mileposts'!$G$33),"Y",IF(AND(H211&gt;='Intersection Mileposts'!$F$34,H211&lt;='Intersection Mileposts'!$G$34),"Y",IF(AND(H211&gt;='Intersection Mileposts'!$F$35,H211&lt;='Intersection Mileposts'!$G$35),"Y",IF(AND(H211&gt;='Intersection Mileposts'!$F$36,H211&lt;='Intersection Mileposts'!$G$36),"Y",IF(AND(H211&gt;='Intersection Mileposts'!$F$37,H211&lt;='Intersection Mileposts'!$G$37),"Y",IF(AND(H211&gt;='Intersection Mileposts'!$F$38,H211&lt;='Intersection Mileposts'!$G$38),"Y",IF(AND(H211&gt;='Intersection Mileposts'!$F$39,H211&lt;='Intersection Mileposts'!$G$39),"Y","N"))))))))))))))))))))))))))))))))))))</f>
        <v/>
      </c>
    </row>
    <row r="212" spans="1:46" x14ac:dyDescent="0.35">
      <c r="A212" s="271"/>
      <c r="B212" s="269"/>
      <c r="C212" s="270"/>
      <c r="D212" s="270"/>
      <c r="E212" s="270"/>
      <c r="F212" s="270"/>
      <c r="G212" s="272"/>
      <c r="H212" s="273"/>
      <c r="I212" s="271"/>
      <c r="J212" s="268"/>
      <c r="K212" s="268"/>
      <c r="L212" s="274"/>
      <c r="M212" s="275"/>
      <c r="N212" s="276"/>
      <c r="P212" s="291" t="str">
        <f>IF(R212 = "", "", COUNT($R$4:R212))</f>
        <v/>
      </c>
      <c r="Q212" s="291" t="str">
        <f t="shared" si="25"/>
        <v/>
      </c>
      <c r="R212" s="292" t="str">
        <f t="shared" si="26"/>
        <v/>
      </c>
      <c r="S212" s="293" t="str">
        <f t="shared" si="28"/>
        <v/>
      </c>
      <c r="T212" s="294" t="str">
        <f t="shared" si="29"/>
        <v/>
      </c>
      <c r="U212" s="295" t="str">
        <f t="shared" si="30"/>
        <v/>
      </c>
      <c r="V212" s="296" t="str">
        <f t="shared" si="31"/>
        <v/>
      </c>
      <c r="W212" s="8"/>
      <c r="AR212" s="2" t="str">
        <f t="shared" si="32"/>
        <v/>
      </c>
      <c r="AS212" s="2" t="str">
        <f t="shared" si="27"/>
        <v/>
      </c>
      <c r="AT212" s="2" t="str">
        <f>IF(AR212="","",IF(AND(H212&gt;='Intersection Mileposts'!$F$5,H212&lt;='Intersection Mileposts'!$G$5),"Y",IF(AND(H212&gt;='Intersection Mileposts'!$F$6,H212&lt;='Intersection Mileposts'!$G$6),"Y",IF(AND(H212&gt;='Intersection Mileposts'!$F$7,H212&lt;='Intersection Mileposts'!$G$7),"Y",IF(AND(H212&gt;='Intersection Mileposts'!$F$8,H212&lt;='Intersection Mileposts'!$G$8),"Y",IF(AND(H212&gt;='Intersection Mileposts'!$F$9,H212&lt;='Intersection Mileposts'!$G$9),"Y",IF(AND(H212&gt;='Intersection Mileposts'!$F$10,H212&lt;='Intersection Mileposts'!$G$10),"Y",IF(AND(H212&gt;='Intersection Mileposts'!$F$11,H212&lt;='Intersection Mileposts'!$G$11),"Y",IF(AND(H212&gt;='Intersection Mileposts'!$F$12,H212&lt;='Intersection Mileposts'!$G$12),"Y",IF(AND(H212&gt;='Intersection Mileposts'!$F$13,H212&lt;='Intersection Mileposts'!$G$13),"Y",IF(AND(H212&gt;='Intersection Mileposts'!$F$14,H212&lt;='Intersection Mileposts'!$G$14),"Y",IF(AND(H212&gt;='Intersection Mileposts'!$F$15,H212&lt;='Intersection Mileposts'!$G$15),"Y",IF(AND(H212&gt;='Intersection Mileposts'!$F$16,H212&lt;='Intersection Mileposts'!$G$16),"Y",IF(AND(H212&gt;='Intersection Mileposts'!$F$17,H212&lt;='Intersection Mileposts'!$G$17),"Y",IF(AND(H212&gt;='Intersection Mileposts'!$F$18,H212&lt;='Intersection Mileposts'!$G$18),"Y",IF(AND(H212&gt;='Intersection Mileposts'!$F$19,H212&lt;='Intersection Mileposts'!$G$19),"Y",IF(AND(H212&gt;='Intersection Mileposts'!$F$20,H212&lt;='Intersection Mileposts'!$G$20),"Y",IF(AND(H212&gt;='Intersection Mileposts'!$F$21,H212&lt;='Intersection Mileposts'!$G$21),"Y",IF(AND(H212&gt;='Intersection Mileposts'!$F$22,H212&lt;='Intersection Mileposts'!$G$22),"Y",IF(AND(H212&gt;='Intersection Mileposts'!$F$23,H212&lt;='Intersection Mileposts'!$G$23),"Y",IF(AND(H212&gt;='Intersection Mileposts'!$F$24,H212&lt;='Intersection Mileposts'!$G$24),"Y",IF(AND(H212&gt;='Intersection Mileposts'!$F$25,H212&lt;='Intersection Mileposts'!$G$25),"Y",IF(AND(H212&gt;='Intersection Mileposts'!$F$26,H212&lt;='Intersection Mileposts'!$G$26),"Y",IF(AND(H212&gt;='Intersection Mileposts'!$F$27,H212&lt;='Intersection Mileposts'!$G$27),"Y",IF(AND(H212&gt;='Intersection Mileposts'!$F$28,H212&lt;='Intersection Mileposts'!$G$28),"Y",IF(AND(H212&gt;='Intersection Mileposts'!$F$29,H212&lt;='Intersection Mileposts'!$G$29),"Y", IF(AND(H212&gt;='Intersection Mileposts'!$F$30,H212&lt;='Intersection Mileposts'!$G$30),"Y",IF(AND(H212&gt;='Intersection Mileposts'!$F$31,H212&lt;='Intersection Mileposts'!$G$31),"Y",IF(AND(H212&gt;='Intersection Mileposts'!$F$32,H212&lt;='Intersection Mileposts'!$G$32),"Y",IF(AND(H212&gt;='Intersection Mileposts'!$F$33,H212&lt;='Intersection Mileposts'!$G$33),"Y",IF(AND(H212&gt;='Intersection Mileposts'!$F$34,H212&lt;='Intersection Mileposts'!$G$34),"Y",IF(AND(H212&gt;='Intersection Mileposts'!$F$35,H212&lt;='Intersection Mileposts'!$G$35),"Y",IF(AND(H212&gt;='Intersection Mileposts'!$F$36,H212&lt;='Intersection Mileposts'!$G$36),"Y",IF(AND(H212&gt;='Intersection Mileposts'!$F$37,H212&lt;='Intersection Mileposts'!$G$37),"Y",IF(AND(H212&gt;='Intersection Mileposts'!$F$38,H212&lt;='Intersection Mileposts'!$G$38),"Y",IF(AND(H212&gt;='Intersection Mileposts'!$F$39,H212&lt;='Intersection Mileposts'!$G$39),"Y","N"))))))))))))))))))))))))))))))))))))</f>
        <v/>
      </c>
    </row>
    <row r="213" spans="1:46" x14ac:dyDescent="0.35">
      <c r="A213" s="271"/>
      <c r="B213" s="269"/>
      <c r="C213" s="270"/>
      <c r="D213" s="270"/>
      <c r="E213" s="270"/>
      <c r="F213" s="270"/>
      <c r="G213" s="272"/>
      <c r="H213" s="273"/>
      <c r="I213" s="271"/>
      <c r="J213" s="268"/>
      <c r="K213" s="268"/>
      <c r="L213" s="274"/>
      <c r="M213" s="275"/>
      <c r="N213" s="276"/>
      <c r="P213" s="291" t="str">
        <f>IF(R213 = "", "", COUNT($R$4:R213))</f>
        <v/>
      </c>
      <c r="Q213" s="291" t="str">
        <f t="shared" si="25"/>
        <v/>
      </c>
      <c r="R213" s="292" t="str">
        <f t="shared" si="26"/>
        <v/>
      </c>
      <c r="S213" s="293" t="str">
        <f t="shared" si="28"/>
        <v/>
      </c>
      <c r="T213" s="294" t="str">
        <f t="shared" si="29"/>
        <v/>
      </c>
      <c r="U213" s="295" t="str">
        <f t="shared" si="30"/>
        <v/>
      </c>
      <c r="V213" s="296" t="str">
        <f t="shared" si="31"/>
        <v/>
      </c>
      <c r="W213" s="8"/>
      <c r="AR213" s="2" t="str">
        <f t="shared" si="32"/>
        <v/>
      </c>
      <c r="AS213" s="2" t="str">
        <f t="shared" si="27"/>
        <v/>
      </c>
      <c r="AT213" s="2" t="str">
        <f>IF(AR213="","",IF(AND(H213&gt;='Intersection Mileposts'!$F$5,H213&lt;='Intersection Mileposts'!$G$5),"Y",IF(AND(H213&gt;='Intersection Mileposts'!$F$6,H213&lt;='Intersection Mileposts'!$G$6),"Y",IF(AND(H213&gt;='Intersection Mileposts'!$F$7,H213&lt;='Intersection Mileposts'!$G$7),"Y",IF(AND(H213&gt;='Intersection Mileposts'!$F$8,H213&lt;='Intersection Mileposts'!$G$8),"Y",IF(AND(H213&gt;='Intersection Mileposts'!$F$9,H213&lt;='Intersection Mileposts'!$G$9),"Y",IF(AND(H213&gt;='Intersection Mileposts'!$F$10,H213&lt;='Intersection Mileposts'!$G$10),"Y",IF(AND(H213&gt;='Intersection Mileposts'!$F$11,H213&lt;='Intersection Mileposts'!$G$11),"Y",IF(AND(H213&gt;='Intersection Mileposts'!$F$12,H213&lt;='Intersection Mileposts'!$G$12),"Y",IF(AND(H213&gt;='Intersection Mileposts'!$F$13,H213&lt;='Intersection Mileposts'!$G$13),"Y",IF(AND(H213&gt;='Intersection Mileposts'!$F$14,H213&lt;='Intersection Mileposts'!$G$14),"Y",IF(AND(H213&gt;='Intersection Mileposts'!$F$15,H213&lt;='Intersection Mileposts'!$G$15),"Y",IF(AND(H213&gt;='Intersection Mileposts'!$F$16,H213&lt;='Intersection Mileposts'!$G$16),"Y",IF(AND(H213&gt;='Intersection Mileposts'!$F$17,H213&lt;='Intersection Mileposts'!$G$17),"Y",IF(AND(H213&gt;='Intersection Mileposts'!$F$18,H213&lt;='Intersection Mileposts'!$G$18),"Y",IF(AND(H213&gt;='Intersection Mileposts'!$F$19,H213&lt;='Intersection Mileposts'!$G$19),"Y",IF(AND(H213&gt;='Intersection Mileposts'!$F$20,H213&lt;='Intersection Mileposts'!$G$20),"Y",IF(AND(H213&gt;='Intersection Mileposts'!$F$21,H213&lt;='Intersection Mileposts'!$G$21),"Y",IF(AND(H213&gt;='Intersection Mileposts'!$F$22,H213&lt;='Intersection Mileposts'!$G$22),"Y",IF(AND(H213&gt;='Intersection Mileposts'!$F$23,H213&lt;='Intersection Mileposts'!$G$23),"Y",IF(AND(H213&gt;='Intersection Mileposts'!$F$24,H213&lt;='Intersection Mileposts'!$G$24),"Y",IF(AND(H213&gt;='Intersection Mileposts'!$F$25,H213&lt;='Intersection Mileposts'!$G$25),"Y",IF(AND(H213&gt;='Intersection Mileposts'!$F$26,H213&lt;='Intersection Mileposts'!$G$26),"Y",IF(AND(H213&gt;='Intersection Mileposts'!$F$27,H213&lt;='Intersection Mileposts'!$G$27),"Y",IF(AND(H213&gt;='Intersection Mileposts'!$F$28,H213&lt;='Intersection Mileposts'!$G$28),"Y",IF(AND(H213&gt;='Intersection Mileposts'!$F$29,H213&lt;='Intersection Mileposts'!$G$29),"Y", IF(AND(H213&gt;='Intersection Mileposts'!$F$30,H213&lt;='Intersection Mileposts'!$G$30),"Y",IF(AND(H213&gt;='Intersection Mileposts'!$F$31,H213&lt;='Intersection Mileposts'!$G$31),"Y",IF(AND(H213&gt;='Intersection Mileposts'!$F$32,H213&lt;='Intersection Mileposts'!$G$32),"Y",IF(AND(H213&gt;='Intersection Mileposts'!$F$33,H213&lt;='Intersection Mileposts'!$G$33),"Y",IF(AND(H213&gt;='Intersection Mileposts'!$F$34,H213&lt;='Intersection Mileposts'!$G$34),"Y",IF(AND(H213&gt;='Intersection Mileposts'!$F$35,H213&lt;='Intersection Mileposts'!$G$35),"Y",IF(AND(H213&gt;='Intersection Mileposts'!$F$36,H213&lt;='Intersection Mileposts'!$G$36),"Y",IF(AND(H213&gt;='Intersection Mileposts'!$F$37,H213&lt;='Intersection Mileposts'!$G$37),"Y",IF(AND(H213&gt;='Intersection Mileposts'!$F$38,H213&lt;='Intersection Mileposts'!$G$38),"Y",IF(AND(H213&gt;='Intersection Mileposts'!$F$39,H213&lt;='Intersection Mileposts'!$G$39),"Y","N"))))))))))))))))))))))))))))))))))))</f>
        <v/>
      </c>
    </row>
    <row r="214" spans="1:46" x14ac:dyDescent="0.35">
      <c r="A214" s="271"/>
      <c r="B214" s="269"/>
      <c r="C214" s="270"/>
      <c r="D214" s="270"/>
      <c r="E214" s="270"/>
      <c r="F214" s="270"/>
      <c r="G214" s="272"/>
      <c r="H214" s="273"/>
      <c r="I214" s="271"/>
      <c r="J214" s="268"/>
      <c r="K214" s="268"/>
      <c r="L214" s="274"/>
      <c r="M214" s="275"/>
      <c r="N214" s="276"/>
      <c r="P214" s="291" t="str">
        <f>IF(R214 = "", "", COUNT($R$4:R214))</f>
        <v/>
      </c>
      <c r="Q214" s="291" t="str">
        <f t="shared" si="25"/>
        <v/>
      </c>
      <c r="R214" s="292" t="str">
        <f t="shared" si="26"/>
        <v/>
      </c>
      <c r="S214" s="293" t="str">
        <f t="shared" si="28"/>
        <v/>
      </c>
      <c r="T214" s="294" t="str">
        <f t="shared" si="29"/>
        <v/>
      </c>
      <c r="U214" s="295" t="str">
        <f t="shared" si="30"/>
        <v/>
      </c>
      <c r="V214" s="296" t="str">
        <f t="shared" si="31"/>
        <v/>
      </c>
      <c r="W214" s="8"/>
      <c r="AR214" s="2" t="str">
        <f t="shared" si="32"/>
        <v/>
      </c>
      <c r="AS214" s="2" t="str">
        <f t="shared" si="27"/>
        <v/>
      </c>
      <c r="AT214" s="2" t="str">
        <f>IF(AR214="","",IF(AND(H214&gt;='Intersection Mileposts'!$F$5,H214&lt;='Intersection Mileposts'!$G$5),"Y",IF(AND(H214&gt;='Intersection Mileposts'!$F$6,H214&lt;='Intersection Mileposts'!$G$6),"Y",IF(AND(H214&gt;='Intersection Mileposts'!$F$7,H214&lt;='Intersection Mileposts'!$G$7),"Y",IF(AND(H214&gt;='Intersection Mileposts'!$F$8,H214&lt;='Intersection Mileposts'!$G$8),"Y",IF(AND(H214&gt;='Intersection Mileposts'!$F$9,H214&lt;='Intersection Mileposts'!$G$9),"Y",IF(AND(H214&gt;='Intersection Mileposts'!$F$10,H214&lt;='Intersection Mileposts'!$G$10),"Y",IF(AND(H214&gt;='Intersection Mileposts'!$F$11,H214&lt;='Intersection Mileposts'!$G$11),"Y",IF(AND(H214&gt;='Intersection Mileposts'!$F$12,H214&lt;='Intersection Mileposts'!$G$12),"Y",IF(AND(H214&gt;='Intersection Mileposts'!$F$13,H214&lt;='Intersection Mileposts'!$G$13),"Y",IF(AND(H214&gt;='Intersection Mileposts'!$F$14,H214&lt;='Intersection Mileposts'!$G$14),"Y",IF(AND(H214&gt;='Intersection Mileposts'!$F$15,H214&lt;='Intersection Mileposts'!$G$15),"Y",IF(AND(H214&gt;='Intersection Mileposts'!$F$16,H214&lt;='Intersection Mileposts'!$G$16),"Y",IF(AND(H214&gt;='Intersection Mileposts'!$F$17,H214&lt;='Intersection Mileposts'!$G$17),"Y",IF(AND(H214&gt;='Intersection Mileposts'!$F$18,H214&lt;='Intersection Mileposts'!$G$18),"Y",IF(AND(H214&gt;='Intersection Mileposts'!$F$19,H214&lt;='Intersection Mileposts'!$G$19),"Y",IF(AND(H214&gt;='Intersection Mileposts'!$F$20,H214&lt;='Intersection Mileposts'!$G$20),"Y",IF(AND(H214&gt;='Intersection Mileposts'!$F$21,H214&lt;='Intersection Mileposts'!$G$21),"Y",IF(AND(H214&gt;='Intersection Mileposts'!$F$22,H214&lt;='Intersection Mileposts'!$G$22),"Y",IF(AND(H214&gt;='Intersection Mileposts'!$F$23,H214&lt;='Intersection Mileposts'!$G$23),"Y",IF(AND(H214&gt;='Intersection Mileposts'!$F$24,H214&lt;='Intersection Mileposts'!$G$24),"Y",IF(AND(H214&gt;='Intersection Mileposts'!$F$25,H214&lt;='Intersection Mileposts'!$G$25),"Y",IF(AND(H214&gt;='Intersection Mileposts'!$F$26,H214&lt;='Intersection Mileposts'!$G$26),"Y",IF(AND(H214&gt;='Intersection Mileposts'!$F$27,H214&lt;='Intersection Mileposts'!$G$27),"Y",IF(AND(H214&gt;='Intersection Mileposts'!$F$28,H214&lt;='Intersection Mileposts'!$G$28),"Y",IF(AND(H214&gt;='Intersection Mileposts'!$F$29,H214&lt;='Intersection Mileposts'!$G$29),"Y", IF(AND(H214&gt;='Intersection Mileposts'!$F$30,H214&lt;='Intersection Mileposts'!$G$30),"Y",IF(AND(H214&gt;='Intersection Mileposts'!$F$31,H214&lt;='Intersection Mileposts'!$G$31),"Y",IF(AND(H214&gt;='Intersection Mileposts'!$F$32,H214&lt;='Intersection Mileposts'!$G$32),"Y",IF(AND(H214&gt;='Intersection Mileposts'!$F$33,H214&lt;='Intersection Mileposts'!$G$33),"Y",IF(AND(H214&gt;='Intersection Mileposts'!$F$34,H214&lt;='Intersection Mileposts'!$G$34),"Y",IF(AND(H214&gt;='Intersection Mileposts'!$F$35,H214&lt;='Intersection Mileposts'!$G$35),"Y",IF(AND(H214&gt;='Intersection Mileposts'!$F$36,H214&lt;='Intersection Mileposts'!$G$36),"Y",IF(AND(H214&gt;='Intersection Mileposts'!$F$37,H214&lt;='Intersection Mileposts'!$G$37),"Y",IF(AND(H214&gt;='Intersection Mileposts'!$F$38,H214&lt;='Intersection Mileposts'!$G$38),"Y",IF(AND(H214&gt;='Intersection Mileposts'!$F$39,H214&lt;='Intersection Mileposts'!$G$39),"Y","N"))))))))))))))))))))))))))))))))))))</f>
        <v/>
      </c>
    </row>
    <row r="215" spans="1:46" x14ac:dyDescent="0.35">
      <c r="A215" s="271"/>
      <c r="B215" s="269"/>
      <c r="C215" s="270"/>
      <c r="D215" s="270"/>
      <c r="E215" s="270"/>
      <c r="F215" s="270"/>
      <c r="G215" s="272"/>
      <c r="H215" s="273"/>
      <c r="I215" s="271"/>
      <c r="J215" s="268"/>
      <c r="K215" s="268"/>
      <c r="L215" s="274"/>
      <c r="M215" s="275"/>
      <c r="N215" s="276"/>
      <c r="P215" s="291" t="str">
        <f>IF(R215 = "", "", COUNT($R$4:R215))</f>
        <v/>
      </c>
      <c r="Q215" s="291" t="str">
        <f t="shared" si="25"/>
        <v/>
      </c>
      <c r="R215" s="292" t="str">
        <f t="shared" si="26"/>
        <v/>
      </c>
      <c r="S215" s="293" t="str">
        <f t="shared" si="28"/>
        <v/>
      </c>
      <c r="T215" s="294" t="str">
        <f t="shared" si="29"/>
        <v/>
      </c>
      <c r="U215" s="295" t="str">
        <f t="shared" si="30"/>
        <v/>
      </c>
      <c r="V215" s="296" t="str">
        <f t="shared" si="31"/>
        <v/>
      </c>
      <c r="W215" s="8"/>
      <c r="AR215" s="2" t="str">
        <f t="shared" si="32"/>
        <v/>
      </c>
      <c r="AS215" s="2" t="str">
        <f t="shared" si="27"/>
        <v/>
      </c>
      <c r="AT215" s="2" t="str">
        <f>IF(AR215="","",IF(AND(H215&gt;='Intersection Mileposts'!$F$5,H215&lt;='Intersection Mileposts'!$G$5),"Y",IF(AND(H215&gt;='Intersection Mileposts'!$F$6,H215&lt;='Intersection Mileposts'!$G$6),"Y",IF(AND(H215&gt;='Intersection Mileposts'!$F$7,H215&lt;='Intersection Mileposts'!$G$7),"Y",IF(AND(H215&gt;='Intersection Mileposts'!$F$8,H215&lt;='Intersection Mileposts'!$G$8),"Y",IF(AND(H215&gt;='Intersection Mileposts'!$F$9,H215&lt;='Intersection Mileposts'!$G$9),"Y",IF(AND(H215&gt;='Intersection Mileposts'!$F$10,H215&lt;='Intersection Mileposts'!$G$10),"Y",IF(AND(H215&gt;='Intersection Mileposts'!$F$11,H215&lt;='Intersection Mileposts'!$G$11),"Y",IF(AND(H215&gt;='Intersection Mileposts'!$F$12,H215&lt;='Intersection Mileposts'!$G$12),"Y",IF(AND(H215&gt;='Intersection Mileposts'!$F$13,H215&lt;='Intersection Mileposts'!$G$13),"Y",IF(AND(H215&gt;='Intersection Mileposts'!$F$14,H215&lt;='Intersection Mileposts'!$G$14),"Y",IF(AND(H215&gt;='Intersection Mileposts'!$F$15,H215&lt;='Intersection Mileposts'!$G$15),"Y",IF(AND(H215&gt;='Intersection Mileposts'!$F$16,H215&lt;='Intersection Mileposts'!$G$16),"Y",IF(AND(H215&gt;='Intersection Mileposts'!$F$17,H215&lt;='Intersection Mileposts'!$G$17),"Y",IF(AND(H215&gt;='Intersection Mileposts'!$F$18,H215&lt;='Intersection Mileposts'!$G$18),"Y",IF(AND(H215&gt;='Intersection Mileposts'!$F$19,H215&lt;='Intersection Mileposts'!$G$19),"Y",IF(AND(H215&gt;='Intersection Mileposts'!$F$20,H215&lt;='Intersection Mileposts'!$G$20),"Y",IF(AND(H215&gt;='Intersection Mileposts'!$F$21,H215&lt;='Intersection Mileposts'!$G$21),"Y",IF(AND(H215&gt;='Intersection Mileposts'!$F$22,H215&lt;='Intersection Mileposts'!$G$22),"Y",IF(AND(H215&gt;='Intersection Mileposts'!$F$23,H215&lt;='Intersection Mileposts'!$G$23),"Y",IF(AND(H215&gt;='Intersection Mileposts'!$F$24,H215&lt;='Intersection Mileposts'!$G$24),"Y",IF(AND(H215&gt;='Intersection Mileposts'!$F$25,H215&lt;='Intersection Mileposts'!$G$25),"Y",IF(AND(H215&gt;='Intersection Mileposts'!$F$26,H215&lt;='Intersection Mileposts'!$G$26),"Y",IF(AND(H215&gt;='Intersection Mileposts'!$F$27,H215&lt;='Intersection Mileposts'!$G$27),"Y",IF(AND(H215&gt;='Intersection Mileposts'!$F$28,H215&lt;='Intersection Mileposts'!$G$28),"Y",IF(AND(H215&gt;='Intersection Mileposts'!$F$29,H215&lt;='Intersection Mileposts'!$G$29),"Y", IF(AND(H215&gt;='Intersection Mileposts'!$F$30,H215&lt;='Intersection Mileposts'!$G$30),"Y",IF(AND(H215&gt;='Intersection Mileposts'!$F$31,H215&lt;='Intersection Mileposts'!$G$31),"Y",IF(AND(H215&gt;='Intersection Mileposts'!$F$32,H215&lt;='Intersection Mileposts'!$G$32),"Y",IF(AND(H215&gt;='Intersection Mileposts'!$F$33,H215&lt;='Intersection Mileposts'!$G$33),"Y",IF(AND(H215&gt;='Intersection Mileposts'!$F$34,H215&lt;='Intersection Mileposts'!$G$34),"Y",IF(AND(H215&gt;='Intersection Mileposts'!$F$35,H215&lt;='Intersection Mileposts'!$G$35),"Y",IF(AND(H215&gt;='Intersection Mileposts'!$F$36,H215&lt;='Intersection Mileposts'!$G$36),"Y",IF(AND(H215&gt;='Intersection Mileposts'!$F$37,H215&lt;='Intersection Mileposts'!$G$37),"Y",IF(AND(H215&gt;='Intersection Mileposts'!$F$38,H215&lt;='Intersection Mileposts'!$G$38),"Y",IF(AND(H215&gt;='Intersection Mileposts'!$F$39,H215&lt;='Intersection Mileposts'!$G$39),"Y","N"))))))))))))))))))))))))))))))))))))</f>
        <v/>
      </c>
    </row>
    <row r="216" spans="1:46" x14ac:dyDescent="0.35">
      <c r="A216" s="271"/>
      <c r="B216" s="269"/>
      <c r="C216" s="270"/>
      <c r="D216" s="270"/>
      <c r="E216" s="270"/>
      <c r="F216" s="270"/>
      <c r="G216" s="272"/>
      <c r="H216" s="273"/>
      <c r="I216" s="271"/>
      <c r="J216" s="268"/>
      <c r="K216" s="268"/>
      <c r="L216" s="274"/>
      <c r="M216" s="275"/>
      <c r="N216" s="276"/>
      <c r="P216" s="291" t="str">
        <f>IF(R216 = "", "", COUNT($R$4:R216))</f>
        <v/>
      </c>
      <c r="Q216" s="291" t="str">
        <f t="shared" si="25"/>
        <v/>
      </c>
      <c r="R216" s="292" t="str">
        <f t="shared" si="26"/>
        <v/>
      </c>
      <c r="S216" s="293" t="str">
        <f t="shared" si="28"/>
        <v/>
      </c>
      <c r="T216" s="294" t="str">
        <f t="shared" si="29"/>
        <v/>
      </c>
      <c r="U216" s="295" t="str">
        <f t="shared" si="30"/>
        <v/>
      </c>
      <c r="V216" s="296" t="str">
        <f t="shared" si="31"/>
        <v/>
      </c>
      <c r="W216" s="8"/>
      <c r="AR216" s="2" t="str">
        <f t="shared" si="32"/>
        <v/>
      </c>
      <c r="AS216" s="2" t="str">
        <f t="shared" si="27"/>
        <v/>
      </c>
      <c r="AT216" s="2" t="str">
        <f>IF(AR216="","",IF(AND(H216&gt;='Intersection Mileposts'!$F$5,H216&lt;='Intersection Mileposts'!$G$5),"Y",IF(AND(H216&gt;='Intersection Mileposts'!$F$6,H216&lt;='Intersection Mileposts'!$G$6),"Y",IF(AND(H216&gt;='Intersection Mileposts'!$F$7,H216&lt;='Intersection Mileposts'!$G$7),"Y",IF(AND(H216&gt;='Intersection Mileposts'!$F$8,H216&lt;='Intersection Mileposts'!$G$8),"Y",IF(AND(H216&gt;='Intersection Mileposts'!$F$9,H216&lt;='Intersection Mileposts'!$G$9),"Y",IF(AND(H216&gt;='Intersection Mileposts'!$F$10,H216&lt;='Intersection Mileposts'!$G$10),"Y",IF(AND(H216&gt;='Intersection Mileposts'!$F$11,H216&lt;='Intersection Mileposts'!$G$11),"Y",IF(AND(H216&gt;='Intersection Mileposts'!$F$12,H216&lt;='Intersection Mileposts'!$G$12),"Y",IF(AND(H216&gt;='Intersection Mileposts'!$F$13,H216&lt;='Intersection Mileposts'!$G$13),"Y",IF(AND(H216&gt;='Intersection Mileposts'!$F$14,H216&lt;='Intersection Mileposts'!$G$14),"Y",IF(AND(H216&gt;='Intersection Mileposts'!$F$15,H216&lt;='Intersection Mileposts'!$G$15),"Y",IF(AND(H216&gt;='Intersection Mileposts'!$F$16,H216&lt;='Intersection Mileposts'!$G$16),"Y",IF(AND(H216&gt;='Intersection Mileposts'!$F$17,H216&lt;='Intersection Mileposts'!$G$17),"Y",IF(AND(H216&gt;='Intersection Mileposts'!$F$18,H216&lt;='Intersection Mileposts'!$G$18),"Y",IF(AND(H216&gt;='Intersection Mileposts'!$F$19,H216&lt;='Intersection Mileposts'!$G$19),"Y",IF(AND(H216&gt;='Intersection Mileposts'!$F$20,H216&lt;='Intersection Mileposts'!$G$20),"Y",IF(AND(H216&gt;='Intersection Mileposts'!$F$21,H216&lt;='Intersection Mileposts'!$G$21),"Y",IF(AND(H216&gt;='Intersection Mileposts'!$F$22,H216&lt;='Intersection Mileposts'!$G$22),"Y",IF(AND(H216&gt;='Intersection Mileposts'!$F$23,H216&lt;='Intersection Mileposts'!$G$23),"Y",IF(AND(H216&gt;='Intersection Mileposts'!$F$24,H216&lt;='Intersection Mileposts'!$G$24),"Y",IF(AND(H216&gt;='Intersection Mileposts'!$F$25,H216&lt;='Intersection Mileposts'!$G$25),"Y",IF(AND(H216&gt;='Intersection Mileposts'!$F$26,H216&lt;='Intersection Mileposts'!$G$26),"Y",IF(AND(H216&gt;='Intersection Mileposts'!$F$27,H216&lt;='Intersection Mileposts'!$G$27),"Y",IF(AND(H216&gt;='Intersection Mileposts'!$F$28,H216&lt;='Intersection Mileposts'!$G$28),"Y",IF(AND(H216&gt;='Intersection Mileposts'!$F$29,H216&lt;='Intersection Mileposts'!$G$29),"Y", IF(AND(H216&gt;='Intersection Mileposts'!$F$30,H216&lt;='Intersection Mileposts'!$G$30),"Y",IF(AND(H216&gt;='Intersection Mileposts'!$F$31,H216&lt;='Intersection Mileposts'!$G$31),"Y",IF(AND(H216&gt;='Intersection Mileposts'!$F$32,H216&lt;='Intersection Mileposts'!$G$32),"Y",IF(AND(H216&gt;='Intersection Mileposts'!$F$33,H216&lt;='Intersection Mileposts'!$G$33),"Y",IF(AND(H216&gt;='Intersection Mileposts'!$F$34,H216&lt;='Intersection Mileposts'!$G$34),"Y",IF(AND(H216&gt;='Intersection Mileposts'!$F$35,H216&lt;='Intersection Mileposts'!$G$35),"Y",IF(AND(H216&gt;='Intersection Mileposts'!$F$36,H216&lt;='Intersection Mileposts'!$G$36),"Y",IF(AND(H216&gt;='Intersection Mileposts'!$F$37,H216&lt;='Intersection Mileposts'!$G$37),"Y",IF(AND(H216&gt;='Intersection Mileposts'!$F$38,H216&lt;='Intersection Mileposts'!$G$38),"Y",IF(AND(H216&gt;='Intersection Mileposts'!$F$39,H216&lt;='Intersection Mileposts'!$G$39),"Y","N"))))))))))))))))))))))))))))))))))))</f>
        <v/>
      </c>
    </row>
    <row r="217" spans="1:46" x14ac:dyDescent="0.35">
      <c r="A217" s="271"/>
      <c r="B217" s="269"/>
      <c r="C217" s="270"/>
      <c r="D217" s="270"/>
      <c r="E217" s="270"/>
      <c r="F217" s="270"/>
      <c r="G217" s="272"/>
      <c r="H217" s="273"/>
      <c r="I217" s="271"/>
      <c r="J217" s="268"/>
      <c r="K217" s="268"/>
      <c r="L217" s="274"/>
      <c r="M217" s="275"/>
      <c r="N217" s="276"/>
      <c r="P217" s="291" t="str">
        <f>IF(R217 = "", "", COUNT($R$4:R217))</f>
        <v/>
      </c>
      <c r="Q217" s="291" t="str">
        <f t="shared" si="25"/>
        <v/>
      </c>
      <c r="R217" s="292" t="str">
        <f t="shared" si="26"/>
        <v/>
      </c>
      <c r="S217" s="293" t="str">
        <f t="shared" si="28"/>
        <v/>
      </c>
      <c r="T217" s="294" t="str">
        <f t="shared" si="29"/>
        <v/>
      </c>
      <c r="U217" s="295" t="str">
        <f t="shared" si="30"/>
        <v/>
      </c>
      <c r="V217" s="296" t="str">
        <f t="shared" si="31"/>
        <v/>
      </c>
      <c r="W217" s="8"/>
      <c r="AR217" s="2" t="str">
        <f t="shared" si="32"/>
        <v/>
      </c>
      <c r="AS217" s="2" t="str">
        <f t="shared" si="27"/>
        <v/>
      </c>
      <c r="AT217" s="2" t="str">
        <f>IF(AR217="","",IF(AND(H217&gt;='Intersection Mileposts'!$F$5,H217&lt;='Intersection Mileposts'!$G$5),"Y",IF(AND(H217&gt;='Intersection Mileposts'!$F$6,H217&lt;='Intersection Mileposts'!$G$6),"Y",IF(AND(H217&gt;='Intersection Mileposts'!$F$7,H217&lt;='Intersection Mileposts'!$G$7),"Y",IF(AND(H217&gt;='Intersection Mileposts'!$F$8,H217&lt;='Intersection Mileposts'!$G$8),"Y",IF(AND(H217&gt;='Intersection Mileposts'!$F$9,H217&lt;='Intersection Mileposts'!$G$9),"Y",IF(AND(H217&gt;='Intersection Mileposts'!$F$10,H217&lt;='Intersection Mileposts'!$G$10),"Y",IF(AND(H217&gt;='Intersection Mileposts'!$F$11,H217&lt;='Intersection Mileposts'!$G$11),"Y",IF(AND(H217&gt;='Intersection Mileposts'!$F$12,H217&lt;='Intersection Mileposts'!$G$12),"Y",IF(AND(H217&gt;='Intersection Mileposts'!$F$13,H217&lt;='Intersection Mileposts'!$G$13),"Y",IF(AND(H217&gt;='Intersection Mileposts'!$F$14,H217&lt;='Intersection Mileposts'!$G$14),"Y",IF(AND(H217&gt;='Intersection Mileposts'!$F$15,H217&lt;='Intersection Mileposts'!$G$15),"Y",IF(AND(H217&gt;='Intersection Mileposts'!$F$16,H217&lt;='Intersection Mileposts'!$G$16),"Y",IF(AND(H217&gt;='Intersection Mileposts'!$F$17,H217&lt;='Intersection Mileposts'!$G$17),"Y",IF(AND(H217&gt;='Intersection Mileposts'!$F$18,H217&lt;='Intersection Mileposts'!$G$18),"Y",IF(AND(H217&gt;='Intersection Mileposts'!$F$19,H217&lt;='Intersection Mileposts'!$G$19),"Y",IF(AND(H217&gt;='Intersection Mileposts'!$F$20,H217&lt;='Intersection Mileposts'!$G$20),"Y",IF(AND(H217&gt;='Intersection Mileposts'!$F$21,H217&lt;='Intersection Mileposts'!$G$21),"Y",IF(AND(H217&gt;='Intersection Mileposts'!$F$22,H217&lt;='Intersection Mileposts'!$G$22),"Y",IF(AND(H217&gt;='Intersection Mileposts'!$F$23,H217&lt;='Intersection Mileposts'!$G$23),"Y",IF(AND(H217&gt;='Intersection Mileposts'!$F$24,H217&lt;='Intersection Mileposts'!$G$24),"Y",IF(AND(H217&gt;='Intersection Mileposts'!$F$25,H217&lt;='Intersection Mileposts'!$G$25),"Y",IF(AND(H217&gt;='Intersection Mileposts'!$F$26,H217&lt;='Intersection Mileposts'!$G$26),"Y",IF(AND(H217&gt;='Intersection Mileposts'!$F$27,H217&lt;='Intersection Mileposts'!$G$27),"Y",IF(AND(H217&gt;='Intersection Mileposts'!$F$28,H217&lt;='Intersection Mileposts'!$G$28),"Y",IF(AND(H217&gt;='Intersection Mileposts'!$F$29,H217&lt;='Intersection Mileposts'!$G$29),"Y", IF(AND(H217&gt;='Intersection Mileposts'!$F$30,H217&lt;='Intersection Mileposts'!$G$30),"Y",IF(AND(H217&gt;='Intersection Mileposts'!$F$31,H217&lt;='Intersection Mileposts'!$G$31),"Y",IF(AND(H217&gt;='Intersection Mileposts'!$F$32,H217&lt;='Intersection Mileposts'!$G$32),"Y",IF(AND(H217&gt;='Intersection Mileposts'!$F$33,H217&lt;='Intersection Mileposts'!$G$33),"Y",IF(AND(H217&gt;='Intersection Mileposts'!$F$34,H217&lt;='Intersection Mileposts'!$G$34),"Y",IF(AND(H217&gt;='Intersection Mileposts'!$F$35,H217&lt;='Intersection Mileposts'!$G$35),"Y",IF(AND(H217&gt;='Intersection Mileposts'!$F$36,H217&lt;='Intersection Mileposts'!$G$36),"Y",IF(AND(H217&gt;='Intersection Mileposts'!$F$37,H217&lt;='Intersection Mileposts'!$G$37),"Y",IF(AND(H217&gt;='Intersection Mileposts'!$F$38,H217&lt;='Intersection Mileposts'!$G$38),"Y",IF(AND(H217&gt;='Intersection Mileposts'!$F$39,H217&lt;='Intersection Mileposts'!$G$39),"Y","N"))))))))))))))))))))))))))))))))))))</f>
        <v/>
      </c>
    </row>
    <row r="218" spans="1:46" x14ac:dyDescent="0.35">
      <c r="A218" s="271"/>
      <c r="B218" s="269"/>
      <c r="C218" s="270"/>
      <c r="D218" s="270"/>
      <c r="E218" s="270"/>
      <c r="F218" s="270"/>
      <c r="G218" s="272"/>
      <c r="H218" s="273"/>
      <c r="I218" s="271"/>
      <c r="J218" s="268"/>
      <c r="K218" s="268"/>
      <c r="L218" s="274"/>
      <c r="M218" s="275"/>
      <c r="N218" s="276"/>
      <c r="P218" s="291" t="str">
        <f>IF(R218 = "", "", COUNT($R$4:R218))</f>
        <v/>
      </c>
      <c r="Q218" s="291" t="str">
        <f t="shared" si="25"/>
        <v/>
      </c>
      <c r="R218" s="292" t="str">
        <f t="shared" si="26"/>
        <v/>
      </c>
      <c r="S218" s="293" t="str">
        <f t="shared" si="28"/>
        <v/>
      </c>
      <c r="T218" s="294" t="str">
        <f t="shared" si="29"/>
        <v/>
      </c>
      <c r="U218" s="295" t="str">
        <f t="shared" si="30"/>
        <v/>
      </c>
      <c r="V218" s="296" t="str">
        <f t="shared" si="31"/>
        <v/>
      </c>
      <c r="W218" s="8"/>
      <c r="AR218" s="2" t="str">
        <f t="shared" si="32"/>
        <v/>
      </c>
      <c r="AS218" s="2" t="str">
        <f t="shared" si="27"/>
        <v/>
      </c>
      <c r="AT218" s="2" t="str">
        <f>IF(AR218="","",IF(AND(H218&gt;='Intersection Mileposts'!$F$5,H218&lt;='Intersection Mileposts'!$G$5),"Y",IF(AND(H218&gt;='Intersection Mileposts'!$F$6,H218&lt;='Intersection Mileposts'!$G$6),"Y",IF(AND(H218&gt;='Intersection Mileposts'!$F$7,H218&lt;='Intersection Mileposts'!$G$7),"Y",IF(AND(H218&gt;='Intersection Mileposts'!$F$8,H218&lt;='Intersection Mileposts'!$G$8),"Y",IF(AND(H218&gt;='Intersection Mileposts'!$F$9,H218&lt;='Intersection Mileposts'!$G$9),"Y",IF(AND(H218&gt;='Intersection Mileposts'!$F$10,H218&lt;='Intersection Mileposts'!$G$10),"Y",IF(AND(H218&gt;='Intersection Mileposts'!$F$11,H218&lt;='Intersection Mileposts'!$G$11),"Y",IF(AND(H218&gt;='Intersection Mileposts'!$F$12,H218&lt;='Intersection Mileposts'!$G$12),"Y",IF(AND(H218&gt;='Intersection Mileposts'!$F$13,H218&lt;='Intersection Mileposts'!$G$13),"Y",IF(AND(H218&gt;='Intersection Mileposts'!$F$14,H218&lt;='Intersection Mileposts'!$G$14),"Y",IF(AND(H218&gt;='Intersection Mileposts'!$F$15,H218&lt;='Intersection Mileposts'!$G$15),"Y",IF(AND(H218&gt;='Intersection Mileposts'!$F$16,H218&lt;='Intersection Mileposts'!$G$16),"Y",IF(AND(H218&gt;='Intersection Mileposts'!$F$17,H218&lt;='Intersection Mileposts'!$G$17),"Y",IF(AND(H218&gt;='Intersection Mileposts'!$F$18,H218&lt;='Intersection Mileposts'!$G$18),"Y",IF(AND(H218&gt;='Intersection Mileposts'!$F$19,H218&lt;='Intersection Mileposts'!$G$19),"Y",IF(AND(H218&gt;='Intersection Mileposts'!$F$20,H218&lt;='Intersection Mileposts'!$G$20),"Y",IF(AND(H218&gt;='Intersection Mileposts'!$F$21,H218&lt;='Intersection Mileposts'!$G$21),"Y",IF(AND(H218&gt;='Intersection Mileposts'!$F$22,H218&lt;='Intersection Mileposts'!$G$22),"Y",IF(AND(H218&gt;='Intersection Mileposts'!$F$23,H218&lt;='Intersection Mileposts'!$G$23),"Y",IF(AND(H218&gt;='Intersection Mileposts'!$F$24,H218&lt;='Intersection Mileposts'!$G$24),"Y",IF(AND(H218&gt;='Intersection Mileposts'!$F$25,H218&lt;='Intersection Mileposts'!$G$25),"Y",IF(AND(H218&gt;='Intersection Mileposts'!$F$26,H218&lt;='Intersection Mileposts'!$G$26),"Y",IF(AND(H218&gt;='Intersection Mileposts'!$F$27,H218&lt;='Intersection Mileposts'!$G$27),"Y",IF(AND(H218&gt;='Intersection Mileposts'!$F$28,H218&lt;='Intersection Mileposts'!$G$28),"Y",IF(AND(H218&gt;='Intersection Mileposts'!$F$29,H218&lt;='Intersection Mileposts'!$G$29),"Y", IF(AND(H218&gt;='Intersection Mileposts'!$F$30,H218&lt;='Intersection Mileposts'!$G$30),"Y",IF(AND(H218&gt;='Intersection Mileposts'!$F$31,H218&lt;='Intersection Mileposts'!$G$31),"Y",IF(AND(H218&gt;='Intersection Mileposts'!$F$32,H218&lt;='Intersection Mileposts'!$G$32),"Y",IF(AND(H218&gt;='Intersection Mileposts'!$F$33,H218&lt;='Intersection Mileposts'!$G$33),"Y",IF(AND(H218&gt;='Intersection Mileposts'!$F$34,H218&lt;='Intersection Mileposts'!$G$34),"Y",IF(AND(H218&gt;='Intersection Mileposts'!$F$35,H218&lt;='Intersection Mileposts'!$G$35),"Y",IF(AND(H218&gt;='Intersection Mileposts'!$F$36,H218&lt;='Intersection Mileposts'!$G$36),"Y",IF(AND(H218&gt;='Intersection Mileposts'!$F$37,H218&lt;='Intersection Mileposts'!$G$37),"Y",IF(AND(H218&gt;='Intersection Mileposts'!$F$38,H218&lt;='Intersection Mileposts'!$G$38),"Y",IF(AND(H218&gt;='Intersection Mileposts'!$F$39,H218&lt;='Intersection Mileposts'!$G$39),"Y","N"))))))))))))))))))))))))))))))))))))</f>
        <v/>
      </c>
    </row>
    <row r="219" spans="1:46" x14ac:dyDescent="0.35">
      <c r="A219" s="271"/>
      <c r="B219" s="269"/>
      <c r="C219" s="270"/>
      <c r="D219" s="270"/>
      <c r="E219" s="270"/>
      <c r="F219" s="270"/>
      <c r="G219" s="272"/>
      <c r="H219" s="273"/>
      <c r="I219" s="271"/>
      <c r="J219" s="268"/>
      <c r="K219" s="268"/>
      <c r="L219" s="274"/>
      <c r="M219" s="275"/>
      <c r="N219" s="276"/>
      <c r="P219" s="291" t="str">
        <f>IF(R219 = "", "", COUNT($R$4:R219))</f>
        <v/>
      </c>
      <c r="Q219" s="291" t="str">
        <f t="shared" si="25"/>
        <v/>
      </c>
      <c r="R219" s="292" t="str">
        <f t="shared" si="26"/>
        <v/>
      </c>
      <c r="S219" s="293" t="str">
        <f t="shared" si="28"/>
        <v/>
      </c>
      <c r="T219" s="294" t="str">
        <f t="shared" si="29"/>
        <v/>
      </c>
      <c r="U219" s="295" t="str">
        <f t="shared" si="30"/>
        <v/>
      </c>
      <c r="V219" s="296" t="str">
        <f t="shared" si="31"/>
        <v/>
      </c>
      <c r="W219" s="8"/>
      <c r="AR219" s="2" t="str">
        <f t="shared" si="32"/>
        <v/>
      </c>
      <c r="AS219" s="2" t="str">
        <f t="shared" si="27"/>
        <v/>
      </c>
      <c r="AT219" s="2" t="str">
        <f>IF(AR219="","",IF(AND(H219&gt;='Intersection Mileposts'!$F$5,H219&lt;='Intersection Mileposts'!$G$5),"Y",IF(AND(H219&gt;='Intersection Mileposts'!$F$6,H219&lt;='Intersection Mileposts'!$G$6),"Y",IF(AND(H219&gt;='Intersection Mileposts'!$F$7,H219&lt;='Intersection Mileposts'!$G$7),"Y",IF(AND(H219&gt;='Intersection Mileposts'!$F$8,H219&lt;='Intersection Mileposts'!$G$8),"Y",IF(AND(H219&gt;='Intersection Mileposts'!$F$9,H219&lt;='Intersection Mileposts'!$G$9),"Y",IF(AND(H219&gt;='Intersection Mileposts'!$F$10,H219&lt;='Intersection Mileposts'!$G$10),"Y",IF(AND(H219&gt;='Intersection Mileposts'!$F$11,H219&lt;='Intersection Mileposts'!$G$11),"Y",IF(AND(H219&gt;='Intersection Mileposts'!$F$12,H219&lt;='Intersection Mileposts'!$G$12),"Y",IF(AND(H219&gt;='Intersection Mileposts'!$F$13,H219&lt;='Intersection Mileposts'!$G$13),"Y",IF(AND(H219&gt;='Intersection Mileposts'!$F$14,H219&lt;='Intersection Mileposts'!$G$14),"Y",IF(AND(H219&gt;='Intersection Mileposts'!$F$15,H219&lt;='Intersection Mileposts'!$G$15),"Y",IF(AND(H219&gt;='Intersection Mileposts'!$F$16,H219&lt;='Intersection Mileposts'!$G$16),"Y",IF(AND(H219&gt;='Intersection Mileposts'!$F$17,H219&lt;='Intersection Mileposts'!$G$17),"Y",IF(AND(H219&gt;='Intersection Mileposts'!$F$18,H219&lt;='Intersection Mileposts'!$G$18),"Y",IF(AND(H219&gt;='Intersection Mileposts'!$F$19,H219&lt;='Intersection Mileposts'!$G$19),"Y",IF(AND(H219&gt;='Intersection Mileposts'!$F$20,H219&lt;='Intersection Mileposts'!$G$20),"Y",IF(AND(H219&gt;='Intersection Mileposts'!$F$21,H219&lt;='Intersection Mileposts'!$G$21),"Y",IF(AND(H219&gt;='Intersection Mileposts'!$F$22,H219&lt;='Intersection Mileposts'!$G$22),"Y",IF(AND(H219&gt;='Intersection Mileposts'!$F$23,H219&lt;='Intersection Mileposts'!$G$23),"Y",IF(AND(H219&gt;='Intersection Mileposts'!$F$24,H219&lt;='Intersection Mileposts'!$G$24),"Y",IF(AND(H219&gt;='Intersection Mileposts'!$F$25,H219&lt;='Intersection Mileposts'!$G$25),"Y",IF(AND(H219&gt;='Intersection Mileposts'!$F$26,H219&lt;='Intersection Mileposts'!$G$26),"Y",IF(AND(H219&gt;='Intersection Mileposts'!$F$27,H219&lt;='Intersection Mileposts'!$G$27),"Y",IF(AND(H219&gt;='Intersection Mileposts'!$F$28,H219&lt;='Intersection Mileposts'!$G$28),"Y",IF(AND(H219&gt;='Intersection Mileposts'!$F$29,H219&lt;='Intersection Mileposts'!$G$29),"Y", IF(AND(H219&gt;='Intersection Mileposts'!$F$30,H219&lt;='Intersection Mileposts'!$G$30),"Y",IF(AND(H219&gt;='Intersection Mileposts'!$F$31,H219&lt;='Intersection Mileposts'!$G$31),"Y",IF(AND(H219&gt;='Intersection Mileposts'!$F$32,H219&lt;='Intersection Mileposts'!$G$32),"Y",IF(AND(H219&gt;='Intersection Mileposts'!$F$33,H219&lt;='Intersection Mileposts'!$G$33),"Y",IF(AND(H219&gt;='Intersection Mileposts'!$F$34,H219&lt;='Intersection Mileposts'!$G$34),"Y",IF(AND(H219&gt;='Intersection Mileposts'!$F$35,H219&lt;='Intersection Mileposts'!$G$35),"Y",IF(AND(H219&gt;='Intersection Mileposts'!$F$36,H219&lt;='Intersection Mileposts'!$G$36),"Y",IF(AND(H219&gt;='Intersection Mileposts'!$F$37,H219&lt;='Intersection Mileposts'!$G$37),"Y",IF(AND(H219&gt;='Intersection Mileposts'!$F$38,H219&lt;='Intersection Mileposts'!$G$38),"Y",IF(AND(H219&gt;='Intersection Mileposts'!$F$39,H219&lt;='Intersection Mileposts'!$G$39),"Y","N"))))))))))))))))))))))))))))))))))))</f>
        <v/>
      </c>
    </row>
    <row r="220" spans="1:46" x14ac:dyDescent="0.35">
      <c r="A220" s="271"/>
      <c r="B220" s="269"/>
      <c r="C220" s="270"/>
      <c r="D220" s="270"/>
      <c r="E220" s="270"/>
      <c r="F220" s="270"/>
      <c r="G220" s="272"/>
      <c r="H220" s="273"/>
      <c r="I220" s="271"/>
      <c r="J220" s="268"/>
      <c r="K220" s="268"/>
      <c r="L220" s="274"/>
      <c r="M220" s="275"/>
      <c r="N220" s="276"/>
      <c r="P220" s="291" t="str">
        <f>IF(R220 = "", "", COUNT($R$4:R220))</f>
        <v/>
      </c>
      <c r="Q220" s="291" t="str">
        <f t="shared" si="25"/>
        <v/>
      </c>
      <c r="R220" s="292" t="str">
        <f t="shared" si="26"/>
        <v/>
      </c>
      <c r="S220" s="293" t="str">
        <f t="shared" si="28"/>
        <v/>
      </c>
      <c r="T220" s="294" t="str">
        <f t="shared" si="29"/>
        <v/>
      </c>
      <c r="U220" s="295" t="str">
        <f t="shared" si="30"/>
        <v/>
      </c>
      <c r="V220" s="296" t="str">
        <f t="shared" si="31"/>
        <v/>
      </c>
      <c r="W220" s="8"/>
      <c r="AR220" s="2" t="str">
        <f t="shared" si="32"/>
        <v/>
      </c>
      <c r="AS220" s="2" t="str">
        <f t="shared" si="27"/>
        <v/>
      </c>
      <c r="AT220" s="2" t="str">
        <f>IF(AR220="","",IF(AND(H220&gt;='Intersection Mileposts'!$F$5,H220&lt;='Intersection Mileposts'!$G$5),"Y",IF(AND(H220&gt;='Intersection Mileposts'!$F$6,H220&lt;='Intersection Mileposts'!$G$6),"Y",IF(AND(H220&gt;='Intersection Mileposts'!$F$7,H220&lt;='Intersection Mileposts'!$G$7),"Y",IF(AND(H220&gt;='Intersection Mileposts'!$F$8,H220&lt;='Intersection Mileposts'!$G$8),"Y",IF(AND(H220&gt;='Intersection Mileposts'!$F$9,H220&lt;='Intersection Mileposts'!$G$9),"Y",IF(AND(H220&gt;='Intersection Mileposts'!$F$10,H220&lt;='Intersection Mileposts'!$G$10),"Y",IF(AND(H220&gt;='Intersection Mileposts'!$F$11,H220&lt;='Intersection Mileposts'!$G$11),"Y",IF(AND(H220&gt;='Intersection Mileposts'!$F$12,H220&lt;='Intersection Mileposts'!$G$12),"Y",IF(AND(H220&gt;='Intersection Mileposts'!$F$13,H220&lt;='Intersection Mileposts'!$G$13),"Y",IF(AND(H220&gt;='Intersection Mileposts'!$F$14,H220&lt;='Intersection Mileposts'!$G$14),"Y",IF(AND(H220&gt;='Intersection Mileposts'!$F$15,H220&lt;='Intersection Mileposts'!$G$15),"Y",IF(AND(H220&gt;='Intersection Mileposts'!$F$16,H220&lt;='Intersection Mileposts'!$G$16),"Y",IF(AND(H220&gt;='Intersection Mileposts'!$F$17,H220&lt;='Intersection Mileposts'!$G$17),"Y",IF(AND(H220&gt;='Intersection Mileposts'!$F$18,H220&lt;='Intersection Mileposts'!$G$18),"Y",IF(AND(H220&gt;='Intersection Mileposts'!$F$19,H220&lt;='Intersection Mileposts'!$G$19),"Y",IF(AND(H220&gt;='Intersection Mileposts'!$F$20,H220&lt;='Intersection Mileposts'!$G$20),"Y",IF(AND(H220&gt;='Intersection Mileposts'!$F$21,H220&lt;='Intersection Mileposts'!$G$21),"Y",IF(AND(H220&gt;='Intersection Mileposts'!$F$22,H220&lt;='Intersection Mileposts'!$G$22),"Y",IF(AND(H220&gt;='Intersection Mileposts'!$F$23,H220&lt;='Intersection Mileposts'!$G$23),"Y",IF(AND(H220&gt;='Intersection Mileposts'!$F$24,H220&lt;='Intersection Mileposts'!$G$24),"Y",IF(AND(H220&gt;='Intersection Mileposts'!$F$25,H220&lt;='Intersection Mileposts'!$G$25),"Y",IF(AND(H220&gt;='Intersection Mileposts'!$F$26,H220&lt;='Intersection Mileposts'!$G$26),"Y",IF(AND(H220&gt;='Intersection Mileposts'!$F$27,H220&lt;='Intersection Mileposts'!$G$27),"Y",IF(AND(H220&gt;='Intersection Mileposts'!$F$28,H220&lt;='Intersection Mileposts'!$G$28),"Y",IF(AND(H220&gt;='Intersection Mileposts'!$F$29,H220&lt;='Intersection Mileposts'!$G$29),"Y", IF(AND(H220&gt;='Intersection Mileposts'!$F$30,H220&lt;='Intersection Mileposts'!$G$30),"Y",IF(AND(H220&gt;='Intersection Mileposts'!$F$31,H220&lt;='Intersection Mileposts'!$G$31),"Y",IF(AND(H220&gt;='Intersection Mileposts'!$F$32,H220&lt;='Intersection Mileposts'!$G$32),"Y",IF(AND(H220&gt;='Intersection Mileposts'!$F$33,H220&lt;='Intersection Mileposts'!$G$33),"Y",IF(AND(H220&gt;='Intersection Mileposts'!$F$34,H220&lt;='Intersection Mileposts'!$G$34),"Y",IF(AND(H220&gt;='Intersection Mileposts'!$F$35,H220&lt;='Intersection Mileposts'!$G$35),"Y",IF(AND(H220&gt;='Intersection Mileposts'!$F$36,H220&lt;='Intersection Mileposts'!$G$36),"Y",IF(AND(H220&gt;='Intersection Mileposts'!$F$37,H220&lt;='Intersection Mileposts'!$G$37),"Y",IF(AND(H220&gt;='Intersection Mileposts'!$F$38,H220&lt;='Intersection Mileposts'!$G$38),"Y",IF(AND(H220&gt;='Intersection Mileposts'!$F$39,H220&lt;='Intersection Mileposts'!$G$39),"Y","N"))))))))))))))))))))))))))))))))))))</f>
        <v/>
      </c>
    </row>
    <row r="221" spans="1:46" x14ac:dyDescent="0.35">
      <c r="A221" s="271"/>
      <c r="B221" s="269"/>
      <c r="C221" s="270"/>
      <c r="D221" s="270"/>
      <c r="E221" s="270"/>
      <c r="F221" s="270"/>
      <c r="G221" s="272"/>
      <c r="H221" s="273"/>
      <c r="I221" s="271"/>
      <c r="J221" s="268"/>
      <c r="K221" s="268"/>
      <c r="L221" s="274"/>
      <c r="M221" s="275"/>
      <c r="N221" s="276"/>
      <c r="P221" s="291" t="str">
        <f>IF(R221 = "", "", COUNT($R$4:R221))</f>
        <v/>
      </c>
      <c r="Q221" s="291" t="str">
        <f t="shared" si="25"/>
        <v/>
      </c>
      <c r="R221" s="292" t="str">
        <f t="shared" si="26"/>
        <v/>
      </c>
      <c r="S221" s="293" t="str">
        <f t="shared" si="28"/>
        <v/>
      </c>
      <c r="T221" s="294" t="str">
        <f t="shared" si="29"/>
        <v/>
      </c>
      <c r="U221" s="295" t="str">
        <f t="shared" si="30"/>
        <v/>
      </c>
      <c r="V221" s="296" t="str">
        <f t="shared" si="31"/>
        <v/>
      </c>
      <c r="W221" s="8"/>
      <c r="AR221" s="2" t="str">
        <f t="shared" si="32"/>
        <v/>
      </c>
      <c r="AS221" s="2" t="str">
        <f t="shared" si="27"/>
        <v/>
      </c>
      <c r="AT221" s="2" t="str">
        <f>IF(AR221="","",IF(AND(H221&gt;='Intersection Mileposts'!$F$5,H221&lt;='Intersection Mileposts'!$G$5),"Y",IF(AND(H221&gt;='Intersection Mileposts'!$F$6,H221&lt;='Intersection Mileposts'!$G$6),"Y",IF(AND(H221&gt;='Intersection Mileposts'!$F$7,H221&lt;='Intersection Mileposts'!$G$7),"Y",IF(AND(H221&gt;='Intersection Mileposts'!$F$8,H221&lt;='Intersection Mileposts'!$G$8),"Y",IF(AND(H221&gt;='Intersection Mileposts'!$F$9,H221&lt;='Intersection Mileposts'!$G$9),"Y",IF(AND(H221&gt;='Intersection Mileposts'!$F$10,H221&lt;='Intersection Mileposts'!$G$10),"Y",IF(AND(H221&gt;='Intersection Mileposts'!$F$11,H221&lt;='Intersection Mileposts'!$G$11),"Y",IF(AND(H221&gt;='Intersection Mileposts'!$F$12,H221&lt;='Intersection Mileposts'!$G$12),"Y",IF(AND(H221&gt;='Intersection Mileposts'!$F$13,H221&lt;='Intersection Mileposts'!$G$13),"Y",IF(AND(H221&gt;='Intersection Mileposts'!$F$14,H221&lt;='Intersection Mileposts'!$G$14),"Y",IF(AND(H221&gt;='Intersection Mileposts'!$F$15,H221&lt;='Intersection Mileposts'!$G$15),"Y",IF(AND(H221&gt;='Intersection Mileposts'!$F$16,H221&lt;='Intersection Mileposts'!$G$16),"Y",IF(AND(H221&gt;='Intersection Mileposts'!$F$17,H221&lt;='Intersection Mileposts'!$G$17),"Y",IF(AND(H221&gt;='Intersection Mileposts'!$F$18,H221&lt;='Intersection Mileposts'!$G$18),"Y",IF(AND(H221&gt;='Intersection Mileposts'!$F$19,H221&lt;='Intersection Mileposts'!$G$19),"Y",IF(AND(H221&gt;='Intersection Mileposts'!$F$20,H221&lt;='Intersection Mileposts'!$G$20),"Y",IF(AND(H221&gt;='Intersection Mileposts'!$F$21,H221&lt;='Intersection Mileposts'!$G$21),"Y",IF(AND(H221&gt;='Intersection Mileposts'!$F$22,H221&lt;='Intersection Mileposts'!$G$22),"Y",IF(AND(H221&gt;='Intersection Mileposts'!$F$23,H221&lt;='Intersection Mileposts'!$G$23),"Y",IF(AND(H221&gt;='Intersection Mileposts'!$F$24,H221&lt;='Intersection Mileposts'!$G$24),"Y",IF(AND(H221&gt;='Intersection Mileposts'!$F$25,H221&lt;='Intersection Mileposts'!$G$25),"Y",IF(AND(H221&gt;='Intersection Mileposts'!$F$26,H221&lt;='Intersection Mileposts'!$G$26),"Y",IF(AND(H221&gt;='Intersection Mileposts'!$F$27,H221&lt;='Intersection Mileposts'!$G$27),"Y",IF(AND(H221&gt;='Intersection Mileposts'!$F$28,H221&lt;='Intersection Mileposts'!$G$28),"Y",IF(AND(H221&gt;='Intersection Mileposts'!$F$29,H221&lt;='Intersection Mileposts'!$G$29),"Y", IF(AND(H221&gt;='Intersection Mileposts'!$F$30,H221&lt;='Intersection Mileposts'!$G$30),"Y",IF(AND(H221&gt;='Intersection Mileposts'!$F$31,H221&lt;='Intersection Mileposts'!$G$31),"Y",IF(AND(H221&gt;='Intersection Mileposts'!$F$32,H221&lt;='Intersection Mileposts'!$G$32),"Y",IF(AND(H221&gt;='Intersection Mileposts'!$F$33,H221&lt;='Intersection Mileposts'!$G$33),"Y",IF(AND(H221&gt;='Intersection Mileposts'!$F$34,H221&lt;='Intersection Mileposts'!$G$34),"Y",IF(AND(H221&gt;='Intersection Mileposts'!$F$35,H221&lt;='Intersection Mileposts'!$G$35),"Y",IF(AND(H221&gt;='Intersection Mileposts'!$F$36,H221&lt;='Intersection Mileposts'!$G$36),"Y",IF(AND(H221&gt;='Intersection Mileposts'!$F$37,H221&lt;='Intersection Mileposts'!$G$37),"Y",IF(AND(H221&gt;='Intersection Mileposts'!$F$38,H221&lt;='Intersection Mileposts'!$G$38),"Y",IF(AND(H221&gt;='Intersection Mileposts'!$F$39,H221&lt;='Intersection Mileposts'!$G$39),"Y","N"))))))))))))))))))))))))))))))))))))</f>
        <v/>
      </c>
    </row>
    <row r="222" spans="1:46" x14ac:dyDescent="0.35">
      <c r="A222" s="271"/>
      <c r="B222" s="269"/>
      <c r="C222" s="270"/>
      <c r="D222" s="270"/>
      <c r="E222" s="270"/>
      <c r="F222" s="270"/>
      <c r="G222" s="272"/>
      <c r="H222" s="273"/>
      <c r="I222" s="271"/>
      <c r="J222" s="268"/>
      <c r="K222" s="268"/>
      <c r="L222" s="274"/>
      <c r="M222" s="275"/>
      <c r="N222" s="276"/>
      <c r="P222" s="291" t="str">
        <f>IF(R222 = "", "", COUNT($R$4:R222))</f>
        <v/>
      </c>
      <c r="Q222" s="291" t="str">
        <f t="shared" si="25"/>
        <v/>
      </c>
      <c r="R222" s="292" t="str">
        <f t="shared" si="26"/>
        <v/>
      </c>
      <c r="S222" s="293" t="str">
        <f t="shared" si="28"/>
        <v/>
      </c>
      <c r="T222" s="294" t="str">
        <f t="shared" si="29"/>
        <v/>
      </c>
      <c r="U222" s="295" t="str">
        <f t="shared" si="30"/>
        <v/>
      </c>
      <c r="V222" s="296" t="str">
        <f t="shared" si="31"/>
        <v/>
      </c>
      <c r="W222" s="8"/>
      <c r="AR222" s="2" t="str">
        <f t="shared" si="32"/>
        <v/>
      </c>
      <c r="AS222" s="2" t="str">
        <f t="shared" si="27"/>
        <v/>
      </c>
      <c r="AT222" s="2" t="str">
        <f>IF(AR222="","",IF(AND(H222&gt;='Intersection Mileposts'!$F$5,H222&lt;='Intersection Mileposts'!$G$5),"Y",IF(AND(H222&gt;='Intersection Mileposts'!$F$6,H222&lt;='Intersection Mileposts'!$G$6),"Y",IF(AND(H222&gt;='Intersection Mileposts'!$F$7,H222&lt;='Intersection Mileposts'!$G$7),"Y",IF(AND(H222&gt;='Intersection Mileposts'!$F$8,H222&lt;='Intersection Mileposts'!$G$8),"Y",IF(AND(H222&gt;='Intersection Mileposts'!$F$9,H222&lt;='Intersection Mileposts'!$G$9),"Y",IF(AND(H222&gt;='Intersection Mileposts'!$F$10,H222&lt;='Intersection Mileposts'!$G$10),"Y",IF(AND(H222&gt;='Intersection Mileposts'!$F$11,H222&lt;='Intersection Mileposts'!$G$11),"Y",IF(AND(H222&gt;='Intersection Mileposts'!$F$12,H222&lt;='Intersection Mileposts'!$G$12),"Y",IF(AND(H222&gt;='Intersection Mileposts'!$F$13,H222&lt;='Intersection Mileposts'!$G$13),"Y",IF(AND(H222&gt;='Intersection Mileposts'!$F$14,H222&lt;='Intersection Mileposts'!$G$14),"Y",IF(AND(H222&gt;='Intersection Mileposts'!$F$15,H222&lt;='Intersection Mileposts'!$G$15),"Y",IF(AND(H222&gt;='Intersection Mileposts'!$F$16,H222&lt;='Intersection Mileposts'!$G$16),"Y",IF(AND(H222&gt;='Intersection Mileposts'!$F$17,H222&lt;='Intersection Mileposts'!$G$17),"Y",IF(AND(H222&gt;='Intersection Mileposts'!$F$18,H222&lt;='Intersection Mileposts'!$G$18),"Y",IF(AND(H222&gt;='Intersection Mileposts'!$F$19,H222&lt;='Intersection Mileposts'!$G$19),"Y",IF(AND(H222&gt;='Intersection Mileposts'!$F$20,H222&lt;='Intersection Mileposts'!$G$20),"Y",IF(AND(H222&gt;='Intersection Mileposts'!$F$21,H222&lt;='Intersection Mileposts'!$G$21),"Y",IF(AND(H222&gt;='Intersection Mileposts'!$F$22,H222&lt;='Intersection Mileposts'!$G$22),"Y",IF(AND(H222&gt;='Intersection Mileposts'!$F$23,H222&lt;='Intersection Mileposts'!$G$23),"Y",IF(AND(H222&gt;='Intersection Mileposts'!$F$24,H222&lt;='Intersection Mileposts'!$G$24),"Y",IF(AND(H222&gt;='Intersection Mileposts'!$F$25,H222&lt;='Intersection Mileposts'!$G$25),"Y",IF(AND(H222&gt;='Intersection Mileposts'!$F$26,H222&lt;='Intersection Mileposts'!$G$26),"Y",IF(AND(H222&gt;='Intersection Mileposts'!$F$27,H222&lt;='Intersection Mileposts'!$G$27),"Y",IF(AND(H222&gt;='Intersection Mileposts'!$F$28,H222&lt;='Intersection Mileposts'!$G$28),"Y",IF(AND(H222&gt;='Intersection Mileposts'!$F$29,H222&lt;='Intersection Mileposts'!$G$29),"Y", IF(AND(H222&gt;='Intersection Mileposts'!$F$30,H222&lt;='Intersection Mileposts'!$G$30),"Y",IF(AND(H222&gt;='Intersection Mileposts'!$F$31,H222&lt;='Intersection Mileposts'!$G$31),"Y",IF(AND(H222&gt;='Intersection Mileposts'!$F$32,H222&lt;='Intersection Mileposts'!$G$32),"Y",IF(AND(H222&gt;='Intersection Mileposts'!$F$33,H222&lt;='Intersection Mileposts'!$G$33),"Y",IF(AND(H222&gt;='Intersection Mileposts'!$F$34,H222&lt;='Intersection Mileposts'!$G$34),"Y",IF(AND(H222&gt;='Intersection Mileposts'!$F$35,H222&lt;='Intersection Mileposts'!$G$35),"Y",IF(AND(H222&gt;='Intersection Mileposts'!$F$36,H222&lt;='Intersection Mileposts'!$G$36),"Y",IF(AND(H222&gt;='Intersection Mileposts'!$F$37,H222&lt;='Intersection Mileposts'!$G$37),"Y",IF(AND(H222&gt;='Intersection Mileposts'!$F$38,H222&lt;='Intersection Mileposts'!$G$38),"Y",IF(AND(H222&gt;='Intersection Mileposts'!$F$39,H222&lt;='Intersection Mileposts'!$G$39),"Y","N"))))))))))))))))))))))))))))))))))))</f>
        <v/>
      </c>
    </row>
    <row r="223" spans="1:46" x14ac:dyDescent="0.35">
      <c r="A223" s="271"/>
      <c r="B223" s="269"/>
      <c r="C223" s="270"/>
      <c r="D223" s="270"/>
      <c r="E223" s="270"/>
      <c r="F223" s="270"/>
      <c r="G223" s="272"/>
      <c r="H223" s="273"/>
      <c r="I223" s="271"/>
      <c r="J223" s="268"/>
      <c r="K223" s="268"/>
      <c r="L223" s="274"/>
      <c r="M223" s="275"/>
      <c r="N223" s="276"/>
      <c r="P223" s="291" t="str">
        <f>IF(R223 = "", "", COUNT($R$4:R223))</f>
        <v/>
      </c>
      <c r="Q223" s="291" t="str">
        <f t="shared" si="25"/>
        <v/>
      </c>
      <c r="R223" s="292" t="str">
        <f t="shared" si="26"/>
        <v/>
      </c>
      <c r="S223" s="293" t="str">
        <f t="shared" si="28"/>
        <v/>
      </c>
      <c r="T223" s="294" t="str">
        <f t="shared" si="29"/>
        <v/>
      </c>
      <c r="U223" s="295" t="str">
        <f t="shared" si="30"/>
        <v/>
      </c>
      <c r="V223" s="296" t="str">
        <f t="shared" si="31"/>
        <v/>
      </c>
      <c r="W223" s="8"/>
      <c r="AR223" s="2" t="str">
        <f t="shared" si="32"/>
        <v/>
      </c>
      <c r="AS223" s="2" t="str">
        <f t="shared" si="27"/>
        <v/>
      </c>
      <c r="AT223" s="2" t="str">
        <f>IF(AR223="","",IF(AND(H223&gt;='Intersection Mileposts'!$F$5,H223&lt;='Intersection Mileposts'!$G$5),"Y",IF(AND(H223&gt;='Intersection Mileposts'!$F$6,H223&lt;='Intersection Mileposts'!$G$6),"Y",IF(AND(H223&gt;='Intersection Mileposts'!$F$7,H223&lt;='Intersection Mileposts'!$G$7),"Y",IF(AND(H223&gt;='Intersection Mileposts'!$F$8,H223&lt;='Intersection Mileposts'!$G$8),"Y",IF(AND(H223&gt;='Intersection Mileposts'!$F$9,H223&lt;='Intersection Mileposts'!$G$9),"Y",IF(AND(H223&gt;='Intersection Mileposts'!$F$10,H223&lt;='Intersection Mileposts'!$G$10),"Y",IF(AND(H223&gt;='Intersection Mileposts'!$F$11,H223&lt;='Intersection Mileposts'!$G$11),"Y",IF(AND(H223&gt;='Intersection Mileposts'!$F$12,H223&lt;='Intersection Mileposts'!$G$12),"Y",IF(AND(H223&gt;='Intersection Mileposts'!$F$13,H223&lt;='Intersection Mileposts'!$G$13),"Y",IF(AND(H223&gt;='Intersection Mileposts'!$F$14,H223&lt;='Intersection Mileposts'!$G$14),"Y",IF(AND(H223&gt;='Intersection Mileposts'!$F$15,H223&lt;='Intersection Mileposts'!$G$15),"Y",IF(AND(H223&gt;='Intersection Mileposts'!$F$16,H223&lt;='Intersection Mileposts'!$G$16),"Y",IF(AND(H223&gt;='Intersection Mileposts'!$F$17,H223&lt;='Intersection Mileposts'!$G$17),"Y",IF(AND(H223&gt;='Intersection Mileposts'!$F$18,H223&lt;='Intersection Mileposts'!$G$18),"Y",IF(AND(H223&gt;='Intersection Mileposts'!$F$19,H223&lt;='Intersection Mileposts'!$G$19),"Y",IF(AND(H223&gt;='Intersection Mileposts'!$F$20,H223&lt;='Intersection Mileposts'!$G$20),"Y",IF(AND(H223&gt;='Intersection Mileposts'!$F$21,H223&lt;='Intersection Mileposts'!$G$21),"Y",IF(AND(H223&gt;='Intersection Mileposts'!$F$22,H223&lt;='Intersection Mileposts'!$G$22),"Y",IF(AND(H223&gt;='Intersection Mileposts'!$F$23,H223&lt;='Intersection Mileposts'!$G$23),"Y",IF(AND(H223&gt;='Intersection Mileposts'!$F$24,H223&lt;='Intersection Mileposts'!$G$24),"Y",IF(AND(H223&gt;='Intersection Mileposts'!$F$25,H223&lt;='Intersection Mileposts'!$G$25),"Y",IF(AND(H223&gt;='Intersection Mileposts'!$F$26,H223&lt;='Intersection Mileposts'!$G$26),"Y",IF(AND(H223&gt;='Intersection Mileposts'!$F$27,H223&lt;='Intersection Mileposts'!$G$27),"Y",IF(AND(H223&gt;='Intersection Mileposts'!$F$28,H223&lt;='Intersection Mileposts'!$G$28),"Y",IF(AND(H223&gt;='Intersection Mileposts'!$F$29,H223&lt;='Intersection Mileposts'!$G$29),"Y", IF(AND(H223&gt;='Intersection Mileposts'!$F$30,H223&lt;='Intersection Mileposts'!$G$30),"Y",IF(AND(H223&gt;='Intersection Mileposts'!$F$31,H223&lt;='Intersection Mileposts'!$G$31),"Y",IF(AND(H223&gt;='Intersection Mileposts'!$F$32,H223&lt;='Intersection Mileposts'!$G$32),"Y",IF(AND(H223&gt;='Intersection Mileposts'!$F$33,H223&lt;='Intersection Mileposts'!$G$33),"Y",IF(AND(H223&gt;='Intersection Mileposts'!$F$34,H223&lt;='Intersection Mileposts'!$G$34),"Y",IF(AND(H223&gt;='Intersection Mileposts'!$F$35,H223&lt;='Intersection Mileposts'!$G$35),"Y",IF(AND(H223&gt;='Intersection Mileposts'!$F$36,H223&lt;='Intersection Mileposts'!$G$36),"Y",IF(AND(H223&gt;='Intersection Mileposts'!$F$37,H223&lt;='Intersection Mileposts'!$G$37),"Y",IF(AND(H223&gt;='Intersection Mileposts'!$F$38,H223&lt;='Intersection Mileposts'!$G$38),"Y",IF(AND(H223&gt;='Intersection Mileposts'!$F$39,H223&lt;='Intersection Mileposts'!$G$39),"Y","N"))))))))))))))))))))))))))))))))))))</f>
        <v/>
      </c>
    </row>
    <row r="224" spans="1:46" x14ac:dyDescent="0.35">
      <c r="A224" s="271"/>
      <c r="B224" s="269"/>
      <c r="C224" s="270"/>
      <c r="D224" s="270"/>
      <c r="E224" s="270"/>
      <c r="F224" s="270"/>
      <c r="G224" s="272"/>
      <c r="H224" s="273"/>
      <c r="I224" s="271"/>
      <c r="J224" s="268"/>
      <c r="K224" s="268"/>
      <c r="L224" s="274"/>
      <c r="M224" s="275"/>
      <c r="N224" s="276"/>
      <c r="P224" s="291" t="str">
        <f>IF(R224 = "", "", COUNT($R$4:R224))</f>
        <v/>
      </c>
      <c r="Q224" s="291" t="str">
        <f t="shared" si="25"/>
        <v/>
      </c>
      <c r="R224" s="292" t="str">
        <f t="shared" si="26"/>
        <v/>
      </c>
      <c r="S224" s="293" t="str">
        <f t="shared" si="28"/>
        <v/>
      </c>
      <c r="T224" s="294" t="str">
        <f t="shared" si="29"/>
        <v/>
      </c>
      <c r="U224" s="295" t="str">
        <f t="shared" si="30"/>
        <v/>
      </c>
      <c r="V224" s="296" t="str">
        <f t="shared" si="31"/>
        <v/>
      </c>
      <c r="W224" s="8"/>
      <c r="AR224" s="2" t="str">
        <f t="shared" si="32"/>
        <v/>
      </c>
      <c r="AS224" s="2" t="str">
        <f t="shared" si="27"/>
        <v/>
      </c>
      <c r="AT224" s="2" t="str">
        <f>IF(AR224="","",IF(AND(H224&gt;='Intersection Mileposts'!$F$5,H224&lt;='Intersection Mileposts'!$G$5),"Y",IF(AND(H224&gt;='Intersection Mileposts'!$F$6,H224&lt;='Intersection Mileposts'!$G$6),"Y",IF(AND(H224&gt;='Intersection Mileposts'!$F$7,H224&lt;='Intersection Mileposts'!$G$7),"Y",IF(AND(H224&gt;='Intersection Mileposts'!$F$8,H224&lt;='Intersection Mileposts'!$G$8),"Y",IF(AND(H224&gt;='Intersection Mileposts'!$F$9,H224&lt;='Intersection Mileposts'!$G$9),"Y",IF(AND(H224&gt;='Intersection Mileposts'!$F$10,H224&lt;='Intersection Mileposts'!$G$10),"Y",IF(AND(H224&gt;='Intersection Mileposts'!$F$11,H224&lt;='Intersection Mileposts'!$G$11),"Y",IF(AND(H224&gt;='Intersection Mileposts'!$F$12,H224&lt;='Intersection Mileposts'!$G$12),"Y",IF(AND(H224&gt;='Intersection Mileposts'!$F$13,H224&lt;='Intersection Mileposts'!$G$13),"Y",IF(AND(H224&gt;='Intersection Mileposts'!$F$14,H224&lt;='Intersection Mileposts'!$G$14),"Y",IF(AND(H224&gt;='Intersection Mileposts'!$F$15,H224&lt;='Intersection Mileposts'!$G$15),"Y",IF(AND(H224&gt;='Intersection Mileposts'!$F$16,H224&lt;='Intersection Mileposts'!$G$16),"Y",IF(AND(H224&gt;='Intersection Mileposts'!$F$17,H224&lt;='Intersection Mileposts'!$G$17),"Y",IF(AND(H224&gt;='Intersection Mileposts'!$F$18,H224&lt;='Intersection Mileposts'!$G$18),"Y",IF(AND(H224&gt;='Intersection Mileposts'!$F$19,H224&lt;='Intersection Mileposts'!$G$19),"Y",IF(AND(H224&gt;='Intersection Mileposts'!$F$20,H224&lt;='Intersection Mileposts'!$G$20),"Y",IF(AND(H224&gt;='Intersection Mileposts'!$F$21,H224&lt;='Intersection Mileposts'!$G$21),"Y",IF(AND(H224&gt;='Intersection Mileposts'!$F$22,H224&lt;='Intersection Mileposts'!$G$22),"Y",IF(AND(H224&gt;='Intersection Mileposts'!$F$23,H224&lt;='Intersection Mileposts'!$G$23),"Y",IF(AND(H224&gt;='Intersection Mileposts'!$F$24,H224&lt;='Intersection Mileposts'!$G$24),"Y",IF(AND(H224&gt;='Intersection Mileposts'!$F$25,H224&lt;='Intersection Mileposts'!$G$25),"Y",IF(AND(H224&gt;='Intersection Mileposts'!$F$26,H224&lt;='Intersection Mileposts'!$G$26),"Y",IF(AND(H224&gt;='Intersection Mileposts'!$F$27,H224&lt;='Intersection Mileposts'!$G$27),"Y",IF(AND(H224&gt;='Intersection Mileposts'!$F$28,H224&lt;='Intersection Mileposts'!$G$28),"Y",IF(AND(H224&gt;='Intersection Mileposts'!$F$29,H224&lt;='Intersection Mileposts'!$G$29),"Y", IF(AND(H224&gt;='Intersection Mileposts'!$F$30,H224&lt;='Intersection Mileposts'!$G$30),"Y",IF(AND(H224&gt;='Intersection Mileposts'!$F$31,H224&lt;='Intersection Mileposts'!$G$31),"Y",IF(AND(H224&gt;='Intersection Mileposts'!$F$32,H224&lt;='Intersection Mileposts'!$G$32),"Y",IF(AND(H224&gt;='Intersection Mileposts'!$F$33,H224&lt;='Intersection Mileposts'!$G$33),"Y",IF(AND(H224&gt;='Intersection Mileposts'!$F$34,H224&lt;='Intersection Mileposts'!$G$34),"Y",IF(AND(H224&gt;='Intersection Mileposts'!$F$35,H224&lt;='Intersection Mileposts'!$G$35),"Y",IF(AND(H224&gt;='Intersection Mileposts'!$F$36,H224&lt;='Intersection Mileposts'!$G$36),"Y",IF(AND(H224&gt;='Intersection Mileposts'!$F$37,H224&lt;='Intersection Mileposts'!$G$37),"Y",IF(AND(H224&gt;='Intersection Mileposts'!$F$38,H224&lt;='Intersection Mileposts'!$G$38),"Y",IF(AND(H224&gt;='Intersection Mileposts'!$F$39,H224&lt;='Intersection Mileposts'!$G$39),"Y","N"))))))))))))))))))))))))))))))))))))</f>
        <v/>
      </c>
    </row>
    <row r="225" spans="1:46" x14ac:dyDescent="0.35">
      <c r="A225" s="271"/>
      <c r="B225" s="269"/>
      <c r="C225" s="270"/>
      <c r="D225" s="270"/>
      <c r="E225" s="270"/>
      <c r="F225" s="270"/>
      <c r="G225" s="272"/>
      <c r="H225" s="273"/>
      <c r="I225" s="271"/>
      <c r="J225" s="268"/>
      <c r="K225" s="268"/>
      <c r="L225" s="274"/>
      <c r="M225" s="275"/>
      <c r="N225" s="276"/>
      <c r="P225" s="291" t="str">
        <f>IF(R225 = "", "", COUNT($R$4:R225))</f>
        <v/>
      </c>
      <c r="Q225" s="291" t="str">
        <f t="shared" si="25"/>
        <v/>
      </c>
      <c r="R225" s="292" t="str">
        <f t="shared" si="26"/>
        <v/>
      </c>
      <c r="S225" s="293" t="str">
        <f t="shared" si="28"/>
        <v/>
      </c>
      <c r="T225" s="294" t="str">
        <f t="shared" si="29"/>
        <v/>
      </c>
      <c r="U225" s="295" t="str">
        <f t="shared" si="30"/>
        <v/>
      </c>
      <c r="V225" s="296" t="str">
        <f t="shared" si="31"/>
        <v/>
      </c>
      <c r="W225" s="8"/>
      <c r="AR225" s="2" t="str">
        <f t="shared" si="32"/>
        <v/>
      </c>
      <c r="AS225" s="2" t="str">
        <f t="shared" si="27"/>
        <v/>
      </c>
      <c r="AT225" s="2" t="str">
        <f>IF(AR225="","",IF(AND(H225&gt;='Intersection Mileposts'!$F$5,H225&lt;='Intersection Mileposts'!$G$5),"Y",IF(AND(H225&gt;='Intersection Mileposts'!$F$6,H225&lt;='Intersection Mileposts'!$G$6),"Y",IF(AND(H225&gt;='Intersection Mileposts'!$F$7,H225&lt;='Intersection Mileposts'!$G$7),"Y",IF(AND(H225&gt;='Intersection Mileposts'!$F$8,H225&lt;='Intersection Mileposts'!$G$8),"Y",IF(AND(H225&gt;='Intersection Mileposts'!$F$9,H225&lt;='Intersection Mileposts'!$G$9),"Y",IF(AND(H225&gt;='Intersection Mileposts'!$F$10,H225&lt;='Intersection Mileposts'!$G$10),"Y",IF(AND(H225&gt;='Intersection Mileposts'!$F$11,H225&lt;='Intersection Mileposts'!$G$11),"Y",IF(AND(H225&gt;='Intersection Mileposts'!$F$12,H225&lt;='Intersection Mileposts'!$G$12),"Y",IF(AND(H225&gt;='Intersection Mileposts'!$F$13,H225&lt;='Intersection Mileposts'!$G$13),"Y",IF(AND(H225&gt;='Intersection Mileposts'!$F$14,H225&lt;='Intersection Mileposts'!$G$14),"Y",IF(AND(H225&gt;='Intersection Mileposts'!$F$15,H225&lt;='Intersection Mileposts'!$G$15),"Y",IF(AND(H225&gt;='Intersection Mileposts'!$F$16,H225&lt;='Intersection Mileposts'!$G$16),"Y",IF(AND(H225&gt;='Intersection Mileposts'!$F$17,H225&lt;='Intersection Mileposts'!$G$17),"Y",IF(AND(H225&gt;='Intersection Mileposts'!$F$18,H225&lt;='Intersection Mileposts'!$G$18),"Y",IF(AND(H225&gt;='Intersection Mileposts'!$F$19,H225&lt;='Intersection Mileposts'!$G$19),"Y",IF(AND(H225&gt;='Intersection Mileposts'!$F$20,H225&lt;='Intersection Mileposts'!$G$20),"Y",IF(AND(H225&gt;='Intersection Mileposts'!$F$21,H225&lt;='Intersection Mileposts'!$G$21),"Y",IF(AND(H225&gt;='Intersection Mileposts'!$F$22,H225&lt;='Intersection Mileposts'!$G$22),"Y",IF(AND(H225&gt;='Intersection Mileposts'!$F$23,H225&lt;='Intersection Mileposts'!$G$23),"Y",IF(AND(H225&gt;='Intersection Mileposts'!$F$24,H225&lt;='Intersection Mileposts'!$G$24),"Y",IF(AND(H225&gt;='Intersection Mileposts'!$F$25,H225&lt;='Intersection Mileposts'!$G$25),"Y",IF(AND(H225&gt;='Intersection Mileposts'!$F$26,H225&lt;='Intersection Mileposts'!$G$26),"Y",IF(AND(H225&gt;='Intersection Mileposts'!$F$27,H225&lt;='Intersection Mileposts'!$G$27),"Y",IF(AND(H225&gt;='Intersection Mileposts'!$F$28,H225&lt;='Intersection Mileposts'!$G$28),"Y",IF(AND(H225&gt;='Intersection Mileposts'!$F$29,H225&lt;='Intersection Mileposts'!$G$29),"Y", IF(AND(H225&gt;='Intersection Mileposts'!$F$30,H225&lt;='Intersection Mileposts'!$G$30),"Y",IF(AND(H225&gt;='Intersection Mileposts'!$F$31,H225&lt;='Intersection Mileposts'!$G$31),"Y",IF(AND(H225&gt;='Intersection Mileposts'!$F$32,H225&lt;='Intersection Mileposts'!$G$32),"Y",IF(AND(H225&gt;='Intersection Mileposts'!$F$33,H225&lt;='Intersection Mileposts'!$G$33),"Y",IF(AND(H225&gt;='Intersection Mileposts'!$F$34,H225&lt;='Intersection Mileposts'!$G$34),"Y",IF(AND(H225&gt;='Intersection Mileposts'!$F$35,H225&lt;='Intersection Mileposts'!$G$35),"Y",IF(AND(H225&gt;='Intersection Mileposts'!$F$36,H225&lt;='Intersection Mileposts'!$G$36),"Y",IF(AND(H225&gt;='Intersection Mileposts'!$F$37,H225&lt;='Intersection Mileposts'!$G$37),"Y",IF(AND(H225&gt;='Intersection Mileposts'!$F$38,H225&lt;='Intersection Mileposts'!$G$38),"Y",IF(AND(H225&gt;='Intersection Mileposts'!$F$39,H225&lt;='Intersection Mileposts'!$G$39),"Y","N"))))))))))))))))))))))))))))))))))))</f>
        <v/>
      </c>
    </row>
    <row r="226" spans="1:46" x14ac:dyDescent="0.35">
      <c r="A226" s="271"/>
      <c r="B226" s="269"/>
      <c r="C226" s="270"/>
      <c r="D226" s="270"/>
      <c r="E226" s="270"/>
      <c r="F226" s="270"/>
      <c r="G226" s="272"/>
      <c r="H226" s="273"/>
      <c r="I226" s="271"/>
      <c r="J226" s="268"/>
      <c r="K226" s="268"/>
      <c r="L226" s="274"/>
      <c r="M226" s="275"/>
      <c r="N226" s="276"/>
      <c r="P226" s="291" t="str">
        <f>IF(R226 = "", "", COUNT($R$4:R226))</f>
        <v/>
      </c>
      <c r="Q226" s="291" t="str">
        <f t="shared" si="25"/>
        <v/>
      </c>
      <c r="R226" s="292" t="str">
        <f t="shared" si="26"/>
        <v/>
      </c>
      <c r="S226" s="293" t="str">
        <f t="shared" si="28"/>
        <v/>
      </c>
      <c r="T226" s="294" t="str">
        <f t="shared" si="29"/>
        <v/>
      </c>
      <c r="U226" s="295" t="str">
        <f t="shared" si="30"/>
        <v/>
      </c>
      <c r="V226" s="296" t="str">
        <f t="shared" si="31"/>
        <v/>
      </c>
      <c r="W226" s="8"/>
      <c r="AR226" s="2" t="str">
        <f t="shared" si="32"/>
        <v/>
      </c>
      <c r="AS226" s="2" t="str">
        <f t="shared" si="27"/>
        <v/>
      </c>
      <c r="AT226" s="2" t="str">
        <f>IF(AR226="","",IF(AND(H226&gt;='Intersection Mileposts'!$F$5,H226&lt;='Intersection Mileposts'!$G$5),"Y",IF(AND(H226&gt;='Intersection Mileposts'!$F$6,H226&lt;='Intersection Mileposts'!$G$6),"Y",IF(AND(H226&gt;='Intersection Mileposts'!$F$7,H226&lt;='Intersection Mileposts'!$G$7),"Y",IF(AND(H226&gt;='Intersection Mileposts'!$F$8,H226&lt;='Intersection Mileposts'!$G$8),"Y",IF(AND(H226&gt;='Intersection Mileposts'!$F$9,H226&lt;='Intersection Mileposts'!$G$9),"Y",IF(AND(H226&gt;='Intersection Mileposts'!$F$10,H226&lt;='Intersection Mileposts'!$G$10),"Y",IF(AND(H226&gt;='Intersection Mileposts'!$F$11,H226&lt;='Intersection Mileposts'!$G$11),"Y",IF(AND(H226&gt;='Intersection Mileposts'!$F$12,H226&lt;='Intersection Mileposts'!$G$12),"Y",IF(AND(H226&gt;='Intersection Mileposts'!$F$13,H226&lt;='Intersection Mileposts'!$G$13),"Y",IF(AND(H226&gt;='Intersection Mileposts'!$F$14,H226&lt;='Intersection Mileposts'!$G$14),"Y",IF(AND(H226&gt;='Intersection Mileposts'!$F$15,H226&lt;='Intersection Mileposts'!$G$15),"Y",IF(AND(H226&gt;='Intersection Mileposts'!$F$16,H226&lt;='Intersection Mileposts'!$G$16),"Y",IF(AND(H226&gt;='Intersection Mileposts'!$F$17,H226&lt;='Intersection Mileposts'!$G$17),"Y",IF(AND(H226&gt;='Intersection Mileposts'!$F$18,H226&lt;='Intersection Mileposts'!$G$18),"Y",IF(AND(H226&gt;='Intersection Mileposts'!$F$19,H226&lt;='Intersection Mileposts'!$G$19),"Y",IF(AND(H226&gt;='Intersection Mileposts'!$F$20,H226&lt;='Intersection Mileposts'!$G$20),"Y",IF(AND(H226&gt;='Intersection Mileposts'!$F$21,H226&lt;='Intersection Mileposts'!$G$21),"Y",IF(AND(H226&gt;='Intersection Mileposts'!$F$22,H226&lt;='Intersection Mileposts'!$G$22),"Y",IF(AND(H226&gt;='Intersection Mileposts'!$F$23,H226&lt;='Intersection Mileposts'!$G$23),"Y",IF(AND(H226&gt;='Intersection Mileposts'!$F$24,H226&lt;='Intersection Mileposts'!$G$24),"Y",IF(AND(H226&gt;='Intersection Mileposts'!$F$25,H226&lt;='Intersection Mileposts'!$G$25),"Y",IF(AND(H226&gt;='Intersection Mileposts'!$F$26,H226&lt;='Intersection Mileposts'!$G$26),"Y",IF(AND(H226&gt;='Intersection Mileposts'!$F$27,H226&lt;='Intersection Mileposts'!$G$27),"Y",IF(AND(H226&gt;='Intersection Mileposts'!$F$28,H226&lt;='Intersection Mileposts'!$G$28),"Y",IF(AND(H226&gt;='Intersection Mileposts'!$F$29,H226&lt;='Intersection Mileposts'!$G$29),"Y", IF(AND(H226&gt;='Intersection Mileposts'!$F$30,H226&lt;='Intersection Mileposts'!$G$30),"Y",IF(AND(H226&gt;='Intersection Mileposts'!$F$31,H226&lt;='Intersection Mileposts'!$G$31),"Y",IF(AND(H226&gt;='Intersection Mileposts'!$F$32,H226&lt;='Intersection Mileposts'!$G$32),"Y",IF(AND(H226&gt;='Intersection Mileposts'!$F$33,H226&lt;='Intersection Mileposts'!$G$33),"Y",IF(AND(H226&gt;='Intersection Mileposts'!$F$34,H226&lt;='Intersection Mileposts'!$G$34),"Y",IF(AND(H226&gt;='Intersection Mileposts'!$F$35,H226&lt;='Intersection Mileposts'!$G$35),"Y",IF(AND(H226&gt;='Intersection Mileposts'!$F$36,H226&lt;='Intersection Mileposts'!$G$36),"Y",IF(AND(H226&gt;='Intersection Mileposts'!$F$37,H226&lt;='Intersection Mileposts'!$G$37),"Y",IF(AND(H226&gt;='Intersection Mileposts'!$F$38,H226&lt;='Intersection Mileposts'!$G$38),"Y",IF(AND(H226&gt;='Intersection Mileposts'!$F$39,H226&lt;='Intersection Mileposts'!$G$39),"Y","N"))))))))))))))))))))))))))))))))))))</f>
        <v/>
      </c>
    </row>
    <row r="227" spans="1:46" x14ac:dyDescent="0.35">
      <c r="A227" s="271"/>
      <c r="B227" s="269"/>
      <c r="C227" s="270"/>
      <c r="D227" s="270"/>
      <c r="E227" s="270"/>
      <c r="F227" s="270"/>
      <c r="G227" s="272"/>
      <c r="H227" s="273"/>
      <c r="I227" s="271"/>
      <c r="J227" s="268"/>
      <c r="K227" s="268"/>
      <c r="L227" s="274"/>
      <c r="M227" s="275"/>
      <c r="N227" s="276"/>
      <c r="P227" s="291" t="str">
        <f>IF(R227 = "", "", COUNT($R$4:R227))</f>
        <v/>
      </c>
      <c r="Q227" s="291" t="str">
        <f t="shared" si="25"/>
        <v/>
      </c>
      <c r="R227" s="292" t="str">
        <f t="shared" si="26"/>
        <v/>
      </c>
      <c r="S227" s="293" t="str">
        <f t="shared" si="28"/>
        <v/>
      </c>
      <c r="T227" s="294" t="str">
        <f t="shared" si="29"/>
        <v/>
      </c>
      <c r="U227" s="295" t="str">
        <f t="shared" si="30"/>
        <v/>
      </c>
      <c r="V227" s="296" t="str">
        <f t="shared" si="31"/>
        <v/>
      </c>
      <c r="W227" s="8"/>
      <c r="AR227" s="2" t="str">
        <f t="shared" si="32"/>
        <v/>
      </c>
      <c r="AS227" s="2" t="str">
        <f t="shared" si="27"/>
        <v/>
      </c>
      <c r="AT227" s="2" t="str">
        <f>IF(AR227="","",IF(AND(H227&gt;='Intersection Mileposts'!$F$5,H227&lt;='Intersection Mileposts'!$G$5),"Y",IF(AND(H227&gt;='Intersection Mileposts'!$F$6,H227&lt;='Intersection Mileposts'!$G$6),"Y",IF(AND(H227&gt;='Intersection Mileposts'!$F$7,H227&lt;='Intersection Mileposts'!$G$7),"Y",IF(AND(H227&gt;='Intersection Mileposts'!$F$8,H227&lt;='Intersection Mileposts'!$G$8),"Y",IF(AND(H227&gt;='Intersection Mileposts'!$F$9,H227&lt;='Intersection Mileposts'!$G$9),"Y",IF(AND(H227&gt;='Intersection Mileposts'!$F$10,H227&lt;='Intersection Mileposts'!$G$10),"Y",IF(AND(H227&gt;='Intersection Mileposts'!$F$11,H227&lt;='Intersection Mileposts'!$G$11),"Y",IF(AND(H227&gt;='Intersection Mileposts'!$F$12,H227&lt;='Intersection Mileposts'!$G$12),"Y",IF(AND(H227&gt;='Intersection Mileposts'!$F$13,H227&lt;='Intersection Mileposts'!$G$13),"Y",IF(AND(H227&gt;='Intersection Mileposts'!$F$14,H227&lt;='Intersection Mileposts'!$G$14),"Y",IF(AND(H227&gt;='Intersection Mileposts'!$F$15,H227&lt;='Intersection Mileposts'!$G$15),"Y",IF(AND(H227&gt;='Intersection Mileposts'!$F$16,H227&lt;='Intersection Mileposts'!$G$16),"Y",IF(AND(H227&gt;='Intersection Mileposts'!$F$17,H227&lt;='Intersection Mileposts'!$G$17),"Y",IF(AND(H227&gt;='Intersection Mileposts'!$F$18,H227&lt;='Intersection Mileposts'!$G$18),"Y",IF(AND(H227&gt;='Intersection Mileposts'!$F$19,H227&lt;='Intersection Mileposts'!$G$19),"Y",IF(AND(H227&gt;='Intersection Mileposts'!$F$20,H227&lt;='Intersection Mileposts'!$G$20),"Y",IF(AND(H227&gt;='Intersection Mileposts'!$F$21,H227&lt;='Intersection Mileposts'!$G$21),"Y",IF(AND(H227&gt;='Intersection Mileposts'!$F$22,H227&lt;='Intersection Mileposts'!$G$22),"Y",IF(AND(H227&gt;='Intersection Mileposts'!$F$23,H227&lt;='Intersection Mileposts'!$G$23),"Y",IF(AND(H227&gt;='Intersection Mileposts'!$F$24,H227&lt;='Intersection Mileposts'!$G$24),"Y",IF(AND(H227&gt;='Intersection Mileposts'!$F$25,H227&lt;='Intersection Mileposts'!$G$25),"Y",IF(AND(H227&gt;='Intersection Mileposts'!$F$26,H227&lt;='Intersection Mileposts'!$G$26),"Y",IF(AND(H227&gt;='Intersection Mileposts'!$F$27,H227&lt;='Intersection Mileposts'!$G$27),"Y",IF(AND(H227&gt;='Intersection Mileposts'!$F$28,H227&lt;='Intersection Mileposts'!$G$28),"Y",IF(AND(H227&gt;='Intersection Mileposts'!$F$29,H227&lt;='Intersection Mileposts'!$G$29),"Y", IF(AND(H227&gt;='Intersection Mileposts'!$F$30,H227&lt;='Intersection Mileposts'!$G$30),"Y",IF(AND(H227&gt;='Intersection Mileposts'!$F$31,H227&lt;='Intersection Mileposts'!$G$31),"Y",IF(AND(H227&gt;='Intersection Mileposts'!$F$32,H227&lt;='Intersection Mileposts'!$G$32),"Y",IF(AND(H227&gt;='Intersection Mileposts'!$F$33,H227&lt;='Intersection Mileposts'!$G$33),"Y",IF(AND(H227&gt;='Intersection Mileposts'!$F$34,H227&lt;='Intersection Mileposts'!$G$34),"Y",IF(AND(H227&gt;='Intersection Mileposts'!$F$35,H227&lt;='Intersection Mileposts'!$G$35),"Y",IF(AND(H227&gt;='Intersection Mileposts'!$F$36,H227&lt;='Intersection Mileposts'!$G$36),"Y",IF(AND(H227&gt;='Intersection Mileposts'!$F$37,H227&lt;='Intersection Mileposts'!$G$37),"Y",IF(AND(H227&gt;='Intersection Mileposts'!$F$38,H227&lt;='Intersection Mileposts'!$G$38),"Y",IF(AND(H227&gt;='Intersection Mileposts'!$F$39,H227&lt;='Intersection Mileposts'!$G$39),"Y","N"))))))))))))))))))))))))))))))))))))</f>
        <v/>
      </c>
    </row>
    <row r="228" spans="1:46" x14ac:dyDescent="0.35">
      <c r="A228" s="271"/>
      <c r="B228" s="269"/>
      <c r="C228" s="270"/>
      <c r="D228" s="270"/>
      <c r="E228" s="270"/>
      <c r="F228" s="270"/>
      <c r="G228" s="272"/>
      <c r="H228" s="273"/>
      <c r="I228" s="271"/>
      <c r="J228" s="268"/>
      <c r="K228" s="268"/>
      <c r="L228" s="274"/>
      <c r="M228" s="275"/>
      <c r="N228" s="276"/>
      <c r="P228" s="291" t="str">
        <f>IF(R228 = "", "", COUNT($R$4:R228))</f>
        <v/>
      </c>
      <c r="Q228" s="291" t="str">
        <f t="shared" si="25"/>
        <v/>
      </c>
      <c r="R228" s="292" t="str">
        <f t="shared" si="26"/>
        <v/>
      </c>
      <c r="S228" s="293" t="str">
        <f t="shared" si="28"/>
        <v/>
      </c>
      <c r="T228" s="294" t="str">
        <f t="shared" si="29"/>
        <v/>
      </c>
      <c r="U228" s="295" t="str">
        <f t="shared" si="30"/>
        <v/>
      </c>
      <c r="V228" s="296" t="str">
        <f t="shared" si="31"/>
        <v/>
      </c>
      <c r="W228" s="8"/>
      <c r="AR228" s="2" t="str">
        <f t="shared" si="32"/>
        <v/>
      </c>
      <c r="AS228" s="2" t="str">
        <f t="shared" si="27"/>
        <v/>
      </c>
      <c r="AT228" s="2" t="str">
        <f>IF(AR228="","",IF(AND(H228&gt;='Intersection Mileposts'!$F$5,H228&lt;='Intersection Mileposts'!$G$5),"Y",IF(AND(H228&gt;='Intersection Mileposts'!$F$6,H228&lt;='Intersection Mileposts'!$G$6),"Y",IF(AND(H228&gt;='Intersection Mileposts'!$F$7,H228&lt;='Intersection Mileposts'!$G$7),"Y",IF(AND(H228&gt;='Intersection Mileposts'!$F$8,H228&lt;='Intersection Mileposts'!$G$8),"Y",IF(AND(H228&gt;='Intersection Mileposts'!$F$9,H228&lt;='Intersection Mileposts'!$G$9),"Y",IF(AND(H228&gt;='Intersection Mileposts'!$F$10,H228&lt;='Intersection Mileposts'!$G$10),"Y",IF(AND(H228&gt;='Intersection Mileposts'!$F$11,H228&lt;='Intersection Mileposts'!$G$11),"Y",IF(AND(H228&gt;='Intersection Mileposts'!$F$12,H228&lt;='Intersection Mileposts'!$G$12),"Y",IF(AND(H228&gt;='Intersection Mileposts'!$F$13,H228&lt;='Intersection Mileposts'!$G$13),"Y",IF(AND(H228&gt;='Intersection Mileposts'!$F$14,H228&lt;='Intersection Mileposts'!$G$14),"Y",IF(AND(H228&gt;='Intersection Mileposts'!$F$15,H228&lt;='Intersection Mileposts'!$G$15),"Y",IF(AND(H228&gt;='Intersection Mileposts'!$F$16,H228&lt;='Intersection Mileposts'!$G$16),"Y",IF(AND(H228&gt;='Intersection Mileposts'!$F$17,H228&lt;='Intersection Mileposts'!$G$17),"Y",IF(AND(H228&gt;='Intersection Mileposts'!$F$18,H228&lt;='Intersection Mileposts'!$G$18),"Y",IF(AND(H228&gt;='Intersection Mileposts'!$F$19,H228&lt;='Intersection Mileposts'!$G$19),"Y",IF(AND(H228&gt;='Intersection Mileposts'!$F$20,H228&lt;='Intersection Mileposts'!$G$20),"Y",IF(AND(H228&gt;='Intersection Mileposts'!$F$21,H228&lt;='Intersection Mileposts'!$G$21),"Y",IF(AND(H228&gt;='Intersection Mileposts'!$F$22,H228&lt;='Intersection Mileposts'!$G$22),"Y",IF(AND(H228&gt;='Intersection Mileposts'!$F$23,H228&lt;='Intersection Mileposts'!$G$23),"Y",IF(AND(H228&gt;='Intersection Mileposts'!$F$24,H228&lt;='Intersection Mileposts'!$G$24),"Y",IF(AND(H228&gt;='Intersection Mileposts'!$F$25,H228&lt;='Intersection Mileposts'!$G$25),"Y",IF(AND(H228&gt;='Intersection Mileposts'!$F$26,H228&lt;='Intersection Mileposts'!$G$26),"Y",IF(AND(H228&gt;='Intersection Mileposts'!$F$27,H228&lt;='Intersection Mileposts'!$G$27),"Y",IF(AND(H228&gt;='Intersection Mileposts'!$F$28,H228&lt;='Intersection Mileposts'!$G$28),"Y",IF(AND(H228&gt;='Intersection Mileposts'!$F$29,H228&lt;='Intersection Mileposts'!$G$29),"Y", IF(AND(H228&gt;='Intersection Mileposts'!$F$30,H228&lt;='Intersection Mileposts'!$G$30),"Y",IF(AND(H228&gt;='Intersection Mileposts'!$F$31,H228&lt;='Intersection Mileposts'!$G$31),"Y",IF(AND(H228&gt;='Intersection Mileposts'!$F$32,H228&lt;='Intersection Mileposts'!$G$32),"Y",IF(AND(H228&gt;='Intersection Mileposts'!$F$33,H228&lt;='Intersection Mileposts'!$G$33),"Y",IF(AND(H228&gt;='Intersection Mileposts'!$F$34,H228&lt;='Intersection Mileposts'!$G$34),"Y",IF(AND(H228&gt;='Intersection Mileposts'!$F$35,H228&lt;='Intersection Mileposts'!$G$35),"Y",IF(AND(H228&gt;='Intersection Mileposts'!$F$36,H228&lt;='Intersection Mileposts'!$G$36),"Y",IF(AND(H228&gt;='Intersection Mileposts'!$F$37,H228&lt;='Intersection Mileposts'!$G$37),"Y",IF(AND(H228&gt;='Intersection Mileposts'!$F$38,H228&lt;='Intersection Mileposts'!$G$38),"Y",IF(AND(H228&gt;='Intersection Mileposts'!$F$39,H228&lt;='Intersection Mileposts'!$G$39),"Y","N"))))))))))))))))))))))))))))))))))))</f>
        <v/>
      </c>
    </row>
    <row r="229" spans="1:46" x14ac:dyDescent="0.35">
      <c r="A229" s="271"/>
      <c r="B229" s="269"/>
      <c r="C229" s="270"/>
      <c r="D229" s="270"/>
      <c r="E229" s="270"/>
      <c r="F229" s="270"/>
      <c r="G229" s="272"/>
      <c r="H229" s="273"/>
      <c r="I229" s="271"/>
      <c r="J229" s="268"/>
      <c r="K229" s="268"/>
      <c r="L229" s="274"/>
      <c r="M229" s="275"/>
      <c r="N229" s="276"/>
      <c r="P229" s="291" t="str">
        <f>IF(R229 = "", "", COUNT($R$4:R229))</f>
        <v/>
      </c>
      <c r="Q229" s="291" t="str">
        <f t="shared" si="25"/>
        <v/>
      </c>
      <c r="R229" s="292" t="str">
        <f t="shared" si="26"/>
        <v/>
      </c>
      <c r="S229" s="293" t="str">
        <f t="shared" si="28"/>
        <v/>
      </c>
      <c r="T229" s="294" t="str">
        <f t="shared" si="29"/>
        <v/>
      </c>
      <c r="U229" s="295" t="str">
        <f t="shared" si="30"/>
        <v/>
      </c>
      <c r="V229" s="296" t="str">
        <f t="shared" si="31"/>
        <v/>
      </c>
      <c r="W229" s="8"/>
      <c r="AR229" s="2" t="str">
        <f t="shared" si="32"/>
        <v/>
      </c>
      <c r="AS229" s="2" t="str">
        <f t="shared" si="27"/>
        <v/>
      </c>
      <c r="AT229" s="2" t="str">
        <f>IF(AR229="","",IF(AND(H229&gt;='Intersection Mileposts'!$F$5,H229&lt;='Intersection Mileposts'!$G$5),"Y",IF(AND(H229&gt;='Intersection Mileposts'!$F$6,H229&lt;='Intersection Mileposts'!$G$6),"Y",IF(AND(H229&gt;='Intersection Mileposts'!$F$7,H229&lt;='Intersection Mileposts'!$G$7),"Y",IF(AND(H229&gt;='Intersection Mileposts'!$F$8,H229&lt;='Intersection Mileposts'!$G$8),"Y",IF(AND(H229&gt;='Intersection Mileposts'!$F$9,H229&lt;='Intersection Mileposts'!$G$9),"Y",IF(AND(H229&gt;='Intersection Mileposts'!$F$10,H229&lt;='Intersection Mileposts'!$G$10),"Y",IF(AND(H229&gt;='Intersection Mileposts'!$F$11,H229&lt;='Intersection Mileposts'!$G$11),"Y",IF(AND(H229&gt;='Intersection Mileposts'!$F$12,H229&lt;='Intersection Mileposts'!$G$12),"Y",IF(AND(H229&gt;='Intersection Mileposts'!$F$13,H229&lt;='Intersection Mileposts'!$G$13),"Y",IF(AND(H229&gt;='Intersection Mileposts'!$F$14,H229&lt;='Intersection Mileposts'!$G$14),"Y",IF(AND(H229&gt;='Intersection Mileposts'!$F$15,H229&lt;='Intersection Mileposts'!$G$15),"Y",IF(AND(H229&gt;='Intersection Mileposts'!$F$16,H229&lt;='Intersection Mileposts'!$G$16),"Y",IF(AND(H229&gt;='Intersection Mileposts'!$F$17,H229&lt;='Intersection Mileposts'!$G$17),"Y",IF(AND(H229&gt;='Intersection Mileposts'!$F$18,H229&lt;='Intersection Mileposts'!$G$18),"Y",IF(AND(H229&gt;='Intersection Mileposts'!$F$19,H229&lt;='Intersection Mileposts'!$G$19),"Y",IF(AND(H229&gt;='Intersection Mileposts'!$F$20,H229&lt;='Intersection Mileposts'!$G$20),"Y",IF(AND(H229&gt;='Intersection Mileposts'!$F$21,H229&lt;='Intersection Mileposts'!$G$21),"Y",IF(AND(H229&gt;='Intersection Mileposts'!$F$22,H229&lt;='Intersection Mileposts'!$G$22),"Y",IF(AND(H229&gt;='Intersection Mileposts'!$F$23,H229&lt;='Intersection Mileposts'!$G$23),"Y",IF(AND(H229&gt;='Intersection Mileposts'!$F$24,H229&lt;='Intersection Mileposts'!$G$24),"Y",IF(AND(H229&gt;='Intersection Mileposts'!$F$25,H229&lt;='Intersection Mileposts'!$G$25),"Y",IF(AND(H229&gt;='Intersection Mileposts'!$F$26,H229&lt;='Intersection Mileposts'!$G$26),"Y",IF(AND(H229&gt;='Intersection Mileposts'!$F$27,H229&lt;='Intersection Mileposts'!$G$27),"Y",IF(AND(H229&gt;='Intersection Mileposts'!$F$28,H229&lt;='Intersection Mileposts'!$G$28),"Y",IF(AND(H229&gt;='Intersection Mileposts'!$F$29,H229&lt;='Intersection Mileposts'!$G$29),"Y", IF(AND(H229&gt;='Intersection Mileposts'!$F$30,H229&lt;='Intersection Mileposts'!$G$30),"Y",IF(AND(H229&gt;='Intersection Mileposts'!$F$31,H229&lt;='Intersection Mileposts'!$G$31),"Y",IF(AND(H229&gt;='Intersection Mileposts'!$F$32,H229&lt;='Intersection Mileposts'!$G$32),"Y",IF(AND(H229&gt;='Intersection Mileposts'!$F$33,H229&lt;='Intersection Mileposts'!$G$33),"Y",IF(AND(H229&gt;='Intersection Mileposts'!$F$34,H229&lt;='Intersection Mileposts'!$G$34),"Y",IF(AND(H229&gt;='Intersection Mileposts'!$F$35,H229&lt;='Intersection Mileposts'!$G$35),"Y",IF(AND(H229&gt;='Intersection Mileposts'!$F$36,H229&lt;='Intersection Mileposts'!$G$36),"Y",IF(AND(H229&gt;='Intersection Mileposts'!$F$37,H229&lt;='Intersection Mileposts'!$G$37),"Y",IF(AND(H229&gt;='Intersection Mileposts'!$F$38,H229&lt;='Intersection Mileposts'!$G$38),"Y",IF(AND(H229&gt;='Intersection Mileposts'!$F$39,H229&lt;='Intersection Mileposts'!$G$39),"Y","N"))))))))))))))))))))))))))))))))))))</f>
        <v/>
      </c>
    </row>
    <row r="230" spans="1:46" x14ac:dyDescent="0.35">
      <c r="A230" s="271"/>
      <c r="B230" s="269"/>
      <c r="C230" s="270"/>
      <c r="D230" s="270"/>
      <c r="E230" s="270"/>
      <c r="F230" s="270"/>
      <c r="G230" s="272"/>
      <c r="H230" s="273"/>
      <c r="I230" s="271"/>
      <c r="J230" s="268"/>
      <c r="K230" s="268"/>
      <c r="L230" s="274"/>
      <c r="M230" s="275"/>
      <c r="N230" s="276"/>
      <c r="P230" s="291" t="str">
        <f>IF(R230 = "", "", COUNT($R$4:R230))</f>
        <v/>
      </c>
      <c r="Q230" s="291" t="str">
        <f t="shared" si="25"/>
        <v/>
      </c>
      <c r="R230" s="292" t="str">
        <f t="shared" si="26"/>
        <v/>
      </c>
      <c r="S230" s="293" t="str">
        <f t="shared" si="28"/>
        <v/>
      </c>
      <c r="T230" s="294" t="str">
        <f t="shared" si="29"/>
        <v/>
      </c>
      <c r="U230" s="295" t="str">
        <f t="shared" si="30"/>
        <v/>
      </c>
      <c r="V230" s="296" t="str">
        <f t="shared" si="31"/>
        <v/>
      </c>
      <c r="W230" s="8"/>
      <c r="AR230" s="2" t="str">
        <f t="shared" si="32"/>
        <v/>
      </c>
      <c r="AS230" s="2" t="str">
        <f t="shared" si="27"/>
        <v/>
      </c>
      <c r="AT230" s="2" t="str">
        <f>IF(AR230="","",IF(AND(H230&gt;='Intersection Mileposts'!$F$5,H230&lt;='Intersection Mileposts'!$G$5),"Y",IF(AND(H230&gt;='Intersection Mileposts'!$F$6,H230&lt;='Intersection Mileposts'!$G$6),"Y",IF(AND(H230&gt;='Intersection Mileposts'!$F$7,H230&lt;='Intersection Mileposts'!$G$7),"Y",IF(AND(H230&gt;='Intersection Mileposts'!$F$8,H230&lt;='Intersection Mileposts'!$G$8),"Y",IF(AND(H230&gt;='Intersection Mileposts'!$F$9,H230&lt;='Intersection Mileposts'!$G$9),"Y",IF(AND(H230&gt;='Intersection Mileposts'!$F$10,H230&lt;='Intersection Mileposts'!$G$10),"Y",IF(AND(H230&gt;='Intersection Mileposts'!$F$11,H230&lt;='Intersection Mileposts'!$G$11),"Y",IF(AND(H230&gt;='Intersection Mileposts'!$F$12,H230&lt;='Intersection Mileposts'!$G$12),"Y",IF(AND(H230&gt;='Intersection Mileposts'!$F$13,H230&lt;='Intersection Mileposts'!$G$13),"Y",IF(AND(H230&gt;='Intersection Mileposts'!$F$14,H230&lt;='Intersection Mileposts'!$G$14),"Y",IF(AND(H230&gt;='Intersection Mileposts'!$F$15,H230&lt;='Intersection Mileposts'!$G$15),"Y",IF(AND(H230&gt;='Intersection Mileposts'!$F$16,H230&lt;='Intersection Mileposts'!$G$16),"Y",IF(AND(H230&gt;='Intersection Mileposts'!$F$17,H230&lt;='Intersection Mileposts'!$G$17),"Y",IF(AND(H230&gt;='Intersection Mileposts'!$F$18,H230&lt;='Intersection Mileposts'!$G$18),"Y",IF(AND(H230&gt;='Intersection Mileposts'!$F$19,H230&lt;='Intersection Mileposts'!$G$19),"Y",IF(AND(H230&gt;='Intersection Mileposts'!$F$20,H230&lt;='Intersection Mileposts'!$G$20),"Y",IF(AND(H230&gt;='Intersection Mileposts'!$F$21,H230&lt;='Intersection Mileposts'!$G$21),"Y",IF(AND(H230&gt;='Intersection Mileposts'!$F$22,H230&lt;='Intersection Mileposts'!$G$22),"Y",IF(AND(H230&gt;='Intersection Mileposts'!$F$23,H230&lt;='Intersection Mileposts'!$G$23),"Y",IF(AND(H230&gt;='Intersection Mileposts'!$F$24,H230&lt;='Intersection Mileposts'!$G$24),"Y",IF(AND(H230&gt;='Intersection Mileposts'!$F$25,H230&lt;='Intersection Mileposts'!$G$25),"Y",IF(AND(H230&gt;='Intersection Mileposts'!$F$26,H230&lt;='Intersection Mileposts'!$G$26),"Y",IF(AND(H230&gt;='Intersection Mileposts'!$F$27,H230&lt;='Intersection Mileposts'!$G$27),"Y",IF(AND(H230&gt;='Intersection Mileposts'!$F$28,H230&lt;='Intersection Mileposts'!$G$28),"Y",IF(AND(H230&gt;='Intersection Mileposts'!$F$29,H230&lt;='Intersection Mileposts'!$G$29),"Y", IF(AND(H230&gt;='Intersection Mileposts'!$F$30,H230&lt;='Intersection Mileposts'!$G$30),"Y",IF(AND(H230&gt;='Intersection Mileposts'!$F$31,H230&lt;='Intersection Mileposts'!$G$31),"Y",IF(AND(H230&gt;='Intersection Mileposts'!$F$32,H230&lt;='Intersection Mileposts'!$G$32),"Y",IF(AND(H230&gt;='Intersection Mileposts'!$F$33,H230&lt;='Intersection Mileposts'!$G$33),"Y",IF(AND(H230&gt;='Intersection Mileposts'!$F$34,H230&lt;='Intersection Mileposts'!$G$34),"Y",IF(AND(H230&gt;='Intersection Mileposts'!$F$35,H230&lt;='Intersection Mileposts'!$G$35),"Y",IF(AND(H230&gt;='Intersection Mileposts'!$F$36,H230&lt;='Intersection Mileposts'!$G$36),"Y",IF(AND(H230&gt;='Intersection Mileposts'!$F$37,H230&lt;='Intersection Mileposts'!$G$37),"Y",IF(AND(H230&gt;='Intersection Mileposts'!$F$38,H230&lt;='Intersection Mileposts'!$G$38),"Y",IF(AND(H230&gt;='Intersection Mileposts'!$F$39,H230&lt;='Intersection Mileposts'!$G$39),"Y","N"))))))))))))))))))))))))))))))))))))</f>
        <v/>
      </c>
    </row>
    <row r="231" spans="1:46" x14ac:dyDescent="0.35">
      <c r="A231" s="271"/>
      <c r="B231" s="269"/>
      <c r="C231" s="270"/>
      <c r="D231" s="270"/>
      <c r="E231" s="270"/>
      <c r="F231" s="270"/>
      <c r="G231" s="272"/>
      <c r="H231" s="273"/>
      <c r="I231" s="271"/>
      <c r="J231" s="268"/>
      <c r="K231" s="268"/>
      <c r="L231" s="274"/>
      <c r="M231" s="275"/>
      <c r="N231" s="276"/>
      <c r="P231" s="291" t="str">
        <f>IF(R231 = "", "", COUNT($R$4:R231))</f>
        <v/>
      </c>
      <c r="Q231" s="291" t="str">
        <f t="shared" si="25"/>
        <v/>
      </c>
      <c r="R231" s="292" t="str">
        <f t="shared" si="26"/>
        <v/>
      </c>
      <c r="S231" s="293" t="str">
        <f t="shared" si="28"/>
        <v/>
      </c>
      <c r="T231" s="294" t="str">
        <f t="shared" si="29"/>
        <v/>
      </c>
      <c r="U231" s="295" t="str">
        <f t="shared" si="30"/>
        <v/>
      </c>
      <c r="V231" s="296" t="str">
        <f t="shared" si="31"/>
        <v/>
      </c>
      <c r="W231" s="8"/>
      <c r="AR231" s="2" t="str">
        <f t="shared" si="32"/>
        <v/>
      </c>
      <c r="AS231" s="2" t="str">
        <f t="shared" si="27"/>
        <v/>
      </c>
      <c r="AT231" s="2" t="str">
        <f>IF(AR231="","",IF(AND(H231&gt;='Intersection Mileposts'!$F$5,H231&lt;='Intersection Mileposts'!$G$5),"Y",IF(AND(H231&gt;='Intersection Mileposts'!$F$6,H231&lt;='Intersection Mileposts'!$G$6),"Y",IF(AND(H231&gt;='Intersection Mileposts'!$F$7,H231&lt;='Intersection Mileposts'!$G$7),"Y",IF(AND(H231&gt;='Intersection Mileposts'!$F$8,H231&lt;='Intersection Mileposts'!$G$8),"Y",IF(AND(H231&gt;='Intersection Mileposts'!$F$9,H231&lt;='Intersection Mileposts'!$G$9),"Y",IF(AND(H231&gt;='Intersection Mileposts'!$F$10,H231&lt;='Intersection Mileposts'!$G$10),"Y",IF(AND(H231&gt;='Intersection Mileposts'!$F$11,H231&lt;='Intersection Mileposts'!$G$11),"Y",IF(AND(H231&gt;='Intersection Mileposts'!$F$12,H231&lt;='Intersection Mileposts'!$G$12),"Y",IF(AND(H231&gt;='Intersection Mileposts'!$F$13,H231&lt;='Intersection Mileposts'!$G$13),"Y",IF(AND(H231&gt;='Intersection Mileposts'!$F$14,H231&lt;='Intersection Mileposts'!$G$14),"Y",IF(AND(H231&gt;='Intersection Mileposts'!$F$15,H231&lt;='Intersection Mileposts'!$G$15),"Y",IF(AND(H231&gt;='Intersection Mileposts'!$F$16,H231&lt;='Intersection Mileposts'!$G$16),"Y",IF(AND(H231&gt;='Intersection Mileposts'!$F$17,H231&lt;='Intersection Mileposts'!$G$17),"Y",IF(AND(H231&gt;='Intersection Mileposts'!$F$18,H231&lt;='Intersection Mileposts'!$G$18),"Y",IF(AND(H231&gt;='Intersection Mileposts'!$F$19,H231&lt;='Intersection Mileposts'!$G$19),"Y",IF(AND(H231&gt;='Intersection Mileposts'!$F$20,H231&lt;='Intersection Mileposts'!$G$20),"Y",IF(AND(H231&gt;='Intersection Mileposts'!$F$21,H231&lt;='Intersection Mileposts'!$G$21),"Y",IF(AND(H231&gt;='Intersection Mileposts'!$F$22,H231&lt;='Intersection Mileposts'!$G$22),"Y",IF(AND(H231&gt;='Intersection Mileposts'!$F$23,H231&lt;='Intersection Mileposts'!$G$23),"Y",IF(AND(H231&gt;='Intersection Mileposts'!$F$24,H231&lt;='Intersection Mileposts'!$G$24),"Y",IF(AND(H231&gt;='Intersection Mileposts'!$F$25,H231&lt;='Intersection Mileposts'!$G$25),"Y",IF(AND(H231&gt;='Intersection Mileposts'!$F$26,H231&lt;='Intersection Mileposts'!$G$26),"Y",IF(AND(H231&gt;='Intersection Mileposts'!$F$27,H231&lt;='Intersection Mileposts'!$G$27),"Y",IF(AND(H231&gt;='Intersection Mileposts'!$F$28,H231&lt;='Intersection Mileposts'!$G$28),"Y",IF(AND(H231&gt;='Intersection Mileposts'!$F$29,H231&lt;='Intersection Mileposts'!$G$29),"Y", IF(AND(H231&gt;='Intersection Mileposts'!$F$30,H231&lt;='Intersection Mileposts'!$G$30),"Y",IF(AND(H231&gt;='Intersection Mileposts'!$F$31,H231&lt;='Intersection Mileposts'!$G$31),"Y",IF(AND(H231&gt;='Intersection Mileposts'!$F$32,H231&lt;='Intersection Mileposts'!$G$32),"Y",IF(AND(H231&gt;='Intersection Mileposts'!$F$33,H231&lt;='Intersection Mileposts'!$G$33),"Y",IF(AND(H231&gt;='Intersection Mileposts'!$F$34,H231&lt;='Intersection Mileposts'!$G$34),"Y",IF(AND(H231&gt;='Intersection Mileposts'!$F$35,H231&lt;='Intersection Mileposts'!$G$35),"Y",IF(AND(H231&gt;='Intersection Mileposts'!$F$36,H231&lt;='Intersection Mileposts'!$G$36),"Y",IF(AND(H231&gt;='Intersection Mileposts'!$F$37,H231&lt;='Intersection Mileposts'!$G$37),"Y",IF(AND(H231&gt;='Intersection Mileposts'!$F$38,H231&lt;='Intersection Mileposts'!$G$38),"Y",IF(AND(H231&gt;='Intersection Mileposts'!$F$39,H231&lt;='Intersection Mileposts'!$G$39),"Y","N"))))))))))))))))))))))))))))))))))))</f>
        <v/>
      </c>
    </row>
    <row r="232" spans="1:46" x14ac:dyDescent="0.35">
      <c r="A232" s="271"/>
      <c r="B232" s="269"/>
      <c r="C232" s="270"/>
      <c r="D232" s="270"/>
      <c r="E232" s="270"/>
      <c r="F232" s="270"/>
      <c r="G232" s="272"/>
      <c r="H232" s="273"/>
      <c r="I232" s="271"/>
      <c r="J232" s="268"/>
      <c r="K232" s="268"/>
      <c r="L232" s="274"/>
      <c r="M232" s="275"/>
      <c r="N232" s="276"/>
      <c r="P232" s="291" t="str">
        <f>IF(R232 = "", "", COUNT($R$4:R232))</f>
        <v/>
      </c>
      <c r="Q232" s="291" t="str">
        <f t="shared" si="25"/>
        <v/>
      </c>
      <c r="R232" s="292" t="str">
        <f t="shared" si="26"/>
        <v/>
      </c>
      <c r="S232" s="293" t="str">
        <f t="shared" si="28"/>
        <v/>
      </c>
      <c r="T232" s="294" t="str">
        <f t="shared" si="29"/>
        <v/>
      </c>
      <c r="U232" s="295" t="str">
        <f t="shared" si="30"/>
        <v/>
      </c>
      <c r="V232" s="296" t="str">
        <f t="shared" si="31"/>
        <v/>
      </c>
      <c r="W232" s="8"/>
      <c r="AR232" s="2" t="str">
        <f t="shared" si="32"/>
        <v/>
      </c>
      <c r="AS232" s="2" t="str">
        <f t="shared" si="27"/>
        <v/>
      </c>
      <c r="AT232" s="2" t="str">
        <f>IF(AR232="","",IF(AND(H232&gt;='Intersection Mileposts'!$F$5,H232&lt;='Intersection Mileposts'!$G$5),"Y",IF(AND(H232&gt;='Intersection Mileposts'!$F$6,H232&lt;='Intersection Mileposts'!$G$6),"Y",IF(AND(H232&gt;='Intersection Mileposts'!$F$7,H232&lt;='Intersection Mileposts'!$G$7),"Y",IF(AND(H232&gt;='Intersection Mileposts'!$F$8,H232&lt;='Intersection Mileposts'!$G$8),"Y",IF(AND(H232&gt;='Intersection Mileposts'!$F$9,H232&lt;='Intersection Mileposts'!$G$9),"Y",IF(AND(H232&gt;='Intersection Mileposts'!$F$10,H232&lt;='Intersection Mileposts'!$G$10),"Y",IF(AND(H232&gt;='Intersection Mileposts'!$F$11,H232&lt;='Intersection Mileposts'!$G$11),"Y",IF(AND(H232&gt;='Intersection Mileposts'!$F$12,H232&lt;='Intersection Mileposts'!$G$12),"Y",IF(AND(H232&gt;='Intersection Mileposts'!$F$13,H232&lt;='Intersection Mileposts'!$G$13),"Y",IF(AND(H232&gt;='Intersection Mileposts'!$F$14,H232&lt;='Intersection Mileposts'!$G$14),"Y",IF(AND(H232&gt;='Intersection Mileposts'!$F$15,H232&lt;='Intersection Mileposts'!$G$15),"Y",IF(AND(H232&gt;='Intersection Mileposts'!$F$16,H232&lt;='Intersection Mileposts'!$G$16),"Y",IF(AND(H232&gt;='Intersection Mileposts'!$F$17,H232&lt;='Intersection Mileposts'!$G$17),"Y",IF(AND(H232&gt;='Intersection Mileposts'!$F$18,H232&lt;='Intersection Mileposts'!$G$18),"Y",IF(AND(H232&gt;='Intersection Mileposts'!$F$19,H232&lt;='Intersection Mileposts'!$G$19),"Y",IF(AND(H232&gt;='Intersection Mileposts'!$F$20,H232&lt;='Intersection Mileposts'!$G$20),"Y",IF(AND(H232&gt;='Intersection Mileposts'!$F$21,H232&lt;='Intersection Mileposts'!$G$21),"Y",IF(AND(H232&gt;='Intersection Mileposts'!$F$22,H232&lt;='Intersection Mileposts'!$G$22),"Y",IF(AND(H232&gt;='Intersection Mileposts'!$F$23,H232&lt;='Intersection Mileposts'!$G$23),"Y",IF(AND(H232&gt;='Intersection Mileposts'!$F$24,H232&lt;='Intersection Mileposts'!$G$24),"Y",IF(AND(H232&gt;='Intersection Mileposts'!$F$25,H232&lt;='Intersection Mileposts'!$G$25),"Y",IF(AND(H232&gt;='Intersection Mileposts'!$F$26,H232&lt;='Intersection Mileposts'!$G$26),"Y",IF(AND(H232&gt;='Intersection Mileposts'!$F$27,H232&lt;='Intersection Mileposts'!$G$27),"Y",IF(AND(H232&gt;='Intersection Mileposts'!$F$28,H232&lt;='Intersection Mileposts'!$G$28),"Y",IF(AND(H232&gt;='Intersection Mileposts'!$F$29,H232&lt;='Intersection Mileposts'!$G$29),"Y", IF(AND(H232&gt;='Intersection Mileposts'!$F$30,H232&lt;='Intersection Mileposts'!$G$30),"Y",IF(AND(H232&gt;='Intersection Mileposts'!$F$31,H232&lt;='Intersection Mileposts'!$G$31),"Y",IF(AND(H232&gt;='Intersection Mileposts'!$F$32,H232&lt;='Intersection Mileposts'!$G$32),"Y",IF(AND(H232&gt;='Intersection Mileposts'!$F$33,H232&lt;='Intersection Mileposts'!$G$33),"Y",IF(AND(H232&gt;='Intersection Mileposts'!$F$34,H232&lt;='Intersection Mileposts'!$G$34),"Y",IF(AND(H232&gt;='Intersection Mileposts'!$F$35,H232&lt;='Intersection Mileposts'!$G$35),"Y",IF(AND(H232&gt;='Intersection Mileposts'!$F$36,H232&lt;='Intersection Mileposts'!$G$36),"Y",IF(AND(H232&gt;='Intersection Mileposts'!$F$37,H232&lt;='Intersection Mileposts'!$G$37),"Y",IF(AND(H232&gt;='Intersection Mileposts'!$F$38,H232&lt;='Intersection Mileposts'!$G$38),"Y",IF(AND(H232&gt;='Intersection Mileposts'!$F$39,H232&lt;='Intersection Mileposts'!$G$39),"Y","N"))))))))))))))))))))))))))))))))))))</f>
        <v/>
      </c>
    </row>
    <row r="233" spans="1:46" x14ac:dyDescent="0.35">
      <c r="A233" s="271"/>
      <c r="B233" s="269"/>
      <c r="C233" s="270"/>
      <c r="D233" s="270"/>
      <c r="E233" s="270"/>
      <c r="F233" s="270"/>
      <c r="G233" s="272"/>
      <c r="H233" s="273"/>
      <c r="I233" s="271"/>
      <c r="J233" s="268"/>
      <c r="K233" s="268"/>
      <c r="L233" s="274"/>
      <c r="M233" s="275"/>
      <c r="N233" s="276"/>
      <c r="P233" s="291" t="str">
        <f>IF(R233 = "", "", COUNT($R$4:R233))</f>
        <v/>
      </c>
      <c r="Q233" s="291" t="str">
        <f t="shared" si="25"/>
        <v/>
      </c>
      <c r="R233" s="292" t="str">
        <f t="shared" si="26"/>
        <v/>
      </c>
      <c r="S233" s="293" t="str">
        <f t="shared" si="28"/>
        <v/>
      </c>
      <c r="T233" s="294" t="str">
        <f t="shared" si="29"/>
        <v/>
      </c>
      <c r="U233" s="295" t="str">
        <f t="shared" si="30"/>
        <v/>
      </c>
      <c r="V233" s="296" t="str">
        <f t="shared" si="31"/>
        <v/>
      </c>
      <c r="W233" s="8"/>
      <c r="AR233" s="2" t="str">
        <f t="shared" si="32"/>
        <v/>
      </c>
      <c r="AS233" s="2" t="str">
        <f t="shared" si="27"/>
        <v/>
      </c>
      <c r="AT233" s="2" t="str">
        <f>IF(AR233="","",IF(AND(H233&gt;='Intersection Mileposts'!$F$5,H233&lt;='Intersection Mileposts'!$G$5),"Y",IF(AND(H233&gt;='Intersection Mileposts'!$F$6,H233&lt;='Intersection Mileposts'!$G$6),"Y",IF(AND(H233&gt;='Intersection Mileposts'!$F$7,H233&lt;='Intersection Mileposts'!$G$7),"Y",IF(AND(H233&gt;='Intersection Mileposts'!$F$8,H233&lt;='Intersection Mileposts'!$G$8),"Y",IF(AND(H233&gt;='Intersection Mileposts'!$F$9,H233&lt;='Intersection Mileposts'!$G$9),"Y",IF(AND(H233&gt;='Intersection Mileposts'!$F$10,H233&lt;='Intersection Mileposts'!$G$10),"Y",IF(AND(H233&gt;='Intersection Mileposts'!$F$11,H233&lt;='Intersection Mileposts'!$G$11),"Y",IF(AND(H233&gt;='Intersection Mileposts'!$F$12,H233&lt;='Intersection Mileposts'!$G$12),"Y",IF(AND(H233&gt;='Intersection Mileposts'!$F$13,H233&lt;='Intersection Mileposts'!$G$13),"Y",IF(AND(H233&gt;='Intersection Mileposts'!$F$14,H233&lt;='Intersection Mileposts'!$G$14),"Y",IF(AND(H233&gt;='Intersection Mileposts'!$F$15,H233&lt;='Intersection Mileposts'!$G$15),"Y",IF(AND(H233&gt;='Intersection Mileposts'!$F$16,H233&lt;='Intersection Mileposts'!$G$16),"Y",IF(AND(H233&gt;='Intersection Mileposts'!$F$17,H233&lt;='Intersection Mileposts'!$G$17),"Y",IF(AND(H233&gt;='Intersection Mileposts'!$F$18,H233&lt;='Intersection Mileposts'!$G$18),"Y",IF(AND(H233&gt;='Intersection Mileposts'!$F$19,H233&lt;='Intersection Mileposts'!$G$19),"Y",IF(AND(H233&gt;='Intersection Mileposts'!$F$20,H233&lt;='Intersection Mileposts'!$G$20),"Y",IF(AND(H233&gt;='Intersection Mileposts'!$F$21,H233&lt;='Intersection Mileposts'!$G$21),"Y",IF(AND(H233&gt;='Intersection Mileposts'!$F$22,H233&lt;='Intersection Mileposts'!$G$22),"Y",IF(AND(H233&gt;='Intersection Mileposts'!$F$23,H233&lt;='Intersection Mileposts'!$G$23),"Y",IF(AND(H233&gt;='Intersection Mileposts'!$F$24,H233&lt;='Intersection Mileposts'!$G$24),"Y",IF(AND(H233&gt;='Intersection Mileposts'!$F$25,H233&lt;='Intersection Mileposts'!$G$25),"Y",IF(AND(H233&gt;='Intersection Mileposts'!$F$26,H233&lt;='Intersection Mileposts'!$G$26),"Y",IF(AND(H233&gt;='Intersection Mileposts'!$F$27,H233&lt;='Intersection Mileposts'!$G$27),"Y",IF(AND(H233&gt;='Intersection Mileposts'!$F$28,H233&lt;='Intersection Mileposts'!$G$28),"Y",IF(AND(H233&gt;='Intersection Mileposts'!$F$29,H233&lt;='Intersection Mileposts'!$G$29),"Y", IF(AND(H233&gt;='Intersection Mileposts'!$F$30,H233&lt;='Intersection Mileposts'!$G$30),"Y",IF(AND(H233&gt;='Intersection Mileposts'!$F$31,H233&lt;='Intersection Mileposts'!$G$31),"Y",IF(AND(H233&gt;='Intersection Mileposts'!$F$32,H233&lt;='Intersection Mileposts'!$G$32),"Y",IF(AND(H233&gt;='Intersection Mileposts'!$F$33,H233&lt;='Intersection Mileposts'!$G$33),"Y",IF(AND(H233&gt;='Intersection Mileposts'!$F$34,H233&lt;='Intersection Mileposts'!$G$34),"Y",IF(AND(H233&gt;='Intersection Mileposts'!$F$35,H233&lt;='Intersection Mileposts'!$G$35),"Y",IF(AND(H233&gt;='Intersection Mileposts'!$F$36,H233&lt;='Intersection Mileposts'!$G$36),"Y",IF(AND(H233&gt;='Intersection Mileposts'!$F$37,H233&lt;='Intersection Mileposts'!$G$37),"Y",IF(AND(H233&gt;='Intersection Mileposts'!$F$38,H233&lt;='Intersection Mileposts'!$G$38),"Y",IF(AND(H233&gt;='Intersection Mileposts'!$F$39,H233&lt;='Intersection Mileposts'!$G$39),"Y","N"))))))))))))))))))))))))))))))))))))</f>
        <v/>
      </c>
    </row>
    <row r="234" spans="1:46" x14ac:dyDescent="0.35">
      <c r="A234" s="271"/>
      <c r="B234" s="269"/>
      <c r="C234" s="270"/>
      <c r="D234" s="270"/>
      <c r="E234" s="270"/>
      <c r="F234" s="270"/>
      <c r="G234" s="272"/>
      <c r="H234" s="273"/>
      <c r="I234" s="271"/>
      <c r="J234" s="268"/>
      <c r="K234" s="268"/>
      <c r="L234" s="274"/>
      <c r="M234" s="275"/>
      <c r="N234" s="276"/>
      <c r="P234" s="291" t="str">
        <f>IF(R234 = "", "", COUNT($R$4:R234))</f>
        <v/>
      </c>
      <c r="Q234" s="291" t="str">
        <f t="shared" si="25"/>
        <v/>
      </c>
      <c r="R234" s="292" t="str">
        <f t="shared" si="26"/>
        <v/>
      </c>
      <c r="S234" s="293" t="str">
        <f t="shared" si="28"/>
        <v/>
      </c>
      <c r="T234" s="294" t="str">
        <f t="shared" si="29"/>
        <v/>
      </c>
      <c r="U234" s="295" t="str">
        <f t="shared" si="30"/>
        <v/>
      </c>
      <c r="V234" s="296" t="str">
        <f t="shared" si="31"/>
        <v/>
      </c>
      <c r="W234" s="8"/>
      <c r="AR234" s="2" t="str">
        <f t="shared" si="32"/>
        <v/>
      </c>
      <c r="AS234" s="2" t="str">
        <f t="shared" si="27"/>
        <v/>
      </c>
      <c r="AT234" s="2" t="str">
        <f>IF(AR234="","",IF(AND(H234&gt;='Intersection Mileposts'!$F$5,H234&lt;='Intersection Mileposts'!$G$5),"Y",IF(AND(H234&gt;='Intersection Mileposts'!$F$6,H234&lt;='Intersection Mileposts'!$G$6),"Y",IF(AND(H234&gt;='Intersection Mileposts'!$F$7,H234&lt;='Intersection Mileposts'!$G$7),"Y",IF(AND(H234&gt;='Intersection Mileposts'!$F$8,H234&lt;='Intersection Mileposts'!$G$8),"Y",IF(AND(H234&gt;='Intersection Mileposts'!$F$9,H234&lt;='Intersection Mileposts'!$G$9),"Y",IF(AND(H234&gt;='Intersection Mileposts'!$F$10,H234&lt;='Intersection Mileposts'!$G$10),"Y",IF(AND(H234&gt;='Intersection Mileposts'!$F$11,H234&lt;='Intersection Mileposts'!$G$11),"Y",IF(AND(H234&gt;='Intersection Mileposts'!$F$12,H234&lt;='Intersection Mileposts'!$G$12),"Y",IF(AND(H234&gt;='Intersection Mileposts'!$F$13,H234&lt;='Intersection Mileposts'!$G$13),"Y",IF(AND(H234&gt;='Intersection Mileposts'!$F$14,H234&lt;='Intersection Mileposts'!$G$14),"Y",IF(AND(H234&gt;='Intersection Mileposts'!$F$15,H234&lt;='Intersection Mileposts'!$G$15),"Y",IF(AND(H234&gt;='Intersection Mileposts'!$F$16,H234&lt;='Intersection Mileposts'!$G$16),"Y",IF(AND(H234&gt;='Intersection Mileposts'!$F$17,H234&lt;='Intersection Mileposts'!$G$17),"Y",IF(AND(H234&gt;='Intersection Mileposts'!$F$18,H234&lt;='Intersection Mileposts'!$G$18),"Y",IF(AND(H234&gt;='Intersection Mileposts'!$F$19,H234&lt;='Intersection Mileposts'!$G$19),"Y",IF(AND(H234&gt;='Intersection Mileposts'!$F$20,H234&lt;='Intersection Mileposts'!$G$20),"Y",IF(AND(H234&gt;='Intersection Mileposts'!$F$21,H234&lt;='Intersection Mileposts'!$G$21),"Y",IF(AND(H234&gt;='Intersection Mileposts'!$F$22,H234&lt;='Intersection Mileposts'!$G$22),"Y",IF(AND(H234&gt;='Intersection Mileposts'!$F$23,H234&lt;='Intersection Mileposts'!$G$23),"Y",IF(AND(H234&gt;='Intersection Mileposts'!$F$24,H234&lt;='Intersection Mileposts'!$G$24),"Y",IF(AND(H234&gt;='Intersection Mileposts'!$F$25,H234&lt;='Intersection Mileposts'!$G$25),"Y",IF(AND(H234&gt;='Intersection Mileposts'!$F$26,H234&lt;='Intersection Mileposts'!$G$26),"Y",IF(AND(H234&gt;='Intersection Mileposts'!$F$27,H234&lt;='Intersection Mileposts'!$G$27),"Y",IF(AND(H234&gt;='Intersection Mileposts'!$F$28,H234&lt;='Intersection Mileposts'!$G$28),"Y",IF(AND(H234&gt;='Intersection Mileposts'!$F$29,H234&lt;='Intersection Mileposts'!$G$29),"Y", IF(AND(H234&gt;='Intersection Mileposts'!$F$30,H234&lt;='Intersection Mileposts'!$G$30),"Y",IF(AND(H234&gt;='Intersection Mileposts'!$F$31,H234&lt;='Intersection Mileposts'!$G$31),"Y",IF(AND(H234&gt;='Intersection Mileposts'!$F$32,H234&lt;='Intersection Mileposts'!$G$32),"Y",IF(AND(H234&gt;='Intersection Mileposts'!$F$33,H234&lt;='Intersection Mileposts'!$G$33),"Y",IF(AND(H234&gt;='Intersection Mileposts'!$F$34,H234&lt;='Intersection Mileposts'!$G$34),"Y",IF(AND(H234&gt;='Intersection Mileposts'!$F$35,H234&lt;='Intersection Mileposts'!$G$35),"Y",IF(AND(H234&gt;='Intersection Mileposts'!$F$36,H234&lt;='Intersection Mileposts'!$G$36),"Y",IF(AND(H234&gt;='Intersection Mileposts'!$F$37,H234&lt;='Intersection Mileposts'!$G$37),"Y",IF(AND(H234&gt;='Intersection Mileposts'!$F$38,H234&lt;='Intersection Mileposts'!$G$38),"Y",IF(AND(H234&gt;='Intersection Mileposts'!$F$39,H234&lt;='Intersection Mileposts'!$G$39),"Y","N"))))))))))))))))))))))))))))))))))))</f>
        <v/>
      </c>
    </row>
    <row r="235" spans="1:46" x14ac:dyDescent="0.35">
      <c r="A235" s="271"/>
      <c r="B235" s="269"/>
      <c r="C235" s="270"/>
      <c r="D235" s="270"/>
      <c r="E235" s="270"/>
      <c r="F235" s="270"/>
      <c r="G235" s="272"/>
      <c r="H235" s="273"/>
      <c r="I235" s="271"/>
      <c r="J235" s="268"/>
      <c r="K235" s="268"/>
      <c r="L235" s="274"/>
      <c r="M235" s="275"/>
      <c r="N235" s="276"/>
      <c r="P235" s="291" t="str">
        <f>IF(R235 = "", "", COUNT($R$4:R235))</f>
        <v/>
      </c>
      <c r="Q235" s="291" t="str">
        <f t="shared" si="25"/>
        <v/>
      </c>
      <c r="R235" s="292" t="str">
        <f t="shared" si="26"/>
        <v/>
      </c>
      <c r="S235" s="293" t="str">
        <f t="shared" si="28"/>
        <v/>
      </c>
      <c r="T235" s="294" t="str">
        <f t="shared" si="29"/>
        <v/>
      </c>
      <c r="U235" s="295" t="str">
        <f t="shared" si="30"/>
        <v/>
      </c>
      <c r="V235" s="296" t="str">
        <f t="shared" si="31"/>
        <v/>
      </c>
      <c r="W235" s="8"/>
      <c r="AR235" s="2" t="str">
        <f t="shared" si="32"/>
        <v/>
      </c>
      <c r="AS235" s="2" t="str">
        <f t="shared" si="27"/>
        <v/>
      </c>
      <c r="AT235" s="2" t="str">
        <f>IF(AR235="","",IF(AND(H235&gt;='Intersection Mileposts'!$F$5,H235&lt;='Intersection Mileposts'!$G$5),"Y",IF(AND(H235&gt;='Intersection Mileposts'!$F$6,H235&lt;='Intersection Mileposts'!$G$6),"Y",IF(AND(H235&gt;='Intersection Mileposts'!$F$7,H235&lt;='Intersection Mileposts'!$G$7),"Y",IF(AND(H235&gt;='Intersection Mileposts'!$F$8,H235&lt;='Intersection Mileposts'!$G$8),"Y",IF(AND(H235&gt;='Intersection Mileposts'!$F$9,H235&lt;='Intersection Mileposts'!$G$9),"Y",IF(AND(H235&gt;='Intersection Mileposts'!$F$10,H235&lt;='Intersection Mileposts'!$G$10),"Y",IF(AND(H235&gt;='Intersection Mileposts'!$F$11,H235&lt;='Intersection Mileposts'!$G$11),"Y",IF(AND(H235&gt;='Intersection Mileposts'!$F$12,H235&lt;='Intersection Mileposts'!$G$12),"Y",IF(AND(H235&gt;='Intersection Mileposts'!$F$13,H235&lt;='Intersection Mileposts'!$G$13),"Y",IF(AND(H235&gt;='Intersection Mileposts'!$F$14,H235&lt;='Intersection Mileposts'!$G$14),"Y",IF(AND(H235&gt;='Intersection Mileposts'!$F$15,H235&lt;='Intersection Mileposts'!$G$15),"Y",IF(AND(H235&gt;='Intersection Mileposts'!$F$16,H235&lt;='Intersection Mileposts'!$G$16),"Y",IF(AND(H235&gt;='Intersection Mileposts'!$F$17,H235&lt;='Intersection Mileposts'!$G$17),"Y",IF(AND(H235&gt;='Intersection Mileposts'!$F$18,H235&lt;='Intersection Mileposts'!$G$18),"Y",IF(AND(H235&gt;='Intersection Mileposts'!$F$19,H235&lt;='Intersection Mileposts'!$G$19),"Y",IF(AND(H235&gt;='Intersection Mileposts'!$F$20,H235&lt;='Intersection Mileposts'!$G$20),"Y",IF(AND(H235&gt;='Intersection Mileposts'!$F$21,H235&lt;='Intersection Mileposts'!$G$21),"Y",IF(AND(H235&gt;='Intersection Mileposts'!$F$22,H235&lt;='Intersection Mileposts'!$G$22),"Y",IF(AND(H235&gt;='Intersection Mileposts'!$F$23,H235&lt;='Intersection Mileposts'!$G$23),"Y",IF(AND(H235&gt;='Intersection Mileposts'!$F$24,H235&lt;='Intersection Mileposts'!$G$24),"Y",IF(AND(H235&gt;='Intersection Mileposts'!$F$25,H235&lt;='Intersection Mileposts'!$G$25),"Y",IF(AND(H235&gt;='Intersection Mileposts'!$F$26,H235&lt;='Intersection Mileposts'!$G$26),"Y",IF(AND(H235&gt;='Intersection Mileposts'!$F$27,H235&lt;='Intersection Mileposts'!$G$27),"Y",IF(AND(H235&gt;='Intersection Mileposts'!$F$28,H235&lt;='Intersection Mileposts'!$G$28),"Y",IF(AND(H235&gt;='Intersection Mileposts'!$F$29,H235&lt;='Intersection Mileposts'!$G$29),"Y", IF(AND(H235&gt;='Intersection Mileposts'!$F$30,H235&lt;='Intersection Mileposts'!$G$30),"Y",IF(AND(H235&gt;='Intersection Mileposts'!$F$31,H235&lt;='Intersection Mileposts'!$G$31),"Y",IF(AND(H235&gt;='Intersection Mileposts'!$F$32,H235&lt;='Intersection Mileposts'!$G$32),"Y",IF(AND(H235&gt;='Intersection Mileposts'!$F$33,H235&lt;='Intersection Mileposts'!$G$33),"Y",IF(AND(H235&gt;='Intersection Mileposts'!$F$34,H235&lt;='Intersection Mileposts'!$G$34),"Y",IF(AND(H235&gt;='Intersection Mileposts'!$F$35,H235&lt;='Intersection Mileposts'!$G$35),"Y",IF(AND(H235&gt;='Intersection Mileposts'!$F$36,H235&lt;='Intersection Mileposts'!$G$36),"Y",IF(AND(H235&gt;='Intersection Mileposts'!$F$37,H235&lt;='Intersection Mileposts'!$G$37),"Y",IF(AND(H235&gt;='Intersection Mileposts'!$F$38,H235&lt;='Intersection Mileposts'!$G$38),"Y",IF(AND(H235&gt;='Intersection Mileposts'!$F$39,H235&lt;='Intersection Mileposts'!$G$39),"Y","N"))))))))))))))))))))))))))))))))))))</f>
        <v/>
      </c>
    </row>
    <row r="236" spans="1:46" x14ac:dyDescent="0.35">
      <c r="A236" s="271"/>
      <c r="B236" s="269"/>
      <c r="C236" s="270"/>
      <c r="D236" s="270"/>
      <c r="E236" s="270"/>
      <c r="F236" s="270"/>
      <c r="G236" s="272"/>
      <c r="H236" s="273"/>
      <c r="I236" s="271"/>
      <c r="J236" s="268"/>
      <c r="K236" s="268"/>
      <c r="L236" s="274"/>
      <c r="M236" s="275"/>
      <c r="N236" s="276"/>
      <c r="P236" s="291" t="str">
        <f>IF(R236 = "", "", COUNT($R$4:R236))</f>
        <v/>
      </c>
      <c r="Q236" s="291" t="str">
        <f t="shared" si="25"/>
        <v/>
      </c>
      <c r="R236" s="292" t="str">
        <f t="shared" si="26"/>
        <v/>
      </c>
      <c r="S236" s="293" t="str">
        <f t="shared" si="28"/>
        <v/>
      </c>
      <c r="T236" s="294" t="str">
        <f t="shared" si="29"/>
        <v/>
      </c>
      <c r="U236" s="295" t="str">
        <f t="shared" si="30"/>
        <v/>
      </c>
      <c r="V236" s="296" t="str">
        <f t="shared" si="31"/>
        <v/>
      </c>
      <c r="W236" s="8"/>
      <c r="AR236" s="2" t="str">
        <f t="shared" si="32"/>
        <v/>
      </c>
      <c r="AS236" s="2" t="str">
        <f t="shared" si="27"/>
        <v/>
      </c>
      <c r="AT236" s="2" t="str">
        <f>IF(AR236="","",IF(AND(H236&gt;='Intersection Mileposts'!$F$5,H236&lt;='Intersection Mileposts'!$G$5),"Y",IF(AND(H236&gt;='Intersection Mileposts'!$F$6,H236&lt;='Intersection Mileposts'!$G$6),"Y",IF(AND(H236&gt;='Intersection Mileposts'!$F$7,H236&lt;='Intersection Mileposts'!$G$7),"Y",IF(AND(H236&gt;='Intersection Mileposts'!$F$8,H236&lt;='Intersection Mileposts'!$G$8),"Y",IF(AND(H236&gt;='Intersection Mileposts'!$F$9,H236&lt;='Intersection Mileposts'!$G$9),"Y",IF(AND(H236&gt;='Intersection Mileposts'!$F$10,H236&lt;='Intersection Mileposts'!$G$10),"Y",IF(AND(H236&gt;='Intersection Mileposts'!$F$11,H236&lt;='Intersection Mileposts'!$G$11),"Y",IF(AND(H236&gt;='Intersection Mileposts'!$F$12,H236&lt;='Intersection Mileposts'!$G$12),"Y",IF(AND(H236&gt;='Intersection Mileposts'!$F$13,H236&lt;='Intersection Mileposts'!$G$13),"Y",IF(AND(H236&gt;='Intersection Mileposts'!$F$14,H236&lt;='Intersection Mileposts'!$G$14),"Y",IF(AND(H236&gt;='Intersection Mileposts'!$F$15,H236&lt;='Intersection Mileposts'!$G$15),"Y",IF(AND(H236&gt;='Intersection Mileposts'!$F$16,H236&lt;='Intersection Mileposts'!$G$16),"Y",IF(AND(H236&gt;='Intersection Mileposts'!$F$17,H236&lt;='Intersection Mileposts'!$G$17),"Y",IF(AND(H236&gt;='Intersection Mileposts'!$F$18,H236&lt;='Intersection Mileposts'!$G$18),"Y",IF(AND(H236&gt;='Intersection Mileposts'!$F$19,H236&lt;='Intersection Mileposts'!$G$19),"Y",IF(AND(H236&gt;='Intersection Mileposts'!$F$20,H236&lt;='Intersection Mileposts'!$G$20),"Y",IF(AND(H236&gt;='Intersection Mileposts'!$F$21,H236&lt;='Intersection Mileposts'!$G$21),"Y",IF(AND(H236&gt;='Intersection Mileposts'!$F$22,H236&lt;='Intersection Mileposts'!$G$22),"Y",IF(AND(H236&gt;='Intersection Mileposts'!$F$23,H236&lt;='Intersection Mileposts'!$G$23),"Y",IF(AND(H236&gt;='Intersection Mileposts'!$F$24,H236&lt;='Intersection Mileposts'!$G$24),"Y",IF(AND(H236&gt;='Intersection Mileposts'!$F$25,H236&lt;='Intersection Mileposts'!$G$25),"Y",IF(AND(H236&gt;='Intersection Mileposts'!$F$26,H236&lt;='Intersection Mileposts'!$G$26),"Y",IF(AND(H236&gt;='Intersection Mileposts'!$F$27,H236&lt;='Intersection Mileposts'!$G$27),"Y",IF(AND(H236&gt;='Intersection Mileposts'!$F$28,H236&lt;='Intersection Mileposts'!$G$28),"Y",IF(AND(H236&gt;='Intersection Mileposts'!$F$29,H236&lt;='Intersection Mileposts'!$G$29),"Y", IF(AND(H236&gt;='Intersection Mileposts'!$F$30,H236&lt;='Intersection Mileposts'!$G$30),"Y",IF(AND(H236&gt;='Intersection Mileposts'!$F$31,H236&lt;='Intersection Mileposts'!$G$31),"Y",IF(AND(H236&gt;='Intersection Mileposts'!$F$32,H236&lt;='Intersection Mileposts'!$G$32),"Y",IF(AND(H236&gt;='Intersection Mileposts'!$F$33,H236&lt;='Intersection Mileposts'!$G$33),"Y",IF(AND(H236&gt;='Intersection Mileposts'!$F$34,H236&lt;='Intersection Mileposts'!$G$34),"Y",IF(AND(H236&gt;='Intersection Mileposts'!$F$35,H236&lt;='Intersection Mileposts'!$G$35),"Y",IF(AND(H236&gt;='Intersection Mileposts'!$F$36,H236&lt;='Intersection Mileposts'!$G$36),"Y",IF(AND(H236&gt;='Intersection Mileposts'!$F$37,H236&lt;='Intersection Mileposts'!$G$37),"Y",IF(AND(H236&gt;='Intersection Mileposts'!$F$38,H236&lt;='Intersection Mileposts'!$G$38),"Y",IF(AND(H236&gt;='Intersection Mileposts'!$F$39,H236&lt;='Intersection Mileposts'!$G$39),"Y","N"))))))))))))))))))))))))))))))))))))</f>
        <v/>
      </c>
    </row>
    <row r="237" spans="1:46" x14ac:dyDescent="0.35">
      <c r="A237" s="271"/>
      <c r="B237" s="269"/>
      <c r="C237" s="270"/>
      <c r="D237" s="270"/>
      <c r="E237" s="270"/>
      <c r="F237" s="270"/>
      <c r="G237" s="272"/>
      <c r="H237" s="273"/>
      <c r="I237" s="271"/>
      <c r="J237" s="268"/>
      <c r="K237" s="268"/>
      <c r="L237" s="274"/>
      <c r="M237" s="275"/>
      <c r="N237" s="276"/>
      <c r="P237" s="291" t="str">
        <f>IF(R237 = "", "", COUNT($R$4:R237))</f>
        <v/>
      </c>
      <c r="Q237" s="291" t="str">
        <f t="shared" si="25"/>
        <v/>
      </c>
      <c r="R237" s="292" t="str">
        <f t="shared" si="26"/>
        <v/>
      </c>
      <c r="S237" s="293" t="str">
        <f t="shared" si="28"/>
        <v/>
      </c>
      <c r="T237" s="294" t="str">
        <f t="shared" si="29"/>
        <v/>
      </c>
      <c r="U237" s="295" t="str">
        <f t="shared" si="30"/>
        <v/>
      </c>
      <c r="V237" s="296" t="str">
        <f t="shared" si="31"/>
        <v/>
      </c>
      <c r="W237" s="8"/>
      <c r="AR237" s="2" t="str">
        <f t="shared" si="32"/>
        <v/>
      </c>
      <c r="AS237" s="2" t="str">
        <f t="shared" si="27"/>
        <v/>
      </c>
      <c r="AT237" s="2" t="str">
        <f>IF(AR237="","",IF(AND(H237&gt;='Intersection Mileposts'!$F$5,H237&lt;='Intersection Mileposts'!$G$5),"Y",IF(AND(H237&gt;='Intersection Mileposts'!$F$6,H237&lt;='Intersection Mileposts'!$G$6),"Y",IF(AND(H237&gt;='Intersection Mileposts'!$F$7,H237&lt;='Intersection Mileposts'!$G$7),"Y",IF(AND(H237&gt;='Intersection Mileposts'!$F$8,H237&lt;='Intersection Mileposts'!$G$8),"Y",IF(AND(H237&gt;='Intersection Mileposts'!$F$9,H237&lt;='Intersection Mileposts'!$G$9),"Y",IF(AND(H237&gt;='Intersection Mileposts'!$F$10,H237&lt;='Intersection Mileposts'!$G$10),"Y",IF(AND(H237&gt;='Intersection Mileposts'!$F$11,H237&lt;='Intersection Mileposts'!$G$11),"Y",IF(AND(H237&gt;='Intersection Mileposts'!$F$12,H237&lt;='Intersection Mileposts'!$G$12),"Y",IF(AND(H237&gt;='Intersection Mileposts'!$F$13,H237&lt;='Intersection Mileposts'!$G$13),"Y",IF(AND(H237&gt;='Intersection Mileposts'!$F$14,H237&lt;='Intersection Mileposts'!$G$14),"Y",IF(AND(H237&gt;='Intersection Mileposts'!$F$15,H237&lt;='Intersection Mileposts'!$G$15),"Y",IF(AND(H237&gt;='Intersection Mileposts'!$F$16,H237&lt;='Intersection Mileposts'!$G$16),"Y",IF(AND(H237&gt;='Intersection Mileposts'!$F$17,H237&lt;='Intersection Mileposts'!$G$17),"Y",IF(AND(H237&gt;='Intersection Mileposts'!$F$18,H237&lt;='Intersection Mileposts'!$G$18),"Y",IF(AND(H237&gt;='Intersection Mileposts'!$F$19,H237&lt;='Intersection Mileposts'!$G$19),"Y",IF(AND(H237&gt;='Intersection Mileposts'!$F$20,H237&lt;='Intersection Mileposts'!$G$20),"Y",IF(AND(H237&gt;='Intersection Mileposts'!$F$21,H237&lt;='Intersection Mileposts'!$G$21),"Y",IF(AND(H237&gt;='Intersection Mileposts'!$F$22,H237&lt;='Intersection Mileposts'!$G$22),"Y",IF(AND(H237&gt;='Intersection Mileposts'!$F$23,H237&lt;='Intersection Mileposts'!$G$23),"Y",IF(AND(H237&gt;='Intersection Mileposts'!$F$24,H237&lt;='Intersection Mileposts'!$G$24),"Y",IF(AND(H237&gt;='Intersection Mileposts'!$F$25,H237&lt;='Intersection Mileposts'!$G$25),"Y",IF(AND(H237&gt;='Intersection Mileposts'!$F$26,H237&lt;='Intersection Mileposts'!$G$26),"Y",IF(AND(H237&gt;='Intersection Mileposts'!$F$27,H237&lt;='Intersection Mileposts'!$G$27),"Y",IF(AND(H237&gt;='Intersection Mileposts'!$F$28,H237&lt;='Intersection Mileposts'!$G$28),"Y",IF(AND(H237&gt;='Intersection Mileposts'!$F$29,H237&lt;='Intersection Mileposts'!$G$29),"Y", IF(AND(H237&gt;='Intersection Mileposts'!$F$30,H237&lt;='Intersection Mileposts'!$G$30),"Y",IF(AND(H237&gt;='Intersection Mileposts'!$F$31,H237&lt;='Intersection Mileposts'!$G$31),"Y",IF(AND(H237&gt;='Intersection Mileposts'!$F$32,H237&lt;='Intersection Mileposts'!$G$32),"Y",IF(AND(H237&gt;='Intersection Mileposts'!$F$33,H237&lt;='Intersection Mileposts'!$G$33),"Y",IF(AND(H237&gt;='Intersection Mileposts'!$F$34,H237&lt;='Intersection Mileposts'!$G$34),"Y",IF(AND(H237&gt;='Intersection Mileposts'!$F$35,H237&lt;='Intersection Mileposts'!$G$35),"Y",IF(AND(H237&gt;='Intersection Mileposts'!$F$36,H237&lt;='Intersection Mileposts'!$G$36),"Y",IF(AND(H237&gt;='Intersection Mileposts'!$F$37,H237&lt;='Intersection Mileposts'!$G$37),"Y",IF(AND(H237&gt;='Intersection Mileposts'!$F$38,H237&lt;='Intersection Mileposts'!$G$38),"Y",IF(AND(H237&gt;='Intersection Mileposts'!$F$39,H237&lt;='Intersection Mileposts'!$G$39),"Y","N"))))))))))))))))))))))))))))))))))))</f>
        <v/>
      </c>
    </row>
    <row r="238" spans="1:46" x14ac:dyDescent="0.35">
      <c r="A238" s="271"/>
      <c r="B238" s="269"/>
      <c r="C238" s="270"/>
      <c r="D238" s="270"/>
      <c r="E238" s="270"/>
      <c r="F238" s="270"/>
      <c r="G238" s="272"/>
      <c r="H238" s="273"/>
      <c r="I238" s="271"/>
      <c r="J238" s="268"/>
      <c r="K238" s="268"/>
      <c r="L238" s="274"/>
      <c r="M238" s="275"/>
      <c r="N238" s="276"/>
      <c r="P238" s="291" t="str">
        <f>IF(R238 = "", "", COUNT($R$4:R238))</f>
        <v/>
      </c>
      <c r="Q238" s="291" t="str">
        <f t="shared" si="25"/>
        <v/>
      </c>
      <c r="R238" s="292" t="str">
        <f t="shared" si="26"/>
        <v/>
      </c>
      <c r="S238" s="293" t="str">
        <f t="shared" si="28"/>
        <v/>
      </c>
      <c r="T238" s="294" t="str">
        <f t="shared" si="29"/>
        <v/>
      </c>
      <c r="U238" s="295" t="str">
        <f t="shared" si="30"/>
        <v/>
      </c>
      <c r="V238" s="296" t="str">
        <f t="shared" si="31"/>
        <v/>
      </c>
      <c r="W238" s="8"/>
      <c r="AR238" s="2" t="str">
        <f t="shared" si="32"/>
        <v/>
      </c>
      <c r="AS238" s="2" t="str">
        <f t="shared" si="27"/>
        <v/>
      </c>
      <c r="AT238" s="2" t="str">
        <f>IF(AR238="","",IF(AND(H238&gt;='Intersection Mileposts'!$F$5,H238&lt;='Intersection Mileposts'!$G$5),"Y",IF(AND(H238&gt;='Intersection Mileposts'!$F$6,H238&lt;='Intersection Mileposts'!$G$6),"Y",IF(AND(H238&gt;='Intersection Mileposts'!$F$7,H238&lt;='Intersection Mileposts'!$G$7),"Y",IF(AND(H238&gt;='Intersection Mileposts'!$F$8,H238&lt;='Intersection Mileposts'!$G$8),"Y",IF(AND(H238&gt;='Intersection Mileposts'!$F$9,H238&lt;='Intersection Mileposts'!$G$9),"Y",IF(AND(H238&gt;='Intersection Mileposts'!$F$10,H238&lt;='Intersection Mileposts'!$G$10),"Y",IF(AND(H238&gt;='Intersection Mileposts'!$F$11,H238&lt;='Intersection Mileposts'!$G$11),"Y",IF(AND(H238&gt;='Intersection Mileposts'!$F$12,H238&lt;='Intersection Mileposts'!$G$12),"Y",IF(AND(H238&gt;='Intersection Mileposts'!$F$13,H238&lt;='Intersection Mileposts'!$G$13),"Y",IF(AND(H238&gt;='Intersection Mileposts'!$F$14,H238&lt;='Intersection Mileposts'!$G$14),"Y",IF(AND(H238&gt;='Intersection Mileposts'!$F$15,H238&lt;='Intersection Mileposts'!$G$15),"Y",IF(AND(H238&gt;='Intersection Mileposts'!$F$16,H238&lt;='Intersection Mileposts'!$G$16),"Y",IF(AND(H238&gt;='Intersection Mileposts'!$F$17,H238&lt;='Intersection Mileposts'!$G$17),"Y",IF(AND(H238&gt;='Intersection Mileposts'!$F$18,H238&lt;='Intersection Mileposts'!$G$18),"Y",IF(AND(H238&gt;='Intersection Mileposts'!$F$19,H238&lt;='Intersection Mileposts'!$G$19),"Y",IF(AND(H238&gt;='Intersection Mileposts'!$F$20,H238&lt;='Intersection Mileposts'!$G$20),"Y",IF(AND(H238&gt;='Intersection Mileposts'!$F$21,H238&lt;='Intersection Mileposts'!$G$21),"Y",IF(AND(H238&gt;='Intersection Mileposts'!$F$22,H238&lt;='Intersection Mileposts'!$G$22),"Y",IF(AND(H238&gt;='Intersection Mileposts'!$F$23,H238&lt;='Intersection Mileposts'!$G$23),"Y",IF(AND(H238&gt;='Intersection Mileposts'!$F$24,H238&lt;='Intersection Mileposts'!$G$24),"Y",IF(AND(H238&gt;='Intersection Mileposts'!$F$25,H238&lt;='Intersection Mileposts'!$G$25),"Y",IF(AND(H238&gt;='Intersection Mileposts'!$F$26,H238&lt;='Intersection Mileposts'!$G$26),"Y",IF(AND(H238&gt;='Intersection Mileposts'!$F$27,H238&lt;='Intersection Mileposts'!$G$27),"Y",IF(AND(H238&gt;='Intersection Mileposts'!$F$28,H238&lt;='Intersection Mileposts'!$G$28),"Y",IF(AND(H238&gt;='Intersection Mileposts'!$F$29,H238&lt;='Intersection Mileposts'!$G$29),"Y", IF(AND(H238&gt;='Intersection Mileposts'!$F$30,H238&lt;='Intersection Mileposts'!$G$30),"Y",IF(AND(H238&gt;='Intersection Mileposts'!$F$31,H238&lt;='Intersection Mileposts'!$G$31),"Y",IF(AND(H238&gt;='Intersection Mileposts'!$F$32,H238&lt;='Intersection Mileposts'!$G$32),"Y",IF(AND(H238&gt;='Intersection Mileposts'!$F$33,H238&lt;='Intersection Mileposts'!$G$33),"Y",IF(AND(H238&gt;='Intersection Mileposts'!$F$34,H238&lt;='Intersection Mileposts'!$G$34),"Y",IF(AND(H238&gt;='Intersection Mileposts'!$F$35,H238&lt;='Intersection Mileposts'!$G$35),"Y",IF(AND(H238&gt;='Intersection Mileposts'!$F$36,H238&lt;='Intersection Mileposts'!$G$36),"Y",IF(AND(H238&gt;='Intersection Mileposts'!$F$37,H238&lt;='Intersection Mileposts'!$G$37),"Y",IF(AND(H238&gt;='Intersection Mileposts'!$F$38,H238&lt;='Intersection Mileposts'!$G$38),"Y",IF(AND(H238&gt;='Intersection Mileposts'!$F$39,H238&lt;='Intersection Mileposts'!$G$39),"Y","N"))))))))))))))))))))))))))))))))))))</f>
        <v/>
      </c>
    </row>
    <row r="239" spans="1:46" x14ac:dyDescent="0.35">
      <c r="A239" s="271"/>
      <c r="B239" s="269"/>
      <c r="C239" s="270"/>
      <c r="D239" s="270"/>
      <c r="E239" s="270"/>
      <c r="F239" s="270"/>
      <c r="G239" s="272"/>
      <c r="H239" s="273"/>
      <c r="I239" s="271"/>
      <c r="J239" s="268"/>
      <c r="K239" s="268"/>
      <c r="L239" s="274"/>
      <c r="M239" s="275"/>
      <c r="N239" s="276"/>
      <c r="P239" s="291" t="str">
        <f>IF(R239 = "", "", COUNT($R$4:R239))</f>
        <v/>
      </c>
      <c r="Q239" s="291" t="str">
        <f t="shared" si="25"/>
        <v/>
      </c>
      <c r="R239" s="292" t="str">
        <f t="shared" si="26"/>
        <v/>
      </c>
      <c r="S239" s="293" t="str">
        <f t="shared" si="28"/>
        <v/>
      </c>
      <c r="T239" s="294" t="str">
        <f t="shared" si="29"/>
        <v/>
      </c>
      <c r="U239" s="295" t="str">
        <f t="shared" si="30"/>
        <v/>
      </c>
      <c r="V239" s="296" t="str">
        <f t="shared" si="31"/>
        <v/>
      </c>
      <c r="W239" s="8"/>
      <c r="AR239" s="2" t="str">
        <f t="shared" si="32"/>
        <v/>
      </c>
      <c r="AS239" s="2" t="str">
        <f t="shared" si="27"/>
        <v/>
      </c>
      <c r="AT239" s="2" t="str">
        <f>IF(AR239="","",IF(AND(H239&gt;='Intersection Mileposts'!$F$5,H239&lt;='Intersection Mileposts'!$G$5),"Y",IF(AND(H239&gt;='Intersection Mileposts'!$F$6,H239&lt;='Intersection Mileposts'!$G$6),"Y",IF(AND(H239&gt;='Intersection Mileposts'!$F$7,H239&lt;='Intersection Mileposts'!$G$7),"Y",IF(AND(H239&gt;='Intersection Mileposts'!$F$8,H239&lt;='Intersection Mileposts'!$G$8),"Y",IF(AND(H239&gt;='Intersection Mileposts'!$F$9,H239&lt;='Intersection Mileposts'!$G$9),"Y",IF(AND(H239&gt;='Intersection Mileposts'!$F$10,H239&lt;='Intersection Mileposts'!$G$10),"Y",IF(AND(H239&gt;='Intersection Mileposts'!$F$11,H239&lt;='Intersection Mileposts'!$G$11),"Y",IF(AND(H239&gt;='Intersection Mileposts'!$F$12,H239&lt;='Intersection Mileposts'!$G$12),"Y",IF(AND(H239&gt;='Intersection Mileposts'!$F$13,H239&lt;='Intersection Mileposts'!$G$13),"Y",IF(AND(H239&gt;='Intersection Mileposts'!$F$14,H239&lt;='Intersection Mileposts'!$G$14),"Y",IF(AND(H239&gt;='Intersection Mileposts'!$F$15,H239&lt;='Intersection Mileposts'!$G$15),"Y",IF(AND(H239&gt;='Intersection Mileposts'!$F$16,H239&lt;='Intersection Mileposts'!$G$16),"Y",IF(AND(H239&gt;='Intersection Mileposts'!$F$17,H239&lt;='Intersection Mileposts'!$G$17),"Y",IF(AND(H239&gt;='Intersection Mileposts'!$F$18,H239&lt;='Intersection Mileposts'!$G$18),"Y",IF(AND(H239&gt;='Intersection Mileposts'!$F$19,H239&lt;='Intersection Mileposts'!$G$19),"Y",IF(AND(H239&gt;='Intersection Mileposts'!$F$20,H239&lt;='Intersection Mileposts'!$G$20),"Y",IF(AND(H239&gt;='Intersection Mileposts'!$F$21,H239&lt;='Intersection Mileposts'!$G$21),"Y",IF(AND(H239&gt;='Intersection Mileposts'!$F$22,H239&lt;='Intersection Mileposts'!$G$22),"Y",IF(AND(H239&gt;='Intersection Mileposts'!$F$23,H239&lt;='Intersection Mileposts'!$G$23),"Y",IF(AND(H239&gt;='Intersection Mileposts'!$F$24,H239&lt;='Intersection Mileposts'!$G$24),"Y",IF(AND(H239&gt;='Intersection Mileposts'!$F$25,H239&lt;='Intersection Mileposts'!$G$25),"Y",IF(AND(H239&gt;='Intersection Mileposts'!$F$26,H239&lt;='Intersection Mileposts'!$G$26),"Y",IF(AND(H239&gt;='Intersection Mileposts'!$F$27,H239&lt;='Intersection Mileposts'!$G$27),"Y",IF(AND(H239&gt;='Intersection Mileposts'!$F$28,H239&lt;='Intersection Mileposts'!$G$28),"Y",IF(AND(H239&gt;='Intersection Mileposts'!$F$29,H239&lt;='Intersection Mileposts'!$G$29),"Y", IF(AND(H239&gt;='Intersection Mileposts'!$F$30,H239&lt;='Intersection Mileposts'!$G$30),"Y",IF(AND(H239&gt;='Intersection Mileposts'!$F$31,H239&lt;='Intersection Mileposts'!$G$31),"Y",IF(AND(H239&gt;='Intersection Mileposts'!$F$32,H239&lt;='Intersection Mileposts'!$G$32),"Y",IF(AND(H239&gt;='Intersection Mileposts'!$F$33,H239&lt;='Intersection Mileposts'!$G$33),"Y",IF(AND(H239&gt;='Intersection Mileposts'!$F$34,H239&lt;='Intersection Mileposts'!$G$34),"Y",IF(AND(H239&gt;='Intersection Mileposts'!$F$35,H239&lt;='Intersection Mileposts'!$G$35),"Y",IF(AND(H239&gt;='Intersection Mileposts'!$F$36,H239&lt;='Intersection Mileposts'!$G$36),"Y",IF(AND(H239&gt;='Intersection Mileposts'!$F$37,H239&lt;='Intersection Mileposts'!$G$37),"Y",IF(AND(H239&gt;='Intersection Mileposts'!$F$38,H239&lt;='Intersection Mileposts'!$G$38),"Y",IF(AND(H239&gt;='Intersection Mileposts'!$F$39,H239&lt;='Intersection Mileposts'!$G$39),"Y","N"))))))))))))))))))))))))))))))))))))</f>
        <v/>
      </c>
    </row>
    <row r="240" spans="1:46" x14ac:dyDescent="0.35">
      <c r="A240" s="271"/>
      <c r="B240" s="269"/>
      <c r="C240" s="270"/>
      <c r="D240" s="270"/>
      <c r="E240" s="270"/>
      <c r="F240" s="270"/>
      <c r="G240" s="272"/>
      <c r="H240" s="273"/>
      <c r="I240" s="271"/>
      <c r="J240" s="268"/>
      <c r="K240" s="268"/>
      <c r="L240" s="274"/>
      <c r="M240" s="275"/>
      <c r="N240" s="276"/>
      <c r="P240" s="291" t="str">
        <f>IF(R240 = "", "", COUNT($R$4:R240))</f>
        <v/>
      </c>
      <c r="Q240" s="291" t="str">
        <f t="shared" si="25"/>
        <v/>
      </c>
      <c r="R240" s="292" t="str">
        <f t="shared" si="26"/>
        <v/>
      </c>
      <c r="S240" s="293" t="str">
        <f t="shared" si="28"/>
        <v/>
      </c>
      <c r="T240" s="294" t="str">
        <f t="shared" si="29"/>
        <v/>
      </c>
      <c r="U240" s="295" t="str">
        <f t="shared" si="30"/>
        <v/>
      </c>
      <c r="V240" s="296" t="str">
        <f t="shared" si="31"/>
        <v/>
      </c>
      <c r="W240" s="8"/>
      <c r="AR240" s="2" t="str">
        <f t="shared" si="32"/>
        <v/>
      </c>
      <c r="AS240" s="2" t="str">
        <f t="shared" si="27"/>
        <v/>
      </c>
      <c r="AT240" s="2" t="str">
        <f>IF(AR240="","",IF(AND(H240&gt;='Intersection Mileposts'!$F$5,H240&lt;='Intersection Mileposts'!$G$5),"Y",IF(AND(H240&gt;='Intersection Mileposts'!$F$6,H240&lt;='Intersection Mileposts'!$G$6),"Y",IF(AND(H240&gt;='Intersection Mileposts'!$F$7,H240&lt;='Intersection Mileposts'!$G$7),"Y",IF(AND(H240&gt;='Intersection Mileposts'!$F$8,H240&lt;='Intersection Mileposts'!$G$8),"Y",IF(AND(H240&gt;='Intersection Mileposts'!$F$9,H240&lt;='Intersection Mileposts'!$G$9),"Y",IF(AND(H240&gt;='Intersection Mileposts'!$F$10,H240&lt;='Intersection Mileposts'!$G$10),"Y",IF(AND(H240&gt;='Intersection Mileposts'!$F$11,H240&lt;='Intersection Mileposts'!$G$11),"Y",IF(AND(H240&gt;='Intersection Mileposts'!$F$12,H240&lt;='Intersection Mileposts'!$G$12),"Y",IF(AND(H240&gt;='Intersection Mileposts'!$F$13,H240&lt;='Intersection Mileposts'!$G$13),"Y",IF(AND(H240&gt;='Intersection Mileposts'!$F$14,H240&lt;='Intersection Mileposts'!$G$14),"Y",IF(AND(H240&gt;='Intersection Mileposts'!$F$15,H240&lt;='Intersection Mileposts'!$G$15),"Y",IF(AND(H240&gt;='Intersection Mileposts'!$F$16,H240&lt;='Intersection Mileposts'!$G$16),"Y",IF(AND(H240&gt;='Intersection Mileposts'!$F$17,H240&lt;='Intersection Mileposts'!$G$17),"Y",IF(AND(H240&gt;='Intersection Mileposts'!$F$18,H240&lt;='Intersection Mileposts'!$G$18),"Y",IF(AND(H240&gt;='Intersection Mileposts'!$F$19,H240&lt;='Intersection Mileposts'!$G$19),"Y",IF(AND(H240&gt;='Intersection Mileposts'!$F$20,H240&lt;='Intersection Mileposts'!$G$20),"Y",IF(AND(H240&gt;='Intersection Mileposts'!$F$21,H240&lt;='Intersection Mileposts'!$G$21),"Y",IF(AND(H240&gt;='Intersection Mileposts'!$F$22,H240&lt;='Intersection Mileposts'!$G$22),"Y",IF(AND(H240&gt;='Intersection Mileposts'!$F$23,H240&lt;='Intersection Mileposts'!$G$23),"Y",IF(AND(H240&gt;='Intersection Mileposts'!$F$24,H240&lt;='Intersection Mileposts'!$G$24),"Y",IF(AND(H240&gt;='Intersection Mileposts'!$F$25,H240&lt;='Intersection Mileposts'!$G$25),"Y",IF(AND(H240&gt;='Intersection Mileposts'!$F$26,H240&lt;='Intersection Mileposts'!$G$26),"Y",IF(AND(H240&gt;='Intersection Mileposts'!$F$27,H240&lt;='Intersection Mileposts'!$G$27),"Y",IF(AND(H240&gt;='Intersection Mileposts'!$F$28,H240&lt;='Intersection Mileposts'!$G$28),"Y",IF(AND(H240&gt;='Intersection Mileposts'!$F$29,H240&lt;='Intersection Mileposts'!$G$29),"Y", IF(AND(H240&gt;='Intersection Mileposts'!$F$30,H240&lt;='Intersection Mileposts'!$G$30),"Y",IF(AND(H240&gt;='Intersection Mileposts'!$F$31,H240&lt;='Intersection Mileposts'!$G$31),"Y",IF(AND(H240&gt;='Intersection Mileposts'!$F$32,H240&lt;='Intersection Mileposts'!$G$32),"Y",IF(AND(H240&gt;='Intersection Mileposts'!$F$33,H240&lt;='Intersection Mileposts'!$G$33),"Y",IF(AND(H240&gt;='Intersection Mileposts'!$F$34,H240&lt;='Intersection Mileposts'!$G$34),"Y",IF(AND(H240&gt;='Intersection Mileposts'!$F$35,H240&lt;='Intersection Mileposts'!$G$35),"Y",IF(AND(H240&gt;='Intersection Mileposts'!$F$36,H240&lt;='Intersection Mileposts'!$G$36),"Y",IF(AND(H240&gt;='Intersection Mileposts'!$F$37,H240&lt;='Intersection Mileposts'!$G$37),"Y",IF(AND(H240&gt;='Intersection Mileposts'!$F$38,H240&lt;='Intersection Mileposts'!$G$38),"Y",IF(AND(H240&gt;='Intersection Mileposts'!$F$39,H240&lt;='Intersection Mileposts'!$G$39),"Y","N"))))))))))))))))))))))))))))))))))))</f>
        <v/>
      </c>
    </row>
    <row r="241" spans="1:46" x14ac:dyDescent="0.35">
      <c r="A241" s="271"/>
      <c r="B241" s="269"/>
      <c r="C241" s="270"/>
      <c r="D241" s="270"/>
      <c r="E241" s="270"/>
      <c r="F241" s="270"/>
      <c r="G241" s="272"/>
      <c r="H241" s="273"/>
      <c r="I241" s="271"/>
      <c r="J241" s="268"/>
      <c r="K241" s="268"/>
      <c r="L241" s="274"/>
      <c r="M241" s="275"/>
      <c r="N241" s="276"/>
      <c r="P241" s="291" t="str">
        <f>IF(R241 = "", "", COUNT($R$4:R241))</f>
        <v/>
      </c>
      <c r="Q241" s="291" t="str">
        <f t="shared" si="25"/>
        <v/>
      </c>
      <c r="R241" s="292" t="str">
        <f t="shared" si="26"/>
        <v/>
      </c>
      <c r="S241" s="293" t="str">
        <f t="shared" si="28"/>
        <v/>
      </c>
      <c r="T241" s="294" t="str">
        <f t="shared" si="29"/>
        <v/>
      </c>
      <c r="U241" s="295" t="str">
        <f t="shared" si="30"/>
        <v/>
      </c>
      <c r="V241" s="296" t="str">
        <f t="shared" si="31"/>
        <v/>
      </c>
      <c r="W241" s="8"/>
      <c r="AR241" s="2" t="str">
        <f t="shared" si="32"/>
        <v/>
      </c>
      <c r="AS241" s="2" t="str">
        <f t="shared" si="27"/>
        <v/>
      </c>
      <c r="AT241" s="2" t="str">
        <f>IF(AR241="","",IF(AND(H241&gt;='Intersection Mileposts'!$F$5,H241&lt;='Intersection Mileposts'!$G$5),"Y",IF(AND(H241&gt;='Intersection Mileposts'!$F$6,H241&lt;='Intersection Mileposts'!$G$6),"Y",IF(AND(H241&gt;='Intersection Mileposts'!$F$7,H241&lt;='Intersection Mileposts'!$G$7),"Y",IF(AND(H241&gt;='Intersection Mileposts'!$F$8,H241&lt;='Intersection Mileposts'!$G$8),"Y",IF(AND(H241&gt;='Intersection Mileposts'!$F$9,H241&lt;='Intersection Mileposts'!$G$9),"Y",IF(AND(H241&gt;='Intersection Mileposts'!$F$10,H241&lt;='Intersection Mileposts'!$G$10),"Y",IF(AND(H241&gt;='Intersection Mileposts'!$F$11,H241&lt;='Intersection Mileposts'!$G$11),"Y",IF(AND(H241&gt;='Intersection Mileposts'!$F$12,H241&lt;='Intersection Mileposts'!$G$12),"Y",IF(AND(H241&gt;='Intersection Mileposts'!$F$13,H241&lt;='Intersection Mileposts'!$G$13),"Y",IF(AND(H241&gt;='Intersection Mileposts'!$F$14,H241&lt;='Intersection Mileposts'!$G$14),"Y",IF(AND(H241&gt;='Intersection Mileposts'!$F$15,H241&lt;='Intersection Mileposts'!$G$15),"Y",IF(AND(H241&gt;='Intersection Mileposts'!$F$16,H241&lt;='Intersection Mileposts'!$G$16),"Y",IF(AND(H241&gt;='Intersection Mileposts'!$F$17,H241&lt;='Intersection Mileposts'!$G$17),"Y",IF(AND(H241&gt;='Intersection Mileposts'!$F$18,H241&lt;='Intersection Mileposts'!$G$18),"Y",IF(AND(H241&gt;='Intersection Mileposts'!$F$19,H241&lt;='Intersection Mileposts'!$G$19),"Y",IF(AND(H241&gt;='Intersection Mileposts'!$F$20,H241&lt;='Intersection Mileposts'!$G$20),"Y",IF(AND(H241&gt;='Intersection Mileposts'!$F$21,H241&lt;='Intersection Mileposts'!$G$21),"Y",IF(AND(H241&gt;='Intersection Mileposts'!$F$22,H241&lt;='Intersection Mileposts'!$G$22),"Y",IF(AND(H241&gt;='Intersection Mileposts'!$F$23,H241&lt;='Intersection Mileposts'!$G$23),"Y",IF(AND(H241&gt;='Intersection Mileposts'!$F$24,H241&lt;='Intersection Mileposts'!$G$24),"Y",IF(AND(H241&gt;='Intersection Mileposts'!$F$25,H241&lt;='Intersection Mileposts'!$G$25),"Y",IF(AND(H241&gt;='Intersection Mileposts'!$F$26,H241&lt;='Intersection Mileposts'!$G$26),"Y",IF(AND(H241&gt;='Intersection Mileposts'!$F$27,H241&lt;='Intersection Mileposts'!$G$27),"Y",IF(AND(H241&gt;='Intersection Mileposts'!$F$28,H241&lt;='Intersection Mileposts'!$G$28),"Y",IF(AND(H241&gt;='Intersection Mileposts'!$F$29,H241&lt;='Intersection Mileposts'!$G$29),"Y", IF(AND(H241&gt;='Intersection Mileposts'!$F$30,H241&lt;='Intersection Mileposts'!$G$30),"Y",IF(AND(H241&gt;='Intersection Mileposts'!$F$31,H241&lt;='Intersection Mileposts'!$G$31),"Y",IF(AND(H241&gt;='Intersection Mileposts'!$F$32,H241&lt;='Intersection Mileposts'!$G$32),"Y",IF(AND(H241&gt;='Intersection Mileposts'!$F$33,H241&lt;='Intersection Mileposts'!$G$33),"Y",IF(AND(H241&gt;='Intersection Mileposts'!$F$34,H241&lt;='Intersection Mileposts'!$G$34),"Y",IF(AND(H241&gt;='Intersection Mileposts'!$F$35,H241&lt;='Intersection Mileposts'!$G$35),"Y",IF(AND(H241&gt;='Intersection Mileposts'!$F$36,H241&lt;='Intersection Mileposts'!$G$36),"Y",IF(AND(H241&gt;='Intersection Mileposts'!$F$37,H241&lt;='Intersection Mileposts'!$G$37),"Y",IF(AND(H241&gt;='Intersection Mileposts'!$F$38,H241&lt;='Intersection Mileposts'!$G$38),"Y",IF(AND(H241&gt;='Intersection Mileposts'!$F$39,H241&lt;='Intersection Mileposts'!$G$39),"Y","N"))))))))))))))))))))))))))))))))))))</f>
        <v/>
      </c>
    </row>
    <row r="242" spans="1:46" x14ac:dyDescent="0.35">
      <c r="A242" s="271"/>
      <c r="B242" s="269"/>
      <c r="C242" s="270"/>
      <c r="D242" s="270"/>
      <c r="E242" s="270"/>
      <c r="F242" s="270"/>
      <c r="G242" s="272"/>
      <c r="H242" s="273"/>
      <c r="I242" s="271"/>
      <c r="J242" s="268"/>
      <c r="K242" s="268"/>
      <c r="L242" s="274"/>
      <c r="M242" s="275"/>
      <c r="N242" s="276"/>
      <c r="P242" s="291" t="str">
        <f>IF(R242 = "", "", COUNT($R$4:R242))</f>
        <v/>
      </c>
      <c r="Q242" s="291" t="str">
        <f t="shared" si="25"/>
        <v/>
      </c>
      <c r="R242" s="292" t="str">
        <f t="shared" si="26"/>
        <v/>
      </c>
      <c r="S242" s="293" t="str">
        <f t="shared" si="28"/>
        <v/>
      </c>
      <c r="T242" s="294" t="str">
        <f t="shared" si="29"/>
        <v/>
      </c>
      <c r="U242" s="295" t="str">
        <f t="shared" si="30"/>
        <v/>
      </c>
      <c r="V242" s="296" t="str">
        <f t="shared" si="31"/>
        <v/>
      </c>
      <c r="W242" s="8"/>
      <c r="AR242" s="2" t="str">
        <f t="shared" si="32"/>
        <v/>
      </c>
      <c r="AS242" s="2" t="str">
        <f t="shared" si="27"/>
        <v/>
      </c>
      <c r="AT242" s="2" t="str">
        <f>IF(AR242="","",IF(AND(H242&gt;='Intersection Mileposts'!$F$5,H242&lt;='Intersection Mileposts'!$G$5),"Y",IF(AND(H242&gt;='Intersection Mileposts'!$F$6,H242&lt;='Intersection Mileposts'!$G$6),"Y",IF(AND(H242&gt;='Intersection Mileposts'!$F$7,H242&lt;='Intersection Mileposts'!$G$7),"Y",IF(AND(H242&gt;='Intersection Mileposts'!$F$8,H242&lt;='Intersection Mileposts'!$G$8),"Y",IF(AND(H242&gt;='Intersection Mileposts'!$F$9,H242&lt;='Intersection Mileposts'!$G$9),"Y",IF(AND(H242&gt;='Intersection Mileposts'!$F$10,H242&lt;='Intersection Mileposts'!$G$10),"Y",IF(AND(H242&gt;='Intersection Mileposts'!$F$11,H242&lt;='Intersection Mileposts'!$G$11),"Y",IF(AND(H242&gt;='Intersection Mileposts'!$F$12,H242&lt;='Intersection Mileposts'!$G$12),"Y",IF(AND(H242&gt;='Intersection Mileposts'!$F$13,H242&lt;='Intersection Mileposts'!$G$13),"Y",IF(AND(H242&gt;='Intersection Mileposts'!$F$14,H242&lt;='Intersection Mileposts'!$G$14),"Y",IF(AND(H242&gt;='Intersection Mileposts'!$F$15,H242&lt;='Intersection Mileposts'!$G$15),"Y",IF(AND(H242&gt;='Intersection Mileposts'!$F$16,H242&lt;='Intersection Mileposts'!$G$16),"Y",IF(AND(H242&gt;='Intersection Mileposts'!$F$17,H242&lt;='Intersection Mileposts'!$G$17),"Y",IF(AND(H242&gt;='Intersection Mileposts'!$F$18,H242&lt;='Intersection Mileposts'!$G$18),"Y",IF(AND(H242&gt;='Intersection Mileposts'!$F$19,H242&lt;='Intersection Mileposts'!$G$19),"Y",IF(AND(H242&gt;='Intersection Mileposts'!$F$20,H242&lt;='Intersection Mileposts'!$G$20),"Y",IF(AND(H242&gt;='Intersection Mileposts'!$F$21,H242&lt;='Intersection Mileposts'!$G$21),"Y",IF(AND(H242&gt;='Intersection Mileposts'!$F$22,H242&lt;='Intersection Mileposts'!$G$22),"Y",IF(AND(H242&gt;='Intersection Mileposts'!$F$23,H242&lt;='Intersection Mileposts'!$G$23),"Y",IF(AND(H242&gt;='Intersection Mileposts'!$F$24,H242&lt;='Intersection Mileposts'!$G$24),"Y",IF(AND(H242&gt;='Intersection Mileposts'!$F$25,H242&lt;='Intersection Mileposts'!$G$25),"Y",IF(AND(H242&gt;='Intersection Mileposts'!$F$26,H242&lt;='Intersection Mileposts'!$G$26),"Y",IF(AND(H242&gt;='Intersection Mileposts'!$F$27,H242&lt;='Intersection Mileposts'!$G$27),"Y",IF(AND(H242&gt;='Intersection Mileposts'!$F$28,H242&lt;='Intersection Mileposts'!$G$28),"Y",IF(AND(H242&gt;='Intersection Mileposts'!$F$29,H242&lt;='Intersection Mileposts'!$G$29),"Y", IF(AND(H242&gt;='Intersection Mileposts'!$F$30,H242&lt;='Intersection Mileposts'!$G$30),"Y",IF(AND(H242&gt;='Intersection Mileposts'!$F$31,H242&lt;='Intersection Mileposts'!$G$31),"Y",IF(AND(H242&gt;='Intersection Mileposts'!$F$32,H242&lt;='Intersection Mileposts'!$G$32),"Y",IF(AND(H242&gt;='Intersection Mileposts'!$F$33,H242&lt;='Intersection Mileposts'!$G$33),"Y",IF(AND(H242&gt;='Intersection Mileposts'!$F$34,H242&lt;='Intersection Mileposts'!$G$34),"Y",IF(AND(H242&gt;='Intersection Mileposts'!$F$35,H242&lt;='Intersection Mileposts'!$G$35),"Y",IF(AND(H242&gt;='Intersection Mileposts'!$F$36,H242&lt;='Intersection Mileposts'!$G$36),"Y",IF(AND(H242&gt;='Intersection Mileposts'!$F$37,H242&lt;='Intersection Mileposts'!$G$37),"Y",IF(AND(H242&gt;='Intersection Mileposts'!$F$38,H242&lt;='Intersection Mileposts'!$G$38),"Y",IF(AND(H242&gt;='Intersection Mileposts'!$F$39,H242&lt;='Intersection Mileposts'!$G$39),"Y","N"))))))))))))))))))))))))))))))))))))</f>
        <v/>
      </c>
    </row>
    <row r="243" spans="1:46" x14ac:dyDescent="0.35">
      <c r="A243" s="271"/>
      <c r="B243" s="269"/>
      <c r="C243" s="270"/>
      <c r="D243" s="270"/>
      <c r="E243" s="270"/>
      <c r="F243" s="270"/>
      <c r="G243" s="272"/>
      <c r="H243" s="273"/>
      <c r="I243" s="271"/>
      <c r="J243" s="268"/>
      <c r="K243" s="268"/>
      <c r="L243" s="274"/>
      <c r="M243" s="275"/>
      <c r="N243" s="276"/>
      <c r="P243" s="291" t="str">
        <f>IF(R243 = "", "", COUNT($R$4:R243))</f>
        <v/>
      </c>
      <c r="Q243" s="291" t="str">
        <f t="shared" si="25"/>
        <v/>
      </c>
      <c r="R243" s="292" t="str">
        <f t="shared" si="26"/>
        <v/>
      </c>
      <c r="S243" s="293" t="str">
        <f t="shared" si="28"/>
        <v/>
      </c>
      <c r="T243" s="294" t="str">
        <f t="shared" si="29"/>
        <v/>
      </c>
      <c r="U243" s="295" t="str">
        <f t="shared" si="30"/>
        <v/>
      </c>
      <c r="V243" s="296" t="str">
        <f t="shared" si="31"/>
        <v/>
      </c>
      <c r="W243" s="8"/>
      <c r="AR243" s="2" t="str">
        <f t="shared" si="32"/>
        <v/>
      </c>
      <c r="AS243" s="2" t="str">
        <f t="shared" si="27"/>
        <v/>
      </c>
      <c r="AT243" s="2" t="str">
        <f>IF(AR243="","",IF(AND(H243&gt;='Intersection Mileposts'!$F$5,H243&lt;='Intersection Mileposts'!$G$5),"Y",IF(AND(H243&gt;='Intersection Mileposts'!$F$6,H243&lt;='Intersection Mileposts'!$G$6),"Y",IF(AND(H243&gt;='Intersection Mileposts'!$F$7,H243&lt;='Intersection Mileposts'!$G$7),"Y",IF(AND(H243&gt;='Intersection Mileposts'!$F$8,H243&lt;='Intersection Mileposts'!$G$8),"Y",IF(AND(H243&gt;='Intersection Mileposts'!$F$9,H243&lt;='Intersection Mileposts'!$G$9),"Y",IF(AND(H243&gt;='Intersection Mileposts'!$F$10,H243&lt;='Intersection Mileposts'!$G$10),"Y",IF(AND(H243&gt;='Intersection Mileposts'!$F$11,H243&lt;='Intersection Mileposts'!$G$11),"Y",IF(AND(H243&gt;='Intersection Mileposts'!$F$12,H243&lt;='Intersection Mileposts'!$G$12),"Y",IF(AND(H243&gt;='Intersection Mileposts'!$F$13,H243&lt;='Intersection Mileposts'!$G$13),"Y",IF(AND(H243&gt;='Intersection Mileposts'!$F$14,H243&lt;='Intersection Mileposts'!$G$14),"Y",IF(AND(H243&gt;='Intersection Mileposts'!$F$15,H243&lt;='Intersection Mileposts'!$G$15),"Y",IF(AND(H243&gt;='Intersection Mileposts'!$F$16,H243&lt;='Intersection Mileposts'!$G$16),"Y",IF(AND(H243&gt;='Intersection Mileposts'!$F$17,H243&lt;='Intersection Mileposts'!$G$17),"Y",IF(AND(H243&gt;='Intersection Mileposts'!$F$18,H243&lt;='Intersection Mileposts'!$G$18),"Y",IF(AND(H243&gt;='Intersection Mileposts'!$F$19,H243&lt;='Intersection Mileposts'!$G$19),"Y",IF(AND(H243&gt;='Intersection Mileposts'!$F$20,H243&lt;='Intersection Mileposts'!$G$20),"Y",IF(AND(H243&gt;='Intersection Mileposts'!$F$21,H243&lt;='Intersection Mileposts'!$G$21),"Y",IF(AND(H243&gt;='Intersection Mileposts'!$F$22,H243&lt;='Intersection Mileposts'!$G$22),"Y",IF(AND(H243&gt;='Intersection Mileposts'!$F$23,H243&lt;='Intersection Mileposts'!$G$23),"Y",IF(AND(H243&gt;='Intersection Mileposts'!$F$24,H243&lt;='Intersection Mileposts'!$G$24),"Y",IF(AND(H243&gt;='Intersection Mileposts'!$F$25,H243&lt;='Intersection Mileposts'!$G$25),"Y",IF(AND(H243&gt;='Intersection Mileposts'!$F$26,H243&lt;='Intersection Mileposts'!$G$26),"Y",IF(AND(H243&gt;='Intersection Mileposts'!$F$27,H243&lt;='Intersection Mileposts'!$G$27),"Y",IF(AND(H243&gt;='Intersection Mileposts'!$F$28,H243&lt;='Intersection Mileposts'!$G$28),"Y",IF(AND(H243&gt;='Intersection Mileposts'!$F$29,H243&lt;='Intersection Mileposts'!$G$29),"Y", IF(AND(H243&gt;='Intersection Mileposts'!$F$30,H243&lt;='Intersection Mileposts'!$G$30),"Y",IF(AND(H243&gt;='Intersection Mileposts'!$F$31,H243&lt;='Intersection Mileposts'!$G$31),"Y",IF(AND(H243&gt;='Intersection Mileposts'!$F$32,H243&lt;='Intersection Mileposts'!$G$32),"Y",IF(AND(H243&gt;='Intersection Mileposts'!$F$33,H243&lt;='Intersection Mileposts'!$G$33),"Y",IF(AND(H243&gt;='Intersection Mileposts'!$F$34,H243&lt;='Intersection Mileposts'!$G$34),"Y",IF(AND(H243&gt;='Intersection Mileposts'!$F$35,H243&lt;='Intersection Mileposts'!$G$35),"Y",IF(AND(H243&gt;='Intersection Mileposts'!$F$36,H243&lt;='Intersection Mileposts'!$G$36),"Y",IF(AND(H243&gt;='Intersection Mileposts'!$F$37,H243&lt;='Intersection Mileposts'!$G$37),"Y",IF(AND(H243&gt;='Intersection Mileposts'!$F$38,H243&lt;='Intersection Mileposts'!$G$38),"Y",IF(AND(H243&gt;='Intersection Mileposts'!$F$39,H243&lt;='Intersection Mileposts'!$G$39),"Y","N"))))))))))))))))))))))))))))))))))))</f>
        <v/>
      </c>
    </row>
    <row r="244" spans="1:46" x14ac:dyDescent="0.35">
      <c r="A244" s="271"/>
      <c r="B244" s="269"/>
      <c r="C244" s="270"/>
      <c r="D244" s="270"/>
      <c r="E244" s="270"/>
      <c r="F244" s="270"/>
      <c r="G244" s="272"/>
      <c r="H244" s="273"/>
      <c r="I244" s="271"/>
      <c r="J244" s="268"/>
      <c r="K244" s="268"/>
      <c r="L244" s="274"/>
      <c r="M244" s="275"/>
      <c r="N244" s="276"/>
      <c r="P244" s="291" t="str">
        <f>IF(R244 = "", "", COUNT($R$4:R244))</f>
        <v/>
      </c>
      <c r="Q244" s="291" t="str">
        <f t="shared" si="25"/>
        <v/>
      </c>
      <c r="R244" s="292" t="str">
        <f t="shared" si="26"/>
        <v/>
      </c>
      <c r="S244" s="293" t="str">
        <f t="shared" si="28"/>
        <v/>
      </c>
      <c r="T244" s="294" t="str">
        <f t="shared" si="29"/>
        <v/>
      </c>
      <c r="U244" s="295" t="str">
        <f t="shared" si="30"/>
        <v/>
      </c>
      <c r="V244" s="296" t="str">
        <f t="shared" si="31"/>
        <v/>
      </c>
      <c r="W244" s="8"/>
      <c r="AR244" s="2" t="str">
        <f t="shared" si="32"/>
        <v/>
      </c>
      <c r="AS244" s="2" t="str">
        <f t="shared" si="27"/>
        <v/>
      </c>
      <c r="AT244" s="2" t="str">
        <f>IF(AR244="","",IF(AND(H244&gt;='Intersection Mileposts'!$F$5,H244&lt;='Intersection Mileposts'!$G$5),"Y",IF(AND(H244&gt;='Intersection Mileposts'!$F$6,H244&lt;='Intersection Mileposts'!$G$6),"Y",IF(AND(H244&gt;='Intersection Mileposts'!$F$7,H244&lt;='Intersection Mileposts'!$G$7),"Y",IF(AND(H244&gt;='Intersection Mileposts'!$F$8,H244&lt;='Intersection Mileposts'!$G$8),"Y",IF(AND(H244&gt;='Intersection Mileposts'!$F$9,H244&lt;='Intersection Mileposts'!$G$9),"Y",IF(AND(H244&gt;='Intersection Mileposts'!$F$10,H244&lt;='Intersection Mileposts'!$G$10),"Y",IF(AND(H244&gt;='Intersection Mileposts'!$F$11,H244&lt;='Intersection Mileposts'!$G$11),"Y",IF(AND(H244&gt;='Intersection Mileposts'!$F$12,H244&lt;='Intersection Mileposts'!$G$12),"Y",IF(AND(H244&gt;='Intersection Mileposts'!$F$13,H244&lt;='Intersection Mileposts'!$G$13),"Y",IF(AND(H244&gt;='Intersection Mileposts'!$F$14,H244&lt;='Intersection Mileposts'!$G$14),"Y",IF(AND(H244&gt;='Intersection Mileposts'!$F$15,H244&lt;='Intersection Mileposts'!$G$15),"Y",IF(AND(H244&gt;='Intersection Mileposts'!$F$16,H244&lt;='Intersection Mileposts'!$G$16),"Y",IF(AND(H244&gt;='Intersection Mileposts'!$F$17,H244&lt;='Intersection Mileposts'!$G$17),"Y",IF(AND(H244&gt;='Intersection Mileposts'!$F$18,H244&lt;='Intersection Mileposts'!$G$18),"Y",IF(AND(H244&gt;='Intersection Mileposts'!$F$19,H244&lt;='Intersection Mileposts'!$G$19),"Y",IF(AND(H244&gt;='Intersection Mileposts'!$F$20,H244&lt;='Intersection Mileposts'!$G$20),"Y",IF(AND(H244&gt;='Intersection Mileposts'!$F$21,H244&lt;='Intersection Mileposts'!$G$21),"Y",IF(AND(H244&gt;='Intersection Mileposts'!$F$22,H244&lt;='Intersection Mileposts'!$G$22),"Y",IF(AND(H244&gt;='Intersection Mileposts'!$F$23,H244&lt;='Intersection Mileposts'!$G$23),"Y",IF(AND(H244&gt;='Intersection Mileposts'!$F$24,H244&lt;='Intersection Mileposts'!$G$24),"Y",IF(AND(H244&gt;='Intersection Mileposts'!$F$25,H244&lt;='Intersection Mileposts'!$G$25),"Y",IF(AND(H244&gt;='Intersection Mileposts'!$F$26,H244&lt;='Intersection Mileposts'!$G$26),"Y",IF(AND(H244&gt;='Intersection Mileposts'!$F$27,H244&lt;='Intersection Mileposts'!$G$27),"Y",IF(AND(H244&gt;='Intersection Mileposts'!$F$28,H244&lt;='Intersection Mileposts'!$G$28),"Y",IF(AND(H244&gt;='Intersection Mileposts'!$F$29,H244&lt;='Intersection Mileposts'!$G$29),"Y", IF(AND(H244&gt;='Intersection Mileposts'!$F$30,H244&lt;='Intersection Mileposts'!$G$30),"Y",IF(AND(H244&gt;='Intersection Mileposts'!$F$31,H244&lt;='Intersection Mileposts'!$G$31),"Y",IF(AND(H244&gt;='Intersection Mileposts'!$F$32,H244&lt;='Intersection Mileposts'!$G$32),"Y",IF(AND(H244&gt;='Intersection Mileposts'!$F$33,H244&lt;='Intersection Mileposts'!$G$33),"Y",IF(AND(H244&gt;='Intersection Mileposts'!$F$34,H244&lt;='Intersection Mileposts'!$G$34),"Y",IF(AND(H244&gt;='Intersection Mileposts'!$F$35,H244&lt;='Intersection Mileposts'!$G$35),"Y",IF(AND(H244&gt;='Intersection Mileposts'!$F$36,H244&lt;='Intersection Mileposts'!$G$36),"Y",IF(AND(H244&gt;='Intersection Mileposts'!$F$37,H244&lt;='Intersection Mileposts'!$G$37),"Y",IF(AND(H244&gt;='Intersection Mileposts'!$F$38,H244&lt;='Intersection Mileposts'!$G$38),"Y",IF(AND(H244&gt;='Intersection Mileposts'!$F$39,H244&lt;='Intersection Mileposts'!$G$39),"Y","N"))))))))))))))))))))))))))))))))))))</f>
        <v/>
      </c>
    </row>
    <row r="245" spans="1:46" x14ac:dyDescent="0.35">
      <c r="A245" s="271"/>
      <c r="B245" s="269"/>
      <c r="C245" s="270"/>
      <c r="D245" s="270"/>
      <c r="E245" s="270"/>
      <c r="F245" s="270"/>
      <c r="G245" s="272"/>
      <c r="H245" s="273"/>
      <c r="I245" s="271"/>
      <c r="J245" s="268"/>
      <c r="K245" s="268"/>
      <c r="L245" s="274"/>
      <c r="M245" s="275"/>
      <c r="N245" s="276"/>
      <c r="P245" s="291" t="str">
        <f>IF(R245 = "", "", COUNT($R$4:R245))</f>
        <v/>
      </c>
      <c r="Q245" s="291" t="str">
        <f t="shared" si="25"/>
        <v/>
      </c>
      <c r="R245" s="292" t="str">
        <f t="shared" si="26"/>
        <v/>
      </c>
      <c r="S245" s="293" t="str">
        <f t="shared" si="28"/>
        <v/>
      </c>
      <c r="T245" s="294" t="str">
        <f t="shared" si="29"/>
        <v/>
      </c>
      <c r="U245" s="295" t="str">
        <f t="shared" si="30"/>
        <v/>
      </c>
      <c r="V245" s="296" t="str">
        <f t="shared" si="31"/>
        <v/>
      </c>
      <c r="W245" s="8"/>
      <c r="AR245" s="2" t="str">
        <f t="shared" si="32"/>
        <v/>
      </c>
      <c r="AS245" s="2" t="str">
        <f t="shared" si="27"/>
        <v/>
      </c>
      <c r="AT245" s="2" t="str">
        <f>IF(AR245="","",IF(AND(H245&gt;='Intersection Mileposts'!$F$5,H245&lt;='Intersection Mileposts'!$G$5),"Y",IF(AND(H245&gt;='Intersection Mileposts'!$F$6,H245&lt;='Intersection Mileposts'!$G$6),"Y",IF(AND(H245&gt;='Intersection Mileposts'!$F$7,H245&lt;='Intersection Mileposts'!$G$7),"Y",IF(AND(H245&gt;='Intersection Mileposts'!$F$8,H245&lt;='Intersection Mileposts'!$G$8),"Y",IF(AND(H245&gt;='Intersection Mileposts'!$F$9,H245&lt;='Intersection Mileposts'!$G$9),"Y",IF(AND(H245&gt;='Intersection Mileposts'!$F$10,H245&lt;='Intersection Mileposts'!$G$10),"Y",IF(AND(H245&gt;='Intersection Mileposts'!$F$11,H245&lt;='Intersection Mileposts'!$G$11),"Y",IF(AND(H245&gt;='Intersection Mileposts'!$F$12,H245&lt;='Intersection Mileposts'!$G$12),"Y",IF(AND(H245&gt;='Intersection Mileposts'!$F$13,H245&lt;='Intersection Mileposts'!$G$13),"Y",IF(AND(H245&gt;='Intersection Mileposts'!$F$14,H245&lt;='Intersection Mileposts'!$G$14),"Y",IF(AND(H245&gt;='Intersection Mileposts'!$F$15,H245&lt;='Intersection Mileposts'!$G$15),"Y",IF(AND(H245&gt;='Intersection Mileposts'!$F$16,H245&lt;='Intersection Mileposts'!$G$16),"Y",IF(AND(H245&gt;='Intersection Mileposts'!$F$17,H245&lt;='Intersection Mileposts'!$G$17),"Y",IF(AND(H245&gt;='Intersection Mileposts'!$F$18,H245&lt;='Intersection Mileposts'!$G$18),"Y",IF(AND(H245&gt;='Intersection Mileposts'!$F$19,H245&lt;='Intersection Mileposts'!$G$19),"Y",IF(AND(H245&gt;='Intersection Mileposts'!$F$20,H245&lt;='Intersection Mileposts'!$G$20),"Y",IF(AND(H245&gt;='Intersection Mileposts'!$F$21,H245&lt;='Intersection Mileposts'!$G$21),"Y",IF(AND(H245&gt;='Intersection Mileposts'!$F$22,H245&lt;='Intersection Mileposts'!$G$22),"Y",IF(AND(H245&gt;='Intersection Mileposts'!$F$23,H245&lt;='Intersection Mileposts'!$G$23),"Y",IF(AND(H245&gt;='Intersection Mileposts'!$F$24,H245&lt;='Intersection Mileposts'!$G$24),"Y",IF(AND(H245&gt;='Intersection Mileposts'!$F$25,H245&lt;='Intersection Mileposts'!$G$25),"Y",IF(AND(H245&gt;='Intersection Mileposts'!$F$26,H245&lt;='Intersection Mileposts'!$G$26),"Y",IF(AND(H245&gt;='Intersection Mileposts'!$F$27,H245&lt;='Intersection Mileposts'!$G$27),"Y",IF(AND(H245&gt;='Intersection Mileposts'!$F$28,H245&lt;='Intersection Mileposts'!$G$28),"Y",IF(AND(H245&gt;='Intersection Mileposts'!$F$29,H245&lt;='Intersection Mileposts'!$G$29),"Y", IF(AND(H245&gt;='Intersection Mileposts'!$F$30,H245&lt;='Intersection Mileposts'!$G$30),"Y",IF(AND(H245&gt;='Intersection Mileposts'!$F$31,H245&lt;='Intersection Mileposts'!$G$31),"Y",IF(AND(H245&gt;='Intersection Mileposts'!$F$32,H245&lt;='Intersection Mileposts'!$G$32),"Y",IF(AND(H245&gt;='Intersection Mileposts'!$F$33,H245&lt;='Intersection Mileposts'!$G$33),"Y",IF(AND(H245&gt;='Intersection Mileposts'!$F$34,H245&lt;='Intersection Mileposts'!$G$34),"Y",IF(AND(H245&gt;='Intersection Mileposts'!$F$35,H245&lt;='Intersection Mileposts'!$G$35),"Y",IF(AND(H245&gt;='Intersection Mileposts'!$F$36,H245&lt;='Intersection Mileposts'!$G$36),"Y",IF(AND(H245&gt;='Intersection Mileposts'!$F$37,H245&lt;='Intersection Mileposts'!$G$37),"Y",IF(AND(H245&gt;='Intersection Mileposts'!$F$38,H245&lt;='Intersection Mileposts'!$G$38),"Y",IF(AND(H245&gt;='Intersection Mileposts'!$F$39,H245&lt;='Intersection Mileposts'!$G$39),"Y","N"))))))))))))))))))))))))))))))))))))</f>
        <v/>
      </c>
    </row>
    <row r="246" spans="1:46" x14ac:dyDescent="0.35">
      <c r="A246" s="271"/>
      <c r="B246" s="269"/>
      <c r="C246" s="270"/>
      <c r="D246" s="270"/>
      <c r="E246" s="270"/>
      <c r="F246" s="270"/>
      <c r="G246" s="272"/>
      <c r="H246" s="273"/>
      <c r="I246" s="271"/>
      <c r="J246" s="268"/>
      <c r="K246" s="268"/>
      <c r="L246" s="274"/>
      <c r="M246" s="275"/>
      <c r="N246" s="276"/>
      <c r="P246" s="291" t="str">
        <f>IF(R246 = "", "", COUNT($R$4:R246))</f>
        <v/>
      </c>
      <c r="Q246" s="291" t="str">
        <f t="shared" si="25"/>
        <v/>
      </c>
      <c r="R246" s="292" t="str">
        <f t="shared" si="26"/>
        <v/>
      </c>
      <c r="S246" s="293" t="str">
        <f t="shared" si="28"/>
        <v/>
      </c>
      <c r="T246" s="294" t="str">
        <f t="shared" si="29"/>
        <v/>
      </c>
      <c r="U246" s="295" t="str">
        <f t="shared" si="30"/>
        <v/>
      </c>
      <c r="V246" s="296" t="str">
        <f t="shared" si="31"/>
        <v/>
      </c>
      <c r="W246" s="8"/>
      <c r="AR246" s="2" t="str">
        <f t="shared" si="32"/>
        <v/>
      </c>
      <c r="AS246" s="2" t="str">
        <f t="shared" si="27"/>
        <v/>
      </c>
      <c r="AT246" s="2" t="str">
        <f>IF(AR246="","",IF(AND(H246&gt;='Intersection Mileposts'!$F$5,H246&lt;='Intersection Mileposts'!$G$5),"Y",IF(AND(H246&gt;='Intersection Mileposts'!$F$6,H246&lt;='Intersection Mileposts'!$G$6),"Y",IF(AND(H246&gt;='Intersection Mileposts'!$F$7,H246&lt;='Intersection Mileposts'!$G$7),"Y",IF(AND(H246&gt;='Intersection Mileposts'!$F$8,H246&lt;='Intersection Mileposts'!$G$8),"Y",IF(AND(H246&gt;='Intersection Mileposts'!$F$9,H246&lt;='Intersection Mileposts'!$G$9),"Y",IF(AND(H246&gt;='Intersection Mileposts'!$F$10,H246&lt;='Intersection Mileposts'!$G$10),"Y",IF(AND(H246&gt;='Intersection Mileposts'!$F$11,H246&lt;='Intersection Mileposts'!$G$11),"Y",IF(AND(H246&gt;='Intersection Mileposts'!$F$12,H246&lt;='Intersection Mileposts'!$G$12),"Y",IF(AND(H246&gt;='Intersection Mileposts'!$F$13,H246&lt;='Intersection Mileposts'!$G$13),"Y",IF(AND(H246&gt;='Intersection Mileposts'!$F$14,H246&lt;='Intersection Mileposts'!$G$14),"Y",IF(AND(H246&gt;='Intersection Mileposts'!$F$15,H246&lt;='Intersection Mileposts'!$G$15),"Y",IF(AND(H246&gt;='Intersection Mileposts'!$F$16,H246&lt;='Intersection Mileposts'!$G$16),"Y",IF(AND(H246&gt;='Intersection Mileposts'!$F$17,H246&lt;='Intersection Mileposts'!$G$17),"Y",IF(AND(H246&gt;='Intersection Mileposts'!$F$18,H246&lt;='Intersection Mileposts'!$G$18),"Y",IF(AND(H246&gt;='Intersection Mileposts'!$F$19,H246&lt;='Intersection Mileposts'!$G$19),"Y",IF(AND(H246&gt;='Intersection Mileposts'!$F$20,H246&lt;='Intersection Mileposts'!$G$20),"Y",IF(AND(H246&gt;='Intersection Mileposts'!$F$21,H246&lt;='Intersection Mileposts'!$G$21),"Y",IF(AND(H246&gt;='Intersection Mileposts'!$F$22,H246&lt;='Intersection Mileposts'!$G$22),"Y",IF(AND(H246&gt;='Intersection Mileposts'!$F$23,H246&lt;='Intersection Mileposts'!$G$23),"Y",IF(AND(H246&gt;='Intersection Mileposts'!$F$24,H246&lt;='Intersection Mileposts'!$G$24),"Y",IF(AND(H246&gt;='Intersection Mileposts'!$F$25,H246&lt;='Intersection Mileposts'!$G$25),"Y",IF(AND(H246&gt;='Intersection Mileposts'!$F$26,H246&lt;='Intersection Mileposts'!$G$26),"Y",IF(AND(H246&gt;='Intersection Mileposts'!$F$27,H246&lt;='Intersection Mileposts'!$G$27),"Y",IF(AND(H246&gt;='Intersection Mileposts'!$F$28,H246&lt;='Intersection Mileposts'!$G$28),"Y",IF(AND(H246&gt;='Intersection Mileposts'!$F$29,H246&lt;='Intersection Mileposts'!$G$29),"Y", IF(AND(H246&gt;='Intersection Mileposts'!$F$30,H246&lt;='Intersection Mileposts'!$G$30),"Y",IF(AND(H246&gt;='Intersection Mileposts'!$F$31,H246&lt;='Intersection Mileposts'!$G$31),"Y",IF(AND(H246&gt;='Intersection Mileposts'!$F$32,H246&lt;='Intersection Mileposts'!$G$32),"Y",IF(AND(H246&gt;='Intersection Mileposts'!$F$33,H246&lt;='Intersection Mileposts'!$G$33),"Y",IF(AND(H246&gt;='Intersection Mileposts'!$F$34,H246&lt;='Intersection Mileposts'!$G$34),"Y",IF(AND(H246&gt;='Intersection Mileposts'!$F$35,H246&lt;='Intersection Mileposts'!$G$35),"Y",IF(AND(H246&gt;='Intersection Mileposts'!$F$36,H246&lt;='Intersection Mileposts'!$G$36),"Y",IF(AND(H246&gt;='Intersection Mileposts'!$F$37,H246&lt;='Intersection Mileposts'!$G$37),"Y",IF(AND(H246&gt;='Intersection Mileposts'!$F$38,H246&lt;='Intersection Mileposts'!$G$38),"Y",IF(AND(H246&gt;='Intersection Mileposts'!$F$39,H246&lt;='Intersection Mileposts'!$G$39),"Y","N"))))))))))))))))))))))))))))))))))))</f>
        <v/>
      </c>
    </row>
    <row r="247" spans="1:46" x14ac:dyDescent="0.35">
      <c r="A247" s="271"/>
      <c r="B247" s="269"/>
      <c r="C247" s="270"/>
      <c r="D247" s="270"/>
      <c r="E247" s="270"/>
      <c r="F247" s="270"/>
      <c r="G247" s="272"/>
      <c r="H247" s="273"/>
      <c r="I247" s="271"/>
      <c r="J247" s="268"/>
      <c r="K247" s="268"/>
      <c r="L247" s="274"/>
      <c r="M247" s="275"/>
      <c r="N247" s="276"/>
      <c r="P247" s="291" t="str">
        <f>IF(R247 = "", "", COUNT($R$4:R247))</f>
        <v/>
      </c>
      <c r="Q247" s="291" t="str">
        <f t="shared" si="25"/>
        <v/>
      </c>
      <c r="R247" s="292" t="str">
        <f t="shared" si="26"/>
        <v/>
      </c>
      <c r="S247" s="293" t="str">
        <f t="shared" si="28"/>
        <v/>
      </c>
      <c r="T247" s="294" t="str">
        <f t="shared" si="29"/>
        <v/>
      </c>
      <c r="U247" s="295" t="str">
        <f t="shared" si="30"/>
        <v/>
      </c>
      <c r="V247" s="296" t="str">
        <f t="shared" si="31"/>
        <v/>
      </c>
      <c r="W247" s="8"/>
      <c r="AR247" s="2" t="str">
        <f t="shared" si="32"/>
        <v/>
      </c>
      <c r="AS247" s="2" t="str">
        <f t="shared" si="27"/>
        <v/>
      </c>
      <c r="AT247" s="2" t="str">
        <f>IF(AR247="","",IF(AND(H247&gt;='Intersection Mileposts'!$F$5,H247&lt;='Intersection Mileposts'!$G$5),"Y",IF(AND(H247&gt;='Intersection Mileposts'!$F$6,H247&lt;='Intersection Mileposts'!$G$6),"Y",IF(AND(H247&gt;='Intersection Mileposts'!$F$7,H247&lt;='Intersection Mileposts'!$G$7),"Y",IF(AND(H247&gt;='Intersection Mileposts'!$F$8,H247&lt;='Intersection Mileposts'!$G$8),"Y",IF(AND(H247&gt;='Intersection Mileposts'!$F$9,H247&lt;='Intersection Mileposts'!$G$9),"Y",IF(AND(H247&gt;='Intersection Mileposts'!$F$10,H247&lt;='Intersection Mileposts'!$G$10),"Y",IF(AND(H247&gt;='Intersection Mileposts'!$F$11,H247&lt;='Intersection Mileposts'!$G$11),"Y",IF(AND(H247&gt;='Intersection Mileposts'!$F$12,H247&lt;='Intersection Mileposts'!$G$12),"Y",IF(AND(H247&gt;='Intersection Mileposts'!$F$13,H247&lt;='Intersection Mileposts'!$G$13),"Y",IF(AND(H247&gt;='Intersection Mileposts'!$F$14,H247&lt;='Intersection Mileposts'!$G$14),"Y",IF(AND(H247&gt;='Intersection Mileposts'!$F$15,H247&lt;='Intersection Mileposts'!$G$15),"Y",IF(AND(H247&gt;='Intersection Mileposts'!$F$16,H247&lt;='Intersection Mileposts'!$G$16),"Y",IF(AND(H247&gt;='Intersection Mileposts'!$F$17,H247&lt;='Intersection Mileposts'!$G$17),"Y",IF(AND(H247&gt;='Intersection Mileposts'!$F$18,H247&lt;='Intersection Mileposts'!$G$18),"Y",IF(AND(H247&gt;='Intersection Mileposts'!$F$19,H247&lt;='Intersection Mileposts'!$G$19),"Y",IF(AND(H247&gt;='Intersection Mileposts'!$F$20,H247&lt;='Intersection Mileposts'!$G$20),"Y",IF(AND(H247&gt;='Intersection Mileposts'!$F$21,H247&lt;='Intersection Mileposts'!$G$21),"Y",IF(AND(H247&gt;='Intersection Mileposts'!$F$22,H247&lt;='Intersection Mileposts'!$G$22),"Y",IF(AND(H247&gt;='Intersection Mileposts'!$F$23,H247&lt;='Intersection Mileposts'!$G$23),"Y",IF(AND(H247&gt;='Intersection Mileposts'!$F$24,H247&lt;='Intersection Mileposts'!$G$24),"Y",IF(AND(H247&gt;='Intersection Mileposts'!$F$25,H247&lt;='Intersection Mileposts'!$G$25),"Y",IF(AND(H247&gt;='Intersection Mileposts'!$F$26,H247&lt;='Intersection Mileposts'!$G$26),"Y",IF(AND(H247&gt;='Intersection Mileposts'!$F$27,H247&lt;='Intersection Mileposts'!$G$27),"Y",IF(AND(H247&gt;='Intersection Mileposts'!$F$28,H247&lt;='Intersection Mileposts'!$G$28),"Y",IF(AND(H247&gt;='Intersection Mileposts'!$F$29,H247&lt;='Intersection Mileposts'!$G$29),"Y", IF(AND(H247&gt;='Intersection Mileposts'!$F$30,H247&lt;='Intersection Mileposts'!$G$30),"Y",IF(AND(H247&gt;='Intersection Mileposts'!$F$31,H247&lt;='Intersection Mileposts'!$G$31),"Y",IF(AND(H247&gt;='Intersection Mileposts'!$F$32,H247&lt;='Intersection Mileposts'!$G$32),"Y",IF(AND(H247&gt;='Intersection Mileposts'!$F$33,H247&lt;='Intersection Mileposts'!$G$33),"Y",IF(AND(H247&gt;='Intersection Mileposts'!$F$34,H247&lt;='Intersection Mileposts'!$G$34),"Y",IF(AND(H247&gt;='Intersection Mileposts'!$F$35,H247&lt;='Intersection Mileposts'!$G$35),"Y",IF(AND(H247&gt;='Intersection Mileposts'!$F$36,H247&lt;='Intersection Mileposts'!$G$36),"Y",IF(AND(H247&gt;='Intersection Mileposts'!$F$37,H247&lt;='Intersection Mileposts'!$G$37),"Y",IF(AND(H247&gt;='Intersection Mileposts'!$F$38,H247&lt;='Intersection Mileposts'!$G$38),"Y",IF(AND(H247&gt;='Intersection Mileposts'!$F$39,H247&lt;='Intersection Mileposts'!$G$39),"Y","N"))))))))))))))))))))))))))))))))))))</f>
        <v/>
      </c>
    </row>
    <row r="248" spans="1:46" x14ac:dyDescent="0.35">
      <c r="A248" s="271"/>
      <c r="B248" s="269"/>
      <c r="C248" s="270"/>
      <c r="D248" s="270"/>
      <c r="E248" s="270"/>
      <c r="F248" s="270"/>
      <c r="G248" s="272"/>
      <c r="H248" s="273"/>
      <c r="I248" s="271"/>
      <c r="J248" s="268"/>
      <c r="K248" s="268"/>
      <c r="L248" s="274"/>
      <c r="M248" s="275"/>
      <c r="N248" s="276"/>
      <c r="P248" s="291" t="str">
        <f>IF(R248 = "", "", COUNT($R$4:R248))</f>
        <v/>
      </c>
      <c r="Q248" s="291" t="str">
        <f t="shared" si="25"/>
        <v/>
      </c>
      <c r="R248" s="292" t="str">
        <f t="shared" si="26"/>
        <v/>
      </c>
      <c r="S248" s="293" t="str">
        <f t="shared" si="28"/>
        <v/>
      </c>
      <c r="T248" s="294" t="str">
        <f t="shared" si="29"/>
        <v/>
      </c>
      <c r="U248" s="295" t="str">
        <f t="shared" si="30"/>
        <v/>
      </c>
      <c r="V248" s="296" t="str">
        <f t="shared" si="31"/>
        <v/>
      </c>
      <c r="W248" s="8"/>
      <c r="AR248" s="2" t="str">
        <f t="shared" si="32"/>
        <v/>
      </c>
      <c r="AS248" s="2" t="str">
        <f t="shared" si="27"/>
        <v/>
      </c>
      <c r="AT248" s="2" t="str">
        <f>IF(AR248="","",IF(AND(H248&gt;='Intersection Mileposts'!$F$5,H248&lt;='Intersection Mileposts'!$G$5),"Y",IF(AND(H248&gt;='Intersection Mileposts'!$F$6,H248&lt;='Intersection Mileposts'!$G$6),"Y",IF(AND(H248&gt;='Intersection Mileposts'!$F$7,H248&lt;='Intersection Mileposts'!$G$7),"Y",IF(AND(H248&gt;='Intersection Mileposts'!$F$8,H248&lt;='Intersection Mileposts'!$G$8),"Y",IF(AND(H248&gt;='Intersection Mileposts'!$F$9,H248&lt;='Intersection Mileposts'!$G$9),"Y",IF(AND(H248&gt;='Intersection Mileposts'!$F$10,H248&lt;='Intersection Mileposts'!$G$10),"Y",IF(AND(H248&gt;='Intersection Mileposts'!$F$11,H248&lt;='Intersection Mileposts'!$G$11),"Y",IF(AND(H248&gt;='Intersection Mileposts'!$F$12,H248&lt;='Intersection Mileposts'!$G$12),"Y",IF(AND(H248&gt;='Intersection Mileposts'!$F$13,H248&lt;='Intersection Mileposts'!$G$13),"Y",IF(AND(H248&gt;='Intersection Mileposts'!$F$14,H248&lt;='Intersection Mileposts'!$G$14),"Y",IF(AND(H248&gt;='Intersection Mileposts'!$F$15,H248&lt;='Intersection Mileposts'!$G$15),"Y",IF(AND(H248&gt;='Intersection Mileposts'!$F$16,H248&lt;='Intersection Mileposts'!$G$16),"Y",IF(AND(H248&gt;='Intersection Mileposts'!$F$17,H248&lt;='Intersection Mileposts'!$G$17),"Y",IF(AND(H248&gt;='Intersection Mileposts'!$F$18,H248&lt;='Intersection Mileposts'!$G$18),"Y",IF(AND(H248&gt;='Intersection Mileposts'!$F$19,H248&lt;='Intersection Mileposts'!$G$19),"Y",IF(AND(H248&gt;='Intersection Mileposts'!$F$20,H248&lt;='Intersection Mileposts'!$G$20),"Y",IF(AND(H248&gt;='Intersection Mileposts'!$F$21,H248&lt;='Intersection Mileposts'!$G$21),"Y",IF(AND(H248&gt;='Intersection Mileposts'!$F$22,H248&lt;='Intersection Mileposts'!$G$22),"Y",IF(AND(H248&gt;='Intersection Mileposts'!$F$23,H248&lt;='Intersection Mileposts'!$G$23),"Y",IF(AND(H248&gt;='Intersection Mileposts'!$F$24,H248&lt;='Intersection Mileposts'!$G$24),"Y",IF(AND(H248&gt;='Intersection Mileposts'!$F$25,H248&lt;='Intersection Mileposts'!$G$25),"Y",IF(AND(H248&gt;='Intersection Mileposts'!$F$26,H248&lt;='Intersection Mileposts'!$G$26),"Y",IF(AND(H248&gt;='Intersection Mileposts'!$F$27,H248&lt;='Intersection Mileposts'!$G$27),"Y",IF(AND(H248&gt;='Intersection Mileposts'!$F$28,H248&lt;='Intersection Mileposts'!$G$28),"Y",IF(AND(H248&gt;='Intersection Mileposts'!$F$29,H248&lt;='Intersection Mileposts'!$G$29),"Y", IF(AND(H248&gt;='Intersection Mileposts'!$F$30,H248&lt;='Intersection Mileposts'!$G$30),"Y",IF(AND(H248&gt;='Intersection Mileposts'!$F$31,H248&lt;='Intersection Mileposts'!$G$31),"Y",IF(AND(H248&gt;='Intersection Mileposts'!$F$32,H248&lt;='Intersection Mileposts'!$G$32),"Y",IF(AND(H248&gt;='Intersection Mileposts'!$F$33,H248&lt;='Intersection Mileposts'!$G$33),"Y",IF(AND(H248&gt;='Intersection Mileposts'!$F$34,H248&lt;='Intersection Mileposts'!$G$34),"Y",IF(AND(H248&gt;='Intersection Mileposts'!$F$35,H248&lt;='Intersection Mileposts'!$G$35),"Y",IF(AND(H248&gt;='Intersection Mileposts'!$F$36,H248&lt;='Intersection Mileposts'!$G$36),"Y",IF(AND(H248&gt;='Intersection Mileposts'!$F$37,H248&lt;='Intersection Mileposts'!$G$37),"Y",IF(AND(H248&gt;='Intersection Mileposts'!$F$38,H248&lt;='Intersection Mileposts'!$G$38),"Y",IF(AND(H248&gt;='Intersection Mileposts'!$F$39,H248&lt;='Intersection Mileposts'!$G$39),"Y","N"))))))))))))))))))))))))))))))))))))</f>
        <v/>
      </c>
    </row>
    <row r="249" spans="1:46" x14ac:dyDescent="0.35">
      <c r="A249" s="271"/>
      <c r="B249" s="269"/>
      <c r="C249" s="270"/>
      <c r="D249" s="270"/>
      <c r="E249" s="270"/>
      <c r="F249" s="270"/>
      <c r="G249" s="272"/>
      <c r="H249" s="273"/>
      <c r="I249" s="271"/>
      <c r="J249" s="268"/>
      <c r="K249" s="268"/>
      <c r="L249" s="274"/>
      <c r="M249" s="275"/>
      <c r="N249" s="276"/>
      <c r="P249" s="291" t="str">
        <f>IF(R249 = "", "", COUNT($R$4:R249))</f>
        <v/>
      </c>
      <c r="Q249" s="291" t="str">
        <f t="shared" si="25"/>
        <v/>
      </c>
      <c r="R249" s="292" t="str">
        <f t="shared" si="26"/>
        <v/>
      </c>
      <c r="S249" s="293" t="str">
        <f t="shared" si="28"/>
        <v/>
      </c>
      <c r="T249" s="294" t="str">
        <f t="shared" si="29"/>
        <v/>
      </c>
      <c r="U249" s="295" t="str">
        <f t="shared" si="30"/>
        <v/>
      </c>
      <c r="V249" s="296" t="str">
        <f t="shared" si="31"/>
        <v/>
      </c>
      <c r="W249" s="8"/>
      <c r="AR249" s="2" t="str">
        <f t="shared" si="32"/>
        <v/>
      </c>
      <c r="AS249" s="2" t="str">
        <f t="shared" si="27"/>
        <v/>
      </c>
      <c r="AT249" s="2" t="str">
        <f>IF(AR249="","",IF(AND(H249&gt;='Intersection Mileposts'!$F$5,H249&lt;='Intersection Mileposts'!$G$5),"Y",IF(AND(H249&gt;='Intersection Mileposts'!$F$6,H249&lt;='Intersection Mileposts'!$G$6),"Y",IF(AND(H249&gt;='Intersection Mileposts'!$F$7,H249&lt;='Intersection Mileposts'!$G$7),"Y",IF(AND(H249&gt;='Intersection Mileposts'!$F$8,H249&lt;='Intersection Mileposts'!$G$8),"Y",IF(AND(H249&gt;='Intersection Mileposts'!$F$9,H249&lt;='Intersection Mileposts'!$G$9),"Y",IF(AND(H249&gt;='Intersection Mileposts'!$F$10,H249&lt;='Intersection Mileposts'!$G$10),"Y",IF(AND(H249&gt;='Intersection Mileposts'!$F$11,H249&lt;='Intersection Mileposts'!$G$11),"Y",IF(AND(H249&gt;='Intersection Mileposts'!$F$12,H249&lt;='Intersection Mileposts'!$G$12),"Y",IF(AND(H249&gt;='Intersection Mileposts'!$F$13,H249&lt;='Intersection Mileposts'!$G$13),"Y",IF(AND(H249&gt;='Intersection Mileposts'!$F$14,H249&lt;='Intersection Mileposts'!$G$14),"Y",IF(AND(H249&gt;='Intersection Mileposts'!$F$15,H249&lt;='Intersection Mileposts'!$G$15),"Y",IF(AND(H249&gt;='Intersection Mileposts'!$F$16,H249&lt;='Intersection Mileposts'!$G$16),"Y",IF(AND(H249&gt;='Intersection Mileposts'!$F$17,H249&lt;='Intersection Mileposts'!$G$17),"Y",IF(AND(H249&gt;='Intersection Mileposts'!$F$18,H249&lt;='Intersection Mileposts'!$G$18),"Y",IF(AND(H249&gt;='Intersection Mileposts'!$F$19,H249&lt;='Intersection Mileposts'!$G$19),"Y",IF(AND(H249&gt;='Intersection Mileposts'!$F$20,H249&lt;='Intersection Mileposts'!$G$20),"Y",IF(AND(H249&gt;='Intersection Mileposts'!$F$21,H249&lt;='Intersection Mileposts'!$G$21),"Y",IF(AND(H249&gt;='Intersection Mileposts'!$F$22,H249&lt;='Intersection Mileposts'!$G$22),"Y",IF(AND(H249&gt;='Intersection Mileposts'!$F$23,H249&lt;='Intersection Mileposts'!$G$23),"Y",IF(AND(H249&gt;='Intersection Mileposts'!$F$24,H249&lt;='Intersection Mileposts'!$G$24),"Y",IF(AND(H249&gt;='Intersection Mileposts'!$F$25,H249&lt;='Intersection Mileposts'!$G$25),"Y",IF(AND(H249&gt;='Intersection Mileposts'!$F$26,H249&lt;='Intersection Mileposts'!$G$26),"Y",IF(AND(H249&gt;='Intersection Mileposts'!$F$27,H249&lt;='Intersection Mileposts'!$G$27),"Y",IF(AND(H249&gt;='Intersection Mileposts'!$F$28,H249&lt;='Intersection Mileposts'!$G$28),"Y",IF(AND(H249&gt;='Intersection Mileposts'!$F$29,H249&lt;='Intersection Mileposts'!$G$29),"Y", IF(AND(H249&gt;='Intersection Mileposts'!$F$30,H249&lt;='Intersection Mileposts'!$G$30),"Y",IF(AND(H249&gt;='Intersection Mileposts'!$F$31,H249&lt;='Intersection Mileposts'!$G$31),"Y",IF(AND(H249&gt;='Intersection Mileposts'!$F$32,H249&lt;='Intersection Mileposts'!$G$32),"Y",IF(AND(H249&gt;='Intersection Mileposts'!$F$33,H249&lt;='Intersection Mileposts'!$G$33),"Y",IF(AND(H249&gt;='Intersection Mileposts'!$F$34,H249&lt;='Intersection Mileposts'!$G$34),"Y",IF(AND(H249&gt;='Intersection Mileposts'!$F$35,H249&lt;='Intersection Mileposts'!$G$35),"Y",IF(AND(H249&gt;='Intersection Mileposts'!$F$36,H249&lt;='Intersection Mileposts'!$G$36),"Y",IF(AND(H249&gt;='Intersection Mileposts'!$F$37,H249&lt;='Intersection Mileposts'!$G$37),"Y",IF(AND(H249&gt;='Intersection Mileposts'!$F$38,H249&lt;='Intersection Mileposts'!$G$38),"Y",IF(AND(H249&gt;='Intersection Mileposts'!$F$39,H249&lt;='Intersection Mileposts'!$G$39),"Y","N"))))))))))))))))))))))))))))))))))))</f>
        <v/>
      </c>
    </row>
    <row r="250" spans="1:46" x14ac:dyDescent="0.35">
      <c r="A250" s="271"/>
      <c r="B250" s="269"/>
      <c r="C250" s="270"/>
      <c r="D250" s="270"/>
      <c r="E250" s="270"/>
      <c r="F250" s="270"/>
      <c r="G250" s="272"/>
      <c r="H250" s="273"/>
      <c r="I250" s="271"/>
      <c r="J250" s="268"/>
      <c r="K250" s="268"/>
      <c r="L250" s="274"/>
      <c r="M250" s="275"/>
      <c r="N250" s="276"/>
      <c r="P250" s="291" t="str">
        <f>IF(R250 = "", "", COUNT($R$4:R250))</f>
        <v/>
      </c>
      <c r="Q250" s="291" t="str">
        <f t="shared" si="25"/>
        <v/>
      </c>
      <c r="R250" s="292" t="str">
        <f t="shared" si="26"/>
        <v/>
      </c>
      <c r="S250" s="293" t="str">
        <f t="shared" si="28"/>
        <v/>
      </c>
      <c r="T250" s="294" t="str">
        <f t="shared" si="29"/>
        <v/>
      </c>
      <c r="U250" s="295" t="str">
        <f t="shared" si="30"/>
        <v/>
      </c>
      <c r="V250" s="296" t="str">
        <f t="shared" si="31"/>
        <v/>
      </c>
      <c r="W250" s="8"/>
      <c r="AR250" s="2" t="str">
        <f t="shared" si="32"/>
        <v/>
      </c>
      <c r="AS250" s="2" t="str">
        <f t="shared" si="27"/>
        <v/>
      </c>
      <c r="AT250" s="2" t="str">
        <f>IF(AR250="","",IF(AND(H250&gt;='Intersection Mileposts'!$F$5,H250&lt;='Intersection Mileposts'!$G$5),"Y",IF(AND(H250&gt;='Intersection Mileposts'!$F$6,H250&lt;='Intersection Mileposts'!$G$6),"Y",IF(AND(H250&gt;='Intersection Mileposts'!$F$7,H250&lt;='Intersection Mileposts'!$G$7),"Y",IF(AND(H250&gt;='Intersection Mileposts'!$F$8,H250&lt;='Intersection Mileposts'!$G$8),"Y",IF(AND(H250&gt;='Intersection Mileposts'!$F$9,H250&lt;='Intersection Mileposts'!$G$9),"Y",IF(AND(H250&gt;='Intersection Mileposts'!$F$10,H250&lt;='Intersection Mileposts'!$G$10),"Y",IF(AND(H250&gt;='Intersection Mileposts'!$F$11,H250&lt;='Intersection Mileposts'!$G$11),"Y",IF(AND(H250&gt;='Intersection Mileposts'!$F$12,H250&lt;='Intersection Mileposts'!$G$12),"Y",IF(AND(H250&gt;='Intersection Mileposts'!$F$13,H250&lt;='Intersection Mileposts'!$G$13),"Y",IF(AND(H250&gt;='Intersection Mileposts'!$F$14,H250&lt;='Intersection Mileposts'!$G$14),"Y",IF(AND(H250&gt;='Intersection Mileposts'!$F$15,H250&lt;='Intersection Mileposts'!$G$15),"Y",IF(AND(H250&gt;='Intersection Mileposts'!$F$16,H250&lt;='Intersection Mileposts'!$G$16),"Y",IF(AND(H250&gt;='Intersection Mileposts'!$F$17,H250&lt;='Intersection Mileposts'!$G$17),"Y",IF(AND(H250&gt;='Intersection Mileposts'!$F$18,H250&lt;='Intersection Mileposts'!$G$18),"Y",IF(AND(H250&gt;='Intersection Mileposts'!$F$19,H250&lt;='Intersection Mileposts'!$G$19),"Y",IF(AND(H250&gt;='Intersection Mileposts'!$F$20,H250&lt;='Intersection Mileposts'!$G$20),"Y",IF(AND(H250&gt;='Intersection Mileposts'!$F$21,H250&lt;='Intersection Mileposts'!$G$21),"Y",IF(AND(H250&gt;='Intersection Mileposts'!$F$22,H250&lt;='Intersection Mileposts'!$G$22),"Y",IF(AND(H250&gt;='Intersection Mileposts'!$F$23,H250&lt;='Intersection Mileposts'!$G$23),"Y",IF(AND(H250&gt;='Intersection Mileposts'!$F$24,H250&lt;='Intersection Mileposts'!$G$24),"Y",IF(AND(H250&gt;='Intersection Mileposts'!$F$25,H250&lt;='Intersection Mileposts'!$G$25),"Y",IF(AND(H250&gt;='Intersection Mileposts'!$F$26,H250&lt;='Intersection Mileposts'!$G$26),"Y",IF(AND(H250&gt;='Intersection Mileposts'!$F$27,H250&lt;='Intersection Mileposts'!$G$27),"Y",IF(AND(H250&gt;='Intersection Mileposts'!$F$28,H250&lt;='Intersection Mileposts'!$G$28),"Y",IF(AND(H250&gt;='Intersection Mileposts'!$F$29,H250&lt;='Intersection Mileposts'!$G$29),"Y", IF(AND(H250&gt;='Intersection Mileposts'!$F$30,H250&lt;='Intersection Mileposts'!$G$30),"Y",IF(AND(H250&gt;='Intersection Mileposts'!$F$31,H250&lt;='Intersection Mileposts'!$G$31),"Y",IF(AND(H250&gt;='Intersection Mileposts'!$F$32,H250&lt;='Intersection Mileposts'!$G$32),"Y",IF(AND(H250&gt;='Intersection Mileposts'!$F$33,H250&lt;='Intersection Mileposts'!$G$33),"Y",IF(AND(H250&gt;='Intersection Mileposts'!$F$34,H250&lt;='Intersection Mileposts'!$G$34),"Y",IF(AND(H250&gt;='Intersection Mileposts'!$F$35,H250&lt;='Intersection Mileposts'!$G$35),"Y",IF(AND(H250&gt;='Intersection Mileposts'!$F$36,H250&lt;='Intersection Mileposts'!$G$36),"Y",IF(AND(H250&gt;='Intersection Mileposts'!$F$37,H250&lt;='Intersection Mileposts'!$G$37),"Y",IF(AND(H250&gt;='Intersection Mileposts'!$F$38,H250&lt;='Intersection Mileposts'!$G$38),"Y",IF(AND(H250&gt;='Intersection Mileposts'!$F$39,H250&lt;='Intersection Mileposts'!$G$39),"Y","N"))))))))))))))))))))))))))))))))))))</f>
        <v/>
      </c>
    </row>
    <row r="251" spans="1:46" x14ac:dyDescent="0.35">
      <c r="A251" s="271"/>
      <c r="B251" s="269"/>
      <c r="C251" s="270"/>
      <c r="D251" s="270"/>
      <c r="E251" s="270"/>
      <c r="F251" s="270"/>
      <c r="G251" s="272"/>
      <c r="H251" s="273"/>
      <c r="I251" s="271"/>
      <c r="J251" s="268"/>
      <c r="K251" s="268"/>
      <c r="L251" s="274"/>
      <c r="M251" s="275"/>
      <c r="N251" s="276"/>
      <c r="P251" s="291" t="str">
        <f>IF(R251 = "", "", COUNT($R$4:R251))</f>
        <v/>
      </c>
      <c r="Q251" s="291" t="str">
        <f t="shared" si="25"/>
        <v/>
      </c>
      <c r="R251" s="292" t="str">
        <f t="shared" si="26"/>
        <v/>
      </c>
      <c r="S251" s="293" t="str">
        <f t="shared" si="28"/>
        <v/>
      </c>
      <c r="T251" s="294" t="str">
        <f t="shared" si="29"/>
        <v/>
      </c>
      <c r="U251" s="295" t="str">
        <f t="shared" si="30"/>
        <v/>
      </c>
      <c r="V251" s="296" t="str">
        <f t="shared" si="31"/>
        <v/>
      </c>
      <c r="W251" s="8"/>
      <c r="AR251" s="2" t="str">
        <f t="shared" si="32"/>
        <v/>
      </c>
      <c r="AS251" s="2" t="str">
        <f t="shared" si="27"/>
        <v/>
      </c>
      <c r="AT251" s="2" t="str">
        <f>IF(AR251="","",IF(AND(H251&gt;='Intersection Mileposts'!$F$5,H251&lt;='Intersection Mileposts'!$G$5),"Y",IF(AND(H251&gt;='Intersection Mileposts'!$F$6,H251&lt;='Intersection Mileposts'!$G$6),"Y",IF(AND(H251&gt;='Intersection Mileposts'!$F$7,H251&lt;='Intersection Mileposts'!$G$7),"Y",IF(AND(H251&gt;='Intersection Mileposts'!$F$8,H251&lt;='Intersection Mileposts'!$G$8),"Y",IF(AND(H251&gt;='Intersection Mileposts'!$F$9,H251&lt;='Intersection Mileposts'!$G$9),"Y",IF(AND(H251&gt;='Intersection Mileposts'!$F$10,H251&lt;='Intersection Mileposts'!$G$10),"Y",IF(AND(H251&gt;='Intersection Mileposts'!$F$11,H251&lt;='Intersection Mileposts'!$G$11),"Y",IF(AND(H251&gt;='Intersection Mileposts'!$F$12,H251&lt;='Intersection Mileposts'!$G$12),"Y",IF(AND(H251&gt;='Intersection Mileposts'!$F$13,H251&lt;='Intersection Mileposts'!$G$13),"Y",IF(AND(H251&gt;='Intersection Mileposts'!$F$14,H251&lt;='Intersection Mileposts'!$G$14),"Y",IF(AND(H251&gt;='Intersection Mileposts'!$F$15,H251&lt;='Intersection Mileposts'!$G$15),"Y",IF(AND(H251&gt;='Intersection Mileposts'!$F$16,H251&lt;='Intersection Mileposts'!$G$16),"Y",IF(AND(H251&gt;='Intersection Mileposts'!$F$17,H251&lt;='Intersection Mileposts'!$G$17),"Y",IF(AND(H251&gt;='Intersection Mileposts'!$F$18,H251&lt;='Intersection Mileposts'!$G$18),"Y",IF(AND(H251&gt;='Intersection Mileposts'!$F$19,H251&lt;='Intersection Mileposts'!$G$19),"Y",IF(AND(H251&gt;='Intersection Mileposts'!$F$20,H251&lt;='Intersection Mileposts'!$G$20),"Y",IF(AND(H251&gt;='Intersection Mileposts'!$F$21,H251&lt;='Intersection Mileposts'!$G$21),"Y",IF(AND(H251&gt;='Intersection Mileposts'!$F$22,H251&lt;='Intersection Mileposts'!$G$22),"Y",IF(AND(H251&gt;='Intersection Mileposts'!$F$23,H251&lt;='Intersection Mileposts'!$G$23),"Y",IF(AND(H251&gt;='Intersection Mileposts'!$F$24,H251&lt;='Intersection Mileposts'!$G$24),"Y",IF(AND(H251&gt;='Intersection Mileposts'!$F$25,H251&lt;='Intersection Mileposts'!$G$25),"Y",IF(AND(H251&gt;='Intersection Mileposts'!$F$26,H251&lt;='Intersection Mileposts'!$G$26),"Y",IF(AND(H251&gt;='Intersection Mileposts'!$F$27,H251&lt;='Intersection Mileposts'!$G$27),"Y",IF(AND(H251&gt;='Intersection Mileposts'!$F$28,H251&lt;='Intersection Mileposts'!$G$28),"Y",IF(AND(H251&gt;='Intersection Mileposts'!$F$29,H251&lt;='Intersection Mileposts'!$G$29),"Y", IF(AND(H251&gt;='Intersection Mileposts'!$F$30,H251&lt;='Intersection Mileposts'!$G$30),"Y",IF(AND(H251&gt;='Intersection Mileposts'!$F$31,H251&lt;='Intersection Mileposts'!$G$31),"Y",IF(AND(H251&gt;='Intersection Mileposts'!$F$32,H251&lt;='Intersection Mileposts'!$G$32),"Y",IF(AND(H251&gt;='Intersection Mileposts'!$F$33,H251&lt;='Intersection Mileposts'!$G$33),"Y",IF(AND(H251&gt;='Intersection Mileposts'!$F$34,H251&lt;='Intersection Mileposts'!$G$34),"Y",IF(AND(H251&gt;='Intersection Mileposts'!$F$35,H251&lt;='Intersection Mileposts'!$G$35),"Y",IF(AND(H251&gt;='Intersection Mileposts'!$F$36,H251&lt;='Intersection Mileposts'!$G$36),"Y",IF(AND(H251&gt;='Intersection Mileposts'!$F$37,H251&lt;='Intersection Mileposts'!$G$37),"Y",IF(AND(H251&gt;='Intersection Mileposts'!$F$38,H251&lt;='Intersection Mileposts'!$G$38),"Y",IF(AND(H251&gt;='Intersection Mileposts'!$F$39,H251&lt;='Intersection Mileposts'!$G$39),"Y","N"))))))))))))))))))))))))))))))))))))</f>
        <v/>
      </c>
    </row>
    <row r="252" spans="1:46" x14ac:dyDescent="0.35">
      <c r="A252" s="271"/>
      <c r="B252" s="269"/>
      <c r="C252" s="270"/>
      <c r="D252" s="270"/>
      <c r="E252" s="270"/>
      <c r="F252" s="270"/>
      <c r="G252" s="272"/>
      <c r="H252" s="273"/>
      <c r="I252" s="271"/>
      <c r="J252" s="268"/>
      <c r="K252" s="268"/>
      <c r="L252" s="274"/>
      <c r="M252" s="275"/>
      <c r="N252" s="276"/>
      <c r="P252" s="291" t="str">
        <f>IF(R252 = "", "", COUNT($R$4:R252))</f>
        <v/>
      </c>
      <c r="Q252" s="291" t="str">
        <f t="shared" si="25"/>
        <v/>
      </c>
      <c r="R252" s="292" t="str">
        <f t="shared" si="26"/>
        <v/>
      </c>
      <c r="S252" s="293" t="str">
        <f t="shared" si="28"/>
        <v/>
      </c>
      <c r="T252" s="294" t="str">
        <f t="shared" si="29"/>
        <v/>
      </c>
      <c r="U252" s="295" t="str">
        <f t="shared" si="30"/>
        <v/>
      </c>
      <c r="V252" s="296" t="str">
        <f t="shared" si="31"/>
        <v/>
      </c>
      <c r="W252" s="8"/>
      <c r="AR252" s="2" t="str">
        <f t="shared" si="32"/>
        <v/>
      </c>
      <c r="AS252" s="2" t="str">
        <f t="shared" si="27"/>
        <v/>
      </c>
      <c r="AT252" s="2" t="str">
        <f>IF(AR252="","",IF(AND(H252&gt;='Intersection Mileposts'!$F$5,H252&lt;='Intersection Mileposts'!$G$5),"Y",IF(AND(H252&gt;='Intersection Mileposts'!$F$6,H252&lt;='Intersection Mileposts'!$G$6),"Y",IF(AND(H252&gt;='Intersection Mileposts'!$F$7,H252&lt;='Intersection Mileposts'!$G$7),"Y",IF(AND(H252&gt;='Intersection Mileposts'!$F$8,H252&lt;='Intersection Mileposts'!$G$8),"Y",IF(AND(H252&gt;='Intersection Mileposts'!$F$9,H252&lt;='Intersection Mileposts'!$G$9),"Y",IF(AND(H252&gt;='Intersection Mileposts'!$F$10,H252&lt;='Intersection Mileposts'!$G$10),"Y",IF(AND(H252&gt;='Intersection Mileposts'!$F$11,H252&lt;='Intersection Mileposts'!$G$11),"Y",IF(AND(H252&gt;='Intersection Mileposts'!$F$12,H252&lt;='Intersection Mileposts'!$G$12),"Y",IF(AND(H252&gt;='Intersection Mileposts'!$F$13,H252&lt;='Intersection Mileposts'!$G$13),"Y",IF(AND(H252&gt;='Intersection Mileposts'!$F$14,H252&lt;='Intersection Mileposts'!$G$14),"Y",IF(AND(H252&gt;='Intersection Mileposts'!$F$15,H252&lt;='Intersection Mileposts'!$G$15),"Y",IF(AND(H252&gt;='Intersection Mileposts'!$F$16,H252&lt;='Intersection Mileposts'!$G$16),"Y",IF(AND(H252&gt;='Intersection Mileposts'!$F$17,H252&lt;='Intersection Mileposts'!$G$17),"Y",IF(AND(H252&gt;='Intersection Mileposts'!$F$18,H252&lt;='Intersection Mileposts'!$G$18),"Y",IF(AND(H252&gt;='Intersection Mileposts'!$F$19,H252&lt;='Intersection Mileposts'!$G$19),"Y",IF(AND(H252&gt;='Intersection Mileposts'!$F$20,H252&lt;='Intersection Mileposts'!$G$20),"Y",IF(AND(H252&gt;='Intersection Mileposts'!$F$21,H252&lt;='Intersection Mileposts'!$G$21),"Y",IF(AND(H252&gt;='Intersection Mileposts'!$F$22,H252&lt;='Intersection Mileposts'!$G$22),"Y",IF(AND(H252&gt;='Intersection Mileposts'!$F$23,H252&lt;='Intersection Mileposts'!$G$23),"Y",IF(AND(H252&gt;='Intersection Mileposts'!$F$24,H252&lt;='Intersection Mileposts'!$G$24),"Y",IF(AND(H252&gt;='Intersection Mileposts'!$F$25,H252&lt;='Intersection Mileposts'!$G$25),"Y",IF(AND(H252&gt;='Intersection Mileposts'!$F$26,H252&lt;='Intersection Mileposts'!$G$26),"Y",IF(AND(H252&gt;='Intersection Mileposts'!$F$27,H252&lt;='Intersection Mileposts'!$G$27),"Y",IF(AND(H252&gt;='Intersection Mileposts'!$F$28,H252&lt;='Intersection Mileposts'!$G$28),"Y",IF(AND(H252&gt;='Intersection Mileposts'!$F$29,H252&lt;='Intersection Mileposts'!$G$29),"Y", IF(AND(H252&gt;='Intersection Mileposts'!$F$30,H252&lt;='Intersection Mileposts'!$G$30),"Y",IF(AND(H252&gt;='Intersection Mileposts'!$F$31,H252&lt;='Intersection Mileposts'!$G$31),"Y",IF(AND(H252&gt;='Intersection Mileposts'!$F$32,H252&lt;='Intersection Mileposts'!$G$32),"Y",IF(AND(H252&gt;='Intersection Mileposts'!$F$33,H252&lt;='Intersection Mileposts'!$G$33),"Y",IF(AND(H252&gt;='Intersection Mileposts'!$F$34,H252&lt;='Intersection Mileposts'!$G$34),"Y",IF(AND(H252&gt;='Intersection Mileposts'!$F$35,H252&lt;='Intersection Mileposts'!$G$35),"Y",IF(AND(H252&gt;='Intersection Mileposts'!$F$36,H252&lt;='Intersection Mileposts'!$G$36),"Y",IF(AND(H252&gt;='Intersection Mileposts'!$F$37,H252&lt;='Intersection Mileposts'!$G$37),"Y",IF(AND(H252&gt;='Intersection Mileposts'!$F$38,H252&lt;='Intersection Mileposts'!$G$38),"Y",IF(AND(H252&gt;='Intersection Mileposts'!$F$39,H252&lt;='Intersection Mileposts'!$G$39),"Y","N"))))))))))))))))))))))))))))))))))))</f>
        <v/>
      </c>
    </row>
    <row r="253" spans="1:46" x14ac:dyDescent="0.35">
      <c r="A253" s="271"/>
      <c r="B253" s="269"/>
      <c r="C253" s="270"/>
      <c r="D253" s="270"/>
      <c r="E253" s="270"/>
      <c r="F253" s="270"/>
      <c r="G253" s="272"/>
      <c r="H253" s="273"/>
      <c r="I253" s="271"/>
      <c r="J253" s="268"/>
      <c r="K253" s="268"/>
      <c r="L253" s="274"/>
      <c r="M253" s="275"/>
      <c r="N253" s="276"/>
      <c r="P253" s="291" t="str">
        <f>IF(R253 = "", "", COUNT($R$4:R253))</f>
        <v/>
      </c>
      <c r="Q253" s="291" t="str">
        <f t="shared" si="25"/>
        <v/>
      </c>
      <c r="R253" s="292" t="str">
        <f t="shared" si="26"/>
        <v/>
      </c>
      <c r="S253" s="293" t="str">
        <f t="shared" si="28"/>
        <v/>
      </c>
      <c r="T253" s="294" t="str">
        <f t="shared" si="29"/>
        <v/>
      </c>
      <c r="U253" s="295" t="str">
        <f t="shared" si="30"/>
        <v/>
      </c>
      <c r="V253" s="296" t="str">
        <f t="shared" si="31"/>
        <v/>
      </c>
      <c r="W253" s="8"/>
      <c r="AR253" s="2" t="str">
        <f t="shared" si="32"/>
        <v/>
      </c>
      <c r="AS253" s="2" t="str">
        <f t="shared" si="27"/>
        <v/>
      </c>
      <c r="AT253" s="2" t="str">
        <f>IF(AR253="","",IF(AND(H253&gt;='Intersection Mileposts'!$F$5,H253&lt;='Intersection Mileposts'!$G$5),"Y",IF(AND(H253&gt;='Intersection Mileposts'!$F$6,H253&lt;='Intersection Mileposts'!$G$6),"Y",IF(AND(H253&gt;='Intersection Mileposts'!$F$7,H253&lt;='Intersection Mileposts'!$G$7),"Y",IF(AND(H253&gt;='Intersection Mileposts'!$F$8,H253&lt;='Intersection Mileposts'!$G$8),"Y",IF(AND(H253&gt;='Intersection Mileposts'!$F$9,H253&lt;='Intersection Mileposts'!$G$9),"Y",IF(AND(H253&gt;='Intersection Mileposts'!$F$10,H253&lt;='Intersection Mileposts'!$G$10),"Y",IF(AND(H253&gt;='Intersection Mileposts'!$F$11,H253&lt;='Intersection Mileposts'!$G$11),"Y",IF(AND(H253&gt;='Intersection Mileposts'!$F$12,H253&lt;='Intersection Mileposts'!$G$12),"Y",IF(AND(H253&gt;='Intersection Mileposts'!$F$13,H253&lt;='Intersection Mileposts'!$G$13),"Y",IF(AND(H253&gt;='Intersection Mileposts'!$F$14,H253&lt;='Intersection Mileposts'!$G$14),"Y",IF(AND(H253&gt;='Intersection Mileposts'!$F$15,H253&lt;='Intersection Mileposts'!$G$15),"Y",IF(AND(H253&gt;='Intersection Mileposts'!$F$16,H253&lt;='Intersection Mileposts'!$G$16),"Y",IF(AND(H253&gt;='Intersection Mileposts'!$F$17,H253&lt;='Intersection Mileposts'!$G$17),"Y",IF(AND(H253&gt;='Intersection Mileposts'!$F$18,H253&lt;='Intersection Mileposts'!$G$18),"Y",IF(AND(H253&gt;='Intersection Mileposts'!$F$19,H253&lt;='Intersection Mileposts'!$G$19),"Y",IF(AND(H253&gt;='Intersection Mileposts'!$F$20,H253&lt;='Intersection Mileposts'!$G$20),"Y",IF(AND(H253&gt;='Intersection Mileposts'!$F$21,H253&lt;='Intersection Mileposts'!$G$21),"Y",IF(AND(H253&gt;='Intersection Mileposts'!$F$22,H253&lt;='Intersection Mileposts'!$G$22),"Y",IF(AND(H253&gt;='Intersection Mileposts'!$F$23,H253&lt;='Intersection Mileposts'!$G$23),"Y",IF(AND(H253&gt;='Intersection Mileposts'!$F$24,H253&lt;='Intersection Mileposts'!$G$24),"Y",IF(AND(H253&gt;='Intersection Mileposts'!$F$25,H253&lt;='Intersection Mileposts'!$G$25),"Y",IF(AND(H253&gt;='Intersection Mileposts'!$F$26,H253&lt;='Intersection Mileposts'!$G$26),"Y",IF(AND(H253&gt;='Intersection Mileposts'!$F$27,H253&lt;='Intersection Mileposts'!$G$27),"Y",IF(AND(H253&gt;='Intersection Mileposts'!$F$28,H253&lt;='Intersection Mileposts'!$G$28),"Y",IF(AND(H253&gt;='Intersection Mileposts'!$F$29,H253&lt;='Intersection Mileposts'!$G$29),"Y", IF(AND(H253&gt;='Intersection Mileposts'!$F$30,H253&lt;='Intersection Mileposts'!$G$30),"Y",IF(AND(H253&gt;='Intersection Mileposts'!$F$31,H253&lt;='Intersection Mileposts'!$G$31),"Y",IF(AND(H253&gt;='Intersection Mileposts'!$F$32,H253&lt;='Intersection Mileposts'!$G$32),"Y",IF(AND(H253&gt;='Intersection Mileposts'!$F$33,H253&lt;='Intersection Mileposts'!$G$33),"Y",IF(AND(H253&gt;='Intersection Mileposts'!$F$34,H253&lt;='Intersection Mileposts'!$G$34),"Y",IF(AND(H253&gt;='Intersection Mileposts'!$F$35,H253&lt;='Intersection Mileposts'!$G$35),"Y",IF(AND(H253&gt;='Intersection Mileposts'!$F$36,H253&lt;='Intersection Mileposts'!$G$36),"Y",IF(AND(H253&gt;='Intersection Mileposts'!$F$37,H253&lt;='Intersection Mileposts'!$G$37),"Y",IF(AND(H253&gt;='Intersection Mileposts'!$F$38,H253&lt;='Intersection Mileposts'!$G$38),"Y",IF(AND(H253&gt;='Intersection Mileposts'!$F$39,H253&lt;='Intersection Mileposts'!$G$39),"Y","N"))))))))))))))))))))))))))))))))))))</f>
        <v/>
      </c>
    </row>
    <row r="254" spans="1:46" x14ac:dyDescent="0.35">
      <c r="A254" s="271"/>
      <c r="B254" s="269"/>
      <c r="C254" s="270"/>
      <c r="D254" s="270"/>
      <c r="E254" s="270"/>
      <c r="F254" s="270"/>
      <c r="G254" s="272"/>
      <c r="H254" s="273"/>
      <c r="I254" s="271"/>
      <c r="J254" s="268"/>
      <c r="K254" s="268"/>
      <c r="L254" s="274"/>
      <c r="M254" s="275"/>
      <c r="N254" s="276"/>
      <c r="P254" s="291" t="str">
        <f>IF(R254 = "", "", COUNT($R$4:R254))</f>
        <v/>
      </c>
      <c r="Q254" s="291" t="str">
        <f t="shared" si="25"/>
        <v/>
      </c>
      <c r="R254" s="292" t="str">
        <f t="shared" si="26"/>
        <v/>
      </c>
      <c r="S254" s="293" t="str">
        <f t="shared" si="28"/>
        <v/>
      </c>
      <c r="T254" s="294" t="str">
        <f t="shared" si="29"/>
        <v/>
      </c>
      <c r="U254" s="295" t="str">
        <f t="shared" si="30"/>
        <v/>
      </c>
      <c r="V254" s="296" t="str">
        <f t="shared" si="31"/>
        <v/>
      </c>
      <c r="W254" s="8"/>
      <c r="AR254" s="2" t="str">
        <f t="shared" si="32"/>
        <v/>
      </c>
      <c r="AS254" s="2" t="str">
        <f t="shared" si="27"/>
        <v/>
      </c>
      <c r="AT254" s="2" t="str">
        <f>IF(AR254="","",IF(AND(H254&gt;='Intersection Mileposts'!$F$5,H254&lt;='Intersection Mileposts'!$G$5),"Y",IF(AND(H254&gt;='Intersection Mileposts'!$F$6,H254&lt;='Intersection Mileposts'!$G$6),"Y",IF(AND(H254&gt;='Intersection Mileposts'!$F$7,H254&lt;='Intersection Mileposts'!$G$7),"Y",IF(AND(H254&gt;='Intersection Mileposts'!$F$8,H254&lt;='Intersection Mileposts'!$G$8),"Y",IF(AND(H254&gt;='Intersection Mileposts'!$F$9,H254&lt;='Intersection Mileposts'!$G$9),"Y",IF(AND(H254&gt;='Intersection Mileposts'!$F$10,H254&lt;='Intersection Mileposts'!$G$10),"Y",IF(AND(H254&gt;='Intersection Mileposts'!$F$11,H254&lt;='Intersection Mileposts'!$G$11),"Y",IF(AND(H254&gt;='Intersection Mileposts'!$F$12,H254&lt;='Intersection Mileposts'!$G$12),"Y",IF(AND(H254&gt;='Intersection Mileposts'!$F$13,H254&lt;='Intersection Mileposts'!$G$13),"Y",IF(AND(H254&gt;='Intersection Mileposts'!$F$14,H254&lt;='Intersection Mileposts'!$G$14),"Y",IF(AND(H254&gt;='Intersection Mileposts'!$F$15,H254&lt;='Intersection Mileposts'!$G$15),"Y",IF(AND(H254&gt;='Intersection Mileposts'!$F$16,H254&lt;='Intersection Mileposts'!$G$16),"Y",IF(AND(H254&gt;='Intersection Mileposts'!$F$17,H254&lt;='Intersection Mileposts'!$G$17),"Y",IF(AND(H254&gt;='Intersection Mileposts'!$F$18,H254&lt;='Intersection Mileposts'!$G$18),"Y",IF(AND(H254&gt;='Intersection Mileposts'!$F$19,H254&lt;='Intersection Mileposts'!$G$19),"Y",IF(AND(H254&gt;='Intersection Mileposts'!$F$20,H254&lt;='Intersection Mileposts'!$G$20),"Y",IF(AND(H254&gt;='Intersection Mileposts'!$F$21,H254&lt;='Intersection Mileposts'!$G$21),"Y",IF(AND(H254&gt;='Intersection Mileposts'!$F$22,H254&lt;='Intersection Mileposts'!$G$22),"Y",IF(AND(H254&gt;='Intersection Mileposts'!$F$23,H254&lt;='Intersection Mileposts'!$G$23),"Y",IF(AND(H254&gt;='Intersection Mileposts'!$F$24,H254&lt;='Intersection Mileposts'!$G$24),"Y",IF(AND(H254&gt;='Intersection Mileposts'!$F$25,H254&lt;='Intersection Mileposts'!$G$25),"Y",IF(AND(H254&gt;='Intersection Mileposts'!$F$26,H254&lt;='Intersection Mileposts'!$G$26),"Y",IF(AND(H254&gt;='Intersection Mileposts'!$F$27,H254&lt;='Intersection Mileposts'!$G$27),"Y",IF(AND(H254&gt;='Intersection Mileposts'!$F$28,H254&lt;='Intersection Mileposts'!$G$28),"Y",IF(AND(H254&gt;='Intersection Mileposts'!$F$29,H254&lt;='Intersection Mileposts'!$G$29),"Y", IF(AND(H254&gt;='Intersection Mileposts'!$F$30,H254&lt;='Intersection Mileposts'!$G$30),"Y",IF(AND(H254&gt;='Intersection Mileposts'!$F$31,H254&lt;='Intersection Mileposts'!$G$31),"Y",IF(AND(H254&gt;='Intersection Mileposts'!$F$32,H254&lt;='Intersection Mileposts'!$G$32),"Y",IF(AND(H254&gt;='Intersection Mileposts'!$F$33,H254&lt;='Intersection Mileposts'!$G$33),"Y",IF(AND(H254&gt;='Intersection Mileposts'!$F$34,H254&lt;='Intersection Mileposts'!$G$34),"Y",IF(AND(H254&gt;='Intersection Mileposts'!$F$35,H254&lt;='Intersection Mileposts'!$G$35),"Y",IF(AND(H254&gt;='Intersection Mileposts'!$F$36,H254&lt;='Intersection Mileposts'!$G$36),"Y",IF(AND(H254&gt;='Intersection Mileposts'!$F$37,H254&lt;='Intersection Mileposts'!$G$37),"Y",IF(AND(H254&gt;='Intersection Mileposts'!$F$38,H254&lt;='Intersection Mileposts'!$G$38),"Y",IF(AND(H254&gt;='Intersection Mileposts'!$F$39,H254&lt;='Intersection Mileposts'!$G$39),"Y","N"))))))))))))))))))))))))))))))))))))</f>
        <v/>
      </c>
    </row>
    <row r="255" spans="1:46" x14ac:dyDescent="0.35">
      <c r="A255" s="271"/>
      <c r="B255" s="269"/>
      <c r="C255" s="270"/>
      <c r="D255" s="270"/>
      <c r="E255" s="270"/>
      <c r="F255" s="270"/>
      <c r="G255" s="272"/>
      <c r="H255" s="273"/>
      <c r="I255" s="271"/>
      <c r="J255" s="268"/>
      <c r="K255" s="268"/>
      <c r="L255" s="274"/>
      <c r="M255" s="275"/>
      <c r="N255" s="276"/>
      <c r="P255" s="291" t="str">
        <f>IF(R255 = "", "", COUNT($R$4:R255))</f>
        <v/>
      </c>
      <c r="Q255" s="291" t="str">
        <f t="shared" si="25"/>
        <v/>
      </c>
      <c r="R255" s="292" t="str">
        <f t="shared" si="26"/>
        <v/>
      </c>
      <c r="S255" s="293" t="str">
        <f t="shared" si="28"/>
        <v/>
      </c>
      <c r="T255" s="294" t="str">
        <f t="shared" si="29"/>
        <v/>
      </c>
      <c r="U255" s="295" t="str">
        <f t="shared" si="30"/>
        <v/>
      </c>
      <c r="V255" s="296" t="str">
        <f t="shared" si="31"/>
        <v/>
      </c>
      <c r="W255" s="8"/>
      <c r="AR255" s="2" t="str">
        <f t="shared" si="32"/>
        <v/>
      </c>
      <c r="AS255" s="2" t="str">
        <f t="shared" si="27"/>
        <v/>
      </c>
      <c r="AT255" s="2" t="str">
        <f>IF(AR255="","",IF(AND(H255&gt;='Intersection Mileposts'!$F$5,H255&lt;='Intersection Mileposts'!$G$5),"Y",IF(AND(H255&gt;='Intersection Mileposts'!$F$6,H255&lt;='Intersection Mileposts'!$G$6),"Y",IF(AND(H255&gt;='Intersection Mileposts'!$F$7,H255&lt;='Intersection Mileposts'!$G$7),"Y",IF(AND(H255&gt;='Intersection Mileposts'!$F$8,H255&lt;='Intersection Mileposts'!$G$8),"Y",IF(AND(H255&gt;='Intersection Mileposts'!$F$9,H255&lt;='Intersection Mileposts'!$G$9),"Y",IF(AND(H255&gt;='Intersection Mileposts'!$F$10,H255&lt;='Intersection Mileposts'!$G$10),"Y",IF(AND(H255&gt;='Intersection Mileposts'!$F$11,H255&lt;='Intersection Mileposts'!$G$11),"Y",IF(AND(H255&gt;='Intersection Mileposts'!$F$12,H255&lt;='Intersection Mileposts'!$G$12),"Y",IF(AND(H255&gt;='Intersection Mileposts'!$F$13,H255&lt;='Intersection Mileposts'!$G$13),"Y",IF(AND(H255&gt;='Intersection Mileposts'!$F$14,H255&lt;='Intersection Mileposts'!$G$14),"Y",IF(AND(H255&gt;='Intersection Mileposts'!$F$15,H255&lt;='Intersection Mileposts'!$G$15),"Y",IF(AND(H255&gt;='Intersection Mileposts'!$F$16,H255&lt;='Intersection Mileposts'!$G$16),"Y",IF(AND(H255&gt;='Intersection Mileposts'!$F$17,H255&lt;='Intersection Mileposts'!$G$17),"Y",IF(AND(H255&gt;='Intersection Mileposts'!$F$18,H255&lt;='Intersection Mileposts'!$G$18),"Y",IF(AND(H255&gt;='Intersection Mileposts'!$F$19,H255&lt;='Intersection Mileposts'!$G$19),"Y",IF(AND(H255&gt;='Intersection Mileposts'!$F$20,H255&lt;='Intersection Mileposts'!$G$20),"Y",IF(AND(H255&gt;='Intersection Mileposts'!$F$21,H255&lt;='Intersection Mileposts'!$G$21),"Y",IF(AND(H255&gt;='Intersection Mileposts'!$F$22,H255&lt;='Intersection Mileposts'!$G$22),"Y",IF(AND(H255&gt;='Intersection Mileposts'!$F$23,H255&lt;='Intersection Mileposts'!$G$23),"Y",IF(AND(H255&gt;='Intersection Mileposts'!$F$24,H255&lt;='Intersection Mileposts'!$G$24),"Y",IF(AND(H255&gt;='Intersection Mileposts'!$F$25,H255&lt;='Intersection Mileposts'!$G$25),"Y",IF(AND(H255&gt;='Intersection Mileposts'!$F$26,H255&lt;='Intersection Mileposts'!$G$26),"Y",IF(AND(H255&gt;='Intersection Mileposts'!$F$27,H255&lt;='Intersection Mileposts'!$G$27),"Y",IF(AND(H255&gt;='Intersection Mileposts'!$F$28,H255&lt;='Intersection Mileposts'!$G$28),"Y",IF(AND(H255&gt;='Intersection Mileposts'!$F$29,H255&lt;='Intersection Mileposts'!$G$29),"Y", IF(AND(H255&gt;='Intersection Mileposts'!$F$30,H255&lt;='Intersection Mileposts'!$G$30),"Y",IF(AND(H255&gt;='Intersection Mileposts'!$F$31,H255&lt;='Intersection Mileposts'!$G$31),"Y",IF(AND(H255&gt;='Intersection Mileposts'!$F$32,H255&lt;='Intersection Mileposts'!$G$32),"Y",IF(AND(H255&gt;='Intersection Mileposts'!$F$33,H255&lt;='Intersection Mileposts'!$G$33),"Y",IF(AND(H255&gt;='Intersection Mileposts'!$F$34,H255&lt;='Intersection Mileposts'!$G$34),"Y",IF(AND(H255&gt;='Intersection Mileposts'!$F$35,H255&lt;='Intersection Mileposts'!$G$35),"Y",IF(AND(H255&gt;='Intersection Mileposts'!$F$36,H255&lt;='Intersection Mileposts'!$G$36),"Y",IF(AND(H255&gt;='Intersection Mileposts'!$F$37,H255&lt;='Intersection Mileposts'!$G$37),"Y",IF(AND(H255&gt;='Intersection Mileposts'!$F$38,H255&lt;='Intersection Mileposts'!$G$38),"Y",IF(AND(H255&gt;='Intersection Mileposts'!$F$39,H255&lt;='Intersection Mileposts'!$G$39),"Y","N"))))))))))))))))))))))))))))))))))))</f>
        <v/>
      </c>
    </row>
    <row r="256" spans="1:46" x14ac:dyDescent="0.35">
      <c r="A256" s="271"/>
      <c r="B256" s="269"/>
      <c r="C256" s="270"/>
      <c r="D256" s="270"/>
      <c r="E256" s="270"/>
      <c r="F256" s="270"/>
      <c r="G256" s="272"/>
      <c r="H256" s="273"/>
      <c r="I256" s="271"/>
      <c r="J256" s="268"/>
      <c r="K256" s="268"/>
      <c r="L256" s="274"/>
      <c r="M256" s="275"/>
      <c r="N256" s="276"/>
      <c r="P256" s="291" t="str">
        <f>IF(R256 = "", "", COUNT($R$4:R256))</f>
        <v/>
      </c>
      <c r="Q256" s="291" t="str">
        <f t="shared" si="25"/>
        <v/>
      </c>
      <c r="R256" s="292" t="str">
        <f t="shared" si="26"/>
        <v/>
      </c>
      <c r="S256" s="293" t="str">
        <f t="shared" si="28"/>
        <v/>
      </c>
      <c r="T256" s="294" t="str">
        <f t="shared" si="29"/>
        <v/>
      </c>
      <c r="U256" s="295" t="str">
        <f t="shared" si="30"/>
        <v/>
      </c>
      <c r="V256" s="296" t="str">
        <f t="shared" si="31"/>
        <v/>
      </c>
      <c r="W256" s="8"/>
      <c r="AR256" s="2" t="str">
        <f t="shared" si="32"/>
        <v/>
      </c>
      <c r="AS256" s="2" t="str">
        <f t="shared" si="27"/>
        <v/>
      </c>
      <c r="AT256" s="2" t="str">
        <f>IF(AR256="","",IF(AND(H256&gt;='Intersection Mileposts'!$F$5,H256&lt;='Intersection Mileposts'!$G$5),"Y",IF(AND(H256&gt;='Intersection Mileposts'!$F$6,H256&lt;='Intersection Mileposts'!$G$6),"Y",IF(AND(H256&gt;='Intersection Mileposts'!$F$7,H256&lt;='Intersection Mileposts'!$G$7),"Y",IF(AND(H256&gt;='Intersection Mileposts'!$F$8,H256&lt;='Intersection Mileposts'!$G$8),"Y",IF(AND(H256&gt;='Intersection Mileposts'!$F$9,H256&lt;='Intersection Mileposts'!$G$9),"Y",IF(AND(H256&gt;='Intersection Mileposts'!$F$10,H256&lt;='Intersection Mileposts'!$G$10),"Y",IF(AND(H256&gt;='Intersection Mileposts'!$F$11,H256&lt;='Intersection Mileposts'!$G$11),"Y",IF(AND(H256&gt;='Intersection Mileposts'!$F$12,H256&lt;='Intersection Mileposts'!$G$12),"Y",IF(AND(H256&gt;='Intersection Mileposts'!$F$13,H256&lt;='Intersection Mileposts'!$G$13),"Y",IF(AND(H256&gt;='Intersection Mileposts'!$F$14,H256&lt;='Intersection Mileposts'!$G$14),"Y",IF(AND(H256&gt;='Intersection Mileposts'!$F$15,H256&lt;='Intersection Mileposts'!$G$15),"Y",IF(AND(H256&gt;='Intersection Mileposts'!$F$16,H256&lt;='Intersection Mileposts'!$G$16),"Y",IF(AND(H256&gt;='Intersection Mileposts'!$F$17,H256&lt;='Intersection Mileposts'!$G$17),"Y",IF(AND(H256&gt;='Intersection Mileposts'!$F$18,H256&lt;='Intersection Mileposts'!$G$18),"Y",IF(AND(H256&gt;='Intersection Mileposts'!$F$19,H256&lt;='Intersection Mileposts'!$G$19),"Y",IF(AND(H256&gt;='Intersection Mileposts'!$F$20,H256&lt;='Intersection Mileposts'!$G$20),"Y",IF(AND(H256&gt;='Intersection Mileposts'!$F$21,H256&lt;='Intersection Mileposts'!$G$21),"Y",IF(AND(H256&gt;='Intersection Mileposts'!$F$22,H256&lt;='Intersection Mileposts'!$G$22),"Y",IF(AND(H256&gt;='Intersection Mileposts'!$F$23,H256&lt;='Intersection Mileposts'!$G$23),"Y",IF(AND(H256&gt;='Intersection Mileposts'!$F$24,H256&lt;='Intersection Mileposts'!$G$24),"Y",IF(AND(H256&gt;='Intersection Mileposts'!$F$25,H256&lt;='Intersection Mileposts'!$G$25),"Y",IF(AND(H256&gt;='Intersection Mileposts'!$F$26,H256&lt;='Intersection Mileposts'!$G$26),"Y",IF(AND(H256&gt;='Intersection Mileposts'!$F$27,H256&lt;='Intersection Mileposts'!$G$27),"Y",IF(AND(H256&gt;='Intersection Mileposts'!$F$28,H256&lt;='Intersection Mileposts'!$G$28),"Y",IF(AND(H256&gt;='Intersection Mileposts'!$F$29,H256&lt;='Intersection Mileposts'!$G$29),"Y", IF(AND(H256&gt;='Intersection Mileposts'!$F$30,H256&lt;='Intersection Mileposts'!$G$30),"Y",IF(AND(H256&gt;='Intersection Mileposts'!$F$31,H256&lt;='Intersection Mileposts'!$G$31),"Y",IF(AND(H256&gt;='Intersection Mileposts'!$F$32,H256&lt;='Intersection Mileposts'!$G$32),"Y",IF(AND(H256&gt;='Intersection Mileposts'!$F$33,H256&lt;='Intersection Mileposts'!$G$33),"Y",IF(AND(H256&gt;='Intersection Mileposts'!$F$34,H256&lt;='Intersection Mileposts'!$G$34),"Y",IF(AND(H256&gt;='Intersection Mileposts'!$F$35,H256&lt;='Intersection Mileposts'!$G$35),"Y",IF(AND(H256&gt;='Intersection Mileposts'!$F$36,H256&lt;='Intersection Mileposts'!$G$36),"Y",IF(AND(H256&gt;='Intersection Mileposts'!$F$37,H256&lt;='Intersection Mileposts'!$G$37),"Y",IF(AND(H256&gt;='Intersection Mileposts'!$F$38,H256&lt;='Intersection Mileposts'!$G$38),"Y",IF(AND(H256&gt;='Intersection Mileposts'!$F$39,H256&lt;='Intersection Mileposts'!$G$39),"Y","N"))))))))))))))))))))))))))))))))))))</f>
        <v/>
      </c>
    </row>
    <row r="257" spans="1:46" x14ac:dyDescent="0.35">
      <c r="A257" s="271"/>
      <c r="B257" s="269"/>
      <c r="C257" s="270"/>
      <c r="D257" s="270"/>
      <c r="E257" s="270"/>
      <c r="F257" s="270"/>
      <c r="G257" s="272"/>
      <c r="H257" s="273"/>
      <c r="I257" s="271"/>
      <c r="J257" s="268"/>
      <c r="K257" s="268"/>
      <c r="L257" s="274"/>
      <c r="M257" s="275"/>
      <c r="N257" s="276"/>
      <c r="P257" s="291" t="str">
        <f>IF(R257 = "", "", COUNT($R$4:R257))</f>
        <v/>
      </c>
      <c r="Q257" s="291" t="str">
        <f t="shared" si="25"/>
        <v/>
      </c>
      <c r="R257" s="292" t="str">
        <f t="shared" si="26"/>
        <v/>
      </c>
      <c r="S257" s="293" t="str">
        <f t="shared" si="28"/>
        <v/>
      </c>
      <c r="T257" s="294" t="str">
        <f t="shared" si="29"/>
        <v/>
      </c>
      <c r="U257" s="295" t="str">
        <f t="shared" si="30"/>
        <v/>
      </c>
      <c r="V257" s="296" t="str">
        <f t="shared" si="31"/>
        <v/>
      </c>
      <c r="W257" s="8"/>
      <c r="AR257" s="2" t="str">
        <f t="shared" si="32"/>
        <v/>
      </c>
      <c r="AS257" s="2" t="str">
        <f t="shared" si="27"/>
        <v/>
      </c>
      <c r="AT257" s="2" t="str">
        <f>IF(AR257="","",IF(AND(H257&gt;='Intersection Mileposts'!$F$5,H257&lt;='Intersection Mileposts'!$G$5),"Y",IF(AND(H257&gt;='Intersection Mileposts'!$F$6,H257&lt;='Intersection Mileposts'!$G$6),"Y",IF(AND(H257&gt;='Intersection Mileposts'!$F$7,H257&lt;='Intersection Mileposts'!$G$7),"Y",IF(AND(H257&gt;='Intersection Mileposts'!$F$8,H257&lt;='Intersection Mileposts'!$G$8),"Y",IF(AND(H257&gt;='Intersection Mileposts'!$F$9,H257&lt;='Intersection Mileposts'!$G$9),"Y",IF(AND(H257&gt;='Intersection Mileposts'!$F$10,H257&lt;='Intersection Mileposts'!$G$10),"Y",IF(AND(H257&gt;='Intersection Mileposts'!$F$11,H257&lt;='Intersection Mileposts'!$G$11),"Y",IF(AND(H257&gt;='Intersection Mileposts'!$F$12,H257&lt;='Intersection Mileposts'!$G$12),"Y",IF(AND(H257&gt;='Intersection Mileposts'!$F$13,H257&lt;='Intersection Mileposts'!$G$13),"Y",IF(AND(H257&gt;='Intersection Mileposts'!$F$14,H257&lt;='Intersection Mileposts'!$G$14),"Y",IF(AND(H257&gt;='Intersection Mileposts'!$F$15,H257&lt;='Intersection Mileposts'!$G$15),"Y",IF(AND(H257&gt;='Intersection Mileposts'!$F$16,H257&lt;='Intersection Mileposts'!$G$16),"Y",IF(AND(H257&gt;='Intersection Mileposts'!$F$17,H257&lt;='Intersection Mileposts'!$G$17),"Y",IF(AND(H257&gt;='Intersection Mileposts'!$F$18,H257&lt;='Intersection Mileposts'!$G$18),"Y",IF(AND(H257&gt;='Intersection Mileposts'!$F$19,H257&lt;='Intersection Mileposts'!$G$19),"Y",IF(AND(H257&gt;='Intersection Mileposts'!$F$20,H257&lt;='Intersection Mileposts'!$G$20),"Y",IF(AND(H257&gt;='Intersection Mileposts'!$F$21,H257&lt;='Intersection Mileposts'!$G$21),"Y",IF(AND(H257&gt;='Intersection Mileposts'!$F$22,H257&lt;='Intersection Mileposts'!$G$22),"Y",IF(AND(H257&gt;='Intersection Mileposts'!$F$23,H257&lt;='Intersection Mileposts'!$G$23),"Y",IF(AND(H257&gt;='Intersection Mileposts'!$F$24,H257&lt;='Intersection Mileposts'!$G$24),"Y",IF(AND(H257&gt;='Intersection Mileposts'!$F$25,H257&lt;='Intersection Mileposts'!$G$25),"Y",IF(AND(H257&gt;='Intersection Mileposts'!$F$26,H257&lt;='Intersection Mileposts'!$G$26),"Y",IF(AND(H257&gt;='Intersection Mileposts'!$F$27,H257&lt;='Intersection Mileposts'!$G$27),"Y",IF(AND(H257&gt;='Intersection Mileposts'!$F$28,H257&lt;='Intersection Mileposts'!$G$28),"Y",IF(AND(H257&gt;='Intersection Mileposts'!$F$29,H257&lt;='Intersection Mileposts'!$G$29),"Y", IF(AND(H257&gt;='Intersection Mileposts'!$F$30,H257&lt;='Intersection Mileposts'!$G$30),"Y",IF(AND(H257&gt;='Intersection Mileposts'!$F$31,H257&lt;='Intersection Mileposts'!$G$31),"Y",IF(AND(H257&gt;='Intersection Mileposts'!$F$32,H257&lt;='Intersection Mileposts'!$G$32),"Y",IF(AND(H257&gt;='Intersection Mileposts'!$F$33,H257&lt;='Intersection Mileposts'!$G$33),"Y",IF(AND(H257&gt;='Intersection Mileposts'!$F$34,H257&lt;='Intersection Mileposts'!$G$34),"Y",IF(AND(H257&gt;='Intersection Mileposts'!$F$35,H257&lt;='Intersection Mileposts'!$G$35),"Y",IF(AND(H257&gt;='Intersection Mileposts'!$F$36,H257&lt;='Intersection Mileposts'!$G$36),"Y",IF(AND(H257&gt;='Intersection Mileposts'!$F$37,H257&lt;='Intersection Mileposts'!$G$37),"Y",IF(AND(H257&gt;='Intersection Mileposts'!$F$38,H257&lt;='Intersection Mileposts'!$G$38),"Y",IF(AND(H257&gt;='Intersection Mileposts'!$F$39,H257&lt;='Intersection Mileposts'!$G$39),"Y","N"))))))))))))))))))))))))))))))))))))</f>
        <v/>
      </c>
    </row>
    <row r="258" spans="1:46" x14ac:dyDescent="0.35">
      <c r="A258" s="271"/>
      <c r="B258" s="269"/>
      <c r="C258" s="270"/>
      <c r="D258" s="270"/>
      <c r="E258" s="270"/>
      <c r="F258" s="270"/>
      <c r="G258" s="272"/>
      <c r="H258" s="273"/>
      <c r="I258" s="271"/>
      <c r="J258" s="268"/>
      <c r="K258" s="268"/>
      <c r="L258" s="274"/>
      <c r="M258" s="275"/>
      <c r="N258" s="276"/>
      <c r="P258" s="291" t="str">
        <f>IF(R258 = "", "", COUNT($R$4:R258))</f>
        <v/>
      </c>
      <c r="Q258" s="291" t="str">
        <f t="shared" si="25"/>
        <v/>
      </c>
      <c r="R258" s="292" t="str">
        <f t="shared" si="26"/>
        <v/>
      </c>
      <c r="S258" s="293" t="str">
        <f t="shared" si="28"/>
        <v/>
      </c>
      <c r="T258" s="294" t="str">
        <f t="shared" si="29"/>
        <v/>
      </c>
      <c r="U258" s="295" t="str">
        <f t="shared" si="30"/>
        <v/>
      </c>
      <c r="V258" s="296" t="str">
        <f t="shared" si="31"/>
        <v/>
      </c>
      <c r="W258" s="8"/>
      <c r="AR258" s="2" t="str">
        <f t="shared" si="32"/>
        <v/>
      </c>
      <c r="AS258" s="2" t="str">
        <f t="shared" si="27"/>
        <v/>
      </c>
      <c r="AT258" s="2" t="str">
        <f>IF(AR258="","",IF(AND(H258&gt;='Intersection Mileposts'!$F$5,H258&lt;='Intersection Mileposts'!$G$5),"Y",IF(AND(H258&gt;='Intersection Mileposts'!$F$6,H258&lt;='Intersection Mileposts'!$G$6),"Y",IF(AND(H258&gt;='Intersection Mileposts'!$F$7,H258&lt;='Intersection Mileposts'!$G$7),"Y",IF(AND(H258&gt;='Intersection Mileposts'!$F$8,H258&lt;='Intersection Mileposts'!$G$8),"Y",IF(AND(H258&gt;='Intersection Mileposts'!$F$9,H258&lt;='Intersection Mileposts'!$G$9),"Y",IF(AND(H258&gt;='Intersection Mileposts'!$F$10,H258&lt;='Intersection Mileposts'!$G$10),"Y",IF(AND(H258&gt;='Intersection Mileposts'!$F$11,H258&lt;='Intersection Mileposts'!$G$11),"Y",IF(AND(H258&gt;='Intersection Mileposts'!$F$12,H258&lt;='Intersection Mileposts'!$G$12),"Y",IF(AND(H258&gt;='Intersection Mileposts'!$F$13,H258&lt;='Intersection Mileposts'!$G$13),"Y",IF(AND(H258&gt;='Intersection Mileposts'!$F$14,H258&lt;='Intersection Mileposts'!$G$14),"Y",IF(AND(H258&gt;='Intersection Mileposts'!$F$15,H258&lt;='Intersection Mileposts'!$G$15),"Y",IF(AND(H258&gt;='Intersection Mileposts'!$F$16,H258&lt;='Intersection Mileposts'!$G$16),"Y",IF(AND(H258&gt;='Intersection Mileposts'!$F$17,H258&lt;='Intersection Mileposts'!$G$17),"Y",IF(AND(H258&gt;='Intersection Mileposts'!$F$18,H258&lt;='Intersection Mileposts'!$G$18),"Y",IF(AND(H258&gt;='Intersection Mileposts'!$F$19,H258&lt;='Intersection Mileposts'!$G$19),"Y",IF(AND(H258&gt;='Intersection Mileposts'!$F$20,H258&lt;='Intersection Mileposts'!$G$20),"Y",IF(AND(H258&gt;='Intersection Mileposts'!$F$21,H258&lt;='Intersection Mileposts'!$G$21),"Y",IF(AND(H258&gt;='Intersection Mileposts'!$F$22,H258&lt;='Intersection Mileposts'!$G$22),"Y",IF(AND(H258&gt;='Intersection Mileposts'!$F$23,H258&lt;='Intersection Mileposts'!$G$23),"Y",IF(AND(H258&gt;='Intersection Mileposts'!$F$24,H258&lt;='Intersection Mileposts'!$G$24),"Y",IF(AND(H258&gt;='Intersection Mileposts'!$F$25,H258&lt;='Intersection Mileposts'!$G$25),"Y",IF(AND(H258&gt;='Intersection Mileposts'!$F$26,H258&lt;='Intersection Mileposts'!$G$26),"Y",IF(AND(H258&gt;='Intersection Mileposts'!$F$27,H258&lt;='Intersection Mileposts'!$G$27),"Y",IF(AND(H258&gt;='Intersection Mileposts'!$F$28,H258&lt;='Intersection Mileposts'!$G$28),"Y",IF(AND(H258&gt;='Intersection Mileposts'!$F$29,H258&lt;='Intersection Mileposts'!$G$29),"Y", IF(AND(H258&gt;='Intersection Mileposts'!$F$30,H258&lt;='Intersection Mileposts'!$G$30),"Y",IF(AND(H258&gt;='Intersection Mileposts'!$F$31,H258&lt;='Intersection Mileposts'!$G$31),"Y",IF(AND(H258&gt;='Intersection Mileposts'!$F$32,H258&lt;='Intersection Mileposts'!$G$32),"Y",IF(AND(H258&gt;='Intersection Mileposts'!$F$33,H258&lt;='Intersection Mileposts'!$G$33),"Y",IF(AND(H258&gt;='Intersection Mileposts'!$F$34,H258&lt;='Intersection Mileposts'!$G$34),"Y",IF(AND(H258&gt;='Intersection Mileposts'!$F$35,H258&lt;='Intersection Mileposts'!$G$35),"Y",IF(AND(H258&gt;='Intersection Mileposts'!$F$36,H258&lt;='Intersection Mileposts'!$G$36),"Y",IF(AND(H258&gt;='Intersection Mileposts'!$F$37,H258&lt;='Intersection Mileposts'!$G$37),"Y",IF(AND(H258&gt;='Intersection Mileposts'!$F$38,H258&lt;='Intersection Mileposts'!$G$38),"Y",IF(AND(H258&gt;='Intersection Mileposts'!$F$39,H258&lt;='Intersection Mileposts'!$G$39),"Y","N"))))))))))))))))))))))))))))))))))))</f>
        <v/>
      </c>
    </row>
    <row r="259" spans="1:46" x14ac:dyDescent="0.35">
      <c r="A259" s="271"/>
      <c r="B259" s="269"/>
      <c r="C259" s="270"/>
      <c r="D259" s="270"/>
      <c r="E259" s="270"/>
      <c r="F259" s="270"/>
      <c r="G259" s="272"/>
      <c r="H259" s="273"/>
      <c r="I259" s="271"/>
      <c r="J259" s="268"/>
      <c r="K259" s="268"/>
      <c r="L259" s="274"/>
      <c r="M259" s="275"/>
      <c r="N259" s="276"/>
      <c r="P259" s="291" t="str">
        <f>IF(R259 = "", "", COUNT($R$4:R259))</f>
        <v/>
      </c>
      <c r="Q259" s="291" t="str">
        <f t="shared" si="25"/>
        <v/>
      </c>
      <c r="R259" s="292" t="str">
        <f t="shared" si="26"/>
        <v/>
      </c>
      <c r="S259" s="293" t="str">
        <f t="shared" si="28"/>
        <v/>
      </c>
      <c r="T259" s="294" t="str">
        <f t="shared" si="29"/>
        <v/>
      </c>
      <c r="U259" s="295" t="str">
        <f t="shared" si="30"/>
        <v/>
      </c>
      <c r="V259" s="296" t="str">
        <f t="shared" si="31"/>
        <v/>
      </c>
      <c r="W259" s="8"/>
      <c r="AR259" s="2" t="str">
        <f t="shared" si="32"/>
        <v/>
      </c>
      <c r="AS259" s="2" t="str">
        <f t="shared" si="27"/>
        <v/>
      </c>
      <c r="AT259" s="2" t="str">
        <f>IF(AR259="","",IF(AND(H259&gt;='Intersection Mileposts'!$F$5,H259&lt;='Intersection Mileposts'!$G$5),"Y",IF(AND(H259&gt;='Intersection Mileposts'!$F$6,H259&lt;='Intersection Mileposts'!$G$6),"Y",IF(AND(H259&gt;='Intersection Mileposts'!$F$7,H259&lt;='Intersection Mileposts'!$G$7),"Y",IF(AND(H259&gt;='Intersection Mileposts'!$F$8,H259&lt;='Intersection Mileposts'!$G$8),"Y",IF(AND(H259&gt;='Intersection Mileposts'!$F$9,H259&lt;='Intersection Mileposts'!$G$9),"Y",IF(AND(H259&gt;='Intersection Mileposts'!$F$10,H259&lt;='Intersection Mileposts'!$G$10),"Y",IF(AND(H259&gt;='Intersection Mileposts'!$F$11,H259&lt;='Intersection Mileposts'!$G$11),"Y",IF(AND(H259&gt;='Intersection Mileposts'!$F$12,H259&lt;='Intersection Mileposts'!$G$12),"Y",IF(AND(H259&gt;='Intersection Mileposts'!$F$13,H259&lt;='Intersection Mileposts'!$G$13),"Y",IF(AND(H259&gt;='Intersection Mileposts'!$F$14,H259&lt;='Intersection Mileposts'!$G$14),"Y",IF(AND(H259&gt;='Intersection Mileposts'!$F$15,H259&lt;='Intersection Mileposts'!$G$15),"Y",IF(AND(H259&gt;='Intersection Mileposts'!$F$16,H259&lt;='Intersection Mileposts'!$G$16),"Y",IF(AND(H259&gt;='Intersection Mileposts'!$F$17,H259&lt;='Intersection Mileposts'!$G$17),"Y",IF(AND(H259&gt;='Intersection Mileposts'!$F$18,H259&lt;='Intersection Mileposts'!$G$18),"Y",IF(AND(H259&gt;='Intersection Mileposts'!$F$19,H259&lt;='Intersection Mileposts'!$G$19),"Y",IF(AND(H259&gt;='Intersection Mileposts'!$F$20,H259&lt;='Intersection Mileposts'!$G$20),"Y",IF(AND(H259&gt;='Intersection Mileposts'!$F$21,H259&lt;='Intersection Mileposts'!$G$21),"Y",IF(AND(H259&gt;='Intersection Mileposts'!$F$22,H259&lt;='Intersection Mileposts'!$G$22),"Y",IF(AND(H259&gt;='Intersection Mileposts'!$F$23,H259&lt;='Intersection Mileposts'!$G$23),"Y",IF(AND(H259&gt;='Intersection Mileposts'!$F$24,H259&lt;='Intersection Mileposts'!$G$24),"Y",IF(AND(H259&gt;='Intersection Mileposts'!$F$25,H259&lt;='Intersection Mileposts'!$G$25),"Y",IF(AND(H259&gt;='Intersection Mileposts'!$F$26,H259&lt;='Intersection Mileposts'!$G$26),"Y",IF(AND(H259&gt;='Intersection Mileposts'!$F$27,H259&lt;='Intersection Mileposts'!$G$27),"Y",IF(AND(H259&gt;='Intersection Mileposts'!$F$28,H259&lt;='Intersection Mileposts'!$G$28),"Y",IF(AND(H259&gt;='Intersection Mileposts'!$F$29,H259&lt;='Intersection Mileposts'!$G$29),"Y", IF(AND(H259&gt;='Intersection Mileposts'!$F$30,H259&lt;='Intersection Mileposts'!$G$30),"Y",IF(AND(H259&gt;='Intersection Mileposts'!$F$31,H259&lt;='Intersection Mileposts'!$G$31),"Y",IF(AND(H259&gt;='Intersection Mileposts'!$F$32,H259&lt;='Intersection Mileposts'!$G$32),"Y",IF(AND(H259&gt;='Intersection Mileposts'!$F$33,H259&lt;='Intersection Mileposts'!$G$33),"Y",IF(AND(H259&gt;='Intersection Mileposts'!$F$34,H259&lt;='Intersection Mileposts'!$G$34),"Y",IF(AND(H259&gt;='Intersection Mileposts'!$F$35,H259&lt;='Intersection Mileposts'!$G$35),"Y",IF(AND(H259&gt;='Intersection Mileposts'!$F$36,H259&lt;='Intersection Mileposts'!$G$36),"Y",IF(AND(H259&gt;='Intersection Mileposts'!$F$37,H259&lt;='Intersection Mileposts'!$G$37),"Y",IF(AND(H259&gt;='Intersection Mileposts'!$F$38,H259&lt;='Intersection Mileposts'!$G$38),"Y",IF(AND(H259&gt;='Intersection Mileposts'!$F$39,H259&lt;='Intersection Mileposts'!$G$39),"Y","N"))))))))))))))))))))))))))))))))))))</f>
        <v/>
      </c>
    </row>
    <row r="260" spans="1:46" x14ac:dyDescent="0.35">
      <c r="A260" s="271"/>
      <c r="B260" s="269"/>
      <c r="C260" s="270"/>
      <c r="D260" s="270"/>
      <c r="E260" s="270"/>
      <c r="F260" s="270"/>
      <c r="G260" s="272"/>
      <c r="H260" s="273"/>
      <c r="I260" s="271"/>
      <c r="J260" s="268"/>
      <c r="K260" s="268"/>
      <c r="L260" s="274"/>
      <c r="M260" s="275"/>
      <c r="N260" s="276"/>
      <c r="P260" s="291" t="str">
        <f>IF(R260 = "", "", COUNT($R$4:R260))</f>
        <v/>
      </c>
      <c r="Q260" s="291" t="str">
        <f t="shared" ref="Q260:Q323" si="33">IF(B260="", "", YEAR(B260))</f>
        <v/>
      </c>
      <c r="R260" s="292" t="str">
        <f t="shared" ref="R260:R323" si="34">IF(A260="", "", IF(G260="",1,IF(G260="O",1,IF(G260="C",8.4,IF(G260="B",8.4,IF(G260="A",76.8,IF(G260="K",76.8,"ERR")))))))</f>
        <v/>
      </c>
      <c r="S260" s="293" t="str">
        <f t="shared" si="28"/>
        <v/>
      </c>
      <c r="T260" s="294" t="str">
        <f t="shared" si="29"/>
        <v/>
      </c>
      <c r="U260" s="295" t="str">
        <f t="shared" si="30"/>
        <v/>
      </c>
      <c r="V260" s="296" t="str">
        <f t="shared" si="31"/>
        <v/>
      </c>
      <c r="W260" s="8"/>
      <c r="AR260" s="2" t="str">
        <f t="shared" si="32"/>
        <v/>
      </c>
      <c r="AS260" s="2" t="str">
        <f t="shared" ref="AS260:AS323" si="35">IF(OR(M260="Y",N260="Y"),"Y","")</f>
        <v/>
      </c>
      <c r="AT260" s="2" t="str">
        <f>IF(AR260="","",IF(AND(H260&gt;='Intersection Mileposts'!$F$5,H260&lt;='Intersection Mileposts'!$G$5),"Y",IF(AND(H260&gt;='Intersection Mileposts'!$F$6,H260&lt;='Intersection Mileposts'!$G$6),"Y",IF(AND(H260&gt;='Intersection Mileposts'!$F$7,H260&lt;='Intersection Mileposts'!$G$7),"Y",IF(AND(H260&gt;='Intersection Mileposts'!$F$8,H260&lt;='Intersection Mileposts'!$G$8),"Y",IF(AND(H260&gt;='Intersection Mileposts'!$F$9,H260&lt;='Intersection Mileposts'!$G$9),"Y",IF(AND(H260&gt;='Intersection Mileposts'!$F$10,H260&lt;='Intersection Mileposts'!$G$10),"Y",IF(AND(H260&gt;='Intersection Mileposts'!$F$11,H260&lt;='Intersection Mileposts'!$G$11),"Y",IF(AND(H260&gt;='Intersection Mileposts'!$F$12,H260&lt;='Intersection Mileposts'!$G$12),"Y",IF(AND(H260&gt;='Intersection Mileposts'!$F$13,H260&lt;='Intersection Mileposts'!$G$13),"Y",IF(AND(H260&gt;='Intersection Mileposts'!$F$14,H260&lt;='Intersection Mileposts'!$G$14),"Y",IF(AND(H260&gt;='Intersection Mileposts'!$F$15,H260&lt;='Intersection Mileposts'!$G$15),"Y",IF(AND(H260&gt;='Intersection Mileposts'!$F$16,H260&lt;='Intersection Mileposts'!$G$16),"Y",IF(AND(H260&gt;='Intersection Mileposts'!$F$17,H260&lt;='Intersection Mileposts'!$G$17),"Y",IF(AND(H260&gt;='Intersection Mileposts'!$F$18,H260&lt;='Intersection Mileposts'!$G$18),"Y",IF(AND(H260&gt;='Intersection Mileposts'!$F$19,H260&lt;='Intersection Mileposts'!$G$19),"Y",IF(AND(H260&gt;='Intersection Mileposts'!$F$20,H260&lt;='Intersection Mileposts'!$G$20),"Y",IF(AND(H260&gt;='Intersection Mileposts'!$F$21,H260&lt;='Intersection Mileposts'!$G$21),"Y",IF(AND(H260&gt;='Intersection Mileposts'!$F$22,H260&lt;='Intersection Mileposts'!$G$22),"Y",IF(AND(H260&gt;='Intersection Mileposts'!$F$23,H260&lt;='Intersection Mileposts'!$G$23),"Y",IF(AND(H260&gt;='Intersection Mileposts'!$F$24,H260&lt;='Intersection Mileposts'!$G$24),"Y",IF(AND(H260&gt;='Intersection Mileposts'!$F$25,H260&lt;='Intersection Mileposts'!$G$25),"Y",IF(AND(H260&gt;='Intersection Mileposts'!$F$26,H260&lt;='Intersection Mileposts'!$G$26),"Y",IF(AND(H260&gt;='Intersection Mileposts'!$F$27,H260&lt;='Intersection Mileposts'!$G$27),"Y",IF(AND(H260&gt;='Intersection Mileposts'!$F$28,H260&lt;='Intersection Mileposts'!$G$28),"Y",IF(AND(H260&gt;='Intersection Mileposts'!$F$29,H260&lt;='Intersection Mileposts'!$G$29),"Y", IF(AND(H260&gt;='Intersection Mileposts'!$F$30,H260&lt;='Intersection Mileposts'!$G$30),"Y",IF(AND(H260&gt;='Intersection Mileposts'!$F$31,H260&lt;='Intersection Mileposts'!$G$31),"Y",IF(AND(H260&gt;='Intersection Mileposts'!$F$32,H260&lt;='Intersection Mileposts'!$G$32),"Y",IF(AND(H260&gt;='Intersection Mileposts'!$F$33,H260&lt;='Intersection Mileposts'!$G$33),"Y",IF(AND(H260&gt;='Intersection Mileposts'!$F$34,H260&lt;='Intersection Mileposts'!$G$34),"Y",IF(AND(H260&gt;='Intersection Mileposts'!$F$35,H260&lt;='Intersection Mileposts'!$G$35),"Y",IF(AND(H260&gt;='Intersection Mileposts'!$F$36,H260&lt;='Intersection Mileposts'!$G$36),"Y",IF(AND(H260&gt;='Intersection Mileposts'!$F$37,H260&lt;='Intersection Mileposts'!$G$37),"Y",IF(AND(H260&gt;='Intersection Mileposts'!$F$38,H260&lt;='Intersection Mileposts'!$G$38),"Y",IF(AND(H260&gt;='Intersection Mileposts'!$F$39,H260&lt;='Intersection Mileposts'!$G$39),"Y","N"))))))))))))))))))))))))))))))))))))</f>
        <v/>
      </c>
    </row>
    <row r="261" spans="1:46" x14ac:dyDescent="0.35">
      <c r="A261" s="271"/>
      <c r="B261" s="269"/>
      <c r="C261" s="270"/>
      <c r="D261" s="270"/>
      <c r="E261" s="270"/>
      <c r="F261" s="270"/>
      <c r="G261" s="272"/>
      <c r="H261" s="273"/>
      <c r="I261" s="271"/>
      <c r="J261" s="268"/>
      <c r="K261" s="268"/>
      <c r="L261" s="274"/>
      <c r="M261" s="275"/>
      <c r="N261" s="276"/>
      <c r="P261" s="291" t="str">
        <f>IF(R261 = "", "", COUNT($R$4:R261))</f>
        <v/>
      </c>
      <c r="Q261" s="291" t="str">
        <f t="shared" si="33"/>
        <v/>
      </c>
      <c r="R261" s="292" t="str">
        <f t="shared" si="34"/>
        <v/>
      </c>
      <c r="S261" s="293" t="str">
        <f t="shared" ref="S261:S324" si="36">IF(M261&lt;&gt;"",R261,"")</f>
        <v/>
      </c>
      <c r="T261" s="294" t="str">
        <f t="shared" ref="T261:T324" si="37">IF(IF(M261&lt;&gt;"",G261,"")=0, "O", IF(M261&lt;&gt;"",G261,""))</f>
        <v/>
      </c>
      <c r="U261" s="295" t="str">
        <f t="shared" ref="U261:U324" si="38">IF(N261&lt;&gt;"",R261,"")</f>
        <v/>
      </c>
      <c r="V261" s="296" t="str">
        <f t="shared" ref="V261:V324" si="39">IF(IF(N261&lt;&gt;"",G261,"")=0, "O", IF(N261&lt;&gt;"",G261,""))</f>
        <v/>
      </c>
      <c r="W261" s="8"/>
      <c r="AR261" s="2" t="str">
        <f t="shared" ref="AR261:AR324" si="40">IF(P261&gt;0, P261, "")</f>
        <v/>
      </c>
      <c r="AS261" s="2" t="str">
        <f t="shared" si="35"/>
        <v/>
      </c>
      <c r="AT261" s="2" t="str">
        <f>IF(AR261="","",IF(AND(H261&gt;='Intersection Mileposts'!$F$5,H261&lt;='Intersection Mileposts'!$G$5),"Y",IF(AND(H261&gt;='Intersection Mileposts'!$F$6,H261&lt;='Intersection Mileposts'!$G$6),"Y",IF(AND(H261&gt;='Intersection Mileposts'!$F$7,H261&lt;='Intersection Mileposts'!$G$7),"Y",IF(AND(H261&gt;='Intersection Mileposts'!$F$8,H261&lt;='Intersection Mileposts'!$G$8),"Y",IF(AND(H261&gt;='Intersection Mileposts'!$F$9,H261&lt;='Intersection Mileposts'!$G$9),"Y",IF(AND(H261&gt;='Intersection Mileposts'!$F$10,H261&lt;='Intersection Mileposts'!$G$10),"Y",IF(AND(H261&gt;='Intersection Mileposts'!$F$11,H261&lt;='Intersection Mileposts'!$G$11),"Y",IF(AND(H261&gt;='Intersection Mileposts'!$F$12,H261&lt;='Intersection Mileposts'!$G$12),"Y",IF(AND(H261&gt;='Intersection Mileposts'!$F$13,H261&lt;='Intersection Mileposts'!$G$13),"Y",IF(AND(H261&gt;='Intersection Mileposts'!$F$14,H261&lt;='Intersection Mileposts'!$G$14),"Y",IF(AND(H261&gt;='Intersection Mileposts'!$F$15,H261&lt;='Intersection Mileposts'!$G$15),"Y",IF(AND(H261&gt;='Intersection Mileposts'!$F$16,H261&lt;='Intersection Mileposts'!$G$16),"Y",IF(AND(H261&gt;='Intersection Mileposts'!$F$17,H261&lt;='Intersection Mileposts'!$G$17),"Y",IF(AND(H261&gt;='Intersection Mileposts'!$F$18,H261&lt;='Intersection Mileposts'!$G$18),"Y",IF(AND(H261&gt;='Intersection Mileposts'!$F$19,H261&lt;='Intersection Mileposts'!$G$19),"Y",IF(AND(H261&gt;='Intersection Mileposts'!$F$20,H261&lt;='Intersection Mileposts'!$G$20),"Y",IF(AND(H261&gt;='Intersection Mileposts'!$F$21,H261&lt;='Intersection Mileposts'!$G$21),"Y",IF(AND(H261&gt;='Intersection Mileposts'!$F$22,H261&lt;='Intersection Mileposts'!$G$22),"Y",IF(AND(H261&gt;='Intersection Mileposts'!$F$23,H261&lt;='Intersection Mileposts'!$G$23),"Y",IF(AND(H261&gt;='Intersection Mileposts'!$F$24,H261&lt;='Intersection Mileposts'!$G$24),"Y",IF(AND(H261&gt;='Intersection Mileposts'!$F$25,H261&lt;='Intersection Mileposts'!$G$25),"Y",IF(AND(H261&gt;='Intersection Mileposts'!$F$26,H261&lt;='Intersection Mileposts'!$G$26),"Y",IF(AND(H261&gt;='Intersection Mileposts'!$F$27,H261&lt;='Intersection Mileposts'!$G$27),"Y",IF(AND(H261&gt;='Intersection Mileposts'!$F$28,H261&lt;='Intersection Mileposts'!$G$28),"Y",IF(AND(H261&gt;='Intersection Mileposts'!$F$29,H261&lt;='Intersection Mileposts'!$G$29),"Y", IF(AND(H261&gt;='Intersection Mileposts'!$F$30,H261&lt;='Intersection Mileposts'!$G$30),"Y",IF(AND(H261&gt;='Intersection Mileposts'!$F$31,H261&lt;='Intersection Mileposts'!$G$31),"Y",IF(AND(H261&gt;='Intersection Mileposts'!$F$32,H261&lt;='Intersection Mileposts'!$G$32),"Y",IF(AND(H261&gt;='Intersection Mileposts'!$F$33,H261&lt;='Intersection Mileposts'!$G$33),"Y",IF(AND(H261&gt;='Intersection Mileposts'!$F$34,H261&lt;='Intersection Mileposts'!$G$34),"Y",IF(AND(H261&gt;='Intersection Mileposts'!$F$35,H261&lt;='Intersection Mileposts'!$G$35),"Y",IF(AND(H261&gt;='Intersection Mileposts'!$F$36,H261&lt;='Intersection Mileposts'!$G$36),"Y",IF(AND(H261&gt;='Intersection Mileposts'!$F$37,H261&lt;='Intersection Mileposts'!$G$37),"Y",IF(AND(H261&gt;='Intersection Mileposts'!$F$38,H261&lt;='Intersection Mileposts'!$G$38),"Y",IF(AND(H261&gt;='Intersection Mileposts'!$F$39,H261&lt;='Intersection Mileposts'!$G$39),"Y","N"))))))))))))))))))))))))))))))))))))</f>
        <v/>
      </c>
    </row>
    <row r="262" spans="1:46" x14ac:dyDescent="0.35">
      <c r="A262" s="271"/>
      <c r="B262" s="269"/>
      <c r="C262" s="270"/>
      <c r="D262" s="270"/>
      <c r="E262" s="270"/>
      <c r="F262" s="270"/>
      <c r="G262" s="272"/>
      <c r="H262" s="273"/>
      <c r="I262" s="271"/>
      <c r="J262" s="268"/>
      <c r="K262" s="268"/>
      <c r="L262" s="274"/>
      <c r="M262" s="275"/>
      <c r="N262" s="276"/>
      <c r="P262" s="291" t="str">
        <f>IF(R262 = "", "", COUNT($R$4:R262))</f>
        <v/>
      </c>
      <c r="Q262" s="291" t="str">
        <f t="shared" si="33"/>
        <v/>
      </c>
      <c r="R262" s="292" t="str">
        <f t="shared" si="34"/>
        <v/>
      </c>
      <c r="S262" s="293" t="str">
        <f t="shared" si="36"/>
        <v/>
      </c>
      <c r="T262" s="294" t="str">
        <f t="shared" si="37"/>
        <v/>
      </c>
      <c r="U262" s="295" t="str">
        <f t="shared" si="38"/>
        <v/>
      </c>
      <c r="V262" s="296" t="str">
        <f t="shared" si="39"/>
        <v/>
      </c>
      <c r="W262" s="8"/>
      <c r="AR262" s="2" t="str">
        <f t="shared" si="40"/>
        <v/>
      </c>
      <c r="AS262" s="2" t="str">
        <f t="shared" si="35"/>
        <v/>
      </c>
      <c r="AT262" s="2" t="str">
        <f>IF(AR262="","",IF(AND(H262&gt;='Intersection Mileposts'!$F$5,H262&lt;='Intersection Mileposts'!$G$5),"Y",IF(AND(H262&gt;='Intersection Mileposts'!$F$6,H262&lt;='Intersection Mileposts'!$G$6),"Y",IF(AND(H262&gt;='Intersection Mileposts'!$F$7,H262&lt;='Intersection Mileposts'!$G$7),"Y",IF(AND(H262&gt;='Intersection Mileposts'!$F$8,H262&lt;='Intersection Mileposts'!$G$8),"Y",IF(AND(H262&gt;='Intersection Mileposts'!$F$9,H262&lt;='Intersection Mileposts'!$G$9),"Y",IF(AND(H262&gt;='Intersection Mileposts'!$F$10,H262&lt;='Intersection Mileposts'!$G$10),"Y",IF(AND(H262&gt;='Intersection Mileposts'!$F$11,H262&lt;='Intersection Mileposts'!$G$11),"Y",IF(AND(H262&gt;='Intersection Mileposts'!$F$12,H262&lt;='Intersection Mileposts'!$G$12),"Y",IF(AND(H262&gt;='Intersection Mileposts'!$F$13,H262&lt;='Intersection Mileposts'!$G$13),"Y",IF(AND(H262&gt;='Intersection Mileposts'!$F$14,H262&lt;='Intersection Mileposts'!$G$14),"Y",IF(AND(H262&gt;='Intersection Mileposts'!$F$15,H262&lt;='Intersection Mileposts'!$G$15),"Y",IF(AND(H262&gt;='Intersection Mileposts'!$F$16,H262&lt;='Intersection Mileposts'!$G$16),"Y",IF(AND(H262&gt;='Intersection Mileposts'!$F$17,H262&lt;='Intersection Mileposts'!$G$17),"Y",IF(AND(H262&gt;='Intersection Mileposts'!$F$18,H262&lt;='Intersection Mileposts'!$G$18),"Y",IF(AND(H262&gt;='Intersection Mileposts'!$F$19,H262&lt;='Intersection Mileposts'!$G$19),"Y",IF(AND(H262&gt;='Intersection Mileposts'!$F$20,H262&lt;='Intersection Mileposts'!$G$20),"Y",IF(AND(H262&gt;='Intersection Mileposts'!$F$21,H262&lt;='Intersection Mileposts'!$G$21),"Y",IF(AND(H262&gt;='Intersection Mileposts'!$F$22,H262&lt;='Intersection Mileposts'!$G$22),"Y",IF(AND(H262&gt;='Intersection Mileposts'!$F$23,H262&lt;='Intersection Mileposts'!$G$23),"Y",IF(AND(H262&gt;='Intersection Mileposts'!$F$24,H262&lt;='Intersection Mileposts'!$G$24),"Y",IF(AND(H262&gt;='Intersection Mileposts'!$F$25,H262&lt;='Intersection Mileposts'!$G$25),"Y",IF(AND(H262&gt;='Intersection Mileposts'!$F$26,H262&lt;='Intersection Mileposts'!$G$26),"Y",IF(AND(H262&gt;='Intersection Mileposts'!$F$27,H262&lt;='Intersection Mileposts'!$G$27),"Y",IF(AND(H262&gt;='Intersection Mileposts'!$F$28,H262&lt;='Intersection Mileposts'!$G$28),"Y",IF(AND(H262&gt;='Intersection Mileposts'!$F$29,H262&lt;='Intersection Mileposts'!$G$29),"Y", IF(AND(H262&gt;='Intersection Mileposts'!$F$30,H262&lt;='Intersection Mileposts'!$G$30),"Y",IF(AND(H262&gt;='Intersection Mileposts'!$F$31,H262&lt;='Intersection Mileposts'!$G$31),"Y",IF(AND(H262&gt;='Intersection Mileposts'!$F$32,H262&lt;='Intersection Mileposts'!$G$32),"Y",IF(AND(H262&gt;='Intersection Mileposts'!$F$33,H262&lt;='Intersection Mileposts'!$G$33),"Y",IF(AND(H262&gt;='Intersection Mileposts'!$F$34,H262&lt;='Intersection Mileposts'!$G$34),"Y",IF(AND(H262&gt;='Intersection Mileposts'!$F$35,H262&lt;='Intersection Mileposts'!$G$35),"Y",IF(AND(H262&gt;='Intersection Mileposts'!$F$36,H262&lt;='Intersection Mileposts'!$G$36),"Y",IF(AND(H262&gt;='Intersection Mileposts'!$F$37,H262&lt;='Intersection Mileposts'!$G$37),"Y",IF(AND(H262&gt;='Intersection Mileposts'!$F$38,H262&lt;='Intersection Mileposts'!$G$38),"Y",IF(AND(H262&gt;='Intersection Mileposts'!$F$39,H262&lt;='Intersection Mileposts'!$G$39),"Y","N"))))))))))))))))))))))))))))))))))))</f>
        <v/>
      </c>
    </row>
    <row r="263" spans="1:46" x14ac:dyDescent="0.35">
      <c r="A263" s="271"/>
      <c r="B263" s="269"/>
      <c r="C263" s="270"/>
      <c r="D263" s="270"/>
      <c r="E263" s="270"/>
      <c r="F263" s="270"/>
      <c r="G263" s="272"/>
      <c r="H263" s="273"/>
      <c r="I263" s="271"/>
      <c r="J263" s="268"/>
      <c r="K263" s="268"/>
      <c r="L263" s="274"/>
      <c r="M263" s="275"/>
      <c r="N263" s="276"/>
      <c r="P263" s="291" t="str">
        <f>IF(R263 = "", "", COUNT($R$4:R263))</f>
        <v/>
      </c>
      <c r="Q263" s="291" t="str">
        <f t="shared" si="33"/>
        <v/>
      </c>
      <c r="R263" s="292" t="str">
        <f t="shared" si="34"/>
        <v/>
      </c>
      <c r="S263" s="293" t="str">
        <f t="shared" si="36"/>
        <v/>
      </c>
      <c r="T263" s="294" t="str">
        <f t="shared" si="37"/>
        <v/>
      </c>
      <c r="U263" s="295" t="str">
        <f t="shared" si="38"/>
        <v/>
      </c>
      <c r="V263" s="296" t="str">
        <f t="shared" si="39"/>
        <v/>
      </c>
      <c r="W263" s="8"/>
      <c r="AR263" s="2" t="str">
        <f t="shared" si="40"/>
        <v/>
      </c>
      <c r="AS263" s="2" t="str">
        <f t="shared" si="35"/>
        <v/>
      </c>
      <c r="AT263" s="2" t="str">
        <f>IF(AR263="","",IF(AND(H263&gt;='Intersection Mileposts'!$F$5,H263&lt;='Intersection Mileposts'!$G$5),"Y",IF(AND(H263&gt;='Intersection Mileposts'!$F$6,H263&lt;='Intersection Mileposts'!$G$6),"Y",IF(AND(H263&gt;='Intersection Mileposts'!$F$7,H263&lt;='Intersection Mileposts'!$G$7),"Y",IF(AND(H263&gt;='Intersection Mileposts'!$F$8,H263&lt;='Intersection Mileposts'!$G$8),"Y",IF(AND(H263&gt;='Intersection Mileposts'!$F$9,H263&lt;='Intersection Mileposts'!$G$9),"Y",IF(AND(H263&gt;='Intersection Mileposts'!$F$10,H263&lt;='Intersection Mileposts'!$G$10),"Y",IF(AND(H263&gt;='Intersection Mileposts'!$F$11,H263&lt;='Intersection Mileposts'!$G$11),"Y",IF(AND(H263&gt;='Intersection Mileposts'!$F$12,H263&lt;='Intersection Mileposts'!$G$12),"Y",IF(AND(H263&gt;='Intersection Mileposts'!$F$13,H263&lt;='Intersection Mileposts'!$G$13),"Y",IF(AND(H263&gt;='Intersection Mileposts'!$F$14,H263&lt;='Intersection Mileposts'!$G$14),"Y",IF(AND(H263&gt;='Intersection Mileposts'!$F$15,H263&lt;='Intersection Mileposts'!$G$15),"Y",IF(AND(H263&gt;='Intersection Mileposts'!$F$16,H263&lt;='Intersection Mileposts'!$G$16),"Y",IF(AND(H263&gt;='Intersection Mileposts'!$F$17,H263&lt;='Intersection Mileposts'!$G$17),"Y",IF(AND(H263&gt;='Intersection Mileposts'!$F$18,H263&lt;='Intersection Mileposts'!$G$18),"Y",IF(AND(H263&gt;='Intersection Mileposts'!$F$19,H263&lt;='Intersection Mileposts'!$G$19),"Y",IF(AND(H263&gt;='Intersection Mileposts'!$F$20,H263&lt;='Intersection Mileposts'!$G$20),"Y",IF(AND(H263&gt;='Intersection Mileposts'!$F$21,H263&lt;='Intersection Mileposts'!$G$21),"Y",IF(AND(H263&gt;='Intersection Mileposts'!$F$22,H263&lt;='Intersection Mileposts'!$G$22),"Y",IF(AND(H263&gt;='Intersection Mileposts'!$F$23,H263&lt;='Intersection Mileposts'!$G$23),"Y",IF(AND(H263&gt;='Intersection Mileposts'!$F$24,H263&lt;='Intersection Mileposts'!$G$24),"Y",IF(AND(H263&gt;='Intersection Mileposts'!$F$25,H263&lt;='Intersection Mileposts'!$G$25),"Y",IF(AND(H263&gt;='Intersection Mileposts'!$F$26,H263&lt;='Intersection Mileposts'!$G$26),"Y",IF(AND(H263&gt;='Intersection Mileposts'!$F$27,H263&lt;='Intersection Mileposts'!$G$27),"Y",IF(AND(H263&gt;='Intersection Mileposts'!$F$28,H263&lt;='Intersection Mileposts'!$G$28),"Y",IF(AND(H263&gt;='Intersection Mileposts'!$F$29,H263&lt;='Intersection Mileposts'!$G$29),"Y", IF(AND(H263&gt;='Intersection Mileposts'!$F$30,H263&lt;='Intersection Mileposts'!$G$30),"Y",IF(AND(H263&gt;='Intersection Mileposts'!$F$31,H263&lt;='Intersection Mileposts'!$G$31),"Y",IF(AND(H263&gt;='Intersection Mileposts'!$F$32,H263&lt;='Intersection Mileposts'!$G$32),"Y",IF(AND(H263&gt;='Intersection Mileposts'!$F$33,H263&lt;='Intersection Mileposts'!$G$33),"Y",IF(AND(H263&gt;='Intersection Mileposts'!$F$34,H263&lt;='Intersection Mileposts'!$G$34),"Y",IF(AND(H263&gt;='Intersection Mileposts'!$F$35,H263&lt;='Intersection Mileposts'!$G$35),"Y",IF(AND(H263&gt;='Intersection Mileposts'!$F$36,H263&lt;='Intersection Mileposts'!$G$36),"Y",IF(AND(H263&gt;='Intersection Mileposts'!$F$37,H263&lt;='Intersection Mileposts'!$G$37),"Y",IF(AND(H263&gt;='Intersection Mileposts'!$F$38,H263&lt;='Intersection Mileposts'!$G$38),"Y",IF(AND(H263&gt;='Intersection Mileposts'!$F$39,H263&lt;='Intersection Mileposts'!$G$39),"Y","N"))))))))))))))))))))))))))))))))))))</f>
        <v/>
      </c>
    </row>
    <row r="264" spans="1:46" x14ac:dyDescent="0.35">
      <c r="A264" s="271"/>
      <c r="B264" s="269"/>
      <c r="C264" s="270"/>
      <c r="D264" s="270"/>
      <c r="E264" s="270"/>
      <c r="F264" s="270"/>
      <c r="G264" s="272"/>
      <c r="H264" s="273"/>
      <c r="I264" s="271"/>
      <c r="J264" s="268"/>
      <c r="K264" s="268"/>
      <c r="L264" s="274"/>
      <c r="M264" s="275"/>
      <c r="N264" s="276"/>
      <c r="P264" s="291" t="str">
        <f>IF(R264 = "", "", COUNT($R$4:R264))</f>
        <v/>
      </c>
      <c r="Q264" s="291" t="str">
        <f t="shared" si="33"/>
        <v/>
      </c>
      <c r="R264" s="292" t="str">
        <f t="shared" si="34"/>
        <v/>
      </c>
      <c r="S264" s="293" t="str">
        <f t="shared" si="36"/>
        <v/>
      </c>
      <c r="T264" s="294" t="str">
        <f t="shared" si="37"/>
        <v/>
      </c>
      <c r="U264" s="295" t="str">
        <f t="shared" si="38"/>
        <v/>
      </c>
      <c r="V264" s="296" t="str">
        <f t="shared" si="39"/>
        <v/>
      </c>
      <c r="W264" s="8"/>
      <c r="AR264" s="2" t="str">
        <f t="shared" si="40"/>
        <v/>
      </c>
      <c r="AS264" s="2" t="str">
        <f t="shared" si="35"/>
        <v/>
      </c>
      <c r="AT264" s="2" t="str">
        <f>IF(AR264="","",IF(AND(H264&gt;='Intersection Mileposts'!$F$5,H264&lt;='Intersection Mileposts'!$G$5),"Y",IF(AND(H264&gt;='Intersection Mileposts'!$F$6,H264&lt;='Intersection Mileposts'!$G$6),"Y",IF(AND(H264&gt;='Intersection Mileposts'!$F$7,H264&lt;='Intersection Mileposts'!$G$7),"Y",IF(AND(H264&gt;='Intersection Mileposts'!$F$8,H264&lt;='Intersection Mileposts'!$G$8),"Y",IF(AND(H264&gt;='Intersection Mileposts'!$F$9,H264&lt;='Intersection Mileposts'!$G$9),"Y",IF(AND(H264&gt;='Intersection Mileposts'!$F$10,H264&lt;='Intersection Mileposts'!$G$10),"Y",IF(AND(H264&gt;='Intersection Mileposts'!$F$11,H264&lt;='Intersection Mileposts'!$G$11),"Y",IF(AND(H264&gt;='Intersection Mileposts'!$F$12,H264&lt;='Intersection Mileposts'!$G$12),"Y",IF(AND(H264&gt;='Intersection Mileposts'!$F$13,H264&lt;='Intersection Mileposts'!$G$13),"Y",IF(AND(H264&gt;='Intersection Mileposts'!$F$14,H264&lt;='Intersection Mileposts'!$G$14),"Y",IF(AND(H264&gt;='Intersection Mileposts'!$F$15,H264&lt;='Intersection Mileposts'!$G$15),"Y",IF(AND(H264&gt;='Intersection Mileposts'!$F$16,H264&lt;='Intersection Mileposts'!$G$16),"Y",IF(AND(H264&gt;='Intersection Mileposts'!$F$17,H264&lt;='Intersection Mileposts'!$G$17),"Y",IF(AND(H264&gt;='Intersection Mileposts'!$F$18,H264&lt;='Intersection Mileposts'!$G$18),"Y",IF(AND(H264&gt;='Intersection Mileposts'!$F$19,H264&lt;='Intersection Mileposts'!$G$19),"Y",IF(AND(H264&gt;='Intersection Mileposts'!$F$20,H264&lt;='Intersection Mileposts'!$G$20),"Y",IF(AND(H264&gt;='Intersection Mileposts'!$F$21,H264&lt;='Intersection Mileposts'!$G$21),"Y",IF(AND(H264&gt;='Intersection Mileposts'!$F$22,H264&lt;='Intersection Mileposts'!$G$22),"Y",IF(AND(H264&gt;='Intersection Mileposts'!$F$23,H264&lt;='Intersection Mileposts'!$G$23),"Y",IF(AND(H264&gt;='Intersection Mileposts'!$F$24,H264&lt;='Intersection Mileposts'!$G$24),"Y",IF(AND(H264&gt;='Intersection Mileposts'!$F$25,H264&lt;='Intersection Mileposts'!$G$25),"Y",IF(AND(H264&gt;='Intersection Mileposts'!$F$26,H264&lt;='Intersection Mileposts'!$G$26),"Y",IF(AND(H264&gt;='Intersection Mileposts'!$F$27,H264&lt;='Intersection Mileposts'!$G$27),"Y",IF(AND(H264&gt;='Intersection Mileposts'!$F$28,H264&lt;='Intersection Mileposts'!$G$28),"Y",IF(AND(H264&gt;='Intersection Mileposts'!$F$29,H264&lt;='Intersection Mileposts'!$G$29),"Y", IF(AND(H264&gt;='Intersection Mileposts'!$F$30,H264&lt;='Intersection Mileposts'!$G$30),"Y",IF(AND(H264&gt;='Intersection Mileposts'!$F$31,H264&lt;='Intersection Mileposts'!$G$31),"Y",IF(AND(H264&gt;='Intersection Mileposts'!$F$32,H264&lt;='Intersection Mileposts'!$G$32),"Y",IF(AND(H264&gt;='Intersection Mileposts'!$F$33,H264&lt;='Intersection Mileposts'!$G$33),"Y",IF(AND(H264&gt;='Intersection Mileposts'!$F$34,H264&lt;='Intersection Mileposts'!$G$34),"Y",IF(AND(H264&gt;='Intersection Mileposts'!$F$35,H264&lt;='Intersection Mileposts'!$G$35),"Y",IF(AND(H264&gt;='Intersection Mileposts'!$F$36,H264&lt;='Intersection Mileposts'!$G$36),"Y",IF(AND(H264&gt;='Intersection Mileposts'!$F$37,H264&lt;='Intersection Mileposts'!$G$37),"Y",IF(AND(H264&gt;='Intersection Mileposts'!$F$38,H264&lt;='Intersection Mileposts'!$G$38),"Y",IF(AND(H264&gt;='Intersection Mileposts'!$F$39,H264&lt;='Intersection Mileposts'!$G$39),"Y","N"))))))))))))))))))))))))))))))))))))</f>
        <v/>
      </c>
    </row>
    <row r="265" spans="1:46" x14ac:dyDescent="0.35">
      <c r="A265" s="271"/>
      <c r="B265" s="269"/>
      <c r="C265" s="270"/>
      <c r="D265" s="270"/>
      <c r="E265" s="270"/>
      <c r="F265" s="270"/>
      <c r="G265" s="272"/>
      <c r="H265" s="273"/>
      <c r="I265" s="271"/>
      <c r="J265" s="268"/>
      <c r="K265" s="268"/>
      <c r="L265" s="274"/>
      <c r="M265" s="275"/>
      <c r="N265" s="276"/>
      <c r="P265" s="291" t="str">
        <f>IF(R265 = "", "", COUNT($R$4:R265))</f>
        <v/>
      </c>
      <c r="Q265" s="291" t="str">
        <f t="shared" si="33"/>
        <v/>
      </c>
      <c r="R265" s="292" t="str">
        <f t="shared" si="34"/>
        <v/>
      </c>
      <c r="S265" s="293" t="str">
        <f t="shared" si="36"/>
        <v/>
      </c>
      <c r="T265" s="294" t="str">
        <f t="shared" si="37"/>
        <v/>
      </c>
      <c r="U265" s="295" t="str">
        <f t="shared" si="38"/>
        <v/>
      </c>
      <c r="V265" s="296" t="str">
        <f t="shared" si="39"/>
        <v/>
      </c>
      <c r="W265" s="8"/>
      <c r="AR265" s="2" t="str">
        <f t="shared" si="40"/>
        <v/>
      </c>
      <c r="AS265" s="2" t="str">
        <f t="shared" si="35"/>
        <v/>
      </c>
      <c r="AT265" s="2" t="str">
        <f>IF(AR265="","",IF(AND(H265&gt;='Intersection Mileposts'!$F$5,H265&lt;='Intersection Mileposts'!$G$5),"Y",IF(AND(H265&gt;='Intersection Mileposts'!$F$6,H265&lt;='Intersection Mileposts'!$G$6),"Y",IF(AND(H265&gt;='Intersection Mileposts'!$F$7,H265&lt;='Intersection Mileposts'!$G$7),"Y",IF(AND(H265&gt;='Intersection Mileposts'!$F$8,H265&lt;='Intersection Mileposts'!$G$8),"Y",IF(AND(H265&gt;='Intersection Mileposts'!$F$9,H265&lt;='Intersection Mileposts'!$G$9),"Y",IF(AND(H265&gt;='Intersection Mileposts'!$F$10,H265&lt;='Intersection Mileposts'!$G$10),"Y",IF(AND(H265&gt;='Intersection Mileposts'!$F$11,H265&lt;='Intersection Mileposts'!$G$11),"Y",IF(AND(H265&gt;='Intersection Mileposts'!$F$12,H265&lt;='Intersection Mileposts'!$G$12),"Y",IF(AND(H265&gt;='Intersection Mileposts'!$F$13,H265&lt;='Intersection Mileposts'!$G$13),"Y",IF(AND(H265&gt;='Intersection Mileposts'!$F$14,H265&lt;='Intersection Mileposts'!$G$14),"Y",IF(AND(H265&gt;='Intersection Mileposts'!$F$15,H265&lt;='Intersection Mileposts'!$G$15),"Y",IF(AND(H265&gt;='Intersection Mileposts'!$F$16,H265&lt;='Intersection Mileposts'!$G$16),"Y",IF(AND(H265&gt;='Intersection Mileposts'!$F$17,H265&lt;='Intersection Mileposts'!$G$17),"Y",IF(AND(H265&gt;='Intersection Mileposts'!$F$18,H265&lt;='Intersection Mileposts'!$G$18),"Y",IF(AND(H265&gt;='Intersection Mileposts'!$F$19,H265&lt;='Intersection Mileposts'!$G$19),"Y",IF(AND(H265&gt;='Intersection Mileposts'!$F$20,H265&lt;='Intersection Mileposts'!$G$20),"Y",IF(AND(H265&gt;='Intersection Mileposts'!$F$21,H265&lt;='Intersection Mileposts'!$G$21),"Y",IF(AND(H265&gt;='Intersection Mileposts'!$F$22,H265&lt;='Intersection Mileposts'!$G$22),"Y",IF(AND(H265&gt;='Intersection Mileposts'!$F$23,H265&lt;='Intersection Mileposts'!$G$23),"Y",IF(AND(H265&gt;='Intersection Mileposts'!$F$24,H265&lt;='Intersection Mileposts'!$G$24),"Y",IF(AND(H265&gt;='Intersection Mileposts'!$F$25,H265&lt;='Intersection Mileposts'!$G$25),"Y",IF(AND(H265&gt;='Intersection Mileposts'!$F$26,H265&lt;='Intersection Mileposts'!$G$26),"Y",IF(AND(H265&gt;='Intersection Mileposts'!$F$27,H265&lt;='Intersection Mileposts'!$G$27),"Y",IF(AND(H265&gt;='Intersection Mileposts'!$F$28,H265&lt;='Intersection Mileposts'!$G$28),"Y",IF(AND(H265&gt;='Intersection Mileposts'!$F$29,H265&lt;='Intersection Mileposts'!$G$29),"Y", IF(AND(H265&gt;='Intersection Mileposts'!$F$30,H265&lt;='Intersection Mileposts'!$G$30),"Y",IF(AND(H265&gt;='Intersection Mileposts'!$F$31,H265&lt;='Intersection Mileposts'!$G$31),"Y",IF(AND(H265&gt;='Intersection Mileposts'!$F$32,H265&lt;='Intersection Mileposts'!$G$32),"Y",IF(AND(H265&gt;='Intersection Mileposts'!$F$33,H265&lt;='Intersection Mileposts'!$G$33),"Y",IF(AND(H265&gt;='Intersection Mileposts'!$F$34,H265&lt;='Intersection Mileposts'!$G$34),"Y",IF(AND(H265&gt;='Intersection Mileposts'!$F$35,H265&lt;='Intersection Mileposts'!$G$35),"Y",IF(AND(H265&gt;='Intersection Mileposts'!$F$36,H265&lt;='Intersection Mileposts'!$G$36),"Y",IF(AND(H265&gt;='Intersection Mileposts'!$F$37,H265&lt;='Intersection Mileposts'!$G$37),"Y",IF(AND(H265&gt;='Intersection Mileposts'!$F$38,H265&lt;='Intersection Mileposts'!$G$38),"Y",IF(AND(H265&gt;='Intersection Mileposts'!$F$39,H265&lt;='Intersection Mileposts'!$G$39),"Y","N"))))))))))))))))))))))))))))))))))))</f>
        <v/>
      </c>
    </row>
    <row r="266" spans="1:46" x14ac:dyDescent="0.35">
      <c r="A266" s="271"/>
      <c r="B266" s="269"/>
      <c r="C266" s="270"/>
      <c r="D266" s="270"/>
      <c r="E266" s="270"/>
      <c r="F266" s="270"/>
      <c r="G266" s="272"/>
      <c r="H266" s="273"/>
      <c r="I266" s="271"/>
      <c r="J266" s="268"/>
      <c r="K266" s="268"/>
      <c r="L266" s="274"/>
      <c r="M266" s="275"/>
      <c r="N266" s="276"/>
      <c r="P266" s="291" t="str">
        <f>IF(R266 = "", "", COUNT($R$4:R266))</f>
        <v/>
      </c>
      <c r="Q266" s="291" t="str">
        <f t="shared" si="33"/>
        <v/>
      </c>
      <c r="R266" s="292" t="str">
        <f t="shared" si="34"/>
        <v/>
      </c>
      <c r="S266" s="293" t="str">
        <f t="shared" si="36"/>
        <v/>
      </c>
      <c r="T266" s="294" t="str">
        <f t="shared" si="37"/>
        <v/>
      </c>
      <c r="U266" s="295" t="str">
        <f t="shared" si="38"/>
        <v/>
      </c>
      <c r="V266" s="296" t="str">
        <f t="shared" si="39"/>
        <v/>
      </c>
      <c r="W266" s="8"/>
      <c r="AR266" s="2" t="str">
        <f t="shared" si="40"/>
        <v/>
      </c>
      <c r="AS266" s="2" t="str">
        <f t="shared" si="35"/>
        <v/>
      </c>
      <c r="AT266" s="2" t="str">
        <f>IF(AR266="","",IF(AND(H266&gt;='Intersection Mileposts'!$F$5,H266&lt;='Intersection Mileposts'!$G$5),"Y",IF(AND(H266&gt;='Intersection Mileposts'!$F$6,H266&lt;='Intersection Mileposts'!$G$6),"Y",IF(AND(H266&gt;='Intersection Mileposts'!$F$7,H266&lt;='Intersection Mileposts'!$G$7),"Y",IF(AND(H266&gt;='Intersection Mileposts'!$F$8,H266&lt;='Intersection Mileposts'!$G$8),"Y",IF(AND(H266&gt;='Intersection Mileposts'!$F$9,H266&lt;='Intersection Mileposts'!$G$9),"Y",IF(AND(H266&gt;='Intersection Mileposts'!$F$10,H266&lt;='Intersection Mileposts'!$G$10),"Y",IF(AND(H266&gt;='Intersection Mileposts'!$F$11,H266&lt;='Intersection Mileposts'!$G$11),"Y",IF(AND(H266&gt;='Intersection Mileposts'!$F$12,H266&lt;='Intersection Mileposts'!$G$12),"Y",IF(AND(H266&gt;='Intersection Mileposts'!$F$13,H266&lt;='Intersection Mileposts'!$G$13),"Y",IF(AND(H266&gt;='Intersection Mileposts'!$F$14,H266&lt;='Intersection Mileposts'!$G$14),"Y",IF(AND(H266&gt;='Intersection Mileposts'!$F$15,H266&lt;='Intersection Mileposts'!$G$15),"Y",IF(AND(H266&gt;='Intersection Mileposts'!$F$16,H266&lt;='Intersection Mileposts'!$G$16),"Y",IF(AND(H266&gt;='Intersection Mileposts'!$F$17,H266&lt;='Intersection Mileposts'!$G$17),"Y",IF(AND(H266&gt;='Intersection Mileposts'!$F$18,H266&lt;='Intersection Mileposts'!$G$18),"Y",IF(AND(H266&gt;='Intersection Mileposts'!$F$19,H266&lt;='Intersection Mileposts'!$G$19),"Y",IF(AND(H266&gt;='Intersection Mileposts'!$F$20,H266&lt;='Intersection Mileposts'!$G$20),"Y",IF(AND(H266&gt;='Intersection Mileposts'!$F$21,H266&lt;='Intersection Mileposts'!$G$21),"Y",IF(AND(H266&gt;='Intersection Mileposts'!$F$22,H266&lt;='Intersection Mileposts'!$G$22),"Y",IF(AND(H266&gt;='Intersection Mileposts'!$F$23,H266&lt;='Intersection Mileposts'!$G$23),"Y",IF(AND(H266&gt;='Intersection Mileposts'!$F$24,H266&lt;='Intersection Mileposts'!$G$24),"Y",IF(AND(H266&gt;='Intersection Mileposts'!$F$25,H266&lt;='Intersection Mileposts'!$G$25),"Y",IF(AND(H266&gt;='Intersection Mileposts'!$F$26,H266&lt;='Intersection Mileposts'!$G$26),"Y",IF(AND(H266&gt;='Intersection Mileposts'!$F$27,H266&lt;='Intersection Mileposts'!$G$27),"Y",IF(AND(H266&gt;='Intersection Mileposts'!$F$28,H266&lt;='Intersection Mileposts'!$G$28),"Y",IF(AND(H266&gt;='Intersection Mileposts'!$F$29,H266&lt;='Intersection Mileposts'!$G$29),"Y", IF(AND(H266&gt;='Intersection Mileposts'!$F$30,H266&lt;='Intersection Mileposts'!$G$30),"Y",IF(AND(H266&gt;='Intersection Mileposts'!$F$31,H266&lt;='Intersection Mileposts'!$G$31),"Y",IF(AND(H266&gt;='Intersection Mileposts'!$F$32,H266&lt;='Intersection Mileposts'!$G$32),"Y",IF(AND(H266&gt;='Intersection Mileposts'!$F$33,H266&lt;='Intersection Mileposts'!$G$33),"Y",IF(AND(H266&gt;='Intersection Mileposts'!$F$34,H266&lt;='Intersection Mileposts'!$G$34),"Y",IF(AND(H266&gt;='Intersection Mileposts'!$F$35,H266&lt;='Intersection Mileposts'!$G$35),"Y",IF(AND(H266&gt;='Intersection Mileposts'!$F$36,H266&lt;='Intersection Mileposts'!$G$36),"Y",IF(AND(H266&gt;='Intersection Mileposts'!$F$37,H266&lt;='Intersection Mileposts'!$G$37),"Y",IF(AND(H266&gt;='Intersection Mileposts'!$F$38,H266&lt;='Intersection Mileposts'!$G$38),"Y",IF(AND(H266&gt;='Intersection Mileposts'!$F$39,H266&lt;='Intersection Mileposts'!$G$39),"Y","N"))))))))))))))))))))))))))))))))))))</f>
        <v/>
      </c>
    </row>
    <row r="267" spans="1:46" x14ac:dyDescent="0.35">
      <c r="A267" s="271"/>
      <c r="B267" s="269"/>
      <c r="C267" s="270"/>
      <c r="D267" s="270"/>
      <c r="E267" s="270"/>
      <c r="F267" s="270"/>
      <c r="G267" s="272"/>
      <c r="H267" s="273"/>
      <c r="I267" s="271"/>
      <c r="J267" s="268"/>
      <c r="K267" s="268"/>
      <c r="L267" s="274"/>
      <c r="M267" s="275"/>
      <c r="N267" s="276"/>
      <c r="P267" s="291" t="str">
        <f>IF(R267 = "", "", COUNT($R$4:R267))</f>
        <v/>
      </c>
      <c r="Q267" s="291" t="str">
        <f t="shared" si="33"/>
        <v/>
      </c>
      <c r="R267" s="292" t="str">
        <f t="shared" si="34"/>
        <v/>
      </c>
      <c r="S267" s="293" t="str">
        <f t="shared" si="36"/>
        <v/>
      </c>
      <c r="T267" s="294" t="str">
        <f t="shared" si="37"/>
        <v/>
      </c>
      <c r="U267" s="295" t="str">
        <f t="shared" si="38"/>
        <v/>
      </c>
      <c r="V267" s="296" t="str">
        <f t="shared" si="39"/>
        <v/>
      </c>
      <c r="W267" s="8"/>
      <c r="AR267" s="2" t="str">
        <f t="shared" si="40"/>
        <v/>
      </c>
      <c r="AS267" s="2" t="str">
        <f t="shared" si="35"/>
        <v/>
      </c>
      <c r="AT267" s="2" t="str">
        <f>IF(AR267="","",IF(AND(H267&gt;='Intersection Mileposts'!$F$5,H267&lt;='Intersection Mileposts'!$G$5),"Y",IF(AND(H267&gt;='Intersection Mileposts'!$F$6,H267&lt;='Intersection Mileposts'!$G$6),"Y",IF(AND(H267&gt;='Intersection Mileposts'!$F$7,H267&lt;='Intersection Mileposts'!$G$7),"Y",IF(AND(H267&gt;='Intersection Mileposts'!$F$8,H267&lt;='Intersection Mileposts'!$G$8),"Y",IF(AND(H267&gt;='Intersection Mileposts'!$F$9,H267&lt;='Intersection Mileposts'!$G$9),"Y",IF(AND(H267&gt;='Intersection Mileposts'!$F$10,H267&lt;='Intersection Mileposts'!$G$10),"Y",IF(AND(H267&gt;='Intersection Mileposts'!$F$11,H267&lt;='Intersection Mileposts'!$G$11),"Y",IF(AND(H267&gt;='Intersection Mileposts'!$F$12,H267&lt;='Intersection Mileposts'!$G$12),"Y",IF(AND(H267&gt;='Intersection Mileposts'!$F$13,H267&lt;='Intersection Mileposts'!$G$13),"Y",IF(AND(H267&gt;='Intersection Mileposts'!$F$14,H267&lt;='Intersection Mileposts'!$G$14),"Y",IF(AND(H267&gt;='Intersection Mileposts'!$F$15,H267&lt;='Intersection Mileposts'!$G$15),"Y",IF(AND(H267&gt;='Intersection Mileposts'!$F$16,H267&lt;='Intersection Mileposts'!$G$16),"Y",IF(AND(H267&gt;='Intersection Mileposts'!$F$17,H267&lt;='Intersection Mileposts'!$G$17),"Y",IF(AND(H267&gt;='Intersection Mileposts'!$F$18,H267&lt;='Intersection Mileposts'!$G$18),"Y",IF(AND(H267&gt;='Intersection Mileposts'!$F$19,H267&lt;='Intersection Mileposts'!$G$19),"Y",IF(AND(H267&gt;='Intersection Mileposts'!$F$20,H267&lt;='Intersection Mileposts'!$G$20),"Y",IF(AND(H267&gt;='Intersection Mileposts'!$F$21,H267&lt;='Intersection Mileposts'!$G$21),"Y",IF(AND(H267&gt;='Intersection Mileposts'!$F$22,H267&lt;='Intersection Mileposts'!$G$22),"Y",IF(AND(H267&gt;='Intersection Mileposts'!$F$23,H267&lt;='Intersection Mileposts'!$G$23),"Y",IF(AND(H267&gt;='Intersection Mileposts'!$F$24,H267&lt;='Intersection Mileposts'!$G$24),"Y",IF(AND(H267&gt;='Intersection Mileposts'!$F$25,H267&lt;='Intersection Mileposts'!$G$25),"Y",IF(AND(H267&gt;='Intersection Mileposts'!$F$26,H267&lt;='Intersection Mileposts'!$G$26),"Y",IF(AND(H267&gt;='Intersection Mileposts'!$F$27,H267&lt;='Intersection Mileposts'!$G$27),"Y",IF(AND(H267&gt;='Intersection Mileposts'!$F$28,H267&lt;='Intersection Mileposts'!$G$28),"Y",IF(AND(H267&gt;='Intersection Mileposts'!$F$29,H267&lt;='Intersection Mileposts'!$G$29),"Y", IF(AND(H267&gt;='Intersection Mileposts'!$F$30,H267&lt;='Intersection Mileposts'!$G$30),"Y",IF(AND(H267&gt;='Intersection Mileposts'!$F$31,H267&lt;='Intersection Mileposts'!$G$31),"Y",IF(AND(H267&gt;='Intersection Mileposts'!$F$32,H267&lt;='Intersection Mileposts'!$G$32),"Y",IF(AND(H267&gt;='Intersection Mileposts'!$F$33,H267&lt;='Intersection Mileposts'!$G$33),"Y",IF(AND(H267&gt;='Intersection Mileposts'!$F$34,H267&lt;='Intersection Mileposts'!$G$34),"Y",IF(AND(H267&gt;='Intersection Mileposts'!$F$35,H267&lt;='Intersection Mileposts'!$G$35),"Y",IF(AND(H267&gt;='Intersection Mileposts'!$F$36,H267&lt;='Intersection Mileposts'!$G$36),"Y",IF(AND(H267&gt;='Intersection Mileposts'!$F$37,H267&lt;='Intersection Mileposts'!$G$37),"Y",IF(AND(H267&gt;='Intersection Mileposts'!$F$38,H267&lt;='Intersection Mileposts'!$G$38),"Y",IF(AND(H267&gt;='Intersection Mileposts'!$F$39,H267&lt;='Intersection Mileposts'!$G$39),"Y","N"))))))))))))))))))))))))))))))))))))</f>
        <v/>
      </c>
    </row>
    <row r="268" spans="1:46" x14ac:dyDescent="0.35">
      <c r="A268" s="271"/>
      <c r="B268" s="269"/>
      <c r="C268" s="270"/>
      <c r="D268" s="270"/>
      <c r="E268" s="270"/>
      <c r="F268" s="270"/>
      <c r="G268" s="272"/>
      <c r="H268" s="273"/>
      <c r="I268" s="271"/>
      <c r="J268" s="268"/>
      <c r="K268" s="268"/>
      <c r="L268" s="274"/>
      <c r="M268" s="275"/>
      <c r="N268" s="276"/>
      <c r="P268" s="291" t="str">
        <f>IF(R268 = "", "", COUNT($R$4:R268))</f>
        <v/>
      </c>
      <c r="Q268" s="291" t="str">
        <f t="shared" si="33"/>
        <v/>
      </c>
      <c r="R268" s="292" t="str">
        <f t="shared" si="34"/>
        <v/>
      </c>
      <c r="S268" s="293" t="str">
        <f t="shared" si="36"/>
        <v/>
      </c>
      <c r="T268" s="294" t="str">
        <f t="shared" si="37"/>
        <v/>
      </c>
      <c r="U268" s="295" t="str">
        <f t="shared" si="38"/>
        <v/>
      </c>
      <c r="V268" s="296" t="str">
        <f t="shared" si="39"/>
        <v/>
      </c>
      <c r="W268" s="8"/>
      <c r="AR268" s="2" t="str">
        <f t="shared" si="40"/>
        <v/>
      </c>
      <c r="AS268" s="2" t="str">
        <f t="shared" si="35"/>
        <v/>
      </c>
      <c r="AT268" s="2" t="str">
        <f>IF(AR268="","",IF(AND(H268&gt;='Intersection Mileposts'!$F$5,H268&lt;='Intersection Mileposts'!$G$5),"Y",IF(AND(H268&gt;='Intersection Mileposts'!$F$6,H268&lt;='Intersection Mileposts'!$G$6),"Y",IF(AND(H268&gt;='Intersection Mileposts'!$F$7,H268&lt;='Intersection Mileposts'!$G$7),"Y",IF(AND(H268&gt;='Intersection Mileposts'!$F$8,H268&lt;='Intersection Mileposts'!$G$8),"Y",IF(AND(H268&gt;='Intersection Mileposts'!$F$9,H268&lt;='Intersection Mileposts'!$G$9),"Y",IF(AND(H268&gt;='Intersection Mileposts'!$F$10,H268&lt;='Intersection Mileposts'!$G$10),"Y",IF(AND(H268&gt;='Intersection Mileposts'!$F$11,H268&lt;='Intersection Mileposts'!$G$11),"Y",IF(AND(H268&gt;='Intersection Mileposts'!$F$12,H268&lt;='Intersection Mileposts'!$G$12),"Y",IF(AND(H268&gt;='Intersection Mileposts'!$F$13,H268&lt;='Intersection Mileposts'!$G$13),"Y",IF(AND(H268&gt;='Intersection Mileposts'!$F$14,H268&lt;='Intersection Mileposts'!$G$14),"Y",IF(AND(H268&gt;='Intersection Mileposts'!$F$15,H268&lt;='Intersection Mileposts'!$G$15),"Y",IF(AND(H268&gt;='Intersection Mileposts'!$F$16,H268&lt;='Intersection Mileposts'!$G$16),"Y",IF(AND(H268&gt;='Intersection Mileposts'!$F$17,H268&lt;='Intersection Mileposts'!$G$17),"Y",IF(AND(H268&gt;='Intersection Mileposts'!$F$18,H268&lt;='Intersection Mileposts'!$G$18),"Y",IF(AND(H268&gt;='Intersection Mileposts'!$F$19,H268&lt;='Intersection Mileposts'!$G$19),"Y",IF(AND(H268&gt;='Intersection Mileposts'!$F$20,H268&lt;='Intersection Mileposts'!$G$20),"Y",IF(AND(H268&gt;='Intersection Mileposts'!$F$21,H268&lt;='Intersection Mileposts'!$G$21),"Y",IF(AND(H268&gt;='Intersection Mileposts'!$F$22,H268&lt;='Intersection Mileposts'!$G$22),"Y",IF(AND(H268&gt;='Intersection Mileposts'!$F$23,H268&lt;='Intersection Mileposts'!$G$23),"Y",IF(AND(H268&gt;='Intersection Mileposts'!$F$24,H268&lt;='Intersection Mileposts'!$G$24),"Y",IF(AND(H268&gt;='Intersection Mileposts'!$F$25,H268&lt;='Intersection Mileposts'!$G$25),"Y",IF(AND(H268&gt;='Intersection Mileposts'!$F$26,H268&lt;='Intersection Mileposts'!$G$26),"Y",IF(AND(H268&gt;='Intersection Mileposts'!$F$27,H268&lt;='Intersection Mileposts'!$G$27),"Y",IF(AND(H268&gt;='Intersection Mileposts'!$F$28,H268&lt;='Intersection Mileposts'!$G$28),"Y",IF(AND(H268&gt;='Intersection Mileposts'!$F$29,H268&lt;='Intersection Mileposts'!$G$29),"Y", IF(AND(H268&gt;='Intersection Mileposts'!$F$30,H268&lt;='Intersection Mileposts'!$G$30),"Y",IF(AND(H268&gt;='Intersection Mileposts'!$F$31,H268&lt;='Intersection Mileposts'!$G$31),"Y",IF(AND(H268&gt;='Intersection Mileposts'!$F$32,H268&lt;='Intersection Mileposts'!$G$32),"Y",IF(AND(H268&gt;='Intersection Mileposts'!$F$33,H268&lt;='Intersection Mileposts'!$G$33),"Y",IF(AND(H268&gt;='Intersection Mileposts'!$F$34,H268&lt;='Intersection Mileposts'!$G$34),"Y",IF(AND(H268&gt;='Intersection Mileposts'!$F$35,H268&lt;='Intersection Mileposts'!$G$35),"Y",IF(AND(H268&gt;='Intersection Mileposts'!$F$36,H268&lt;='Intersection Mileposts'!$G$36),"Y",IF(AND(H268&gt;='Intersection Mileposts'!$F$37,H268&lt;='Intersection Mileposts'!$G$37),"Y",IF(AND(H268&gt;='Intersection Mileposts'!$F$38,H268&lt;='Intersection Mileposts'!$G$38),"Y",IF(AND(H268&gt;='Intersection Mileposts'!$F$39,H268&lt;='Intersection Mileposts'!$G$39),"Y","N"))))))))))))))))))))))))))))))))))))</f>
        <v/>
      </c>
    </row>
    <row r="269" spans="1:46" x14ac:dyDescent="0.35">
      <c r="A269" s="271"/>
      <c r="B269" s="269"/>
      <c r="C269" s="270"/>
      <c r="D269" s="270"/>
      <c r="E269" s="270"/>
      <c r="F269" s="270"/>
      <c r="G269" s="272"/>
      <c r="H269" s="273"/>
      <c r="I269" s="271"/>
      <c r="J269" s="268"/>
      <c r="K269" s="268"/>
      <c r="L269" s="274"/>
      <c r="M269" s="275"/>
      <c r="N269" s="276"/>
      <c r="P269" s="291" t="str">
        <f>IF(R269 = "", "", COUNT($R$4:R269))</f>
        <v/>
      </c>
      <c r="Q269" s="291" t="str">
        <f t="shared" si="33"/>
        <v/>
      </c>
      <c r="R269" s="292" t="str">
        <f t="shared" si="34"/>
        <v/>
      </c>
      <c r="S269" s="293" t="str">
        <f t="shared" si="36"/>
        <v/>
      </c>
      <c r="T269" s="294" t="str">
        <f t="shared" si="37"/>
        <v/>
      </c>
      <c r="U269" s="295" t="str">
        <f t="shared" si="38"/>
        <v/>
      </c>
      <c r="V269" s="296" t="str">
        <f t="shared" si="39"/>
        <v/>
      </c>
      <c r="W269" s="8"/>
      <c r="AR269" s="2" t="str">
        <f t="shared" si="40"/>
        <v/>
      </c>
      <c r="AS269" s="2" t="str">
        <f t="shared" si="35"/>
        <v/>
      </c>
      <c r="AT269" s="2" t="str">
        <f>IF(AR269="","",IF(AND(H269&gt;='Intersection Mileposts'!$F$5,H269&lt;='Intersection Mileposts'!$G$5),"Y",IF(AND(H269&gt;='Intersection Mileposts'!$F$6,H269&lt;='Intersection Mileposts'!$G$6),"Y",IF(AND(H269&gt;='Intersection Mileposts'!$F$7,H269&lt;='Intersection Mileposts'!$G$7),"Y",IF(AND(H269&gt;='Intersection Mileposts'!$F$8,H269&lt;='Intersection Mileposts'!$G$8),"Y",IF(AND(H269&gt;='Intersection Mileposts'!$F$9,H269&lt;='Intersection Mileposts'!$G$9),"Y",IF(AND(H269&gt;='Intersection Mileposts'!$F$10,H269&lt;='Intersection Mileposts'!$G$10),"Y",IF(AND(H269&gt;='Intersection Mileposts'!$F$11,H269&lt;='Intersection Mileposts'!$G$11),"Y",IF(AND(H269&gt;='Intersection Mileposts'!$F$12,H269&lt;='Intersection Mileposts'!$G$12),"Y",IF(AND(H269&gt;='Intersection Mileposts'!$F$13,H269&lt;='Intersection Mileposts'!$G$13),"Y",IF(AND(H269&gt;='Intersection Mileposts'!$F$14,H269&lt;='Intersection Mileposts'!$G$14),"Y",IF(AND(H269&gt;='Intersection Mileposts'!$F$15,H269&lt;='Intersection Mileposts'!$G$15),"Y",IF(AND(H269&gt;='Intersection Mileposts'!$F$16,H269&lt;='Intersection Mileposts'!$G$16),"Y",IF(AND(H269&gt;='Intersection Mileposts'!$F$17,H269&lt;='Intersection Mileposts'!$G$17),"Y",IF(AND(H269&gt;='Intersection Mileposts'!$F$18,H269&lt;='Intersection Mileposts'!$G$18),"Y",IF(AND(H269&gt;='Intersection Mileposts'!$F$19,H269&lt;='Intersection Mileposts'!$G$19),"Y",IF(AND(H269&gt;='Intersection Mileposts'!$F$20,H269&lt;='Intersection Mileposts'!$G$20),"Y",IF(AND(H269&gt;='Intersection Mileposts'!$F$21,H269&lt;='Intersection Mileposts'!$G$21),"Y",IF(AND(H269&gt;='Intersection Mileposts'!$F$22,H269&lt;='Intersection Mileposts'!$G$22),"Y",IF(AND(H269&gt;='Intersection Mileposts'!$F$23,H269&lt;='Intersection Mileposts'!$G$23),"Y",IF(AND(H269&gt;='Intersection Mileposts'!$F$24,H269&lt;='Intersection Mileposts'!$G$24),"Y",IF(AND(H269&gt;='Intersection Mileposts'!$F$25,H269&lt;='Intersection Mileposts'!$G$25),"Y",IF(AND(H269&gt;='Intersection Mileposts'!$F$26,H269&lt;='Intersection Mileposts'!$G$26),"Y",IF(AND(H269&gt;='Intersection Mileposts'!$F$27,H269&lt;='Intersection Mileposts'!$G$27),"Y",IF(AND(H269&gt;='Intersection Mileposts'!$F$28,H269&lt;='Intersection Mileposts'!$G$28),"Y",IF(AND(H269&gt;='Intersection Mileposts'!$F$29,H269&lt;='Intersection Mileposts'!$G$29),"Y", IF(AND(H269&gt;='Intersection Mileposts'!$F$30,H269&lt;='Intersection Mileposts'!$G$30),"Y",IF(AND(H269&gt;='Intersection Mileposts'!$F$31,H269&lt;='Intersection Mileposts'!$G$31),"Y",IF(AND(H269&gt;='Intersection Mileposts'!$F$32,H269&lt;='Intersection Mileposts'!$G$32),"Y",IF(AND(H269&gt;='Intersection Mileposts'!$F$33,H269&lt;='Intersection Mileposts'!$G$33),"Y",IF(AND(H269&gt;='Intersection Mileposts'!$F$34,H269&lt;='Intersection Mileposts'!$G$34),"Y",IF(AND(H269&gt;='Intersection Mileposts'!$F$35,H269&lt;='Intersection Mileposts'!$G$35),"Y",IF(AND(H269&gt;='Intersection Mileposts'!$F$36,H269&lt;='Intersection Mileposts'!$G$36),"Y",IF(AND(H269&gt;='Intersection Mileposts'!$F$37,H269&lt;='Intersection Mileposts'!$G$37),"Y",IF(AND(H269&gt;='Intersection Mileposts'!$F$38,H269&lt;='Intersection Mileposts'!$G$38),"Y",IF(AND(H269&gt;='Intersection Mileposts'!$F$39,H269&lt;='Intersection Mileposts'!$G$39),"Y","N"))))))))))))))))))))))))))))))))))))</f>
        <v/>
      </c>
    </row>
    <row r="270" spans="1:46" x14ac:dyDescent="0.35">
      <c r="A270" s="271"/>
      <c r="B270" s="269"/>
      <c r="C270" s="270"/>
      <c r="D270" s="270"/>
      <c r="E270" s="270"/>
      <c r="F270" s="270"/>
      <c r="G270" s="272"/>
      <c r="H270" s="273"/>
      <c r="I270" s="271"/>
      <c r="J270" s="268"/>
      <c r="K270" s="268"/>
      <c r="L270" s="274"/>
      <c r="M270" s="275"/>
      <c r="N270" s="276"/>
      <c r="P270" s="291" t="str">
        <f>IF(R270 = "", "", COUNT($R$4:R270))</f>
        <v/>
      </c>
      <c r="Q270" s="291" t="str">
        <f t="shared" si="33"/>
        <v/>
      </c>
      <c r="R270" s="292" t="str">
        <f t="shared" si="34"/>
        <v/>
      </c>
      <c r="S270" s="293" t="str">
        <f t="shared" si="36"/>
        <v/>
      </c>
      <c r="T270" s="294" t="str">
        <f t="shared" si="37"/>
        <v/>
      </c>
      <c r="U270" s="295" t="str">
        <f t="shared" si="38"/>
        <v/>
      </c>
      <c r="V270" s="296" t="str">
        <f t="shared" si="39"/>
        <v/>
      </c>
      <c r="W270" s="8"/>
      <c r="AR270" s="2" t="str">
        <f t="shared" si="40"/>
        <v/>
      </c>
      <c r="AS270" s="2" t="str">
        <f t="shared" si="35"/>
        <v/>
      </c>
      <c r="AT270" s="2" t="str">
        <f>IF(AR270="","",IF(AND(H270&gt;='Intersection Mileposts'!$F$5,H270&lt;='Intersection Mileposts'!$G$5),"Y",IF(AND(H270&gt;='Intersection Mileposts'!$F$6,H270&lt;='Intersection Mileposts'!$G$6),"Y",IF(AND(H270&gt;='Intersection Mileposts'!$F$7,H270&lt;='Intersection Mileposts'!$G$7),"Y",IF(AND(H270&gt;='Intersection Mileposts'!$F$8,H270&lt;='Intersection Mileposts'!$G$8),"Y",IF(AND(H270&gt;='Intersection Mileposts'!$F$9,H270&lt;='Intersection Mileposts'!$G$9),"Y",IF(AND(H270&gt;='Intersection Mileposts'!$F$10,H270&lt;='Intersection Mileposts'!$G$10),"Y",IF(AND(H270&gt;='Intersection Mileposts'!$F$11,H270&lt;='Intersection Mileposts'!$G$11),"Y",IF(AND(H270&gt;='Intersection Mileposts'!$F$12,H270&lt;='Intersection Mileposts'!$G$12),"Y",IF(AND(H270&gt;='Intersection Mileposts'!$F$13,H270&lt;='Intersection Mileposts'!$G$13),"Y",IF(AND(H270&gt;='Intersection Mileposts'!$F$14,H270&lt;='Intersection Mileposts'!$G$14),"Y",IF(AND(H270&gt;='Intersection Mileposts'!$F$15,H270&lt;='Intersection Mileposts'!$G$15),"Y",IF(AND(H270&gt;='Intersection Mileposts'!$F$16,H270&lt;='Intersection Mileposts'!$G$16),"Y",IF(AND(H270&gt;='Intersection Mileposts'!$F$17,H270&lt;='Intersection Mileposts'!$G$17),"Y",IF(AND(H270&gt;='Intersection Mileposts'!$F$18,H270&lt;='Intersection Mileposts'!$G$18),"Y",IF(AND(H270&gt;='Intersection Mileposts'!$F$19,H270&lt;='Intersection Mileposts'!$G$19),"Y",IF(AND(H270&gt;='Intersection Mileposts'!$F$20,H270&lt;='Intersection Mileposts'!$G$20),"Y",IF(AND(H270&gt;='Intersection Mileposts'!$F$21,H270&lt;='Intersection Mileposts'!$G$21),"Y",IF(AND(H270&gt;='Intersection Mileposts'!$F$22,H270&lt;='Intersection Mileposts'!$G$22),"Y",IF(AND(H270&gt;='Intersection Mileposts'!$F$23,H270&lt;='Intersection Mileposts'!$G$23),"Y",IF(AND(H270&gt;='Intersection Mileposts'!$F$24,H270&lt;='Intersection Mileposts'!$G$24),"Y",IF(AND(H270&gt;='Intersection Mileposts'!$F$25,H270&lt;='Intersection Mileposts'!$G$25),"Y",IF(AND(H270&gt;='Intersection Mileposts'!$F$26,H270&lt;='Intersection Mileposts'!$G$26),"Y",IF(AND(H270&gt;='Intersection Mileposts'!$F$27,H270&lt;='Intersection Mileposts'!$G$27),"Y",IF(AND(H270&gt;='Intersection Mileposts'!$F$28,H270&lt;='Intersection Mileposts'!$G$28),"Y",IF(AND(H270&gt;='Intersection Mileposts'!$F$29,H270&lt;='Intersection Mileposts'!$G$29),"Y", IF(AND(H270&gt;='Intersection Mileposts'!$F$30,H270&lt;='Intersection Mileposts'!$G$30),"Y",IF(AND(H270&gt;='Intersection Mileposts'!$F$31,H270&lt;='Intersection Mileposts'!$G$31),"Y",IF(AND(H270&gt;='Intersection Mileposts'!$F$32,H270&lt;='Intersection Mileposts'!$G$32),"Y",IF(AND(H270&gt;='Intersection Mileposts'!$F$33,H270&lt;='Intersection Mileposts'!$G$33),"Y",IF(AND(H270&gt;='Intersection Mileposts'!$F$34,H270&lt;='Intersection Mileposts'!$G$34),"Y",IF(AND(H270&gt;='Intersection Mileposts'!$F$35,H270&lt;='Intersection Mileposts'!$G$35),"Y",IF(AND(H270&gt;='Intersection Mileposts'!$F$36,H270&lt;='Intersection Mileposts'!$G$36),"Y",IF(AND(H270&gt;='Intersection Mileposts'!$F$37,H270&lt;='Intersection Mileposts'!$G$37),"Y",IF(AND(H270&gt;='Intersection Mileposts'!$F$38,H270&lt;='Intersection Mileposts'!$G$38),"Y",IF(AND(H270&gt;='Intersection Mileposts'!$F$39,H270&lt;='Intersection Mileposts'!$G$39),"Y","N"))))))))))))))))))))))))))))))))))))</f>
        <v/>
      </c>
    </row>
    <row r="271" spans="1:46" x14ac:dyDescent="0.35">
      <c r="A271" s="271"/>
      <c r="B271" s="269"/>
      <c r="C271" s="270"/>
      <c r="D271" s="270"/>
      <c r="E271" s="270"/>
      <c r="F271" s="270"/>
      <c r="G271" s="272"/>
      <c r="H271" s="273"/>
      <c r="I271" s="271"/>
      <c r="J271" s="268"/>
      <c r="K271" s="268"/>
      <c r="L271" s="274"/>
      <c r="M271" s="275"/>
      <c r="N271" s="276"/>
      <c r="P271" s="291" t="str">
        <f>IF(R271 = "", "", COUNT($R$4:R271))</f>
        <v/>
      </c>
      <c r="Q271" s="291" t="str">
        <f t="shared" si="33"/>
        <v/>
      </c>
      <c r="R271" s="292" t="str">
        <f t="shared" si="34"/>
        <v/>
      </c>
      <c r="S271" s="293" t="str">
        <f t="shared" si="36"/>
        <v/>
      </c>
      <c r="T271" s="294" t="str">
        <f t="shared" si="37"/>
        <v/>
      </c>
      <c r="U271" s="295" t="str">
        <f t="shared" si="38"/>
        <v/>
      </c>
      <c r="V271" s="296" t="str">
        <f t="shared" si="39"/>
        <v/>
      </c>
      <c r="W271" s="8"/>
      <c r="AR271" s="2" t="str">
        <f t="shared" si="40"/>
        <v/>
      </c>
      <c r="AS271" s="2" t="str">
        <f t="shared" si="35"/>
        <v/>
      </c>
      <c r="AT271" s="2" t="str">
        <f>IF(AR271="","",IF(AND(H271&gt;='Intersection Mileposts'!$F$5,H271&lt;='Intersection Mileposts'!$G$5),"Y",IF(AND(H271&gt;='Intersection Mileposts'!$F$6,H271&lt;='Intersection Mileposts'!$G$6),"Y",IF(AND(H271&gt;='Intersection Mileposts'!$F$7,H271&lt;='Intersection Mileposts'!$G$7),"Y",IF(AND(H271&gt;='Intersection Mileposts'!$F$8,H271&lt;='Intersection Mileposts'!$G$8),"Y",IF(AND(H271&gt;='Intersection Mileposts'!$F$9,H271&lt;='Intersection Mileposts'!$G$9),"Y",IF(AND(H271&gt;='Intersection Mileposts'!$F$10,H271&lt;='Intersection Mileposts'!$G$10),"Y",IF(AND(H271&gt;='Intersection Mileposts'!$F$11,H271&lt;='Intersection Mileposts'!$G$11),"Y",IF(AND(H271&gt;='Intersection Mileposts'!$F$12,H271&lt;='Intersection Mileposts'!$G$12),"Y",IF(AND(H271&gt;='Intersection Mileposts'!$F$13,H271&lt;='Intersection Mileposts'!$G$13),"Y",IF(AND(H271&gt;='Intersection Mileposts'!$F$14,H271&lt;='Intersection Mileposts'!$G$14),"Y",IF(AND(H271&gt;='Intersection Mileposts'!$F$15,H271&lt;='Intersection Mileposts'!$G$15),"Y",IF(AND(H271&gt;='Intersection Mileposts'!$F$16,H271&lt;='Intersection Mileposts'!$G$16),"Y",IF(AND(H271&gt;='Intersection Mileposts'!$F$17,H271&lt;='Intersection Mileposts'!$G$17),"Y",IF(AND(H271&gt;='Intersection Mileposts'!$F$18,H271&lt;='Intersection Mileposts'!$G$18),"Y",IF(AND(H271&gt;='Intersection Mileposts'!$F$19,H271&lt;='Intersection Mileposts'!$G$19),"Y",IF(AND(H271&gt;='Intersection Mileposts'!$F$20,H271&lt;='Intersection Mileposts'!$G$20),"Y",IF(AND(H271&gt;='Intersection Mileposts'!$F$21,H271&lt;='Intersection Mileposts'!$G$21),"Y",IF(AND(H271&gt;='Intersection Mileposts'!$F$22,H271&lt;='Intersection Mileposts'!$G$22),"Y",IF(AND(H271&gt;='Intersection Mileposts'!$F$23,H271&lt;='Intersection Mileposts'!$G$23),"Y",IF(AND(H271&gt;='Intersection Mileposts'!$F$24,H271&lt;='Intersection Mileposts'!$G$24),"Y",IF(AND(H271&gt;='Intersection Mileposts'!$F$25,H271&lt;='Intersection Mileposts'!$G$25),"Y",IF(AND(H271&gt;='Intersection Mileposts'!$F$26,H271&lt;='Intersection Mileposts'!$G$26),"Y",IF(AND(H271&gt;='Intersection Mileposts'!$F$27,H271&lt;='Intersection Mileposts'!$G$27),"Y",IF(AND(H271&gt;='Intersection Mileposts'!$F$28,H271&lt;='Intersection Mileposts'!$G$28),"Y",IF(AND(H271&gt;='Intersection Mileposts'!$F$29,H271&lt;='Intersection Mileposts'!$G$29),"Y", IF(AND(H271&gt;='Intersection Mileposts'!$F$30,H271&lt;='Intersection Mileposts'!$G$30),"Y",IF(AND(H271&gt;='Intersection Mileposts'!$F$31,H271&lt;='Intersection Mileposts'!$G$31),"Y",IF(AND(H271&gt;='Intersection Mileposts'!$F$32,H271&lt;='Intersection Mileposts'!$G$32),"Y",IF(AND(H271&gt;='Intersection Mileposts'!$F$33,H271&lt;='Intersection Mileposts'!$G$33),"Y",IF(AND(H271&gt;='Intersection Mileposts'!$F$34,H271&lt;='Intersection Mileposts'!$G$34),"Y",IF(AND(H271&gt;='Intersection Mileposts'!$F$35,H271&lt;='Intersection Mileposts'!$G$35),"Y",IF(AND(H271&gt;='Intersection Mileposts'!$F$36,H271&lt;='Intersection Mileposts'!$G$36),"Y",IF(AND(H271&gt;='Intersection Mileposts'!$F$37,H271&lt;='Intersection Mileposts'!$G$37),"Y",IF(AND(H271&gt;='Intersection Mileposts'!$F$38,H271&lt;='Intersection Mileposts'!$G$38),"Y",IF(AND(H271&gt;='Intersection Mileposts'!$F$39,H271&lt;='Intersection Mileposts'!$G$39),"Y","N"))))))))))))))))))))))))))))))))))))</f>
        <v/>
      </c>
    </row>
    <row r="272" spans="1:46" x14ac:dyDescent="0.35">
      <c r="A272" s="271"/>
      <c r="B272" s="269"/>
      <c r="C272" s="270"/>
      <c r="D272" s="270"/>
      <c r="E272" s="270"/>
      <c r="F272" s="270"/>
      <c r="G272" s="272"/>
      <c r="H272" s="273"/>
      <c r="I272" s="271"/>
      <c r="J272" s="268"/>
      <c r="K272" s="268"/>
      <c r="L272" s="274"/>
      <c r="M272" s="275"/>
      <c r="N272" s="276"/>
      <c r="P272" s="291" t="str">
        <f>IF(R272 = "", "", COUNT($R$4:R272))</f>
        <v/>
      </c>
      <c r="Q272" s="291" t="str">
        <f t="shared" si="33"/>
        <v/>
      </c>
      <c r="R272" s="292" t="str">
        <f t="shared" si="34"/>
        <v/>
      </c>
      <c r="S272" s="293" t="str">
        <f t="shared" si="36"/>
        <v/>
      </c>
      <c r="T272" s="294" t="str">
        <f t="shared" si="37"/>
        <v/>
      </c>
      <c r="U272" s="295" t="str">
        <f t="shared" si="38"/>
        <v/>
      </c>
      <c r="V272" s="296" t="str">
        <f t="shared" si="39"/>
        <v/>
      </c>
      <c r="W272" s="8"/>
      <c r="AR272" s="2" t="str">
        <f t="shared" si="40"/>
        <v/>
      </c>
      <c r="AS272" s="2" t="str">
        <f t="shared" si="35"/>
        <v/>
      </c>
      <c r="AT272" s="2" t="str">
        <f>IF(AR272="","",IF(AND(H272&gt;='Intersection Mileposts'!$F$5,H272&lt;='Intersection Mileposts'!$G$5),"Y",IF(AND(H272&gt;='Intersection Mileposts'!$F$6,H272&lt;='Intersection Mileposts'!$G$6),"Y",IF(AND(H272&gt;='Intersection Mileposts'!$F$7,H272&lt;='Intersection Mileposts'!$G$7),"Y",IF(AND(H272&gt;='Intersection Mileposts'!$F$8,H272&lt;='Intersection Mileposts'!$G$8),"Y",IF(AND(H272&gt;='Intersection Mileposts'!$F$9,H272&lt;='Intersection Mileposts'!$G$9),"Y",IF(AND(H272&gt;='Intersection Mileposts'!$F$10,H272&lt;='Intersection Mileposts'!$G$10),"Y",IF(AND(H272&gt;='Intersection Mileposts'!$F$11,H272&lt;='Intersection Mileposts'!$G$11),"Y",IF(AND(H272&gt;='Intersection Mileposts'!$F$12,H272&lt;='Intersection Mileposts'!$G$12),"Y",IF(AND(H272&gt;='Intersection Mileposts'!$F$13,H272&lt;='Intersection Mileposts'!$G$13),"Y",IF(AND(H272&gt;='Intersection Mileposts'!$F$14,H272&lt;='Intersection Mileposts'!$G$14),"Y",IF(AND(H272&gt;='Intersection Mileposts'!$F$15,H272&lt;='Intersection Mileposts'!$G$15),"Y",IF(AND(H272&gt;='Intersection Mileposts'!$F$16,H272&lt;='Intersection Mileposts'!$G$16),"Y",IF(AND(H272&gt;='Intersection Mileposts'!$F$17,H272&lt;='Intersection Mileposts'!$G$17),"Y",IF(AND(H272&gt;='Intersection Mileposts'!$F$18,H272&lt;='Intersection Mileposts'!$G$18),"Y",IF(AND(H272&gt;='Intersection Mileposts'!$F$19,H272&lt;='Intersection Mileposts'!$G$19),"Y",IF(AND(H272&gt;='Intersection Mileposts'!$F$20,H272&lt;='Intersection Mileposts'!$G$20),"Y",IF(AND(H272&gt;='Intersection Mileposts'!$F$21,H272&lt;='Intersection Mileposts'!$G$21),"Y",IF(AND(H272&gt;='Intersection Mileposts'!$F$22,H272&lt;='Intersection Mileposts'!$G$22),"Y",IF(AND(H272&gt;='Intersection Mileposts'!$F$23,H272&lt;='Intersection Mileposts'!$G$23),"Y",IF(AND(H272&gt;='Intersection Mileposts'!$F$24,H272&lt;='Intersection Mileposts'!$G$24),"Y",IF(AND(H272&gt;='Intersection Mileposts'!$F$25,H272&lt;='Intersection Mileposts'!$G$25),"Y",IF(AND(H272&gt;='Intersection Mileposts'!$F$26,H272&lt;='Intersection Mileposts'!$G$26),"Y",IF(AND(H272&gt;='Intersection Mileposts'!$F$27,H272&lt;='Intersection Mileposts'!$G$27),"Y",IF(AND(H272&gt;='Intersection Mileposts'!$F$28,H272&lt;='Intersection Mileposts'!$G$28),"Y",IF(AND(H272&gt;='Intersection Mileposts'!$F$29,H272&lt;='Intersection Mileposts'!$G$29),"Y", IF(AND(H272&gt;='Intersection Mileposts'!$F$30,H272&lt;='Intersection Mileposts'!$G$30),"Y",IF(AND(H272&gt;='Intersection Mileposts'!$F$31,H272&lt;='Intersection Mileposts'!$G$31),"Y",IF(AND(H272&gt;='Intersection Mileposts'!$F$32,H272&lt;='Intersection Mileposts'!$G$32),"Y",IF(AND(H272&gt;='Intersection Mileposts'!$F$33,H272&lt;='Intersection Mileposts'!$G$33),"Y",IF(AND(H272&gt;='Intersection Mileposts'!$F$34,H272&lt;='Intersection Mileposts'!$G$34),"Y",IF(AND(H272&gt;='Intersection Mileposts'!$F$35,H272&lt;='Intersection Mileposts'!$G$35),"Y",IF(AND(H272&gt;='Intersection Mileposts'!$F$36,H272&lt;='Intersection Mileposts'!$G$36),"Y",IF(AND(H272&gt;='Intersection Mileposts'!$F$37,H272&lt;='Intersection Mileposts'!$G$37),"Y",IF(AND(H272&gt;='Intersection Mileposts'!$F$38,H272&lt;='Intersection Mileposts'!$G$38),"Y",IF(AND(H272&gt;='Intersection Mileposts'!$F$39,H272&lt;='Intersection Mileposts'!$G$39),"Y","N"))))))))))))))))))))))))))))))))))))</f>
        <v/>
      </c>
    </row>
    <row r="273" spans="1:46" x14ac:dyDescent="0.35">
      <c r="A273" s="271"/>
      <c r="B273" s="269"/>
      <c r="C273" s="270"/>
      <c r="D273" s="270"/>
      <c r="E273" s="270"/>
      <c r="F273" s="270"/>
      <c r="G273" s="272"/>
      <c r="H273" s="273"/>
      <c r="I273" s="271"/>
      <c r="J273" s="268"/>
      <c r="K273" s="268"/>
      <c r="L273" s="274"/>
      <c r="M273" s="275"/>
      <c r="N273" s="276"/>
      <c r="P273" s="291" t="str">
        <f>IF(R273 = "", "", COUNT($R$4:R273))</f>
        <v/>
      </c>
      <c r="Q273" s="291" t="str">
        <f t="shared" si="33"/>
        <v/>
      </c>
      <c r="R273" s="292" t="str">
        <f t="shared" si="34"/>
        <v/>
      </c>
      <c r="S273" s="293" t="str">
        <f t="shared" si="36"/>
        <v/>
      </c>
      <c r="T273" s="294" t="str">
        <f t="shared" si="37"/>
        <v/>
      </c>
      <c r="U273" s="295" t="str">
        <f t="shared" si="38"/>
        <v/>
      </c>
      <c r="V273" s="296" t="str">
        <f t="shared" si="39"/>
        <v/>
      </c>
      <c r="W273" s="8"/>
      <c r="AR273" s="2" t="str">
        <f t="shared" si="40"/>
        <v/>
      </c>
      <c r="AS273" s="2" t="str">
        <f t="shared" si="35"/>
        <v/>
      </c>
      <c r="AT273" s="2" t="str">
        <f>IF(AR273="","",IF(AND(H273&gt;='Intersection Mileposts'!$F$5,H273&lt;='Intersection Mileposts'!$G$5),"Y",IF(AND(H273&gt;='Intersection Mileposts'!$F$6,H273&lt;='Intersection Mileposts'!$G$6),"Y",IF(AND(H273&gt;='Intersection Mileposts'!$F$7,H273&lt;='Intersection Mileposts'!$G$7),"Y",IF(AND(H273&gt;='Intersection Mileposts'!$F$8,H273&lt;='Intersection Mileposts'!$G$8),"Y",IF(AND(H273&gt;='Intersection Mileposts'!$F$9,H273&lt;='Intersection Mileposts'!$G$9),"Y",IF(AND(H273&gt;='Intersection Mileposts'!$F$10,H273&lt;='Intersection Mileposts'!$G$10),"Y",IF(AND(H273&gt;='Intersection Mileposts'!$F$11,H273&lt;='Intersection Mileposts'!$G$11),"Y",IF(AND(H273&gt;='Intersection Mileposts'!$F$12,H273&lt;='Intersection Mileposts'!$G$12),"Y",IF(AND(H273&gt;='Intersection Mileposts'!$F$13,H273&lt;='Intersection Mileposts'!$G$13),"Y",IF(AND(H273&gt;='Intersection Mileposts'!$F$14,H273&lt;='Intersection Mileposts'!$G$14),"Y",IF(AND(H273&gt;='Intersection Mileposts'!$F$15,H273&lt;='Intersection Mileposts'!$G$15),"Y",IF(AND(H273&gt;='Intersection Mileposts'!$F$16,H273&lt;='Intersection Mileposts'!$G$16),"Y",IF(AND(H273&gt;='Intersection Mileposts'!$F$17,H273&lt;='Intersection Mileposts'!$G$17),"Y",IF(AND(H273&gt;='Intersection Mileposts'!$F$18,H273&lt;='Intersection Mileposts'!$G$18),"Y",IF(AND(H273&gt;='Intersection Mileposts'!$F$19,H273&lt;='Intersection Mileposts'!$G$19),"Y",IF(AND(H273&gt;='Intersection Mileposts'!$F$20,H273&lt;='Intersection Mileposts'!$G$20),"Y",IF(AND(H273&gt;='Intersection Mileposts'!$F$21,H273&lt;='Intersection Mileposts'!$G$21),"Y",IF(AND(H273&gt;='Intersection Mileposts'!$F$22,H273&lt;='Intersection Mileposts'!$G$22),"Y",IF(AND(H273&gt;='Intersection Mileposts'!$F$23,H273&lt;='Intersection Mileposts'!$G$23),"Y",IF(AND(H273&gt;='Intersection Mileposts'!$F$24,H273&lt;='Intersection Mileposts'!$G$24),"Y",IF(AND(H273&gt;='Intersection Mileposts'!$F$25,H273&lt;='Intersection Mileposts'!$G$25),"Y",IF(AND(H273&gt;='Intersection Mileposts'!$F$26,H273&lt;='Intersection Mileposts'!$G$26),"Y",IF(AND(H273&gt;='Intersection Mileposts'!$F$27,H273&lt;='Intersection Mileposts'!$G$27),"Y",IF(AND(H273&gt;='Intersection Mileposts'!$F$28,H273&lt;='Intersection Mileposts'!$G$28),"Y",IF(AND(H273&gt;='Intersection Mileposts'!$F$29,H273&lt;='Intersection Mileposts'!$G$29),"Y", IF(AND(H273&gt;='Intersection Mileposts'!$F$30,H273&lt;='Intersection Mileposts'!$G$30),"Y",IF(AND(H273&gt;='Intersection Mileposts'!$F$31,H273&lt;='Intersection Mileposts'!$G$31),"Y",IF(AND(H273&gt;='Intersection Mileposts'!$F$32,H273&lt;='Intersection Mileposts'!$G$32),"Y",IF(AND(H273&gt;='Intersection Mileposts'!$F$33,H273&lt;='Intersection Mileposts'!$G$33),"Y",IF(AND(H273&gt;='Intersection Mileposts'!$F$34,H273&lt;='Intersection Mileposts'!$G$34),"Y",IF(AND(H273&gt;='Intersection Mileposts'!$F$35,H273&lt;='Intersection Mileposts'!$G$35),"Y",IF(AND(H273&gt;='Intersection Mileposts'!$F$36,H273&lt;='Intersection Mileposts'!$G$36),"Y",IF(AND(H273&gt;='Intersection Mileposts'!$F$37,H273&lt;='Intersection Mileposts'!$G$37),"Y",IF(AND(H273&gt;='Intersection Mileposts'!$F$38,H273&lt;='Intersection Mileposts'!$G$38),"Y",IF(AND(H273&gt;='Intersection Mileposts'!$F$39,H273&lt;='Intersection Mileposts'!$G$39),"Y","N"))))))))))))))))))))))))))))))))))))</f>
        <v/>
      </c>
    </row>
    <row r="274" spans="1:46" x14ac:dyDescent="0.35">
      <c r="A274" s="271"/>
      <c r="B274" s="269"/>
      <c r="C274" s="270"/>
      <c r="D274" s="270"/>
      <c r="E274" s="270"/>
      <c r="F274" s="270"/>
      <c r="G274" s="272"/>
      <c r="H274" s="273"/>
      <c r="I274" s="271"/>
      <c r="J274" s="268"/>
      <c r="K274" s="268"/>
      <c r="L274" s="274"/>
      <c r="M274" s="275"/>
      <c r="N274" s="276"/>
      <c r="P274" s="291" t="str">
        <f>IF(R274 = "", "", COUNT($R$4:R274))</f>
        <v/>
      </c>
      <c r="Q274" s="291" t="str">
        <f t="shared" si="33"/>
        <v/>
      </c>
      <c r="R274" s="292" t="str">
        <f t="shared" si="34"/>
        <v/>
      </c>
      <c r="S274" s="293" t="str">
        <f t="shared" si="36"/>
        <v/>
      </c>
      <c r="T274" s="294" t="str">
        <f t="shared" si="37"/>
        <v/>
      </c>
      <c r="U274" s="295" t="str">
        <f t="shared" si="38"/>
        <v/>
      </c>
      <c r="V274" s="296" t="str">
        <f t="shared" si="39"/>
        <v/>
      </c>
      <c r="W274" s="8"/>
      <c r="AR274" s="2" t="str">
        <f t="shared" si="40"/>
        <v/>
      </c>
      <c r="AS274" s="2" t="str">
        <f t="shared" si="35"/>
        <v/>
      </c>
      <c r="AT274" s="2" t="str">
        <f>IF(AR274="","",IF(AND(H274&gt;='Intersection Mileposts'!$F$5,H274&lt;='Intersection Mileposts'!$G$5),"Y",IF(AND(H274&gt;='Intersection Mileposts'!$F$6,H274&lt;='Intersection Mileposts'!$G$6),"Y",IF(AND(H274&gt;='Intersection Mileposts'!$F$7,H274&lt;='Intersection Mileposts'!$G$7),"Y",IF(AND(H274&gt;='Intersection Mileposts'!$F$8,H274&lt;='Intersection Mileposts'!$G$8),"Y",IF(AND(H274&gt;='Intersection Mileposts'!$F$9,H274&lt;='Intersection Mileposts'!$G$9),"Y",IF(AND(H274&gt;='Intersection Mileposts'!$F$10,H274&lt;='Intersection Mileposts'!$G$10),"Y",IF(AND(H274&gt;='Intersection Mileposts'!$F$11,H274&lt;='Intersection Mileposts'!$G$11),"Y",IF(AND(H274&gt;='Intersection Mileposts'!$F$12,H274&lt;='Intersection Mileposts'!$G$12),"Y",IF(AND(H274&gt;='Intersection Mileposts'!$F$13,H274&lt;='Intersection Mileposts'!$G$13),"Y",IF(AND(H274&gt;='Intersection Mileposts'!$F$14,H274&lt;='Intersection Mileposts'!$G$14),"Y",IF(AND(H274&gt;='Intersection Mileposts'!$F$15,H274&lt;='Intersection Mileposts'!$G$15),"Y",IF(AND(H274&gt;='Intersection Mileposts'!$F$16,H274&lt;='Intersection Mileposts'!$G$16),"Y",IF(AND(H274&gt;='Intersection Mileposts'!$F$17,H274&lt;='Intersection Mileposts'!$G$17),"Y",IF(AND(H274&gt;='Intersection Mileposts'!$F$18,H274&lt;='Intersection Mileposts'!$G$18),"Y",IF(AND(H274&gt;='Intersection Mileposts'!$F$19,H274&lt;='Intersection Mileposts'!$G$19),"Y",IF(AND(H274&gt;='Intersection Mileposts'!$F$20,H274&lt;='Intersection Mileposts'!$G$20),"Y",IF(AND(H274&gt;='Intersection Mileposts'!$F$21,H274&lt;='Intersection Mileposts'!$G$21),"Y",IF(AND(H274&gt;='Intersection Mileposts'!$F$22,H274&lt;='Intersection Mileposts'!$G$22),"Y",IF(AND(H274&gt;='Intersection Mileposts'!$F$23,H274&lt;='Intersection Mileposts'!$G$23),"Y",IF(AND(H274&gt;='Intersection Mileposts'!$F$24,H274&lt;='Intersection Mileposts'!$G$24),"Y",IF(AND(H274&gt;='Intersection Mileposts'!$F$25,H274&lt;='Intersection Mileposts'!$G$25),"Y",IF(AND(H274&gt;='Intersection Mileposts'!$F$26,H274&lt;='Intersection Mileposts'!$G$26),"Y",IF(AND(H274&gt;='Intersection Mileposts'!$F$27,H274&lt;='Intersection Mileposts'!$G$27),"Y",IF(AND(H274&gt;='Intersection Mileposts'!$F$28,H274&lt;='Intersection Mileposts'!$G$28),"Y",IF(AND(H274&gt;='Intersection Mileposts'!$F$29,H274&lt;='Intersection Mileposts'!$G$29),"Y", IF(AND(H274&gt;='Intersection Mileposts'!$F$30,H274&lt;='Intersection Mileposts'!$G$30),"Y",IF(AND(H274&gt;='Intersection Mileposts'!$F$31,H274&lt;='Intersection Mileposts'!$G$31),"Y",IF(AND(H274&gt;='Intersection Mileposts'!$F$32,H274&lt;='Intersection Mileposts'!$G$32),"Y",IF(AND(H274&gt;='Intersection Mileposts'!$F$33,H274&lt;='Intersection Mileposts'!$G$33),"Y",IF(AND(H274&gt;='Intersection Mileposts'!$F$34,H274&lt;='Intersection Mileposts'!$G$34),"Y",IF(AND(H274&gt;='Intersection Mileposts'!$F$35,H274&lt;='Intersection Mileposts'!$G$35),"Y",IF(AND(H274&gt;='Intersection Mileposts'!$F$36,H274&lt;='Intersection Mileposts'!$G$36),"Y",IF(AND(H274&gt;='Intersection Mileposts'!$F$37,H274&lt;='Intersection Mileposts'!$G$37),"Y",IF(AND(H274&gt;='Intersection Mileposts'!$F$38,H274&lt;='Intersection Mileposts'!$G$38),"Y",IF(AND(H274&gt;='Intersection Mileposts'!$F$39,H274&lt;='Intersection Mileposts'!$G$39),"Y","N"))))))))))))))))))))))))))))))))))))</f>
        <v/>
      </c>
    </row>
    <row r="275" spans="1:46" x14ac:dyDescent="0.35">
      <c r="A275" s="271"/>
      <c r="B275" s="269"/>
      <c r="C275" s="270"/>
      <c r="D275" s="270"/>
      <c r="E275" s="270"/>
      <c r="F275" s="270"/>
      <c r="G275" s="272"/>
      <c r="H275" s="273"/>
      <c r="I275" s="271"/>
      <c r="J275" s="268"/>
      <c r="K275" s="268"/>
      <c r="L275" s="274"/>
      <c r="M275" s="275"/>
      <c r="N275" s="276"/>
      <c r="P275" s="291" t="str">
        <f>IF(R275 = "", "", COUNT($R$4:R275))</f>
        <v/>
      </c>
      <c r="Q275" s="291" t="str">
        <f t="shared" si="33"/>
        <v/>
      </c>
      <c r="R275" s="292" t="str">
        <f t="shared" si="34"/>
        <v/>
      </c>
      <c r="S275" s="293" t="str">
        <f t="shared" si="36"/>
        <v/>
      </c>
      <c r="T275" s="294" t="str">
        <f t="shared" si="37"/>
        <v/>
      </c>
      <c r="U275" s="295" t="str">
        <f t="shared" si="38"/>
        <v/>
      </c>
      <c r="V275" s="296" t="str">
        <f t="shared" si="39"/>
        <v/>
      </c>
      <c r="W275" s="8"/>
      <c r="AR275" s="2" t="str">
        <f t="shared" si="40"/>
        <v/>
      </c>
      <c r="AS275" s="2" t="str">
        <f t="shared" si="35"/>
        <v/>
      </c>
      <c r="AT275" s="2" t="str">
        <f>IF(AR275="","",IF(AND(H275&gt;='Intersection Mileposts'!$F$5,H275&lt;='Intersection Mileposts'!$G$5),"Y",IF(AND(H275&gt;='Intersection Mileposts'!$F$6,H275&lt;='Intersection Mileposts'!$G$6),"Y",IF(AND(H275&gt;='Intersection Mileposts'!$F$7,H275&lt;='Intersection Mileposts'!$G$7),"Y",IF(AND(H275&gt;='Intersection Mileposts'!$F$8,H275&lt;='Intersection Mileposts'!$G$8),"Y",IF(AND(H275&gt;='Intersection Mileposts'!$F$9,H275&lt;='Intersection Mileposts'!$G$9),"Y",IF(AND(H275&gt;='Intersection Mileposts'!$F$10,H275&lt;='Intersection Mileposts'!$G$10),"Y",IF(AND(H275&gt;='Intersection Mileposts'!$F$11,H275&lt;='Intersection Mileposts'!$G$11),"Y",IF(AND(H275&gt;='Intersection Mileposts'!$F$12,H275&lt;='Intersection Mileposts'!$G$12),"Y",IF(AND(H275&gt;='Intersection Mileposts'!$F$13,H275&lt;='Intersection Mileposts'!$G$13),"Y",IF(AND(H275&gt;='Intersection Mileposts'!$F$14,H275&lt;='Intersection Mileposts'!$G$14),"Y",IF(AND(H275&gt;='Intersection Mileposts'!$F$15,H275&lt;='Intersection Mileposts'!$G$15),"Y",IF(AND(H275&gt;='Intersection Mileposts'!$F$16,H275&lt;='Intersection Mileposts'!$G$16),"Y",IF(AND(H275&gt;='Intersection Mileposts'!$F$17,H275&lt;='Intersection Mileposts'!$G$17),"Y",IF(AND(H275&gt;='Intersection Mileposts'!$F$18,H275&lt;='Intersection Mileposts'!$G$18),"Y",IF(AND(H275&gt;='Intersection Mileposts'!$F$19,H275&lt;='Intersection Mileposts'!$G$19),"Y",IF(AND(H275&gt;='Intersection Mileposts'!$F$20,H275&lt;='Intersection Mileposts'!$G$20),"Y",IF(AND(H275&gt;='Intersection Mileposts'!$F$21,H275&lt;='Intersection Mileposts'!$G$21),"Y",IF(AND(H275&gt;='Intersection Mileposts'!$F$22,H275&lt;='Intersection Mileposts'!$G$22),"Y",IF(AND(H275&gt;='Intersection Mileposts'!$F$23,H275&lt;='Intersection Mileposts'!$G$23),"Y",IF(AND(H275&gt;='Intersection Mileposts'!$F$24,H275&lt;='Intersection Mileposts'!$G$24),"Y",IF(AND(H275&gt;='Intersection Mileposts'!$F$25,H275&lt;='Intersection Mileposts'!$G$25),"Y",IF(AND(H275&gt;='Intersection Mileposts'!$F$26,H275&lt;='Intersection Mileposts'!$G$26),"Y",IF(AND(H275&gt;='Intersection Mileposts'!$F$27,H275&lt;='Intersection Mileposts'!$G$27),"Y",IF(AND(H275&gt;='Intersection Mileposts'!$F$28,H275&lt;='Intersection Mileposts'!$G$28),"Y",IF(AND(H275&gt;='Intersection Mileposts'!$F$29,H275&lt;='Intersection Mileposts'!$G$29),"Y", IF(AND(H275&gt;='Intersection Mileposts'!$F$30,H275&lt;='Intersection Mileposts'!$G$30),"Y",IF(AND(H275&gt;='Intersection Mileposts'!$F$31,H275&lt;='Intersection Mileposts'!$G$31),"Y",IF(AND(H275&gt;='Intersection Mileposts'!$F$32,H275&lt;='Intersection Mileposts'!$G$32),"Y",IF(AND(H275&gt;='Intersection Mileposts'!$F$33,H275&lt;='Intersection Mileposts'!$G$33),"Y",IF(AND(H275&gt;='Intersection Mileposts'!$F$34,H275&lt;='Intersection Mileposts'!$G$34),"Y",IF(AND(H275&gt;='Intersection Mileposts'!$F$35,H275&lt;='Intersection Mileposts'!$G$35),"Y",IF(AND(H275&gt;='Intersection Mileposts'!$F$36,H275&lt;='Intersection Mileposts'!$G$36),"Y",IF(AND(H275&gt;='Intersection Mileposts'!$F$37,H275&lt;='Intersection Mileposts'!$G$37),"Y",IF(AND(H275&gt;='Intersection Mileposts'!$F$38,H275&lt;='Intersection Mileposts'!$G$38),"Y",IF(AND(H275&gt;='Intersection Mileposts'!$F$39,H275&lt;='Intersection Mileposts'!$G$39),"Y","N"))))))))))))))))))))))))))))))))))))</f>
        <v/>
      </c>
    </row>
    <row r="276" spans="1:46" x14ac:dyDescent="0.35">
      <c r="A276" s="271"/>
      <c r="B276" s="269"/>
      <c r="C276" s="270"/>
      <c r="D276" s="270"/>
      <c r="E276" s="270"/>
      <c r="F276" s="270"/>
      <c r="G276" s="272"/>
      <c r="H276" s="273"/>
      <c r="I276" s="271"/>
      <c r="J276" s="268"/>
      <c r="K276" s="268"/>
      <c r="L276" s="274"/>
      <c r="M276" s="275"/>
      <c r="N276" s="276"/>
      <c r="P276" s="291" t="str">
        <f>IF(R276 = "", "", COUNT($R$4:R276))</f>
        <v/>
      </c>
      <c r="Q276" s="291" t="str">
        <f t="shared" si="33"/>
        <v/>
      </c>
      <c r="R276" s="292" t="str">
        <f t="shared" si="34"/>
        <v/>
      </c>
      <c r="S276" s="293" t="str">
        <f t="shared" si="36"/>
        <v/>
      </c>
      <c r="T276" s="294" t="str">
        <f t="shared" si="37"/>
        <v/>
      </c>
      <c r="U276" s="295" t="str">
        <f t="shared" si="38"/>
        <v/>
      </c>
      <c r="V276" s="296" t="str">
        <f t="shared" si="39"/>
        <v/>
      </c>
      <c r="W276" s="8"/>
      <c r="AR276" s="2" t="str">
        <f t="shared" si="40"/>
        <v/>
      </c>
      <c r="AS276" s="2" t="str">
        <f t="shared" si="35"/>
        <v/>
      </c>
      <c r="AT276" s="2" t="str">
        <f>IF(AR276="","",IF(AND(H276&gt;='Intersection Mileposts'!$F$5,H276&lt;='Intersection Mileposts'!$G$5),"Y",IF(AND(H276&gt;='Intersection Mileposts'!$F$6,H276&lt;='Intersection Mileposts'!$G$6),"Y",IF(AND(H276&gt;='Intersection Mileposts'!$F$7,H276&lt;='Intersection Mileposts'!$G$7),"Y",IF(AND(H276&gt;='Intersection Mileposts'!$F$8,H276&lt;='Intersection Mileposts'!$G$8),"Y",IF(AND(H276&gt;='Intersection Mileposts'!$F$9,H276&lt;='Intersection Mileposts'!$G$9),"Y",IF(AND(H276&gt;='Intersection Mileposts'!$F$10,H276&lt;='Intersection Mileposts'!$G$10),"Y",IF(AND(H276&gt;='Intersection Mileposts'!$F$11,H276&lt;='Intersection Mileposts'!$G$11),"Y",IF(AND(H276&gt;='Intersection Mileposts'!$F$12,H276&lt;='Intersection Mileposts'!$G$12),"Y",IF(AND(H276&gt;='Intersection Mileposts'!$F$13,H276&lt;='Intersection Mileposts'!$G$13),"Y",IF(AND(H276&gt;='Intersection Mileposts'!$F$14,H276&lt;='Intersection Mileposts'!$G$14),"Y",IF(AND(H276&gt;='Intersection Mileposts'!$F$15,H276&lt;='Intersection Mileposts'!$G$15),"Y",IF(AND(H276&gt;='Intersection Mileposts'!$F$16,H276&lt;='Intersection Mileposts'!$G$16),"Y",IF(AND(H276&gt;='Intersection Mileposts'!$F$17,H276&lt;='Intersection Mileposts'!$G$17),"Y",IF(AND(H276&gt;='Intersection Mileposts'!$F$18,H276&lt;='Intersection Mileposts'!$G$18),"Y",IF(AND(H276&gt;='Intersection Mileposts'!$F$19,H276&lt;='Intersection Mileposts'!$G$19),"Y",IF(AND(H276&gt;='Intersection Mileposts'!$F$20,H276&lt;='Intersection Mileposts'!$G$20),"Y",IF(AND(H276&gt;='Intersection Mileposts'!$F$21,H276&lt;='Intersection Mileposts'!$G$21),"Y",IF(AND(H276&gt;='Intersection Mileposts'!$F$22,H276&lt;='Intersection Mileposts'!$G$22),"Y",IF(AND(H276&gt;='Intersection Mileposts'!$F$23,H276&lt;='Intersection Mileposts'!$G$23),"Y",IF(AND(H276&gt;='Intersection Mileposts'!$F$24,H276&lt;='Intersection Mileposts'!$G$24),"Y",IF(AND(H276&gt;='Intersection Mileposts'!$F$25,H276&lt;='Intersection Mileposts'!$G$25),"Y",IF(AND(H276&gt;='Intersection Mileposts'!$F$26,H276&lt;='Intersection Mileposts'!$G$26),"Y",IF(AND(H276&gt;='Intersection Mileposts'!$F$27,H276&lt;='Intersection Mileposts'!$G$27),"Y",IF(AND(H276&gt;='Intersection Mileposts'!$F$28,H276&lt;='Intersection Mileposts'!$G$28),"Y",IF(AND(H276&gt;='Intersection Mileposts'!$F$29,H276&lt;='Intersection Mileposts'!$G$29),"Y", IF(AND(H276&gt;='Intersection Mileposts'!$F$30,H276&lt;='Intersection Mileposts'!$G$30),"Y",IF(AND(H276&gt;='Intersection Mileposts'!$F$31,H276&lt;='Intersection Mileposts'!$G$31),"Y",IF(AND(H276&gt;='Intersection Mileposts'!$F$32,H276&lt;='Intersection Mileposts'!$G$32),"Y",IF(AND(H276&gt;='Intersection Mileposts'!$F$33,H276&lt;='Intersection Mileposts'!$G$33),"Y",IF(AND(H276&gt;='Intersection Mileposts'!$F$34,H276&lt;='Intersection Mileposts'!$G$34),"Y",IF(AND(H276&gt;='Intersection Mileposts'!$F$35,H276&lt;='Intersection Mileposts'!$G$35),"Y",IF(AND(H276&gt;='Intersection Mileposts'!$F$36,H276&lt;='Intersection Mileposts'!$G$36),"Y",IF(AND(H276&gt;='Intersection Mileposts'!$F$37,H276&lt;='Intersection Mileposts'!$G$37),"Y",IF(AND(H276&gt;='Intersection Mileposts'!$F$38,H276&lt;='Intersection Mileposts'!$G$38),"Y",IF(AND(H276&gt;='Intersection Mileposts'!$F$39,H276&lt;='Intersection Mileposts'!$G$39),"Y","N"))))))))))))))))))))))))))))))))))))</f>
        <v/>
      </c>
    </row>
    <row r="277" spans="1:46" x14ac:dyDescent="0.35">
      <c r="A277" s="271"/>
      <c r="B277" s="269"/>
      <c r="C277" s="270"/>
      <c r="D277" s="270"/>
      <c r="E277" s="270"/>
      <c r="F277" s="270"/>
      <c r="G277" s="272"/>
      <c r="H277" s="273"/>
      <c r="I277" s="271"/>
      <c r="J277" s="268"/>
      <c r="K277" s="268"/>
      <c r="L277" s="274"/>
      <c r="M277" s="275"/>
      <c r="N277" s="276"/>
      <c r="P277" s="291" t="str">
        <f>IF(R277 = "", "", COUNT($R$4:R277))</f>
        <v/>
      </c>
      <c r="Q277" s="291" t="str">
        <f t="shared" si="33"/>
        <v/>
      </c>
      <c r="R277" s="292" t="str">
        <f t="shared" si="34"/>
        <v/>
      </c>
      <c r="S277" s="293" t="str">
        <f t="shared" si="36"/>
        <v/>
      </c>
      <c r="T277" s="294" t="str">
        <f t="shared" si="37"/>
        <v/>
      </c>
      <c r="U277" s="295" t="str">
        <f t="shared" si="38"/>
        <v/>
      </c>
      <c r="V277" s="296" t="str">
        <f t="shared" si="39"/>
        <v/>
      </c>
      <c r="W277" s="8"/>
      <c r="AR277" s="2" t="str">
        <f t="shared" si="40"/>
        <v/>
      </c>
      <c r="AS277" s="2" t="str">
        <f t="shared" si="35"/>
        <v/>
      </c>
      <c r="AT277" s="2" t="str">
        <f>IF(AR277="","",IF(AND(H277&gt;='Intersection Mileposts'!$F$5,H277&lt;='Intersection Mileposts'!$G$5),"Y",IF(AND(H277&gt;='Intersection Mileposts'!$F$6,H277&lt;='Intersection Mileposts'!$G$6),"Y",IF(AND(H277&gt;='Intersection Mileposts'!$F$7,H277&lt;='Intersection Mileposts'!$G$7),"Y",IF(AND(H277&gt;='Intersection Mileposts'!$F$8,H277&lt;='Intersection Mileposts'!$G$8),"Y",IF(AND(H277&gt;='Intersection Mileposts'!$F$9,H277&lt;='Intersection Mileposts'!$G$9),"Y",IF(AND(H277&gt;='Intersection Mileposts'!$F$10,H277&lt;='Intersection Mileposts'!$G$10),"Y",IF(AND(H277&gt;='Intersection Mileposts'!$F$11,H277&lt;='Intersection Mileposts'!$G$11),"Y",IF(AND(H277&gt;='Intersection Mileposts'!$F$12,H277&lt;='Intersection Mileposts'!$G$12),"Y",IF(AND(H277&gt;='Intersection Mileposts'!$F$13,H277&lt;='Intersection Mileposts'!$G$13),"Y",IF(AND(H277&gt;='Intersection Mileposts'!$F$14,H277&lt;='Intersection Mileposts'!$G$14),"Y",IF(AND(H277&gt;='Intersection Mileposts'!$F$15,H277&lt;='Intersection Mileposts'!$G$15),"Y",IF(AND(H277&gt;='Intersection Mileposts'!$F$16,H277&lt;='Intersection Mileposts'!$G$16),"Y",IF(AND(H277&gt;='Intersection Mileposts'!$F$17,H277&lt;='Intersection Mileposts'!$G$17),"Y",IF(AND(H277&gt;='Intersection Mileposts'!$F$18,H277&lt;='Intersection Mileposts'!$G$18),"Y",IF(AND(H277&gt;='Intersection Mileposts'!$F$19,H277&lt;='Intersection Mileposts'!$G$19),"Y",IF(AND(H277&gt;='Intersection Mileposts'!$F$20,H277&lt;='Intersection Mileposts'!$G$20),"Y",IF(AND(H277&gt;='Intersection Mileposts'!$F$21,H277&lt;='Intersection Mileposts'!$G$21),"Y",IF(AND(H277&gt;='Intersection Mileposts'!$F$22,H277&lt;='Intersection Mileposts'!$G$22),"Y",IF(AND(H277&gt;='Intersection Mileposts'!$F$23,H277&lt;='Intersection Mileposts'!$G$23),"Y",IF(AND(H277&gt;='Intersection Mileposts'!$F$24,H277&lt;='Intersection Mileposts'!$G$24),"Y",IF(AND(H277&gt;='Intersection Mileposts'!$F$25,H277&lt;='Intersection Mileposts'!$G$25),"Y",IF(AND(H277&gt;='Intersection Mileposts'!$F$26,H277&lt;='Intersection Mileposts'!$G$26),"Y",IF(AND(H277&gt;='Intersection Mileposts'!$F$27,H277&lt;='Intersection Mileposts'!$G$27),"Y",IF(AND(H277&gt;='Intersection Mileposts'!$F$28,H277&lt;='Intersection Mileposts'!$G$28),"Y",IF(AND(H277&gt;='Intersection Mileposts'!$F$29,H277&lt;='Intersection Mileposts'!$G$29),"Y", IF(AND(H277&gt;='Intersection Mileposts'!$F$30,H277&lt;='Intersection Mileposts'!$G$30),"Y",IF(AND(H277&gt;='Intersection Mileposts'!$F$31,H277&lt;='Intersection Mileposts'!$G$31),"Y",IF(AND(H277&gt;='Intersection Mileposts'!$F$32,H277&lt;='Intersection Mileposts'!$G$32),"Y",IF(AND(H277&gt;='Intersection Mileposts'!$F$33,H277&lt;='Intersection Mileposts'!$G$33),"Y",IF(AND(H277&gt;='Intersection Mileposts'!$F$34,H277&lt;='Intersection Mileposts'!$G$34),"Y",IF(AND(H277&gt;='Intersection Mileposts'!$F$35,H277&lt;='Intersection Mileposts'!$G$35),"Y",IF(AND(H277&gt;='Intersection Mileposts'!$F$36,H277&lt;='Intersection Mileposts'!$G$36),"Y",IF(AND(H277&gt;='Intersection Mileposts'!$F$37,H277&lt;='Intersection Mileposts'!$G$37),"Y",IF(AND(H277&gt;='Intersection Mileposts'!$F$38,H277&lt;='Intersection Mileposts'!$G$38),"Y",IF(AND(H277&gt;='Intersection Mileposts'!$F$39,H277&lt;='Intersection Mileposts'!$G$39),"Y","N"))))))))))))))))))))))))))))))))))))</f>
        <v/>
      </c>
    </row>
    <row r="278" spans="1:46" x14ac:dyDescent="0.35">
      <c r="A278" s="271"/>
      <c r="B278" s="269"/>
      <c r="C278" s="270"/>
      <c r="D278" s="270"/>
      <c r="E278" s="270"/>
      <c r="F278" s="270"/>
      <c r="G278" s="272"/>
      <c r="H278" s="273"/>
      <c r="I278" s="271"/>
      <c r="J278" s="268"/>
      <c r="K278" s="268"/>
      <c r="L278" s="274"/>
      <c r="M278" s="275"/>
      <c r="N278" s="276"/>
      <c r="P278" s="291" t="str">
        <f>IF(R278 = "", "", COUNT($R$4:R278))</f>
        <v/>
      </c>
      <c r="Q278" s="291" t="str">
        <f t="shared" si="33"/>
        <v/>
      </c>
      <c r="R278" s="292" t="str">
        <f t="shared" si="34"/>
        <v/>
      </c>
      <c r="S278" s="293" t="str">
        <f t="shared" si="36"/>
        <v/>
      </c>
      <c r="T278" s="294" t="str">
        <f t="shared" si="37"/>
        <v/>
      </c>
      <c r="U278" s="295" t="str">
        <f t="shared" si="38"/>
        <v/>
      </c>
      <c r="V278" s="296" t="str">
        <f t="shared" si="39"/>
        <v/>
      </c>
      <c r="W278" s="8"/>
      <c r="AR278" s="2" t="str">
        <f t="shared" si="40"/>
        <v/>
      </c>
      <c r="AS278" s="2" t="str">
        <f t="shared" si="35"/>
        <v/>
      </c>
      <c r="AT278" s="2" t="str">
        <f>IF(AR278="","",IF(AND(H278&gt;='Intersection Mileposts'!$F$5,H278&lt;='Intersection Mileposts'!$G$5),"Y",IF(AND(H278&gt;='Intersection Mileposts'!$F$6,H278&lt;='Intersection Mileposts'!$G$6),"Y",IF(AND(H278&gt;='Intersection Mileposts'!$F$7,H278&lt;='Intersection Mileposts'!$G$7),"Y",IF(AND(H278&gt;='Intersection Mileposts'!$F$8,H278&lt;='Intersection Mileposts'!$G$8),"Y",IF(AND(H278&gt;='Intersection Mileposts'!$F$9,H278&lt;='Intersection Mileposts'!$G$9),"Y",IF(AND(H278&gt;='Intersection Mileposts'!$F$10,H278&lt;='Intersection Mileposts'!$G$10),"Y",IF(AND(H278&gt;='Intersection Mileposts'!$F$11,H278&lt;='Intersection Mileposts'!$G$11),"Y",IF(AND(H278&gt;='Intersection Mileposts'!$F$12,H278&lt;='Intersection Mileposts'!$G$12),"Y",IF(AND(H278&gt;='Intersection Mileposts'!$F$13,H278&lt;='Intersection Mileposts'!$G$13),"Y",IF(AND(H278&gt;='Intersection Mileposts'!$F$14,H278&lt;='Intersection Mileposts'!$G$14),"Y",IF(AND(H278&gt;='Intersection Mileposts'!$F$15,H278&lt;='Intersection Mileposts'!$G$15),"Y",IF(AND(H278&gt;='Intersection Mileposts'!$F$16,H278&lt;='Intersection Mileposts'!$G$16),"Y",IF(AND(H278&gt;='Intersection Mileposts'!$F$17,H278&lt;='Intersection Mileposts'!$G$17),"Y",IF(AND(H278&gt;='Intersection Mileposts'!$F$18,H278&lt;='Intersection Mileposts'!$G$18),"Y",IF(AND(H278&gt;='Intersection Mileposts'!$F$19,H278&lt;='Intersection Mileposts'!$G$19),"Y",IF(AND(H278&gt;='Intersection Mileposts'!$F$20,H278&lt;='Intersection Mileposts'!$G$20),"Y",IF(AND(H278&gt;='Intersection Mileposts'!$F$21,H278&lt;='Intersection Mileposts'!$G$21),"Y",IF(AND(H278&gt;='Intersection Mileposts'!$F$22,H278&lt;='Intersection Mileposts'!$G$22),"Y",IF(AND(H278&gt;='Intersection Mileposts'!$F$23,H278&lt;='Intersection Mileposts'!$G$23),"Y",IF(AND(H278&gt;='Intersection Mileposts'!$F$24,H278&lt;='Intersection Mileposts'!$G$24),"Y",IF(AND(H278&gt;='Intersection Mileposts'!$F$25,H278&lt;='Intersection Mileposts'!$G$25),"Y",IF(AND(H278&gt;='Intersection Mileposts'!$F$26,H278&lt;='Intersection Mileposts'!$G$26),"Y",IF(AND(H278&gt;='Intersection Mileposts'!$F$27,H278&lt;='Intersection Mileposts'!$G$27),"Y",IF(AND(H278&gt;='Intersection Mileposts'!$F$28,H278&lt;='Intersection Mileposts'!$G$28),"Y",IF(AND(H278&gt;='Intersection Mileposts'!$F$29,H278&lt;='Intersection Mileposts'!$G$29),"Y", IF(AND(H278&gt;='Intersection Mileposts'!$F$30,H278&lt;='Intersection Mileposts'!$G$30),"Y",IF(AND(H278&gt;='Intersection Mileposts'!$F$31,H278&lt;='Intersection Mileposts'!$G$31),"Y",IF(AND(H278&gt;='Intersection Mileposts'!$F$32,H278&lt;='Intersection Mileposts'!$G$32),"Y",IF(AND(H278&gt;='Intersection Mileposts'!$F$33,H278&lt;='Intersection Mileposts'!$G$33),"Y",IF(AND(H278&gt;='Intersection Mileposts'!$F$34,H278&lt;='Intersection Mileposts'!$G$34),"Y",IF(AND(H278&gt;='Intersection Mileposts'!$F$35,H278&lt;='Intersection Mileposts'!$G$35),"Y",IF(AND(H278&gt;='Intersection Mileposts'!$F$36,H278&lt;='Intersection Mileposts'!$G$36),"Y",IF(AND(H278&gt;='Intersection Mileposts'!$F$37,H278&lt;='Intersection Mileposts'!$G$37),"Y",IF(AND(H278&gt;='Intersection Mileposts'!$F$38,H278&lt;='Intersection Mileposts'!$G$38),"Y",IF(AND(H278&gt;='Intersection Mileposts'!$F$39,H278&lt;='Intersection Mileposts'!$G$39),"Y","N"))))))))))))))))))))))))))))))))))))</f>
        <v/>
      </c>
    </row>
    <row r="279" spans="1:46" x14ac:dyDescent="0.35">
      <c r="A279" s="271"/>
      <c r="B279" s="269"/>
      <c r="C279" s="270"/>
      <c r="D279" s="270"/>
      <c r="E279" s="270"/>
      <c r="F279" s="270"/>
      <c r="G279" s="272"/>
      <c r="H279" s="273"/>
      <c r="I279" s="271"/>
      <c r="J279" s="268"/>
      <c r="K279" s="268"/>
      <c r="L279" s="274"/>
      <c r="M279" s="275"/>
      <c r="N279" s="276"/>
      <c r="P279" s="291" t="str">
        <f>IF(R279 = "", "", COUNT($R$4:R279))</f>
        <v/>
      </c>
      <c r="Q279" s="291" t="str">
        <f t="shared" si="33"/>
        <v/>
      </c>
      <c r="R279" s="292" t="str">
        <f t="shared" si="34"/>
        <v/>
      </c>
      <c r="S279" s="293" t="str">
        <f t="shared" si="36"/>
        <v/>
      </c>
      <c r="T279" s="294" t="str">
        <f t="shared" si="37"/>
        <v/>
      </c>
      <c r="U279" s="295" t="str">
        <f t="shared" si="38"/>
        <v/>
      </c>
      <c r="V279" s="296" t="str">
        <f t="shared" si="39"/>
        <v/>
      </c>
      <c r="W279" s="8"/>
      <c r="AR279" s="2" t="str">
        <f t="shared" si="40"/>
        <v/>
      </c>
      <c r="AS279" s="2" t="str">
        <f t="shared" si="35"/>
        <v/>
      </c>
      <c r="AT279" s="2" t="str">
        <f>IF(AR279="","",IF(AND(H279&gt;='Intersection Mileposts'!$F$5,H279&lt;='Intersection Mileposts'!$G$5),"Y",IF(AND(H279&gt;='Intersection Mileposts'!$F$6,H279&lt;='Intersection Mileposts'!$G$6),"Y",IF(AND(H279&gt;='Intersection Mileposts'!$F$7,H279&lt;='Intersection Mileposts'!$G$7),"Y",IF(AND(H279&gt;='Intersection Mileposts'!$F$8,H279&lt;='Intersection Mileposts'!$G$8),"Y",IF(AND(H279&gt;='Intersection Mileposts'!$F$9,H279&lt;='Intersection Mileposts'!$G$9),"Y",IF(AND(H279&gt;='Intersection Mileposts'!$F$10,H279&lt;='Intersection Mileposts'!$G$10),"Y",IF(AND(H279&gt;='Intersection Mileposts'!$F$11,H279&lt;='Intersection Mileposts'!$G$11),"Y",IF(AND(H279&gt;='Intersection Mileposts'!$F$12,H279&lt;='Intersection Mileposts'!$G$12),"Y",IF(AND(H279&gt;='Intersection Mileposts'!$F$13,H279&lt;='Intersection Mileposts'!$G$13),"Y",IF(AND(H279&gt;='Intersection Mileposts'!$F$14,H279&lt;='Intersection Mileposts'!$G$14),"Y",IF(AND(H279&gt;='Intersection Mileposts'!$F$15,H279&lt;='Intersection Mileposts'!$G$15),"Y",IF(AND(H279&gt;='Intersection Mileposts'!$F$16,H279&lt;='Intersection Mileposts'!$G$16),"Y",IF(AND(H279&gt;='Intersection Mileposts'!$F$17,H279&lt;='Intersection Mileposts'!$G$17),"Y",IF(AND(H279&gt;='Intersection Mileposts'!$F$18,H279&lt;='Intersection Mileposts'!$G$18),"Y",IF(AND(H279&gt;='Intersection Mileposts'!$F$19,H279&lt;='Intersection Mileposts'!$G$19),"Y",IF(AND(H279&gt;='Intersection Mileposts'!$F$20,H279&lt;='Intersection Mileposts'!$G$20),"Y",IF(AND(H279&gt;='Intersection Mileposts'!$F$21,H279&lt;='Intersection Mileposts'!$G$21),"Y",IF(AND(H279&gt;='Intersection Mileposts'!$F$22,H279&lt;='Intersection Mileposts'!$G$22),"Y",IF(AND(H279&gt;='Intersection Mileposts'!$F$23,H279&lt;='Intersection Mileposts'!$G$23),"Y",IF(AND(H279&gt;='Intersection Mileposts'!$F$24,H279&lt;='Intersection Mileposts'!$G$24),"Y",IF(AND(H279&gt;='Intersection Mileposts'!$F$25,H279&lt;='Intersection Mileposts'!$G$25),"Y",IF(AND(H279&gt;='Intersection Mileposts'!$F$26,H279&lt;='Intersection Mileposts'!$G$26),"Y",IF(AND(H279&gt;='Intersection Mileposts'!$F$27,H279&lt;='Intersection Mileposts'!$G$27),"Y",IF(AND(H279&gt;='Intersection Mileposts'!$F$28,H279&lt;='Intersection Mileposts'!$G$28),"Y",IF(AND(H279&gt;='Intersection Mileposts'!$F$29,H279&lt;='Intersection Mileposts'!$G$29),"Y", IF(AND(H279&gt;='Intersection Mileposts'!$F$30,H279&lt;='Intersection Mileposts'!$G$30),"Y",IF(AND(H279&gt;='Intersection Mileposts'!$F$31,H279&lt;='Intersection Mileposts'!$G$31),"Y",IF(AND(H279&gt;='Intersection Mileposts'!$F$32,H279&lt;='Intersection Mileposts'!$G$32),"Y",IF(AND(H279&gt;='Intersection Mileposts'!$F$33,H279&lt;='Intersection Mileposts'!$G$33),"Y",IF(AND(H279&gt;='Intersection Mileposts'!$F$34,H279&lt;='Intersection Mileposts'!$G$34),"Y",IF(AND(H279&gt;='Intersection Mileposts'!$F$35,H279&lt;='Intersection Mileposts'!$G$35),"Y",IF(AND(H279&gt;='Intersection Mileposts'!$F$36,H279&lt;='Intersection Mileposts'!$G$36),"Y",IF(AND(H279&gt;='Intersection Mileposts'!$F$37,H279&lt;='Intersection Mileposts'!$G$37),"Y",IF(AND(H279&gt;='Intersection Mileposts'!$F$38,H279&lt;='Intersection Mileposts'!$G$38),"Y",IF(AND(H279&gt;='Intersection Mileposts'!$F$39,H279&lt;='Intersection Mileposts'!$G$39),"Y","N"))))))))))))))))))))))))))))))))))))</f>
        <v/>
      </c>
    </row>
    <row r="280" spans="1:46" x14ac:dyDescent="0.35">
      <c r="A280" s="271"/>
      <c r="B280" s="269"/>
      <c r="C280" s="270"/>
      <c r="D280" s="270"/>
      <c r="E280" s="270"/>
      <c r="F280" s="270"/>
      <c r="G280" s="272"/>
      <c r="H280" s="273"/>
      <c r="I280" s="271"/>
      <c r="J280" s="268"/>
      <c r="K280" s="268"/>
      <c r="L280" s="274"/>
      <c r="M280" s="275"/>
      <c r="N280" s="276"/>
      <c r="P280" s="291" t="str">
        <f>IF(R280 = "", "", COUNT($R$4:R280))</f>
        <v/>
      </c>
      <c r="Q280" s="291" t="str">
        <f t="shared" si="33"/>
        <v/>
      </c>
      <c r="R280" s="292" t="str">
        <f t="shared" si="34"/>
        <v/>
      </c>
      <c r="S280" s="293" t="str">
        <f t="shared" si="36"/>
        <v/>
      </c>
      <c r="T280" s="294" t="str">
        <f t="shared" si="37"/>
        <v/>
      </c>
      <c r="U280" s="295" t="str">
        <f t="shared" si="38"/>
        <v/>
      </c>
      <c r="V280" s="296" t="str">
        <f t="shared" si="39"/>
        <v/>
      </c>
      <c r="W280" s="8"/>
      <c r="AR280" s="2" t="str">
        <f t="shared" si="40"/>
        <v/>
      </c>
      <c r="AS280" s="2" t="str">
        <f t="shared" si="35"/>
        <v/>
      </c>
      <c r="AT280" s="2" t="str">
        <f>IF(AR280="","",IF(AND(H280&gt;='Intersection Mileposts'!$F$5,H280&lt;='Intersection Mileposts'!$G$5),"Y",IF(AND(H280&gt;='Intersection Mileposts'!$F$6,H280&lt;='Intersection Mileposts'!$G$6),"Y",IF(AND(H280&gt;='Intersection Mileposts'!$F$7,H280&lt;='Intersection Mileposts'!$G$7),"Y",IF(AND(H280&gt;='Intersection Mileposts'!$F$8,H280&lt;='Intersection Mileposts'!$G$8),"Y",IF(AND(H280&gt;='Intersection Mileposts'!$F$9,H280&lt;='Intersection Mileposts'!$G$9),"Y",IF(AND(H280&gt;='Intersection Mileposts'!$F$10,H280&lt;='Intersection Mileposts'!$G$10),"Y",IF(AND(H280&gt;='Intersection Mileposts'!$F$11,H280&lt;='Intersection Mileposts'!$G$11),"Y",IF(AND(H280&gt;='Intersection Mileposts'!$F$12,H280&lt;='Intersection Mileposts'!$G$12),"Y",IF(AND(H280&gt;='Intersection Mileposts'!$F$13,H280&lt;='Intersection Mileposts'!$G$13),"Y",IF(AND(H280&gt;='Intersection Mileposts'!$F$14,H280&lt;='Intersection Mileposts'!$G$14),"Y",IF(AND(H280&gt;='Intersection Mileposts'!$F$15,H280&lt;='Intersection Mileposts'!$G$15),"Y",IF(AND(H280&gt;='Intersection Mileposts'!$F$16,H280&lt;='Intersection Mileposts'!$G$16),"Y",IF(AND(H280&gt;='Intersection Mileposts'!$F$17,H280&lt;='Intersection Mileposts'!$G$17),"Y",IF(AND(H280&gt;='Intersection Mileposts'!$F$18,H280&lt;='Intersection Mileposts'!$G$18),"Y",IF(AND(H280&gt;='Intersection Mileposts'!$F$19,H280&lt;='Intersection Mileposts'!$G$19),"Y",IF(AND(H280&gt;='Intersection Mileposts'!$F$20,H280&lt;='Intersection Mileposts'!$G$20),"Y",IF(AND(H280&gt;='Intersection Mileposts'!$F$21,H280&lt;='Intersection Mileposts'!$G$21),"Y",IF(AND(H280&gt;='Intersection Mileposts'!$F$22,H280&lt;='Intersection Mileposts'!$G$22),"Y",IF(AND(H280&gt;='Intersection Mileposts'!$F$23,H280&lt;='Intersection Mileposts'!$G$23),"Y",IF(AND(H280&gt;='Intersection Mileposts'!$F$24,H280&lt;='Intersection Mileposts'!$G$24),"Y",IF(AND(H280&gt;='Intersection Mileposts'!$F$25,H280&lt;='Intersection Mileposts'!$G$25),"Y",IF(AND(H280&gt;='Intersection Mileposts'!$F$26,H280&lt;='Intersection Mileposts'!$G$26),"Y",IF(AND(H280&gt;='Intersection Mileposts'!$F$27,H280&lt;='Intersection Mileposts'!$G$27),"Y",IF(AND(H280&gt;='Intersection Mileposts'!$F$28,H280&lt;='Intersection Mileposts'!$G$28),"Y",IF(AND(H280&gt;='Intersection Mileposts'!$F$29,H280&lt;='Intersection Mileposts'!$G$29),"Y", IF(AND(H280&gt;='Intersection Mileposts'!$F$30,H280&lt;='Intersection Mileposts'!$G$30),"Y",IF(AND(H280&gt;='Intersection Mileposts'!$F$31,H280&lt;='Intersection Mileposts'!$G$31),"Y",IF(AND(H280&gt;='Intersection Mileposts'!$F$32,H280&lt;='Intersection Mileposts'!$G$32),"Y",IF(AND(H280&gt;='Intersection Mileposts'!$F$33,H280&lt;='Intersection Mileposts'!$G$33),"Y",IF(AND(H280&gt;='Intersection Mileposts'!$F$34,H280&lt;='Intersection Mileposts'!$G$34),"Y",IF(AND(H280&gt;='Intersection Mileposts'!$F$35,H280&lt;='Intersection Mileposts'!$G$35),"Y",IF(AND(H280&gt;='Intersection Mileposts'!$F$36,H280&lt;='Intersection Mileposts'!$G$36),"Y",IF(AND(H280&gt;='Intersection Mileposts'!$F$37,H280&lt;='Intersection Mileposts'!$G$37),"Y",IF(AND(H280&gt;='Intersection Mileposts'!$F$38,H280&lt;='Intersection Mileposts'!$G$38),"Y",IF(AND(H280&gt;='Intersection Mileposts'!$F$39,H280&lt;='Intersection Mileposts'!$G$39),"Y","N"))))))))))))))))))))))))))))))))))))</f>
        <v/>
      </c>
    </row>
    <row r="281" spans="1:46" x14ac:dyDescent="0.35">
      <c r="A281" s="271"/>
      <c r="B281" s="269"/>
      <c r="C281" s="270"/>
      <c r="D281" s="270"/>
      <c r="E281" s="270"/>
      <c r="F281" s="270"/>
      <c r="G281" s="272"/>
      <c r="H281" s="273"/>
      <c r="I281" s="271"/>
      <c r="J281" s="268"/>
      <c r="K281" s="268"/>
      <c r="L281" s="274"/>
      <c r="M281" s="275"/>
      <c r="N281" s="276"/>
      <c r="P281" s="291" t="str">
        <f>IF(R281 = "", "", COUNT($R$4:R281))</f>
        <v/>
      </c>
      <c r="Q281" s="291" t="str">
        <f t="shared" si="33"/>
        <v/>
      </c>
      <c r="R281" s="292" t="str">
        <f t="shared" si="34"/>
        <v/>
      </c>
      <c r="S281" s="293" t="str">
        <f t="shared" si="36"/>
        <v/>
      </c>
      <c r="T281" s="294" t="str">
        <f t="shared" si="37"/>
        <v/>
      </c>
      <c r="U281" s="295" t="str">
        <f t="shared" si="38"/>
        <v/>
      </c>
      <c r="V281" s="296" t="str">
        <f t="shared" si="39"/>
        <v/>
      </c>
      <c r="W281" s="8"/>
      <c r="AR281" s="2" t="str">
        <f t="shared" si="40"/>
        <v/>
      </c>
      <c r="AS281" s="2" t="str">
        <f t="shared" si="35"/>
        <v/>
      </c>
      <c r="AT281" s="2" t="str">
        <f>IF(AR281="","",IF(AND(H281&gt;='Intersection Mileposts'!$F$5,H281&lt;='Intersection Mileposts'!$G$5),"Y",IF(AND(H281&gt;='Intersection Mileposts'!$F$6,H281&lt;='Intersection Mileposts'!$G$6),"Y",IF(AND(H281&gt;='Intersection Mileposts'!$F$7,H281&lt;='Intersection Mileposts'!$G$7),"Y",IF(AND(H281&gt;='Intersection Mileposts'!$F$8,H281&lt;='Intersection Mileposts'!$G$8),"Y",IF(AND(H281&gt;='Intersection Mileposts'!$F$9,H281&lt;='Intersection Mileposts'!$G$9),"Y",IF(AND(H281&gt;='Intersection Mileposts'!$F$10,H281&lt;='Intersection Mileposts'!$G$10),"Y",IF(AND(H281&gt;='Intersection Mileposts'!$F$11,H281&lt;='Intersection Mileposts'!$G$11),"Y",IF(AND(H281&gt;='Intersection Mileposts'!$F$12,H281&lt;='Intersection Mileposts'!$G$12),"Y",IF(AND(H281&gt;='Intersection Mileposts'!$F$13,H281&lt;='Intersection Mileposts'!$G$13),"Y",IF(AND(H281&gt;='Intersection Mileposts'!$F$14,H281&lt;='Intersection Mileposts'!$G$14),"Y",IF(AND(H281&gt;='Intersection Mileposts'!$F$15,H281&lt;='Intersection Mileposts'!$G$15),"Y",IF(AND(H281&gt;='Intersection Mileposts'!$F$16,H281&lt;='Intersection Mileposts'!$G$16),"Y",IF(AND(H281&gt;='Intersection Mileposts'!$F$17,H281&lt;='Intersection Mileposts'!$G$17),"Y",IF(AND(H281&gt;='Intersection Mileposts'!$F$18,H281&lt;='Intersection Mileposts'!$G$18),"Y",IF(AND(H281&gt;='Intersection Mileposts'!$F$19,H281&lt;='Intersection Mileposts'!$G$19),"Y",IF(AND(H281&gt;='Intersection Mileposts'!$F$20,H281&lt;='Intersection Mileposts'!$G$20),"Y",IF(AND(H281&gt;='Intersection Mileposts'!$F$21,H281&lt;='Intersection Mileposts'!$G$21),"Y",IF(AND(H281&gt;='Intersection Mileposts'!$F$22,H281&lt;='Intersection Mileposts'!$G$22),"Y",IF(AND(H281&gt;='Intersection Mileposts'!$F$23,H281&lt;='Intersection Mileposts'!$G$23),"Y",IF(AND(H281&gt;='Intersection Mileposts'!$F$24,H281&lt;='Intersection Mileposts'!$G$24),"Y",IF(AND(H281&gt;='Intersection Mileposts'!$F$25,H281&lt;='Intersection Mileposts'!$G$25),"Y",IF(AND(H281&gt;='Intersection Mileposts'!$F$26,H281&lt;='Intersection Mileposts'!$G$26),"Y",IF(AND(H281&gt;='Intersection Mileposts'!$F$27,H281&lt;='Intersection Mileposts'!$G$27),"Y",IF(AND(H281&gt;='Intersection Mileposts'!$F$28,H281&lt;='Intersection Mileposts'!$G$28),"Y",IF(AND(H281&gt;='Intersection Mileposts'!$F$29,H281&lt;='Intersection Mileposts'!$G$29),"Y", IF(AND(H281&gt;='Intersection Mileposts'!$F$30,H281&lt;='Intersection Mileposts'!$G$30),"Y",IF(AND(H281&gt;='Intersection Mileposts'!$F$31,H281&lt;='Intersection Mileposts'!$G$31),"Y",IF(AND(H281&gt;='Intersection Mileposts'!$F$32,H281&lt;='Intersection Mileposts'!$G$32),"Y",IF(AND(H281&gt;='Intersection Mileposts'!$F$33,H281&lt;='Intersection Mileposts'!$G$33),"Y",IF(AND(H281&gt;='Intersection Mileposts'!$F$34,H281&lt;='Intersection Mileposts'!$G$34),"Y",IF(AND(H281&gt;='Intersection Mileposts'!$F$35,H281&lt;='Intersection Mileposts'!$G$35),"Y",IF(AND(H281&gt;='Intersection Mileposts'!$F$36,H281&lt;='Intersection Mileposts'!$G$36),"Y",IF(AND(H281&gt;='Intersection Mileposts'!$F$37,H281&lt;='Intersection Mileposts'!$G$37),"Y",IF(AND(H281&gt;='Intersection Mileposts'!$F$38,H281&lt;='Intersection Mileposts'!$G$38),"Y",IF(AND(H281&gt;='Intersection Mileposts'!$F$39,H281&lt;='Intersection Mileposts'!$G$39),"Y","N"))))))))))))))))))))))))))))))))))))</f>
        <v/>
      </c>
    </row>
    <row r="282" spans="1:46" x14ac:dyDescent="0.35">
      <c r="A282" s="271"/>
      <c r="B282" s="269"/>
      <c r="C282" s="270"/>
      <c r="D282" s="270"/>
      <c r="E282" s="270"/>
      <c r="F282" s="270"/>
      <c r="G282" s="272"/>
      <c r="H282" s="273"/>
      <c r="I282" s="271"/>
      <c r="J282" s="268"/>
      <c r="K282" s="268"/>
      <c r="L282" s="274"/>
      <c r="M282" s="275"/>
      <c r="N282" s="276"/>
      <c r="P282" s="291" t="str">
        <f>IF(R282 = "", "", COUNT($R$4:R282))</f>
        <v/>
      </c>
      <c r="Q282" s="291" t="str">
        <f t="shared" si="33"/>
        <v/>
      </c>
      <c r="R282" s="292" t="str">
        <f t="shared" si="34"/>
        <v/>
      </c>
      <c r="S282" s="293" t="str">
        <f t="shared" si="36"/>
        <v/>
      </c>
      <c r="T282" s="294" t="str">
        <f t="shared" si="37"/>
        <v/>
      </c>
      <c r="U282" s="295" t="str">
        <f t="shared" si="38"/>
        <v/>
      </c>
      <c r="V282" s="296" t="str">
        <f t="shared" si="39"/>
        <v/>
      </c>
      <c r="W282" s="8"/>
      <c r="AR282" s="2" t="str">
        <f t="shared" si="40"/>
        <v/>
      </c>
      <c r="AS282" s="2" t="str">
        <f t="shared" si="35"/>
        <v/>
      </c>
      <c r="AT282" s="2" t="str">
        <f>IF(AR282="","",IF(AND(H282&gt;='Intersection Mileposts'!$F$5,H282&lt;='Intersection Mileposts'!$G$5),"Y",IF(AND(H282&gt;='Intersection Mileposts'!$F$6,H282&lt;='Intersection Mileposts'!$G$6),"Y",IF(AND(H282&gt;='Intersection Mileposts'!$F$7,H282&lt;='Intersection Mileposts'!$G$7),"Y",IF(AND(H282&gt;='Intersection Mileposts'!$F$8,H282&lt;='Intersection Mileposts'!$G$8),"Y",IF(AND(H282&gt;='Intersection Mileposts'!$F$9,H282&lt;='Intersection Mileposts'!$G$9),"Y",IF(AND(H282&gt;='Intersection Mileposts'!$F$10,H282&lt;='Intersection Mileposts'!$G$10),"Y",IF(AND(H282&gt;='Intersection Mileposts'!$F$11,H282&lt;='Intersection Mileposts'!$G$11),"Y",IF(AND(H282&gt;='Intersection Mileposts'!$F$12,H282&lt;='Intersection Mileposts'!$G$12),"Y",IF(AND(H282&gt;='Intersection Mileposts'!$F$13,H282&lt;='Intersection Mileposts'!$G$13),"Y",IF(AND(H282&gt;='Intersection Mileposts'!$F$14,H282&lt;='Intersection Mileposts'!$G$14),"Y",IF(AND(H282&gt;='Intersection Mileposts'!$F$15,H282&lt;='Intersection Mileposts'!$G$15),"Y",IF(AND(H282&gt;='Intersection Mileposts'!$F$16,H282&lt;='Intersection Mileposts'!$G$16),"Y",IF(AND(H282&gt;='Intersection Mileposts'!$F$17,H282&lt;='Intersection Mileposts'!$G$17),"Y",IF(AND(H282&gt;='Intersection Mileposts'!$F$18,H282&lt;='Intersection Mileposts'!$G$18),"Y",IF(AND(H282&gt;='Intersection Mileposts'!$F$19,H282&lt;='Intersection Mileposts'!$G$19),"Y",IF(AND(H282&gt;='Intersection Mileposts'!$F$20,H282&lt;='Intersection Mileposts'!$G$20),"Y",IF(AND(H282&gt;='Intersection Mileposts'!$F$21,H282&lt;='Intersection Mileposts'!$G$21),"Y",IF(AND(H282&gt;='Intersection Mileposts'!$F$22,H282&lt;='Intersection Mileposts'!$G$22),"Y",IF(AND(H282&gt;='Intersection Mileposts'!$F$23,H282&lt;='Intersection Mileposts'!$G$23),"Y",IF(AND(H282&gt;='Intersection Mileposts'!$F$24,H282&lt;='Intersection Mileposts'!$G$24),"Y",IF(AND(H282&gt;='Intersection Mileposts'!$F$25,H282&lt;='Intersection Mileposts'!$G$25),"Y",IF(AND(H282&gt;='Intersection Mileposts'!$F$26,H282&lt;='Intersection Mileposts'!$G$26),"Y",IF(AND(H282&gt;='Intersection Mileposts'!$F$27,H282&lt;='Intersection Mileposts'!$G$27),"Y",IF(AND(H282&gt;='Intersection Mileposts'!$F$28,H282&lt;='Intersection Mileposts'!$G$28),"Y",IF(AND(H282&gt;='Intersection Mileposts'!$F$29,H282&lt;='Intersection Mileposts'!$G$29),"Y", IF(AND(H282&gt;='Intersection Mileposts'!$F$30,H282&lt;='Intersection Mileposts'!$G$30),"Y",IF(AND(H282&gt;='Intersection Mileposts'!$F$31,H282&lt;='Intersection Mileposts'!$G$31),"Y",IF(AND(H282&gt;='Intersection Mileposts'!$F$32,H282&lt;='Intersection Mileposts'!$G$32),"Y",IF(AND(H282&gt;='Intersection Mileposts'!$F$33,H282&lt;='Intersection Mileposts'!$G$33),"Y",IF(AND(H282&gt;='Intersection Mileposts'!$F$34,H282&lt;='Intersection Mileposts'!$G$34),"Y",IF(AND(H282&gt;='Intersection Mileposts'!$F$35,H282&lt;='Intersection Mileposts'!$G$35),"Y",IF(AND(H282&gt;='Intersection Mileposts'!$F$36,H282&lt;='Intersection Mileposts'!$G$36),"Y",IF(AND(H282&gt;='Intersection Mileposts'!$F$37,H282&lt;='Intersection Mileposts'!$G$37),"Y",IF(AND(H282&gt;='Intersection Mileposts'!$F$38,H282&lt;='Intersection Mileposts'!$G$38),"Y",IF(AND(H282&gt;='Intersection Mileposts'!$F$39,H282&lt;='Intersection Mileposts'!$G$39),"Y","N"))))))))))))))))))))))))))))))))))))</f>
        <v/>
      </c>
    </row>
    <row r="283" spans="1:46" x14ac:dyDescent="0.35">
      <c r="A283" s="271"/>
      <c r="B283" s="269"/>
      <c r="C283" s="270"/>
      <c r="D283" s="270"/>
      <c r="E283" s="270"/>
      <c r="F283" s="270"/>
      <c r="G283" s="272"/>
      <c r="H283" s="273"/>
      <c r="I283" s="271"/>
      <c r="J283" s="268"/>
      <c r="K283" s="268"/>
      <c r="L283" s="274"/>
      <c r="M283" s="275"/>
      <c r="N283" s="276"/>
      <c r="P283" s="291" t="str">
        <f>IF(R283 = "", "", COUNT($R$4:R283))</f>
        <v/>
      </c>
      <c r="Q283" s="291" t="str">
        <f t="shared" si="33"/>
        <v/>
      </c>
      <c r="R283" s="292" t="str">
        <f t="shared" si="34"/>
        <v/>
      </c>
      <c r="S283" s="293" t="str">
        <f t="shared" si="36"/>
        <v/>
      </c>
      <c r="T283" s="294" t="str">
        <f t="shared" si="37"/>
        <v/>
      </c>
      <c r="U283" s="295" t="str">
        <f t="shared" si="38"/>
        <v/>
      </c>
      <c r="V283" s="296" t="str">
        <f t="shared" si="39"/>
        <v/>
      </c>
      <c r="W283" s="8"/>
      <c r="AR283" s="2" t="str">
        <f t="shared" si="40"/>
        <v/>
      </c>
      <c r="AS283" s="2" t="str">
        <f t="shared" si="35"/>
        <v/>
      </c>
      <c r="AT283" s="2" t="str">
        <f>IF(AR283="","",IF(AND(H283&gt;='Intersection Mileposts'!$F$5,H283&lt;='Intersection Mileposts'!$G$5),"Y",IF(AND(H283&gt;='Intersection Mileposts'!$F$6,H283&lt;='Intersection Mileposts'!$G$6),"Y",IF(AND(H283&gt;='Intersection Mileposts'!$F$7,H283&lt;='Intersection Mileposts'!$G$7),"Y",IF(AND(H283&gt;='Intersection Mileposts'!$F$8,H283&lt;='Intersection Mileposts'!$G$8),"Y",IF(AND(H283&gt;='Intersection Mileposts'!$F$9,H283&lt;='Intersection Mileposts'!$G$9),"Y",IF(AND(H283&gt;='Intersection Mileposts'!$F$10,H283&lt;='Intersection Mileposts'!$G$10),"Y",IF(AND(H283&gt;='Intersection Mileposts'!$F$11,H283&lt;='Intersection Mileposts'!$G$11),"Y",IF(AND(H283&gt;='Intersection Mileposts'!$F$12,H283&lt;='Intersection Mileposts'!$G$12),"Y",IF(AND(H283&gt;='Intersection Mileposts'!$F$13,H283&lt;='Intersection Mileposts'!$G$13),"Y",IF(AND(H283&gt;='Intersection Mileposts'!$F$14,H283&lt;='Intersection Mileposts'!$G$14),"Y",IF(AND(H283&gt;='Intersection Mileposts'!$F$15,H283&lt;='Intersection Mileposts'!$G$15),"Y",IF(AND(H283&gt;='Intersection Mileposts'!$F$16,H283&lt;='Intersection Mileposts'!$G$16),"Y",IF(AND(H283&gt;='Intersection Mileposts'!$F$17,H283&lt;='Intersection Mileposts'!$G$17),"Y",IF(AND(H283&gt;='Intersection Mileposts'!$F$18,H283&lt;='Intersection Mileposts'!$G$18),"Y",IF(AND(H283&gt;='Intersection Mileposts'!$F$19,H283&lt;='Intersection Mileposts'!$G$19),"Y",IF(AND(H283&gt;='Intersection Mileposts'!$F$20,H283&lt;='Intersection Mileposts'!$G$20),"Y",IF(AND(H283&gt;='Intersection Mileposts'!$F$21,H283&lt;='Intersection Mileposts'!$G$21),"Y",IF(AND(H283&gt;='Intersection Mileposts'!$F$22,H283&lt;='Intersection Mileposts'!$G$22),"Y",IF(AND(H283&gt;='Intersection Mileposts'!$F$23,H283&lt;='Intersection Mileposts'!$G$23),"Y",IF(AND(H283&gt;='Intersection Mileposts'!$F$24,H283&lt;='Intersection Mileposts'!$G$24),"Y",IF(AND(H283&gt;='Intersection Mileposts'!$F$25,H283&lt;='Intersection Mileposts'!$G$25),"Y",IF(AND(H283&gt;='Intersection Mileposts'!$F$26,H283&lt;='Intersection Mileposts'!$G$26),"Y",IF(AND(H283&gt;='Intersection Mileposts'!$F$27,H283&lt;='Intersection Mileposts'!$G$27),"Y",IF(AND(H283&gt;='Intersection Mileposts'!$F$28,H283&lt;='Intersection Mileposts'!$G$28),"Y",IF(AND(H283&gt;='Intersection Mileposts'!$F$29,H283&lt;='Intersection Mileposts'!$G$29),"Y", IF(AND(H283&gt;='Intersection Mileposts'!$F$30,H283&lt;='Intersection Mileposts'!$G$30),"Y",IF(AND(H283&gt;='Intersection Mileposts'!$F$31,H283&lt;='Intersection Mileposts'!$G$31),"Y",IF(AND(H283&gt;='Intersection Mileposts'!$F$32,H283&lt;='Intersection Mileposts'!$G$32),"Y",IF(AND(H283&gt;='Intersection Mileposts'!$F$33,H283&lt;='Intersection Mileposts'!$G$33),"Y",IF(AND(H283&gt;='Intersection Mileposts'!$F$34,H283&lt;='Intersection Mileposts'!$G$34),"Y",IF(AND(H283&gt;='Intersection Mileposts'!$F$35,H283&lt;='Intersection Mileposts'!$G$35),"Y",IF(AND(H283&gt;='Intersection Mileposts'!$F$36,H283&lt;='Intersection Mileposts'!$G$36),"Y",IF(AND(H283&gt;='Intersection Mileposts'!$F$37,H283&lt;='Intersection Mileposts'!$G$37),"Y",IF(AND(H283&gt;='Intersection Mileposts'!$F$38,H283&lt;='Intersection Mileposts'!$G$38),"Y",IF(AND(H283&gt;='Intersection Mileposts'!$F$39,H283&lt;='Intersection Mileposts'!$G$39),"Y","N"))))))))))))))))))))))))))))))))))))</f>
        <v/>
      </c>
    </row>
    <row r="284" spans="1:46" x14ac:dyDescent="0.35">
      <c r="A284" s="271"/>
      <c r="B284" s="269"/>
      <c r="C284" s="270"/>
      <c r="D284" s="270"/>
      <c r="E284" s="270"/>
      <c r="F284" s="270"/>
      <c r="G284" s="272"/>
      <c r="H284" s="273"/>
      <c r="I284" s="271"/>
      <c r="J284" s="268"/>
      <c r="K284" s="268"/>
      <c r="L284" s="274"/>
      <c r="M284" s="275"/>
      <c r="N284" s="276"/>
      <c r="P284" s="291" t="str">
        <f>IF(R284 = "", "", COUNT($R$4:R284))</f>
        <v/>
      </c>
      <c r="Q284" s="291" t="str">
        <f t="shared" si="33"/>
        <v/>
      </c>
      <c r="R284" s="292" t="str">
        <f t="shared" si="34"/>
        <v/>
      </c>
      <c r="S284" s="293" t="str">
        <f t="shared" si="36"/>
        <v/>
      </c>
      <c r="T284" s="294" t="str">
        <f t="shared" si="37"/>
        <v/>
      </c>
      <c r="U284" s="295" t="str">
        <f t="shared" si="38"/>
        <v/>
      </c>
      <c r="V284" s="296" t="str">
        <f t="shared" si="39"/>
        <v/>
      </c>
      <c r="W284" s="8"/>
      <c r="AR284" s="2" t="str">
        <f t="shared" si="40"/>
        <v/>
      </c>
      <c r="AS284" s="2" t="str">
        <f t="shared" si="35"/>
        <v/>
      </c>
      <c r="AT284" s="2" t="str">
        <f>IF(AR284="","",IF(AND(H284&gt;='Intersection Mileposts'!$F$5,H284&lt;='Intersection Mileposts'!$G$5),"Y",IF(AND(H284&gt;='Intersection Mileposts'!$F$6,H284&lt;='Intersection Mileposts'!$G$6),"Y",IF(AND(H284&gt;='Intersection Mileposts'!$F$7,H284&lt;='Intersection Mileposts'!$G$7),"Y",IF(AND(H284&gt;='Intersection Mileposts'!$F$8,H284&lt;='Intersection Mileposts'!$G$8),"Y",IF(AND(H284&gt;='Intersection Mileposts'!$F$9,H284&lt;='Intersection Mileposts'!$G$9),"Y",IF(AND(H284&gt;='Intersection Mileposts'!$F$10,H284&lt;='Intersection Mileposts'!$G$10),"Y",IF(AND(H284&gt;='Intersection Mileposts'!$F$11,H284&lt;='Intersection Mileposts'!$G$11),"Y",IF(AND(H284&gt;='Intersection Mileposts'!$F$12,H284&lt;='Intersection Mileposts'!$G$12),"Y",IF(AND(H284&gt;='Intersection Mileposts'!$F$13,H284&lt;='Intersection Mileposts'!$G$13),"Y",IF(AND(H284&gt;='Intersection Mileposts'!$F$14,H284&lt;='Intersection Mileposts'!$G$14),"Y",IF(AND(H284&gt;='Intersection Mileposts'!$F$15,H284&lt;='Intersection Mileposts'!$G$15),"Y",IF(AND(H284&gt;='Intersection Mileposts'!$F$16,H284&lt;='Intersection Mileposts'!$G$16),"Y",IF(AND(H284&gt;='Intersection Mileposts'!$F$17,H284&lt;='Intersection Mileposts'!$G$17),"Y",IF(AND(H284&gt;='Intersection Mileposts'!$F$18,H284&lt;='Intersection Mileposts'!$G$18),"Y",IF(AND(H284&gt;='Intersection Mileposts'!$F$19,H284&lt;='Intersection Mileposts'!$G$19),"Y",IF(AND(H284&gt;='Intersection Mileposts'!$F$20,H284&lt;='Intersection Mileposts'!$G$20),"Y",IF(AND(H284&gt;='Intersection Mileposts'!$F$21,H284&lt;='Intersection Mileposts'!$G$21),"Y",IF(AND(H284&gt;='Intersection Mileposts'!$F$22,H284&lt;='Intersection Mileposts'!$G$22),"Y",IF(AND(H284&gt;='Intersection Mileposts'!$F$23,H284&lt;='Intersection Mileposts'!$G$23),"Y",IF(AND(H284&gt;='Intersection Mileposts'!$F$24,H284&lt;='Intersection Mileposts'!$G$24),"Y",IF(AND(H284&gt;='Intersection Mileposts'!$F$25,H284&lt;='Intersection Mileposts'!$G$25),"Y",IF(AND(H284&gt;='Intersection Mileposts'!$F$26,H284&lt;='Intersection Mileposts'!$G$26),"Y",IF(AND(H284&gt;='Intersection Mileposts'!$F$27,H284&lt;='Intersection Mileposts'!$G$27),"Y",IF(AND(H284&gt;='Intersection Mileposts'!$F$28,H284&lt;='Intersection Mileposts'!$G$28),"Y",IF(AND(H284&gt;='Intersection Mileposts'!$F$29,H284&lt;='Intersection Mileposts'!$G$29),"Y", IF(AND(H284&gt;='Intersection Mileposts'!$F$30,H284&lt;='Intersection Mileposts'!$G$30),"Y",IF(AND(H284&gt;='Intersection Mileposts'!$F$31,H284&lt;='Intersection Mileposts'!$G$31),"Y",IF(AND(H284&gt;='Intersection Mileposts'!$F$32,H284&lt;='Intersection Mileposts'!$G$32),"Y",IF(AND(H284&gt;='Intersection Mileposts'!$F$33,H284&lt;='Intersection Mileposts'!$G$33),"Y",IF(AND(H284&gt;='Intersection Mileposts'!$F$34,H284&lt;='Intersection Mileposts'!$G$34),"Y",IF(AND(H284&gt;='Intersection Mileposts'!$F$35,H284&lt;='Intersection Mileposts'!$G$35),"Y",IF(AND(H284&gt;='Intersection Mileposts'!$F$36,H284&lt;='Intersection Mileposts'!$G$36),"Y",IF(AND(H284&gt;='Intersection Mileposts'!$F$37,H284&lt;='Intersection Mileposts'!$G$37),"Y",IF(AND(H284&gt;='Intersection Mileposts'!$F$38,H284&lt;='Intersection Mileposts'!$G$38),"Y",IF(AND(H284&gt;='Intersection Mileposts'!$F$39,H284&lt;='Intersection Mileposts'!$G$39),"Y","N"))))))))))))))))))))))))))))))))))))</f>
        <v/>
      </c>
    </row>
    <row r="285" spans="1:46" x14ac:dyDescent="0.35">
      <c r="A285" s="271"/>
      <c r="B285" s="269"/>
      <c r="C285" s="270"/>
      <c r="D285" s="270"/>
      <c r="E285" s="270"/>
      <c r="F285" s="270"/>
      <c r="G285" s="272"/>
      <c r="H285" s="273"/>
      <c r="I285" s="271"/>
      <c r="J285" s="268"/>
      <c r="K285" s="268"/>
      <c r="L285" s="274"/>
      <c r="M285" s="275"/>
      <c r="N285" s="276"/>
      <c r="P285" s="291" t="str">
        <f>IF(R285 = "", "", COUNT($R$4:R285))</f>
        <v/>
      </c>
      <c r="Q285" s="291" t="str">
        <f t="shared" si="33"/>
        <v/>
      </c>
      <c r="R285" s="292" t="str">
        <f t="shared" si="34"/>
        <v/>
      </c>
      <c r="S285" s="293" t="str">
        <f t="shared" si="36"/>
        <v/>
      </c>
      <c r="T285" s="294" t="str">
        <f t="shared" si="37"/>
        <v/>
      </c>
      <c r="U285" s="295" t="str">
        <f t="shared" si="38"/>
        <v/>
      </c>
      <c r="V285" s="296" t="str">
        <f t="shared" si="39"/>
        <v/>
      </c>
      <c r="W285" s="8"/>
      <c r="AR285" s="2" t="str">
        <f t="shared" si="40"/>
        <v/>
      </c>
      <c r="AS285" s="2" t="str">
        <f t="shared" si="35"/>
        <v/>
      </c>
      <c r="AT285" s="2" t="str">
        <f>IF(AR285="","",IF(AND(H285&gt;='Intersection Mileposts'!$F$5,H285&lt;='Intersection Mileposts'!$G$5),"Y",IF(AND(H285&gt;='Intersection Mileposts'!$F$6,H285&lt;='Intersection Mileposts'!$G$6),"Y",IF(AND(H285&gt;='Intersection Mileposts'!$F$7,H285&lt;='Intersection Mileposts'!$G$7),"Y",IF(AND(H285&gt;='Intersection Mileposts'!$F$8,H285&lt;='Intersection Mileposts'!$G$8),"Y",IF(AND(H285&gt;='Intersection Mileposts'!$F$9,H285&lt;='Intersection Mileposts'!$G$9),"Y",IF(AND(H285&gt;='Intersection Mileposts'!$F$10,H285&lt;='Intersection Mileposts'!$G$10),"Y",IF(AND(H285&gt;='Intersection Mileposts'!$F$11,H285&lt;='Intersection Mileposts'!$G$11),"Y",IF(AND(H285&gt;='Intersection Mileposts'!$F$12,H285&lt;='Intersection Mileposts'!$G$12),"Y",IF(AND(H285&gt;='Intersection Mileposts'!$F$13,H285&lt;='Intersection Mileposts'!$G$13),"Y",IF(AND(H285&gt;='Intersection Mileposts'!$F$14,H285&lt;='Intersection Mileposts'!$G$14),"Y",IF(AND(H285&gt;='Intersection Mileposts'!$F$15,H285&lt;='Intersection Mileposts'!$G$15),"Y",IF(AND(H285&gt;='Intersection Mileposts'!$F$16,H285&lt;='Intersection Mileposts'!$G$16),"Y",IF(AND(H285&gt;='Intersection Mileposts'!$F$17,H285&lt;='Intersection Mileposts'!$G$17),"Y",IF(AND(H285&gt;='Intersection Mileposts'!$F$18,H285&lt;='Intersection Mileposts'!$G$18),"Y",IF(AND(H285&gt;='Intersection Mileposts'!$F$19,H285&lt;='Intersection Mileposts'!$G$19),"Y",IF(AND(H285&gt;='Intersection Mileposts'!$F$20,H285&lt;='Intersection Mileposts'!$G$20),"Y",IF(AND(H285&gt;='Intersection Mileposts'!$F$21,H285&lt;='Intersection Mileposts'!$G$21),"Y",IF(AND(H285&gt;='Intersection Mileposts'!$F$22,H285&lt;='Intersection Mileposts'!$G$22),"Y",IF(AND(H285&gt;='Intersection Mileposts'!$F$23,H285&lt;='Intersection Mileposts'!$G$23),"Y",IF(AND(H285&gt;='Intersection Mileposts'!$F$24,H285&lt;='Intersection Mileposts'!$G$24),"Y",IF(AND(H285&gt;='Intersection Mileposts'!$F$25,H285&lt;='Intersection Mileposts'!$G$25),"Y",IF(AND(H285&gt;='Intersection Mileposts'!$F$26,H285&lt;='Intersection Mileposts'!$G$26),"Y",IF(AND(H285&gt;='Intersection Mileposts'!$F$27,H285&lt;='Intersection Mileposts'!$G$27),"Y",IF(AND(H285&gt;='Intersection Mileposts'!$F$28,H285&lt;='Intersection Mileposts'!$G$28),"Y",IF(AND(H285&gt;='Intersection Mileposts'!$F$29,H285&lt;='Intersection Mileposts'!$G$29),"Y", IF(AND(H285&gt;='Intersection Mileposts'!$F$30,H285&lt;='Intersection Mileposts'!$G$30),"Y",IF(AND(H285&gt;='Intersection Mileposts'!$F$31,H285&lt;='Intersection Mileposts'!$G$31),"Y",IF(AND(H285&gt;='Intersection Mileposts'!$F$32,H285&lt;='Intersection Mileposts'!$G$32),"Y",IF(AND(H285&gt;='Intersection Mileposts'!$F$33,H285&lt;='Intersection Mileposts'!$G$33),"Y",IF(AND(H285&gt;='Intersection Mileposts'!$F$34,H285&lt;='Intersection Mileposts'!$G$34),"Y",IF(AND(H285&gt;='Intersection Mileposts'!$F$35,H285&lt;='Intersection Mileposts'!$G$35),"Y",IF(AND(H285&gt;='Intersection Mileposts'!$F$36,H285&lt;='Intersection Mileposts'!$G$36),"Y",IF(AND(H285&gt;='Intersection Mileposts'!$F$37,H285&lt;='Intersection Mileposts'!$G$37),"Y",IF(AND(H285&gt;='Intersection Mileposts'!$F$38,H285&lt;='Intersection Mileposts'!$G$38),"Y",IF(AND(H285&gt;='Intersection Mileposts'!$F$39,H285&lt;='Intersection Mileposts'!$G$39),"Y","N"))))))))))))))))))))))))))))))))))))</f>
        <v/>
      </c>
    </row>
    <row r="286" spans="1:46" x14ac:dyDescent="0.35">
      <c r="A286" s="271"/>
      <c r="B286" s="269"/>
      <c r="C286" s="270"/>
      <c r="D286" s="270"/>
      <c r="E286" s="270"/>
      <c r="F286" s="270"/>
      <c r="G286" s="272"/>
      <c r="H286" s="273"/>
      <c r="I286" s="271"/>
      <c r="J286" s="268"/>
      <c r="K286" s="268"/>
      <c r="L286" s="274"/>
      <c r="M286" s="275"/>
      <c r="N286" s="276"/>
      <c r="P286" s="291" t="str">
        <f>IF(R286 = "", "", COUNT($R$4:R286))</f>
        <v/>
      </c>
      <c r="Q286" s="291" t="str">
        <f t="shared" si="33"/>
        <v/>
      </c>
      <c r="R286" s="292" t="str">
        <f t="shared" si="34"/>
        <v/>
      </c>
      <c r="S286" s="293" t="str">
        <f t="shared" si="36"/>
        <v/>
      </c>
      <c r="T286" s="294" t="str">
        <f t="shared" si="37"/>
        <v/>
      </c>
      <c r="U286" s="295" t="str">
        <f t="shared" si="38"/>
        <v/>
      </c>
      <c r="V286" s="296" t="str">
        <f t="shared" si="39"/>
        <v/>
      </c>
      <c r="W286" s="8"/>
      <c r="AR286" s="2" t="str">
        <f t="shared" si="40"/>
        <v/>
      </c>
      <c r="AS286" s="2" t="str">
        <f t="shared" si="35"/>
        <v/>
      </c>
      <c r="AT286" s="2" t="str">
        <f>IF(AR286="","",IF(AND(H286&gt;='Intersection Mileposts'!$F$5,H286&lt;='Intersection Mileposts'!$G$5),"Y",IF(AND(H286&gt;='Intersection Mileposts'!$F$6,H286&lt;='Intersection Mileposts'!$G$6),"Y",IF(AND(H286&gt;='Intersection Mileposts'!$F$7,H286&lt;='Intersection Mileposts'!$G$7),"Y",IF(AND(H286&gt;='Intersection Mileposts'!$F$8,H286&lt;='Intersection Mileposts'!$G$8),"Y",IF(AND(H286&gt;='Intersection Mileposts'!$F$9,H286&lt;='Intersection Mileposts'!$G$9),"Y",IF(AND(H286&gt;='Intersection Mileposts'!$F$10,H286&lt;='Intersection Mileposts'!$G$10),"Y",IF(AND(H286&gt;='Intersection Mileposts'!$F$11,H286&lt;='Intersection Mileposts'!$G$11),"Y",IF(AND(H286&gt;='Intersection Mileposts'!$F$12,H286&lt;='Intersection Mileposts'!$G$12),"Y",IF(AND(H286&gt;='Intersection Mileposts'!$F$13,H286&lt;='Intersection Mileposts'!$G$13),"Y",IF(AND(H286&gt;='Intersection Mileposts'!$F$14,H286&lt;='Intersection Mileposts'!$G$14),"Y",IF(AND(H286&gt;='Intersection Mileposts'!$F$15,H286&lt;='Intersection Mileposts'!$G$15),"Y",IF(AND(H286&gt;='Intersection Mileposts'!$F$16,H286&lt;='Intersection Mileposts'!$G$16),"Y",IF(AND(H286&gt;='Intersection Mileposts'!$F$17,H286&lt;='Intersection Mileposts'!$G$17),"Y",IF(AND(H286&gt;='Intersection Mileposts'!$F$18,H286&lt;='Intersection Mileposts'!$G$18),"Y",IF(AND(H286&gt;='Intersection Mileposts'!$F$19,H286&lt;='Intersection Mileposts'!$G$19),"Y",IF(AND(H286&gt;='Intersection Mileposts'!$F$20,H286&lt;='Intersection Mileposts'!$G$20),"Y",IF(AND(H286&gt;='Intersection Mileposts'!$F$21,H286&lt;='Intersection Mileposts'!$G$21),"Y",IF(AND(H286&gt;='Intersection Mileposts'!$F$22,H286&lt;='Intersection Mileposts'!$G$22),"Y",IF(AND(H286&gt;='Intersection Mileposts'!$F$23,H286&lt;='Intersection Mileposts'!$G$23),"Y",IF(AND(H286&gt;='Intersection Mileposts'!$F$24,H286&lt;='Intersection Mileposts'!$G$24),"Y",IF(AND(H286&gt;='Intersection Mileposts'!$F$25,H286&lt;='Intersection Mileposts'!$G$25),"Y",IF(AND(H286&gt;='Intersection Mileposts'!$F$26,H286&lt;='Intersection Mileposts'!$G$26),"Y",IF(AND(H286&gt;='Intersection Mileposts'!$F$27,H286&lt;='Intersection Mileposts'!$G$27),"Y",IF(AND(H286&gt;='Intersection Mileposts'!$F$28,H286&lt;='Intersection Mileposts'!$G$28),"Y",IF(AND(H286&gt;='Intersection Mileposts'!$F$29,H286&lt;='Intersection Mileposts'!$G$29),"Y", IF(AND(H286&gt;='Intersection Mileposts'!$F$30,H286&lt;='Intersection Mileposts'!$G$30),"Y",IF(AND(H286&gt;='Intersection Mileposts'!$F$31,H286&lt;='Intersection Mileposts'!$G$31),"Y",IF(AND(H286&gt;='Intersection Mileposts'!$F$32,H286&lt;='Intersection Mileposts'!$G$32),"Y",IF(AND(H286&gt;='Intersection Mileposts'!$F$33,H286&lt;='Intersection Mileposts'!$G$33),"Y",IF(AND(H286&gt;='Intersection Mileposts'!$F$34,H286&lt;='Intersection Mileposts'!$G$34),"Y",IF(AND(H286&gt;='Intersection Mileposts'!$F$35,H286&lt;='Intersection Mileposts'!$G$35),"Y",IF(AND(H286&gt;='Intersection Mileposts'!$F$36,H286&lt;='Intersection Mileposts'!$G$36),"Y",IF(AND(H286&gt;='Intersection Mileposts'!$F$37,H286&lt;='Intersection Mileposts'!$G$37),"Y",IF(AND(H286&gt;='Intersection Mileposts'!$F$38,H286&lt;='Intersection Mileposts'!$G$38),"Y",IF(AND(H286&gt;='Intersection Mileposts'!$F$39,H286&lt;='Intersection Mileposts'!$G$39),"Y","N"))))))))))))))))))))))))))))))))))))</f>
        <v/>
      </c>
    </row>
    <row r="287" spans="1:46" x14ac:dyDescent="0.35">
      <c r="A287" s="271"/>
      <c r="B287" s="269"/>
      <c r="C287" s="270"/>
      <c r="D287" s="270"/>
      <c r="E287" s="270"/>
      <c r="F287" s="270"/>
      <c r="G287" s="272"/>
      <c r="H287" s="273"/>
      <c r="I287" s="271"/>
      <c r="J287" s="268"/>
      <c r="K287" s="268"/>
      <c r="L287" s="274"/>
      <c r="M287" s="275"/>
      <c r="N287" s="276"/>
      <c r="P287" s="291" t="str">
        <f>IF(R287 = "", "", COUNT($R$4:R287))</f>
        <v/>
      </c>
      <c r="Q287" s="291" t="str">
        <f t="shared" si="33"/>
        <v/>
      </c>
      <c r="R287" s="292" t="str">
        <f t="shared" si="34"/>
        <v/>
      </c>
      <c r="S287" s="293" t="str">
        <f t="shared" si="36"/>
        <v/>
      </c>
      <c r="T287" s="294" t="str">
        <f t="shared" si="37"/>
        <v/>
      </c>
      <c r="U287" s="295" t="str">
        <f t="shared" si="38"/>
        <v/>
      </c>
      <c r="V287" s="296" t="str">
        <f t="shared" si="39"/>
        <v/>
      </c>
      <c r="W287" s="8"/>
      <c r="AR287" s="2" t="str">
        <f t="shared" si="40"/>
        <v/>
      </c>
      <c r="AS287" s="2" t="str">
        <f t="shared" si="35"/>
        <v/>
      </c>
      <c r="AT287" s="2" t="str">
        <f>IF(AR287="","",IF(AND(H287&gt;='Intersection Mileposts'!$F$5,H287&lt;='Intersection Mileposts'!$G$5),"Y",IF(AND(H287&gt;='Intersection Mileposts'!$F$6,H287&lt;='Intersection Mileposts'!$G$6),"Y",IF(AND(H287&gt;='Intersection Mileposts'!$F$7,H287&lt;='Intersection Mileposts'!$G$7),"Y",IF(AND(H287&gt;='Intersection Mileposts'!$F$8,H287&lt;='Intersection Mileposts'!$G$8),"Y",IF(AND(H287&gt;='Intersection Mileposts'!$F$9,H287&lt;='Intersection Mileposts'!$G$9),"Y",IF(AND(H287&gt;='Intersection Mileposts'!$F$10,H287&lt;='Intersection Mileposts'!$G$10),"Y",IF(AND(H287&gt;='Intersection Mileposts'!$F$11,H287&lt;='Intersection Mileposts'!$G$11),"Y",IF(AND(H287&gt;='Intersection Mileposts'!$F$12,H287&lt;='Intersection Mileposts'!$G$12),"Y",IF(AND(H287&gt;='Intersection Mileposts'!$F$13,H287&lt;='Intersection Mileposts'!$G$13),"Y",IF(AND(H287&gt;='Intersection Mileposts'!$F$14,H287&lt;='Intersection Mileposts'!$G$14),"Y",IF(AND(H287&gt;='Intersection Mileposts'!$F$15,H287&lt;='Intersection Mileposts'!$G$15),"Y",IF(AND(H287&gt;='Intersection Mileposts'!$F$16,H287&lt;='Intersection Mileposts'!$G$16),"Y",IF(AND(H287&gt;='Intersection Mileposts'!$F$17,H287&lt;='Intersection Mileposts'!$G$17),"Y",IF(AND(H287&gt;='Intersection Mileposts'!$F$18,H287&lt;='Intersection Mileposts'!$G$18),"Y",IF(AND(H287&gt;='Intersection Mileposts'!$F$19,H287&lt;='Intersection Mileposts'!$G$19),"Y",IF(AND(H287&gt;='Intersection Mileposts'!$F$20,H287&lt;='Intersection Mileposts'!$G$20),"Y",IF(AND(H287&gt;='Intersection Mileposts'!$F$21,H287&lt;='Intersection Mileposts'!$G$21),"Y",IF(AND(H287&gt;='Intersection Mileposts'!$F$22,H287&lt;='Intersection Mileposts'!$G$22),"Y",IF(AND(H287&gt;='Intersection Mileposts'!$F$23,H287&lt;='Intersection Mileposts'!$G$23),"Y",IF(AND(H287&gt;='Intersection Mileposts'!$F$24,H287&lt;='Intersection Mileposts'!$G$24),"Y",IF(AND(H287&gt;='Intersection Mileposts'!$F$25,H287&lt;='Intersection Mileposts'!$G$25),"Y",IF(AND(H287&gt;='Intersection Mileposts'!$F$26,H287&lt;='Intersection Mileposts'!$G$26),"Y",IF(AND(H287&gt;='Intersection Mileposts'!$F$27,H287&lt;='Intersection Mileposts'!$G$27),"Y",IF(AND(H287&gt;='Intersection Mileposts'!$F$28,H287&lt;='Intersection Mileposts'!$G$28),"Y",IF(AND(H287&gt;='Intersection Mileposts'!$F$29,H287&lt;='Intersection Mileposts'!$G$29),"Y", IF(AND(H287&gt;='Intersection Mileposts'!$F$30,H287&lt;='Intersection Mileposts'!$G$30),"Y",IF(AND(H287&gt;='Intersection Mileposts'!$F$31,H287&lt;='Intersection Mileposts'!$G$31),"Y",IF(AND(H287&gt;='Intersection Mileposts'!$F$32,H287&lt;='Intersection Mileposts'!$G$32),"Y",IF(AND(H287&gt;='Intersection Mileposts'!$F$33,H287&lt;='Intersection Mileposts'!$G$33),"Y",IF(AND(H287&gt;='Intersection Mileposts'!$F$34,H287&lt;='Intersection Mileposts'!$G$34),"Y",IF(AND(H287&gt;='Intersection Mileposts'!$F$35,H287&lt;='Intersection Mileposts'!$G$35),"Y",IF(AND(H287&gt;='Intersection Mileposts'!$F$36,H287&lt;='Intersection Mileposts'!$G$36),"Y",IF(AND(H287&gt;='Intersection Mileposts'!$F$37,H287&lt;='Intersection Mileposts'!$G$37),"Y",IF(AND(H287&gt;='Intersection Mileposts'!$F$38,H287&lt;='Intersection Mileposts'!$G$38),"Y",IF(AND(H287&gt;='Intersection Mileposts'!$F$39,H287&lt;='Intersection Mileposts'!$G$39),"Y","N"))))))))))))))))))))))))))))))))))))</f>
        <v/>
      </c>
    </row>
    <row r="288" spans="1:46" x14ac:dyDescent="0.35">
      <c r="A288" s="271"/>
      <c r="B288" s="269"/>
      <c r="C288" s="270"/>
      <c r="D288" s="270"/>
      <c r="E288" s="270"/>
      <c r="F288" s="270"/>
      <c r="G288" s="272"/>
      <c r="H288" s="273"/>
      <c r="I288" s="271"/>
      <c r="J288" s="268"/>
      <c r="K288" s="268"/>
      <c r="L288" s="274"/>
      <c r="M288" s="275"/>
      <c r="N288" s="276"/>
      <c r="P288" s="291" t="str">
        <f>IF(R288 = "", "", COUNT($R$4:R288))</f>
        <v/>
      </c>
      <c r="Q288" s="291" t="str">
        <f t="shared" si="33"/>
        <v/>
      </c>
      <c r="R288" s="292" t="str">
        <f t="shared" si="34"/>
        <v/>
      </c>
      <c r="S288" s="293" t="str">
        <f t="shared" si="36"/>
        <v/>
      </c>
      <c r="T288" s="294" t="str">
        <f t="shared" si="37"/>
        <v/>
      </c>
      <c r="U288" s="295" t="str">
        <f t="shared" si="38"/>
        <v/>
      </c>
      <c r="V288" s="296" t="str">
        <f t="shared" si="39"/>
        <v/>
      </c>
      <c r="W288" s="8"/>
      <c r="AR288" s="2" t="str">
        <f t="shared" si="40"/>
        <v/>
      </c>
      <c r="AS288" s="2" t="str">
        <f t="shared" si="35"/>
        <v/>
      </c>
      <c r="AT288" s="2" t="str">
        <f>IF(AR288="","",IF(AND(H288&gt;='Intersection Mileposts'!$F$5,H288&lt;='Intersection Mileposts'!$G$5),"Y",IF(AND(H288&gt;='Intersection Mileposts'!$F$6,H288&lt;='Intersection Mileposts'!$G$6),"Y",IF(AND(H288&gt;='Intersection Mileposts'!$F$7,H288&lt;='Intersection Mileposts'!$G$7),"Y",IF(AND(H288&gt;='Intersection Mileposts'!$F$8,H288&lt;='Intersection Mileposts'!$G$8),"Y",IF(AND(H288&gt;='Intersection Mileposts'!$F$9,H288&lt;='Intersection Mileposts'!$G$9),"Y",IF(AND(H288&gt;='Intersection Mileposts'!$F$10,H288&lt;='Intersection Mileposts'!$G$10),"Y",IF(AND(H288&gt;='Intersection Mileposts'!$F$11,H288&lt;='Intersection Mileposts'!$G$11),"Y",IF(AND(H288&gt;='Intersection Mileposts'!$F$12,H288&lt;='Intersection Mileposts'!$G$12),"Y",IF(AND(H288&gt;='Intersection Mileposts'!$F$13,H288&lt;='Intersection Mileposts'!$G$13),"Y",IF(AND(H288&gt;='Intersection Mileposts'!$F$14,H288&lt;='Intersection Mileposts'!$G$14),"Y",IF(AND(H288&gt;='Intersection Mileposts'!$F$15,H288&lt;='Intersection Mileposts'!$G$15),"Y",IF(AND(H288&gt;='Intersection Mileposts'!$F$16,H288&lt;='Intersection Mileposts'!$G$16),"Y",IF(AND(H288&gt;='Intersection Mileposts'!$F$17,H288&lt;='Intersection Mileposts'!$G$17),"Y",IF(AND(H288&gt;='Intersection Mileposts'!$F$18,H288&lt;='Intersection Mileposts'!$G$18),"Y",IF(AND(H288&gt;='Intersection Mileposts'!$F$19,H288&lt;='Intersection Mileposts'!$G$19),"Y",IF(AND(H288&gt;='Intersection Mileposts'!$F$20,H288&lt;='Intersection Mileposts'!$G$20),"Y",IF(AND(H288&gt;='Intersection Mileposts'!$F$21,H288&lt;='Intersection Mileposts'!$G$21),"Y",IF(AND(H288&gt;='Intersection Mileposts'!$F$22,H288&lt;='Intersection Mileposts'!$G$22),"Y",IF(AND(H288&gt;='Intersection Mileposts'!$F$23,H288&lt;='Intersection Mileposts'!$G$23),"Y",IF(AND(H288&gt;='Intersection Mileposts'!$F$24,H288&lt;='Intersection Mileposts'!$G$24),"Y",IF(AND(H288&gt;='Intersection Mileposts'!$F$25,H288&lt;='Intersection Mileposts'!$G$25),"Y",IF(AND(H288&gt;='Intersection Mileposts'!$F$26,H288&lt;='Intersection Mileposts'!$G$26),"Y",IF(AND(H288&gt;='Intersection Mileposts'!$F$27,H288&lt;='Intersection Mileposts'!$G$27),"Y",IF(AND(H288&gt;='Intersection Mileposts'!$F$28,H288&lt;='Intersection Mileposts'!$G$28),"Y",IF(AND(H288&gt;='Intersection Mileposts'!$F$29,H288&lt;='Intersection Mileposts'!$G$29),"Y", IF(AND(H288&gt;='Intersection Mileposts'!$F$30,H288&lt;='Intersection Mileposts'!$G$30),"Y",IF(AND(H288&gt;='Intersection Mileposts'!$F$31,H288&lt;='Intersection Mileposts'!$G$31),"Y",IF(AND(H288&gt;='Intersection Mileposts'!$F$32,H288&lt;='Intersection Mileposts'!$G$32),"Y",IF(AND(H288&gt;='Intersection Mileposts'!$F$33,H288&lt;='Intersection Mileposts'!$G$33),"Y",IF(AND(H288&gt;='Intersection Mileposts'!$F$34,H288&lt;='Intersection Mileposts'!$G$34),"Y",IF(AND(H288&gt;='Intersection Mileposts'!$F$35,H288&lt;='Intersection Mileposts'!$G$35),"Y",IF(AND(H288&gt;='Intersection Mileposts'!$F$36,H288&lt;='Intersection Mileposts'!$G$36),"Y",IF(AND(H288&gt;='Intersection Mileposts'!$F$37,H288&lt;='Intersection Mileposts'!$G$37),"Y",IF(AND(H288&gt;='Intersection Mileposts'!$F$38,H288&lt;='Intersection Mileposts'!$G$38),"Y",IF(AND(H288&gt;='Intersection Mileposts'!$F$39,H288&lt;='Intersection Mileposts'!$G$39),"Y","N"))))))))))))))))))))))))))))))))))))</f>
        <v/>
      </c>
    </row>
    <row r="289" spans="1:46" x14ac:dyDescent="0.35">
      <c r="A289" s="271"/>
      <c r="B289" s="269"/>
      <c r="C289" s="270"/>
      <c r="D289" s="270"/>
      <c r="E289" s="270"/>
      <c r="F289" s="270"/>
      <c r="G289" s="272"/>
      <c r="H289" s="273"/>
      <c r="I289" s="271"/>
      <c r="J289" s="268"/>
      <c r="K289" s="268"/>
      <c r="L289" s="274"/>
      <c r="M289" s="275"/>
      <c r="N289" s="276"/>
      <c r="P289" s="291" t="str">
        <f>IF(R289 = "", "", COUNT($R$4:R289))</f>
        <v/>
      </c>
      <c r="Q289" s="291" t="str">
        <f t="shared" si="33"/>
        <v/>
      </c>
      <c r="R289" s="292" t="str">
        <f t="shared" si="34"/>
        <v/>
      </c>
      <c r="S289" s="293" t="str">
        <f t="shared" si="36"/>
        <v/>
      </c>
      <c r="T289" s="294" t="str">
        <f t="shared" si="37"/>
        <v/>
      </c>
      <c r="U289" s="295" t="str">
        <f t="shared" si="38"/>
        <v/>
      </c>
      <c r="V289" s="296" t="str">
        <f t="shared" si="39"/>
        <v/>
      </c>
      <c r="W289" s="8"/>
      <c r="AR289" s="2" t="str">
        <f t="shared" si="40"/>
        <v/>
      </c>
      <c r="AS289" s="2" t="str">
        <f t="shared" si="35"/>
        <v/>
      </c>
      <c r="AT289" s="2" t="str">
        <f>IF(AR289="","",IF(AND(H289&gt;='Intersection Mileposts'!$F$5,H289&lt;='Intersection Mileposts'!$G$5),"Y",IF(AND(H289&gt;='Intersection Mileposts'!$F$6,H289&lt;='Intersection Mileposts'!$G$6),"Y",IF(AND(H289&gt;='Intersection Mileposts'!$F$7,H289&lt;='Intersection Mileposts'!$G$7),"Y",IF(AND(H289&gt;='Intersection Mileposts'!$F$8,H289&lt;='Intersection Mileposts'!$G$8),"Y",IF(AND(H289&gt;='Intersection Mileposts'!$F$9,H289&lt;='Intersection Mileposts'!$G$9),"Y",IF(AND(H289&gt;='Intersection Mileposts'!$F$10,H289&lt;='Intersection Mileposts'!$G$10),"Y",IF(AND(H289&gt;='Intersection Mileposts'!$F$11,H289&lt;='Intersection Mileposts'!$G$11),"Y",IF(AND(H289&gt;='Intersection Mileposts'!$F$12,H289&lt;='Intersection Mileposts'!$G$12),"Y",IF(AND(H289&gt;='Intersection Mileposts'!$F$13,H289&lt;='Intersection Mileposts'!$G$13),"Y",IF(AND(H289&gt;='Intersection Mileposts'!$F$14,H289&lt;='Intersection Mileposts'!$G$14),"Y",IF(AND(H289&gt;='Intersection Mileposts'!$F$15,H289&lt;='Intersection Mileposts'!$G$15),"Y",IF(AND(H289&gt;='Intersection Mileposts'!$F$16,H289&lt;='Intersection Mileposts'!$G$16),"Y",IF(AND(H289&gt;='Intersection Mileposts'!$F$17,H289&lt;='Intersection Mileposts'!$G$17),"Y",IF(AND(H289&gt;='Intersection Mileposts'!$F$18,H289&lt;='Intersection Mileposts'!$G$18),"Y",IF(AND(H289&gt;='Intersection Mileposts'!$F$19,H289&lt;='Intersection Mileposts'!$G$19),"Y",IF(AND(H289&gt;='Intersection Mileposts'!$F$20,H289&lt;='Intersection Mileposts'!$G$20),"Y",IF(AND(H289&gt;='Intersection Mileposts'!$F$21,H289&lt;='Intersection Mileposts'!$G$21),"Y",IF(AND(H289&gt;='Intersection Mileposts'!$F$22,H289&lt;='Intersection Mileposts'!$G$22),"Y",IF(AND(H289&gt;='Intersection Mileposts'!$F$23,H289&lt;='Intersection Mileposts'!$G$23),"Y",IF(AND(H289&gt;='Intersection Mileposts'!$F$24,H289&lt;='Intersection Mileposts'!$G$24),"Y",IF(AND(H289&gt;='Intersection Mileposts'!$F$25,H289&lt;='Intersection Mileposts'!$G$25),"Y",IF(AND(H289&gt;='Intersection Mileposts'!$F$26,H289&lt;='Intersection Mileposts'!$G$26),"Y",IF(AND(H289&gt;='Intersection Mileposts'!$F$27,H289&lt;='Intersection Mileposts'!$G$27),"Y",IF(AND(H289&gt;='Intersection Mileposts'!$F$28,H289&lt;='Intersection Mileposts'!$G$28),"Y",IF(AND(H289&gt;='Intersection Mileposts'!$F$29,H289&lt;='Intersection Mileposts'!$G$29),"Y", IF(AND(H289&gt;='Intersection Mileposts'!$F$30,H289&lt;='Intersection Mileposts'!$G$30),"Y",IF(AND(H289&gt;='Intersection Mileposts'!$F$31,H289&lt;='Intersection Mileposts'!$G$31),"Y",IF(AND(H289&gt;='Intersection Mileposts'!$F$32,H289&lt;='Intersection Mileposts'!$G$32),"Y",IF(AND(H289&gt;='Intersection Mileposts'!$F$33,H289&lt;='Intersection Mileposts'!$G$33),"Y",IF(AND(H289&gt;='Intersection Mileposts'!$F$34,H289&lt;='Intersection Mileposts'!$G$34),"Y",IF(AND(H289&gt;='Intersection Mileposts'!$F$35,H289&lt;='Intersection Mileposts'!$G$35),"Y",IF(AND(H289&gt;='Intersection Mileposts'!$F$36,H289&lt;='Intersection Mileposts'!$G$36),"Y",IF(AND(H289&gt;='Intersection Mileposts'!$F$37,H289&lt;='Intersection Mileposts'!$G$37),"Y",IF(AND(H289&gt;='Intersection Mileposts'!$F$38,H289&lt;='Intersection Mileposts'!$G$38),"Y",IF(AND(H289&gt;='Intersection Mileposts'!$F$39,H289&lt;='Intersection Mileposts'!$G$39),"Y","N"))))))))))))))))))))))))))))))))))))</f>
        <v/>
      </c>
    </row>
    <row r="290" spans="1:46" x14ac:dyDescent="0.35">
      <c r="A290" s="271"/>
      <c r="B290" s="269"/>
      <c r="C290" s="270"/>
      <c r="D290" s="270"/>
      <c r="E290" s="270"/>
      <c r="F290" s="270"/>
      <c r="G290" s="272"/>
      <c r="H290" s="273"/>
      <c r="I290" s="271"/>
      <c r="J290" s="268"/>
      <c r="K290" s="268"/>
      <c r="L290" s="274"/>
      <c r="M290" s="275"/>
      <c r="N290" s="276"/>
      <c r="P290" s="291" t="str">
        <f>IF(R290 = "", "", COUNT($R$4:R290))</f>
        <v/>
      </c>
      <c r="Q290" s="291" t="str">
        <f t="shared" si="33"/>
        <v/>
      </c>
      <c r="R290" s="292" t="str">
        <f t="shared" si="34"/>
        <v/>
      </c>
      <c r="S290" s="293" t="str">
        <f t="shared" si="36"/>
        <v/>
      </c>
      <c r="T290" s="294" t="str">
        <f t="shared" si="37"/>
        <v/>
      </c>
      <c r="U290" s="295" t="str">
        <f t="shared" si="38"/>
        <v/>
      </c>
      <c r="V290" s="296" t="str">
        <f t="shared" si="39"/>
        <v/>
      </c>
      <c r="W290" s="8"/>
      <c r="AR290" s="2" t="str">
        <f t="shared" si="40"/>
        <v/>
      </c>
      <c r="AS290" s="2" t="str">
        <f t="shared" si="35"/>
        <v/>
      </c>
      <c r="AT290" s="2" t="str">
        <f>IF(AR290="","",IF(AND(H290&gt;='Intersection Mileposts'!$F$5,H290&lt;='Intersection Mileposts'!$G$5),"Y",IF(AND(H290&gt;='Intersection Mileposts'!$F$6,H290&lt;='Intersection Mileposts'!$G$6),"Y",IF(AND(H290&gt;='Intersection Mileposts'!$F$7,H290&lt;='Intersection Mileposts'!$G$7),"Y",IF(AND(H290&gt;='Intersection Mileposts'!$F$8,H290&lt;='Intersection Mileposts'!$G$8),"Y",IF(AND(H290&gt;='Intersection Mileposts'!$F$9,H290&lt;='Intersection Mileposts'!$G$9),"Y",IF(AND(H290&gt;='Intersection Mileposts'!$F$10,H290&lt;='Intersection Mileposts'!$G$10),"Y",IF(AND(H290&gt;='Intersection Mileposts'!$F$11,H290&lt;='Intersection Mileposts'!$G$11),"Y",IF(AND(H290&gt;='Intersection Mileposts'!$F$12,H290&lt;='Intersection Mileposts'!$G$12),"Y",IF(AND(H290&gt;='Intersection Mileposts'!$F$13,H290&lt;='Intersection Mileposts'!$G$13),"Y",IF(AND(H290&gt;='Intersection Mileposts'!$F$14,H290&lt;='Intersection Mileposts'!$G$14),"Y",IF(AND(H290&gt;='Intersection Mileposts'!$F$15,H290&lt;='Intersection Mileposts'!$G$15),"Y",IF(AND(H290&gt;='Intersection Mileposts'!$F$16,H290&lt;='Intersection Mileposts'!$G$16),"Y",IF(AND(H290&gt;='Intersection Mileposts'!$F$17,H290&lt;='Intersection Mileposts'!$G$17),"Y",IF(AND(H290&gt;='Intersection Mileposts'!$F$18,H290&lt;='Intersection Mileposts'!$G$18),"Y",IF(AND(H290&gt;='Intersection Mileposts'!$F$19,H290&lt;='Intersection Mileposts'!$G$19),"Y",IF(AND(H290&gt;='Intersection Mileposts'!$F$20,H290&lt;='Intersection Mileposts'!$G$20),"Y",IF(AND(H290&gt;='Intersection Mileposts'!$F$21,H290&lt;='Intersection Mileposts'!$G$21),"Y",IF(AND(H290&gt;='Intersection Mileposts'!$F$22,H290&lt;='Intersection Mileposts'!$G$22),"Y",IF(AND(H290&gt;='Intersection Mileposts'!$F$23,H290&lt;='Intersection Mileposts'!$G$23),"Y",IF(AND(H290&gt;='Intersection Mileposts'!$F$24,H290&lt;='Intersection Mileposts'!$G$24),"Y",IF(AND(H290&gt;='Intersection Mileposts'!$F$25,H290&lt;='Intersection Mileposts'!$G$25),"Y",IF(AND(H290&gt;='Intersection Mileposts'!$F$26,H290&lt;='Intersection Mileposts'!$G$26),"Y",IF(AND(H290&gt;='Intersection Mileposts'!$F$27,H290&lt;='Intersection Mileposts'!$G$27),"Y",IF(AND(H290&gt;='Intersection Mileposts'!$F$28,H290&lt;='Intersection Mileposts'!$G$28),"Y",IF(AND(H290&gt;='Intersection Mileposts'!$F$29,H290&lt;='Intersection Mileposts'!$G$29),"Y", IF(AND(H290&gt;='Intersection Mileposts'!$F$30,H290&lt;='Intersection Mileposts'!$G$30),"Y",IF(AND(H290&gt;='Intersection Mileposts'!$F$31,H290&lt;='Intersection Mileposts'!$G$31),"Y",IF(AND(H290&gt;='Intersection Mileposts'!$F$32,H290&lt;='Intersection Mileposts'!$G$32),"Y",IF(AND(H290&gt;='Intersection Mileposts'!$F$33,H290&lt;='Intersection Mileposts'!$G$33),"Y",IF(AND(H290&gt;='Intersection Mileposts'!$F$34,H290&lt;='Intersection Mileposts'!$G$34),"Y",IF(AND(H290&gt;='Intersection Mileposts'!$F$35,H290&lt;='Intersection Mileposts'!$G$35),"Y",IF(AND(H290&gt;='Intersection Mileposts'!$F$36,H290&lt;='Intersection Mileposts'!$G$36),"Y",IF(AND(H290&gt;='Intersection Mileposts'!$F$37,H290&lt;='Intersection Mileposts'!$G$37),"Y",IF(AND(H290&gt;='Intersection Mileposts'!$F$38,H290&lt;='Intersection Mileposts'!$G$38),"Y",IF(AND(H290&gt;='Intersection Mileposts'!$F$39,H290&lt;='Intersection Mileposts'!$G$39),"Y","N"))))))))))))))))))))))))))))))))))))</f>
        <v/>
      </c>
    </row>
    <row r="291" spans="1:46" x14ac:dyDescent="0.35">
      <c r="A291" s="271"/>
      <c r="B291" s="269"/>
      <c r="C291" s="270"/>
      <c r="D291" s="270"/>
      <c r="E291" s="270"/>
      <c r="F291" s="270"/>
      <c r="G291" s="272"/>
      <c r="H291" s="273"/>
      <c r="I291" s="271"/>
      <c r="J291" s="268"/>
      <c r="K291" s="268"/>
      <c r="L291" s="274"/>
      <c r="M291" s="275"/>
      <c r="N291" s="276"/>
      <c r="P291" s="291" t="str">
        <f>IF(R291 = "", "", COUNT($R$4:R291))</f>
        <v/>
      </c>
      <c r="Q291" s="291" t="str">
        <f t="shared" si="33"/>
        <v/>
      </c>
      <c r="R291" s="292" t="str">
        <f t="shared" si="34"/>
        <v/>
      </c>
      <c r="S291" s="293" t="str">
        <f t="shared" si="36"/>
        <v/>
      </c>
      <c r="T291" s="294" t="str">
        <f t="shared" si="37"/>
        <v/>
      </c>
      <c r="U291" s="295" t="str">
        <f t="shared" si="38"/>
        <v/>
      </c>
      <c r="V291" s="296" t="str">
        <f t="shared" si="39"/>
        <v/>
      </c>
      <c r="W291" s="8"/>
      <c r="AR291" s="2" t="str">
        <f t="shared" si="40"/>
        <v/>
      </c>
      <c r="AS291" s="2" t="str">
        <f t="shared" si="35"/>
        <v/>
      </c>
      <c r="AT291" s="2" t="str">
        <f>IF(AR291="","",IF(AND(H291&gt;='Intersection Mileposts'!$F$5,H291&lt;='Intersection Mileposts'!$G$5),"Y",IF(AND(H291&gt;='Intersection Mileposts'!$F$6,H291&lt;='Intersection Mileposts'!$G$6),"Y",IF(AND(H291&gt;='Intersection Mileposts'!$F$7,H291&lt;='Intersection Mileposts'!$G$7),"Y",IF(AND(H291&gt;='Intersection Mileposts'!$F$8,H291&lt;='Intersection Mileposts'!$G$8),"Y",IF(AND(H291&gt;='Intersection Mileposts'!$F$9,H291&lt;='Intersection Mileposts'!$G$9),"Y",IF(AND(H291&gt;='Intersection Mileposts'!$F$10,H291&lt;='Intersection Mileposts'!$G$10),"Y",IF(AND(H291&gt;='Intersection Mileposts'!$F$11,H291&lt;='Intersection Mileposts'!$G$11),"Y",IF(AND(H291&gt;='Intersection Mileposts'!$F$12,H291&lt;='Intersection Mileposts'!$G$12),"Y",IF(AND(H291&gt;='Intersection Mileposts'!$F$13,H291&lt;='Intersection Mileposts'!$G$13),"Y",IF(AND(H291&gt;='Intersection Mileposts'!$F$14,H291&lt;='Intersection Mileposts'!$G$14),"Y",IF(AND(H291&gt;='Intersection Mileposts'!$F$15,H291&lt;='Intersection Mileposts'!$G$15),"Y",IF(AND(H291&gt;='Intersection Mileposts'!$F$16,H291&lt;='Intersection Mileposts'!$G$16),"Y",IF(AND(H291&gt;='Intersection Mileposts'!$F$17,H291&lt;='Intersection Mileposts'!$G$17),"Y",IF(AND(H291&gt;='Intersection Mileposts'!$F$18,H291&lt;='Intersection Mileposts'!$G$18),"Y",IF(AND(H291&gt;='Intersection Mileposts'!$F$19,H291&lt;='Intersection Mileposts'!$G$19),"Y",IF(AND(H291&gt;='Intersection Mileposts'!$F$20,H291&lt;='Intersection Mileposts'!$G$20),"Y",IF(AND(H291&gt;='Intersection Mileposts'!$F$21,H291&lt;='Intersection Mileposts'!$G$21),"Y",IF(AND(H291&gt;='Intersection Mileposts'!$F$22,H291&lt;='Intersection Mileposts'!$G$22),"Y",IF(AND(H291&gt;='Intersection Mileposts'!$F$23,H291&lt;='Intersection Mileposts'!$G$23),"Y",IF(AND(H291&gt;='Intersection Mileposts'!$F$24,H291&lt;='Intersection Mileposts'!$G$24),"Y",IF(AND(H291&gt;='Intersection Mileposts'!$F$25,H291&lt;='Intersection Mileposts'!$G$25),"Y",IF(AND(H291&gt;='Intersection Mileposts'!$F$26,H291&lt;='Intersection Mileposts'!$G$26),"Y",IF(AND(H291&gt;='Intersection Mileposts'!$F$27,H291&lt;='Intersection Mileposts'!$G$27),"Y",IF(AND(H291&gt;='Intersection Mileposts'!$F$28,H291&lt;='Intersection Mileposts'!$G$28),"Y",IF(AND(H291&gt;='Intersection Mileposts'!$F$29,H291&lt;='Intersection Mileposts'!$G$29),"Y", IF(AND(H291&gt;='Intersection Mileposts'!$F$30,H291&lt;='Intersection Mileposts'!$G$30),"Y",IF(AND(H291&gt;='Intersection Mileposts'!$F$31,H291&lt;='Intersection Mileposts'!$G$31),"Y",IF(AND(H291&gt;='Intersection Mileposts'!$F$32,H291&lt;='Intersection Mileposts'!$G$32),"Y",IF(AND(H291&gt;='Intersection Mileposts'!$F$33,H291&lt;='Intersection Mileposts'!$G$33),"Y",IF(AND(H291&gt;='Intersection Mileposts'!$F$34,H291&lt;='Intersection Mileposts'!$G$34),"Y",IF(AND(H291&gt;='Intersection Mileposts'!$F$35,H291&lt;='Intersection Mileposts'!$G$35),"Y",IF(AND(H291&gt;='Intersection Mileposts'!$F$36,H291&lt;='Intersection Mileposts'!$G$36),"Y",IF(AND(H291&gt;='Intersection Mileposts'!$F$37,H291&lt;='Intersection Mileposts'!$G$37),"Y",IF(AND(H291&gt;='Intersection Mileposts'!$F$38,H291&lt;='Intersection Mileposts'!$G$38),"Y",IF(AND(H291&gt;='Intersection Mileposts'!$F$39,H291&lt;='Intersection Mileposts'!$G$39),"Y","N"))))))))))))))))))))))))))))))))))))</f>
        <v/>
      </c>
    </row>
    <row r="292" spans="1:46" x14ac:dyDescent="0.35">
      <c r="A292" s="271"/>
      <c r="B292" s="269"/>
      <c r="C292" s="270"/>
      <c r="D292" s="270"/>
      <c r="E292" s="270"/>
      <c r="F292" s="270"/>
      <c r="G292" s="272"/>
      <c r="H292" s="273"/>
      <c r="I292" s="271"/>
      <c r="J292" s="268"/>
      <c r="K292" s="268"/>
      <c r="L292" s="274"/>
      <c r="M292" s="275"/>
      <c r="N292" s="276"/>
      <c r="P292" s="291" t="str">
        <f>IF(R292 = "", "", COUNT($R$4:R292))</f>
        <v/>
      </c>
      <c r="Q292" s="291" t="str">
        <f t="shared" si="33"/>
        <v/>
      </c>
      <c r="R292" s="292" t="str">
        <f t="shared" si="34"/>
        <v/>
      </c>
      <c r="S292" s="293" t="str">
        <f t="shared" si="36"/>
        <v/>
      </c>
      <c r="T292" s="294" t="str">
        <f t="shared" si="37"/>
        <v/>
      </c>
      <c r="U292" s="295" t="str">
        <f t="shared" si="38"/>
        <v/>
      </c>
      <c r="V292" s="296" t="str">
        <f t="shared" si="39"/>
        <v/>
      </c>
      <c r="W292" s="8"/>
      <c r="AR292" s="2" t="str">
        <f t="shared" si="40"/>
        <v/>
      </c>
      <c r="AS292" s="2" t="str">
        <f t="shared" si="35"/>
        <v/>
      </c>
      <c r="AT292" s="2" t="str">
        <f>IF(AR292="","",IF(AND(H292&gt;='Intersection Mileposts'!$F$5,H292&lt;='Intersection Mileposts'!$G$5),"Y",IF(AND(H292&gt;='Intersection Mileposts'!$F$6,H292&lt;='Intersection Mileposts'!$G$6),"Y",IF(AND(H292&gt;='Intersection Mileposts'!$F$7,H292&lt;='Intersection Mileposts'!$G$7),"Y",IF(AND(H292&gt;='Intersection Mileposts'!$F$8,H292&lt;='Intersection Mileposts'!$G$8),"Y",IF(AND(H292&gt;='Intersection Mileposts'!$F$9,H292&lt;='Intersection Mileposts'!$G$9),"Y",IF(AND(H292&gt;='Intersection Mileposts'!$F$10,H292&lt;='Intersection Mileposts'!$G$10),"Y",IF(AND(H292&gt;='Intersection Mileposts'!$F$11,H292&lt;='Intersection Mileposts'!$G$11),"Y",IF(AND(H292&gt;='Intersection Mileposts'!$F$12,H292&lt;='Intersection Mileposts'!$G$12),"Y",IF(AND(H292&gt;='Intersection Mileposts'!$F$13,H292&lt;='Intersection Mileposts'!$G$13),"Y",IF(AND(H292&gt;='Intersection Mileposts'!$F$14,H292&lt;='Intersection Mileposts'!$G$14),"Y",IF(AND(H292&gt;='Intersection Mileposts'!$F$15,H292&lt;='Intersection Mileposts'!$G$15),"Y",IF(AND(H292&gt;='Intersection Mileposts'!$F$16,H292&lt;='Intersection Mileposts'!$G$16),"Y",IF(AND(H292&gt;='Intersection Mileposts'!$F$17,H292&lt;='Intersection Mileposts'!$G$17),"Y",IF(AND(H292&gt;='Intersection Mileposts'!$F$18,H292&lt;='Intersection Mileposts'!$G$18),"Y",IF(AND(H292&gt;='Intersection Mileposts'!$F$19,H292&lt;='Intersection Mileposts'!$G$19),"Y",IF(AND(H292&gt;='Intersection Mileposts'!$F$20,H292&lt;='Intersection Mileposts'!$G$20),"Y",IF(AND(H292&gt;='Intersection Mileposts'!$F$21,H292&lt;='Intersection Mileposts'!$G$21),"Y",IF(AND(H292&gt;='Intersection Mileposts'!$F$22,H292&lt;='Intersection Mileposts'!$G$22),"Y",IF(AND(H292&gt;='Intersection Mileposts'!$F$23,H292&lt;='Intersection Mileposts'!$G$23),"Y",IF(AND(H292&gt;='Intersection Mileposts'!$F$24,H292&lt;='Intersection Mileposts'!$G$24),"Y",IF(AND(H292&gt;='Intersection Mileposts'!$F$25,H292&lt;='Intersection Mileposts'!$G$25),"Y",IF(AND(H292&gt;='Intersection Mileposts'!$F$26,H292&lt;='Intersection Mileposts'!$G$26),"Y",IF(AND(H292&gt;='Intersection Mileposts'!$F$27,H292&lt;='Intersection Mileposts'!$G$27),"Y",IF(AND(H292&gt;='Intersection Mileposts'!$F$28,H292&lt;='Intersection Mileposts'!$G$28),"Y",IF(AND(H292&gt;='Intersection Mileposts'!$F$29,H292&lt;='Intersection Mileposts'!$G$29),"Y", IF(AND(H292&gt;='Intersection Mileposts'!$F$30,H292&lt;='Intersection Mileposts'!$G$30),"Y",IF(AND(H292&gt;='Intersection Mileposts'!$F$31,H292&lt;='Intersection Mileposts'!$G$31),"Y",IF(AND(H292&gt;='Intersection Mileposts'!$F$32,H292&lt;='Intersection Mileposts'!$G$32),"Y",IF(AND(H292&gt;='Intersection Mileposts'!$F$33,H292&lt;='Intersection Mileposts'!$G$33),"Y",IF(AND(H292&gt;='Intersection Mileposts'!$F$34,H292&lt;='Intersection Mileposts'!$G$34),"Y",IF(AND(H292&gt;='Intersection Mileposts'!$F$35,H292&lt;='Intersection Mileposts'!$G$35),"Y",IF(AND(H292&gt;='Intersection Mileposts'!$F$36,H292&lt;='Intersection Mileposts'!$G$36),"Y",IF(AND(H292&gt;='Intersection Mileposts'!$F$37,H292&lt;='Intersection Mileposts'!$G$37),"Y",IF(AND(H292&gt;='Intersection Mileposts'!$F$38,H292&lt;='Intersection Mileposts'!$G$38),"Y",IF(AND(H292&gt;='Intersection Mileposts'!$F$39,H292&lt;='Intersection Mileposts'!$G$39),"Y","N"))))))))))))))))))))))))))))))))))))</f>
        <v/>
      </c>
    </row>
    <row r="293" spans="1:46" x14ac:dyDescent="0.35">
      <c r="A293" s="271"/>
      <c r="B293" s="269"/>
      <c r="C293" s="270"/>
      <c r="D293" s="270"/>
      <c r="E293" s="270"/>
      <c r="F293" s="270"/>
      <c r="G293" s="272"/>
      <c r="H293" s="273"/>
      <c r="I293" s="271"/>
      <c r="J293" s="268"/>
      <c r="K293" s="268"/>
      <c r="L293" s="274"/>
      <c r="M293" s="275"/>
      <c r="N293" s="276"/>
      <c r="P293" s="291" t="str">
        <f>IF(R293 = "", "", COUNT($R$4:R293))</f>
        <v/>
      </c>
      <c r="Q293" s="291" t="str">
        <f t="shared" si="33"/>
        <v/>
      </c>
      <c r="R293" s="292" t="str">
        <f t="shared" si="34"/>
        <v/>
      </c>
      <c r="S293" s="293" t="str">
        <f t="shared" si="36"/>
        <v/>
      </c>
      <c r="T293" s="294" t="str">
        <f t="shared" si="37"/>
        <v/>
      </c>
      <c r="U293" s="295" t="str">
        <f t="shared" si="38"/>
        <v/>
      </c>
      <c r="V293" s="296" t="str">
        <f t="shared" si="39"/>
        <v/>
      </c>
      <c r="W293" s="8"/>
      <c r="AR293" s="2" t="str">
        <f t="shared" si="40"/>
        <v/>
      </c>
      <c r="AS293" s="2" t="str">
        <f t="shared" si="35"/>
        <v/>
      </c>
      <c r="AT293" s="2" t="str">
        <f>IF(AR293="","",IF(AND(H293&gt;='Intersection Mileposts'!$F$5,H293&lt;='Intersection Mileposts'!$G$5),"Y",IF(AND(H293&gt;='Intersection Mileposts'!$F$6,H293&lt;='Intersection Mileposts'!$G$6),"Y",IF(AND(H293&gt;='Intersection Mileposts'!$F$7,H293&lt;='Intersection Mileposts'!$G$7),"Y",IF(AND(H293&gt;='Intersection Mileposts'!$F$8,H293&lt;='Intersection Mileposts'!$G$8),"Y",IF(AND(H293&gt;='Intersection Mileposts'!$F$9,H293&lt;='Intersection Mileposts'!$G$9),"Y",IF(AND(H293&gt;='Intersection Mileposts'!$F$10,H293&lt;='Intersection Mileposts'!$G$10),"Y",IF(AND(H293&gt;='Intersection Mileposts'!$F$11,H293&lt;='Intersection Mileposts'!$G$11),"Y",IF(AND(H293&gt;='Intersection Mileposts'!$F$12,H293&lt;='Intersection Mileposts'!$G$12),"Y",IF(AND(H293&gt;='Intersection Mileposts'!$F$13,H293&lt;='Intersection Mileposts'!$G$13),"Y",IF(AND(H293&gt;='Intersection Mileposts'!$F$14,H293&lt;='Intersection Mileposts'!$G$14),"Y",IF(AND(H293&gt;='Intersection Mileposts'!$F$15,H293&lt;='Intersection Mileposts'!$G$15),"Y",IF(AND(H293&gt;='Intersection Mileposts'!$F$16,H293&lt;='Intersection Mileposts'!$G$16),"Y",IF(AND(H293&gt;='Intersection Mileposts'!$F$17,H293&lt;='Intersection Mileposts'!$G$17),"Y",IF(AND(H293&gt;='Intersection Mileposts'!$F$18,H293&lt;='Intersection Mileposts'!$G$18),"Y",IF(AND(H293&gt;='Intersection Mileposts'!$F$19,H293&lt;='Intersection Mileposts'!$G$19),"Y",IF(AND(H293&gt;='Intersection Mileposts'!$F$20,H293&lt;='Intersection Mileposts'!$G$20),"Y",IF(AND(H293&gt;='Intersection Mileposts'!$F$21,H293&lt;='Intersection Mileposts'!$G$21),"Y",IF(AND(H293&gt;='Intersection Mileposts'!$F$22,H293&lt;='Intersection Mileposts'!$G$22),"Y",IF(AND(H293&gt;='Intersection Mileposts'!$F$23,H293&lt;='Intersection Mileposts'!$G$23),"Y",IF(AND(H293&gt;='Intersection Mileposts'!$F$24,H293&lt;='Intersection Mileposts'!$G$24),"Y",IF(AND(H293&gt;='Intersection Mileposts'!$F$25,H293&lt;='Intersection Mileposts'!$G$25),"Y",IF(AND(H293&gt;='Intersection Mileposts'!$F$26,H293&lt;='Intersection Mileposts'!$G$26),"Y",IF(AND(H293&gt;='Intersection Mileposts'!$F$27,H293&lt;='Intersection Mileposts'!$G$27),"Y",IF(AND(H293&gt;='Intersection Mileposts'!$F$28,H293&lt;='Intersection Mileposts'!$G$28),"Y",IF(AND(H293&gt;='Intersection Mileposts'!$F$29,H293&lt;='Intersection Mileposts'!$G$29),"Y", IF(AND(H293&gt;='Intersection Mileposts'!$F$30,H293&lt;='Intersection Mileposts'!$G$30),"Y",IF(AND(H293&gt;='Intersection Mileposts'!$F$31,H293&lt;='Intersection Mileposts'!$G$31),"Y",IF(AND(H293&gt;='Intersection Mileposts'!$F$32,H293&lt;='Intersection Mileposts'!$G$32),"Y",IF(AND(H293&gt;='Intersection Mileposts'!$F$33,H293&lt;='Intersection Mileposts'!$G$33),"Y",IF(AND(H293&gt;='Intersection Mileposts'!$F$34,H293&lt;='Intersection Mileposts'!$G$34),"Y",IF(AND(H293&gt;='Intersection Mileposts'!$F$35,H293&lt;='Intersection Mileposts'!$G$35),"Y",IF(AND(H293&gt;='Intersection Mileposts'!$F$36,H293&lt;='Intersection Mileposts'!$G$36),"Y",IF(AND(H293&gt;='Intersection Mileposts'!$F$37,H293&lt;='Intersection Mileposts'!$G$37),"Y",IF(AND(H293&gt;='Intersection Mileposts'!$F$38,H293&lt;='Intersection Mileposts'!$G$38),"Y",IF(AND(H293&gt;='Intersection Mileposts'!$F$39,H293&lt;='Intersection Mileposts'!$G$39),"Y","N"))))))))))))))))))))))))))))))))))))</f>
        <v/>
      </c>
    </row>
    <row r="294" spans="1:46" x14ac:dyDescent="0.35">
      <c r="A294" s="271"/>
      <c r="B294" s="269"/>
      <c r="C294" s="270"/>
      <c r="D294" s="270"/>
      <c r="E294" s="270"/>
      <c r="F294" s="270"/>
      <c r="G294" s="272"/>
      <c r="H294" s="273"/>
      <c r="I294" s="271"/>
      <c r="J294" s="268"/>
      <c r="K294" s="268"/>
      <c r="L294" s="274"/>
      <c r="M294" s="275"/>
      <c r="N294" s="276"/>
      <c r="P294" s="291" t="str">
        <f>IF(R294 = "", "", COUNT($R$4:R294))</f>
        <v/>
      </c>
      <c r="Q294" s="291" t="str">
        <f t="shared" si="33"/>
        <v/>
      </c>
      <c r="R294" s="292" t="str">
        <f t="shared" si="34"/>
        <v/>
      </c>
      <c r="S294" s="293" t="str">
        <f t="shared" si="36"/>
        <v/>
      </c>
      <c r="T294" s="294" t="str">
        <f t="shared" si="37"/>
        <v/>
      </c>
      <c r="U294" s="295" t="str">
        <f t="shared" si="38"/>
        <v/>
      </c>
      <c r="V294" s="296" t="str">
        <f t="shared" si="39"/>
        <v/>
      </c>
      <c r="W294" s="8"/>
      <c r="AR294" s="2" t="str">
        <f t="shared" si="40"/>
        <v/>
      </c>
      <c r="AS294" s="2" t="str">
        <f t="shared" si="35"/>
        <v/>
      </c>
      <c r="AT294" s="2" t="str">
        <f>IF(AR294="","",IF(AND(H294&gt;='Intersection Mileposts'!$F$5,H294&lt;='Intersection Mileposts'!$G$5),"Y",IF(AND(H294&gt;='Intersection Mileposts'!$F$6,H294&lt;='Intersection Mileposts'!$G$6),"Y",IF(AND(H294&gt;='Intersection Mileposts'!$F$7,H294&lt;='Intersection Mileposts'!$G$7),"Y",IF(AND(H294&gt;='Intersection Mileposts'!$F$8,H294&lt;='Intersection Mileposts'!$G$8),"Y",IF(AND(H294&gt;='Intersection Mileposts'!$F$9,H294&lt;='Intersection Mileposts'!$G$9),"Y",IF(AND(H294&gt;='Intersection Mileposts'!$F$10,H294&lt;='Intersection Mileposts'!$G$10),"Y",IF(AND(H294&gt;='Intersection Mileposts'!$F$11,H294&lt;='Intersection Mileposts'!$G$11),"Y",IF(AND(H294&gt;='Intersection Mileposts'!$F$12,H294&lt;='Intersection Mileposts'!$G$12),"Y",IF(AND(H294&gt;='Intersection Mileposts'!$F$13,H294&lt;='Intersection Mileposts'!$G$13),"Y",IF(AND(H294&gt;='Intersection Mileposts'!$F$14,H294&lt;='Intersection Mileposts'!$G$14),"Y",IF(AND(H294&gt;='Intersection Mileposts'!$F$15,H294&lt;='Intersection Mileposts'!$G$15),"Y",IF(AND(H294&gt;='Intersection Mileposts'!$F$16,H294&lt;='Intersection Mileposts'!$G$16),"Y",IF(AND(H294&gt;='Intersection Mileposts'!$F$17,H294&lt;='Intersection Mileposts'!$G$17),"Y",IF(AND(H294&gt;='Intersection Mileposts'!$F$18,H294&lt;='Intersection Mileposts'!$G$18),"Y",IF(AND(H294&gt;='Intersection Mileposts'!$F$19,H294&lt;='Intersection Mileposts'!$G$19),"Y",IF(AND(H294&gt;='Intersection Mileposts'!$F$20,H294&lt;='Intersection Mileposts'!$G$20),"Y",IF(AND(H294&gt;='Intersection Mileposts'!$F$21,H294&lt;='Intersection Mileposts'!$G$21),"Y",IF(AND(H294&gt;='Intersection Mileposts'!$F$22,H294&lt;='Intersection Mileposts'!$G$22),"Y",IF(AND(H294&gt;='Intersection Mileposts'!$F$23,H294&lt;='Intersection Mileposts'!$G$23),"Y",IF(AND(H294&gt;='Intersection Mileposts'!$F$24,H294&lt;='Intersection Mileposts'!$G$24),"Y",IF(AND(H294&gt;='Intersection Mileposts'!$F$25,H294&lt;='Intersection Mileposts'!$G$25),"Y",IF(AND(H294&gt;='Intersection Mileposts'!$F$26,H294&lt;='Intersection Mileposts'!$G$26),"Y",IF(AND(H294&gt;='Intersection Mileposts'!$F$27,H294&lt;='Intersection Mileposts'!$G$27),"Y",IF(AND(H294&gt;='Intersection Mileposts'!$F$28,H294&lt;='Intersection Mileposts'!$G$28),"Y",IF(AND(H294&gt;='Intersection Mileposts'!$F$29,H294&lt;='Intersection Mileposts'!$G$29),"Y", IF(AND(H294&gt;='Intersection Mileposts'!$F$30,H294&lt;='Intersection Mileposts'!$G$30),"Y",IF(AND(H294&gt;='Intersection Mileposts'!$F$31,H294&lt;='Intersection Mileposts'!$G$31),"Y",IF(AND(H294&gt;='Intersection Mileposts'!$F$32,H294&lt;='Intersection Mileposts'!$G$32),"Y",IF(AND(H294&gt;='Intersection Mileposts'!$F$33,H294&lt;='Intersection Mileposts'!$G$33),"Y",IF(AND(H294&gt;='Intersection Mileposts'!$F$34,H294&lt;='Intersection Mileposts'!$G$34),"Y",IF(AND(H294&gt;='Intersection Mileposts'!$F$35,H294&lt;='Intersection Mileposts'!$G$35),"Y",IF(AND(H294&gt;='Intersection Mileposts'!$F$36,H294&lt;='Intersection Mileposts'!$G$36),"Y",IF(AND(H294&gt;='Intersection Mileposts'!$F$37,H294&lt;='Intersection Mileposts'!$G$37),"Y",IF(AND(H294&gt;='Intersection Mileposts'!$F$38,H294&lt;='Intersection Mileposts'!$G$38),"Y",IF(AND(H294&gt;='Intersection Mileposts'!$F$39,H294&lt;='Intersection Mileposts'!$G$39),"Y","N"))))))))))))))))))))))))))))))))))))</f>
        <v/>
      </c>
    </row>
    <row r="295" spans="1:46" x14ac:dyDescent="0.35">
      <c r="A295" s="271"/>
      <c r="B295" s="269"/>
      <c r="C295" s="270"/>
      <c r="D295" s="270"/>
      <c r="E295" s="270"/>
      <c r="F295" s="270"/>
      <c r="G295" s="272"/>
      <c r="H295" s="273"/>
      <c r="I295" s="271"/>
      <c r="J295" s="268"/>
      <c r="K295" s="268"/>
      <c r="L295" s="274"/>
      <c r="M295" s="275"/>
      <c r="N295" s="276"/>
      <c r="P295" s="291" t="str">
        <f>IF(R295 = "", "", COUNT($R$4:R295))</f>
        <v/>
      </c>
      <c r="Q295" s="291" t="str">
        <f t="shared" si="33"/>
        <v/>
      </c>
      <c r="R295" s="292" t="str">
        <f t="shared" si="34"/>
        <v/>
      </c>
      <c r="S295" s="293" t="str">
        <f t="shared" si="36"/>
        <v/>
      </c>
      <c r="T295" s="294" t="str">
        <f t="shared" si="37"/>
        <v/>
      </c>
      <c r="U295" s="295" t="str">
        <f t="shared" si="38"/>
        <v/>
      </c>
      <c r="V295" s="296" t="str">
        <f t="shared" si="39"/>
        <v/>
      </c>
      <c r="W295" s="8"/>
      <c r="AR295" s="2" t="str">
        <f t="shared" si="40"/>
        <v/>
      </c>
      <c r="AS295" s="2" t="str">
        <f t="shared" si="35"/>
        <v/>
      </c>
      <c r="AT295" s="2" t="str">
        <f>IF(AR295="","",IF(AND(H295&gt;='Intersection Mileposts'!$F$5,H295&lt;='Intersection Mileposts'!$G$5),"Y",IF(AND(H295&gt;='Intersection Mileposts'!$F$6,H295&lt;='Intersection Mileposts'!$G$6),"Y",IF(AND(H295&gt;='Intersection Mileposts'!$F$7,H295&lt;='Intersection Mileposts'!$G$7),"Y",IF(AND(H295&gt;='Intersection Mileposts'!$F$8,H295&lt;='Intersection Mileposts'!$G$8),"Y",IF(AND(H295&gt;='Intersection Mileposts'!$F$9,H295&lt;='Intersection Mileposts'!$G$9),"Y",IF(AND(H295&gt;='Intersection Mileposts'!$F$10,H295&lt;='Intersection Mileposts'!$G$10),"Y",IF(AND(H295&gt;='Intersection Mileposts'!$F$11,H295&lt;='Intersection Mileposts'!$G$11),"Y",IF(AND(H295&gt;='Intersection Mileposts'!$F$12,H295&lt;='Intersection Mileposts'!$G$12),"Y",IF(AND(H295&gt;='Intersection Mileposts'!$F$13,H295&lt;='Intersection Mileposts'!$G$13),"Y",IF(AND(H295&gt;='Intersection Mileposts'!$F$14,H295&lt;='Intersection Mileposts'!$G$14),"Y",IF(AND(H295&gt;='Intersection Mileposts'!$F$15,H295&lt;='Intersection Mileposts'!$G$15),"Y",IF(AND(H295&gt;='Intersection Mileposts'!$F$16,H295&lt;='Intersection Mileposts'!$G$16),"Y",IF(AND(H295&gt;='Intersection Mileposts'!$F$17,H295&lt;='Intersection Mileposts'!$G$17),"Y",IF(AND(H295&gt;='Intersection Mileposts'!$F$18,H295&lt;='Intersection Mileposts'!$G$18),"Y",IF(AND(H295&gt;='Intersection Mileposts'!$F$19,H295&lt;='Intersection Mileposts'!$G$19),"Y",IF(AND(H295&gt;='Intersection Mileposts'!$F$20,H295&lt;='Intersection Mileposts'!$G$20),"Y",IF(AND(H295&gt;='Intersection Mileposts'!$F$21,H295&lt;='Intersection Mileposts'!$G$21),"Y",IF(AND(H295&gt;='Intersection Mileposts'!$F$22,H295&lt;='Intersection Mileposts'!$G$22),"Y",IF(AND(H295&gt;='Intersection Mileposts'!$F$23,H295&lt;='Intersection Mileposts'!$G$23),"Y",IF(AND(H295&gt;='Intersection Mileposts'!$F$24,H295&lt;='Intersection Mileposts'!$G$24),"Y",IF(AND(H295&gt;='Intersection Mileposts'!$F$25,H295&lt;='Intersection Mileposts'!$G$25),"Y",IF(AND(H295&gt;='Intersection Mileposts'!$F$26,H295&lt;='Intersection Mileposts'!$G$26),"Y",IF(AND(H295&gt;='Intersection Mileposts'!$F$27,H295&lt;='Intersection Mileposts'!$G$27),"Y",IF(AND(H295&gt;='Intersection Mileposts'!$F$28,H295&lt;='Intersection Mileposts'!$G$28),"Y",IF(AND(H295&gt;='Intersection Mileposts'!$F$29,H295&lt;='Intersection Mileposts'!$G$29),"Y", IF(AND(H295&gt;='Intersection Mileposts'!$F$30,H295&lt;='Intersection Mileposts'!$G$30),"Y",IF(AND(H295&gt;='Intersection Mileposts'!$F$31,H295&lt;='Intersection Mileposts'!$G$31),"Y",IF(AND(H295&gt;='Intersection Mileposts'!$F$32,H295&lt;='Intersection Mileposts'!$G$32),"Y",IF(AND(H295&gt;='Intersection Mileposts'!$F$33,H295&lt;='Intersection Mileposts'!$G$33),"Y",IF(AND(H295&gt;='Intersection Mileposts'!$F$34,H295&lt;='Intersection Mileposts'!$G$34),"Y",IF(AND(H295&gt;='Intersection Mileposts'!$F$35,H295&lt;='Intersection Mileposts'!$G$35),"Y",IF(AND(H295&gt;='Intersection Mileposts'!$F$36,H295&lt;='Intersection Mileposts'!$G$36),"Y",IF(AND(H295&gt;='Intersection Mileposts'!$F$37,H295&lt;='Intersection Mileposts'!$G$37),"Y",IF(AND(H295&gt;='Intersection Mileposts'!$F$38,H295&lt;='Intersection Mileposts'!$G$38),"Y",IF(AND(H295&gt;='Intersection Mileposts'!$F$39,H295&lt;='Intersection Mileposts'!$G$39),"Y","N"))))))))))))))))))))))))))))))))))))</f>
        <v/>
      </c>
    </row>
    <row r="296" spans="1:46" x14ac:dyDescent="0.35">
      <c r="A296" s="271"/>
      <c r="B296" s="269"/>
      <c r="C296" s="270"/>
      <c r="D296" s="270"/>
      <c r="E296" s="270"/>
      <c r="F296" s="270"/>
      <c r="G296" s="272"/>
      <c r="H296" s="273"/>
      <c r="I296" s="271"/>
      <c r="J296" s="268"/>
      <c r="K296" s="268"/>
      <c r="L296" s="274"/>
      <c r="M296" s="275"/>
      <c r="N296" s="276"/>
      <c r="P296" s="291" t="str">
        <f>IF(R296 = "", "", COUNT($R$4:R296))</f>
        <v/>
      </c>
      <c r="Q296" s="291" t="str">
        <f t="shared" si="33"/>
        <v/>
      </c>
      <c r="R296" s="292" t="str">
        <f t="shared" si="34"/>
        <v/>
      </c>
      <c r="S296" s="293" t="str">
        <f t="shared" si="36"/>
        <v/>
      </c>
      <c r="T296" s="294" t="str">
        <f t="shared" si="37"/>
        <v/>
      </c>
      <c r="U296" s="295" t="str">
        <f t="shared" si="38"/>
        <v/>
      </c>
      <c r="V296" s="296" t="str">
        <f t="shared" si="39"/>
        <v/>
      </c>
      <c r="W296" s="8"/>
      <c r="AR296" s="2" t="str">
        <f t="shared" si="40"/>
        <v/>
      </c>
      <c r="AS296" s="2" t="str">
        <f t="shared" si="35"/>
        <v/>
      </c>
      <c r="AT296" s="2" t="str">
        <f>IF(AR296="","",IF(AND(H296&gt;='Intersection Mileposts'!$F$5,H296&lt;='Intersection Mileposts'!$G$5),"Y",IF(AND(H296&gt;='Intersection Mileposts'!$F$6,H296&lt;='Intersection Mileposts'!$G$6),"Y",IF(AND(H296&gt;='Intersection Mileposts'!$F$7,H296&lt;='Intersection Mileposts'!$G$7),"Y",IF(AND(H296&gt;='Intersection Mileposts'!$F$8,H296&lt;='Intersection Mileposts'!$G$8),"Y",IF(AND(H296&gt;='Intersection Mileposts'!$F$9,H296&lt;='Intersection Mileposts'!$G$9),"Y",IF(AND(H296&gt;='Intersection Mileposts'!$F$10,H296&lt;='Intersection Mileposts'!$G$10),"Y",IF(AND(H296&gt;='Intersection Mileposts'!$F$11,H296&lt;='Intersection Mileposts'!$G$11),"Y",IF(AND(H296&gt;='Intersection Mileposts'!$F$12,H296&lt;='Intersection Mileposts'!$G$12),"Y",IF(AND(H296&gt;='Intersection Mileposts'!$F$13,H296&lt;='Intersection Mileposts'!$G$13),"Y",IF(AND(H296&gt;='Intersection Mileposts'!$F$14,H296&lt;='Intersection Mileposts'!$G$14),"Y",IF(AND(H296&gt;='Intersection Mileposts'!$F$15,H296&lt;='Intersection Mileposts'!$G$15),"Y",IF(AND(H296&gt;='Intersection Mileposts'!$F$16,H296&lt;='Intersection Mileposts'!$G$16),"Y",IF(AND(H296&gt;='Intersection Mileposts'!$F$17,H296&lt;='Intersection Mileposts'!$G$17),"Y",IF(AND(H296&gt;='Intersection Mileposts'!$F$18,H296&lt;='Intersection Mileposts'!$G$18),"Y",IF(AND(H296&gt;='Intersection Mileposts'!$F$19,H296&lt;='Intersection Mileposts'!$G$19),"Y",IF(AND(H296&gt;='Intersection Mileposts'!$F$20,H296&lt;='Intersection Mileposts'!$G$20),"Y",IF(AND(H296&gt;='Intersection Mileposts'!$F$21,H296&lt;='Intersection Mileposts'!$G$21),"Y",IF(AND(H296&gt;='Intersection Mileposts'!$F$22,H296&lt;='Intersection Mileposts'!$G$22),"Y",IF(AND(H296&gt;='Intersection Mileposts'!$F$23,H296&lt;='Intersection Mileposts'!$G$23),"Y",IF(AND(H296&gt;='Intersection Mileposts'!$F$24,H296&lt;='Intersection Mileposts'!$G$24),"Y",IF(AND(H296&gt;='Intersection Mileposts'!$F$25,H296&lt;='Intersection Mileposts'!$G$25),"Y",IF(AND(H296&gt;='Intersection Mileposts'!$F$26,H296&lt;='Intersection Mileposts'!$G$26),"Y",IF(AND(H296&gt;='Intersection Mileposts'!$F$27,H296&lt;='Intersection Mileposts'!$G$27),"Y",IF(AND(H296&gt;='Intersection Mileposts'!$F$28,H296&lt;='Intersection Mileposts'!$G$28),"Y",IF(AND(H296&gt;='Intersection Mileposts'!$F$29,H296&lt;='Intersection Mileposts'!$G$29),"Y", IF(AND(H296&gt;='Intersection Mileposts'!$F$30,H296&lt;='Intersection Mileposts'!$G$30),"Y",IF(AND(H296&gt;='Intersection Mileposts'!$F$31,H296&lt;='Intersection Mileposts'!$G$31),"Y",IF(AND(H296&gt;='Intersection Mileposts'!$F$32,H296&lt;='Intersection Mileposts'!$G$32),"Y",IF(AND(H296&gt;='Intersection Mileposts'!$F$33,H296&lt;='Intersection Mileposts'!$G$33),"Y",IF(AND(H296&gt;='Intersection Mileposts'!$F$34,H296&lt;='Intersection Mileposts'!$G$34),"Y",IF(AND(H296&gt;='Intersection Mileposts'!$F$35,H296&lt;='Intersection Mileposts'!$G$35),"Y",IF(AND(H296&gt;='Intersection Mileposts'!$F$36,H296&lt;='Intersection Mileposts'!$G$36),"Y",IF(AND(H296&gt;='Intersection Mileposts'!$F$37,H296&lt;='Intersection Mileposts'!$G$37),"Y",IF(AND(H296&gt;='Intersection Mileposts'!$F$38,H296&lt;='Intersection Mileposts'!$G$38),"Y",IF(AND(H296&gt;='Intersection Mileposts'!$F$39,H296&lt;='Intersection Mileposts'!$G$39),"Y","N"))))))))))))))))))))))))))))))))))))</f>
        <v/>
      </c>
    </row>
    <row r="297" spans="1:46" x14ac:dyDescent="0.35">
      <c r="A297" s="271"/>
      <c r="B297" s="269"/>
      <c r="C297" s="270"/>
      <c r="D297" s="270"/>
      <c r="E297" s="270"/>
      <c r="F297" s="270"/>
      <c r="G297" s="272"/>
      <c r="H297" s="273"/>
      <c r="I297" s="271"/>
      <c r="J297" s="268"/>
      <c r="K297" s="268"/>
      <c r="L297" s="274"/>
      <c r="M297" s="275"/>
      <c r="N297" s="276"/>
      <c r="P297" s="291" t="str">
        <f>IF(R297 = "", "", COUNT($R$4:R297))</f>
        <v/>
      </c>
      <c r="Q297" s="291" t="str">
        <f t="shared" si="33"/>
        <v/>
      </c>
      <c r="R297" s="292" t="str">
        <f t="shared" si="34"/>
        <v/>
      </c>
      <c r="S297" s="293" t="str">
        <f t="shared" si="36"/>
        <v/>
      </c>
      <c r="T297" s="294" t="str">
        <f t="shared" si="37"/>
        <v/>
      </c>
      <c r="U297" s="295" t="str">
        <f t="shared" si="38"/>
        <v/>
      </c>
      <c r="V297" s="296" t="str">
        <f t="shared" si="39"/>
        <v/>
      </c>
      <c r="W297" s="8"/>
      <c r="AR297" s="2" t="str">
        <f t="shared" si="40"/>
        <v/>
      </c>
      <c r="AS297" s="2" t="str">
        <f t="shared" si="35"/>
        <v/>
      </c>
      <c r="AT297" s="2" t="str">
        <f>IF(AR297="","",IF(AND(H297&gt;='Intersection Mileposts'!$F$5,H297&lt;='Intersection Mileposts'!$G$5),"Y",IF(AND(H297&gt;='Intersection Mileposts'!$F$6,H297&lt;='Intersection Mileposts'!$G$6),"Y",IF(AND(H297&gt;='Intersection Mileposts'!$F$7,H297&lt;='Intersection Mileposts'!$G$7),"Y",IF(AND(H297&gt;='Intersection Mileposts'!$F$8,H297&lt;='Intersection Mileposts'!$G$8),"Y",IF(AND(H297&gt;='Intersection Mileposts'!$F$9,H297&lt;='Intersection Mileposts'!$G$9),"Y",IF(AND(H297&gt;='Intersection Mileposts'!$F$10,H297&lt;='Intersection Mileposts'!$G$10),"Y",IF(AND(H297&gt;='Intersection Mileposts'!$F$11,H297&lt;='Intersection Mileposts'!$G$11),"Y",IF(AND(H297&gt;='Intersection Mileposts'!$F$12,H297&lt;='Intersection Mileposts'!$G$12),"Y",IF(AND(H297&gt;='Intersection Mileposts'!$F$13,H297&lt;='Intersection Mileposts'!$G$13),"Y",IF(AND(H297&gt;='Intersection Mileposts'!$F$14,H297&lt;='Intersection Mileposts'!$G$14),"Y",IF(AND(H297&gt;='Intersection Mileposts'!$F$15,H297&lt;='Intersection Mileposts'!$G$15),"Y",IF(AND(H297&gt;='Intersection Mileposts'!$F$16,H297&lt;='Intersection Mileposts'!$G$16),"Y",IF(AND(H297&gt;='Intersection Mileposts'!$F$17,H297&lt;='Intersection Mileposts'!$G$17),"Y",IF(AND(H297&gt;='Intersection Mileposts'!$F$18,H297&lt;='Intersection Mileposts'!$G$18),"Y",IF(AND(H297&gt;='Intersection Mileposts'!$F$19,H297&lt;='Intersection Mileposts'!$G$19),"Y",IF(AND(H297&gt;='Intersection Mileposts'!$F$20,H297&lt;='Intersection Mileposts'!$G$20),"Y",IF(AND(H297&gt;='Intersection Mileposts'!$F$21,H297&lt;='Intersection Mileposts'!$G$21),"Y",IF(AND(H297&gt;='Intersection Mileposts'!$F$22,H297&lt;='Intersection Mileposts'!$G$22),"Y",IF(AND(H297&gt;='Intersection Mileposts'!$F$23,H297&lt;='Intersection Mileposts'!$G$23),"Y",IF(AND(H297&gt;='Intersection Mileposts'!$F$24,H297&lt;='Intersection Mileposts'!$G$24),"Y",IF(AND(H297&gt;='Intersection Mileposts'!$F$25,H297&lt;='Intersection Mileposts'!$G$25),"Y",IF(AND(H297&gt;='Intersection Mileposts'!$F$26,H297&lt;='Intersection Mileposts'!$G$26),"Y",IF(AND(H297&gt;='Intersection Mileposts'!$F$27,H297&lt;='Intersection Mileposts'!$G$27),"Y",IF(AND(H297&gt;='Intersection Mileposts'!$F$28,H297&lt;='Intersection Mileposts'!$G$28),"Y",IF(AND(H297&gt;='Intersection Mileposts'!$F$29,H297&lt;='Intersection Mileposts'!$G$29),"Y", IF(AND(H297&gt;='Intersection Mileposts'!$F$30,H297&lt;='Intersection Mileposts'!$G$30),"Y",IF(AND(H297&gt;='Intersection Mileposts'!$F$31,H297&lt;='Intersection Mileposts'!$G$31),"Y",IF(AND(H297&gt;='Intersection Mileposts'!$F$32,H297&lt;='Intersection Mileposts'!$G$32),"Y",IF(AND(H297&gt;='Intersection Mileposts'!$F$33,H297&lt;='Intersection Mileposts'!$G$33),"Y",IF(AND(H297&gt;='Intersection Mileposts'!$F$34,H297&lt;='Intersection Mileposts'!$G$34),"Y",IF(AND(H297&gt;='Intersection Mileposts'!$F$35,H297&lt;='Intersection Mileposts'!$G$35),"Y",IF(AND(H297&gt;='Intersection Mileposts'!$F$36,H297&lt;='Intersection Mileposts'!$G$36),"Y",IF(AND(H297&gt;='Intersection Mileposts'!$F$37,H297&lt;='Intersection Mileposts'!$G$37),"Y",IF(AND(H297&gt;='Intersection Mileposts'!$F$38,H297&lt;='Intersection Mileposts'!$G$38),"Y",IF(AND(H297&gt;='Intersection Mileposts'!$F$39,H297&lt;='Intersection Mileposts'!$G$39),"Y","N"))))))))))))))))))))))))))))))))))))</f>
        <v/>
      </c>
    </row>
    <row r="298" spans="1:46" x14ac:dyDescent="0.35">
      <c r="A298" s="271"/>
      <c r="B298" s="269"/>
      <c r="C298" s="270"/>
      <c r="D298" s="270"/>
      <c r="E298" s="270"/>
      <c r="F298" s="270"/>
      <c r="G298" s="272"/>
      <c r="H298" s="273"/>
      <c r="I298" s="271"/>
      <c r="J298" s="268"/>
      <c r="K298" s="268"/>
      <c r="L298" s="274"/>
      <c r="M298" s="275"/>
      <c r="N298" s="276"/>
      <c r="P298" s="291" t="str">
        <f>IF(R298 = "", "", COUNT($R$4:R298))</f>
        <v/>
      </c>
      <c r="Q298" s="291" t="str">
        <f t="shared" si="33"/>
        <v/>
      </c>
      <c r="R298" s="292" t="str">
        <f t="shared" si="34"/>
        <v/>
      </c>
      <c r="S298" s="293" t="str">
        <f t="shared" si="36"/>
        <v/>
      </c>
      <c r="T298" s="294" t="str">
        <f t="shared" si="37"/>
        <v/>
      </c>
      <c r="U298" s="295" t="str">
        <f t="shared" si="38"/>
        <v/>
      </c>
      <c r="V298" s="296" t="str">
        <f t="shared" si="39"/>
        <v/>
      </c>
      <c r="W298" s="8"/>
      <c r="AR298" s="2" t="str">
        <f t="shared" si="40"/>
        <v/>
      </c>
      <c r="AS298" s="2" t="str">
        <f t="shared" si="35"/>
        <v/>
      </c>
      <c r="AT298" s="2" t="str">
        <f>IF(AR298="","",IF(AND(H298&gt;='Intersection Mileposts'!$F$5,H298&lt;='Intersection Mileposts'!$G$5),"Y",IF(AND(H298&gt;='Intersection Mileposts'!$F$6,H298&lt;='Intersection Mileposts'!$G$6),"Y",IF(AND(H298&gt;='Intersection Mileposts'!$F$7,H298&lt;='Intersection Mileposts'!$G$7),"Y",IF(AND(H298&gt;='Intersection Mileposts'!$F$8,H298&lt;='Intersection Mileposts'!$G$8),"Y",IF(AND(H298&gt;='Intersection Mileposts'!$F$9,H298&lt;='Intersection Mileposts'!$G$9),"Y",IF(AND(H298&gt;='Intersection Mileposts'!$F$10,H298&lt;='Intersection Mileposts'!$G$10),"Y",IF(AND(H298&gt;='Intersection Mileposts'!$F$11,H298&lt;='Intersection Mileposts'!$G$11),"Y",IF(AND(H298&gt;='Intersection Mileposts'!$F$12,H298&lt;='Intersection Mileposts'!$G$12),"Y",IF(AND(H298&gt;='Intersection Mileposts'!$F$13,H298&lt;='Intersection Mileposts'!$G$13),"Y",IF(AND(H298&gt;='Intersection Mileposts'!$F$14,H298&lt;='Intersection Mileposts'!$G$14),"Y",IF(AND(H298&gt;='Intersection Mileposts'!$F$15,H298&lt;='Intersection Mileposts'!$G$15),"Y",IF(AND(H298&gt;='Intersection Mileposts'!$F$16,H298&lt;='Intersection Mileposts'!$G$16),"Y",IF(AND(H298&gt;='Intersection Mileposts'!$F$17,H298&lt;='Intersection Mileposts'!$G$17),"Y",IF(AND(H298&gt;='Intersection Mileposts'!$F$18,H298&lt;='Intersection Mileposts'!$G$18),"Y",IF(AND(H298&gt;='Intersection Mileposts'!$F$19,H298&lt;='Intersection Mileposts'!$G$19),"Y",IF(AND(H298&gt;='Intersection Mileposts'!$F$20,H298&lt;='Intersection Mileposts'!$G$20),"Y",IF(AND(H298&gt;='Intersection Mileposts'!$F$21,H298&lt;='Intersection Mileposts'!$G$21),"Y",IF(AND(H298&gt;='Intersection Mileposts'!$F$22,H298&lt;='Intersection Mileposts'!$G$22),"Y",IF(AND(H298&gt;='Intersection Mileposts'!$F$23,H298&lt;='Intersection Mileposts'!$G$23),"Y",IF(AND(H298&gt;='Intersection Mileposts'!$F$24,H298&lt;='Intersection Mileposts'!$G$24),"Y",IF(AND(H298&gt;='Intersection Mileposts'!$F$25,H298&lt;='Intersection Mileposts'!$G$25),"Y",IF(AND(H298&gt;='Intersection Mileposts'!$F$26,H298&lt;='Intersection Mileposts'!$G$26),"Y",IF(AND(H298&gt;='Intersection Mileposts'!$F$27,H298&lt;='Intersection Mileposts'!$G$27),"Y",IF(AND(H298&gt;='Intersection Mileposts'!$F$28,H298&lt;='Intersection Mileposts'!$G$28),"Y",IF(AND(H298&gt;='Intersection Mileposts'!$F$29,H298&lt;='Intersection Mileposts'!$G$29),"Y", IF(AND(H298&gt;='Intersection Mileposts'!$F$30,H298&lt;='Intersection Mileposts'!$G$30),"Y",IF(AND(H298&gt;='Intersection Mileposts'!$F$31,H298&lt;='Intersection Mileposts'!$G$31),"Y",IF(AND(H298&gt;='Intersection Mileposts'!$F$32,H298&lt;='Intersection Mileposts'!$G$32),"Y",IF(AND(H298&gt;='Intersection Mileposts'!$F$33,H298&lt;='Intersection Mileposts'!$G$33),"Y",IF(AND(H298&gt;='Intersection Mileposts'!$F$34,H298&lt;='Intersection Mileposts'!$G$34),"Y",IF(AND(H298&gt;='Intersection Mileposts'!$F$35,H298&lt;='Intersection Mileposts'!$G$35),"Y",IF(AND(H298&gt;='Intersection Mileposts'!$F$36,H298&lt;='Intersection Mileposts'!$G$36),"Y",IF(AND(H298&gt;='Intersection Mileposts'!$F$37,H298&lt;='Intersection Mileposts'!$G$37),"Y",IF(AND(H298&gt;='Intersection Mileposts'!$F$38,H298&lt;='Intersection Mileposts'!$G$38),"Y",IF(AND(H298&gt;='Intersection Mileposts'!$F$39,H298&lt;='Intersection Mileposts'!$G$39),"Y","N"))))))))))))))))))))))))))))))))))))</f>
        <v/>
      </c>
    </row>
    <row r="299" spans="1:46" x14ac:dyDescent="0.35">
      <c r="A299" s="271"/>
      <c r="B299" s="269"/>
      <c r="C299" s="270"/>
      <c r="D299" s="270"/>
      <c r="E299" s="270"/>
      <c r="F299" s="270"/>
      <c r="G299" s="272"/>
      <c r="H299" s="273"/>
      <c r="I299" s="271"/>
      <c r="J299" s="268"/>
      <c r="K299" s="268"/>
      <c r="L299" s="274"/>
      <c r="M299" s="275"/>
      <c r="N299" s="276"/>
      <c r="P299" s="291" t="str">
        <f>IF(R299 = "", "", COUNT($R$4:R299))</f>
        <v/>
      </c>
      <c r="Q299" s="291" t="str">
        <f t="shared" si="33"/>
        <v/>
      </c>
      <c r="R299" s="292" t="str">
        <f t="shared" si="34"/>
        <v/>
      </c>
      <c r="S299" s="293" t="str">
        <f t="shared" si="36"/>
        <v/>
      </c>
      <c r="T299" s="294" t="str">
        <f t="shared" si="37"/>
        <v/>
      </c>
      <c r="U299" s="295" t="str">
        <f t="shared" si="38"/>
        <v/>
      </c>
      <c r="V299" s="296" t="str">
        <f t="shared" si="39"/>
        <v/>
      </c>
      <c r="W299" s="8"/>
      <c r="AR299" s="2" t="str">
        <f t="shared" si="40"/>
        <v/>
      </c>
      <c r="AS299" s="2" t="str">
        <f t="shared" si="35"/>
        <v/>
      </c>
      <c r="AT299" s="2" t="str">
        <f>IF(AR299="","",IF(AND(H299&gt;='Intersection Mileposts'!$F$5,H299&lt;='Intersection Mileposts'!$G$5),"Y",IF(AND(H299&gt;='Intersection Mileposts'!$F$6,H299&lt;='Intersection Mileposts'!$G$6),"Y",IF(AND(H299&gt;='Intersection Mileposts'!$F$7,H299&lt;='Intersection Mileposts'!$G$7),"Y",IF(AND(H299&gt;='Intersection Mileposts'!$F$8,H299&lt;='Intersection Mileposts'!$G$8),"Y",IF(AND(H299&gt;='Intersection Mileposts'!$F$9,H299&lt;='Intersection Mileposts'!$G$9),"Y",IF(AND(H299&gt;='Intersection Mileposts'!$F$10,H299&lt;='Intersection Mileposts'!$G$10),"Y",IF(AND(H299&gt;='Intersection Mileposts'!$F$11,H299&lt;='Intersection Mileposts'!$G$11),"Y",IF(AND(H299&gt;='Intersection Mileposts'!$F$12,H299&lt;='Intersection Mileposts'!$G$12),"Y",IF(AND(H299&gt;='Intersection Mileposts'!$F$13,H299&lt;='Intersection Mileposts'!$G$13),"Y",IF(AND(H299&gt;='Intersection Mileposts'!$F$14,H299&lt;='Intersection Mileposts'!$G$14),"Y",IF(AND(H299&gt;='Intersection Mileposts'!$F$15,H299&lt;='Intersection Mileposts'!$G$15),"Y",IF(AND(H299&gt;='Intersection Mileposts'!$F$16,H299&lt;='Intersection Mileposts'!$G$16),"Y",IF(AND(H299&gt;='Intersection Mileposts'!$F$17,H299&lt;='Intersection Mileposts'!$G$17),"Y",IF(AND(H299&gt;='Intersection Mileposts'!$F$18,H299&lt;='Intersection Mileposts'!$G$18),"Y",IF(AND(H299&gt;='Intersection Mileposts'!$F$19,H299&lt;='Intersection Mileposts'!$G$19),"Y",IF(AND(H299&gt;='Intersection Mileposts'!$F$20,H299&lt;='Intersection Mileposts'!$G$20),"Y",IF(AND(H299&gt;='Intersection Mileposts'!$F$21,H299&lt;='Intersection Mileposts'!$G$21),"Y",IF(AND(H299&gt;='Intersection Mileposts'!$F$22,H299&lt;='Intersection Mileposts'!$G$22),"Y",IF(AND(H299&gt;='Intersection Mileposts'!$F$23,H299&lt;='Intersection Mileposts'!$G$23),"Y",IF(AND(H299&gt;='Intersection Mileposts'!$F$24,H299&lt;='Intersection Mileposts'!$G$24),"Y",IF(AND(H299&gt;='Intersection Mileposts'!$F$25,H299&lt;='Intersection Mileposts'!$G$25),"Y",IF(AND(H299&gt;='Intersection Mileposts'!$F$26,H299&lt;='Intersection Mileposts'!$G$26),"Y",IF(AND(H299&gt;='Intersection Mileposts'!$F$27,H299&lt;='Intersection Mileposts'!$G$27),"Y",IF(AND(H299&gt;='Intersection Mileposts'!$F$28,H299&lt;='Intersection Mileposts'!$G$28),"Y",IF(AND(H299&gt;='Intersection Mileposts'!$F$29,H299&lt;='Intersection Mileposts'!$G$29),"Y", IF(AND(H299&gt;='Intersection Mileposts'!$F$30,H299&lt;='Intersection Mileposts'!$G$30),"Y",IF(AND(H299&gt;='Intersection Mileposts'!$F$31,H299&lt;='Intersection Mileposts'!$G$31),"Y",IF(AND(H299&gt;='Intersection Mileposts'!$F$32,H299&lt;='Intersection Mileposts'!$G$32),"Y",IF(AND(H299&gt;='Intersection Mileposts'!$F$33,H299&lt;='Intersection Mileposts'!$G$33),"Y",IF(AND(H299&gt;='Intersection Mileposts'!$F$34,H299&lt;='Intersection Mileposts'!$G$34),"Y",IF(AND(H299&gt;='Intersection Mileposts'!$F$35,H299&lt;='Intersection Mileposts'!$G$35),"Y",IF(AND(H299&gt;='Intersection Mileposts'!$F$36,H299&lt;='Intersection Mileposts'!$G$36),"Y",IF(AND(H299&gt;='Intersection Mileposts'!$F$37,H299&lt;='Intersection Mileposts'!$G$37),"Y",IF(AND(H299&gt;='Intersection Mileposts'!$F$38,H299&lt;='Intersection Mileposts'!$G$38),"Y",IF(AND(H299&gt;='Intersection Mileposts'!$F$39,H299&lt;='Intersection Mileposts'!$G$39),"Y","N"))))))))))))))))))))))))))))))))))))</f>
        <v/>
      </c>
    </row>
    <row r="300" spans="1:46" x14ac:dyDescent="0.35">
      <c r="A300" s="271"/>
      <c r="B300" s="269"/>
      <c r="C300" s="270"/>
      <c r="D300" s="270"/>
      <c r="E300" s="270"/>
      <c r="F300" s="270"/>
      <c r="G300" s="272"/>
      <c r="H300" s="273"/>
      <c r="I300" s="271"/>
      <c r="J300" s="268"/>
      <c r="K300" s="268"/>
      <c r="L300" s="274"/>
      <c r="M300" s="275"/>
      <c r="N300" s="276"/>
      <c r="P300" s="291" t="str">
        <f>IF(R300 = "", "", COUNT($R$4:R300))</f>
        <v/>
      </c>
      <c r="Q300" s="291" t="str">
        <f t="shared" si="33"/>
        <v/>
      </c>
      <c r="R300" s="292" t="str">
        <f t="shared" si="34"/>
        <v/>
      </c>
      <c r="S300" s="293" t="str">
        <f t="shared" si="36"/>
        <v/>
      </c>
      <c r="T300" s="294" t="str">
        <f t="shared" si="37"/>
        <v/>
      </c>
      <c r="U300" s="295" t="str">
        <f t="shared" si="38"/>
        <v/>
      </c>
      <c r="V300" s="296" t="str">
        <f t="shared" si="39"/>
        <v/>
      </c>
      <c r="W300" s="8"/>
      <c r="AR300" s="2" t="str">
        <f t="shared" si="40"/>
        <v/>
      </c>
      <c r="AS300" s="2" t="str">
        <f t="shared" si="35"/>
        <v/>
      </c>
      <c r="AT300" s="2" t="str">
        <f>IF(AR300="","",IF(AND(H300&gt;='Intersection Mileposts'!$F$5,H300&lt;='Intersection Mileposts'!$G$5),"Y",IF(AND(H300&gt;='Intersection Mileposts'!$F$6,H300&lt;='Intersection Mileposts'!$G$6),"Y",IF(AND(H300&gt;='Intersection Mileposts'!$F$7,H300&lt;='Intersection Mileposts'!$G$7),"Y",IF(AND(H300&gt;='Intersection Mileposts'!$F$8,H300&lt;='Intersection Mileposts'!$G$8),"Y",IF(AND(H300&gt;='Intersection Mileposts'!$F$9,H300&lt;='Intersection Mileposts'!$G$9),"Y",IF(AND(H300&gt;='Intersection Mileposts'!$F$10,H300&lt;='Intersection Mileposts'!$G$10),"Y",IF(AND(H300&gt;='Intersection Mileposts'!$F$11,H300&lt;='Intersection Mileposts'!$G$11),"Y",IF(AND(H300&gt;='Intersection Mileposts'!$F$12,H300&lt;='Intersection Mileposts'!$G$12),"Y",IF(AND(H300&gt;='Intersection Mileposts'!$F$13,H300&lt;='Intersection Mileposts'!$G$13),"Y",IF(AND(H300&gt;='Intersection Mileposts'!$F$14,H300&lt;='Intersection Mileposts'!$G$14),"Y",IF(AND(H300&gt;='Intersection Mileposts'!$F$15,H300&lt;='Intersection Mileposts'!$G$15),"Y",IF(AND(H300&gt;='Intersection Mileposts'!$F$16,H300&lt;='Intersection Mileposts'!$G$16),"Y",IF(AND(H300&gt;='Intersection Mileposts'!$F$17,H300&lt;='Intersection Mileposts'!$G$17),"Y",IF(AND(H300&gt;='Intersection Mileposts'!$F$18,H300&lt;='Intersection Mileposts'!$G$18),"Y",IF(AND(H300&gt;='Intersection Mileposts'!$F$19,H300&lt;='Intersection Mileposts'!$G$19),"Y",IF(AND(H300&gt;='Intersection Mileposts'!$F$20,H300&lt;='Intersection Mileposts'!$G$20),"Y",IF(AND(H300&gt;='Intersection Mileposts'!$F$21,H300&lt;='Intersection Mileposts'!$G$21),"Y",IF(AND(H300&gt;='Intersection Mileposts'!$F$22,H300&lt;='Intersection Mileposts'!$G$22),"Y",IF(AND(H300&gt;='Intersection Mileposts'!$F$23,H300&lt;='Intersection Mileposts'!$G$23),"Y",IF(AND(H300&gt;='Intersection Mileposts'!$F$24,H300&lt;='Intersection Mileposts'!$G$24),"Y",IF(AND(H300&gt;='Intersection Mileposts'!$F$25,H300&lt;='Intersection Mileposts'!$G$25),"Y",IF(AND(H300&gt;='Intersection Mileposts'!$F$26,H300&lt;='Intersection Mileposts'!$G$26),"Y",IF(AND(H300&gt;='Intersection Mileposts'!$F$27,H300&lt;='Intersection Mileposts'!$G$27),"Y",IF(AND(H300&gt;='Intersection Mileposts'!$F$28,H300&lt;='Intersection Mileposts'!$G$28),"Y",IF(AND(H300&gt;='Intersection Mileposts'!$F$29,H300&lt;='Intersection Mileposts'!$G$29),"Y", IF(AND(H300&gt;='Intersection Mileposts'!$F$30,H300&lt;='Intersection Mileposts'!$G$30),"Y",IF(AND(H300&gt;='Intersection Mileposts'!$F$31,H300&lt;='Intersection Mileposts'!$G$31),"Y",IF(AND(H300&gt;='Intersection Mileposts'!$F$32,H300&lt;='Intersection Mileposts'!$G$32),"Y",IF(AND(H300&gt;='Intersection Mileposts'!$F$33,H300&lt;='Intersection Mileposts'!$G$33),"Y",IF(AND(H300&gt;='Intersection Mileposts'!$F$34,H300&lt;='Intersection Mileposts'!$G$34),"Y",IF(AND(H300&gt;='Intersection Mileposts'!$F$35,H300&lt;='Intersection Mileposts'!$G$35),"Y",IF(AND(H300&gt;='Intersection Mileposts'!$F$36,H300&lt;='Intersection Mileposts'!$G$36),"Y",IF(AND(H300&gt;='Intersection Mileposts'!$F$37,H300&lt;='Intersection Mileposts'!$G$37),"Y",IF(AND(H300&gt;='Intersection Mileposts'!$F$38,H300&lt;='Intersection Mileposts'!$G$38),"Y",IF(AND(H300&gt;='Intersection Mileposts'!$F$39,H300&lt;='Intersection Mileposts'!$G$39),"Y","N"))))))))))))))))))))))))))))))))))))</f>
        <v/>
      </c>
    </row>
    <row r="301" spans="1:46" x14ac:dyDescent="0.35">
      <c r="A301" s="271"/>
      <c r="B301" s="269"/>
      <c r="C301" s="270"/>
      <c r="D301" s="270"/>
      <c r="E301" s="270"/>
      <c r="F301" s="270"/>
      <c r="G301" s="272"/>
      <c r="H301" s="273"/>
      <c r="I301" s="271"/>
      <c r="J301" s="268"/>
      <c r="K301" s="268"/>
      <c r="L301" s="274"/>
      <c r="M301" s="275"/>
      <c r="N301" s="276"/>
      <c r="P301" s="291" t="str">
        <f>IF(R301 = "", "", COUNT($R$4:R301))</f>
        <v/>
      </c>
      <c r="Q301" s="291" t="str">
        <f t="shared" si="33"/>
        <v/>
      </c>
      <c r="R301" s="292" t="str">
        <f t="shared" si="34"/>
        <v/>
      </c>
      <c r="S301" s="293" t="str">
        <f t="shared" si="36"/>
        <v/>
      </c>
      <c r="T301" s="294" t="str">
        <f t="shared" si="37"/>
        <v/>
      </c>
      <c r="U301" s="295" t="str">
        <f t="shared" si="38"/>
        <v/>
      </c>
      <c r="V301" s="296" t="str">
        <f t="shared" si="39"/>
        <v/>
      </c>
      <c r="W301" s="8"/>
      <c r="AR301" s="2" t="str">
        <f t="shared" si="40"/>
        <v/>
      </c>
      <c r="AS301" s="2" t="str">
        <f t="shared" si="35"/>
        <v/>
      </c>
      <c r="AT301" s="2" t="str">
        <f>IF(AR301="","",IF(AND(H301&gt;='Intersection Mileposts'!$F$5,H301&lt;='Intersection Mileposts'!$G$5),"Y",IF(AND(H301&gt;='Intersection Mileposts'!$F$6,H301&lt;='Intersection Mileposts'!$G$6),"Y",IF(AND(H301&gt;='Intersection Mileposts'!$F$7,H301&lt;='Intersection Mileposts'!$G$7),"Y",IF(AND(H301&gt;='Intersection Mileposts'!$F$8,H301&lt;='Intersection Mileposts'!$G$8),"Y",IF(AND(H301&gt;='Intersection Mileposts'!$F$9,H301&lt;='Intersection Mileposts'!$G$9),"Y",IF(AND(H301&gt;='Intersection Mileposts'!$F$10,H301&lt;='Intersection Mileposts'!$G$10),"Y",IF(AND(H301&gt;='Intersection Mileposts'!$F$11,H301&lt;='Intersection Mileposts'!$G$11),"Y",IF(AND(H301&gt;='Intersection Mileposts'!$F$12,H301&lt;='Intersection Mileposts'!$G$12),"Y",IF(AND(H301&gt;='Intersection Mileposts'!$F$13,H301&lt;='Intersection Mileposts'!$G$13),"Y",IF(AND(H301&gt;='Intersection Mileposts'!$F$14,H301&lt;='Intersection Mileposts'!$G$14),"Y",IF(AND(H301&gt;='Intersection Mileposts'!$F$15,H301&lt;='Intersection Mileposts'!$G$15),"Y",IF(AND(H301&gt;='Intersection Mileposts'!$F$16,H301&lt;='Intersection Mileposts'!$G$16),"Y",IF(AND(H301&gt;='Intersection Mileposts'!$F$17,H301&lt;='Intersection Mileposts'!$G$17),"Y",IF(AND(H301&gt;='Intersection Mileposts'!$F$18,H301&lt;='Intersection Mileposts'!$G$18),"Y",IF(AND(H301&gt;='Intersection Mileposts'!$F$19,H301&lt;='Intersection Mileposts'!$G$19),"Y",IF(AND(H301&gt;='Intersection Mileposts'!$F$20,H301&lt;='Intersection Mileposts'!$G$20),"Y",IF(AND(H301&gt;='Intersection Mileposts'!$F$21,H301&lt;='Intersection Mileposts'!$G$21),"Y",IF(AND(H301&gt;='Intersection Mileposts'!$F$22,H301&lt;='Intersection Mileposts'!$G$22),"Y",IF(AND(H301&gt;='Intersection Mileposts'!$F$23,H301&lt;='Intersection Mileposts'!$G$23),"Y",IF(AND(H301&gt;='Intersection Mileposts'!$F$24,H301&lt;='Intersection Mileposts'!$G$24),"Y",IF(AND(H301&gt;='Intersection Mileposts'!$F$25,H301&lt;='Intersection Mileposts'!$G$25),"Y",IF(AND(H301&gt;='Intersection Mileposts'!$F$26,H301&lt;='Intersection Mileposts'!$G$26),"Y",IF(AND(H301&gt;='Intersection Mileposts'!$F$27,H301&lt;='Intersection Mileposts'!$G$27),"Y",IF(AND(H301&gt;='Intersection Mileposts'!$F$28,H301&lt;='Intersection Mileposts'!$G$28),"Y",IF(AND(H301&gt;='Intersection Mileposts'!$F$29,H301&lt;='Intersection Mileposts'!$G$29),"Y", IF(AND(H301&gt;='Intersection Mileposts'!$F$30,H301&lt;='Intersection Mileposts'!$G$30),"Y",IF(AND(H301&gt;='Intersection Mileposts'!$F$31,H301&lt;='Intersection Mileposts'!$G$31),"Y",IF(AND(H301&gt;='Intersection Mileposts'!$F$32,H301&lt;='Intersection Mileposts'!$G$32),"Y",IF(AND(H301&gt;='Intersection Mileposts'!$F$33,H301&lt;='Intersection Mileposts'!$G$33),"Y",IF(AND(H301&gt;='Intersection Mileposts'!$F$34,H301&lt;='Intersection Mileposts'!$G$34),"Y",IF(AND(H301&gt;='Intersection Mileposts'!$F$35,H301&lt;='Intersection Mileposts'!$G$35),"Y",IF(AND(H301&gt;='Intersection Mileposts'!$F$36,H301&lt;='Intersection Mileposts'!$G$36),"Y",IF(AND(H301&gt;='Intersection Mileposts'!$F$37,H301&lt;='Intersection Mileposts'!$G$37),"Y",IF(AND(H301&gt;='Intersection Mileposts'!$F$38,H301&lt;='Intersection Mileposts'!$G$38),"Y",IF(AND(H301&gt;='Intersection Mileposts'!$F$39,H301&lt;='Intersection Mileposts'!$G$39),"Y","N"))))))))))))))))))))))))))))))))))))</f>
        <v/>
      </c>
    </row>
    <row r="302" spans="1:46" x14ac:dyDescent="0.35">
      <c r="A302" s="271"/>
      <c r="B302" s="269"/>
      <c r="C302" s="270"/>
      <c r="D302" s="270"/>
      <c r="E302" s="270"/>
      <c r="F302" s="270"/>
      <c r="G302" s="272"/>
      <c r="H302" s="273"/>
      <c r="I302" s="271"/>
      <c r="J302" s="268"/>
      <c r="K302" s="268"/>
      <c r="L302" s="274"/>
      <c r="M302" s="275"/>
      <c r="N302" s="276"/>
      <c r="P302" s="291" t="str">
        <f>IF(R302 = "", "", COUNT($R$4:R302))</f>
        <v/>
      </c>
      <c r="Q302" s="291" t="str">
        <f t="shared" si="33"/>
        <v/>
      </c>
      <c r="R302" s="292" t="str">
        <f t="shared" si="34"/>
        <v/>
      </c>
      <c r="S302" s="293" t="str">
        <f t="shared" si="36"/>
        <v/>
      </c>
      <c r="T302" s="294" t="str">
        <f t="shared" si="37"/>
        <v/>
      </c>
      <c r="U302" s="295" t="str">
        <f t="shared" si="38"/>
        <v/>
      </c>
      <c r="V302" s="296" t="str">
        <f t="shared" si="39"/>
        <v/>
      </c>
      <c r="W302" s="8"/>
      <c r="AR302" s="2" t="str">
        <f t="shared" si="40"/>
        <v/>
      </c>
      <c r="AS302" s="2" t="str">
        <f t="shared" si="35"/>
        <v/>
      </c>
      <c r="AT302" s="2" t="str">
        <f>IF(AR302="","",IF(AND(H302&gt;='Intersection Mileposts'!$F$5,H302&lt;='Intersection Mileposts'!$G$5),"Y",IF(AND(H302&gt;='Intersection Mileposts'!$F$6,H302&lt;='Intersection Mileposts'!$G$6),"Y",IF(AND(H302&gt;='Intersection Mileposts'!$F$7,H302&lt;='Intersection Mileposts'!$G$7),"Y",IF(AND(H302&gt;='Intersection Mileposts'!$F$8,H302&lt;='Intersection Mileposts'!$G$8),"Y",IF(AND(H302&gt;='Intersection Mileposts'!$F$9,H302&lt;='Intersection Mileposts'!$G$9),"Y",IF(AND(H302&gt;='Intersection Mileposts'!$F$10,H302&lt;='Intersection Mileposts'!$G$10),"Y",IF(AND(H302&gt;='Intersection Mileposts'!$F$11,H302&lt;='Intersection Mileposts'!$G$11),"Y",IF(AND(H302&gt;='Intersection Mileposts'!$F$12,H302&lt;='Intersection Mileposts'!$G$12),"Y",IF(AND(H302&gt;='Intersection Mileposts'!$F$13,H302&lt;='Intersection Mileposts'!$G$13),"Y",IF(AND(H302&gt;='Intersection Mileposts'!$F$14,H302&lt;='Intersection Mileposts'!$G$14),"Y",IF(AND(H302&gt;='Intersection Mileposts'!$F$15,H302&lt;='Intersection Mileposts'!$G$15),"Y",IF(AND(H302&gt;='Intersection Mileposts'!$F$16,H302&lt;='Intersection Mileposts'!$G$16),"Y",IF(AND(H302&gt;='Intersection Mileposts'!$F$17,H302&lt;='Intersection Mileposts'!$G$17),"Y",IF(AND(H302&gt;='Intersection Mileposts'!$F$18,H302&lt;='Intersection Mileposts'!$G$18),"Y",IF(AND(H302&gt;='Intersection Mileposts'!$F$19,H302&lt;='Intersection Mileposts'!$G$19),"Y",IF(AND(H302&gt;='Intersection Mileposts'!$F$20,H302&lt;='Intersection Mileposts'!$G$20),"Y",IF(AND(H302&gt;='Intersection Mileposts'!$F$21,H302&lt;='Intersection Mileposts'!$G$21),"Y",IF(AND(H302&gt;='Intersection Mileposts'!$F$22,H302&lt;='Intersection Mileposts'!$G$22),"Y",IF(AND(H302&gt;='Intersection Mileposts'!$F$23,H302&lt;='Intersection Mileposts'!$G$23),"Y",IF(AND(H302&gt;='Intersection Mileposts'!$F$24,H302&lt;='Intersection Mileposts'!$G$24),"Y",IF(AND(H302&gt;='Intersection Mileposts'!$F$25,H302&lt;='Intersection Mileposts'!$G$25),"Y",IF(AND(H302&gt;='Intersection Mileposts'!$F$26,H302&lt;='Intersection Mileposts'!$G$26),"Y",IF(AND(H302&gt;='Intersection Mileposts'!$F$27,H302&lt;='Intersection Mileposts'!$G$27),"Y",IF(AND(H302&gt;='Intersection Mileposts'!$F$28,H302&lt;='Intersection Mileposts'!$G$28),"Y",IF(AND(H302&gt;='Intersection Mileposts'!$F$29,H302&lt;='Intersection Mileposts'!$G$29),"Y", IF(AND(H302&gt;='Intersection Mileposts'!$F$30,H302&lt;='Intersection Mileposts'!$G$30),"Y",IF(AND(H302&gt;='Intersection Mileposts'!$F$31,H302&lt;='Intersection Mileposts'!$G$31),"Y",IF(AND(H302&gt;='Intersection Mileposts'!$F$32,H302&lt;='Intersection Mileposts'!$G$32),"Y",IF(AND(H302&gt;='Intersection Mileposts'!$F$33,H302&lt;='Intersection Mileposts'!$G$33),"Y",IF(AND(H302&gt;='Intersection Mileposts'!$F$34,H302&lt;='Intersection Mileposts'!$G$34),"Y",IF(AND(H302&gt;='Intersection Mileposts'!$F$35,H302&lt;='Intersection Mileposts'!$G$35),"Y",IF(AND(H302&gt;='Intersection Mileposts'!$F$36,H302&lt;='Intersection Mileposts'!$G$36),"Y",IF(AND(H302&gt;='Intersection Mileposts'!$F$37,H302&lt;='Intersection Mileposts'!$G$37),"Y",IF(AND(H302&gt;='Intersection Mileposts'!$F$38,H302&lt;='Intersection Mileposts'!$G$38),"Y",IF(AND(H302&gt;='Intersection Mileposts'!$F$39,H302&lt;='Intersection Mileposts'!$G$39),"Y","N"))))))))))))))))))))))))))))))))))))</f>
        <v/>
      </c>
    </row>
    <row r="303" spans="1:46" x14ac:dyDescent="0.35">
      <c r="A303" s="271"/>
      <c r="B303" s="269"/>
      <c r="C303" s="270"/>
      <c r="D303" s="270"/>
      <c r="E303" s="270"/>
      <c r="F303" s="270"/>
      <c r="G303" s="272"/>
      <c r="H303" s="273"/>
      <c r="I303" s="271"/>
      <c r="J303" s="268"/>
      <c r="K303" s="268"/>
      <c r="L303" s="274"/>
      <c r="M303" s="275"/>
      <c r="N303" s="276"/>
      <c r="P303" s="291" t="str">
        <f>IF(R303 = "", "", COUNT($R$4:R303))</f>
        <v/>
      </c>
      <c r="Q303" s="291" t="str">
        <f t="shared" si="33"/>
        <v/>
      </c>
      <c r="R303" s="292" t="str">
        <f t="shared" si="34"/>
        <v/>
      </c>
      <c r="S303" s="293" t="str">
        <f t="shared" si="36"/>
        <v/>
      </c>
      <c r="T303" s="294" t="str">
        <f t="shared" si="37"/>
        <v/>
      </c>
      <c r="U303" s="295" t="str">
        <f t="shared" si="38"/>
        <v/>
      </c>
      <c r="V303" s="296" t="str">
        <f t="shared" si="39"/>
        <v/>
      </c>
      <c r="W303" s="8"/>
      <c r="AR303" s="2" t="str">
        <f t="shared" si="40"/>
        <v/>
      </c>
      <c r="AS303" s="2" t="str">
        <f t="shared" si="35"/>
        <v/>
      </c>
      <c r="AT303" s="2" t="str">
        <f>IF(AR303="","",IF(AND(H303&gt;='Intersection Mileposts'!$F$5,H303&lt;='Intersection Mileposts'!$G$5),"Y",IF(AND(H303&gt;='Intersection Mileposts'!$F$6,H303&lt;='Intersection Mileposts'!$G$6),"Y",IF(AND(H303&gt;='Intersection Mileposts'!$F$7,H303&lt;='Intersection Mileposts'!$G$7),"Y",IF(AND(H303&gt;='Intersection Mileposts'!$F$8,H303&lt;='Intersection Mileposts'!$G$8),"Y",IF(AND(H303&gt;='Intersection Mileposts'!$F$9,H303&lt;='Intersection Mileposts'!$G$9),"Y",IF(AND(H303&gt;='Intersection Mileposts'!$F$10,H303&lt;='Intersection Mileposts'!$G$10),"Y",IF(AND(H303&gt;='Intersection Mileposts'!$F$11,H303&lt;='Intersection Mileposts'!$G$11),"Y",IF(AND(H303&gt;='Intersection Mileposts'!$F$12,H303&lt;='Intersection Mileposts'!$G$12),"Y",IF(AND(H303&gt;='Intersection Mileposts'!$F$13,H303&lt;='Intersection Mileposts'!$G$13),"Y",IF(AND(H303&gt;='Intersection Mileposts'!$F$14,H303&lt;='Intersection Mileposts'!$G$14),"Y",IF(AND(H303&gt;='Intersection Mileposts'!$F$15,H303&lt;='Intersection Mileposts'!$G$15),"Y",IF(AND(H303&gt;='Intersection Mileposts'!$F$16,H303&lt;='Intersection Mileposts'!$G$16),"Y",IF(AND(H303&gt;='Intersection Mileposts'!$F$17,H303&lt;='Intersection Mileposts'!$G$17),"Y",IF(AND(H303&gt;='Intersection Mileposts'!$F$18,H303&lt;='Intersection Mileposts'!$G$18),"Y",IF(AND(H303&gt;='Intersection Mileposts'!$F$19,H303&lt;='Intersection Mileposts'!$G$19),"Y",IF(AND(H303&gt;='Intersection Mileposts'!$F$20,H303&lt;='Intersection Mileposts'!$G$20),"Y",IF(AND(H303&gt;='Intersection Mileposts'!$F$21,H303&lt;='Intersection Mileposts'!$G$21),"Y",IF(AND(H303&gt;='Intersection Mileposts'!$F$22,H303&lt;='Intersection Mileposts'!$G$22),"Y",IF(AND(H303&gt;='Intersection Mileposts'!$F$23,H303&lt;='Intersection Mileposts'!$G$23),"Y",IF(AND(H303&gt;='Intersection Mileposts'!$F$24,H303&lt;='Intersection Mileposts'!$G$24),"Y",IF(AND(H303&gt;='Intersection Mileposts'!$F$25,H303&lt;='Intersection Mileposts'!$G$25),"Y",IF(AND(H303&gt;='Intersection Mileposts'!$F$26,H303&lt;='Intersection Mileposts'!$G$26),"Y",IF(AND(H303&gt;='Intersection Mileposts'!$F$27,H303&lt;='Intersection Mileposts'!$G$27),"Y",IF(AND(H303&gt;='Intersection Mileposts'!$F$28,H303&lt;='Intersection Mileposts'!$G$28),"Y",IF(AND(H303&gt;='Intersection Mileposts'!$F$29,H303&lt;='Intersection Mileposts'!$G$29),"Y", IF(AND(H303&gt;='Intersection Mileposts'!$F$30,H303&lt;='Intersection Mileposts'!$G$30),"Y",IF(AND(H303&gt;='Intersection Mileposts'!$F$31,H303&lt;='Intersection Mileposts'!$G$31),"Y",IF(AND(H303&gt;='Intersection Mileposts'!$F$32,H303&lt;='Intersection Mileposts'!$G$32),"Y",IF(AND(H303&gt;='Intersection Mileposts'!$F$33,H303&lt;='Intersection Mileposts'!$G$33),"Y",IF(AND(H303&gt;='Intersection Mileposts'!$F$34,H303&lt;='Intersection Mileposts'!$G$34),"Y",IF(AND(H303&gt;='Intersection Mileposts'!$F$35,H303&lt;='Intersection Mileposts'!$G$35),"Y",IF(AND(H303&gt;='Intersection Mileposts'!$F$36,H303&lt;='Intersection Mileposts'!$G$36),"Y",IF(AND(H303&gt;='Intersection Mileposts'!$F$37,H303&lt;='Intersection Mileposts'!$G$37),"Y",IF(AND(H303&gt;='Intersection Mileposts'!$F$38,H303&lt;='Intersection Mileposts'!$G$38),"Y",IF(AND(H303&gt;='Intersection Mileposts'!$F$39,H303&lt;='Intersection Mileposts'!$G$39),"Y","N"))))))))))))))))))))))))))))))))))))</f>
        <v/>
      </c>
    </row>
    <row r="304" spans="1:46" x14ac:dyDescent="0.35">
      <c r="A304" s="271"/>
      <c r="B304" s="269"/>
      <c r="C304" s="270"/>
      <c r="D304" s="270"/>
      <c r="E304" s="270"/>
      <c r="F304" s="270"/>
      <c r="G304" s="272"/>
      <c r="H304" s="273"/>
      <c r="I304" s="271"/>
      <c r="J304" s="268"/>
      <c r="K304" s="268"/>
      <c r="L304" s="274"/>
      <c r="M304" s="275"/>
      <c r="N304" s="276"/>
      <c r="P304" s="291" t="str">
        <f>IF(R304 = "", "", COUNT($R$4:R304))</f>
        <v/>
      </c>
      <c r="Q304" s="291" t="str">
        <f t="shared" si="33"/>
        <v/>
      </c>
      <c r="R304" s="292" t="str">
        <f t="shared" si="34"/>
        <v/>
      </c>
      <c r="S304" s="293" t="str">
        <f t="shared" si="36"/>
        <v/>
      </c>
      <c r="T304" s="294" t="str">
        <f t="shared" si="37"/>
        <v/>
      </c>
      <c r="U304" s="295" t="str">
        <f t="shared" si="38"/>
        <v/>
      </c>
      <c r="V304" s="296" t="str">
        <f t="shared" si="39"/>
        <v/>
      </c>
      <c r="W304" s="8"/>
      <c r="AR304" s="2" t="str">
        <f t="shared" si="40"/>
        <v/>
      </c>
      <c r="AS304" s="2" t="str">
        <f t="shared" si="35"/>
        <v/>
      </c>
      <c r="AT304" s="2" t="str">
        <f>IF(AR304="","",IF(AND(H304&gt;='Intersection Mileposts'!$F$5,H304&lt;='Intersection Mileposts'!$G$5),"Y",IF(AND(H304&gt;='Intersection Mileposts'!$F$6,H304&lt;='Intersection Mileposts'!$G$6),"Y",IF(AND(H304&gt;='Intersection Mileposts'!$F$7,H304&lt;='Intersection Mileposts'!$G$7),"Y",IF(AND(H304&gt;='Intersection Mileposts'!$F$8,H304&lt;='Intersection Mileposts'!$G$8),"Y",IF(AND(H304&gt;='Intersection Mileposts'!$F$9,H304&lt;='Intersection Mileposts'!$G$9),"Y",IF(AND(H304&gt;='Intersection Mileposts'!$F$10,H304&lt;='Intersection Mileposts'!$G$10),"Y",IF(AND(H304&gt;='Intersection Mileposts'!$F$11,H304&lt;='Intersection Mileposts'!$G$11),"Y",IF(AND(H304&gt;='Intersection Mileposts'!$F$12,H304&lt;='Intersection Mileposts'!$G$12),"Y",IF(AND(H304&gt;='Intersection Mileposts'!$F$13,H304&lt;='Intersection Mileposts'!$G$13),"Y",IF(AND(H304&gt;='Intersection Mileposts'!$F$14,H304&lt;='Intersection Mileposts'!$G$14),"Y",IF(AND(H304&gt;='Intersection Mileposts'!$F$15,H304&lt;='Intersection Mileposts'!$G$15),"Y",IF(AND(H304&gt;='Intersection Mileposts'!$F$16,H304&lt;='Intersection Mileposts'!$G$16),"Y",IF(AND(H304&gt;='Intersection Mileposts'!$F$17,H304&lt;='Intersection Mileposts'!$G$17),"Y",IF(AND(H304&gt;='Intersection Mileposts'!$F$18,H304&lt;='Intersection Mileposts'!$G$18),"Y",IF(AND(H304&gt;='Intersection Mileposts'!$F$19,H304&lt;='Intersection Mileposts'!$G$19),"Y",IF(AND(H304&gt;='Intersection Mileposts'!$F$20,H304&lt;='Intersection Mileposts'!$G$20),"Y",IF(AND(H304&gt;='Intersection Mileposts'!$F$21,H304&lt;='Intersection Mileposts'!$G$21),"Y",IF(AND(H304&gt;='Intersection Mileposts'!$F$22,H304&lt;='Intersection Mileposts'!$G$22),"Y",IF(AND(H304&gt;='Intersection Mileposts'!$F$23,H304&lt;='Intersection Mileposts'!$G$23),"Y",IF(AND(H304&gt;='Intersection Mileposts'!$F$24,H304&lt;='Intersection Mileposts'!$G$24),"Y",IF(AND(H304&gt;='Intersection Mileposts'!$F$25,H304&lt;='Intersection Mileposts'!$G$25),"Y",IF(AND(H304&gt;='Intersection Mileposts'!$F$26,H304&lt;='Intersection Mileposts'!$G$26),"Y",IF(AND(H304&gt;='Intersection Mileposts'!$F$27,H304&lt;='Intersection Mileposts'!$G$27),"Y",IF(AND(H304&gt;='Intersection Mileposts'!$F$28,H304&lt;='Intersection Mileposts'!$G$28),"Y",IF(AND(H304&gt;='Intersection Mileposts'!$F$29,H304&lt;='Intersection Mileposts'!$G$29),"Y", IF(AND(H304&gt;='Intersection Mileposts'!$F$30,H304&lt;='Intersection Mileposts'!$G$30),"Y",IF(AND(H304&gt;='Intersection Mileposts'!$F$31,H304&lt;='Intersection Mileposts'!$G$31),"Y",IF(AND(H304&gt;='Intersection Mileposts'!$F$32,H304&lt;='Intersection Mileposts'!$G$32),"Y",IF(AND(H304&gt;='Intersection Mileposts'!$F$33,H304&lt;='Intersection Mileposts'!$G$33),"Y",IF(AND(H304&gt;='Intersection Mileposts'!$F$34,H304&lt;='Intersection Mileposts'!$G$34),"Y",IF(AND(H304&gt;='Intersection Mileposts'!$F$35,H304&lt;='Intersection Mileposts'!$G$35),"Y",IF(AND(H304&gt;='Intersection Mileposts'!$F$36,H304&lt;='Intersection Mileposts'!$G$36),"Y",IF(AND(H304&gt;='Intersection Mileposts'!$F$37,H304&lt;='Intersection Mileposts'!$G$37),"Y",IF(AND(H304&gt;='Intersection Mileposts'!$F$38,H304&lt;='Intersection Mileposts'!$G$38),"Y",IF(AND(H304&gt;='Intersection Mileposts'!$F$39,H304&lt;='Intersection Mileposts'!$G$39),"Y","N"))))))))))))))))))))))))))))))))))))</f>
        <v/>
      </c>
    </row>
    <row r="305" spans="1:46" x14ac:dyDescent="0.35">
      <c r="A305" s="271"/>
      <c r="B305" s="269"/>
      <c r="C305" s="270"/>
      <c r="D305" s="270"/>
      <c r="E305" s="270"/>
      <c r="F305" s="270"/>
      <c r="G305" s="272"/>
      <c r="H305" s="273"/>
      <c r="I305" s="271"/>
      <c r="J305" s="268"/>
      <c r="K305" s="268"/>
      <c r="L305" s="274"/>
      <c r="M305" s="275"/>
      <c r="N305" s="276"/>
      <c r="P305" s="291" t="str">
        <f>IF(R305 = "", "", COUNT($R$4:R305))</f>
        <v/>
      </c>
      <c r="Q305" s="291" t="str">
        <f t="shared" si="33"/>
        <v/>
      </c>
      <c r="R305" s="292" t="str">
        <f t="shared" si="34"/>
        <v/>
      </c>
      <c r="S305" s="293" t="str">
        <f t="shared" si="36"/>
        <v/>
      </c>
      <c r="T305" s="294" t="str">
        <f t="shared" si="37"/>
        <v/>
      </c>
      <c r="U305" s="295" t="str">
        <f t="shared" si="38"/>
        <v/>
      </c>
      <c r="V305" s="296" t="str">
        <f t="shared" si="39"/>
        <v/>
      </c>
      <c r="W305" s="8"/>
      <c r="AR305" s="2" t="str">
        <f t="shared" si="40"/>
        <v/>
      </c>
      <c r="AS305" s="2" t="str">
        <f t="shared" si="35"/>
        <v/>
      </c>
      <c r="AT305" s="2" t="str">
        <f>IF(AR305="","",IF(AND(H305&gt;='Intersection Mileposts'!$F$5,H305&lt;='Intersection Mileposts'!$G$5),"Y",IF(AND(H305&gt;='Intersection Mileposts'!$F$6,H305&lt;='Intersection Mileposts'!$G$6),"Y",IF(AND(H305&gt;='Intersection Mileposts'!$F$7,H305&lt;='Intersection Mileposts'!$G$7),"Y",IF(AND(H305&gt;='Intersection Mileposts'!$F$8,H305&lt;='Intersection Mileposts'!$G$8),"Y",IF(AND(H305&gt;='Intersection Mileposts'!$F$9,H305&lt;='Intersection Mileposts'!$G$9),"Y",IF(AND(H305&gt;='Intersection Mileposts'!$F$10,H305&lt;='Intersection Mileposts'!$G$10),"Y",IF(AND(H305&gt;='Intersection Mileposts'!$F$11,H305&lt;='Intersection Mileposts'!$G$11),"Y",IF(AND(H305&gt;='Intersection Mileposts'!$F$12,H305&lt;='Intersection Mileposts'!$G$12),"Y",IF(AND(H305&gt;='Intersection Mileposts'!$F$13,H305&lt;='Intersection Mileposts'!$G$13),"Y",IF(AND(H305&gt;='Intersection Mileposts'!$F$14,H305&lt;='Intersection Mileposts'!$G$14),"Y",IF(AND(H305&gt;='Intersection Mileposts'!$F$15,H305&lt;='Intersection Mileposts'!$G$15),"Y",IF(AND(H305&gt;='Intersection Mileposts'!$F$16,H305&lt;='Intersection Mileposts'!$G$16),"Y",IF(AND(H305&gt;='Intersection Mileposts'!$F$17,H305&lt;='Intersection Mileposts'!$G$17),"Y",IF(AND(H305&gt;='Intersection Mileposts'!$F$18,H305&lt;='Intersection Mileposts'!$G$18),"Y",IF(AND(H305&gt;='Intersection Mileposts'!$F$19,H305&lt;='Intersection Mileposts'!$G$19),"Y",IF(AND(H305&gt;='Intersection Mileposts'!$F$20,H305&lt;='Intersection Mileposts'!$G$20),"Y",IF(AND(H305&gt;='Intersection Mileposts'!$F$21,H305&lt;='Intersection Mileposts'!$G$21),"Y",IF(AND(H305&gt;='Intersection Mileposts'!$F$22,H305&lt;='Intersection Mileposts'!$G$22),"Y",IF(AND(H305&gt;='Intersection Mileposts'!$F$23,H305&lt;='Intersection Mileposts'!$G$23),"Y",IF(AND(H305&gt;='Intersection Mileposts'!$F$24,H305&lt;='Intersection Mileposts'!$G$24),"Y",IF(AND(H305&gt;='Intersection Mileposts'!$F$25,H305&lt;='Intersection Mileposts'!$G$25),"Y",IF(AND(H305&gt;='Intersection Mileposts'!$F$26,H305&lt;='Intersection Mileposts'!$G$26),"Y",IF(AND(H305&gt;='Intersection Mileposts'!$F$27,H305&lt;='Intersection Mileposts'!$G$27),"Y",IF(AND(H305&gt;='Intersection Mileposts'!$F$28,H305&lt;='Intersection Mileposts'!$G$28),"Y",IF(AND(H305&gt;='Intersection Mileposts'!$F$29,H305&lt;='Intersection Mileposts'!$G$29),"Y", IF(AND(H305&gt;='Intersection Mileposts'!$F$30,H305&lt;='Intersection Mileposts'!$G$30),"Y",IF(AND(H305&gt;='Intersection Mileposts'!$F$31,H305&lt;='Intersection Mileposts'!$G$31),"Y",IF(AND(H305&gt;='Intersection Mileposts'!$F$32,H305&lt;='Intersection Mileposts'!$G$32),"Y",IF(AND(H305&gt;='Intersection Mileposts'!$F$33,H305&lt;='Intersection Mileposts'!$G$33),"Y",IF(AND(H305&gt;='Intersection Mileposts'!$F$34,H305&lt;='Intersection Mileposts'!$G$34),"Y",IF(AND(H305&gt;='Intersection Mileposts'!$F$35,H305&lt;='Intersection Mileposts'!$G$35),"Y",IF(AND(H305&gt;='Intersection Mileposts'!$F$36,H305&lt;='Intersection Mileposts'!$G$36),"Y",IF(AND(H305&gt;='Intersection Mileposts'!$F$37,H305&lt;='Intersection Mileposts'!$G$37),"Y",IF(AND(H305&gt;='Intersection Mileposts'!$F$38,H305&lt;='Intersection Mileposts'!$G$38),"Y",IF(AND(H305&gt;='Intersection Mileposts'!$F$39,H305&lt;='Intersection Mileposts'!$G$39),"Y","N"))))))))))))))))))))))))))))))))))))</f>
        <v/>
      </c>
    </row>
    <row r="306" spans="1:46" x14ac:dyDescent="0.35">
      <c r="A306" s="271"/>
      <c r="B306" s="269"/>
      <c r="C306" s="270"/>
      <c r="D306" s="270"/>
      <c r="E306" s="270"/>
      <c r="F306" s="270"/>
      <c r="G306" s="272"/>
      <c r="H306" s="273"/>
      <c r="I306" s="271"/>
      <c r="J306" s="268"/>
      <c r="K306" s="268"/>
      <c r="L306" s="274"/>
      <c r="M306" s="275"/>
      <c r="N306" s="276"/>
      <c r="P306" s="291" t="str">
        <f>IF(R306 = "", "", COUNT($R$4:R306))</f>
        <v/>
      </c>
      <c r="Q306" s="291" t="str">
        <f t="shared" si="33"/>
        <v/>
      </c>
      <c r="R306" s="292" t="str">
        <f t="shared" si="34"/>
        <v/>
      </c>
      <c r="S306" s="293" t="str">
        <f t="shared" si="36"/>
        <v/>
      </c>
      <c r="T306" s="294" t="str">
        <f t="shared" si="37"/>
        <v/>
      </c>
      <c r="U306" s="295" t="str">
        <f t="shared" si="38"/>
        <v/>
      </c>
      <c r="V306" s="296" t="str">
        <f t="shared" si="39"/>
        <v/>
      </c>
      <c r="W306" s="8"/>
      <c r="AR306" s="2" t="str">
        <f t="shared" si="40"/>
        <v/>
      </c>
      <c r="AS306" s="2" t="str">
        <f t="shared" si="35"/>
        <v/>
      </c>
      <c r="AT306" s="2" t="str">
        <f>IF(AR306="","",IF(AND(H306&gt;='Intersection Mileposts'!$F$5,H306&lt;='Intersection Mileposts'!$G$5),"Y",IF(AND(H306&gt;='Intersection Mileposts'!$F$6,H306&lt;='Intersection Mileposts'!$G$6),"Y",IF(AND(H306&gt;='Intersection Mileposts'!$F$7,H306&lt;='Intersection Mileposts'!$G$7),"Y",IF(AND(H306&gt;='Intersection Mileposts'!$F$8,H306&lt;='Intersection Mileposts'!$G$8),"Y",IF(AND(H306&gt;='Intersection Mileposts'!$F$9,H306&lt;='Intersection Mileposts'!$G$9),"Y",IF(AND(H306&gt;='Intersection Mileposts'!$F$10,H306&lt;='Intersection Mileposts'!$G$10),"Y",IF(AND(H306&gt;='Intersection Mileposts'!$F$11,H306&lt;='Intersection Mileposts'!$G$11),"Y",IF(AND(H306&gt;='Intersection Mileposts'!$F$12,H306&lt;='Intersection Mileposts'!$G$12),"Y",IF(AND(H306&gt;='Intersection Mileposts'!$F$13,H306&lt;='Intersection Mileposts'!$G$13),"Y",IF(AND(H306&gt;='Intersection Mileposts'!$F$14,H306&lt;='Intersection Mileposts'!$G$14),"Y",IF(AND(H306&gt;='Intersection Mileposts'!$F$15,H306&lt;='Intersection Mileposts'!$G$15),"Y",IF(AND(H306&gt;='Intersection Mileposts'!$F$16,H306&lt;='Intersection Mileposts'!$G$16),"Y",IF(AND(H306&gt;='Intersection Mileposts'!$F$17,H306&lt;='Intersection Mileposts'!$G$17),"Y",IF(AND(H306&gt;='Intersection Mileposts'!$F$18,H306&lt;='Intersection Mileposts'!$G$18),"Y",IF(AND(H306&gt;='Intersection Mileposts'!$F$19,H306&lt;='Intersection Mileposts'!$G$19),"Y",IF(AND(H306&gt;='Intersection Mileposts'!$F$20,H306&lt;='Intersection Mileposts'!$G$20),"Y",IF(AND(H306&gt;='Intersection Mileposts'!$F$21,H306&lt;='Intersection Mileposts'!$G$21),"Y",IF(AND(H306&gt;='Intersection Mileposts'!$F$22,H306&lt;='Intersection Mileposts'!$G$22),"Y",IF(AND(H306&gt;='Intersection Mileposts'!$F$23,H306&lt;='Intersection Mileposts'!$G$23),"Y",IF(AND(H306&gt;='Intersection Mileposts'!$F$24,H306&lt;='Intersection Mileposts'!$G$24),"Y",IF(AND(H306&gt;='Intersection Mileposts'!$F$25,H306&lt;='Intersection Mileposts'!$G$25),"Y",IF(AND(H306&gt;='Intersection Mileposts'!$F$26,H306&lt;='Intersection Mileposts'!$G$26),"Y",IF(AND(H306&gt;='Intersection Mileposts'!$F$27,H306&lt;='Intersection Mileposts'!$G$27),"Y",IF(AND(H306&gt;='Intersection Mileposts'!$F$28,H306&lt;='Intersection Mileposts'!$G$28),"Y",IF(AND(H306&gt;='Intersection Mileposts'!$F$29,H306&lt;='Intersection Mileposts'!$G$29),"Y", IF(AND(H306&gt;='Intersection Mileposts'!$F$30,H306&lt;='Intersection Mileposts'!$G$30),"Y",IF(AND(H306&gt;='Intersection Mileposts'!$F$31,H306&lt;='Intersection Mileposts'!$G$31),"Y",IF(AND(H306&gt;='Intersection Mileposts'!$F$32,H306&lt;='Intersection Mileposts'!$G$32),"Y",IF(AND(H306&gt;='Intersection Mileposts'!$F$33,H306&lt;='Intersection Mileposts'!$G$33),"Y",IF(AND(H306&gt;='Intersection Mileposts'!$F$34,H306&lt;='Intersection Mileposts'!$G$34),"Y",IF(AND(H306&gt;='Intersection Mileposts'!$F$35,H306&lt;='Intersection Mileposts'!$G$35),"Y",IF(AND(H306&gt;='Intersection Mileposts'!$F$36,H306&lt;='Intersection Mileposts'!$G$36),"Y",IF(AND(H306&gt;='Intersection Mileposts'!$F$37,H306&lt;='Intersection Mileposts'!$G$37),"Y",IF(AND(H306&gt;='Intersection Mileposts'!$F$38,H306&lt;='Intersection Mileposts'!$G$38),"Y",IF(AND(H306&gt;='Intersection Mileposts'!$F$39,H306&lt;='Intersection Mileposts'!$G$39),"Y","N"))))))))))))))))))))))))))))))))))))</f>
        <v/>
      </c>
    </row>
    <row r="307" spans="1:46" x14ac:dyDescent="0.35">
      <c r="A307" s="271"/>
      <c r="B307" s="269"/>
      <c r="C307" s="270"/>
      <c r="D307" s="270"/>
      <c r="E307" s="270"/>
      <c r="F307" s="270"/>
      <c r="G307" s="272"/>
      <c r="H307" s="273"/>
      <c r="I307" s="271"/>
      <c r="J307" s="268"/>
      <c r="K307" s="268"/>
      <c r="L307" s="274"/>
      <c r="M307" s="275"/>
      <c r="N307" s="276"/>
      <c r="P307" s="291" t="str">
        <f>IF(R307 = "", "", COUNT($R$4:R307))</f>
        <v/>
      </c>
      <c r="Q307" s="291" t="str">
        <f t="shared" si="33"/>
        <v/>
      </c>
      <c r="R307" s="292" t="str">
        <f t="shared" si="34"/>
        <v/>
      </c>
      <c r="S307" s="293" t="str">
        <f t="shared" si="36"/>
        <v/>
      </c>
      <c r="T307" s="294" t="str">
        <f t="shared" si="37"/>
        <v/>
      </c>
      <c r="U307" s="295" t="str">
        <f t="shared" si="38"/>
        <v/>
      </c>
      <c r="V307" s="296" t="str">
        <f t="shared" si="39"/>
        <v/>
      </c>
      <c r="W307" s="8"/>
      <c r="AR307" s="2" t="str">
        <f t="shared" si="40"/>
        <v/>
      </c>
      <c r="AS307" s="2" t="str">
        <f t="shared" si="35"/>
        <v/>
      </c>
      <c r="AT307" s="2" t="str">
        <f>IF(AR307="","",IF(AND(H307&gt;='Intersection Mileposts'!$F$5,H307&lt;='Intersection Mileposts'!$G$5),"Y",IF(AND(H307&gt;='Intersection Mileposts'!$F$6,H307&lt;='Intersection Mileposts'!$G$6),"Y",IF(AND(H307&gt;='Intersection Mileposts'!$F$7,H307&lt;='Intersection Mileposts'!$G$7),"Y",IF(AND(H307&gt;='Intersection Mileposts'!$F$8,H307&lt;='Intersection Mileposts'!$G$8),"Y",IF(AND(H307&gt;='Intersection Mileposts'!$F$9,H307&lt;='Intersection Mileposts'!$G$9),"Y",IF(AND(H307&gt;='Intersection Mileposts'!$F$10,H307&lt;='Intersection Mileposts'!$G$10),"Y",IF(AND(H307&gt;='Intersection Mileposts'!$F$11,H307&lt;='Intersection Mileposts'!$G$11),"Y",IF(AND(H307&gt;='Intersection Mileposts'!$F$12,H307&lt;='Intersection Mileposts'!$G$12),"Y",IF(AND(H307&gt;='Intersection Mileposts'!$F$13,H307&lt;='Intersection Mileposts'!$G$13),"Y",IF(AND(H307&gt;='Intersection Mileposts'!$F$14,H307&lt;='Intersection Mileposts'!$G$14),"Y",IF(AND(H307&gt;='Intersection Mileposts'!$F$15,H307&lt;='Intersection Mileposts'!$G$15),"Y",IF(AND(H307&gt;='Intersection Mileposts'!$F$16,H307&lt;='Intersection Mileposts'!$G$16),"Y",IF(AND(H307&gt;='Intersection Mileposts'!$F$17,H307&lt;='Intersection Mileposts'!$G$17),"Y",IF(AND(H307&gt;='Intersection Mileposts'!$F$18,H307&lt;='Intersection Mileposts'!$G$18),"Y",IF(AND(H307&gt;='Intersection Mileposts'!$F$19,H307&lt;='Intersection Mileposts'!$G$19),"Y",IF(AND(H307&gt;='Intersection Mileposts'!$F$20,H307&lt;='Intersection Mileposts'!$G$20),"Y",IF(AND(H307&gt;='Intersection Mileposts'!$F$21,H307&lt;='Intersection Mileposts'!$G$21),"Y",IF(AND(H307&gt;='Intersection Mileposts'!$F$22,H307&lt;='Intersection Mileposts'!$G$22),"Y",IF(AND(H307&gt;='Intersection Mileposts'!$F$23,H307&lt;='Intersection Mileposts'!$G$23),"Y",IF(AND(H307&gt;='Intersection Mileposts'!$F$24,H307&lt;='Intersection Mileposts'!$G$24),"Y",IF(AND(H307&gt;='Intersection Mileposts'!$F$25,H307&lt;='Intersection Mileposts'!$G$25),"Y",IF(AND(H307&gt;='Intersection Mileposts'!$F$26,H307&lt;='Intersection Mileposts'!$G$26),"Y",IF(AND(H307&gt;='Intersection Mileposts'!$F$27,H307&lt;='Intersection Mileposts'!$G$27),"Y",IF(AND(H307&gt;='Intersection Mileposts'!$F$28,H307&lt;='Intersection Mileposts'!$G$28),"Y",IF(AND(H307&gt;='Intersection Mileposts'!$F$29,H307&lt;='Intersection Mileposts'!$G$29),"Y", IF(AND(H307&gt;='Intersection Mileposts'!$F$30,H307&lt;='Intersection Mileposts'!$G$30),"Y",IF(AND(H307&gt;='Intersection Mileposts'!$F$31,H307&lt;='Intersection Mileposts'!$G$31),"Y",IF(AND(H307&gt;='Intersection Mileposts'!$F$32,H307&lt;='Intersection Mileposts'!$G$32),"Y",IF(AND(H307&gt;='Intersection Mileposts'!$F$33,H307&lt;='Intersection Mileposts'!$G$33),"Y",IF(AND(H307&gt;='Intersection Mileposts'!$F$34,H307&lt;='Intersection Mileposts'!$G$34),"Y",IF(AND(H307&gt;='Intersection Mileposts'!$F$35,H307&lt;='Intersection Mileposts'!$G$35),"Y",IF(AND(H307&gt;='Intersection Mileposts'!$F$36,H307&lt;='Intersection Mileposts'!$G$36),"Y",IF(AND(H307&gt;='Intersection Mileposts'!$F$37,H307&lt;='Intersection Mileposts'!$G$37),"Y",IF(AND(H307&gt;='Intersection Mileposts'!$F$38,H307&lt;='Intersection Mileposts'!$G$38),"Y",IF(AND(H307&gt;='Intersection Mileposts'!$F$39,H307&lt;='Intersection Mileposts'!$G$39),"Y","N"))))))))))))))))))))))))))))))))))))</f>
        <v/>
      </c>
    </row>
    <row r="308" spans="1:46" x14ac:dyDescent="0.35">
      <c r="A308" s="271"/>
      <c r="B308" s="269"/>
      <c r="C308" s="270"/>
      <c r="D308" s="270"/>
      <c r="E308" s="270"/>
      <c r="F308" s="270"/>
      <c r="G308" s="272"/>
      <c r="H308" s="273"/>
      <c r="I308" s="271"/>
      <c r="J308" s="268"/>
      <c r="K308" s="268"/>
      <c r="L308" s="274"/>
      <c r="M308" s="275"/>
      <c r="N308" s="276"/>
      <c r="P308" s="291" t="str">
        <f>IF(R308 = "", "", COUNT($R$4:R308))</f>
        <v/>
      </c>
      <c r="Q308" s="291" t="str">
        <f t="shared" si="33"/>
        <v/>
      </c>
      <c r="R308" s="292" t="str">
        <f t="shared" si="34"/>
        <v/>
      </c>
      <c r="S308" s="293" t="str">
        <f t="shared" si="36"/>
        <v/>
      </c>
      <c r="T308" s="294" t="str">
        <f t="shared" si="37"/>
        <v/>
      </c>
      <c r="U308" s="295" t="str">
        <f t="shared" si="38"/>
        <v/>
      </c>
      <c r="V308" s="296" t="str">
        <f t="shared" si="39"/>
        <v/>
      </c>
      <c r="W308" s="8"/>
      <c r="AR308" s="2" t="str">
        <f t="shared" si="40"/>
        <v/>
      </c>
      <c r="AS308" s="2" t="str">
        <f t="shared" si="35"/>
        <v/>
      </c>
      <c r="AT308" s="2" t="str">
        <f>IF(AR308="","",IF(AND(H308&gt;='Intersection Mileposts'!$F$5,H308&lt;='Intersection Mileposts'!$G$5),"Y",IF(AND(H308&gt;='Intersection Mileposts'!$F$6,H308&lt;='Intersection Mileposts'!$G$6),"Y",IF(AND(H308&gt;='Intersection Mileposts'!$F$7,H308&lt;='Intersection Mileposts'!$G$7),"Y",IF(AND(H308&gt;='Intersection Mileposts'!$F$8,H308&lt;='Intersection Mileposts'!$G$8),"Y",IF(AND(H308&gt;='Intersection Mileposts'!$F$9,H308&lt;='Intersection Mileposts'!$G$9),"Y",IF(AND(H308&gt;='Intersection Mileposts'!$F$10,H308&lt;='Intersection Mileposts'!$G$10),"Y",IF(AND(H308&gt;='Intersection Mileposts'!$F$11,H308&lt;='Intersection Mileposts'!$G$11),"Y",IF(AND(H308&gt;='Intersection Mileposts'!$F$12,H308&lt;='Intersection Mileposts'!$G$12),"Y",IF(AND(H308&gt;='Intersection Mileposts'!$F$13,H308&lt;='Intersection Mileposts'!$G$13),"Y",IF(AND(H308&gt;='Intersection Mileposts'!$F$14,H308&lt;='Intersection Mileposts'!$G$14),"Y",IF(AND(H308&gt;='Intersection Mileposts'!$F$15,H308&lt;='Intersection Mileposts'!$G$15),"Y",IF(AND(H308&gt;='Intersection Mileposts'!$F$16,H308&lt;='Intersection Mileposts'!$G$16),"Y",IF(AND(H308&gt;='Intersection Mileposts'!$F$17,H308&lt;='Intersection Mileposts'!$G$17),"Y",IF(AND(H308&gt;='Intersection Mileposts'!$F$18,H308&lt;='Intersection Mileposts'!$G$18),"Y",IF(AND(H308&gt;='Intersection Mileposts'!$F$19,H308&lt;='Intersection Mileposts'!$G$19),"Y",IF(AND(H308&gt;='Intersection Mileposts'!$F$20,H308&lt;='Intersection Mileposts'!$G$20),"Y",IF(AND(H308&gt;='Intersection Mileposts'!$F$21,H308&lt;='Intersection Mileposts'!$G$21),"Y",IF(AND(H308&gt;='Intersection Mileposts'!$F$22,H308&lt;='Intersection Mileposts'!$G$22),"Y",IF(AND(H308&gt;='Intersection Mileposts'!$F$23,H308&lt;='Intersection Mileposts'!$G$23),"Y",IF(AND(H308&gt;='Intersection Mileposts'!$F$24,H308&lt;='Intersection Mileposts'!$G$24),"Y",IF(AND(H308&gt;='Intersection Mileposts'!$F$25,H308&lt;='Intersection Mileposts'!$G$25),"Y",IF(AND(H308&gt;='Intersection Mileposts'!$F$26,H308&lt;='Intersection Mileposts'!$G$26),"Y",IF(AND(H308&gt;='Intersection Mileposts'!$F$27,H308&lt;='Intersection Mileposts'!$G$27),"Y",IF(AND(H308&gt;='Intersection Mileposts'!$F$28,H308&lt;='Intersection Mileposts'!$G$28),"Y",IF(AND(H308&gt;='Intersection Mileposts'!$F$29,H308&lt;='Intersection Mileposts'!$G$29),"Y", IF(AND(H308&gt;='Intersection Mileposts'!$F$30,H308&lt;='Intersection Mileposts'!$G$30),"Y",IF(AND(H308&gt;='Intersection Mileposts'!$F$31,H308&lt;='Intersection Mileposts'!$G$31),"Y",IF(AND(H308&gt;='Intersection Mileposts'!$F$32,H308&lt;='Intersection Mileposts'!$G$32),"Y",IF(AND(H308&gt;='Intersection Mileposts'!$F$33,H308&lt;='Intersection Mileposts'!$G$33),"Y",IF(AND(H308&gt;='Intersection Mileposts'!$F$34,H308&lt;='Intersection Mileposts'!$G$34),"Y",IF(AND(H308&gt;='Intersection Mileposts'!$F$35,H308&lt;='Intersection Mileposts'!$G$35),"Y",IF(AND(H308&gt;='Intersection Mileposts'!$F$36,H308&lt;='Intersection Mileposts'!$G$36),"Y",IF(AND(H308&gt;='Intersection Mileposts'!$F$37,H308&lt;='Intersection Mileposts'!$G$37),"Y",IF(AND(H308&gt;='Intersection Mileposts'!$F$38,H308&lt;='Intersection Mileposts'!$G$38),"Y",IF(AND(H308&gt;='Intersection Mileposts'!$F$39,H308&lt;='Intersection Mileposts'!$G$39),"Y","N"))))))))))))))))))))))))))))))))))))</f>
        <v/>
      </c>
    </row>
    <row r="309" spans="1:46" x14ac:dyDescent="0.35">
      <c r="A309" s="271"/>
      <c r="B309" s="269"/>
      <c r="C309" s="270"/>
      <c r="D309" s="270"/>
      <c r="E309" s="270"/>
      <c r="F309" s="270"/>
      <c r="G309" s="272"/>
      <c r="H309" s="273"/>
      <c r="I309" s="271"/>
      <c r="J309" s="268"/>
      <c r="K309" s="268"/>
      <c r="L309" s="274"/>
      <c r="M309" s="275"/>
      <c r="N309" s="276"/>
      <c r="P309" s="291" t="str">
        <f>IF(R309 = "", "", COUNT($R$4:R309))</f>
        <v/>
      </c>
      <c r="Q309" s="291" t="str">
        <f t="shared" si="33"/>
        <v/>
      </c>
      <c r="R309" s="292" t="str">
        <f t="shared" si="34"/>
        <v/>
      </c>
      <c r="S309" s="293" t="str">
        <f t="shared" si="36"/>
        <v/>
      </c>
      <c r="T309" s="294" t="str">
        <f t="shared" si="37"/>
        <v/>
      </c>
      <c r="U309" s="295" t="str">
        <f t="shared" si="38"/>
        <v/>
      </c>
      <c r="V309" s="296" t="str">
        <f t="shared" si="39"/>
        <v/>
      </c>
      <c r="W309" s="8"/>
      <c r="AR309" s="2" t="str">
        <f t="shared" si="40"/>
        <v/>
      </c>
      <c r="AS309" s="2" t="str">
        <f t="shared" si="35"/>
        <v/>
      </c>
      <c r="AT309" s="2" t="str">
        <f>IF(AR309="","",IF(AND(H309&gt;='Intersection Mileposts'!$F$5,H309&lt;='Intersection Mileposts'!$G$5),"Y",IF(AND(H309&gt;='Intersection Mileposts'!$F$6,H309&lt;='Intersection Mileposts'!$G$6),"Y",IF(AND(H309&gt;='Intersection Mileposts'!$F$7,H309&lt;='Intersection Mileposts'!$G$7),"Y",IF(AND(H309&gt;='Intersection Mileposts'!$F$8,H309&lt;='Intersection Mileposts'!$G$8),"Y",IF(AND(H309&gt;='Intersection Mileposts'!$F$9,H309&lt;='Intersection Mileposts'!$G$9),"Y",IF(AND(H309&gt;='Intersection Mileposts'!$F$10,H309&lt;='Intersection Mileposts'!$G$10),"Y",IF(AND(H309&gt;='Intersection Mileposts'!$F$11,H309&lt;='Intersection Mileposts'!$G$11),"Y",IF(AND(H309&gt;='Intersection Mileposts'!$F$12,H309&lt;='Intersection Mileposts'!$G$12),"Y",IF(AND(H309&gt;='Intersection Mileposts'!$F$13,H309&lt;='Intersection Mileposts'!$G$13),"Y",IF(AND(H309&gt;='Intersection Mileposts'!$F$14,H309&lt;='Intersection Mileposts'!$G$14),"Y",IF(AND(H309&gt;='Intersection Mileposts'!$F$15,H309&lt;='Intersection Mileposts'!$G$15),"Y",IF(AND(H309&gt;='Intersection Mileposts'!$F$16,H309&lt;='Intersection Mileposts'!$G$16),"Y",IF(AND(H309&gt;='Intersection Mileposts'!$F$17,H309&lt;='Intersection Mileposts'!$G$17),"Y",IF(AND(H309&gt;='Intersection Mileposts'!$F$18,H309&lt;='Intersection Mileposts'!$G$18),"Y",IF(AND(H309&gt;='Intersection Mileposts'!$F$19,H309&lt;='Intersection Mileposts'!$G$19),"Y",IF(AND(H309&gt;='Intersection Mileposts'!$F$20,H309&lt;='Intersection Mileposts'!$G$20),"Y",IF(AND(H309&gt;='Intersection Mileposts'!$F$21,H309&lt;='Intersection Mileposts'!$G$21),"Y",IF(AND(H309&gt;='Intersection Mileposts'!$F$22,H309&lt;='Intersection Mileposts'!$G$22),"Y",IF(AND(H309&gt;='Intersection Mileposts'!$F$23,H309&lt;='Intersection Mileposts'!$G$23),"Y",IF(AND(H309&gt;='Intersection Mileposts'!$F$24,H309&lt;='Intersection Mileposts'!$G$24),"Y",IF(AND(H309&gt;='Intersection Mileposts'!$F$25,H309&lt;='Intersection Mileposts'!$G$25),"Y",IF(AND(H309&gt;='Intersection Mileposts'!$F$26,H309&lt;='Intersection Mileposts'!$G$26),"Y",IF(AND(H309&gt;='Intersection Mileposts'!$F$27,H309&lt;='Intersection Mileposts'!$G$27),"Y",IF(AND(H309&gt;='Intersection Mileposts'!$F$28,H309&lt;='Intersection Mileposts'!$G$28),"Y",IF(AND(H309&gt;='Intersection Mileposts'!$F$29,H309&lt;='Intersection Mileposts'!$G$29),"Y", IF(AND(H309&gt;='Intersection Mileposts'!$F$30,H309&lt;='Intersection Mileposts'!$G$30),"Y",IF(AND(H309&gt;='Intersection Mileposts'!$F$31,H309&lt;='Intersection Mileposts'!$G$31),"Y",IF(AND(H309&gt;='Intersection Mileposts'!$F$32,H309&lt;='Intersection Mileposts'!$G$32),"Y",IF(AND(H309&gt;='Intersection Mileposts'!$F$33,H309&lt;='Intersection Mileposts'!$G$33),"Y",IF(AND(H309&gt;='Intersection Mileposts'!$F$34,H309&lt;='Intersection Mileposts'!$G$34),"Y",IF(AND(H309&gt;='Intersection Mileposts'!$F$35,H309&lt;='Intersection Mileposts'!$G$35),"Y",IF(AND(H309&gt;='Intersection Mileposts'!$F$36,H309&lt;='Intersection Mileposts'!$G$36),"Y",IF(AND(H309&gt;='Intersection Mileposts'!$F$37,H309&lt;='Intersection Mileposts'!$G$37),"Y",IF(AND(H309&gt;='Intersection Mileposts'!$F$38,H309&lt;='Intersection Mileposts'!$G$38),"Y",IF(AND(H309&gt;='Intersection Mileposts'!$F$39,H309&lt;='Intersection Mileposts'!$G$39),"Y","N"))))))))))))))))))))))))))))))))))))</f>
        <v/>
      </c>
    </row>
    <row r="310" spans="1:46" x14ac:dyDescent="0.35">
      <c r="A310" s="271"/>
      <c r="B310" s="269"/>
      <c r="C310" s="270"/>
      <c r="D310" s="270"/>
      <c r="E310" s="270"/>
      <c r="F310" s="270"/>
      <c r="G310" s="272"/>
      <c r="H310" s="273"/>
      <c r="I310" s="271"/>
      <c r="J310" s="268"/>
      <c r="K310" s="268"/>
      <c r="L310" s="274"/>
      <c r="M310" s="275"/>
      <c r="N310" s="276"/>
      <c r="P310" s="291" t="str">
        <f>IF(R310 = "", "", COUNT($R$4:R310))</f>
        <v/>
      </c>
      <c r="Q310" s="291" t="str">
        <f t="shared" si="33"/>
        <v/>
      </c>
      <c r="R310" s="292" t="str">
        <f t="shared" si="34"/>
        <v/>
      </c>
      <c r="S310" s="293" t="str">
        <f t="shared" si="36"/>
        <v/>
      </c>
      <c r="T310" s="294" t="str">
        <f t="shared" si="37"/>
        <v/>
      </c>
      <c r="U310" s="295" t="str">
        <f t="shared" si="38"/>
        <v/>
      </c>
      <c r="V310" s="296" t="str">
        <f t="shared" si="39"/>
        <v/>
      </c>
      <c r="W310" s="8"/>
      <c r="AR310" s="2" t="str">
        <f t="shared" si="40"/>
        <v/>
      </c>
      <c r="AS310" s="2" t="str">
        <f t="shared" si="35"/>
        <v/>
      </c>
      <c r="AT310" s="2" t="str">
        <f>IF(AR310="","",IF(AND(H310&gt;='Intersection Mileposts'!$F$5,H310&lt;='Intersection Mileposts'!$G$5),"Y",IF(AND(H310&gt;='Intersection Mileposts'!$F$6,H310&lt;='Intersection Mileposts'!$G$6),"Y",IF(AND(H310&gt;='Intersection Mileposts'!$F$7,H310&lt;='Intersection Mileposts'!$G$7),"Y",IF(AND(H310&gt;='Intersection Mileposts'!$F$8,H310&lt;='Intersection Mileposts'!$G$8),"Y",IF(AND(H310&gt;='Intersection Mileposts'!$F$9,H310&lt;='Intersection Mileposts'!$G$9),"Y",IF(AND(H310&gt;='Intersection Mileposts'!$F$10,H310&lt;='Intersection Mileposts'!$G$10),"Y",IF(AND(H310&gt;='Intersection Mileposts'!$F$11,H310&lt;='Intersection Mileposts'!$G$11),"Y",IF(AND(H310&gt;='Intersection Mileposts'!$F$12,H310&lt;='Intersection Mileposts'!$G$12),"Y",IF(AND(H310&gt;='Intersection Mileposts'!$F$13,H310&lt;='Intersection Mileposts'!$G$13),"Y",IF(AND(H310&gt;='Intersection Mileposts'!$F$14,H310&lt;='Intersection Mileposts'!$G$14),"Y",IF(AND(H310&gt;='Intersection Mileposts'!$F$15,H310&lt;='Intersection Mileposts'!$G$15),"Y",IF(AND(H310&gt;='Intersection Mileposts'!$F$16,H310&lt;='Intersection Mileposts'!$G$16),"Y",IF(AND(H310&gt;='Intersection Mileposts'!$F$17,H310&lt;='Intersection Mileposts'!$G$17),"Y",IF(AND(H310&gt;='Intersection Mileposts'!$F$18,H310&lt;='Intersection Mileposts'!$G$18),"Y",IF(AND(H310&gt;='Intersection Mileposts'!$F$19,H310&lt;='Intersection Mileposts'!$G$19),"Y",IF(AND(H310&gt;='Intersection Mileposts'!$F$20,H310&lt;='Intersection Mileposts'!$G$20),"Y",IF(AND(H310&gt;='Intersection Mileposts'!$F$21,H310&lt;='Intersection Mileposts'!$G$21),"Y",IF(AND(H310&gt;='Intersection Mileposts'!$F$22,H310&lt;='Intersection Mileposts'!$G$22),"Y",IF(AND(H310&gt;='Intersection Mileposts'!$F$23,H310&lt;='Intersection Mileposts'!$G$23),"Y",IF(AND(H310&gt;='Intersection Mileposts'!$F$24,H310&lt;='Intersection Mileposts'!$G$24),"Y",IF(AND(H310&gt;='Intersection Mileposts'!$F$25,H310&lt;='Intersection Mileposts'!$G$25),"Y",IF(AND(H310&gt;='Intersection Mileposts'!$F$26,H310&lt;='Intersection Mileposts'!$G$26),"Y",IF(AND(H310&gt;='Intersection Mileposts'!$F$27,H310&lt;='Intersection Mileposts'!$G$27),"Y",IF(AND(H310&gt;='Intersection Mileposts'!$F$28,H310&lt;='Intersection Mileposts'!$G$28),"Y",IF(AND(H310&gt;='Intersection Mileposts'!$F$29,H310&lt;='Intersection Mileposts'!$G$29),"Y", IF(AND(H310&gt;='Intersection Mileposts'!$F$30,H310&lt;='Intersection Mileposts'!$G$30),"Y",IF(AND(H310&gt;='Intersection Mileposts'!$F$31,H310&lt;='Intersection Mileposts'!$G$31),"Y",IF(AND(H310&gt;='Intersection Mileposts'!$F$32,H310&lt;='Intersection Mileposts'!$G$32),"Y",IF(AND(H310&gt;='Intersection Mileposts'!$F$33,H310&lt;='Intersection Mileposts'!$G$33),"Y",IF(AND(H310&gt;='Intersection Mileposts'!$F$34,H310&lt;='Intersection Mileposts'!$G$34),"Y",IF(AND(H310&gt;='Intersection Mileposts'!$F$35,H310&lt;='Intersection Mileposts'!$G$35),"Y",IF(AND(H310&gt;='Intersection Mileposts'!$F$36,H310&lt;='Intersection Mileposts'!$G$36),"Y",IF(AND(H310&gt;='Intersection Mileposts'!$F$37,H310&lt;='Intersection Mileposts'!$G$37),"Y",IF(AND(H310&gt;='Intersection Mileposts'!$F$38,H310&lt;='Intersection Mileposts'!$G$38),"Y",IF(AND(H310&gt;='Intersection Mileposts'!$F$39,H310&lt;='Intersection Mileposts'!$G$39),"Y","N"))))))))))))))))))))))))))))))))))))</f>
        <v/>
      </c>
    </row>
    <row r="311" spans="1:46" x14ac:dyDescent="0.35">
      <c r="A311" s="271"/>
      <c r="B311" s="269"/>
      <c r="C311" s="270"/>
      <c r="D311" s="270"/>
      <c r="E311" s="270"/>
      <c r="F311" s="270"/>
      <c r="G311" s="272"/>
      <c r="H311" s="273"/>
      <c r="I311" s="271"/>
      <c r="J311" s="268"/>
      <c r="K311" s="268"/>
      <c r="L311" s="274"/>
      <c r="M311" s="275"/>
      <c r="N311" s="276"/>
      <c r="P311" s="291" t="str">
        <f>IF(R311 = "", "", COUNT($R$4:R311))</f>
        <v/>
      </c>
      <c r="Q311" s="291" t="str">
        <f t="shared" si="33"/>
        <v/>
      </c>
      <c r="R311" s="292" t="str">
        <f t="shared" si="34"/>
        <v/>
      </c>
      <c r="S311" s="293" t="str">
        <f t="shared" si="36"/>
        <v/>
      </c>
      <c r="T311" s="294" t="str">
        <f t="shared" si="37"/>
        <v/>
      </c>
      <c r="U311" s="295" t="str">
        <f t="shared" si="38"/>
        <v/>
      </c>
      <c r="V311" s="296" t="str">
        <f t="shared" si="39"/>
        <v/>
      </c>
      <c r="W311" s="8"/>
      <c r="AR311" s="2" t="str">
        <f t="shared" si="40"/>
        <v/>
      </c>
      <c r="AS311" s="2" t="str">
        <f t="shared" si="35"/>
        <v/>
      </c>
      <c r="AT311" s="2" t="str">
        <f>IF(AR311="","",IF(AND(H311&gt;='Intersection Mileposts'!$F$5,H311&lt;='Intersection Mileposts'!$G$5),"Y",IF(AND(H311&gt;='Intersection Mileposts'!$F$6,H311&lt;='Intersection Mileposts'!$G$6),"Y",IF(AND(H311&gt;='Intersection Mileposts'!$F$7,H311&lt;='Intersection Mileposts'!$G$7),"Y",IF(AND(H311&gt;='Intersection Mileposts'!$F$8,H311&lt;='Intersection Mileposts'!$G$8),"Y",IF(AND(H311&gt;='Intersection Mileposts'!$F$9,H311&lt;='Intersection Mileposts'!$G$9),"Y",IF(AND(H311&gt;='Intersection Mileposts'!$F$10,H311&lt;='Intersection Mileposts'!$G$10),"Y",IF(AND(H311&gt;='Intersection Mileposts'!$F$11,H311&lt;='Intersection Mileposts'!$G$11),"Y",IF(AND(H311&gt;='Intersection Mileposts'!$F$12,H311&lt;='Intersection Mileposts'!$G$12),"Y",IF(AND(H311&gt;='Intersection Mileposts'!$F$13,H311&lt;='Intersection Mileposts'!$G$13),"Y",IF(AND(H311&gt;='Intersection Mileposts'!$F$14,H311&lt;='Intersection Mileposts'!$G$14),"Y",IF(AND(H311&gt;='Intersection Mileposts'!$F$15,H311&lt;='Intersection Mileposts'!$G$15),"Y",IF(AND(H311&gt;='Intersection Mileposts'!$F$16,H311&lt;='Intersection Mileposts'!$G$16),"Y",IF(AND(H311&gt;='Intersection Mileposts'!$F$17,H311&lt;='Intersection Mileposts'!$G$17),"Y",IF(AND(H311&gt;='Intersection Mileposts'!$F$18,H311&lt;='Intersection Mileposts'!$G$18),"Y",IF(AND(H311&gt;='Intersection Mileposts'!$F$19,H311&lt;='Intersection Mileposts'!$G$19),"Y",IF(AND(H311&gt;='Intersection Mileposts'!$F$20,H311&lt;='Intersection Mileposts'!$G$20),"Y",IF(AND(H311&gt;='Intersection Mileposts'!$F$21,H311&lt;='Intersection Mileposts'!$G$21),"Y",IF(AND(H311&gt;='Intersection Mileposts'!$F$22,H311&lt;='Intersection Mileposts'!$G$22),"Y",IF(AND(H311&gt;='Intersection Mileposts'!$F$23,H311&lt;='Intersection Mileposts'!$G$23),"Y",IF(AND(H311&gt;='Intersection Mileposts'!$F$24,H311&lt;='Intersection Mileposts'!$G$24),"Y",IF(AND(H311&gt;='Intersection Mileposts'!$F$25,H311&lt;='Intersection Mileposts'!$G$25),"Y",IF(AND(H311&gt;='Intersection Mileposts'!$F$26,H311&lt;='Intersection Mileposts'!$G$26),"Y",IF(AND(H311&gt;='Intersection Mileposts'!$F$27,H311&lt;='Intersection Mileposts'!$G$27),"Y",IF(AND(H311&gt;='Intersection Mileposts'!$F$28,H311&lt;='Intersection Mileposts'!$G$28),"Y",IF(AND(H311&gt;='Intersection Mileposts'!$F$29,H311&lt;='Intersection Mileposts'!$G$29),"Y", IF(AND(H311&gt;='Intersection Mileposts'!$F$30,H311&lt;='Intersection Mileposts'!$G$30),"Y",IF(AND(H311&gt;='Intersection Mileposts'!$F$31,H311&lt;='Intersection Mileposts'!$G$31),"Y",IF(AND(H311&gt;='Intersection Mileposts'!$F$32,H311&lt;='Intersection Mileposts'!$G$32),"Y",IF(AND(H311&gt;='Intersection Mileposts'!$F$33,H311&lt;='Intersection Mileposts'!$G$33),"Y",IF(AND(H311&gt;='Intersection Mileposts'!$F$34,H311&lt;='Intersection Mileposts'!$G$34),"Y",IF(AND(H311&gt;='Intersection Mileposts'!$F$35,H311&lt;='Intersection Mileposts'!$G$35),"Y",IF(AND(H311&gt;='Intersection Mileposts'!$F$36,H311&lt;='Intersection Mileposts'!$G$36),"Y",IF(AND(H311&gt;='Intersection Mileposts'!$F$37,H311&lt;='Intersection Mileposts'!$G$37),"Y",IF(AND(H311&gt;='Intersection Mileposts'!$F$38,H311&lt;='Intersection Mileposts'!$G$38),"Y",IF(AND(H311&gt;='Intersection Mileposts'!$F$39,H311&lt;='Intersection Mileposts'!$G$39),"Y","N"))))))))))))))))))))))))))))))))))))</f>
        <v/>
      </c>
    </row>
    <row r="312" spans="1:46" x14ac:dyDescent="0.35">
      <c r="A312" s="271"/>
      <c r="B312" s="269"/>
      <c r="C312" s="270"/>
      <c r="D312" s="270"/>
      <c r="E312" s="270"/>
      <c r="F312" s="270"/>
      <c r="G312" s="272"/>
      <c r="H312" s="273"/>
      <c r="I312" s="271"/>
      <c r="J312" s="268"/>
      <c r="K312" s="268"/>
      <c r="L312" s="274"/>
      <c r="M312" s="275"/>
      <c r="N312" s="276"/>
      <c r="P312" s="291" t="str">
        <f>IF(R312 = "", "", COUNT($R$4:R312))</f>
        <v/>
      </c>
      <c r="Q312" s="291" t="str">
        <f t="shared" si="33"/>
        <v/>
      </c>
      <c r="R312" s="292" t="str">
        <f t="shared" si="34"/>
        <v/>
      </c>
      <c r="S312" s="293" t="str">
        <f t="shared" si="36"/>
        <v/>
      </c>
      <c r="T312" s="294" t="str">
        <f t="shared" si="37"/>
        <v/>
      </c>
      <c r="U312" s="295" t="str">
        <f t="shared" si="38"/>
        <v/>
      </c>
      <c r="V312" s="296" t="str">
        <f t="shared" si="39"/>
        <v/>
      </c>
      <c r="W312" s="8"/>
      <c r="AR312" s="2" t="str">
        <f t="shared" si="40"/>
        <v/>
      </c>
      <c r="AS312" s="2" t="str">
        <f t="shared" si="35"/>
        <v/>
      </c>
      <c r="AT312" s="2" t="str">
        <f>IF(AR312="","",IF(AND(H312&gt;='Intersection Mileposts'!$F$5,H312&lt;='Intersection Mileposts'!$G$5),"Y",IF(AND(H312&gt;='Intersection Mileposts'!$F$6,H312&lt;='Intersection Mileposts'!$G$6),"Y",IF(AND(H312&gt;='Intersection Mileposts'!$F$7,H312&lt;='Intersection Mileposts'!$G$7),"Y",IF(AND(H312&gt;='Intersection Mileposts'!$F$8,H312&lt;='Intersection Mileposts'!$G$8),"Y",IF(AND(H312&gt;='Intersection Mileposts'!$F$9,H312&lt;='Intersection Mileposts'!$G$9),"Y",IF(AND(H312&gt;='Intersection Mileposts'!$F$10,H312&lt;='Intersection Mileposts'!$G$10),"Y",IF(AND(H312&gt;='Intersection Mileposts'!$F$11,H312&lt;='Intersection Mileposts'!$G$11),"Y",IF(AND(H312&gt;='Intersection Mileposts'!$F$12,H312&lt;='Intersection Mileposts'!$G$12),"Y",IF(AND(H312&gt;='Intersection Mileposts'!$F$13,H312&lt;='Intersection Mileposts'!$G$13),"Y",IF(AND(H312&gt;='Intersection Mileposts'!$F$14,H312&lt;='Intersection Mileposts'!$G$14),"Y",IF(AND(H312&gt;='Intersection Mileposts'!$F$15,H312&lt;='Intersection Mileposts'!$G$15),"Y",IF(AND(H312&gt;='Intersection Mileposts'!$F$16,H312&lt;='Intersection Mileposts'!$G$16),"Y",IF(AND(H312&gt;='Intersection Mileposts'!$F$17,H312&lt;='Intersection Mileposts'!$G$17),"Y",IF(AND(H312&gt;='Intersection Mileposts'!$F$18,H312&lt;='Intersection Mileposts'!$G$18),"Y",IF(AND(H312&gt;='Intersection Mileposts'!$F$19,H312&lt;='Intersection Mileposts'!$G$19),"Y",IF(AND(H312&gt;='Intersection Mileposts'!$F$20,H312&lt;='Intersection Mileposts'!$G$20),"Y",IF(AND(H312&gt;='Intersection Mileposts'!$F$21,H312&lt;='Intersection Mileposts'!$G$21),"Y",IF(AND(H312&gt;='Intersection Mileposts'!$F$22,H312&lt;='Intersection Mileposts'!$G$22),"Y",IF(AND(H312&gt;='Intersection Mileposts'!$F$23,H312&lt;='Intersection Mileposts'!$G$23),"Y",IF(AND(H312&gt;='Intersection Mileposts'!$F$24,H312&lt;='Intersection Mileposts'!$G$24),"Y",IF(AND(H312&gt;='Intersection Mileposts'!$F$25,H312&lt;='Intersection Mileposts'!$G$25),"Y",IF(AND(H312&gt;='Intersection Mileposts'!$F$26,H312&lt;='Intersection Mileposts'!$G$26),"Y",IF(AND(H312&gt;='Intersection Mileposts'!$F$27,H312&lt;='Intersection Mileposts'!$G$27),"Y",IF(AND(H312&gt;='Intersection Mileposts'!$F$28,H312&lt;='Intersection Mileposts'!$G$28),"Y",IF(AND(H312&gt;='Intersection Mileposts'!$F$29,H312&lt;='Intersection Mileposts'!$G$29),"Y", IF(AND(H312&gt;='Intersection Mileposts'!$F$30,H312&lt;='Intersection Mileposts'!$G$30),"Y",IF(AND(H312&gt;='Intersection Mileposts'!$F$31,H312&lt;='Intersection Mileposts'!$G$31),"Y",IF(AND(H312&gt;='Intersection Mileposts'!$F$32,H312&lt;='Intersection Mileposts'!$G$32),"Y",IF(AND(H312&gt;='Intersection Mileposts'!$F$33,H312&lt;='Intersection Mileposts'!$G$33),"Y",IF(AND(H312&gt;='Intersection Mileposts'!$F$34,H312&lt;='Intersection Mileposts'!$G$34),"Y",IF(AND(H312&gt;='Intersection Mileposts'!$F$35,H312&lt;='Intersection Mileposts'!$G$35),"Y",IF(AND(H312&gt;='Intersection Mileposts'!$F$36,H312&lt;='Intersection Mileposts'!$G$36),"Y",IF(AND(H312&gt;='Intersection Mileposts'!$F$37,H312&lt;='Intersection Mileposts'!$G$37),"Y",IF(AND(H312&gt;='Intersection Mileposts'!$F$38,H312&lt;='Intersection Mileposts'!$G$38),"Y",IF(AND(H312&gt;='Intersection Mileposts'!$F$39,H312&lt;='Intersection Mileposts'!$G$39),"Y","N"))))))))))))))))))))))))))))))))))))</f>
        <v/>
      </c>
    </row>
    <row r="313" spans="1:46" x14ac:dyDescent="0.35">
      <c r="A313" s="271"/>
      <c r="B313" s="269"/>
      <c r="C313" s="270"/>
      <c r="D313" s="270"/>
      <c r="E313" s="270"/>
      <c r="F313" s="270"/>
      <c r="G313" s="272"/>
      <c r="H313" s="273"/>
      <c r="I313" s="271"/>
      <c r="J313" s="268"/>
      <c r="K313" s="268"/>
      <c r="L313" s="274"/>
      <c r="M313" s="275"/>
      <c r="N313" s="276"/>
      <c r="P313" s="291" t="str">
        <f>IF(R313 = "", "", COUNT($R$4:R313))</f>
        <v/>
      </c>
      <c r="Q313" s="291" t="str">
        <f t="shared" si="33"/>
        <v/>
      </c>
      <c r="R313" s="292" t="str">
        <f t="shared" si="34"/>
        <v/>
      </c>
      <c r="S313" s="293" t="str">
        <f t="shared" si="36"/>
        <v/>
      </c>
      <c r="T313" s="294" t="str">
        <f t="shared" si="37"/>
        <v/>
      </c>
      <c r="U313" s="295" t="str">
        <f t="shared" si="38"/>
        <v/>
      </c>
      <c r="V313" s="296" t="str">
        <f t="shared" si="39"/>
        <v/>
      </c>
      <c r="W313" s="8"/>
      <c r="AR313" s="2" t="str">
        <f t="shared" si="40"/>
        <v/>
      </c>
      <c r="AS313" s="2" t="str">
        <f t="shared" si="35"/>
        <v/>
      </c>
      <c r="AT313" s="2" t="str">
        <f>IF(AR313="","",IF(AND(H313&gt;='Intersection Mileposts'!$F$5,H313&lt;='Intersection Mileposts'!$G$5),"Y",IF(AND(H313&gt;='Intersection Mileposts'!$F$6,H313&lt;='Intersection Mileposts'!$G$6),"Y",IF(AND(H313&gt;='Intersection Mileposts'!$F$7,H313&lt;='Intersection Mileposts'!$G$7),"Y",IF(AND(H313&gt;='Intersection Mileposts'!$F$8,H313&lt;='Intersection Mileposts'!$G$8),"Y",IF(AND(H313&gt;='Intersection Mileposts'!$F$9,H313&lt;='Intersection Mileposts'!$G$9),"Y",IF(AND(H313&gt;='Intersection Mileposts'!$F$10,H313&lt;='Intersection Mileposts'!$G$10),"Y",IF(AND(H313&gt;='Intersection Mileposts'!$F$11,H313&lt;='Intersection Mileposts'!$G$11),"Y",IF(AND(H313&gt;='Intersection Mileposts'!$F$12,H313&lt;='Intersection Mileposts'!$G$12),"Y",IF(AND(H313&gt;='Intersection Mileposts'!$F$13,H313&lt;='Intersection Mileposts'!$G$13),"Y",IF(AND(H313&gt;='Intersection Mileposts'!$F$14,H313&lt;='Intersection Mileposts'!$G$14),"Y",IF(AND(H313&gt;='Intersection Mileposts'!$F$15,H313&lt;='Intersection Mileposts'!$G$15),"Y",IF(AND(H313&gt;='Intersection Mileposts'!$F$16,H313&lt;='Intersection Mileposts'!$G$16),"Y",IF(AND(H313&gt;='Intersection Mileposts'!$F$17,H313&lt;='Intersection Mileposts'!$G$17),"Y",IF(AND(H313&gt;='Intersection Mileposts'!$F$18,H313&lt;='Intersection Mileposts'!$G$18),"Y",IF(AND(H313&gt;='Intersection Mileposts'!$F$19,H313&lt;='Intersection Mileposts'!$G$19),"Y",IF(AND(H313&gt;='Intersection Mileposts'!$F$20,H313&lt;='Intersection Mileposts'!$G$20),"Y",IF(AND(H313&gt;='Intersection Mileposts'!$F$21,H313&lt;='Intersection Mileposts'!$G$21),"Y",IF(AND(H313&gt;='Intersection Mileposts'!$F$22,H313&lt;='Intersection Mileposts'!$G$22),"Y",IF(AND(H313&gt;='Intersection Mileposts'!$F$23,H313&lt;='Intersection Mileposts'!$G$23),"Y",IF(AND(H313&gt;='Intersection Mileposts'!$F$24,H313&lt;='Intersection Mileposts'!$G$24),"Y",IF(AND(H313&gt;='Intersection Mileposts'!$F$25,H313&lt;='Intersection Mileposts'!$G$25),"Y",IF(AND(H313&gt;='Intersection Mileposts'!$F$26,H313&lt;='Intersection Mileposts'!$G$26),"Y",IF(AND(H313&gt;='Intersection Mileposts'!$F$27,H313&lt;='Intersection Mileposts'!$G$27),"Y",IF(AND(H313&gt;='Intersection Mileposts'!$F$28,H313&lt;='Intersection Mileposts'!$G$28),"Y",IF(AND(H313&gt;='Intersection Mileposts'!$F$29,H313&lt;='Intersection Mileposts'!$G$29),"Y", IF(AND(H313&gt;='Intersection Mileposts'!$F$30,H313&lt;='Intersection Mileposts'!$G$30),"Y",IF(AND(H313&gt;='Intersection Mileposts'!$F$31,H313&lt;='Intersection Mileposts'!$G$31),"Y",IF(AND(H313&gt;='Intersection Mileposts'!$F$32,H313&lt;='Intersection Mileposts'!$G$32),"Y",IF(AND(H313&gt;='Intersection Mileposts'!$F$33,H313&lt;='Intersection Mileposts'!$G$33),"Y",IF(AND(H313&gt;='Intersection Mileposts'!$F$34,H313&lt;='Intersection Mileposts'!$G$34),"Y",IF(AND(H313&gt;='Intersection Mileposts'!$F$35,H313&lt;='Intersection Mileposts'!$G$35),"Y",IF(AND(H313&gt;='Intersection Mileposts'!$F$36,H313&lt;='Intersection Mileposts'!$G$36),"Y",IF(AND(H313&gt;='Intersection Mileposts'!$F$37,H313&lt;='Intersection Mileposts'!$G$37),"Y",IF(AND(H313&gt;='Intersection Mileposts'!$F$38,H313&lt;='Intersection Mileposts'!$G$38),"Y",IF(AND(H313&gt;='Intersection Mileposts'!$F$39,H313&lt;='Intersection Mileposts'!$G$39),"Y","N"))))))))))))))))))))))))))))))))))))</f>
        <v/>
      </c>
    </row>
    <row r="314" spans="1:46" x14ac:dyDescent="0.35">
      <c r="A314" s="271"/>
      <c r="B314" s="269"/>
      <c r="C314" s="270"/>
      <c r="D314" s="270"/>
      <c r="E314" s="270"/>
      <c r="F314" s="270"/>
      <c r="G314" s="272"/>
      <c r="H314" s="273"/>
      <c r="I314" s="271"/>
      <c r="J314" s="268"/>
      <c r="K314" s="268"/>
      <c r="L314" s="274"/>
      <c r="M314" s="275"/>
      <c r="N314" s="276"/>
      <c r="P314" s="291" t="str">
        <f>IF(R314 = "", "", COUNT($R$4:R314))</f>
        <v/>
      </c>
      <c r="Q314" s="291" t="str">
        <f t="shared" si="33"/>
        <v/>
      </c>
      <c r="R314" s="292" t="str">
        <f t="shared" si="34"/>
        <v/>
      </c>
      <c r="S314" s="293" t="str">
        <f t="shared" si="36"/>
        <v/>
      </c>
      <c r="T314" s="294" t="str">
        <f t="shared" si="37"/>
        <v/>
      </c>
      <c r="U314" s="295" t="str">
        <f t="shared" si="38"/>
        <v/>
      </c>
      <c r="V314" s="296" t="str">
        <f t="shared" si="39"/>
        <v/>
      </c>
      <c r="W314" s="8"/>
      <c r="AR314" s="2" t="str">
        <f t="shared" si="40"/>
        <v/>
      </c>
      <c r="AS314" s="2" t="str">
        <f t="shared" si="35"/>
        <v/>
      </c>
      <c r="AT314" s="2" t="str">
        <f>IF(AR314="","",IF(AND(H314&gt;='Intersection Mileposts'!$F$5,H314&lt;='Intersection Mileposts'!$G$5),"Y",IF(AND(H314&gt;='Intersection Mileposts'!$F$6,H314&lt;='Intersection Mileposts'!$G$6),"Y",IF(AND(H314&gt;='Intersection Mileposts'!$F$7,H314&lt;='Intersection Mileposts'!$G$7),"Y",IF(AND(H314&gt;='Intersection Mileposts'!$F$8,H314&lt;='Intersection Mileposts'!$G$8),"Y",IF(AND(H314&gt;='Intersection Mileposts'!$F$9,H314&lt;='Intersection Mileposts'!$G$9),"Y",IF(AND(H314&gt;='Intersection Mileposts'!$F$10,H314&lt;='Intersection Mileposts'!$G$10),"Y",IF(AND(H314&gt;='Intersection Mileposts'!$F$11,H314&lt;='Intersection Mileposts'!$G$11),"Y",IF(AND(H314&gt;='Intersection Mileposts'!$F$12,H314&lt;='Intersection Mileposts'!$G$12),"Y",IF(AND(H314&gt;='Intersection Mileposts'!$F$13,H314&lt;='Intersection Mileposts'!$G$13),"Y",IF(AND(H314&gt;='Intersection Mileposts'!$F$14,H314&lt;='Intersection Mileposts'!$G$14),"Y",IF(AND(H314&gt;='Intersection Mileposts'!$F$15,H314&lt;='Intersection Mileposts'!$G$15),"Y",IF(AND(H314&gt;='Intersection Mileposts'!$F$16,H314&lt;='Intersection Mileposts'!$G$16),"Y",IF(AND(H314&gt;='Intersection Mileposts'!$F$17,H314&lt;='Intersection Mileposts'!$G$17),"Y",IF(AND(H314&gt;='Intersection Mileposts'!$F$18,H314&lt;='Intersection Mileposts'!$G$18),"Y",IF(AND(H314&gt;='Intersection Mileposts'!$F$19,H314&lt;='Intersection Mileposts'!$G$19),"Y",IF(AND(H314&gt;='Intersection Mileposts'!$F$20,H314&lt;='Intersection Mileposts'!$G$20),"Y",IF(AND(H314&gt;='Intersection Mileposts'!$F$21,H314&lt;='Intersection Mileposts'!$G$21),"Y",IF(AND(H314&gt;='Intersection Mileposts'!$F$22,H314&lt;='Intersection Mileposts'!$G$22),"Y",IF(AND(H314&gt;='Intersection Mileposts'!$F$23,H314&lt;='Intersection Mileposts'!$G$23),"Y",IF(AND(H314&gt;='Intersection Mileposts'!$F$24,H314&lt;='Intersection Mileposts'!$G$24),"Y",IF(AND(H314&gt;='Intersection Mileposts'!$F$25,H314&lt;='Intersection Mileposts'!$G$25),"Y",IF(AND(H314&gt;='Intersection Mileposts'!$F$26,H314&lt;='Intersection Mileposts'!$G$26),"Y",IF(AND(H314&gt;='Intersection Mileposts'!$F$27,H314&lt;='Intersection Mileposts'!$G$27),"Y",IF(AND(H314&gt;='Intersection Mileposts'!$F$28,H314&lt;='Intersection Mileposts'!$G$28),"Y",IF(AND(H314&gt;='Intersection Mileposts'!$F$29,H314&lt;='Intersection Mileposts'!$G$29),"Y", IF(AND(H314&gt;='Intersection Mileposts'!$F$30,H314&lt;='Intersection Mileposts'!$G$30),"Y",IF(AND(H314&gt;='Intersection Mileposts'!$F$31,H314&lt;='Intersection Mileposts'!$G$31),"Y",IF(AND(H314&gt;='Intersection Mileposts'!$F$32,H314&lt;='Intersection Mileposts'!$G$32),"Y",IF(AND(H314&gt;='Intersection Mileposts'!$F$33,H314&lt;='Intersection Mileposts'!$G$33),"Y",IF(AND(H314&gt;='Intersection Mileposts'!$F$34,H314&lt;='Intersection Mileposts'!$G$34),"Y",IF(AND(H314&gt;='Intersection Mileposts'!$F$35,H314&lt;='Intersection Mileposts'!$G$35),"Y",IF(AND(H314&gt;='Intersection Mileposts'!$F$36,H314&lt;='Intersection Mileposts'!$G$36),"Y",IF(AND(H314&gt;='Intersection Mileposts'!$F$37,H314&lt;='Intersection Mileposts'!$G$37),"Y",IF(AND(H314&gt;='Intersection Mileposts'!$F$38,H314&lt;='Intersection Mileposts'!$G$38),"Y",IF(AND(H314&gt;='Intersection Mileposts'!$F$39,H314&lt;='Intersection Mileposts'!$G$39),"Y","N"))))))))))))))))))))))))))))))))))))</f>
        <v/>
      </c>
    </row>
    <row r="315" spans="1:46" x14ac:dyDescent="0.35">
      <c r="A315" s="271"/>
      <c r="B315" s="269"/>
      <c r="C315" s="270"/>
      <c r="D315" s="270"/>
      <c r="E315" s="270"/>
      <c r="F315" s="270"/>
      <c r="G315" s="272"/>
      <c r="H315" s="273"/>
      <c r="I315" s="271"/>
      <c r="J315" s="268"/>
      <c r="K315" s="268"/>
      <c r="L315" s="274"/>
      <c r="M315" s="275"/>
      <c r="N315" s="276"/>
      <c r="P315" s="291" t="str">
        <f>IF(R315 = "", "", COUNT($R$4:R315))</f>
        <v/>
      </c>
      <c r="Q315" s="291" t="str">
        <f t="shared" si="33"/>
        <v/>
      </c>
      <c r="R315" s="292" t="str">
        <f t="shared" si="34"/>
        <v/>
      </c>
      <c r="S315" s="293" t="str">
        <f t="shared" si="36"/>
        <v/>
      </c>
      <c r="T315" s="294" t="str">
        <f t="shared" si="37"/>
        <v/>
      </c>
      <c r="U315" s="295" t="str">
        <f t="shared" si="38"/>
        <v/>
      </c>
      <c r="V315" s="296" t="str">
        <f t="shared" si="39"/>
        <v/>
      </c>
      <c r="W315" s="8"/>
      <c r="AR315" s="2" t="str">
        <f t="shared" si="40"/>
        <v/>
      </c>
      <c r="AS315" s="2" t="str">
        <f t="shared" si="35"/>
        <v/>
      </c>
      <c r="AT315" s="2" t="str">
        <f>IF(AR315="","",IF(AND(H315&gt;='Intersection Mileposts'!$F$5,H315&lt;='Intersection Mileposts'!$G$5),"Y",IF(AND(H315&gt;='Intersection Mileposts'!$F$6,H315&lt;='Intersection Mileposts'!$G$6),"Y",IF(AND(H315&gt;='Intersection Mileposts'!$F$7,H315&lt;='Intersection Mileposts'!$G$7),"Y",IF(AND(H315&gt;='Intersection Mileposts'!$F$8,H315&lt;='Intersection Mileposts'!$G$8),"Y",IF(AND(H315&gt;='Intersection Mileposts'!$F$9,H315&lt;='Intersection Mileposts'!$G$9),"Y",IF(AND(H315&gt;='Intersection Mileposts'!$F$10,H315&lt;='Intersection Mileposts'!$G$10),"Y",IF(AND(H315&gt;='Intersection Mileposts'!$F$11,H315&lt;='Intersection Mileposts'!$G$11),"Y",IF(AND(H315&gt;='Intersection Mileposts'!$F$12,H315&lt;='Intersection Mileposts'!$G$12),"Y",IF(AND(H315&gt;='Intersection Mileposts'!$F$13,H315&lt;='Intersection Mileposts'!$G$13),"Y",IF(AND(H315&gt;='Intersection Mileposts'!$F$14,H315&lt;='Intersection Mileposts'!$G$14),"Y",IF(AND(H315&gt;='Intersection Mileposts'!$F$15,H315&lt;='Intersection Mileposts'!$G$15),"Y",IF(AND(H315&gt;='Intersection Mileposts'!$F$16,H315&lt;='Intersection Mileposts'!$G$16),"Y",IF(AND(H315&gt;='Intersection Mileposts'!$F$17,H315&lt;='Intersection Mileposts'!$G$17),"Y",IF(AND(H315&gt;='Intersection Mileposts'!$F$18,H315&lt;='Intersection Mileposts'!$G$18),"Y",IF(AND(H315&gt;='Intersection Mileposts'!$F$19,H315&lt;='Intersection Mileposts'!$G$19),"Y",IF(AND(H315&gt;='Intersection Mileposts'!$F$20,H315&lt;='Intersection Mileposts'!$G$20),"Y",IF(AND(H315&gt;='Intersection Mileposts'!$F$21,H315&lt;='Intersection Mileposts'!$G$21),"Y",IF(AND(H315&gt;='Intersection Mileposts'!$F$22,H315&lt;='Intersection Mileposts'!$G$22),"Y",IF(AND(H315&gt;='Intersection Mileposts'!$F$23,H315&lt;='Intersection Mileposts'!$G$23),"Y",IF(AND(H315&gt;='Intersection Mileposts'!$F$24,H315&lt;='Intersection Mileposts'!$G$24),"Y",IF(AND(H315&gt;='Intersection Mileposts'!$F$25,H315&lt;='Intersection Mileposts'!$G$25),"Y",IF(AND(H315&gt;='Intersection Mileposts'!$F$26,H315&lt;='Intersection Mileposts'!$G$26),"Y",IF(AND(H315&gt;='Intersection Mileposts'!$F$27,H315&lt;='Intersection Mileposts'!$G$27),"Y",IF(AND(H315&gt;='Intersection Mileposts'!$F$28,H315&lt;='Intersection Mileposts'!$G$28),"Y",IF(AND(H315&gt;='Intersection Mileposts'!$F$29,H315&lt;='Intersection Mileposts'!$G$29),"Y", IF(AND(H315&gt;='Intersection Mileposts'!$F$30,H315&lt;='Intersection Mileposts'!$G$30),"Y",IF(AND(H315&gt;='Intersection Mileposts'!$F$31,H315&lt;='Intersection Mileposts'!$G$31),"Y",IF(AND(H315&gt;='Intersection Mileposts'!$F$32,H315&lt;='Intersection Mileposts'!$G$32),"Y",IF(AND(H315&gt;='Intersection Mileposts'!$F$33,H315&lt;='Intersection Mileposts'!$G$33),"Y",IF(AND(H315&gt;='Intersection Mileposts'!$F$34,H315&lt;='Intersection Mileposts'!$G$34),"Y",IF(AND(H315&gt;='Intersection Mileposts'!$F$35,H315&lt;='Intersection Mileposts'!$G$35),"Y",IF(AND(H315&gt;='Intersection Mileposts'!$F$36,H315&lt;='Intersection Mileposts'!$G$36),"Y",IF(AND(H315&gt;='Intersection Mileposts'!$F$37,H315&lt;='Intersection Mileposts'!$G$37),"Y",IF(AND(H315&gt;='Intersection Mileposts'!$F$38,H315&lt;='Intersection Mileposts'!$G$38),"Y",IF(AND(H315&gt;='Intersection Mileposts'!$F$39,H315&lt;='Intersection Mileposts'!$G$39),"Y","N"))))))))))))))))))))))))))))))))))))</f>
        <v/>
      </c>
    </row>
    <row r="316" spans="1:46" x14ac:dyDescent="0.35">
      <c r="A316" s="271"/>
      <c r="B316" s="269"/>
      <c r="C316" s="270"/>
      <c r="D316" s="270"/>
      <c r="E316" s="270"/>
      <c r="F316" s="270"/>
      <c r="G316" s="272"/>
      <c r="H316" s="273"/>
      <c r="I316" s="271"/>
      <c r="J316" s="268"/>
      <c r="K316" s="268"/>
      <c r="L316" s="274"/>
      <c r="M316" s="275"/>
      <c r="N316" s="276"/>
      <c r="P316" s="291" t="str">
        <f>IF(R316 = "", "", COUNT($R$4:R316))</f>
        <v/>
      </c>
      <c r="Q316" s="291" t="str">
        <f t="shared" si="33"/>
        <v/>
      </c>
      <c r="R316" s="292" t="str">
        <f t="shared" si="34"/>
        <v/>
      </c>
      <c r="S316" s="293" t="str">
        <f t="shared" si="36"/>
        <v/>
      </c>
      <c r="T316" s="294" t="str">
        <f t="shared" si="37"/>
        <v/>
      </c>
      <c r="U316" s="295" t="str">
        <f t="shared" si="38"/>
        <v/>
      </c>
      <c r="V316" s="296" t="str">
        <f t="shared" si="39"/>
        <v/>
      </c>
      <c r="W316" s="8"/>
      <c r="AR316" s="2" t="str">
        <f t="shared" si="40"/>
        <v/>
      </c>
      <c r="AS316" s="2" t="str">
        <f t="shared" si="35"/>
        <v/>
      </c>
      <c r="AT316" s="2" t="str">
        <f>IF(AR316="","",IF(AND(H316&gt;='Intersection Mileposts'!$F$5,H316&lt;='Intersection Mileposts'!$G$5),"Y",IF(AND(H316&gt;='Intersection Mileposts'!$F$6,H316&lt;='Intersection Mileposts'!$G$6),"Y",IF(AND(H316&gt;='Intersection Mileposts'!$F$7,H316&lt;='Intersection Mileposts'!$G$7),"Y",IF(AND(H316&gt;='Intersection Mileposts'!$F$8,H316&lt;='Intersection Mileposts'!$G$8),"Y",IF(AND(H316&gt;='Intersection Mileposts'!$F$9,H316&lt;='Intersection Mileposts'!$G$9),"Y",IF(AND(H316&gt;='Intersection Mileposts'!$F$10,H316&lt;='Intersection Mileposts'!$G$10),"Y",IF(AND(H316&gt;='Intersection Mileposts'!$F$11,H316&lt;='Intersection Mileposts'!$G$11),"Y",IF(AND(H316&gt;='Intersection Mileposts'!$F$12,H316&lt;='Intersection Mileposts'!$G$12),"Y",IF(AND(H316&gt;='Intersection Mileposts'!$F$13,H316&lt;='Intersection Mileposts'!$G$13),"Y",IF(AND(H316&gt;='Intersection Mileposts'!$F$14,H316&lt;='Intersection Mileposts'!$G$14),"Y",IF(AND(H316&gt;='Intersection Mileposts'!$F$15,H316&lt;='Intersection Mileposts'!$G$15),"Y",IF(AND(H316&gt;='Intersection Mileposts'!$F$16,H316&lt;='Intersection Mileposts'!$G$16),"Y",IF(AND(H316&gt;='Intersection Mileposts'!$F$17,H316&lt;='Intersection Mileposts'!$G$17),"Y",IF(AND(H316&gt;='Intersection Mileposts'!$F$18,H316&lt;='Intersection Mileposts'!$G$18),"Y",IF(AND(H316&gt;='Intersection Mileposts'!$F$19,H316&lt;='Intersection Mileposts'!$G$19),"Y",IF(AND(H316&gt;='Intersection Mileposts'!$F$20,H316&lt;='Intersection Mileposts'!$G$20),"Y",IF(AND(H316&gt;='Intersection Mileposts'!$F$21,H316&lt;='Intersection Mileposts'!$G$21),"Y",IF(AND(H316&gt;='Intersection Mileposts'!$F$22,H316&lt;='Intersection Mileposts'!$G$22),"Y",IF(AND(H316&gt;='Intersection Mileposts'!$F$23,H316&lt;='Intersection Mileposts'!$G$23),"Y",IF(AND(H316&gt;='Intersection Mileposts'!$F$24,H316&lt;='Intersection Mileposts'!$G$24),"Y",IF(AND(H316&gt;='Intersection Mileposts'!$F$25,H316&lt;='Intersection Mileposts'!$G$25),"Y",IF(AND(H316&gt;='Intersection Mileposts'!$F$26,H316&lt;='Intersection Mileposts'!$G$26),"Y",IF(AND(H316&gt;='Intersection Mileposts'!$F$27,H316&lt;='Intersection Mileposts'!$G$27),"Y",IF(AND(H316&gt;='Intersection Mileposts'!$F$28,H316&lt;='Intersection Mileposts'!$G$28),"Y",IF(AND(H316&gt;='Intersection Mileposts'!$F$29,H316&lt;='Intersection Mileposts'!$G$29),"Y", IF(AND(H316&gt;='Intersection Mileposts'!$F$30,H316&lt;='Intersection Mileposts'!$G$30),"Y",IF(AND(H316&gt;='Intersection Mileposts'!$F$31,H316&lt;='Intersection Mileposts'!$G$31),"Y",IF(AND(H316&gt;='Intersection Mileposts'!$F$32,H316&lt;='Intersection Mileposts'!$G$32),"Y",IF(AND(H316&gt;='Intersection Mileposts'!$F$33,H316&lt;='Intersection Mileposts'!$G$33),"Y",IF(AND(H316&gt;='Intersection Mileposts'!$F$34,H316&lt;='Intersection Mileposts'!$G$34),"Y",IF(AND(H316&gt;='Intersection Mileposts'!$F$35,H316&lt;='Intersection Mileposts'!$G$35),"Y",IF(AND(H316&gt;='Intersection Mileposts'!$F$36,H316&lt;='Intersection Mileposts'!$G$36),"Y",IF(AND(H316&gt;='Intersection Mileposts'!$F$37,H316&lt;='Intersection Mileposts'!$G$37),"Y",IF(AND(H316&gt;='Intersection Mileposts'!$F$38,H316&lt;='Intersection Mileposts'!$G$38),"Y",IF(AND(H316&gt;='Intersection Mileposts'!$F$39,H316&lt;='Intersection Mileposts'!$G$39),"Y","N"))))))))))))))))))))))))))))))))))))</f>
        <v/>
      </c>
    </row>
    <row r="317" spans="1:46" x14ac:dyDescent="0.35">
      <c r="A317" s="271"/>
      <c r="B317" s="269"/>
      <c r="C317" s="270"/>
      <c r="D317" s="270"/>
      <c r="E317" s="270"/>
      <c r="F317" s="270"/>
      <c r="G317" s="272"/>
      <c r="H317" s="273"/>
      <c r="I317" s="271"/>
      <c r="J317" s="268"/>
      <c r="K317" s="268"/>
      <c r="L317" s="274"/>
      <c r="M317" s="275"/>
      <c r="N317" s="276"/>
      <c r="P317" s="291" t="str">
        <f>IF(R317 = "", "", COUNT($R$4:R317))</f>
        <v/>
      </c>
      <c r="Q317" s="291" t="str">
        <f t="shared" si="33"/>
        <v/>
      </c>
      <c r="R317" s="292" t="str">
        <f t="shared" si="34"/>
        <v/>
      </c>
      <c r="S317" s="293" t="str">
        <f t="shared" si="36"/>
        <v/>
      </c>
      <c r="T317" s="294" t="str">
        <f t="shared" si="37"/>
        <v/>
      </c>
      <c r="U317" s="295" t="str">
        <f t="shared" si="38"/>
        <v/>
      </c>
      <c r="V317" s="296" t="str">
        <f t="shared" si="39"/>
        <v/>
      </c>
      <c r="W317" s="8"/>
      <c r="AR317" s="2" t="str">
        <f t="shared" si="40"/>
        <v/>
      </c>
      <c r="AS317" s="2" t="str">
        <f t="shared" si="35"/>
        <v/>
      </c>
      <c r="AT317" s="2" t="str">
        <f>IF(AR317="","",IF(AND(H317&gt;='Intersection Mileposts'!$F$5,H317&lt;='Intersection Mileposts'!$G$5),"Y",IF(AND(H317&gt;='Intersection Mileposts'!$F$6,H317&lt;='Intersection Mileposts'!$G$6),"Y",IF(AND(H317&gt;='Intersection Mileposts'!$F$7,H317&lt;='Intersection Mileposts'!$G$7),"Y",IF(AND(H317&gt;='Intersection Mileposts'!$F$8,H317&lt;='Intersection Mileposts'!$G$8),"Y",IF(AND(H317&gt;='Intersection Mileposts'!$F$9,H317&lt;='Intersection Mileposts'!$G$9),"Y",IF(AND(H317&gt;='Intersection Mileposts'!$F$10,H317&lt;='Intersection Mileposts'!$G$10),"Y",IF(AND(H317&gt;='Intersection Mileposts'!$F$11,H317&lt;='Intersection Mileposts'!$G$11),"Y",IF(AND(H317&gt;='Intersection Mileposts'!$F$12,H317&lt;='Intersection Mileposts'!$G$12),"Y",IF(AND(H317&gt;='Intersection Mileposts'!$F$13,H317&lt;='Intersection Mileposts'!$G$13),"Y",IF(AND(H317&gt;='Intersection Mileposts'!$F$14,H317&lt;='Intersection Mileposts'!$G$14),"Y",IF(AND(H317&gt;='Intersection Mileposts'!$F$15,H317&lt;='Intersection Mileposts'!$G$15),"Y",IF(AND(H317&gt;='Intersection Mileposts'!$F$16,H317&lt;='Intersection Mileposts'!$G$16),"Y",IF(AND(H317&gt;='Intersection Mileposts'!$F$17,H317&lt;='Intersection Mileposts'!$G$17),"Y",IF(AND(H317&gt;='Intersection Mileposts'!$F$18,H317&lt;='Intersection Mileposts'!$G$18),"Y",IF(AND(H317&gt;='Intersection Mileposts'!$F$19,H317&lt;='Intersection Mileposts'!$G$19),"Y",IF(AND(H317&gt;='Intersection Mileposts'!$F$20,H317&lt;='Intersection Mileposts'!$G$20),"Y",IF(AND(H317&gt;='Intersection Mileposts'!$F$21,H317&lt;='Intersection Mileposts'!$G$21),"Y",IF(AND(H317&gt;='Intersection Mileposts'!$F$22,H317&lt;='Intersection Mileposts'!$G$22),"Y",IF(AND(H317&gt;='Intersection Mileposts'!$F$23,H317&lt;='Intersection Mileposts'!$G$23),"Y",IF(AND(H317&gt;='Intersection Mileposts'!$F$24,H317&lt;='Intersection Mileposts'!$G$24),"Y",IF(AND(H317&gt;='Intersection Mileposts'!$F$25,H317&lt;='Intersection Mileposts'!$G$25),"Y",IF(AND(H317&gt;='Intersection Mileposts'!$F$26,H317&lt;='Intersection Mileposts'!$G$26),"Y",IF(AND(H317&gt;='Intersection Mileposts'!$F$27,H317&lt;='Intersection Mileposts'!$G$27),"Y",IF(AND(H317&gt;='Intersection Mileposts'!$F$28,H317&lt;='Intersection Mileposts'!$G$28),"Y",IF(AND(H317&gt;='Intersection Mileposts'!$F$29,H317&lt;='Intersection Mileposts'!$G$29),"Y", IF(AND(H317&gt;='Intersection Mileposts'!$F$30,H317&lt;='Intersection Mileposts'!$G$30),"Y",IF(AND(H317&gt;='Intersection Mileposts'!$F$31,H317&lt;='Intersection Mileposts'!$G$31),"Y",IF(AND(H317&gt;='Intersection Mileposts'!$F$32,H317&lt;='Intersection Mileposts'!$G$32),"Y",IF(AND(H317&gt;='Intersection Mileposts'!$F$33,H317&lt;='Intersection Mileposts'!$G$33),"Y",IF(AND(H317&gt;='Intersection Mileposts'!$F$34,H317&lt;='Intersection Mileposts'!$G$34),"Y",IF(AND(H317&gt;='Intersection Mileposts'!$F$35,H317&lt;='Intersection Mileposts'!$G$35),"Y",IF(AND(H317&gt;='Intersection Mileposts'!$F$36,H317&lt;='Intersection Mileposts'!$G$36),"Y",IF(AND(H317&gt;='Intersection Mileposts'!$F$37,H317&lt;='Intersection Mileposts'!$G$37),"Y",IF(AND(H317&gt;='Intersection Mileposts'!$F$38,H317&lt;='Intersection Mileposts'!$G$38),"Y",IF(AND(H317&gt;='Intersection Mileposts'!$F$39,H317&lt;='Intersection Mileposts'!$G$39),"Y","N"))))))))))))))))))))))))))))))))))))</f>
        <v/>
      </c>
    </row>
    <row r="318" spans="1:46" x14ac:dyDescent="0.35">
      <c r="A318" s="271"/>
      <c r="B318" s="269"/>
      <c r="C318" s="270"/>
      <c r="D318" s="270"/>
      <c r="E318" s="270"/>
      <c r="F318" s="270"/>
      <c r="G318" s="272"/>
      <c r="H318" s="273"/>
      <c r="I318" s="271"/>
      <c r="J318" s="268"/>
      <c r="K318" s="268"/>
      <c r="L318" s="274"/>
      <c r="M318" s="275"/>
      <c r="N318" s="276"/>
      <c r="P318" s="291" t="str">
        <f>IF(R318 = "", "", COUNT($R$4:R318))</f>
        <v/>
      </c>
      <c r="Q318" s="291" t="str">
        <f t="shared" si="33"/>
        <v/>
      </c>
      <c r="R318" s="292" t="str">
        <f t="shared" si="34"/>
        <v/>
      </c>
      <c r="S318" s="293" t="str">
        <f t="shared" si="36"/>
        <v/>
      </c>
      <c r="T318" s="294" t="str">
        <f t="shared" si="37"/>
        <v/>
      </c>
      <c r="U318" s="295" t="str">
        <f t="shared" si="38"/>
        <v/>
      </c>
      <c r="V318" s="296" t="str">
        <f t="shared" si="39"/>
        <v/>
      </c>
      <c r="W318" s="8"/>
      <c r="AR318" s="2" t="str">
        <f t="shared" si="40"/>
        <v/>
      </c>
      <c r="AS318" s="2" t="str">
        <f t="shared" si="35"/>
        <v/>
      </c>
      <c r="AT318" s="2" t="str">
        <f>IF(AR318="","",IF(AND(H318&gt;='Intersection Mileposts'!$F$5,H318&lt;='Intersection Mileposts'!$G$5),"Y",IF(AND(H318&gt;='Intersection Mileposts'!$F$6,H318&lt;='Intersection Mileposts'!$G$6),"Y",IF(AND(H318&gt;='Intersection Mileposts'!$F$7,H318&lt;='Intersection Mileposts'!$G$7),"Y",IF(AND(H318&gt;='Intersection Mileposts'!$F$8,H318&lt;='Intersection Mileposts'!$G$8),"Y",IF(AND(H318&gt;='Intersection Mileposts'!$F$9,H318&lt;='Intersection Mileposts'!$G$9),"Y",IF(AND(H318&gt;='Intersection Mileposts'!$F$10,H318&lt;='Intersection Mileposts'!$G$10),"Y",IF(AND(H318&gt;='Intersection Mileposts'!$F$11,H318&lt;='Intersection Mileposts'!$G$11),"Y",IF(AND(H318&gt;='Intersection Mileposts'!$F$12,H318&lt;='Intersection Mileposts'!$G$12),"Y",IF(AND(H318&gt;='Intersection Mileposts'!$F$13,H318&lt;='Intersection Mileposts'!$G$13),"Y",IF(AND(H318&gt;='Intersection Mileposts'!$F$14,H318&lt;='Intersection Mileposts'!$G$14),"Y",IF(AND(H318&gt;='Intersection Mileposts'!$F$15,H318&lt;='Intersection Mileposts'!$G$15),"Y",IF(AND(H318&gt;='Intersection Mileposts'!$F$16,H318&lt;='Intersection Mileposts'!$G$16),"Y",IF(AND(H318&gt;='Intersection Mileposts'!$F$17,H318&lt;='Intersection Mileposts'!$G$17),"Y",IF(AND(H318&gt;='Intersection Mileposts'!$F$18,H318&lt;='Intersection Mileposts'!$G$18),"Y",IF(AND(H318&gt;='Intersection Mileposts'!$F$19,H318&lt;='Intersection Mileposts'!$G$19),"Y",IF(AND(H318&gt;='Intersection Mileposts'!$F$20,H318&lt;='Intersection Mileposts'!$G$20),"Y",IF(AND(H318&gt;='Intersection Mileposts'!$F$21,H318&lt;='Intersection Mileposts'!$G$21),"Y",IF(AND(H318&gt;='Intersection Mileposts'!$F$22,H318&lt;='Intersection Mileposts'!$G$22),"Y",IF(AND(H318&gt;='Intersection Mileposts'!$F$23,H318&lt;='Intersection Mileposts'!$G$23),"Y",IF(AND(H318&gt;='Intersection Mileposts'!$F$24,H318&lt;='Intersection Mileposts'!$G$24),"Y",IF(AND(H318&gt;='Intersection Mileposts'!$F$25,H318&lt;='Intersection Mileposts'!$G$25),"Y",IF(AND(H318&gt;='Intersection Mileposts'!$F$26,H318&lt;='Intersection Mileposts'!$G$26),"Y",IF(AND(H318&gt;='Intersection Mileposts'!$F$27,H318&lt;='Intersection Mileposts'!$G$27),"Y",IF(AND(H318&gt;='Intersection Mileposts'!$F$28,H318&lt;='Intersection Mileposts'!$G$28),"Y",IF(AND(H318&gt;='Intersection Mileposts'!$F$29,H318&lt;='Intersection Mileposts'!$G$29),"Y", IF(AND(H318&gt;='Intersection Mileposts'!$F$30,H318&lt;='Intersection Mileposts'!$G$30),"Y",IF(AND(H318&gt;='Intersection Mileposts'!$F$31,H318&lt;='Intersection Mileposts'!$G$31),"Y",IF(AND(H318&gt;='Intersection Mileposts'!$F$32,H318&lt;='Intersection Mileposts'!$G$32),"Y",IF(AND(H318&gt;='Intersection Mileposts'!$F$33,H318&lt;='Intersection Mileposts'!$G$33),"Y",IF(AND(H318&gt;='Intersection Mileposts'!$F$34,H318&lt;='Intersection Mileposts'!$G$34),"Y",IF(AND(H318&gt;='Intersection Mileposts'!$F$35,H318&lt;='Intersection Mileposts'!$G$35),"Y",IF(AND(H318&gt;='Intersection Mileposts'!$F$36,H318&lt;='Intersection Mileposts'!$G$36),"Y",IF(AND(H318&gt;='Intersection Mileposts'!$F$37,H318&lt;='Intersection Mileposts'!$G$37),"Y",IF(AND(H318&gt;='Intersection Mileposts'!$F$38,H318&lt;='Intersection Mileposts'!$G$38),"Y",IF(AND(H318&gt;='Intersection Mileposts'!$F$39,H318&lt;='Intersection Mileposts'!$G$39),"Y","N"))))))))))))))))))))))))))))))))))))</f>
        <v/>
      </c>
    </row>
    <row r="319" spans="1:46" x14ac:dyDescent="0.35">
      <c r="A319" s="271"/>
      <c r="B319" s="269"/>
      <c r="C319" s="270"/>
      <c r="D319" s="270"/>
      <c r="E319" s="270"/>
      <c r="F319" s="270"/>
      <c r="G319" s="272"/>
      <c r="H319" s="273"/>
      <c r="I319" s="271"/>
      <c r="J319" s="268"/>
      <c r="K319" s="268"/>
      <c r="L319" s="274"/>
      <c r="M319" s="275"/>
      <c r="N319" s="276"/>
      <c r="P319" s="291" t="str">
        <f>IF(R319 = "", "", COUNT($R$4:R319))</f>
        <v/>
      </c>
      <c r="Q319" s="291" t="str">
        <f t="shared" si="33"/>
        <v/>
      </c>
      <c r="R319" s="292" t="str">
        <f t="shared" si="34"/>
        <v/>
      </c>
      <c r="S319" s="293" t="str">
        <f t="shared" si="36"/>
        <v/>
      </c>
      <c r="T319" s="294" t="str">
        <f t="shared" si="37"/>
        <v/>
      </c>
      <c r="U319" s="295" t="str">
        <f t="shared" si="38"/>
        <v/>
      </c>
      <c r="V319" s="296" t="str">
        <f t="shared" si="39"/>
        <v/>
      </c>
      <c r="W319" s="8"/>
      <c r="AR319" s="2" t="str">
        <f t="shared" si="40"/>
        <v/>
      </c>
      <c r="AS319" s="2" t="str">
        <f t="shared" si="35"/>
        <v/>
      </c>
      <c r="AT319" s="2" t="str">
        <f>IF(AR319="","",IF(AND(H319&gt;='Intersection Mileposts'!$F$5,H319&lt;='Intersection Mileposts'!$G$5),"Y",IF(AND(H319&gt;='Intersection Mileposts'!$F$6,H319&lt;='Intersection Mileposts'!$G$6),"Y",IF(AND(H319&gt;='Intersection Mileposts'!$F$7,H319&lt;='Intersection Mileposts'!$G$7),"Y",IF(AND(H319&gt;='Intersection Mileposts'!$F$8,H319&lt;='Intersection Mileposts'!$G$8),"Y",IF(AND(H319&gt;='Intersection Mileposts'!$F$9,H319&lt;='Intersection Mileposts'!$G$9),"Y",IF(AND(H319&gt;='Intersection Mileposts'!$F$10,H319&lt;='Intersection Mileposts'!$G$10),"Y",IF(AND(H319&gt;='Intersection Mileposts'!$F$11,H319&lt;='Intersection Mileposts'!$G$11),"Y",IF(AND(H319&gt;='Intersection Mileposts'!$F$12,H319&lt;='Intersection Mileposts'!$G$12),"Y",IF(AND(H319&gt;='Intersection Mileposts'!$F$13,H319&lt;='Intersection Mileposts'!$G$13),"Y",IF(AND(H319&gt;='Intersection Mileposts'!$F$14,H319&lt;='Intersection Mileposts'!$G$14),"Y",IF(AND(H319&gt;='Intersection Mileposts'!$F$15,H319&lt;='Intersection Mileposts'!$G$15),"Y",IF(AND(H319&gt;='Intersection Mileposts'!$F$16,H319&lt;='Intersection Mileposts'!$G$16),"Y",IF(AND(H319&gt;='Intersection Mileposts'!$F$17,H319&lt;='Intersection Mileposts'!$G$17),"Y",IF(AND(H319&gt;='Intersection Mileposts'!$F$18,H319&lt;='Intersection Mileposts'!$G$18),"Y",IF(AND(H319&gt;='Intersection Mileposts'!$F$19,H319&lt;='Intersection Mileposts'!$G$19),"Y",IF(AND(H319&gt;='Intersection Mileposts'!$F$20,H319&lt;='Intersection Mileposts'!$G$20),"Y",IF(AND(H319&gt;='Intersection Mileposts'!$F$21,H319&lt;='Intersection Mileposts'!$G$21),"Y",IF(AND(H319&gt;='Intersection Mileposts'!$F$22,H319&lt;='Intersection Mileposts'!$G$22),"Y",IF(AND(H319&gt;='Intersection Mileposts'!$F$23,H319&lt;='Intersection Mileposts'!$G$23),"Y",IF(AND(H319&gt;='Intersection Mileposts'!$F$24,H319&lt;='Intersection Mileposts'!$G$24),"Y",IF(AND(H319&gt;='Intersection Mileposts'!$F$25,H319&lt;='Intersection Mileposts'!$G$25),"Y",IF(AND(H319&gt;='Intersection Mileposts'!$F$26,H319&lt;='Intersection Mileposts'!$G$26),"Y",IF(AND(H319&gt;='Intersection Mileposts'!$F$27,H319&lt;='Intersection Mileposts'!$G$27),"Y",IF(AND(H319&gt;='Intersection Mileposts'!$F$28,H319&lt;='Intersection Mileposts'!$G$28),"Y",IF(AND(H319&gt;='Intersection Mileposts'!$F$29,H319&lt;='Intersection Mileposts'!$G$29),"Y", IF(AND(H319&gt;='Intersection Mileposts'!$F$30,H319&lt;='Intersection Mileposts'!$G$30),"Y",IF(AND(H319&gt;='Intersection Mileposts'!$F$31,H319&lt;='Intersection Mileposts'!$G$31),"Y",IF(AND(H319&gt;='Intersection Mileposts'!$F$32,H319&lt;='Intersection Mileposts'!$G$32),"Y",IF(AND(H319&gt;='Intersection Mileposts'!$F$33,H319&lt;='Intersection Mileposts'!$G$33),"Y",IF(AND(H319&gt;='Intersection Mileposts'!$F$34,H319&lt;='Intersection Mileposts'!$G$34),"Y",IF(AND(H319&gt;='Intersection Mileposts'!$F$35,H319&lt;='Intersection Mileposts'!$G$35),"Y",IF(AND(H319&gt;='Intersection Mileposts'!$F$36,H319&lt;='Intersection Mileposts'!$G$36),"Y",IF(AND(H319&gt;='Intersection Mileposts'!$F$37,H319&lt;='Intersection Mileposts'!$G$37),"Y",IF(AND(H319&gt;='Intersection Mileposts'!$F$38,H319&lt;='Intersection Mileposts'!$G$38),"Y",IF(AND(H319&gt;='Intersection Mileposts'!$F$39,H319&lt;='Intersection Mileposts'!$G$39),"Y","N"))))))))))))))))))))))))))))))))))))</f>
        <v/>
      </c>
    </row>
    <row r="320" spans="1:46" x14ac:dyDescent="0.35">
      <c r="A320" s="271"/>
      <c r="B320" s="269"/>
      <c r="C320" s="270"/>
      <c r="D320" s="270"/>
      <c r="E320" s="270"/>
      <c r="F320" s="270"/>
      <c r="G320" s="272"/>
      <c r="H320" s="273"/>
      <c r="I320" s="271"/>
      <c r="J320" s="268"/>
      <c r="K320" s="268"/>
      <c r="L320" s="274"/>
      <c r="M320" s="275"/>
      <c r="N320" s="276"/>
      <c r="P320" s="291" t="str">
        <f>IF(R320 = "", "", COUNT($R$4:R320))</f>
        <v/>
      </c>
      <c r="Q320" s="291" t="str">
        <f t="shared" si="33"/>
        <v/>
      </c>
      <c r="R320" s="292" t="str">
        <f t="shared" si="34"/>
        <v/>
      </c>
      <c r="S320" s="293" t="str">
        <f t="shared" si="36"/>
        <v/>
      </c>
      <c r="T320" s="294" t="str">
        <f t="shared" si="37"/>
        <v/>
      </c>
      <c r="U320" s="295" t="str">
        <f t="shared" si="38"/>
        <v/>
      </c>
      <c r="V320" s="296" t="str">
        <f t="shared" si="39"/>
        <v/>
      </c>
      <c r="W320" s="8"/>
      <c r="AR320" s="2" t="str">
        <f t="shared" si="40"/>
        <v/>
      </c>
      <c r="AS320" s="2" t="str">
        <f t="shared" si="35"/>
        <v/>
      </c>
      <c r="AT320" s="2" t="str">
        <f>IF(AR320="","",IF(AND(H320&gt;='Intersection Mileposts'!$F$5,H320&lt;='Intersection Mileposts'!$G$5),"Y",IF(AND(H320&gt;='Intersection Mileposts'!$F$6,H320&lt;='Intersection Mileposts'!$G$6),"Y",IF(AND(H320&gt;='Intersection Mileposts'!$F$7,H320&lt;='Intersection Mileposts'!$G$7),"Y",IF(AND(H320&gt;='Intersection Mileposts'!$F$8,H320&lt;='Intersection Mileposts'!$G$8),"Y",IF(AND(H320&gt;='Intersection Mileposts'!$F$9,H320&lt;='Intersection Mileposts'!$G$9),"Y",IF(AND(H320&gt;='Intersection Mileposts'!$F$10,H320&lt;='Intersection Mileposts'!$G$10),"Y",IF(AND(H320&gt;='Intersection Mileposts'!$F$11,H320&lt;='Intersection Mileposts'!$G$11),"Y",IF(AND(H320&gt;='Intersection Mileposts'!$F$12,H320&lt;='Intersection Mileposts'!$G$12),"Y",IF(AND(H320&gt;='Intersection Mileposts'!$F$13,H320&lt;='Intersection Mileposts'!$G$13),"Y",IF(AND(H320&gt;='Intersection Mileposts'!$F$14,H320&lt;='Intersection Mileposts'!$G$14),"Y",IF(AND(H320&gt;='Intersection Mileposts'!$F$15,H320&lt;='Intersection Mileposts'!$G$15),"Y",IF(AND(H320&gt;='Intersection Mileposts'!$F$16,H320&lt;='Intersection Mileposts'!$G$16),"Y",IF(AND(H320&gt;='Intersection Mileposts'!$F$17,H320&lt;='Intersection Mileposts'!$G$17),"Y",IF(AND(H320&gt;='Intersection Mileposts'!$F$18,H320&lt;='Intersection Mileposts'!$G$18),"Y",IF(AND(H320&gt;='Intersection Mileposts'!$F$19,H320&lt;='Intersection Mileposts'!$G$19),"Y",IF(AND(H320&gt;='Intersection Mileposts'!$F$20,H320&lt;='Intersection Mileposts'!$G$20),"Y",IF(AND(H320&gt;='Intersection Mileposts'!$F$21,H320&lt;='Intersection Mileposts'!$G$21),"Y",IF(AND(H320&gt;='Intersection Mileposts'!$F$22,H320&lt;='Intersection Mileposts'!$G$22),"Y",IF(AND(H320&gt;='Intersection Mileposts'!$F$23,H320&lt;='Intersection Mileposts'!$G$23),"Y",IF(AND(H320&gt;='Intersection Mileposts'!$F$24,H320&lt;='Intersection Mileposts'!$G$24),"Y",IF(AND(H320&gt;='Intersection Mileposts'!$F$25,H320&lt;='Intersection Mileposts'!$G$25),"Y",IF(AND(H320&gt;='Intersection Mileposts'!$F$26,H320&lt;='Intersection Mileposts'!$G$26),"Y",IF(AND(H320&gt;='Intersection Mileposts'!$F$27,H320&lt;='Intersection Mileposts'!$G$27),"Y",IF(AND(H320&gt;='Intersection Mileposts'!$F$28,H320&lt;='Intersection Mileposts'!$G$28),"Y",IF(AND(H320&gt;='Intersection Mileposts'!$F$29,H320&lt;='Intersection Mileposts'!$G$29),"Y", IF(AND(H320&gt;='Intersection Mileposts'!$F$30,H320&lt;='Intersection Mileposts'!$G$30),"Y",IF(AND(H320&gt;='Intersection Mileposts'!$F$31,H320&lt;='Intersection Mileposts'!$G$31),"Y",IF(AND(H320&gt;='Intersection Mileposts'!$F$32,H320&lt;='Intersection Mileposts'!$G$32),"Y",IF(AND(H320&gt;='Intersection Mileposts'!$F$33,H320&lt;='Intersection Mileposts'!$G$33),"Y",IF(AND(H320&gt;='Intersection Mileposts'!$F$34,H320&lt;='Intersection Mileposts'!$G$34),"Y",IF(AND(H320&gt;='Intersection Mileposts'!$F$35,H320&lt;='Intersection Mileposts'!$G$35),"Y",IF(AND(H320&gt;='Intersection Mileposts'!$F$36,H320&lt;='Intersection Mileposts'!$G$36),"Y",IF(AND(H320&gt;='Intersection Mileposts'!$F$37,H320&lt;='Intersection Mileposts'!$G$37),"Y",IF(AND(H320&gt;='Intersection Mileposts'!$F$38,H320&lt;='Intersection Mileposts'!$G$38),"Y",IF(AND(H320&gt;='Intersection Mileposts'!$F$39,H320&lt;='Intersection Mileposts'!$G$39),"Y","N"))))))))))))))))))))))))))))))))))))</f>
        <v/>
      </c>
    </row>
    <row r="321" spans="1:46" x14ac:dyDescent="0.35">
      <c r="A321" s="271"/>
      <c r="B321" s="269"/>
      <c r="C321" s="270"/>
      <c r="D321" s="270"/>
      <c r="E321" s="270"/>
      <c r="F321" s="270"/>
      <c r="G321" s="272"/>
      <c r="H321" s="273"/>
      <c r="I321" s="271"/>
      <c r="J321" s="268"/>
      <c r="K321" s="268"/>
      <c r="L321" s="274"/>
      <c r="M321" s="275"/>
      <c r="N321" s="276"/>
      <c r="P321" s="291" t="str">
        <f>IF(R321 = "", "", COUNT($R$4:R321))</f>
        <v/>
      </c>
      <c r="Q321" s="291" t="str">
        <f t="shared" si="33"/>
        <v/>
      </c>
      <c r="R321" s="292" t="str">
        <f t="shared" si="34"/>
        <v/>
      </c>
      <c r="S321" s="293" t="str">
        <f t="shared" si="36"/>
        <v/>
      </c>
      <c r="T321" s="294" t="str">
        <f t="shared" si="37"/>
        <v/>
      </c>
      <c r="U321" s="295" t="str">
        <f t="shared" si="38"/>
        <v/>
      </c>
      <c r="V321" s="296" t="str">
        <f t="shared" si="39"/>
        <v/>
      </c>
      <c r="W321" s="8"/>
      <c r="AR321" s="2" t="str">
        <f t="shared" si="40"/>
        <v/>
      </c>
      <c r="AS321" s="2" t="str">
        <f t="shared" si="35"/>
        <v/>
      </c>
      <c r="AT321" s="2" t="str">
        <f>IF(AR321="","",IF(AND(H321&gt;='Intersection Mileposts'!$F$5,H321&lt;='Intersection Mileposts'!$G$5),"Y",IF(AND(H321&gt;='Intersection Mileposts'!$F$6,H321&lt;='Intersection Mileposts'!$G$6),"Y",IF(AND(H321&gt;='Intersection Mileposts'!$F$7,H321&lt;='Intersection Mileposts'!$G$7),"Y",IF(AND(H321&gt;='Intersection Mileposts'!$F$8,H321&lt;='Intersection Mileposts'!$G$8),"Y",IF(AND(H321&gt;='Intersection Mileposts'!$F$9,H321&lt;='Intersection Mileposts'!$G$9),"Y",IF(AND(H321&gt;='Intersection Mileposts'!$F$10,H321&lt;='Intersection Mileposts'!$G$10),"Y",IF(AND(H321&gt;='Intersection Mileposts'!$F$11,H321&lt;='Intersection Mileposts'!$G$11),"Y",IF(AND(H321&gt;='Intersection Mileposts'!$F$12,H321&lt;='Intersection Mileposts'!$G$12),"Y",IF(AND(H321&gt;='Intersection Mileposts'!$F$13,H321&lt;='Intersection Mileposts'!$G$13),"Y",IF(AND(H321&gt;='Intersection Mileposts'!$F$14,H321&lt;='Intersection Mileposts'!$G$14),"Y",IF(AND(H321&gt;='Intersection Mileposts'!$F$15,H321&lt;='Intersection Mileposts'!$G$15),"Y",IF(AND(H321&gt;='Intersection Mileposts'!$F$16,H321&lt;='Intersection Mileposts'!$G$16),"Y",IF(AND(H321&gt;='Intersection Mileposts'!$F$17,H321&lt;='Intersection Mileposts'!$G$17),"Y",IF(AND(H321&gt;='Intersection Mileposts'!$F$18,H321&lt;='Intersection Mileposts'!$G$18),"Y",IF(AND(H321&gt;='Intersection Mileposts'!$F$19,H321&lt;='Intersection Mileposts'!$G$19),"Y",IF(AND(H321&gt;='Intersection Mileposts'!$F$20,H321&lt;='Intersection Mileposts'!$G$20),"Y",IF(AND(H321&gt;='Intersection Mileposts'!$F$21,H321&lt;='Intersection Mileposts'!$G$21),"Y",IF(AND(H321&gt;='Intersection Mileposts'!$F$22,H321&lt;='Intersection Mileposts'!$G$22),"Y",IF(AND(H321&gt;='Intersection Mileposts'!$F$23,H321&lt;='Intersection Mileposts'!$G$23),"Y",IF(AND(H321&gt;='Intersection Mileposts'!$F$24,H321&lt;='Intersection Mileposts'!$G$24),"Y",IF(AND(H321&gt;='Intersection Mileposts'!$F$25,H321&lt;='Intersection Mileposts'!$G$25),"Y",IF(AND(H321&gt;='Intersection Mileposts'!$F$26,H321&lt;='Intersection Mileposts'!$G$26),"Y",IF(AND(H321&gt;='Intersection Mileposts'!$F$27,H321&lt;='Intersection Mileposts'!$G$27),"Y",IF(AND(H321&gt;='Intersection Mileposts'!$F$28,H321&lt;='Intersection Mileposts'!$G$28),"Y",IF(AND(H321&gt;='Intersection Mileposts'!$F$29,H321&lt;='Intersection Mileposts'!$G$29),"Y", IF(AND(H321&gt;='Intersection Mileposts'!$F$30,H321&lt;='Intersection Mileposts'!$G$30),"Y",IF(AND(H321&gt;='Intersection Mileposts'!$F$31,H321&lt;='Intersection Mileposts'!$G$31),"Y",IF(AND(H321&gt;='Intersection Mileposts'!$F$32,H321&lt;='Intersection Mileposts'!$G$32),"Y",IF(AND(H321&gt;='Intersection Mileposts'!$F$33,H321&lt;='Intersection Mileposts'!$G$33),"Y",IF(AND(H321&gt;='Intersection Mileposts'!$F$34,H321&lt;='Intersection Mileposts'!$G$34),"Y",IF(AND(H321&gt;='Intersection Mileposts'!$F$35,H321&lt;='Intersection Mileposts'!$G$35),"Y",IF(AND(H321&gt;='Intersection Mileposts'!$F$36,H321&lt;='Intersection Mileposts'!$G$36),"Y",IF(AND(H321&gt;='Intersection Mileposts'!$F$37,H321&lt;='Intersection Mileposts'!$G$37),"Y",IF(AND(H321&gt;='Intersection Mileposts'!$F$38,H321&lt;='Intersection Mileposts'!$G$38),"Y",IF(AND(H321&gt;='Intersection Mileposts'!$F$39,H321&lt;='Intersection Mileposts'!$G$39),"Y","N"))))))))))))))))))))))))))))))))))))</f>
        <v/>
      </c>
    </row>
    <row r="322" spans="1:46" x14ac:dyDescent="0.35">
      <c r="A322" s="271"/>
      <c r="B322" s="269"/>
      <c r="C322" s="270"/>
      <c r="D322" s="270"/>
      <c r="E322" s="270"/>
      <c r="F322" s="270"/>
      <c r="G322" s="272"/>
      <c r="H322" s="273"/>
      <c r="I322" s="271"/>
      <c r="J322" s="268"/>
      <c r="K322" s="268"/>
      <c r="L322" s="274"/>
      <c r="M322" s="275"/>
      <c r="N322" s="276"/>
      <c r="P322" s="291" t="str">
        <f>IF(R322 = "", "", COUNT($R$4:R322))</f>
        <v/>
      </c>
      <c r="Q322" s="291" t="str">
        <f t="shared" si="33"/>
        <v/>
      </c>
      <c r="R322" s="292" t="str">
        <f t="shared" si="34"/>
        <v/>
      </c>
      <c r="S322" s="293" t="str">
        <f t="shared" si="36"/>
        <v/>
      </c>
      <c r="T322" s="294" t="str">
        <f t="shared" si="37"/>
        <v/>
      </c>
      <c r="U322" s="295" t="str">
        <f t="shared" si="38"/>
        <v/>
      </c>
      <c r="V322" s="296" t="str">
        <f t="shared" si="39"/>
        <v/>
      </c>
      <c r="W322" s="8"/>
      <c r="AR322" s="2" t="str">
        <f t="shared" si="40"/>
        <v/>
      </c>
      <c r="AS322" s="2" t="str">
        <f t="shared" si="35"/>
        <v/>
      </c>
      <c r="AT322" s="2" t="str">
        <f>IF(AR322="","",IF(AND(H322&gt;='Intersection Mileposts'!$F$5,H322&lt;='Intersection Mileposts'!$G$5),"Y",IF(AND(H322&gt;='Intersection Mileposts'!$F$6,H322&lt;='Intersection Mileposts'!$G$6),"Y",IF(AND(H322&gt;='Intersection Mileposts'!$F$7,H322&lt;='Intersection Mileposts'!$G$7),"Y",IF(AND(H322&gt;='Intersection Mileposts'!$F$8,H322&lt;='Intersection Mileposts'!$G$8),"Y",IF(AND(H322&gt;='Intersection Mileposts'!$F$9,H322&lt;='Intersection Mileposts'!$G$9),"Y",IF(AND(H322&gt;='Intersection Mileposts'!$F$10,H322&lt;='Intersection Mileposts'!$G$10),"Y",IF(AND(H322&gt;='Intersection Mileposts'!$F$11,H322&lt;='Intersection Mileposts'!$G$11),"Y",IF(AND(H322&gt;='Intersection Mileposts'!$F$12,H322&lt;='Intersection Mileposts'!$G$12),"Y",IF(AND(H322&gt;='Intersection Mileposts'!$F$13,H322&lt;='Intersection Mileposts'!$G$13),"Y",IF(AND(H322&gt;='Intersection Mileposts'!$F$14,H322&lt;='Intersection Mileposts'!$G$14),"Y",IF(AND(H322&gt;='Intersection Mileposts'!$F$15,H322&lt;='Intersection Mileposts'!$G$15),"Y",IF(AND(H322&gt;='Intersection Mileposts'!$F$16,H322&lt;='Intersection Mileposts'!$G$16),"Y",IF(AND(H322&gt;='Intersection Mileposts'!$F$17,H322&lt;='Intersection Mileposts'!$G$17),"Y",IF(AND(H322&gt;='Intersection Mileposts'!$F$18,H322&lt;='Intersection Mileposts'!$G$18),"Y",IF(AND(H322&gt;='Intersection Mileposts'!$F$19,H322&lt;='Intersection Mileposts'!$G$19),"Y",IF(AND(H322&gt;='Intersection Mileposts'!$F$20,H322&lt;='Intersection Mileposts'!$G$20),"Y",IF(AND(H322&gt;='Intersection Mileposts'!$F$21,H322&lt;='Intersection Mileposts'!$G$21),"Y",IF(AND(H322&gt;='Intersection Mileposts'!$F$22,H322&lt;='Intersection Mileposts'!$G$22),"Y",IF(AND(H322&gt;='Intersection Mileposts'!$F$23,H322&lt;='Intersection Mileposts'!$G$23),"Y",IF(AND(H322&gt;='Intersection Mileposts'!$F$24,H322&lt;='Intersection Mileposts'!$G$24),"Y",IF(AND(H322&gt;='Intersection Mileposts'!$F$25,H322&lt;='Intersection Mileposts'!$G$25),"Y",IF(AND(H322&gt;='Intersection Mileposts'!$F$26,H322&lt;='Intersection Mileposts'!$G$26),"Y",IF(AND(H322&gt;='Intersection Mileposts'!$F$27,H322&lt;='Intersection Mileposts'!$G$27),"Y",IF(AND(H322&gt;='Intersection Mileposts'!$F$28,H322&lt;='Intersection Mileposts'!$G$28),"Y",IF(AND(H322&gt;='Intersection Mileposts'!$F$29,H322&lt;='Intersection Mileposts'!$G$29),"Y", IF(AND(H322&gt;='Intersection Mileposts'!$F$30,H322&lt;='Intersection Mileposts'!$G$30),"Y",IF(AND(H322&gt;='Intersection Mileposts'!$F$31,H322&lt;='Intersection Mileposts'!$G$31),"Y",IF(AND(H322&gt;='Intersection Mileposts'!$F$32,H322&lt;='Intersection Mileposts'!$G$32),"Y",IF(AND(H322&gt;='Intersection Mileposts'!$F$33,H322&lt;='Intersection Mileposts'!$G$33),"Y",IF(AND(H322&gt;='Intersection Mileposts'!$F$34,H322&lt;='Intersection Mileposts'!$G$34),"Y",IF(AND(H322&gt;='Intersection Mileposts'!$F$35,H322&lt;='Intersection Mileposts'!$G$35),"Y",IF(AND(H322&gt;='Intersection Mileposts'!$F$36,H322&lt;='Intersection Mileposts'!$G$36),"Y",IF(AND(H322&gt;='Intersection Mileposts'!$F$37,H322&lt;='Intersection Mileposts'!$G$37),"Y",IF(AND(H322&gt;='Intersection Mileposts'!$F$38,H322&lt;='Intersection Mileposts'!$G$38),"Y",IF(AND(H322&gt;='Intersection Mileposts'!$F$39,H322&lt;='Intersection Mileposts'!$G$39),"Y","N"))))))))))))))))))))))))))))))))))))</f>
        <v/>
      </c>
    </row>
    <row r="323" spans="1:46" x14ac:dyDescent="0.35">
      <c r="A323" s="271"/>
      <c r="B323" s="269"/>
      <c r="C323" s="270"/>
      <c r="D323" s="270"/>
      <c r="E323" s="270"/>
      <c r="F323" s="270"/>
      <c r="G323" s="272"/>
      <c r="H323" s="273"/>
      <c r="I323" s="271"/>
      <c r="J323" s="268"/>
      <c r="K323" s="268"/>
      <c r="L323" s="274"/>
      <c r="M323" s="275"/>
      <c r="N323" s="276"/>
      <c r="P323" s="291" t="str">
        <f>IF(R323 = "", "", COUNT($R$4:R323))</f>
        <v/>
      </c>
      <c r="Q323" s="291" t="str">
        <f t="shared" si="33"/>
        <v/>
      </c>
      <c r="R323" s="292" t="str">
        <f t="shared" si="34"/>
        <v/>
      </c>
      <c r="S323" s="293" t="str">
        <f t="shared" si="36"/>
        <v/>
      </c>
      <c r="T323" s="294" t="str">
        <f t="shared" si="37"/>
        <v/>
      </c>
      <c r="U323" s="295" t="str">
        <f t="shared" si="38"/>
        <v/>
      </c>
      <c r="V323" s="296" t="str">
        <f t="shared" si="39"/>
        <v/>
      </c>
      <c r="W323" s="8"/>
      <c r="AR323" s="2" t="str">
        <f t="shared" si="40"/>
        <v/>
      </c>
      <c r="AS323" s="2" t="str">
        <f t="shared" si="35"/>
        <v/>
      </c>
      <c r="AT323" s="2" t="str">
        <f>IF(AR323="","",IF(AND(H323&gt;='Intersection Mileposts'!$F$5,H323&lt;='Intersection Mileposts'!$G$5),"Y",IF(AND(H323&gt;='Intersection Mileposts'!$F$6,H323&lt;='Intersection Mileposts'!$G$6),"Y",IF(AND(H323&gt;='Intersection Mileposts'!$F$7,H323&lt;='Intersection Mileposts'!$G$7),"Y",IF(AND(H323&gt;='Intersection Mileposts'!$F$8,H323&lt;='Intersection Mileposts'!$G$8),"Y",IF(AND(H323&gt;='Intersection Mileposts'!$F$9,H323&lt;='Intersection Mileposts'!$G$9),"Y",IF(AND(H323&gt;='Intersection Mileposts'!$F$10,H323&lt;='Intersection Mileposts'!$G$10),"Y",IF(AND(H323&gt;='Intersection Mileposts'!$F$11,H323&lt;='Intersection Mileposts'!$G$11),"Y",IF(AND(H323&gt;='Intersection Mileposts'!$F$12,H323&lt;='Intersection Mileposts'!$G$12),"Y",IF(AND(H323&gt;='Intersection Mileposts'!$F$13,H323&lt;='Intersection Mileposts'!$G$13),"Y",IF(AND(H323&gt;='Intersection Mileposts'!$F$14,H323&lt;='Intersection Mileposts'!$G$14),"Y",IF(AND(H323&gt;='Intersection Mileposts'!$F$15,H323&lt;='Intersection Mileposts'!$G$15),"Y",IF(AND(H323&gt;='Intersection Mileposts'!$F$16,H323&lt;='Intersection Mileposts'!$G$16),"Y",IF(AND(H323&gt;='Intersection Mileposts'!$F$17,H323&lt;='Intersection Mileposts'!$G$17),"Y",IF(AND(H323&gt;='Intersection Mileposts'!$F$18,H323&lt;='Intersection Mileposts'!$G$18),"Y",IF(AND(H323&gt;='Intersection Mileposts'!$F$19,H323&lt;='Intersection Mileposts'!$G$19),"Y",IF(AND(H323&gt;='Intersection Mileposts'!$F$20,H323&lt;='Intersection Mileposts'!$G$20),"Y",IF(AND(H323&gt;='Intersection Mileposts'!$F$21,H323&lt;='Intersection Mileposts'!$G$21),"Y",IF(AND(H323&gt;='Intersection Mileposts'!$F$22,H323&lt;='Intersection Mileposts'!$G$22),"Y",IF(AND(H323&gt;='Intersection Mileposts'!$F$23,H323&lt;='Intersection Mileposts'!$G$23),"Y",IF(AND(H323&gt;='Intersection Mileposts'!$F$24,H323&lt;='Intersection Mileposts'!$G$24),"Y",IF(AND(H323&gt;='Intersection Mileposts'!$F$25,H323&lt;='Intersection Mileposts'!$G$25),"Y",IF(AND(H323&gt;='Intersection Mileposts'!$F$26,H323&lt;='Intersection Mileposts'!$G$26),"Y",IF(AND(H323&gt;='Intersection Mileposts'!$F$27,H323&lt;='Intersection Mileposts'!$G$27),"Y",IF(AND(H323&gt;='Intersection Mileposts'!$F$28,H323&lt;='Intersection Mileposts'!$G$28),"Y",IF(AND(H323&gt;='Intersection Mileposts'!$F$29,H323&lt;='Intersection Mileposts'!$G$29),"Y", IF(AND(H323&gt;='Intersection Mileposts'!$F$30,H323&lt;='Intersection Mileposts'!$G$30),"Y",IF(AND(H323&gt;='Intersection Mileposts'!$F$31,H323&lt;='Intersection Mileposts'!$G$31),"Y",IF(AND(H323&gt;='Intersection Mileposts'!$F$32,H323&lt;='Intersection Mileposts'!$G$32),"Y",IF(AND(H323&gt;='Intersection Mileposts'!$F$33,H323&lt;='Intersection Mileposts'!$G$33),"Y",IF(AND(H323&gt;='Intersection Mileposts'!$F$34,H323&lt;='Intersection Mileposts'!$G$34),"Y",IF(AND(H323&gt;='Intersection Mileposts'!$F$35,H323&lt;='Intersection Mileposts'!$G$35),"Y",IF(AND(H323&gt;='Intersection Mileposts'!$F$36,H323&lt;='Intersection Mileposts'!$G$36),"Y",IF(AND(H323&gt;='Intersection Mileposts'!$F$37,H323&lt;='Intersection Mileposts'!$G$37),"Y",IF(AND(H323&gt;='Intersection Mileposts'!$F$38,H323&lt;='Intersection Mileposts'!$G$38),"Y",IF(AND(H323&gt;='Intersection Mileposts'!$F$39,H323&lt;='Intersection Mileposts'!$G$39),"Y","N"))))))))))))))))))))))))))))))))))))</f>
        <v/>
      </c>
    </row>
    <row r="324" spans="1:46" x14ac:dyDescent="0.35">
      <c r="A324" s="271"/>
      <c r="B324" s="269"/>
      <c r="C324" s="270"/>
      <c r="D324" s="270"/>
      <c r="E324" s="270"/>
      <c r="F324" s="270"/>
      <c r="G324" s="272"/>
      <c r="H324" s="273"/>
      <c r="I324" s="271"/>
      <c r="J324" s="268"/>
      <c r="K324" s="268"/>
      <c r="L324" s="274"/>
      <c r="M324" s="275"/>
      <c r="N324" s="276"/>
      <c r="P324" s="291" t="str">
        <f>IF(R324 = "", "", COUNT($R$4:R324))</f>
        <v/>
      </c>
      <c r="Q324" s="291" t="str">
        <f t="shared" ref="Q324:Q387" si="41">IF(B324="", "", YEAR(B324))</f>
        <v/>
      </c>
      <c r="R324" s="292" t="str">
        <f t="shared" ref="R324:R387" si="42">IF(A324="", "", IF(G324="",1,IF(G324="O",1,IF(G324="C",8.4,IF(G324="B",8.4,IF(G324="A",76.8,IF(G324="K",76.8,"ERR")))))))</f>
        <v/>
      </c>
      <c r="S324" s="293" t="str">
        <f t="shared" si="36"/>
        <v/>
      </c>
      <c r="T324" s="294" t="str">
        <f t="shared" si="37"/>
        <v/>
      </c>
      <c r="U324" s="295" t="str">
        <f t="shared" si="38"/>
        <v/>
      </c>
      <c r="V324" s="296" t="str">
        <f t="shared" si="39"/>
        <v/>
      </c>
      <c r="W324" s="8"/>
      <c r="AR324" s="2" t="str">
        <f t="shared" si="40"/>
        <v/>
      </c>
      <c r="AS324" s="2" t="str">
        <f t="shared" ref="AS324:AS387" si="43">IF(OR(M324="Y",N324="Y"),"Y","")</f>
        <v/>
      </c>
      <c r="AT324" s="2" t="str">
        <f>IF(AR324="","",IF(AND(H324&gt;='Intersection Mileposts'!$F$5,H324&lt;='Intersection Mileposts'!$G$5),"Y",IF(AND(H324&gt;='Intersection Mileposts'!$F$6,H324&lt;='Intersection Mileposts'!$G$6),"Y",IF(AND(H324&gt;='Intersection Mileposts'!$F$7,H324&lt;='Intersection Mileposts'!$G$7),"Y",IF(AND(H324&gt;='Intersection Mileposts'!$F$8,H324&lt;='Intersection Mileposts'!$G$8),"Y",IF(AND(H324&gt;='Intersection Mileposts'!$F$9,H324&lt;='Intersection Mileposts'!$G$9),"Y",IF(AND(H324&gt;='Intersection Mileposts'!$F$10,H324&lt;='Intersection Mileposts'!$G$10),"Y",IF(AND(H324&gt;='Intersection Mileposts'!$F$11,H324&lt;='Intersection Mileposts'!$G$11),"Y",IF(AND(H324&gt;='Intersection Mileposts'!$F$12,H324&lt;='Intersection Mileposts'!$G$12),"Y",IF(AND(H324&gt;='Intersection Mileposts'!$F$13,H324&lt;='Intersection Mileposts'!$G$13),"Y",IF(AND(H324&gt;='Intersection Mileposts'!$F$14,H324&lt;='Intersection Mileposts'!$G$14),"Y",IF(AND(H324&gt;='Intersection Mileposts'!$F$15,H324&lt;='Intersection Mileposts'!$G$15),"Y",IF(AND(H324&gt;='Intersection Mileposts'!$F$16,H324&lt;='Intersection Mileposts'!$G$16),"Y",IF(AND(H324&gt;='Intersection Mileposts'!$F$17,H324&lt;='Intersection Mileposts'!$G$17),"Y",IF(AND(H324&gt;='Intersection Mileposts'!$F$18,H324&lt;='Intersection Mileposts'!$G$18),"Y",IF(AND(H324&gt;='Intersection Mileposts'!$F$19,H324&lt;='Intersection Mileposts'!$G$19),"Y",IF(AND(H324&gt;='Intersection Mileposts'!$F$20,H324&lt;='Intersection Mileposts'!$G$20),"Y",IF(AND(H324&gt;='Intersection Mileposts'!$F$21,H324&lt;='Intersection Mileposts'!$G$21),"Y",IF(AND(H324&gt;='Intersection Mileposts'!$F$22,H324&lt;='Intersection Mileposts'!$G$22),"Y",IF(AND(H324&gt;='Intersection Mileposts'!$F$23,H324&lt;='Intersection Mileposts'!$G$23),"Y",IF(AND(H324&gt;='Intersection Mileposts'!$F$24,H324&lt;='Intersection Mileposts'!$G$24),"Y",IF(AND(H324&gt;='Intersection Mileposts'!$F$25,H324&lt;='Intersection Mileposts'!$G$25),"Y",IF(AND(H324&gt;='Intersection Mileposts'!$F$26,H324&lt;='Intersection Mileposts'!$G$26),"Y",IF(AND(H324&gt;='Intersection Mileposts'!$F$27,H324&lt;='Intersection Mileposts'!$G$27),"Y",IF(AND(H324&gt;='Intersection Mileposts'!$F$28,H324&lt;='Intersection Mileposts'!$G$28),"Y",IF(AND(H324&gt;='Intersection Mileposts'!$F$29,H324&lt;='Intersection Mileposts'!$G$29),"Y", IF(AND(H324&gt;='Intersection Mileposts'!$F$30,H324&lt;='Intersection Mileposts'!$G$30),"Y",IF(AND(H324&gt;='Intersection Mileposts'!$F$31,H324&lt;='Intersection Mileposts'!$G$31),"Y",IF(AND(H324&gt;='Intersection Mileposts'!$F$32,H324&lt;='Intersection Mileposts'!$G$32),"Y",IF(AND(H324&gt;='Intersection Mileposts'!$F$33,H324&lt;='Intersection Mileposts'!$G$33),"Y",IF(AND(H324&gt;='Intersection Mileposts'!$F$34,H324&lt;='Intersection Mileposts'!$G$34),"Y",IF(AND(H324&gt;='Intersection Mileposts'!$F$35,H324&lt;='Intersection Mileposts'!$G$35),"Y",IF(AND(H324&gt;='Intersection Mileposts'!$F$36,H324&lt;='Intersection Mileposts'!$G$36),"Y",IF(AND(H324&gt;='Intersection Mileposts'!$F$37,H324&lt;='Intersection Mileposts'!$G$37),"Y",IF(AND(H324&gt;='Intersection Mileposts'!$F$38,H324&lt;='Intersection Mileposts'!$G$38),"Y",IF(AND(H324&gt;='Intersection Mileposts'!$F$39,H324&lt;='Intersection Mileposts'!$G$39),"Y","N"))))))))))))))))))))))))))))))))))))</f>
        <v/>
      </c>
    </row>
    <row r="325" spans="1:46" x14ac:dyDescent="0.35">
      <c r="A325" s="271"/>
      <c r="B325" s="269"/>
      <c r="C325" s="270"/>
      <c r="D325" s="270"/>
      <c r="E325" s="270"/>
      <c r="F325" s="270"/>
      <c r="G325" s="272"/>
      <c r="H325" s="273"/>
      <c r="I325" s="271"/>
      <c r="J325" s="268"/>
      <c r="K325" s="268"/>
      <c r="L325" s="274"/>
      <c r="M325" s="275"/>
      <c r="N325" s="276"/>
      <c r="P325" s="291" t="str">
        <f>IF(R325 = "", "", COUNT($R$4:R325))</f>
        <v/>
      </c>
      <c r="Q325" s="291" t="str">
        <f t="shared" si="41"/>
        <v/>
      </c>
      <c r="R325" s="292" t="str">
        <f t="shared" si="42"/>
        <v/>
      </c>
      <c r="S325" s="293" t="str">
        <f t="shared" ref="S325:S388" si="44">IF(M325&lt;&gt;"",R325,"")</f>
        <v/>
      </c>
      <c r="T325" s="294" t="str">
        <f t="shared" ref="T325:T388" si="45">IF(IF(M325&lt;&gt;"",G325,"")=0, "O", IF(M325&lt;&gt;"",G325,""))</f>
        <v/>
      </c>
      <c r="U325" s="295" t="str">
        <f t="shared" ref="U325:U388" si="46">IF(N325&lt;&gt;"",R325,"")</f>
        <v/>
      </c>
      <c r="V325" s="296" t="str">
        <f t="shared" ref="V325:V388" si="47">IF(IF(N325&lt;&gt;"",G325,"")=0, "O", IF(N325&lt;&gt;"",G325,""))</f>
        <v/>
      </c>
      <c r="W325" s="8"/>
      <c r="AR325" s="2" t="str">
        <f t="shared" ref="AR325:AR388" si="48">IF(P325&gt;0, P325, "")</f>
        <v/>
      </c>
      <c r="AS325" s="2" t="str">
        <f t="shared" si="43"/>
        <v/>
      </c>
      <c r="AT325" s="2" t="str">
        <f>IF(AR325="","",IF(AND(H325&gt;='Intersection Mileposts'!$F$5,H325&lt;='Intersection Mileposts'!$G$5),"Y",IF(AND(H325&gt;='Intersection Mileposts'!$F$6,H325&lt;='Intersection Mileposts'!$G$6),"Y",IF(AND(H325&gt;='Intersection Mileposts'!$F$7,H325&lt;='Intersection Mileposts'!$G$7),"Y",IF(AND(H325&gt;='Intersection Mileposts'!$F$8,H325&lt;='Intersection Mileposts'!$G$8),"Y",IF(AND(H325&gt;='Intersection Mileposts'!$F$9,H325&lt;='Intersection Mileposts'!$G$9),"Y",IF(AND(H325&gt;='Intersection Mileposts'!$F$10,H325&lt;='Intersection Mileposts'!$G$10),"Y",IF(AND(H325&gt;='Intersection Mileposts'!$F$11,H325&lt;='Intersection Mileposts'!$G$11),"Y",IF(AND(H325&gt;='Intersection Mileposts'!$F$12,H325&lt;='Intersection Mileposts'!$G$12),"Y",IF(AND(H325&gt;='Intersection Mileposts'!$F$13,H325&lt;='Intersection Mileposts'!$G$13),"Y",IF(AND(H325&gt;='Intersection Mileposts'!$F$14,H325&lt;='Intersection Mileposts'!$G$14),"Y",IF(AND(H325&gt;='Intersection Mileposts'!$F$15,H325&lt;='Intersection Mileposts'!$G$15),"Y",IF(AND(H325&gt;='Intersection Mileposts'!$F$16,H325&lt;='Intersection Mileposts'!$G$16),"Y",IF(AND(H325&gt;='Intersection Mileposts'!$F$17,H325&lt;='Intersection Mileposts'!$G$17),"Y",IF(AND(H325&gt;='Intersection Mileposts'!$F$18,H325&lt;='Intersection Mileposts'!$G$18),"Y",IF(AND(H325&gt;='Intersection Mileposts'!$F$19,H325&lt;='Intersection Mileposts'!$G$19),"Y",IF(AND(H325&gt;='Intersection Mileposts'!$F$20,H325&lt;='Intersection Mileposts'!$G$20),"Y",IF(AND(H325&gt;='Intersection Mileposts'!$F$21,H325&lt;='Intersection Mileposts'!$G$21),"Y",IF(AND(H325&gt;='Intersection Mileposts'!$F$22,H325&lt;='Intersection Mileposts'!$G$22),"Y",IF(AND(H325&gt;='Intersection Mileposts'!$F$23,H325&lt;='Intersection Mileposts'!$G$23),"Y",IF(AND(H325&gt;='Intersection Mileposts'!$F$24,H325&lt;='Intersection Mileposts'!$G$24),"Y",IF(AND(H325&gt;='Intersection Mileposts'!$F$25,H325&lt;='Intersection Mileposts'!$G$25),"Y",IF(AND(H325&gt;='Intersection Mileposts'!$F$26,H325&lt;='Intersection Mileposts'!$G$26),"Y",IF(AND(H325&gt;='Intersection Mileposts'!$F$27,H325&lt;='Intersection Mileposts'!$G$27),"Y",IF(AND(H325&gt;='Intersection Mileposts'!$F$28,H325&lt;='Intersection Mileposts'!$G$28),"Y",IF(AND(H325&gt;='Intersection Mileposts'!$F$29,H325&lt;='Intersection Mileposts'!$G$29),"Y", IF(AND(H325&gt;='Intersection Mileposts'!$F$30,H325&lt;='Intersection Mileposts'!$G$30),"Y",IF(AND(H325&gt;='Intersection Mileposts'!$F$31,H325&lt;='Intersection Mileposts'!$G$31),"Y",IF(AND(H325&gt;='Intersection Mileposts'!$F$32,H325&lt;='Intersection Mileposts'!$G$32),"Y",IF(AND(H325&gt;='Intersection Mileposts'!$F$33,H325&lt;='Intersection Mileposts'!$G$33),"Y",IF(AND(H325&gt;='Intersection Mileposts'!$F$34,H325&lt;='Intersection Mileposts'!$G$34),"Y",IF(AND(H325&gt;='Intersection Mileposts'!$F$35,H325&lt;='Intersection Mileposts'!$G$35),"Y",IF(AND(H325&gt;='Intersection Mileposts'!$F$36,H325&lt;='Intersection Mileposts'!$G$36),"Y",IF(AND(H325&gt;='Intersection Mileposts'!$F$37,H325&lt;='Intersection Mileposts'!$G$37),"Y",IF(AND(H325&gt;='Intersection Mileposts'!$F$38,H325&lt;='Intersection Mileposts'!$G$38),"Y",IF(AND(H325&gt;='Intersection Mileposts'!$F$39,H325&lt;='Intersection Mileposts'!$G$39),"Y","N"))))))))))))))))))))))))))))))))))))</f>
        <v/>
      </c>
    </row>
    <row r="326" spans="1:46" x14ac:dyDescent="0.35">
      <c r="A326" s="271"/>
      <c r="B326" s="269"/>
      <c r="C326" s="270"/>
      <c r="D326" s="270"/>
      <c r="E326" s="270"/>
      <c r="F326" s="270"/>
      <c r="G326" s="272"/>
      <c r="H326" s="273"/>
      <c r="I326" s="271"/>
      <c r="J326" s="268"/>
      <c r="K326" s="268"/>
      <c r="L326" s="274"/>
      <c r="M326" s="275"/>
      <c r="N326" s="276"/>
      <c r="P326" s="291" t="str">
        <f>IF(R326 = "", "", COUNT($R$4:R326))</f>
        <v/>
      </c>
      <c r="Q326" s="291" t="str">
        <f t="shared" si="41"/>
        <v/>
      </c>
      <c r="R326" s="292" t="str">
        <f t="shared" si="42"/>
        <v/>
      </c>
      <c r="S326" s="293" t="str">
        <f t="shared" si="44"/>
        <v/>
      </c>
      <c r="T326" s="294" t="str">
        <f t="shared" si="45"/>
        <v/>
      </c>
      <c r="U326" s="295" t="str">
        <f t="shared" si="46"/>
        <v/>
      </c>
      <c r="V326" s="296" t="str">
        <f t="shared" si="47"/>
        <v/>
      </c>
      <c r="W326" s="8"/>
      <c r="AR326" s="2" t="str">
        <f t="shared" si="48"/>
        <v/>
      </c>
      <c r="AS326" s="2" t="str">
        <f t="shared" si="43"/>
        <v/>
      </c>
      <c r="AT326" s="2" t="str">
        <f>IF(AR326="","",IF(AND(H326&gt;='Intersection Mileposts'!$F$5,H326&lt;='Intersection Mileposts'!$G$5),"Y",IF(AND(H326&gt;='Intersection Mileposts'!$F$6,H326&lt;='Intersection Mileposts'!$G$6),"Y",IF(AND(H326&gt;='Intersection Mileposts'!$F$7,H326&lt;='Intersection Mileposts'!$G$7),"Y",IF(AND(H326&gt;='Intersection Mileposts'!$F$8,H326&lt;='Intersection Mileposts'!$G$8),"Y",IF(AND(H326&gt;='Intersection Mileposts'!$F$9,H326&lt;='Intersection Mileposts'!$G$9),"Y",IF(AND(H326&gt;='Intersection Mileposts'!$F$10,H326&lt;='Intersection Mileposts'!$G$10),"Y",IF(AND(H326&gt;='Intersection Mileposts'!$F$11,H326&lt;='Intersection Mileposts'!$G$11),"Y",IF(AND(H326&gt;='Intersection Mileposts'!$F$12,H326&lt;='Intersection Mileposts'!$G$12),"Y",IF(AND(H326&gt;='Intersection Mileposts'!$F$13,H326&lt;='Intersection Mileposts'!$G$13),"Y",IF(AND(H326&gt;='Intersection Mileposts'!$F$14,H326&lt;='Intersection Mileposts'!$G$14),"Y",IF(AND(H326&gt;='Intersection Mileposts'!$F$15,H326&lt;='Intersection Mileposts'!$G$15),"Y",IF(AND(H326&gt;='Intersection Mileposts'!$F$16,H326&lt;='Intersection Mileposts'!$G$16),"Y",IF(AND(H326&gt;='Intersection Mileposts'!$F$17,H326&lt;='Intersection Mileposts'!$G$17),"Y",IF(AND(H326&gt;='Intersection Mileposts'!$F$18,H326&lt;='Intersection Mileposts'!$G$18),"Y",IF(AND(H326&gt;='Intersection Mileposts'!$F$19,H326&lt;='Intersection Mileposts'!$G$19),"Y",IF(AND(H326&gt;='Intersection Mileposts'!$F$20,H326&lt;='Intersection Mileposts'!$G$20),"Y",IF(AND(H326&gt;='Intersection Mileposts'!$F$21,H326&lt;='Intersection Mileposts'!$G$21),"Y",IF(AND(H326&gt;='Intersection Mileposts'!$F$22,H326&lt;='Intersection Mileposts'!$G$22),"Y",IF(AND(H326&gt;='Intersection Mileposts'!$F$23,H326&lt;='Intersection Mileposts'!$G$23),"Y",IF(AND(H326&gt;='Intersection Mileposts'!$F$24,H326&lt;='Intersection Mileposts'!$G$24),"Y",IF(AND(H326&gt;='Intersection Mileposts'!$F$25,H326&lt;='Intersection Mileposts'!$G$25),"Y",IF(AND(H326&gt;='Intersection Mileposts'!$F$26,H326&lt;='Intersection Mileposts'!$G$26),"Y",IF(AND(H326&gt;='Intersection Mileposts'!$F$27,H326&lt;='Intersection Mileposts'!$G$27),"Y",IF(AND(H326&gt;='Intersection Mileposts'!$F$28,H326&lt;='Intersection Mileposts'!$G$28),"Y",IF(AND(H326&gt;='Intersection Mileposts'!$F$29,H326&lt;='Intersection Mileposts'!$G$29),"Y", IF(AND(H326&gt;='Intersection Mileposts'!$F$30,H326&lt;='Intersection Mileposts'!$G$30),"Y",IF(AND(H326&gt;='Intersection Mileposts'!$F$31,H326&lt;='Intersection Mileposts'!$G$31),"Y",IF(AND(H326&gt;='Intersection Mileposts'!$F$32,H326&lt;='Intersection Mileposts'!$G$32),"Y",IF(AND(H326&gt;='Intersection Mileposts'!$F$33,H326&lt;='Intersection Mileposts'!$G$33),"Y",IF(AND(H326&gt;='Intersection Mileposts'!$F$34,H326&lt;='Intersection Mileposts'!$G$34),"Y",IF(AND(H326&gt;='Intersection Mileposts'!$F$35,H326&lt;='Intersection Mileposts'!$G$35),"Y",IF(AND(H326&gt;='Intersection Mileposts'!$F$36,H326&lt;='Intersection Mileposts'!$G$36),"Y",IF(AND(H326&gt;='Intersection Mileposts'!$F$37,H326&lt;='Intersection Mileposts'!$G$37),"Y",IF(AND(H326&gt;='Intersection Mileposts'!$F$38,H326&lt;='Intersection Mileposts'!$G$38),"Y",IF(AND(H326&gt;='Intersection Mileposts'!$F$39,H326&lt;='Intersection Mileposts'!$G$39),"Y","N"))))))))))))))))))))))))))))))))))))</f>
        <v/>
      </c>
    </row>
    <row r="327" spans="1:46" x14ac:dyDescent="0.35">
      <c r="A327" s="271"/>
      <c r="B327" s="269"/>
      <c r="C327" s="270"/>
      <c r="D327" s="270"/>
      <c r="E327" s="270"/>
      <c r="F327" s="270"/>
      <c r="G327" s="272"/>
      <c r="H327" s="273"/>
      <c r="I327" s="271"/>
      <c r="J327" s="268"/>
      <c r="K327" s="268"/>
      <c r="L327" s="274"/>
      <c r="M327" s="275"/>
      <c r="N327" s="276"/>
      <c r="P327" s="291" t="str">
        <f>IF(R327 = "", "", COUNT($R$4:R327))</f>
        <v/>
      </c>
      <c r="Q327" s="291" t="str">
        <f t="shared" si="41"/>
        <v/>
      </c>
      <c r="R327" s="292" t="str">
        <f t="shared" si="42"/>
        <v/>
      </c>
      <c r="S327" s="293" t="str">
        <f t="shared" si="44"/>
        <v/>
      </c>
      <c r="T327" s="294" t="str">
        <f t="shared" si="45"/>
        <v/>
      </c>
      <c r="U327" s="295" t="str">
        <f t="shared" si="46"/>
        <v/>
      </c>
      <c r="V327" s="296" t="str">
        <f t="shared" si="47"/>
        <v/>
      </c>
      <c r="W327" s="8"/>
      <c r="AR327" s="2" t="str">
        <f t="shared" si="48"/>
        <v/>
      </c>
      <c r="AS327" s="2" t="str">
        <f t="shared" si="43"/>
        <v/>
      </c>
      <c r="AT327" s="2" t="str">
        <f>IF(AR327="","",IF(AND(H327&gt;='Intersection Mileposts'!$F$5,H327&lt;='Intersection Mileposts'!$G$5),"Y",IF(AND(H327&gt;='Intersection Mileposts'!$F$6,H327&lt;='Intersection Mileposts'!$G$6),"Y",IF(AND(H327&gt;='Intersection Mileposts'!$F$7,H327&lt;='Intersection Mileposts'!$G$7),"Y",IF(AND(H327&gt;='Intersection Mileposts'!$F$8,H327&lt;='Intersection Mileposts'!$G$8),"Y",IF(AND(H327&gt;='Intersection Mileposts'!$F$9,H327&lt;='Intersection Mileposts'!$G$9),"Y",IF(AND(H327&gt;='Intersection Mileposts'!$F$10,H327&lt;='Intersection Mileposts'!$G$10),"Y",IF(AND(H327&gt;='Intersection Mileposts'!$F$11,H327&lt;='Intersection Mileposts'!$G$11),"Y",IF(AND(H327&gt;='Intersection Mileposts'!$F$12,H327&lt;='Intersection Mileposts'!$G$12),"Y",IF(AND(H327&gt;='Intersection Mileposts'!$F$13,H327&lt;='Intersection Mileposts'!$G$13),"Y",IF(AND(H327&gt;='Intersection Mileposts'!$F$14,H327&lt;='Intersection Mileposts'!$G$14),"Y",IF(AND(H327&gt;='Intersection Mileposts'!$F$15,H327&lt;='Intersection Mileposts'!$G$15),"Y",IF(AND(H327&gt;='Intersection Mileposts'!$F$16,H327&lt;='Intersection Mileposts'!$G$16),"Y",IF(AND(H327&gt;='Intersection Mileposts'!$F$17,H327&lt;='Intersection Mileposts'!$G$17),"Y",IF(AND(H327&gt;='Intersection Mileposts'!$F$18,H327&lt;='Intersection Mileposts'!$G$18),"Y",IF(AND(H327&gt;='Intersection Mileposts'!$F$19,H327&lt;='Intersection Mileposts'!$G$19),"Y",IF(AND(H327&gt;='Intersection Mileposts'!$F$20,H327&lt;='Intersection Mileposts'!$G$20),"Y",IF(AND(H327&gt;='Intersection Mileposts'!$F$21,H327&lt;='Intersection Mileposts'!$G$21),"Y",IF(AND(H327&gt;='Intersection Mileposts'!$F$22,H327&lt;='Intersection Mileposts'!$G$22),"Y",IF(AND(H327&gt;='Intersection Mileposts'!$F$23,H327&lt;='Intersection Mileposts'!$G$23),"Y",IF(AND(H327&gt;='Intersection Mileposts'!$F$24,H327&lt;='Intersection Mileposts'!$G$24),"Y",IF(AND(H327&gt;='Intersection Mileposts'!$F$25,H327&lt;='Intersection Mileposts'!$G$25),"Y",IF(AND(H327&gt;='Intersection Mileposts'!$F$26,H327&lt;='Intersection Mileposts'!$G$26),"Y",IF(AND(H327&gt;='Intersection Mileposts'!$F$27,H327&lt;='Intersection Mileposts'!$G$27),"Y",IF(AND(H327&gt;='Intersection Mileposts'!$F$28,H327&lt;='Intersection Mileposts'!$G$28),"Y",IF(AND(H327&gt;='Intersection Mileposts'!$F$29,H327&lt;='Intersection Mileposts'!$G$29),"Y", IF(AND(H327&gt;='Intersection Mileposts'!$F$30,H327&lt;='Intersection Mileposts'!$G$30),"Y",IF(AND(H327&gt;='Intersection Mileposts'!$F$31,H327&lt;='Intersection Mileposts'!$G$31),"Y",IF(AND(H327&gt;='Intersection Mileposts'!$F$32,H327&lt;='Intersection Mileposts'!$G$32),"Y",IF(AND(H327&gt;='Intersection Mileposts'!$F$33,H327&lt;='Intersection Mileposts'!$G$33),"Y",IF(AND(H327&gt;='Intersection Mileposts'!$F$34,H327&lt;='Intersection Mileposts'!$G$34),"Y",IF(AND(H327&gt;='Intersection Mileposts'!$F$35,H327&lt;='Intersection Mileposts'!$G$35),"Y",IF(AND(H327&gt;='Intersection Mileposts'!$F$36,H327&lt;='Intersection Mileposts'!$G$36),"Y",IF(AND(H327&gt;='Intersection Mileposts'!$F$37,H327&lt;='Intersection Mileposts'!$G$37),"Y",IF(AND(H327&gt;='Intersection Mileposts'!$F$38,H327&lt;='Intersection Mileposts'!$G$38),"Y",IF(AND(H327&gt;='Intersection Mileposts'!$F$39,H327&lt;='Intersection Mileposts'!$G$39),"Y","N"))))))))))))))))))))))))))))))))))))</f>
        <v/>
      </c>
    </row>
    <row r="328" spans="1:46" x14ac:dyDescent="0.35">
      <c r="A328" s="271"/>
      <c r="B328" s="269"/>
      <c r="C328" s="270"/>
      <c r="D328" s="270"/>
      <c r="E328" s="270"/>
      <c r="F328" s="270"/>
      <c r="G328" s="272"/>
      <c r="H328" s="273"/>
      <c r="I328" s="271"/>
      <c r="J328" s="268"/>
      <c r="K328" s="268"/>
      <c r="L328" s="274"/>
      <c r="M328" s="275"/>
      <c r="N328" s="276"/>
      <c r="P328" s="291" t="str">
        <f>IF(R328 = "", "", COUNT($R$4:R328))</f>
        <v/>
      </c>
      <c r="Q328" s="291" t="str">
        <f t="shared" si="41"/>
        <v/>
      </c>
      <c r="R328" s="292" t="str">
        <f t="shared" si="42"/>
        <v/>
      </c>
      <c r="S328" s="293" t="str">
        <f t="shared" si="44"/>
        <v/>
      </c>
      <c r="T328" s="294" t="str">
        <f t="shared" si="45"/>
        <v/>
      </c>
      <c r="U328" s="295" t="str">
        <f t="shared" si="46"/>
        <v/>
      </c>
      <c r="V328" s="296" t="str">
        <f t="shared" si="47"/>
        <v/>
      </c>
      <c r="W328" s="8"/>
      <c r="AR328" s="2" t="str">
        <f t="shared" si="48"/>
        <v/>
      </c>
      <c r="AS328" s="2" t="str">
        <f t="shared" si="43"/>
        <v/>
      </c>
      <c r="AT328" s="2" t="str">
        <f>IF(AR328="","",IF(AND(H328&gt;='Intersection Mileposts'!$F$5,H328&lt;='Intersection Mileposts'!$G$5),"Y",IF(AND(H328&gt;='Intersection Mileposts'!$F$6,H328&lt;='Intersection Mileposts'!$G$6),"Y",IF(AND(H328&gt;='Intersection Mileposts'!$F$7,H328&lt;='Intersection Mileposts'!$G$7),"Y",IF(AND(H328&gt;='Intersection Mileposts'!$F$8,H328&lt;='Intersection Mileposts'!$G$8),"Y",IF(AND(H328&gt;='Intersection Mileposts'!$F$9,H328&lt;='Intersection Mileposts'!$G$9),"Y",IF(AND(H328&gt;='Intersection Mileposts'!$F$10,H328&lt;='Intersection Mileposts'!$G$10),"Y",IF(AND(H328&gt;='Intersection Mileposts'!$F$11,H328&lt;='Intersection Mileposts'!$G$11),"Y",IF(AND(H328&gt;='Intersection Mileposts'!$F$12,H328&lt;='Intersection Mileposts'!$G$12),"Y",IF(AND(H328&gt;='Intersection Mileposts'!$F$13,H328&lt;='Intersection Mileposts'!$G$13),"Y",IF(AND(H328&gt;='Intersection Mileposts'!$F$14,H328&lt;='Intersection Mileposts'!$G$14),"Y",IF(AND(H328&gt;='Intersection Mileposts'!$F$15,H328&lt;='Intersection Mileposts'!$G$15),"Y",IF(AND(H328&gt;='Intersection Mileposts'!$F$16,H328&lt;='Intersection Mileposts'!$G$16),"Y",IF(AND(H328&gt;='Intersection Mileposts'!$F$17,H328&lt;='Intersection Mileposts'!$G$17),"Y",IF(AND(H328&gt;='Intersection Mileposts'!$F$18,H328&lt;='Intersection Mileposts'!$G$18),"Y",IF(AND(H328&gt;='Intersection Mileposts'!$F$19,H328&lt;='Intersection Mileposts'!$G$19),"Y",IF(AND(H328&gt;='Intersection Mileposts'!$F$20,H328&lt;='Intersection Mileposts'!$G$20),"Y",IF(AND(H328&gt;='Intersection Mileposts'!$F$21,H328&lt;='Intersection Mileposts'!$G$21),"Y",IF(AND(H328&gt;='Intersection Mileposts'!$F$22,H328&lt;='Intersection Mileposts'!$G$22),"Y",IF(AND(H328&gt;='Intersection Mileposts'!$F$23,H328&lt;='Intersection Mileposts'!$G$23),"Y",IF(AND(H328&gt;='Intersection Mileposts'!$F$24,H328&lt;='Intersection Mileposts'!$G$24),"Y",IF(AND(H328&gt;='Intersection Mileposts'!$F$25,H328&lt;='Intersection Mileposts'!$G$25),"Y",IF(AND(H328&gt;='Intersection Mileposts'!$F$26,H328&lt;='Intersection Mileposts'!$G$26),"Y",IF(AND(H328&gt;='Intersection Mileposts'!$F$27,H328&lt;='Intersection Mileposts'!$G$27),"Y",IF(AND(H328&gt;='Intersection Mileposts'!$F$28,H328&lt;='Intersection Mileposts'!$G$28),"Y",IF(AND(H328&gt;='Intersection Mileposts'!$F$29,H328&lt;='Intersection Mileposts'!$G$29),"Y", IF(AND(H328&gt;='Intersection Mileposts'!$F$30,H328&lt;='Intersection Mileposts'!$G$30),"Y",IF(AND(H328&gt;='Intersection Mileposts'!$F$31,H328&lt;='Intersection Mileposts'!$G$31),"Y",IF(AND(H328&gt;='Intersection Mileposts'!$F$32,H328&lt;='Intersection Mileposts'!$G$32),"Y",IF(AND(H328&gt;='Intersection Mileposts'!$F$33,H328&lt;='Intersection Mileposts'!$G$33),"Y",IF(AND(H328&gt;='Intersection Mileposts'!$F$34,H328&lt;='Intersection Mileposts'!$G$34),"Y",IF(AND(H328&gt;='Intersection Mileposts'!$F$35,H328&lt;='Intersection Mileposts'!$G$35),"Y",IF(AND(H328&gt;='Intersection Mileposts'!$F$36,H328&lt;='Intersection Mileposts'!$G$36),"Y",IF(AND(H328&gt;='Intersection Mileposts'!$F$37,H328&lt;='Intersection Mileposts'!$G$37),"Y",IF(AND(H328&gt;='Intersection Mileposts'!$F$38,H328&lt;='Intersection Mileposts'!$G$38),"Y",IF(AND(H328&gt;='Intersection Mileposts'!$F$39,H328&lt;='Intersection Mileposts'!$G$39),"Y","N"))))))))))))))))))))))))))))))))))))</f>
        <v/>
      </c>
    </row>
    <row r="329" spans="1:46" x14ac:dyDescent="0.35">
      <c r="A329" s="271"/>
      <c r="B329" s="269"/>
      <c r="C329" s="270"/>
      <c r="D329" s="270"/>
      <c r="E329" s="270"/>
      <c r="F329" s="270"/>
      <c r="G329" s="272"/>
      <c r="H329" s="273"/>
      <c r="I329" s="271"/>
      <c r="J329" s="268"/>
      <c r="K329" s="268"/>
      <c r="L329" s="274"/>
      <c r="M329" s="275"/>
      <c r="N329" s="276"/>
      <c r="P329" s="291" t="str">
        <f>IF(R329 = "", "", COUNT($R$4:R329))</f>
        <v/>
      </c>
      <c r="Q329" s="291" t="str">
        <f t="shared" si="41"/>
        <v/>
      </c>
      <c r="R329" s="292" t="str">
        <f t="shared" si="42"/>
        <v/>
      </c>
      <c r="S329" s="293" t="str">
        <f t="shared" si="44"/>
        <v/>
      </c>
      <c r="T329" s="294" t="str">
        <f t="shared" si="45"/>
        <v/>
      </c>
      <c r="U329" s="295" t="str">
        <f t="shared" si="46"/>
        <v/>
      </c>
      <c r="V329" s="296" t="str">
        <f t="shared" si="47"/>
        <v/>
      </c>
      <c r="W329" s="8"/>
      <c r="AR329" s="2" t="str">
        <f t="shared" si="48"/>
        <v/>
      </c>
      <c r="AS329" s="2" t="str">
        <f t="shared" si="43"/>
        <v/>
      </c>
      <c r="AT329" s="2" t="str">
        <f>IF(AR329="","",IF(AND(H329&gt;='Intersection Mileposts'!$F$5,H329&lt;='Intersection Mileposts'!$G$5),"Y",IF(AND(H329&gt;='Intersection Mileposts'!$F$6,H329&lt;='Intersection Mileposts'!$G$6),"Y",IF(AND(H329&gt;='Intersection Mileposts'!$F$7,H329&lt;='Intersection Mileposts'!$G$7),"Y",IF(AND(H329&gt;='Intersection Mileposts'!$F$8,H329&lt;='Intersection Mileposts'!$G$8),"Y",IF(AND(H329&gt;='Intersection Mileposts'!$F$9,H329&lt;='Intersection Mileposts'!$G$9),"Y",IF(AND(H329&gt;='Intersection Mileposts'!$F$10,H329&lt;='Intersection Mileposts'!$G$10),"Y",IF(AND(H329&gt;='Intersection Mileposts'!$F$11,H329&lt;='Intersection Mileposts'!$G$11),"Y",IF(AND(H329&gt;='Intersection Mileposts'!$F$12,H329&lt;='Intersection Mileposts'!$G$12),"Y",IF(AND(H329&gt;='Intersection Mileposts'!$F$13,H329&lt;='Intersection Mileposts'!$G$13),"Y",IF(AND(H329&gt;='Intersection Mileposts'!$F$14,H329&lt;='Intersection Mileposts'!$G$14),"Y",IF(AND(H329&gt;='Intersection Mileposts'!$F$15,H329&lt;='Intersection Mileposts'!$G$15),"Y",IF(AND(H329&gt;='Intersection Mileposts'!$F$16,H329&lt;='Intersection Mileposts'!$G$16),"Y",IF(AND(H329&gt;='Intersection Mileposts'!$F$17,H329&lt;='Intersection Mileposts'!$G$17),"Y",IF(AND(H329&gt;='Intersection Mileposts'!$F$18,H329&lt;='Intersection Mileposts'!$G$18),"Y",IF(AND(H329&gt;='Intersection Mileposts'!$F$19,H329&lt;='Intersection Mileposts'!$G$19),"Y",IF(AND(H329&gt;='Intersection Mileposts'!$F$20,H329&lt;='Intersection Mileposts'!$G$20),"Y",IF(AND(H329&gt;='Intersection Mileposts'!$F$21,H329&lt;='Intersection Mileposts'!$G$21),"Y",IF(AND(H329&gt;='Intersection Mileposts'!$F$22,H329&lt;='Intersection Mileposts'!$G$22),"Y",IF(AND(H329&gt;='Intersection Mileposts'!$F$23,H329&lt;='Intersection Mileposts'!$G$23),"Y",IF(AND(H329&gt;='Intersection Mileposts'!$F$24,H329&lt;='Intersection Mileposts'!$G$24),"Y",IF(AND(H329&gt;='Intersection Mileposts'!$F$25,H329&lt;='Intersection Mileposts'!$G$25),"Y",IF(AND(H329&gt;='Intersection Mileposts'!$F$26,H329&lt;='Intersection Mileposts'!$G$26),"Y",IF(AND(H329&gt;='Intersection Mileposts'!$F$27,H329&lt;='Intersection Mileposts'!$G$27),"Y",IF(AND(H329&gt;='Intersection Mileposts'!$F$28,H329&lt;='Intersection Mileposts'!$G$28),"Y",IF(AND(H329&gt;='Intersection Mileposts'!$F$29,H329&lt;='Intersection Mileposts'!$G$29),"Y", IF(AND(H329&gt;='Intersection Mileposts'!$F$30,H329&lt;='Intersection Mileposts'!$G$30),"Y",IF(AND(H329&gt;='Intersection Mileposts'!$F$31,H329&lt;='Intersection Mileposts'!$G$31),"Y",IF(AND(H329&gt;='Intersection Mileposts'!$F$32,H329&lt;='Intersection Mileposts'!$G$32),"Y",IF(AND(H329&gt;='Intersection Mileposts'!$F$33,H329&lt;='Intersection Mileposts'!$G$33),"Y",IF(AND(H329&gt;='Intersection Mileposts'!$F$34,H329&lt;='Intersection Mileposts'!$G$34),"Y",IF(AND(H329&gt;='Intersection Mileposts'!$F$35,H329&lt;='Intersection Mileposts'!$G$35),"Y",IF(AND(H329&gt;='Intersection Mileposts'!$F$36,H329&lt;='Intersection Mileposts'!$G$36),"Y",IF(AND(H329&gt;='Intersection Mileposts'!$F$37,H329&lt;='Intersection Mileposts'!$G$37),"Y",IF(AND(H329&gt;='Intersection Mileposts'!$F$38,H329&lt;='Intersection Mileposts'!$G$38),"Y",IF(AND(H329&gt;='Intersection Mileposts'!$F$39,H329&lt;='Intersection Mileposts'!$G$39),"Y","N"))))))))))))))))))))))))))))))))))))</f>
        <v/>
      </c>
    </row>
    <row r="330" spans="1:46" x14ac:dyDescent="0.35">
      <c r="A330" s="271"/>
      <c r="B330" s="269"/>
      <c r="C330" s="270"/>
      <c r="D330" s="270"/>
      <c r="E330" s="270"/>
      <c r="F330" s="270"/>
      <c r="G330" s="272"/>
      <c r="H330" s="273"/>
      <c r="I330" s="271"/>
      <c r="J330" s="268"/>
      <c r="K330" s="268"/>
      <c r="L330" s="274"/>
      <c r="M330" s="275"/>
      <c r="N330" s="276"/>
      <c r="P330" s="291" t="str">
        <f>IF(R330 = "", "", COUNT($R$4:R330))</f>
        <v/>
      </c>
      <c r="Q330" s="291" t="str">
        <f t="shared" si="41"/>
        <v/>
      </c>
      <c r="R330" s="292" t="str">
        <f t="shared" si="42"/>
        <v/>
      </c>
      <c r="S330" s="293" t="str">
        <f t="shared" si="44"/>
        <v/>
      </c>
      <c r="T330" s="294" t="str">
        <f t="shared" si="45"/>
        <v/>
      </c>
      <c r="U330" s="295" t="str">
        <f t="shared" si="46"/>
        <v/>
      </c>
      <c r="V330" s="296" t="str">
        <f t="shared" si="47"/>
        <v/>
      </c>
      <c r="W330" s="8"/>
      <c r="AR330" s="2" t="str">
        <f t="shared" si="48"/>
        <v/>
      </c>
      <c r="AS330" s="2" t="str">
        <f t="shared" si="43"/>
        <v/>
      </c>
      <c r="AT330" s="2" t="str">
        <f>IF(AR330="","",IF(AND(H330&gt;='Intersection Mileposts'!$F$5,H330&lt;='Intersection Mileposts'!$G$5),"Y",IF(AND(H330&gt;='Intersection Mileposts'!$F$6,H330&lt;='Intersection Mileposts'!$G$6),"Y",IF(AND(H330&gt;='Intersection Mileposts'!$F$7,H330&lt;='Intersection Mileposts'!$G$7),"Y",IF(AND(H330&gt;='Intersection Mileposts'!$F$8,H330&lt;='Intersection Mileposts'!$G$8),"Y",IF(AND(H330&gt;='Intersection Mileposts'!$F$9,H330&lt;='Intersection Mileposts'!$G$9),"Y",IF(AND(H330&gt;='Intersection Mileposts'!$F$10,H330&lt;='Intersection Mileposts'!$G$10),"Y",IF(AND(H330&gt;='Intersection Mileposts'!$F$11,H330&lt;='Intersection Mileposts'!$G$11),"Y",IF(AND(H330&gt;='Intersection Mileposts'!$F$12,H330&lt;='Intersection Mileposts'!$G$12),"Y",IF(AND(H330&gt;='Intersection Mileposts'!$F$13,H330&lt;='Intersection Mileposts'!$G$13),"Y",IF(AND(H330&gt;='Intersection Mileposts'!$F$14,H330&lt;='Intersection Mileposts'!$G$14),"Y",IF(AND(H330&gt;='Intersection Mileposts'!$F$15,H330&lt;='Intersection Mileposts'!$G$15),"Y",IF(AND(H330&gt;='Intersection Mileposts'!$F$16,H330&lt;='Intersection Mileposts'!$G$16),"Y",IF(AND(H330&gt;='Intersection Mileposts'!$F$17,H330&lt;='Intersection Mileposts'!$G$17),"Y",IF(AND(H330&gt;='Intersection Mileposts'!$F$18,H330&lt;='Intersection Mileposts'!$G$18),"Y",IF(AND(H330&gt;='Intersection Mileposts'!$F$19,H330&lt;='Intersection Mileposts'!$G$19),"Y",IF(AND(H330&gt;='Intersection Mileposts'!$F$20,H330&lt;='Intersection Mileposts'!$G$20),"Y",IF(AND(H330&gt;='Intersection Mileposts'!$F$21,H330&lt;='Intersection Mileposts'!$G$21),"Y",IF(AND(H330&gt;='Intersection Mileposts'!$F$22,H330&lt;='Intersection Mileposts'!$G$22),"Y",IF(AND(H330&gt;='Intersection Mileposts'!$F$23,H330&lt;='Intersection Mileposts'!$G$23),"Y",IF(AND(H330&gt;='Intersection Mileposts'!$F$24,H330&lt;='Intersection Mileposts'!$G$24),"Y",IF(AND(H330&gt;='Intersection Mileposts'!$F$25,H330&lt;='Intersection Mileposts'!$G$25),"Y",IF(AND(H330&gt;='Intersection Mileposts'!$F$26,H330&lt;='Intersection Mileposts'!$G$26),"Y",IF(AND(H330&gt;='Intersection Mileposts'!$F$27,H330&lt;='Intersection Mileposts'!$G$27),"Y",IF(AND(H330&gt;='Intersection Mileposts'!$F$28,H330&lt;='Intersection Mileposts'!$G$28),"Y",IF(AND(H330&gt;='Intersection Mileposts'!$F$29,H330&lt;='Intersection Mileposts'!$G$29),"Y", IF(AND(H330&gt;='Intersection Mileposts'!$F$30,H330&lt;='Intersection Mileposts'!$G$30),"Y",IF(AND(H330&gt;='Intersection Mileposts'!$F$31,H330&lt;='Intersection Mileposts'!$G$31),"Y",IF(AND(H330&gt;='Intersection Mileposts'!$F$32,H330&lt;='Intersection Mileposts'!$G$32),"Y",IF(AND(H330&gt;='Intersection Mileposts'!$F$33,H330&lt;='Intersection Mileposts'!$G$33),"Y",IF(AND(H330&gt;='Intersection Mileposts'!$F$34,H330&lt;='Intersection Mileposts'!$G$34),"Y",IF(AND(H330&gt;='Intersection Mileposts'!$F$35,H330&lt;='Intersection Mileposts'!$G$35),"Y",IF(AND(H330&gt;='Intersection Mileposts'!$F$36,H330&lt;='Intersection Mileposts'!$G$36),"Y",IF(AND(H330&gt;='Intersection Mileposts'!$F$37,H330&lt;='Intersection Mileposts'!$G$37),"Y",IF(AND(H330&gt;='Intersection Mileposts'!$F$38,H330&lt;='Intersection Mileposts'!$G$38),"Y",IF(AND(H330&gt;='Intersection Mileposts'!$F$39,H330&lt;='Intersection Mileposts'!$G$39),"Y","N"))))))))))))))))))))))))))))))))))))</f>
        <v/>
      </c>
    </row>
    <row r="331" spans="1:46" x14ac:dyDescent="0.35">
      <c r="A331" s="271"/>
      <c r="B331" s="269"/>
      <c r="C331" s="270"/>
      <c r="D331" s="270"/>
      <c r="E331" s="270"/>
      <c r="F331" s="270"/>
      <c r="G331" s="272"/>
      <c r="H331" s="273"/>
      <c r="I331" s="271"/>
      <c r="J331" s="268"/>
      <c r="K331" s="268"/>
      <c r="L331" s="274"/>
      <c r="M331" s="275"/>
      <c r="N331" s="276"/>
      <c r="P331" s="291" t="str">
        <f>IF(R331 = "", "", COUNT($R$4:R331))</f>
        <v/>
      </c>
      <c r="Q331" s="291" t="str">
        <f t="shared" si="41"/>
        <v/>
      </c>
      <c r="R331" s="292" t="str">
        <f t="shared" si="42"/>
        <v/>
      </c>
      <c r="S331" s="293" t="str">
        <f t="shared" si="44"/>
        <v/>
      </c>
      <c r="T331" s="294" t="str">
        <f t="shared" si="45"/>
        <v/>
      </c>
      <c r="U331" s="295" t="str">
        <f t="shared" si="46"/>
        <v/>
      </c>
      <c r="V331" s="296" t="str">
        <f t="shared" si="47"/>
        <v/>
      </c>
      <c r="W331" s="8"/>
      <c r="AR331" s="2" t="str">
        <f t="shared" si="48"/>
        <v/>
      </c>
      <c r="AS331" s="2" t="str">
        <f t="shared" si="43"/>
        <v/>
      </c>
      <c r="AT331" s="2" t="str">
        <f>IF(AR331="","",IF(AND(H331&gt;='Intersection Mileposts'!$F$5,H331&lt;='Intersection Mileposts'!$G$5),"Y",IF(AND(H331&gt;='Intersection Mileposts'!$F$6,H331&lt;='Intersection Mileposts'!$G$6),"Y",IF(AND(H331&gt;='Intersection Mileposts'!$F$7,H331&lt;='Intersection Mileposts'!$G$7),"Y",IF(AND(H331&gt;='Intersection Mileposts'!$F$8,H331&lt;='Intersection Mileposts'!$G$8),"Y",IF(AND(H331&gt;='Intersection Mileposts'!$F$9,H331&lt;='Intersection Mileposts'!$G$9),"Y",IF(AND(H331&gt;='Intersection Mileposts'!$F$10,H331&lt;='Intersection Mileposts'!$G$10),"Y",IF(AND(H331&gt;='Intersection Mileposts'!$F$11,H331&lt;='Intersection Mileposts'!$G$11),"Y",IF(AND(H331&gt;='Intersection Mileposts'!$F$12,H331&lt;='Intersection Mileposts'!$G$12),"Y",IF(AND(H331&gt;='Intersection Mileposts'!$F$13,H331&lt;='Intersection Mileposts'!$G$13),"Y",IF(AND(H331&gt;='Intersection Mileposts'!$F$14,H331&lt;='Intersection Mileposts'!$G$14),"Y",IF(AND(H331&gt;='Intersection Mileposts'!$F$15,H331&lt;='Intersection Mileposts'!$G$15),"Y",IF(AND(H331&gt;='Intersection Mileposts'!$F$16,H331&lt;='Intersection Mileposts'!$G$16),"Y",IF(AND(H331&gt;='Intersection Mileposts'!$F$17,H331&lt;='Intersection Mileposts'!$G$17),"Y",IF(AND(H331&gt;='Intersection Mileposts'!$F$18,H331&lt;='Intersection Mileposts'!$G$18),"Y",IF(AND(H331&gt;='Intersection Mileposts'!$F$19,H331&lt;='Intersection Mileposts'!$G$19),"Y",IF(AND(H331&gt;='Intersection Mileposts'!$F$20,H331&lt;='Intersection Mileposts'!$G$20),"Y",IF(AND(H331&gt;='Intersection Mileposts'!$F$21,H331&lt;='Intersection Mileposts'!$G$21),"Y",IF(AND(H331&gt;='Intersection Mileposts'!$F$22,H331&lt;='Intersection Mileposts'!$G$22),"Y",IF(AND(H331&gt;='Intersection Mileposts'!$F$23,H331&lt;='Intersection Mileposts'!$G$23),"Y",IF(AND(H331&gt;='Intersection Mileposts'!$F$24,H331&lt;='Intersection Mileposts'!$G$24),"Y",IF(AND(H331&gt;='Intersection Mileposts'!$F$25,H331&lt;='Intersection Mileposts'!$G$25),"Y",IF(AND(H331&gt;='Intersection Mileposts'!$F$26,H331&lt;='Intersection Mileposts'!$G$26),"Y",IF(AND(H331&gt;='Intersection Mileposts'!$F$27,H331&lt;='Intersection Mileposts'!$G$27),"Y",IF(AND(H331&gt;='Intersection Mileposts'!$F$28,H331&lt;='Intersection Mileposts'!$G$28),"Y",IF(AND(H331&gt;='Intersection Mileposts'!$F$29,H331&lt;='Intersection Mileposts'!$G$29),"Y", IF(AND(H331&gt;='Intersection Mileposts'!$F$30,H331&lt;='Intersection Mileposts'!$G$30),"Y",IF(AND(H331&gt;='Intersection Mileposts'!$F$31,H331&lt;='Intersection Mileposts'!$G$31),"Y",IF(AND(H331&gt;='Intersection Mileposts'!$F$32,H331&lt;='Intersection Mileposts'!$G$32),"Y",IF(AND(H331&gt;='Intersection Mileposts'!$F$33,H331&lt;='Intersection Mileposts'!$G$33),"Y",IF(AND(H331&gt;='Intersection Mileposts'!$F$34,H331&lt;='Intersection Mileposts'!$G$34),"Y",IF(AND(H331&gt;='Intersection Mileposts'!$F$35,H331&lt;='Intersection Mileposts'!$G$35),"Y",IF(AND(H331&gt;='Intersection Mileposts'!$F$36,H331&lt;='Intersection Mileposts'!$G$36),"Y",IF(AND(H331&gt;='Intersection Mileposts'!$F$37,H331&lt;='Intersection Mileposts'!$G$37),"Y",IF(AND(H331&gt;='Intersection Mileposts'!$F$38,H331&lt;='Intersection Mileposts'!$G$38),"Y",IF(AND(H331&gt;='Intersection Mileposts'!$F$39,H331&lt;='Intersection Mileposts'!$G$39),"Y","N"))))))))))))))))))))))))))))))))))))</f>
        <v/>
      </c>
    </row>
    <row r="332" spans="1:46" x14ac:dyDescent="0.35">
      <c r="A332" s="271"/>
      <c r="B332" s="269"/>
      <c r="C332" s="270"/>
      <c r="D332" s="270"/>
      <c r="E332" s="270"/>
      <c r="F332" s="270"/>
      <c r="G332" s="272"/>
      <c r="H332" s="273"/>
      <c r="I332" s="271"/>
      <c r="J332" s="268"/>
      <c r="K332" s="268"/>
      <c r="L332" s="274"/>
      <c r="M332" s="275"/>
      <c r="N332" s="276"/>
      <c r="P332" s="291" t="str">
        <f>IF(R332 = "", "", COUNT($R$4:R332))</f>
        <v/>
      </c>
      <c r="Q332" s="291" t="str">
        <f t="shared" si="41"/>
        <v/>
      </c>
      <c r="R332" s="292" t="str">
        <f t="shared" si="42"/>
        <v/>
      </c>
      <c r="S332" s="293" t="str">
        <f t="shared" si="44"/>
        <v/>
      </c>
      <c r="T332" s="294" t="str">
        <f t="shared" si="45"/>
        <v/>
      </c>
      <c r="U332" s="295" t="str">
        <f t="shared" si="46"/>
        <v/>
      </c>
      <c r="V332" s="296" t="str">
        <f t="shared" si="47"/>
        <v/>
      </c>
      <c r="W332" s="8"/>
      <c r="AR332" s="2" t="str">
        <f t="shared" si="48"/>
        <v/>
      </c>
      <c r="AS332" s="2" t="str">
        <f t="shared" si="43"/>
        <v/>
      </c>
      <c r="AT332" s="2" t="str">
        <f>IF(AR332="","",IF(AND(H332&gt;='Intersection Mileposts'!$F$5,H332&lt;='Intersection Mileposts'!$G$5),"Y",IF(AND(H332&gt;='Intersection Mileposts'!$F$6,H332&lt;='Intersection Mileposts'!$G$6),"Y",IF(AND(H332&gt;='Intersection Mileposts'!$F$7,H332&lt;='Intersection Mileposts'!$G$7),"Y",IF(AND(H332&gt;='Intersection Mileposts'!$F$8,H332&lt;='Intersection Mileposts'!$G$8),"Y",IF(AND(H332&gt;='Intersection Mileposts'!$F$9,H332&lt;='Intersection Mileposts'!$G$9),"Y",IF(AND(H332&gt;='Intersection Mileposts'!$F$10,H332&lt;='Intersection Mileposts'!$G$10),"Y",IF(AND(H332&gt;='Intersection Mileposts'!$F$11,H332&lt;='Intersection Mileposts'!$G$11),"Y",IF(AND(H332&gt;='Intersection Mileposts'!$F$12,H332&lt;='Intersection Mileposts'!$G$12),"Y",IF(AND(H332&gt;='Intersection Mileposts'!$F$13,H332&lt;='Intersection Mileposts'!$G$13),"Y",IF(AND(H332&gt;='Intersection Mileposts'!$F$14,H332&lt;='Intersection Mileposts'!$G$14),"Y",IF(AND(H332&gt;='Intersection Mileposts'!$F$15,H332&lt;='Intersection Mileposts'!$G$15),"Y",IF(AND(H332&gt;='Intersection Mileposts'!$F$16,H332&lt;='Intersection Mileposts'!$G$16),"Y",IF(AND(H332&gt;='Intersection Mileposts'!$F$17,H332&lt;='Intersection Mileposts'!$G$17),"Y",IF(AND(H332&gt;='Intersection Mileposts'!$F$18,H332&lt;='Intersection Mileposts'!$G$18),"Y",IF(AND(H332&gt;='Intersection Mileposts'!$F$19,H332&lt;='Intersection Mileposts'!$G$19),"Y",IF(AND(H332&gt;='Intersection Mileposts'!$F$20,H332&lt;='Intersection Mileposts'!$G$20),"Y",IF(AND(H332&gt;='Intersection Mileposts'!$F$21,H332&lt;='Intersection Mileposts'!$G$21),"Y",IF(AND(H332&gt;='Intersection Mileposts'!$F$22,H332&lt;='Intersection Mileposts'!$G$22),"Y",IF(AND(H332&gt;='Intersection Mileposts'!$F$23,H332&lt;='Intersection Mileposts'!$G$23),"Y",IF(AND(H332&gt;='Intersection Mileposts'!$F$24,H332&lt;='Intersection Mileposts'!$G$24),"Y",IF(AND(H332&gt;='Intersection Mileposts'!$F$25,H332&lt;='Intersection Mileposts'!$G$25),"Y",IF(AND(H332&gt;='Intersection Mileposts'!$F$26,H332&lt;='Intersection Mileposts'!$G$26),"Y",IF(AND(H332&gt;='Intersection Mileposts'!$F$27,H332&lt;='Intersection Mileposts'!$G$27),"Y",IF(AND(H332&gt;='Intersection Mileposts'!$F$28,H332&lt;='Intersection Mileposts'!$G$28),"Y",IF(AND(H332&gt;='Intersection Mileposts'!$F$29,H332&lt;='Intersection Mileposts'!$G$29),"Y", IF(AND(H332&gt;='Intersection Mileposts'!$F$30,H332&lt;='Intersection Mileposts'!$G$30),"Y",IF(AND(H332&gt;='Intersection Mileposts'!$F$31,H332&lt;='Intersection Mileposts'!$G$31),"Y",IF(AND(H332&gt;='Intersection Mileposts'!$F$32,H332&lt;='Intersection Mileposts'!$G$32),"Y",IF(AND(H332&gt;='Intersection Mileposts'!$F$33,H332&lt;='Intersection Mileposts'!$G$33),"Y",IF(AND(H332&gt;='Intersection Mileposts'!$F$34,H332&lt;='Intersection Mileposts'!$G$34),"Y",IF(AND(H332&gt;='Intersection Mileposts'!$F$35,H332&lt;='Intersection Mileposts'!$G$35),"Y",IF(AND(H332&gt;='Intersection Mileposts'!$F$36,H332&lt;='Intersection Mileposts'!$G$36),"Y",IF(AND(H332&gt;='Intersection Mileposts'!$F$37,H332&lt;='Intersection Mileposts'!$G$37),"Y",IF(AND(H332&gt;='Intersection Mileposts'!$F$38,H332&lt;='Intersection Mileposts'!$G$38),"Y",IF(AND(H332&gt;='Intersection Mileposts'!$F$39,H332&lt;='Intersection Mileposts'!$G$39),"Y","N"))))))))))))))))))))))))))))))))))))</f>
        <v/>
      </c>
    </row>
    <row r="333" spans="1:46" x14ac:dyDescent="0.35">
      <c r="A333" s="271"/>
      <c r="B333" s="269"/>
      <c r="C333" s="270"/>
      <c r="D333" s="270"/>
      <c r="E333" s="270"/>
      <c r="F333" s="270"/>
      <c r="G333" s="272"/>
      <c r="H333" s="273"/>
      <c r="I333" s="271"/>
      <c r="J333" s="268"/>
      <c r="K333" s="268"/>
      <c r="L333" s="274"/>
      <c r="M333" s="275"/>
      <c r="N333" s="276"/>
      <c r="P333" s="291" t="str">
        <f>IF(R333 = "", "", COUNT($R$4:R333))</f>
        <v/>
      </c>
      <c r="Q333" s="291" t="str">
        <f t="shared" si="41"/>
        <v/>
      </c>
      <c r="R333" s="292" t="str">
        <f t="shared" si="42"/>
        <v/>
      </c>
      <c r="S333" s="293" t="str">
        <f t="shared" si="44"/>
        <v/>
      </c>
      <c r="T333" s="294" t="str">
        <f t="shared" si="45"/>
        <v/>
      </c>
      <c r="U333" s="295" t="str">
        <f t="shared" si="46"/>
        <v/>
      </c>
      <c r="V333" s="296" t="str">
        <f t="shared" si="47"/>
        <v/>
      </c>
      <c r="W333" s="8"/>
      <c r="AR333" s="2" t="str">
        <f t="shared" si="48"/>
        <v/>
      </c>
      <c r="AS333" s="2" t="str">
        <f t="shared" si="43"/>
        <v/>
      </c>
      <c r="AT333" s="2" t="str">
        <f>IF(AR333="","",IF(AND(H333&gt;='Intersection Mileposts'!$F$5,H333&lt;='Intersection Mileposts'!$G$5),"Y",IF(AND(H333&gt;='Intersection Mileposts'!$F$6,H333&lt;='Intersection Mileposts'!$G$6),"Y",IF(AND(H333&gt;='Intersection Mileposts'!$F$7,H333&lt;='Intersection Mileposts'!$G$7),"Y",IF(AND(H333&gt;='Intersection Mileposts'!$F$8,H333&lt;='Intersection Mileposts'!$G$8),"Y",IF(AND(H333&gt;='Intersection Mileposts'!$F$9,H333&lt;='Intersection Mileposts'!$G$9),"Y",IF(AND(H333&gt;='Intersection Mileposts'!$F$10,H333&lt;='Intersection Mileposts'!$G$10),"Y",IF(AND(H333&gt;='Intersection Mileposts'!$F$11,H333&lt;='Intersection Mileposts'!$G$11),"Y",IF(AND(H333&gt;='Intersection Mileposts'!$F$12,H333&lt;='Intersection Mileposts'!$G$12),"Y",IF(AND(H333&gt;='Intersection Mileposts'!$F$13,H333&lt;='Intersection Mileposts'!$G$13),"Y",IF(AND(H333&gt;='Intersection Mileposts'!$F$14,H333&lt;='Intersection Mileposts'!$G$14),"Y",IF(AND(H333&gt;='Intersection Mileposts'!$F$15,H333&lt;='Intersection Mileposts'!$G$15),"Y",IF(AND(H333&gt;='Intersection Mileposts'!$F$16,H333&lt;='Intersection Mileposts'!$G$16),"Y",IF(AND(H333&gt;='Intersection Mileposts'!$F$17,H333&lt;='Intersection Mileposts'!$G$17),"Y",IF(AND(H333&gt;='Intersection Mileposts'!$F$18,H333&lt;='Intersection Mileposts'!$G$18),"Y",IF(AND(H333&gt;='Intersection Mileposts'!$F$19,H333&lt;='Intersection Mileposts'!$G$19),"Y",IF(AND(H333&gt;='Intersection Mileposts'!$F$20,H333&lt;='Intersection Mileposts'!$G$20),"Y",IF(AND(H333&gt;='Intersection Mileposts'!$F$21,H333&lt;='Intersection Mileposts'!$G$21),"Y",IF(AND(H333&gt;='Intersection Mileposts'!$F$22,H333&lt;='Intersection Mileposts'!$G$22),"Y",IF(AND(H333&gt;='Intersection Mileposts'!$F$23,H333&lt;='Intersection Mileposts'!$G$23),"Y",IF(AND(H333&gt;='Intersection Mileposts'!$F$24,H333&lt;='Intersection Mileposts'!$G$24),"Y",IF(AND(H333&gt;='Intersection Mileposts'!$F$25,H333&lt;='Intersection Mileposts'!$G$25),"Y",IF(AND(H333&gt;='Intersection Mileposts'!$F$26,H333&lt;='Intersection Mileposts'!$G$26),"Y",IF(AND(H333&gt;='Intersection Mileposts'!$F$27,H333&lt;='Intersection Mileposts'!$G$27),"Y",IF(AND(H333&gt;='Intersection Mileposts'!$F$28,H333&lt;='Intersection Mileposts'!$G$28),"Y",IF(AND(H333&gt;='Intersection Mileposts'!$F$29,H333&lt;='Intersection Mileposts'!$G$29),"Y", IF(AND(H333&gt;='Intersection Mileposts'!$F$30,H333&lt;='Intersection Mileposts'!$G$30),"Y",IF(AND(H333&gt;='Intersection Mileposts'!$F$31,H333&lt;='Intersection Mileposts'!$G$31),"Y",IF(AND(H333&gt;='Intersection Mileposts'!$F$32,H333&lt;='Intersection Mileposts'!$G$32),"Y",IF(AND(H333&gt;='Intersection Mileposts'!$F$33,H333&lt;='Intersection Mileposts'!$G$33),"Y",IF(AND(H333&gt;='Intersection Mileposts'!$F$34,H333&lt;='Intersection Mileposts'!$G$34),"Y",IF(AND(H333&gt;='Intersection Mileposts'!$F$35,H333&lt;='Intersection Mileposts'!$G$35),"Y",IF(AND(H333&gt;='Intersection Mileposts'!$F$36,H333&lt;='Intersection Mileposts'!$G$36),"Y",IF(AND(H333&gt;='Intersection Mileposts'!$F$37,H333&lt;='Intersection Mileposts'!$G$37),"Y",IF(AND(H333&gt;='Intersection Mileposts'!$F$38,H333&lt;='Intersection Mileposts'!$G$38),"Y",IF(AND(H333&gt;='Intersection Mileposts'!$F$39,H333&lt;='Intersection Mileposts'!$G$39),"Y","N"))))))))))))))))))))))))))))))))))))</f>
        <v/>
      </c>
    </row>
    <row r="334" spans="1:46" x14ac:dyDescent="0.35">
      <c r="A334" s="271"/>
      <c r="B334" s="269"/>
      <c r="C334" s="270"/>
      <c r="D334" s="270"/>
      <c r="E334" s="270"/>
      <c r="F334" s="270"/>
      <c r="G334" s="272"/>
      <c r="H334" s="273"/>
      <c r="I334" s="271"/>
      <c r="J334" s="268"/>
      <c r="K334" s="268"/>
      <c r="L334" s="274"/>
      <c r="M334" s="275"/>
      <c r="N334" s="276"/>
      <c r="P334" s="291" t="str">
        <f>IF(R334 = "", "", COUNT($R$4:R334))</f>
        <v/>
      </c>
      <c r="Q334" s="291" t="str">
        <f t="shared" si="41"/>
        <v/>
      </c>
      <c r="R334" s="292" t="str">
        <f t="shared" si="42"/>
        <v/>
      </c>
      <c r="S334" s="293" t="str">
        <f t="shared" si="44"/>
        <v/>
      </c>
      <c r="T334" s="294" t="str">
        <f t="shared" si="45"/>
        <v/>
      </c>
      <c r="U334" s="295" t="str">
        <f t="shared" si="46"/>
        <v/>
      </c>
      <c r="V334" s="296" t="str">
        <f t="shared" si="47"/>
        <v/>
      </c>
      <c r="W334" s="8"/>
      <c r="AR334" s="2" t="str">
        <f t="shared" si="48"/>
        <v/>
      </c>
      <c r="AS334" s="2" t="str">
        <f t="shared" si="43"/>
        <v/>
      </c>
      <c r="AT334" s="2" t="str">
        <f>IF(AR334="","",IF(AND(H334&gt;='Intersection Mileposts'!$F$5,H334&lt;='Intersection Mileposts'!$G$5),"Y",IF(AND(H334&gt;='Intersection Mileposts'!$F$6,H334&lt;='Intersection Mileposts'!$G$6),"Y",IF(AND(H334&gt;='Intersection Mileposts'!$F$7,H334&lt;='Intersection Mileposts'!$G$7),"Y",IF(AND(H334&gt;='Intersection Mileposts'!$F$8,H334&lt;='Intersection Mileposts'!$G$8),"Y",IF(AND(H334&gt;='Intersection Mileposts'!$F$9,H334&lt;='Intersection Mileposts'!$G$9),"Y",IF(AND(H334&gt;='Intersection Mileposts'!$F$10,H334&lt;='Intersection Mileposts'!$G$10),"Y",IF(AND(H334&gt;='Intersection Mileposts'!$F$11,H334&lt;='Intersection Mileposts'!$G$11),"Y",IF(AND(H334&gt;='Intersection Mileposts'!$F$12,H334&lt;='Intersection Mileposts'!$G$12),"Y",IF(AND(H334&gt;='Intersection Mileposts'!$F$13,H334&lt;='Intersection Mileposts'!$G$13),"Y",IF(AND(H334&gt;='Intersection Mileposts'!$F$14,H334&lt;='Intersection Mileposts'!$G$14),"Y",IF(AND(H334&gt;='Intersection Mileposts'!$F$15,H334&lt;='Intersection Mileposts'!$G$15),"Y",IF(AND(H334&gt;='Intersection Mileposts'!$F$16,H334&lt;='Intersection Mileposts'!$G$16),"Y",IF(AND(H334&gt;='Intersection Mileposts'!$F$17,H334&lt;='Intersection Mileposts'!$G$17),"Y",IF(AND(H334&gt;='Intersection Mileposts'!$F$18,H334&lt;='Intersection Mileposts'!$G$18),"Y",IF(AND(H334&gt;='Intersection Mileposts'!$F$19,H334&lt;='Intersection Mileposts'!$G$19),"Y",IF(AND(H334&gt;='Intersection Mileposts'!$F$20,H334&lt;='Intersection Mileposts'!$G$20),"Y",IF(AND(H334&gt;='Intersection Mileposts'!$F$21,H334&lt;='Intersection Mileposts'!$G$21),"Y",IF(AND(H334&gt;='Intersection Mileposts'!$F$22,H334&lt;='Intersection Mileposts'!$G$22),"Y",IF(AND(H334&gt;='Intersection Mileposts'!$F$23,H334&lt;='Intersection Mileposts'!$G$23),"Y",IF(AND(H334&gt;='Intersection Mileposts'!$F$24,H334&lt;='Intersection Mileposts'!$G$24),"Y",IF(AND(H334&gt;='Intersection Mileposts'!$F$25,H334&lt;='Intersection Mileposts'!$G$25),"Y",IF(AND(H334&gt;='Intersection Mileposts'!$F$26,H334&lt;='Intersection Mileposts'!$G$26),"Y",IF(AND(H334&gt;='Intersection Mileposts'!$F$27,H334&lt;='Intersection Mileposts'!$G$27),"Y",IF(AND(H334&gt;='Intersection Mileposts'!$F$28,H334&lt;='Intersection Mileposts'!$G$28),"Y",IF(AND(H334&gt;='Intersection Mileposts'!$F$29,H334&lt;='Intersection Mileposts'!$G$29),"Y", IF(AND(H334&gt;='Intersection Mileposts'!$F$30,H334&lt;='Intersection Mileposts'!$G$30),"Y",IF(AND(H334&gt;='Intersection Mileposts'!$F$31,H334&lt;='Intersection Mileposts'!$G$31),"Y",IF(AND(H334&gt;='Intersection Mileposts'!$F$32,H334&lt;='Intersection Mileposts'!$G$32),"Y",IF(AND(H334&gt;='Intersection Mileposts'!$F$33,H334&lt;='Intersection Mileposts'!$G$33),"Y",IF(AND(H334&gt;='Intersection Mileposts'!$F$34,H334&lt;='Intersection Mileposts'!$G$34),"Y",IF(AND(H334&gt;='Intersection Mileposts'!$F$35,H334&lt;='Intersection Mileposts'!$G$35),"Y",IF(AND(H334&gt;='Intersection Mileposts'!$F$36,H334&lt;='Intersection Mileposts'!$G$36),"Y",IF(AND(H334&gt;='Intersection Mileposts'!$F$37,H334&lt;='Intersection Mileposts'!$G$37),"Y",IF(AND(H334&gt;='Intersection Mileposts'!$F$38,H334&lt;='Intersection Mileposts'!$G$38),"Y",IF(AND(H334&gt;='Intersection Mileposts'!$F$39,H334&lt;='Intersection Mileposts'!$G$39),"Y","N"))))))))))))))))))))))))))))))))))))</f>
        <v/>
      </c>
    </row>
    <row r="335" spans="1:46" x14ac:dyDescent="0.35">
      <c r="A335" s="271"/>
      <c r="B335" s="269"/>
      <c r="C335" s="270"/>
      <c r="D335" s="270"/>
      <c r="E335" s="270"/>
      <c r="F335" s="270"/>
      <c r="G335" s="272"/>
      <c r="H335" s="273"/>
      <c r="I335" s="271"/>
      <c r="J335" s="268"/>
      <c r="K335" s="268"/>
      <c r="L335" s="274"/>
      <c r="M335" s="275"/>
      <c r="N335" s="276"/>
      <c r="P335" s="291" t="str">
        <f>IF(R335 = "", "", COUNT($R$4:R335))</f>
        <v/>
      </c>
      <c r="Q335" s="291" t="str">
        <f t="shared" si="41"/>
        <v/>
      </c>
      <c r="R335" s="292" t="str">
        <f t="shared" si="42"/>
        <v/>
      </c>
      <c r="S335" s="293" t="str">
        <f t="shared" si="44"/>
        <v/>
      </c>
      <c r="T335" s="294" t="str">
        <f t="shared" si="45"/>
        <v/>
      </c>
      <c r="U335" s="295" t="str">
        <f t="shared" si="46"/>
        <v/>
      </c>
      <c r="V335" s="296" t="str">
        <f t="shared" si="47"/>
        <v/>
      </c>
      <c r="W335" s="8"/>
      <c r="AR335" s="2" t="str">
        <f t="shared" si="48"/>
        <v/>
      </c>
      <c r="AS335" s="2" t="str">
        <f t="shared" si="43"/>
        <v/>
      </c>
      <c r="AT335" s="2" t="str">
        <f>IF(AR335="","",IF(AND(H335&gt;='Intersection Mileposts'!$F$5,H335&lt;='Intersection Mileposts'!$G$5),"Y",IF(AND(H335&gt;='Intersection Mileposts'!$F$6,H335&lt;='Intersection Mileposts'!$G$6),"Y",IF(AND(H335&gt;='Intersection Mileposts'!$F$7,H335&lt;='Intersection Mileposts'!$G$7),"Y",IF(AND(H335&gt;='Intersection Mileposts'!$F$8,H335&lt;='Intersection Mileposts'!$G$8),"Y",IF(AND(H335&gt;='Intersection Mileposts'!$F$9,H335&lt;='Intersection Mileposts'!$G$9),"Y",IF(AND(H335&gt;='Intersection Mileposts'!$F$10,H335&lt;='Intersection Mileposts'!$G$10),"Y",IF(AND(H335&gt;='Intersection Mileposts'!$F$11,H335&lt;='Intersection Mileposts'!$G$11),"Y",IF(AND(H335&gt;='Intersection Mileposts'!$F$12,H335&lt;='Intersection Mileposts'!$G$12),"Y",IF(AND(H335&gt;='Intersection Mileposts'!$F$13,H335&lt;='Intersection Mileposts'!$G$13),"Y",IF(AND(H335&gt;='Intersection Mileposts'!$F$14,H335&lt;='Intersection Mileposts'!$G$14),"Y",IF(AND(H335&gt;='Intersection Mileposts'!$F$15,H335&lt;='Intersection Mileposts'!$G$15),"Y",IF(AND(H335&gt;='Intersection Mileposts'!$F$16,H335&lt;='Intersection Mileposts'!$G$16),"Y",IF(AND(H335&gt;='Intersection Mileposts'!$F$17,H335&lt;='Intersection Mileposts'!$G$17),"Y",IF(AND(H335&gt;='Intersection Mileposts'!$F$18,H335&lt;='Intersection Mileposts'!$G$18),"Y",IF(AND(H335&gt;='Intersection Mileposts'!$F$19,H335&lt;='Intersection Mileposts'!$G$19),"Y",IF(AND(H335&gt;='Intersection Mileposts'!$F$20,H335&lt;='Intersection Mileposts'!$G$20),"Y",IF(AND(H335&gt;='Intersection Mileposts'!$F$21,H335&lt;='Intersection Mileposts'!$G$21),"Y",IF(AND(H335&gt;='Intersection Mileposts'!$F$22,H335&lt;='Intersection Mileposts'!$G$22),"Y",IF(AND(H335&gt;='Intersection Mileposts'!$F$23,H335&lt;='Intersection Mileposts'!$G$23),"Y",IF(AND(H335&gt;='Intersection Mileposts'!$F$24,H335&lt;='Intersection Mileposts'!$G$24),"Y",IF(AND(H335&gt;='Intersection Mileposts'!$F$25,H335&lt;='Intersection Mileposts'!$G$25),"Y",IF(AND(H335&gt;='Intersection Mileposts'!$F$26,H335&lt;='Intersection Mileposts'!$G$26),"Y",IF(AND(H335&gt;='Intersection Mileposts'!$F$27,H335&lt;='Intersection Mileposts'!$G$27),"Y",IF(AND(H335&gt;='Intersection Mileposts'!$F$28,H335&lt;='Intersection Mileposts'!$G$28),"Y",IF(AND(H335&gt;='Intersection Mileposts'!$F$29,H335&lt;='Intersection Mileposts'!$G$29),"Y", IF(AND(H335&gt;='Intersection Mileposts'!$F$30,H335&lt;='Intersection Mileposts'!$G$30),"Y",IF(AND(H335&gt;='Intersection Mileposts'!$F$31,H335&lt;='Intersection Mileposts'!$G$31),"Y",IF(AND(H335&gt;='Intersection Mileposts'!$F$32,H335&lt;='Intersection Mileposts'!$G$32),"Y",IF(AND(H335&gt;='Intersection Mileposts'!$F$33,H335&lt;='Intersection Mileposts'!$G$33),"Y",IF(AND(H335&gt;='Intersection Mileposts'!$F$34,H335&lt;='Intersection Mileposts'!$G$34),"Y",IF(AND(H335&gt;='Intersection Mileposts'!$F$35,H335&lt;='Intersection Mileposts'!$G$35),"Y",IF(AND(H335&gt;='Intersection Mileposts'!$F$36,H335&lt;='Intersection Mileposts'!$G$36),"Y",IF(AND(H335&gt;='Intersection Mileposts'!$F$37,H335&lt;='Intersection Mileposts'!$G$37),"Y",IF(AND(H335&gt;='Intersection Mileposts'!$F$38,H335&lt;='Intersection Mileposts'!$G$38),"Y",IF(AND(H335&gt;='Intersection Mileposts'!$F$39,H335&lt;='Intersection Mileposts'!$G$39),"Y","N"))))))))))))))))))))))))))))))))))))</f>
        <v/>
      </c>
    </row>
    <row r="336" spans="1:46" x14ac:dyDescent="0.35">
      <c r="A336" s="271"/>
      <c r="B336" s="269"/>
      <c r="C336" s="270"/>
      <c r="D336" s="270"/>
      <c r="E336" s="270"/>
      <c r="F336" s="270"/>
      <c r="G336" s="272"/>
      <c r="H336" s="273"/>
      <c r="I336" s="271"/>
      <c r="J336" s="268"/>
      <c r="K336" s="268"/>
      <c r="L336" s="274"/>
      <c r="M336" s="275"/>
      <c r="N336" s="276"/>
      <c r="P336" s="291" t="str">
        <f>IF(R336 = "", "", COUNT($R$4:R336))</f>
        <v/>
      </c>
      <c r="Q336" s="291" t="str">
        <f t="shared" si="41"/>
        <v/>
      </c>
      <c r="R336" s="292" t="str">
        <f t="shared" si="42"/>
        <v/>
      </c>
      <c r="S336" s="293" t="str">
        <f t="shared" si="44"/>
        <v/>
      </c>
      <c r="T336" s="294" t="str">
        <f t="shared" si="45"/>
        <v/>
      </c>
      <c r="U336" s="295" t="str">
        <f t="shared" si="46"/>
        <v/>
      </c>
      <c r="V336" s="296" t="str">
        <f t="shared" si="47"/>
        <v/>
      </c>
      <c r="W336" s="8"/>
      <c r="AR336" s="2" t="str">
        <f t="shared" si="48"/>
        <v/>
      </c>
      <c r="AS336" s="2" t="str">
        <f t="shared" si="43"/>
        <v/>
      </c>
      <c r="AT336" s="2" t="str">
        <f>IF(AR336="","",IF(AND(H336&gt;='Intersection Mileposts'!$F$5,H336&lt;='Intersection Mileposts'!$G$5),"Y",IF(AND(H336&gt;='Intersection Mileposts'!$F$6,H336&lt;='Intersection Mileposts'!$G$6),"Y",IF(AND(H336&gt;='Intersection Mileposts'!$F$7,H336&lt;='Intersection Mileposts'!$G$7),"Y",IF(AND(H336&gt;='Intersection Mileposts'!$F$8,H336&lt;='Intersection Mileposts'!$G$8),"Y",IF(AND(H336&gt;='Intersection Mileposts'!$F$9,H336&lt;='Intersection Mileposts'!$G$9),"Y",IF(AND(H336&gt;='Intersection Mileposts'!$F$10,H336&lt;='Intersection Mileposts'!$G$10),"Y",IF(AND(H336&gt;='Intersection Mileposts'!$F$11,H336&lt;='Intersection Mileposts'!$G$11),"Y",IF(AND(H336&gt;='Intersection Mileposts'!$F$12,H336&lt;='Intersection Mileposts'!$G$12),"Y",IF(AND(H336&gt;='Intersection Mileposts'!$F$13,H336&lt;='Intersection Mileposts'!$G$13),"Y",IF(AND(H336&gt;='Intersection Mileposts'!$F$14,H336&lt;='Intersection Mileposts'!$G$14),"Y",IF(AND(H336&gt;='Intersection Mileposts'!$F$15,H336&lt;='Intersection Mileposts'!$G$15),"Y",IF(AND(H336&gt;='Intersection Mileposts'!$F$16,H336&lt;='Intersection Mileposts'!$G$16),"Y",IF(AND(H336&gt;='Intersection Mileposts'!$F$17,H336&lt;='Intersection Mileposts'!$G$17),"Y",IF(AND(H336&gt;='Intersection Mileposts'!$F$18,H336&lt;='Intersection Mileposts'!$G$18),"Y",IF(AND(H336&gt;='Intersection Mileposts'!$F$19,H336&lt;='Intersection Mileposts'!$G$19),"Y",IF(AND(H336&gt;='Intersection Mileposts'!$F$20,H336&lt;='Intersection Mileposts'!$G$20),"Y",IF(AND(H336&gt;='Intersection Mileposts'!$F$21,H336&lt;='Intersection Mileposts'!$G$21),"Y",IF(AND(H336&gt;='Intersection Mileposts'!$F$22,H336&lt;='Intersection Mileposts'!$G$22),"Y",IF(AND(H336&gt;='Intersection Mileposts'!$F$23,H336&lt;='Intersection Mileposts'!$G$23),"Y",IF(AND(H336&gt;='Intersection Mileposts'!$F$24,H336&lt;='Intersection Mileposts'!$G$24),"Y",IF(AND(H336&gt;='Intersection Mileposts'!$F$25,H336&lt;='Intersection Mileposts'!$G$25),"Y",IF(AND(H336&gt;='Intersection Mileposts'!$F$26,H336&lt;='Intersection Mileposts'!$G$26),"Y",IF(AND(H336&gt;='Intersection Mileposts'!$F$27,H336&lt;='Intersection Mileposts'!$G$27),"Y",IF(AND(H336&gt;='Intersection Mileposts'!$F$28,H336&lt;='Intersection Mileposts'!$G$28),"Y",IF(AND(H336&gt;='Intersection Mileposts'!$F$29,H336&lt;='Intersection Mileposts'!$G$29),"Y", IF(AND(H336&gt;='Intersection Mileposts'!$F$30,H336&lt;='Intersection Mileposts'!$G$30),"Y",IF(AND(H336&gt;='Intersection Mileposts'!$F$31,H336&lt;='Intersection Mileposts'!$G$31),"Y",IF(AND(H336&gt;='Intersection Mileposts'!$F$32,H336&lt;='Intersection Mileposts'!$G$32),"Y",IF(AND(H336&gt;='Intersection Mileposts'!$F$33,H336&lt;='Intersection Mileposts'!$G$33),"Y",IF(AND(H336&gt;='Intersection Mileposts'!$F$34,H336&lt;='Intersection Mileposts'!$G$34),"Y",IF(AND(H336&gt;='Intersection Mileposts'!$F$35,H336&lt;='Intersection Mileposts'!$G$35),"Y",IF(AND(H336&gt;='Intersection Mileposts'!$F$36,H336&lt;='Intersection Mileposts'!$G$36),"Y",IF(AND(H336&gt;='Intersection Mileposts'!$F$37,H336&lt;='Intersection Mileposts'!$G$37),"Y",IF(AND(H336&gt;='Intersection Mileposts'!$F$38,H336&lt;='Intersection Mileposts'!$G$38),"Y",IF(AND(H336&gt;='Intersection Mileposts'!$F$39,H336&lt;='Intersection Mileposts'!$G$39),"Y","N"))))))))))))))))))))))))))))))))))))</f>
        <v/>
      </c>
    </row>
    <row r="337" spans="1:46" x14ac:dyDescent="0.35">
      <c r="A337" s="271"/>
      <c r="B337" s="269"/>
      <c r="C337" s="270"/>
      <c r="D337" s="270"/>
      <c r="E337" s="270"/>
      <c r="F337" s="270"/>
      <c r="G337" s="272"/>
      <c r="H337" s="273"/>
      <c r="I337" s="271"/>
      <c r="J337" s="268"/>
      <c r="K337" s="268"/>
      <c r="L337" s="274"/>
      <c r="M337" s="275"/>
      <c r="N337" s="276"/>
      <c r="P337" s="291" t="str">
        <f>IF(R337 = "", "", COUNT($R$4:R337))</f>
        <v/>
      </c>
      <c r="Q337" s="291" t="str">
        <f t="shared" si="41"/>
        <v/>
      </c>
      <c r="R337" s="292" t="str">
        <f t="shared" si="42"/>
        <v/>
      </c>
      <c r="S337" s="293" t="str">
        <f t="shared" si="44"/>
        <v/>
      </c>
      <c r="T337" s="294" t="str">
        <f t="shared" si="45"/>
        <v/>
      </c>
      <c r="U337" s="295" t="str">
        <f t="shared" si="46"/>
        <v/>
      </c>
      <c r="V337" s="296" t="str">
        <f t="shared" si="47"/>
        <v/>
      </c>
      <c r="W337" s="8"/>
      <c r="AR337" s="2" t="str">
        <f t="shared" si="48"/>
        <v/>
      </c>
      <c r="AS337" s="2" t="str">
        <f t="shared" si="43"/>
        <v/>
      </c>
      <c r="AT337" s="2" t="str">
        <f>IF(AR337="","",IF(AND(H337&gt;='Intersection Mileposts'!$F$5,H337&lt;='Intersection Mileposts'!$G$5),"Y",IF(AND(H337&gt;='Intersection Mileposts'!$F$6,H337&lt;='Intersection Mileposts'!$G$6),"Y",IF(AND(H337&gt;='Intersection Mileposts'!$F$7,H337&lt;='Intersection Mileposts'!$G$7),"Y",IF(AND(H337&gt;='Intersection Mileposts'!$F$8,H337&lt;='Intersection Mileposts'!$G$8),"Y",IF(AND(H337&gt;='Intersection Mileposts'!$F$9,H337&lt;='Intersection Mileposts'!$G$9),"Y",IF(AND(H337&gt;='Intersection Mileposts'!$F$10,H337&lt;='Intersection Mileposts'!$G$10),"Y",IF(AND(H337&gt;='Intersection Mileposts'!$F$11,H337&lt;='Intersection Mileposts'!$G$11),"Y",IF(AND(H337&gt;='Intersection Mileposts'!$F$12,H337&lt;='Intersection Mileposts'!$G$12),"Y",IF(AND(H337&gt;='Intersection Mileposts'!$F$13,H337&lt;='Intersection Mileposts'!$G$13),"Y",IF(AND(H337&gt;='Intersection Mileposts'!$F$14,H337&lt;='Intersection Mileposts'!$G$14),"Y",IF(AND(H337&gt;='Intersection Mileposts'!$F$15,H337&lt;='Intersection Mileposts'!$G$15),"Y",IF(AND(H337&gt;='Intersection Mileposts'!$F$16,H337&lt;='Intersection Mileposts'!$G$16),"Y",IF(AND(H337&gt;='Intersection Mileposts'!$F$17,H337&lt;='Intersection Mileposts'!$G$17),"Y",IF(AND(H337&gt;='Intersection Mileposts'!$F$18,H337&lt;='Intersection Mileposts'!$G$18),"Y",IF(AND(H337&gt;='Intersection Mileposts'!$F$19,H337&lt;='Intersection Mileposts'!$G$19),"Y",IF(AND(H337&gt;='Intersection Mileposts'!$F$20,H337&lt;='Intersection Mileposts'!$G$20),"Y",IF(AND(H337&gt;='Intersection Mileposts'!$F$21,H337&lt;='Intersection Mileposts'!$G$21),"Y",IF(AND(H337&gt;='Intersection Mileposts'!$F$22,H337&lt;='Intersection Mileposts'!$G$22),"Y",IF(AND(H337&gt;='Intersection Mileposts'!$F$23,H337&lt;='Intersection Mileposts'!$G$23),"Y",IF(AND(H337&gt;='Intersection Mileposts'!$F$24,H337&lt;='Intersection Mileposts'!$G$24),"Y",IF(AND(H337&gt;='Intersection Mileposts'!$F$25,H337&lt;='Intersection Mileposts'!$G$25),"Y",IF(AND(H337&gt;='Intersection Mileposts'!$F$26,H337&lt;='Intersection Mileposts'!$G$26),"Y",IF(AND(H337&gt;='Intersection Mileposts'!$F$27,H337&lt;='Intersection Mileposts'!$G$27),"Y",IF(AND(H337&gt;='Intersection Mileposts'!$F$28,H337&lt;='Intersection Mileposts'!$G$28),"Y",IF(AND(H337&gt;='Intersection Mileposts'!$F$29,H337&lt;='Intersection Mileposts'!$G$29),"Y", IF(AND(H337&gt;='Intersection Mileposts'!$F$30,H337&lt;='Intersection Mileposts'!$G$30),"Y",IF(AND(H337&gt;='Intersection Mileposts'!$F$31,H337&lt;='Intersection Mileposts'!$G$31),"Y",IF(AND(H337&gt;='Intersection Mileposts'!$F$32,H337&lt;='Intersection Mileposts'!$G$32),"Y",IF(AND(H337&gt;='Intersection Mileposts'!$F$33,H337&lt;='Intersection Mileposts'!$G$33),"Y",IF(AND(H337&gt;='Intersection Mileposts'!$F$34,H337&lt;='Intersection Mileposts'!$G$34),"Y",IF(AND(H337&gt;='Intersection Mileposts'!$F$35,H337&lt;='Intersection Mileposts'!$G$35),"Y",IF(AND(H337&gt;='Intersection Mileposts'!$F$36,H337&lt;='Intersection Mileposts'!$G$36),"Y",IF(AND(H337&gt;='Intersection Mileposts'!$F$37,H337&lt;='Intersection Mileposts'!$G$37),"Y",IF(AND(H337&gt;='Intersection Mileposts'!$F$38,H337&lt;='Intersection Mileposts'!$G$38),"Y",IF(AND(H337&gt;='Intersection Mileposts'!$F$39,H337&lt;='Intersection Mileposts'!$G$39),"Y","N"))))))))))))))))))))))))))))))))))))</f>
        <v/>
      </c>
    </row>
    <row r="338" spans="1:46" x14ac:dyDescent="0.35">
      <c r="A338" s="271"/>
      <c r="B338" s="269"/>
      <c r="C338" s="270"/>
      <c r="D338" s="270"/>
      <c r="E338" s="270"/>
      <c r="F338" s="270"/>
      <c r="G338" s="272"/>
      <c r="H338" s="273"/>
      <c r="I338" s="271"/>
      <c r="J338" s="268"/>
      <c r="K338" s="268"/>
      <c r="L338" s="274"/>
      <c r="M338" s="275"/>
      <c r="N338" s="276"/>
      <c r="P338" s="291" t="str">
        <f>IF(R338 = "", "", COUNT($R$4:R338))</f>
        <v/>
      </c>
      <c r="Q338" s="291" t="str">
        <f t="shared" si="41"/>
        <v/>
      </c>
      <c r="R338" s="292" t="str">
        <f t="shared" si="42"/>
        <v/>
      </c>
      <c r="S338" s="293" t="str">
        <f t="shared" si="44"/>
        <v/>
      </c>
      <c r="T338" s="294" t="str">
        <f t="shared" si="45"/>
        <v/>
      </c>
      <c r="U338" s="295" t="str">
        <f t="shared" si="46"/>
        <v/>
      </c>
      <c r="V338" s="296" t="str">
        <f t="shared" si="47"/>
        <v/>
      </c>
      <c r="W338" s="8"/>
      <c r="AR338" s="2" t="str">
        <f t="shared" si="48"/>
        <v/>
      </c>
      <c r="AS338" s="2" t="str">
        <f t="shared" si="43"/>
        <v/>
      </c>
      <c r="AT338" s="2" t="str">
        <f>IF(AR338="","",IF(AND(H338&gt;='Intersection Mileposts'!$F$5,H338&lt;='Intersection Mileposts'!$G$5),"Y",IF(AND(H338&gt;='Intersection Mileposts'!$F$6,H338&lt;='Intersection Mileposts'!$G$6),"Y",IF(AND(H338&gt;='Intersection Mileposts'!$F$7,H338&lt;='Intersection Mileposts'!$G$7),"Y",IF(AND(H338&gt;='Intersection Mileposts'!$F$8,H338&lt;='Intersection Mileposts'!$G$8),"Y",IF(AND(H338&gt;='Intersection Mileposts'!$F$9,H338&lt;='Intersection Mileposts'!$G$9),"Y",IF(AND(H338&gt;='Intersection Mileposts'!$F$10,H338&lt;='Intersection Mileposts'!$G$10),"Y",IF(AND(H338&gt;='Intersection Mileposts'!$F$11,H338&lt;='Intersection Mileposts'!$G$11),"Y",IF(AND(H338&gt;='Intersection Mileposts'!$F$12,H338&lt;='Intersection Mileposts'!$G$12),"Y",IF(AND(H338&gt;='Intersection Mileposts'!$F$13,H338&lt;='Intersection Mileposts'!$G$13),"Y",IF(AND(H338&gt;='Intersection Mileposts'!$F$14,H338&lt;='Intersection Mileposts'!$G$14),"Y",IF(AND(H338&gt;='Intersection Mileposts'!$F$15,H338&lt;='Intersection Mileposts'!$G$15),"Y",IF(AND(H338&gt;='Intersection Mileposts'!$F$16,H338&lt;='Intersection Mileposts'!$G$16),"Y",IF(AND(H338&gt;='Intersection Mileposts'!$F$17,H338&lt;='Intersection Mileposts'!$G$17),"Y",IF(AND(H338&gt;='Intersection Mileposts'!$F$18,H338&lt;='Intersection Mileposts'!$G$18),"Y",IF(AND(H338&gt;='Intersection Mileposts'!$F$19,H338&lt;='Intersection Mileposts'!$G$19),"Y",IF(AND(H338&gt;='Intersection Mileposts'!$F$20,H338&lt;='Intersection Mileposts'!$G$20),"Y",IF(AND(H338&gt;='Intersection Mileposts'!$F$21,H338&lt;='Intersection Mileposts'!$G$21),"Y",IF(AND(H338&gt;='Intersection Mileposts'!$F$22,H338&lt;='Intersection Mileposts'!$G$22),"Y",IF(AND(H338&gt;='Intersection Mileposts'!$F$23,H338&lt;='Intersection Mileposts'!$G$23),"Y",IF(AND(H338&gt;='Intersection Mileposts'!$F$24,H338&lt;='Intersection Mileposts'!$G$24),"Y",IF(AND(H338&gt;='Intersection Mileposts'!$F$25,H338&lt;='Intersection Mileposts'!$G$25),"Y",IF(AND(H338&gt;='Intersection Mileposts'!$F$26,H338&lt;='Intersection Mileposts'!$G$26),"Y",IF(AND(H338&gt;='Intersection Mileposts'!$F$27,H338&lt;='Intersection Mileposts'!$G$27),"Y",IF(AND(H338&gt;='Intersection Mileposts'!$F$28,H338&lt;='Intersection Mileposts'!$G$28),"Y",IF(AND(H338&gt;='Intersection Mileposts'!$F$29,H338&lt;='Intersection Mileposts'!$G$29),"Y", IF(AND(H338&gt;='Intersection Mileposts'!$F$30,H338&lt;='Intersection Mileposts'!$G$30),"Y",IF(AND(H338&gt;='Intersection Mileposts'!$F$31,H338&lt;='Intersection Mileposts'!$G$31),"Y",IF(AND(H338&gt;='Intersection Mileposts'!$F$32,H338&lt;='Intersection Mileposts'!$G$32),"Y",IF(AND(H338&gt;='Intersection Mileposts'!$F$33,H338&lt;='Intersection Mileposts'!$G$33),"Y",IF(AND(H338&gt;='Intersection Mileposts'!$F$34,H338&lt;='Intersection Mileposts'!$G$34),"Y",IF(AND(H338&gt;='Intersection Mileposts'!$F$35,H338&lt;='Intersection Mileposts'!$G$35),"Y",IF(AND(H338&gt;='Intersection Mileposts'!$F$36,H338&lt;='Intersection Mileposts'!$G$36),"Y",IF(AND(H338&gt;='Intersection Mileposts'!$F$37,H338&lt;='Intersection Mileposts'!$G$37),"Y",IF(AND(H338&gt;='Intersection Mileposts'!$F$38,H338&lt;='Intersection Mileposts'!$G$38),"Y",IF(AND(H338&gt;='Intersection Mileposts'!$F$39,H338&lt;='Intersection Mileposts'!$G$39),"Y","N"))))))))))))))))))))))))))))))))))))</f>
        <v/>
      </c>
    </row>
    <row r="339" spans="1:46" x14ac:dyDescent="0.35">
      <c r="A339" s="271"/>
      <c r="B339" s="269"/>
      <c r="C339" s="270"/>
      <c r="D339" s="270"/>
      <c r="E339" s="270"/>
      <c r="F339" s="270"/>
      <c r="G339" s="272"/>
      <c r="H339" s="273"/>
      <c r="I339" s="271"/>
      <c r="J339" s="268"/>
      <c r="K339" s="268"/>
      <c r="L339" s="274"/>
      <c r="M339" s="275"/>
      <c r="N339" s="276"/>
      <c r="P339" s="291" t="str">
        <f>IF(R339 = "", "", COUNT($R$4:R339))</f>
        <v/>
      </c>
      <c r="Q339" s="291" t="str">
        <f t="shared" si="41"/>
        <v/>
      </c>
      <c r="R339" s="292" t="str">
        <f t="shared" si="42"/>
        <v/>
      </c>
      <c r="S339" s="293" t="str">
        <f t="shared" si="44"/>
        <v/>
      </c>
      <c r="T339" s="294" t="str">
        <f t="shared" si="45"/>
        <v/>
      </c>
      <c r="U339" s="295" t="str">
        <f t="shared" si="46"/>
        <v/>
      </c>
      <c r="V339" s="296" t="str">
        <f t="shared" si="47"/>
        <v/>
      </c>
      <c r="W339" s="8"/>
      <c r="AR339" s="2" t="str">
        <f t="shared" si="48"/>
        <v/>
      </c>
      <c r="AS339" s="2" t="str">
        <f t="shared" si="43"/>
        <v/>
      </c>
      <c r="AT339" s="2" t="str">
        <f>IF(AR339="","",IF(AND(H339&gt;='Intersection Mileposts'!$F$5,H339&lt;='Intersection Mileposts'!$G$5),"Y",IF(AND(H339&gt;='Intersection Mileposts'!$F$6,H339&lt;='Intersection Mileposts'!$G$6),"Y",IF(AND(H339&gt;='Intersection Mileposts'!$F$7,H339&lt;='Intersection Mileposts'!$G$7),"Y",IF(AND(H339&gt;='Intersection Mileposts'!$F$8,H339&lt;='Intersection Mileposts'!$G$8),"Y",IF(AND(H339&gt;='Intersection Mileposts'!$F$9,H339&lt;='Intersection Mileposts'!$G$9),"Y",IF(AND(H339&gt;='Intersection Mileposts'!$F$10,H339&lt;='Intersection Mileposts'!$G$10),"Y",IF(AND(H339&gt;='Intersection Mileposts'!$F$11,H339&lt;='Intersection Mileposts'!$G$11),"Y",IF(AND(H339&gt;='Intersection Mileposts'!$F$12,H339&lt;='Intersection Mileposts'!$G$12),"Y",IF(AND(H339&gt;='Intersection Mileposts'!$F$13,H339&lt;='Intersection Mileposts'!$G$13),"Y",IF(AND(H339&gt;='Intersection Mileposts'!$F$14,H339&lt;='Intersection Mileposts'!$G$14),"Y",IF(AND(H339&gt;='Intersection Mileposts'!$F$15,H339&lt;='Intersection Mileposts'!$G$15),"Y",IF(AND(H339&gt;='Intersection Mileposts'!$F$16,H339&lt;='Intersection Mileposts'!$G$16),"Y",IF(AND(H339&gt;='Intersection Mileposts'!$F$17,H339&lt;='Intersection Mileposts'!$G$17),"Y",IF(AND(H339&gt;='Intersection Mileposts'!$F$18,H339&lt;='Intersection Mileposts'!$G$18),"Y",IF(AND(H339&gt;='Intersection Mileposts'!$F$19,H339&lt;='Intersection Mileposts'!$G$19),"Y",IF(AND(H339&gt;='Intersection Mileposts'!$F$20,H339&lt;='Intersection Mileposts'!$G$20),"Y",IF(AND(H339&gt;='Intersection Mileposts'!$F$21,H339&lt;='Intersection Mileposts'!$G$21),"Y",IF(AND(H339&gt;='Intersection Mileposts'!$F$22,H339&lt;='Intersection Mileposts'!$G$22),"Y",IF(AND(H339&gt;='Intersection Mileposts'!$F$23,H339&lt;='Intersection Mileposts'!$G$23),"Y",IF(AND(H339&gt;='Intersection Mileposts'!$F$24,H339&lt;='Intersection Mileposts'!$G$24),"Y",IF(AND(H339&gt;='Intersection Mileposts'!$F$25,H339&lt;='Intersection Mileposts'!$G$25),"Y",IF(AND(H339&gt;='Intersection Mileposts'!$F$26,H339&lt;='Intersection Mileposts'!$G$26),"Y",IF(AND(H339&gt;='Intersection Mileposts'!$F$27,H339&lt;='Intersection Mileposts'!$G$27),"Y",IF(AND(H339&gt;='Intersection Mileposts'!$F$28,H339&lt;='Intersection Mileposts'!$G$28),"Y",IF(AND(H339&gt;='Intersection Mileposts'!$F$29,H339&lt;='Intersection Mileposts'!$G$29),"Y", IF(AND(H339&gt;='Intersection Mileposts'!$F$30,H339&lt;='Intersection Mileposts'!$G$30),"Y",IF(AND(H339&gt;='Intersection Mileposts'!$F$31,H339&lt;='Intersection Mileposts'!$G$31),"Y",IF(AND(H339&gt;='Intersection Mileposts'!$F$32,H339&lt;='Intersection Mileposts'!$G$32),"Y",IF(AND(H339&gt;='Intersection Mileposts'!$F$33,H339&lt;='Intersection Mileposts'!$G$33),"Y",IF(AND(H339&gt;='Intersection Mileposts'!$F$34,H339&lt;='Intersection Mileposts'!$G$34),"Y",IF(AND(H339&gt;='Intersection Mileposts'!$F$35,H339&lt;='Intersection Mileposts'!$G$35),"Y",IF(AND(H339&gt;='Intersection Mileposts'!$F$36,H339&lt;='Intersection Mileposts'!$G$36),"Y",IF(AND(H339&gt;='Intersection Mileposts'!$F$37,H339&lt;='Intersection Mileposts'!$G$37),"Y",IF(AND(H339&gt;='Intersection Mileposts'!$F$38,H339&lt;='Intersection Mileposts'!$G$38),"Y",IF(AND(H339&gt;='Intersection Mileposts'!$F$39,H339&lt;='Intersection Mileposts'!$G$39),"Y","N"))))))))))))))))))))))))))))))))))))</f>
        <v/>
      </c>
    </row>
    <row r="340" spans="1:46" x14ac:dyDescent="0.35">
      <c r="A340" s="271"/>
      <c r="B340" s="269"/>
      <c r="C340" s="270"/>
      <c r="D340" s="270"/>
      <c r="E340" s="270"/>
      <c r="F340" s="270"/>
      <c r="G340" s="272"/>
      <c r="H340" s="273"/>
      <c r="I340" s="271"/>
      <c r="J340" s="268"/>
      <c r="K340" s="268"/>
      <c r="L340" s="274"/>
      <c r="M340" s="275"/>
      <c r="N340" s="276"/>
      <c r="P340" s="291" t="str">
        <f>IF(R340 = "", "", COUNT($R$4:R340))</f>
        <v/>
      </c>
      <c r="Q340" s="291" t="str">
        <f t="shared" si="41"/>
        <v/>
      </c>
      <c r="R340" s="292" t="str">
        <f t="shared" si="42"/>
        <v/>
      </c>
      <c r="S340" s="293" t="str">
        <f t="shared" si="44"/>
        <v/>
      </c>
      <c r="T340" s="294" t="str">
        <f t="shared" si="45"/>
        <v/>
      </c>
      <c r="U340" s="295" t="str">
        <f t="shared" si="46"/>
        <v/>
      </c>
      <c r="V340" s="296" t="str">
        <f t="shared" si="47"/>
        <v/>
      </c>
      <c r="W340" s="8"/>
      <c r="AR340" s="2" t="str">
        <f t="shared" si="48"/>
        <v/>
      </c>
      <c r="AS340" s="2" t="str">
        <f t="shared" si="43"/>
        <v/>
      </c>
      <c r="AT340" s="2" t="str">
        <f>IF(AR340="","",IF(AND(H340&gt;='Intersection Mileposts'!$F$5,H340&lt;='Intersection Mileposts'!$G$5),"Y",IF(AND(H340&gt;='Intersection Mileposts'!$F$6,H340&lt;='Intersection Mileposts'!$G$6),"Y",IF(AND(H340&gt;='Intersection Mileposts'!$F$7,H340&lt;='Intersection Mileposts'!$G$7),"Y",IF(AND(H340&gt;='Intersection Mileposts'!$F$8,H340&lt;='Intersection Mileposts'!$G$8),"Y",IF(AND(H340&gt;='Intersection Mileposts'!$F$9,H340&lt;='Intersection Mileposts'!$G$9),"Y",IF(AND(H340&gt;='Intersection Mileposts'!$F$10,H340&lt;='Intersection Mileposts'!$G$10),"Y",IF(AND(H340&gt;='Intersection Mileposts'!$F$11,H340&lt;='Intersection Mileposts'!$G$11),"Y",IF(AND(H340&gt;='Intersection Mileposts'!$F$12,H340&lt;='Intersection Mileposts'!$G$12),"Y",IF(AND(H340&gt;='Intersection Mileposts'!$F$13,H340&lt;='Intersection Mileposts'!$G$13),"Y",IF(AND(H340&gt;='Intersection Mileposts'!$F$14,H340&lt;='Intersection Mileposts'!$G$14),"Y",IF(AND(H340&gt;='Intersection Mileposts'!$F$15,H340&lt;='Intersection Mileposts'!$G$15),"Y",IF(AND(H340&gt;='Intersection Mileposts'!$F$16,H340&lt;='Intersection Mileposts'!$G$16),"Y",IF(AND(H340&gt;='Intersection Mileposts'!$F$17,H340&lt;='Intersection Mileposts'!$G$17),"Y",IF(AND(H340&gt;='Intersection Mileposts'!$F$18,H340&lt;='Intersection Mileposts'!$G$18),"Y",IF(AND(H340&gt;='Intersection Mileposts'!$F$19,H340&lt;='Intersection Mileposts'!$G$19),"Y",IF(AND(H340&gt;='Intersection Mileposts'!$F$20,H340&lt;='Intersection Mileposts'!$G$20),"Y",IF(AND(H340&gt;='Intersection Mileposts'!$F$21,H340&lt;='Intersection Mileposts'!$G$21),"Y",IF(AND(H340&gt;='Intersection Mileposts'!$F$22,H340&lt;='Intersection Mileposts'!$G$22),"Y",IF(AND(H340&gt;='Intersection Mileposts'!$F$23,H340&lt;='Intersection Mileposts'!$G$23),"Y",IF(AND(H340&gt;='Intersection Mileposts'!$F$24,H340&lt;='Intersection Mileposts'!$G$24),"Y",IF(AND(H340&gt;='Intersection Mileposts'!$F$25,H340&lt;='Intersection Mileposts'!$G$25),"Y",IF(AND(H340&gt;='Intersection Mileposts'!$F$26,H340&lt;='Intersection Mileposts'!$G$26),"Y",IF(AND(H340&gt;='Intersection Mileposts'!$F$27,H340&lt;='Intersection Mileposts'!$G$27),"Y",IF(AND(H340&gt;='Intersection Mileposts'!$F$28,H340&lt;='Intersection Mileposts'!$G$28),"Y",IF(AND(H340&gt;='Intersection Mileposts'!$F$29,H340&lt;='Intersection Mileposts'!$G$29),"Y", IF(AND(H340&gt;='Intersection Mileposts'!$F$30,H340&lt;='Intersection Mileposts'!$G$30),"Y",IF(AND(H340&gt;='Intersection Mileposts'!$F$31,H340&lt;='Intersection Mileposts'!$G$31),"Y",IF(AND(H340&gt;='Intersection Mileposts'!$F$32,H340&lt;='Intersection Mileposts'!$G$32),"Y",IF(AND(H340&gt;='Intersection Mileposts'!$F$33,H340&lt;='Intersection Mileposts'!$G$33),"Y",IF(AND(H340&gt;='Intersection Mileposts'!$F$34,H340&lt;='Intersection Mileposts'!$G$34),"Y",IF(AND(H340&gt;='Intersection Mileposts'!$F$35,H340&lt;='Intersection Mileposts'!$G$35),"Y",IF(AND(H340&gt;='Intersection Mileposts'!$F$36,H340&lt;='Intersection Mileposts'!$G$36),"Y",IF(AND(H340&gt;='Intersection Mileposts'!$F$37,H340&lt;='Intersection Mileposts'!$G$37),"Y",IF(AND(H340&gt;='Intersection Mileposts'!$F$38,H340&lt;='Intersection Mileposts'!$G$38),"Y",IF(AND(H340&gt;='Intersection Mileposts'!$F$39,H340&lt;='Intersection Mileposts'!$G$39),"Y","N"))))))))))))))))))))))))))))))))))))</f>
        <v/>
      </c>
    </row>
    <row r="341" spans="1:46" x14ac:dyDescent="0.35">
      <c r="A341" s="271"/>
      <c r="B341" s="269"/>
      <c r="C341" s="270"/>
      <c r="D341" s="270"/>
      <c r="E341" s="270"/>
      <c r="F341" s="270"/>
      <c r="G341" s="272"/>
      <c r="H341" s="273"/>
      <c r="I341" s="271"/>
      <c r="J341" s="268"/>
      <c r="K341" s="268"/>
      <c r="L341" s="274"/>
      <c r="M341" s="275"/>
      <c r="N341" s="276"/>
      <c r="P341" s="291" t="str">
        <f>IF(R341 = "", "", COUNT($R$4:R341))</f>
        <v/>
      </c>
      <c r="Q341" s="291" t="str">
        <f t="shared" si="41"/>
        <v/>
      </c>
      <c r="R341" s="292" t="str">
        <f t="shared" si="42"/>
        <v/>
      </c>
      <c r="S341" s="293" t="str">
        <f t="shared" si="44"/>
        <v/>
      </c>
      <c r="T341" s="294" t="str">
        <f t="shared" si="45"/>
        <v/>
      </c>
      <c r="U341" s="295" t="str">
        <f t="shared" si="46"/>
        <v/>
      </c>
      <c r="V341" s="296" t="str">
        <f t="shared" si="47"/>
        <v/>
      </c>
      <c r="W341" s="8"/>
      <c r="AR341" s="2" t="str">
        <f t="shared" si="48"/>
        <v/>
      </c>
      <c r="AS341" s="2" t="str">
        <f t="shared" si="43"/>
        <v/>
      </c>
      <c r="AT341" s="2" t="str">
        <f>IF(AR341="","",IF(AND(H341&gt;='Intersection Mileposts'!$F$5,H341&lt;='Intersection Mileposts'!$G$5),"Y",IF(AND(H341&gt;='Intersection Mileposts'!$F$6,H341&lt;='Intersection Mileposts'!$G$6),"Y",IF(AND(H341&gt;='Intersection Mileposts'!$F$7,H341&lt;='Intersection Mileposts'!$G$7),"Y",IF(AND(H341&gt;='Intersection Mileposts'!$F$8,H341&lt;='Intersection Mileposts'!$G$8),"Y",IF(AND(H341&gt;='Intersection Mileposts'!$F$9,H341&lt;='Intersection Mileposts'!$G$9),"Y",IF(AND(H341&gt;='Intersection Mileposts'!$F$10,H341&lt;='Intersection Mileposts'!$G$10),"Y",IF(AND(H341&gt;='Intersection Mileposts'!$F$11,H341&lt;='Intersection Mileposts'!$G$11),"Y",IF(AND(H341&gt;='Intersection Mileposts'!$F$12,H341&lt;='Intersection Mileposts'!$G$12),"Y",IF(AND(H341&gt;='Intersection Mileposts'!$F$13,H341&lt;='Intersection Mileposts'!$G$13),"Y",IF(AND(H341&gt;='Intersection Mileposts'!$F$14,H341&lt;='Intersection Mileposts'!$G$14),"Y",IF(AND(H341&gt;='Intersection Mileposts'!$F$15,H341&lt;='Intersection Mileposts'!$G$15),"Y",IF(AND(H341&gt;='Intersection Mileposts'!$F$16,H341&lt;='Intersection Mileposts'!$G$16),"Y",IF(AND(H341&gt;='Intersection Mileposts'!$F$17,H341&lt;='Intersection Mileposts'!$G$17),"Y",IF(AND(H341&gt;='Intersection Mileposts'!$F$18,H341&lt;='Intersection Mileposts'!$G$18),"Y",IF(AND(H341&gt;='Intersection Mileposts'!$F$19,H341&lt;='Intersection Mileposts'!$G$19),"Y",IF(AND(H341&gt;='Intersection Mileposts'!$F$20,H341&lt;='Intersection Mileposts'!$G$20),"Y",IF(AND(H341&gt;='Intersection Mileposts'!$F$21,H341&lt;='Intersection Mileposts'!$G$21),"Y",IF(AND(H341&gt;='Intersection Mileposts'!$F$22,H341&lt;='Intersection Mileposts'!$G$22),"Y",IF(AND(H341&gt;='Intersection Mileposts'!$F$23,H341&lt;='Intersection Mileposts'!$G$23),"Y",IF(AND(H341&gt;='Intersection Mileposts'!$F$24,H341&lt;='Intersection Mileposts'!$G$24),"Y",IF(AND(H341&gt;='Intersection Mileposts'!$F$25,H341&lt;='Intersection Mileposts'!$G$25),"Y",IF(AND(H341&gt;='Intersection Mileposts'!$F$26,H341&lt;='Intersection Mileposts'!$G$26),"Y",IF(AND(H341&gt;='Intersection Mileposts'!$F$27,H341&lt;='Intersection Mileposts'!$G$27),"Y",IF(AND(H341&gt;='Intersection Mileposts'!$F$28,H341&lt;='Intersection Mileposts'!$G$28),"Y",IF(AND(H341&gt;='Intersection Mileposts'!$F$29,H341&lt;='Intersection Mileposts'!$G$29),"Y", IF(AND(H341&gt;='Intersection Mileposts'!$F$30,H341&lt;='Intersection Mileposts'!$G$30),"Y",IF(AND(H341&gt;='Intersection Mileposts'!$F$31,H341&lt;='Intersection Mileposts'!$G$31),"Y",IF(AND(H341&gt;='Intersection Mileposts'!$F$32,H341&lt;='Intersection Mileposts'!$G$32),"Y",IF(AND(H341&gt;='Intersection Mileposts'!$F$33,H341&lt;='Intersection Mileposts'!$G$33),"Y",IF(AND(H341&gt;='Intersection Mileposts'!$F$34,H341&lt;='Intersection Mileposts'!$G$34),"Y",IF(AND(H341&gt;='Intersection Mileposts'!$F$35,H341&lt;='Intersection Mileposts'!$G$35),"Y",IF(AND(H341&gt;='Intersection Mileposts'!$F$36,H341&lt;='Intersection Mileposts'!$G$36),"Y",IF(AND(H341&gt;='Intersection Mileposts'!$F$37,H341&lt;='Intersection Mileposts'!$G$37),"Y",IF(AND(H341&gt;='Intersection Mileposts'!$F$38,H341&lt;='Intersection Mileposts'!$G$38),"Y",IF(AND(H341&gt;='Intersection Mileposts'!$F$39,H341&lt;='Intersection Mileposts'!$G$39),"Y","N"))))))))))))))))))))))))))))))))))))</f>
        <v/>
      </c>
    </row>
    <row r="342" spans="1:46" x14ac:dyDescent="0.35">
      <c r="A342" s="271"/>
      <c r="B342" s="269"/>
      <c r="C342" s="270"/>
      <c r="D342" s="270"/>
      <c r="E342" s="270"/>
      <c r="F342" s="270"/>
      <c r="G342" s="272"/>
      <c r="H342" s="273"/>
      <c r="I342" s="271"/>
      <c r="J342" s="268"/>
      <c r="K342" s="268"/>
      <c r="L342" s="274"/>
      <c r="M342" s="275"/>
      <c r="N342" s="276"/>
      <c r="P342" s="291" t="str">
        <f>IF(R342 = "", "", COUNT($R$4:R342))</f>
        <v/>
      </c>
      <c r="Q342" s="291" t="str">
        <f t="shared" si="41"/>
        <v/>
      </c>
      <c r="R342" s="292" t="str">
        <f t="shared" si="42"/>
        <v/>
      </c>
      <c r="S342" s="293" t="str">
        <f t="shared" si="44"/>
        <v/>
      </c>
      <c r="T342" s="294" t="str">
        <f t="shared" si="45"/>
        <v/>
      </c>
      <c r="U342" s="295" t="str">
        <f t="shared" si="46"/>
        <v/>
      </c>
      <c r="V342" s="296" t="str">
        <f t="shared" si="47"/>
        <v/>
      </c>
      <c r="W342" s="8"/>
      <c r="AR342" s="2" t="str">
        <f t="shared" si="48"/>
        <v/>
      </c>
      <c r="AS342" s="2" t="str">
        <f t="shared" si="43"/>
        <v/>
      </c>
      <c r="AT342" s="2" t="str">
        <f>IF(AR342="","",IF(AND(H342&gt;='Intersection Mileposts'!$F$5,H342&lt;='Intersection Mileposts'!$G$5),"Y",IF(AND(H342&gt;='Intersection Mileposts'!$F$6,H342&lt;='Intersection Mileposts'!$G$6),"Y",IF(AND(H342&gt;='Intersection Mileposts'!$F$7,H342&lt;='Intersection Mileposts'!$G$7),"Y",IF(AND(H342&gt;='Intersection Mileposts'!$F$8,H342&lt;='Intersection Mileposts'!$G$8),"Y",IF(AND(H342&gt;='Intersection Mileposts'!$F$9,H342&lt;='Intersection Mileposts'!$G$9),"Y",IF(AND(H342&gt;='Intersection Mileposts'!$F$10,H342&lt;='Intersection Mileposts'!$G$10),"Y",IF(AND(H342&gt;='Intersection Mileposts'!$F$11,H342&lt;='Intersection Mileposts'!$G$11),"Y",IF(AND(H342&gt;='Intersection Mileposts'!$F$12,H342&lt;='Intersection Mileposts'!$G$12),"Y",IF(AND(H342&gt;='Intersection Mileposts'!$F$13,H342&lt;='Intersection Mileposts'!$G$13),"Y",IF(AND(H342&gt;='Intersection Mileposts'!$F$14,H342&lt;='Intersection Mileposts'!$G$14),"Y",IF(AND(H342&gt;='Intersection Mileposts'!$F$15,H342&lt;='Intersection Mileposts'!$G$15),"Y",IF(AND(H342&gt;='Intersection Mileposts'!$F$16,H342&lt;='Intersection Mileposts'!$G$16),"Y",IF(AND(H342&gt;='Intersection Mileposts'!$F$17,H342&lt;='Intersection Mileposts'!$G$17),"Y",IF(AND(H342&gt;='Intersection Mileposts'!$F$18,H342&lt;='Intersection Mileposts'!$G$18),"Y",IF(AND(H342&gt;='Intersection Mileposts'!$F$19,H342&lt;='Intersection Mileposts'!$G$19),"Y",IF(AND(H342&gt;='Intersection Mileposts'!$F$20,H342&lt;='Intersection Mileposts'!$G$20),"Y",IF(AND(H342&gt;='Intersection Mileposts'!$F$21,H342&lt;='Intersection Mileposts'!$G$21),"Y",IF(AND(H342&gt;='Intersection Mileposts'!$F$22,H342&lt;='Intersection Mileposts'!$G$22),"Y",IF(AND(H342&gt;='Intersection Mileposts'!$F$23,H342&lt;='Intersection Mileposts'!$G$23),"Y",IF(AND(H342&gt;='Intersection Mileposts'!$F$24,H342&lt;='Intersection Mileposts'!$G$24),"Y",IF(AND(H342&gt;='Intersection Mileposts'!$F$25,H342&lt;='Intersection Mileposts'!$G$25),"Y",IF(AND(H342&gt;='Intersection Mileposts'!$F$26,H342&lt;='Intersection Mileposts'!$G$26),"Y",IF(AND(H342&gt;='Intersection Mileposts'!$F$27,H342&lt;='Intersection Mileposts'!$G$27),"Y",IF(AND(H342&gt;='Intersection Mileposts'!$F$28,H342&lt;='Intersection Mileposts'!$G$28),"Y",IF(AND(H342&gt;='Intersection Mileposts'!$F$29,H342&lt;='Intersection Mileposts'!$G$29),"Y", IF(AND(H342&gt;='Intersection Mileposts'!$F$30,H342&lt;='Intersection Mileposts'!$G$30),"Y",IF(AND(H342&gt;='Intersection Mileposts'!$F$31,H342&lt;='Intersection Mileposts'!$G$31),"Y",IF(AND(H342&gt;='Intersection Mileposts'!$F$32,H342&lt;='Intersection Mileposts'!$G$32),"Y",IF(AND(H342&gt;='Intersection Mileposts'!$F$33,H342&lt;='Intersection Mileposts'!$G$33),"Y",IF(AND(H342&gt;='Intersection Mileposts'!$F$34,H342&lt;='Intersection Mileposts'!$G$34),"Y",IF(AND(H342&gt;='Intersection Mileposts'!$F$35,H342&lt;='Intersection Mileposts'!$G$35),"Y",IF(AND(H342&gt;='Intersection Mileposts'!$F$36,H342&lt;='Intersection Mileposts'!$G$36),"Y",IF(AND(H342&gt;='Intersection Mileposts'!$F$37,H342&lt;='Intersection Mileposts'!$G$37),"Y",IF(AND(H342&gt;='Intersection Mileposts'!$F$38,H342&lt;='Intersection Mileposts'!$G$38),"Y",IF(AND(H342&gt;='Intersection Mileposts'!$F$39,H342&lt;='Intersection Mileposts'!$G$39),"Y","N"))))))))))))))))))))))))))))))))))))</f>
        <v/>
      </c>
    </row>
    <row r="343" spans="1:46" x14ac:dyDescent="0.35">
      <c r="A343" s="271"/>
      <c r="B343" s="269"/>
      <c r="C343" s="270"/>
      <c r="D343" s="270"/>
      <c r="E343" s="270"/>
      <c r="F343" s="270"/>
      <c r="G343" s="272"/>
      <c r="H343" s="273"/>
      <c r="I343" s="271"/>
      <c r="J343" s="268"/>
      <c r="K343" s="268"/>
      <c r="L343" s="274"/>
      <c r="M343" s="275"/>
      <c r="N343" s="276"/>
      <c r="P343" s="291" t="str">
        <f>IF(R343 = "", "", COUNT($R$4:R343))</f>
        <v/>
      </c>
      <c r="Q343" s="291" t="str">
        <f t="shared" si="41"/>
        <v/>
      </c>
      <c r="R343" s="292" t="str">
        <f t="shared" si="42"/>
        <v/>
      </c>
      <c r="S343" s="293" t="str">
        <f t="shared" si="44"/>
        <v/>
      </c>
      <c r="T343" s="294" t="str">
        <f t="shared" si="45"/>
        <v/>
      </c>
      <c r="U343" s="295" t="str">
        <f t="shared" si="46"/>
        <v/>
      </c>
      <c r="V343" s="296" t="str">
        <f t="shared" si="47"/>
        <v/>
      </c>
      <c r="W343" s="8"/>
      <c r="AR343" s="2" t="str">
        <f t="shared" si="48"/>
        <v/>
      </c>
      <c r="AS343" s="2" t="str">
        <f t="shared" si="43"/>
        <v/>
      </c>
      <c r="AT343" s="2" t="str">
        <f>IF(AR343="","",IF(AND(H343&gt;='Intersection Mileposts'!$F$5,H343&lt;='Intersection Mileposts'!$G$5),"Y",IF(AND(H343&gt;='Intersection Mileposts'!$F$6,H343&lt;='Intersection Mileposts'!$G$6),"Y",IF(AND(H343&gt;='Intersection Mileposts'!$F$7,H343&lt;='Intersection Mileposts'!$G$7),"Y",IF(AND(H343&gt;='Intersection Mileposts'!$F$8,H343&lt;='Intersection Mileposts'!$G$8),"Y",IF(AND(H343&gt;='Intersection Mileposts'!$F$9,H343&lt;='Intersection Mileposts'!$G$9),"Y",IF(AND(H343&gt;='Intersection Mileposts'!$F$10,H343&lt;='Intersection Mileposts'!$G$10),"Y",IF(AND(H343&gt;='Intersection Mileposts'!$F$11,H343&lt;='Intersection Mileposts'!$G$11),"Y",IF(AND(H343&gt;='Intersection Mileposts'!$F$12,H343&lt;='Intersection Mileposts'!$G$12),"Y",IF(AND(H343&gt;='Intersection Mileposts'!$F$13,H343&lt;='Intersection Mileposts'!$G$13),"Y",IF(AND(H343&gt;='Intersection Mileposts'!$F$14,H343&lt;='Intersection Mileposts'!$G$14),"Y",IF(AND(H343&gt;='Intersection Mileposts'!$F$15,H343&lt;='Intersection Mileposts'!$G$15),"Y",IF(AND(H343&gt;='Intersection Mileposts'!$F$16,H343&lt;='Intersection Mileposts'!$G$16),"Y",IF(AND(H343&gt;='Intersection Mileposts'!$F$17,H343&lt;='Intersection Mileposts'!$G$17),"Y",IF(AND(H343&gt;='Intersection Mileposts'!$F$18,H343&lt;='Intersection Mileposts'!$G$18),"Y",IF(AND(H343&gt;='Intersection Mileposts'!$F$19,H343&lt;='Intersection Mileposts'!$G$19),"Y",IF(AND(H343&gt;='Intersection Mileposts'!$F$20,H343&lt;='Intersection Mileposts'!$G$20),"Y",IF(AND(H343&gt;='Intersection Mileposts'!$F$21,H343&lt;='Intersection Mileposts'!$G$21),"Y",IF(AND(H343&gt;='Intersection Mileposts'!$F$22,H343&lt;='Intersection Mileposts'!$G$22),"Y",IF(AND(H343&gt;='Intersection Mileposts'!$F$23,H343&lt;='Intersection Mileposts'!$G$23),"Y",IF(AND(H343&gt;='Intersection Mileposts'!$F$24,H343&lt;='Intersection Mileposts'!$G$24),"Y",IF(AND(H343&gt;='Intersection Mileposts'!$F$25,H343&lt;='Intersection Mileposts'!$G$25),"Y",IF(AND(H343&gt;='Intersection Mileposts'!$F$26,H343&lt;='Intersection Mileposts'!$G$26),"Y",IF(AND(H343&gt;='Intersection Mileposts'!$F$27,H343&lt;='Intersection Mileposts'!$G$27),"Y",IF(AND(H343&gt;='Intersection Mileposts'!$F$28,H343&lt;='Intersection Mileposts'!$G$28),"Y",IF(AND(H343&gt;='Intersection Mileposts'!$F$29,H343&lt;='Intersection Mileposts'!$G$29),"Y", IF(AND(H343&gt;='Intersection Mileposts'!$F$30,H343&lt;='Intersection Mileposts'!$G$30),"Y",IF(AND(H343&gt;='Intersection Mileposts'!$F$31,H343&lt;='Intersection Mileposts'!$G$31),"Y",IF(AND(H343&gt;='Intersection Mileposts'!$F$32,H343&lt;='Intersection Mileposts'!$G$32),"Y",IF(AND(H343&gt;='Intersection Mileposts'!$F$33,H343&lt;='Intersection Mileposts'!$G$33),"Y",IF(AND(H343&gt;='Intersection Mileposts'!$F$34,H343&lt;='Intersection Mileposts'!$G$34),"Y",IF(AND(H343&gt;='Intersection Mileposts'!$F$35,H343&lt;='Intersection Mileposts'!$G$35),"Y",IF(AND(H343&gt;='Intersection Mileposts'!$F$36,H343&lt;='Intersection Mileposts'!$G$36),"Y",IF(AND(H343&gt;='Intersection Mileposts'!$F$37,H343&lt;='Intersection Mileposts'!$G$37),"Y",IF(AND(H343&gt;='Intersection Mileposts'!$F$38,H343&lt;='Intersection Mileposts'!$G$38),"Y",IF(AND(H343&gt;='Intersection Mileposts'!$F$39,H343&lt;='Intersection Mileposts'!$G$39),"Y","N"))))))))))))))))))))))))))))))))))))</f>
        <v/>
      </c>
    </row>
    <row r="344" spans="1:46" x14ac:dyDescent="0.35">
      <c r="A344" s="271"/>
      <c r="B344" s="269"/>
      <c r="C344" s="270"/>
      <c r="D344" s="270"/>
      <c r="E344" s="270"/>
      <c r="F344" s="270"/>
      <c r="G344" s="272"/>
      <c r="H344" s="273"/>
      <c r="I344" s="271"/>
      <c r="J344" s="268"/>
      <c r="K344" s="268"/>
      <c r="L344" s="274"/>
      <c r="M344" s="275"/>
      <c r="N344" s="276"/>
      <c r="P344" s="291" t="str">
        <f>IF(R344 = "", "", COUNT($R$4:R344))</f>
        <v/>
      </c>
      <c r="Q344" s="291" t="str">
        <f t="shared" si="41"/>
        <v/>
      </c>
      <c r="R344" s="292" t="str">
        <f t="shared" si="42"/>
        <v/>
      </c>
      <c r="S344" s="293" t="str">
        <f t="shared" si="44"/>
        <v/>
      </c>
      <c r="T344" s="294" t="str">
        <f t="shared" si="45"/>
        <v/>
      </c>
      <c r="U344" s="295" t="str">
        <f t="shared" si="46"/>
        <v/>
      </c>
      <c r="V344" s="296" t="str">
        <f t="shared" si="47"/>
        <v/>
      </c>
      <c r="W344" s="8"/>
      <c r="AR344" s="2" t="str">
        <f t="shared" si="48"/>
        <v/>
      </c>
      <c r="AS344" s="2" t="str">
        <f t="shared" si="43"/>
        <v/>
      </c>
      <c r="AT344" s="2" t="str">
        <f>IF(AR344="","",IF(AND(H344&gt;='Intersection Mileposts'!$F$5,H344&lt;='Intersection Mileposts'!$G$5),"Y",IF(AND(H344&gt;='Intersection Mileposts'!$F$6,H344&lt;='Intersection Mileposts'!$G$6),"Y",IF(AND(H344&gt;='Intersection Mileposts'!$F$7,H344&lt;='Intersection Mileposts'!$G$7),"Y",IF(AND(H344&gt;='Intersection Mileposts'!$F$8,H344&lt;='Intersection Mileposts'!$G$8),"Y",IF(AND(H344&gt;='Intersection Mileposts'!$F$9,H344&lt;='Intersection Mileposts'!$G$9),"Y",IF(AND(H344&gt;='Intersection Mileposts'!$F$10,H344&lt;='Intersection Mileposts'!$G$10),"Y",IF(AND(H344&gt;='Intersection Mileposts'!$F$11,H344&lt;='Intersection Mileposts'!$G$11),"Y",IF(AND(H344&gt;='Intersection Mileposts'!$F$12,H344&lt;='Intersection Mileposts'!$G$12),"Y",IF(AND(H344&gt;='Intersection Mileposts'!$F$13,H344&lt;='Intersection Mileposts'!$G$13),"Y",IF(AND(H344&gt;='Intersection Mileposts'!$F$14,H344&lt;='Intersection Mileposts'!$G$14),"Y",IF(AND(H344&gt;='Intersection Mileposts'!$F$15,H344&lt;='Intersection Mileposts'!$G$15),"Y",IF(AND(H344&gt;='Intersection Mileposts'!$F$16,H344&lt;='Intersection Mileposts'!$G$16),"Y",IF(AND(H344&gt;='Intersection Mileposts'!$F$17,H344&lt;='Intersection Mileposts'!$G$17),"Y",IF(AND(H344&gt;='Intersection Mileposts'!$F$18,H344&lt;='Intersection Mileposts'!$G$18),"Y",IF(AND(H344&gt;='Intersection Mileposts'!$F$19,H344&lt;='Intersection Mileposts'!$G$19),"Y",IF(AND(H344&gt;='Intersection Mileposts'!$F$20,H344&lt;='Intersection Mileposts'!$G$20),"Y",IF(AND(H344&gt;='Intersection Mileposts'!$F$21,H344&lt;='Intersection Mileposts'!$G$21),"Y",IF(AND(H344&gt;='Intersection Mileposts'!$F$22,H344&lt;='Intersection Mileposts'!$G$22),"Y",IF(AND(H344&gt;='Intersection Mileposts'!$F$23,H344&lt;='Intersection Mileposts'!$G$23),"Y",IF(AND(H344&gt;='Intersection Mileposts'!$F$24,H344&lt;='Intersection Mileposts'!$G$24),"Y",IF(AND(H344&gt;='Intersection Mileposts'!$F$25,H344&lt;='Intersection Mileposts'!$G$25),"Y",IF(AND(H344&gt;='Intersection Mileposts'!$F$26,H344&lt;='Intersection Mileposts'!$G$26),"Y",IF(AND(H344&gt;='Intersection Mileposts'!$F$27,H344&lt;='Intersection Mileposts'!$G$27),"Y",IF(AND(H344&gt;='Intersection Mileposts'!$F$28,H344&lt;='Intersection Mileposts'!$G$28),"Y",IF(AND(H344&gt;='Intersection Mileposts'!$F$29,H344&lt;='Intersection Mileposts'!$G$29),"Y", IF(AND(H344&gt;='Intersection Mileposts'!$F$30,H344&lt;='Intersection Mileposts'!$G$30),"Y",IF(AND(H344&gt;='Intersection Mileposts'!$F$31,H344&lt;='Intersection Mileposts'!$G$31),"Y",IF(AND(H344&gt;='Intersection Mileposts'!$F$32,H344&lt;='Intersection Mileposts'!$G$32),"Y",IF(AND(H344&gt;='Intersection Mileposts'!$F$33,H344&lt;='Intersection Mileposts'!$G$33),"Y",IF(AND(H344&gt;='Intersection Mileposts'!$F$34,H344&lt;='Intersection Mileposts'!$G$34),"Y",IF(AND(H344&gt;='Intersection Mileposts'!$F$35,H344&lt;='Intersection Mileposts'!$G$35),"Y",IF(AND(H344&gt;='Intersection Mileposts'!$F$36,H344&lt;='Intersection Mileposts'!$G$36),"Y",IF(AND(H344&gt;='Intersection Mileposts'!$F$37,H344&lt;='Intersection Mileposts'!$G$37),"Y",IF(AND(H344&gt;='Intersection Mileposts'!$F$38,H344&lt;='Intersection Mileposts'!$G$38),"Y",IF(AND(H344&gt;='Intersection Mileposts'!$F$39,H344&lt;='Intersection Mileposts'!$G$39),"Y","N"))))))))))))))))))))))))))))))))))))</f>
        <v/>
      </c>
    </row>
    <row r="345" spans="1:46" x14ac:dyDescent="0.35">
      <c r="A345" s="271"/>
      <c r="B345" s="269"/>
      <c r="C345" s="270"/>
      <c r="D345" s="270"/>
      <c r="E345" s="270"/>
      <c r="F345" s="270"/>
      <c r="G345" s="272"/>
      <c r="H345" s="273"/>
      <c r="I345" s="271"/>
      <c r="J345" s="268"/>
      <c r="K345" s="268"/>
      <c r="L345" s="274"/>
      <c r="M345" s="275"/>
      <c r="N345" s="276"/>
      <c r="P345" s="291" t="str">
        <f>IF(R345 = "", "", COUNT($R$4:R345))</f>
        <v/>
      </c>
      <c r="Q345" s="291" t="str">
        <f t="shared" si="41"/>
        <v/>
      </c>
      <c r="R345" s="292" t="str">
        <f t="shared" si="42"/>
        <v/>
      </c>
      <c r="S345" s="293" t="str">
        <f t="shared" si="44"/>
        <v/>
      </c>
      <c r="T345" s="294" t="str">
        <f t="shared" si="45"/>
        <v/>
      </c>
      <c r="U345" s="295" t="str">
        <f t="shared" si="46"/>
        <v/>
      </c>
      <c r="V345" s="296" t="str">
        <f t="shared" si="47"/>
        <v/>
      </c>
      <c r="W345" s="8"/>
      <c r="AR345" s="2" t="str">
        <f t="shared" si="48"/>
        <v/>
      </c>
      <c r="AS345" s="2" t="str">
        <f t="shared" si="43"/>
        <v/>
      </c>
      <c r="AT345" s="2" t="str">
        <f>IF(AR345="","",IF(AND(H345&gt;='Intersection Mileposts'!$F$5,H345&lt;='Intersection Mileposts'!$G$5),"Y",IF(AND(H345&gt;='Intersection Mileposts'!$F$6,H345&lt;='Intersection Mileposts'!$G$6),"Y",IF(AND(H345&gt;='Intersection Mileposts'!$F$7,H345&lt;='Intersection Mileposts'!$G$7),"Y",IF(AND(H345&gt;='Intersection Mileposts'!$F$8,H345&lt;='Intersection Mileposts'!$G$8),"Y",IF(AND(H345&gt;='Intersection Mileposts'!$F$9,H345&lt;='Intersection Mileposts'!$G$9),"Y",IF(AND(H345&gt;='Intersection Mileposts'!$F$10,H345&lt;='Intersection Mileposts'!$G$10),"Y",IF(AND(H345&gt;='Intersection Mileposts'!$F$11,H345&lt;='Intersection Mileposts'!$G$11),"Y",IF(AND(H345&gt;='Intersection Mileposts'!$F$12,H345&lt;='Intersection Mileposts'!$G$12),"Y",IF(AND(H345&gt;='Intersection Mileposts'!$F$13,H345&lt;='Intersection Mileposts'!$G$13),"Y",IF(AND(H345&gt;='Intersection Mileposts'!$F$14,H345&lt;='Intersection Mileposts'!$G$14),"Y",IF(AND(H345&gt;='Intersection Mileposts'!$F$15,H345&lt;='Intersection Mileposts'!$G$15),"Y",IF(AND(H345&gt;='Intersection Mileposts'!$F$16,H345&lt;='Intersection Mileposts'!$G$16),"Y",IF(AND(H345&gt;='Intersection Mileposts'!$F$17,H345&lt;='Intersection Mileposts'!$G$17),"Y",IF(AND(H345&gt;='Intersection Mileposts'!$F$18,H345&lt;='Intersection Mileposts'!$G$18),"Y",IF(AND(H345&gt;='Intersection Mileposts'!$F$19,H345&lt;='Intersection Mileposts'!$G$19),"Y",IF(AND(H345&gt;='Intersection Mileposts'!$F$20,H345&lt;='Intersection Mileposts'!$G$20),"Y",IF(AND(H345&gt;='Intersection Mileposts'!$F$21,H345&lt;='Intersection Mileposts'!$G$21),"Y",IF(AND(H345&gt;='Intersection Mileposts'!$F$22,H345&lt;='Intersection Mileposts'!$G$22),"Y",IF(AND(H345&gt;='Intersection Mileposts'!$F$23,H345&lt;='Intersection Mileposts'!$G$23),"Y",IF(AND(H345&gt;='Intersection Mileposts'!$F$24,H345&lt;='Intersection Mileposts'!$G$24),"Y",IF(AND(H345&gt;='Intersection Mileposts'!$F$25,H345&lt;='Intersection Mileposts'!$G$25),"Y",IF(AND(H345&gt;='Intersection Mileposts'!$F$26,H345&lt;='Intersection Mileposts'!$G$26),"Y",IF(AND(H345&gt;='Intersection Mileposts'!$F$27,H345&lt;='Intersection Mileposts'!$G$27),"Y",IF(AND(H345&gt;='Intersection Mileposts'!$F$28,H345&lt;='Intersection Mileposts'!$G$28),"Y",IF(AND(H345&gt;='Intersection Mileposts'!$F$29,H345&lt;='Intersection Mileposts'!$G$29),"Y", IF(AND(H345&gt;='Intersection Mileposts'!$F$30,H345&lt;='Intersection Mileposts'!$G$30),"Y",IF(AND(H345&gt;='Intersection Mileposts'!$F$31,H345&lt;='Intersection Mileposts'!$G$31),"Y",IF(AND(H345&gt;='Intersection Mileposts'!$F$32,H345&lt;='Intersection Mileposts'!$G$32),"Y",IF(AND(H345&gt;='Intersection Mileposts'!$F$33,H345&lt;='Intersection Mileposts'!$G$33),"Y",IF(AND(H345&gt;='Intersection Mileposts'!$F$34,H345&lt;='Intersection Mileposts'!$G$34),"Y",IF(AND(H345&gt;='Intersection Mileposts'!$F$35,H345&lt;='Intersection Mileposts'!$G$35),"Y",IF(AND(H345&gt;='Intersection Mileposts'!$F$36,H345&lt;='Intersection Mileposts'!$G$36),"Y",IF(AND(H345&gt;='Intersection Mileposts'!$F$37,H345&lt;='Intersection Mileposts'!$G$37),"Y",IF(AND(H345&gt;='Intersection Mileposts'!$F$38,H345&lt;='Intersection Mileposts'!$G$38),"Y",IF(AND(H345&gt;='Intersection Mileposts'!$F$39,H345&lt;='Intersection Mileposts'!$G$39),"Y","N"))))))))))))))))))))))))))))))))))))</f>
        <v/>
      </c>
    </row>
    <row r="346" spans="1:46" x14ac:dyDescent="0.35">
      <c r="A346" s="271"/>
      <c r="B346" s="269"/>
      <c r="C346" s="270"/>
      <c r="D346" s="270"/>
      <c r="E346" s="270"/>
      <c r="F346" s="270"/>
      <c r="G346" s="272"/>
      <c r="H346" s="273"/>
      <c r="I346" s="271"/>
      <c r="J346" s="268"/>
      <c r="K346" s="268"/>
      <c r="L346" s="274"/>
      <c r="M346" s="275"/>
      <c r="N346" s="276"/>
      <c r="P346" s="291" t="str">
        <f>IF(R346 = "", "", COUNT($R$4:R346))</f>
        <v/>
      </c>
      <c r="Q346" s="291" t="str">
        <f t="shared" si="41"/>
        <v/>
      </c>
      <c r="R346" s="292" t="str">
        <f t="shared" si="42"/>
        <v/>
      </c>
      <c r="S346" s="293" t="str">
        <f t="shared" si="44"/>
        <v/>
      </c>
      <c r="T346" s="294" t="str">
        <f t="shared" si="45"/>
        <v/>
      </c>
      <c r="U346" s="295" t="str">
        <f t="shared" si="46"/>
        <v/>
      </c>
      <c r="V346" s="296" t="str">
        <f t="shared" si="47"/>
        <v/>
      </c>
      <c r="W346" s="8"/>
      <c r="AR346" s="2" t="str">
        <f t="shared" si="48"/>
        <v/>
      </c>
      <c r="AS346" s="2" t="str">
        <f t="shared" si="43"/>
        <v/>
      </c>
      <c r="AT346" s="2" t="str">
        <f>IF(AR346="","",IF(AND(H346&gt;='Intersection Mileposts'!$F$5,H346&lt;='Intersection Mileposts'!$G$5),"Y",IF(AND(H346&gt;='Intersection Mileposts'!$F$6,H346&lt;='Intersection Mileposts'!$G$6),"Y",IF(AND(H346&gt;='Intersection Mileposts'!$F$7,H346&lt;='Intersection Mileposts'!$G$7),"Y",IF(AND(H346&gt;='Intersection Mileposts'!$F$8,H346&lt;='Intersection Mileposts'!$G$8),"Y",IF(AND(H346&gt;='Intersection Mileposts'!$F$9,H346&lt;='Intersection Mileposts'!$G$9),"Y",IF(AND(H346&gt;='Intersection Mileposts'!$F$10,H346&lt;='Intersection Mileposts'!$G$10),"Y",IF(AND(H346&gt;='Intersection Mileposts'!$F$11,H346&lt;='Intersection Mileposts'!$G$11),"Y",IF(AND(H346&gt;='Intersection Mileposts'!$F$12,H346&lt;='Intersection Mileposts'!$G$12),"Y",IF(AND(H346&gt;='Intersection Mileposts'!$F$13,H346&lt;='Intersection Mileposts'!$G$13),"Y",IF(AND(H346&gt;='Intersection Mileposts'!$F$14,H346&lt;='Intersection Mileposts'!$G$14),"Y",IF(AND(H346&gt;='Intersection Mileposts'!$F$15,H346&lt;='Intersection Mileposts'!$G$15),"Y",IF(AND(H346&gt;='Intersection Mileposts'!$F$16,H346&lt;='Intersection Mileposts'!$G$16),"Y",IF(AND(H346&gt;='Intersection Mileposts'!$F$17,H346&lt;='Intersection Mileposts'!$G$17),"Y",IF(AND(H346&gt;='Intersection Mileposts'!$F$18,H346&lt;='Intersection Mileposts'!$G$18),"Y",IF(AND(H346&gt;='Intersection Mileposts'!$F$19,H346&lt;='Intersection Mileposts'!$G$19),"Y",IF(AND(H346&gt;='Intersection Mileposts'!$F$20,H346&lt;='Intersection Mileposts'!$G$20),"Y",IF(AND(H346&gt;='Intersection Mileposts'!$F$21,H346&lt;='Intersection Mileposts'!$G$21),"Y",IF(AND(H346&gt;='Intersection Mileposts'!$F$22,H346&lt;='Intersection Mileposts'!$G$22),"Y",IF(AND(H346&gt;='Intersection Mileposts'!$F$23,H346&lt;='Intersection Mileposts'!$G$23),"Y",IF(AND(H346&gt;='Intersection Mileposts'!$F$24,H346&lt;='Intersection Mileposts'!$G$24),"Y",IF(AND(H346&gt;='Intersection Mileposts'!$F$25,H346&lt;='Intersection Mileposts'!$G$25),"Y",IF(AND(H346&gt;='Intersection Mileposts'!$F$26,H346&lt;='Intersection Mileposts'!$G$26),"Y",IF(AND(H346&gt;='Intersection Mileposts'!$F$27,H346&lt;='Intersection Mileposts'!$G$27),"Y",IF(AND(H346&gt;='Intersection Mileposts'!$F$28,H346&lt;='Intersection Mileposts'!$G$28),"Y",IF(AND(H346&gt;='Intersection Mileposts'!$F$29,H346&lt;='Intersection Mileposts'!$G$29),"Y", IF(AND(H346&gt;='Intersection Mileposts'!$F$30,H346&lt;='Intersection Mileposts'!$G$30),"Y",IF(AND(H346&gt;='Intersection Mileposts'!$F$31,H346&lt;='Intersection Mileposts'!$G$31),"Y",IF(AND(H346&gt;='Intersection Mileposts'!$F$32,H346&lt;='Intersection Mileposts'!$G$32),"Y",IF(AND(H346&gt;='Intersection Mileposts'!$F$33,H346&lt;='Intersection Mileposts'!$G$33),"Y",IF(AND(H346&gt;='Intersection Mileposts'!$F$34,H346&lt;='Intersection Mileposts'!$G$34),"Y",IF(AND(H346&gt;='Intersection Mileposts'!$F$35,H346&lt;='Intersection Mileposts'!$G$35),"Y",IF(AND(H346&gt;='Intersection Mileposts'!$F$36,H346&lt;='Intersection Mileposts'!$G$36),"Y",IF(AND(H346&gt;='Intersection Mileposts'!$F$37,H346&lt;='Intersection Mileposts'!$G$37),"Y",IF(AND(H346&gt;='Intersection Mileposts'!$F$38,H346&lt;='Intersection Mileposts'!$G$38),"Y",IF(AND(H346&gt;='Intersection Mileposts'!$F$39,H346&lt;='Intersection Mileposts'!$G$39),"Y","N"))))))))))))))))))))))))))))))))))))</f>
        <v/>
      </c>
    </row>
    <row r="347" spans="1:46" x14ac:dyDescent="0.35">
      <c r="A347" s="271"/>
      <c r="B347" s="269"/>
      <c r="C347" s="270"/>
      <c r="D347" s="270"/>
      <c r="E347" s="270"/>
      <c r="F347" s="270"/>
      <c r="G347" s="272"/>
      <c r="H347" s="273"/>
      <c r="I347" s="271"/>
      <c r="J347" s="268"/>
      <c r="K347" s="268"/>
      <c r="L347" s="274"/>
      <c r="M347" s="275"/>
      <c r="N347" s="276"/>
      <c r="P347" s="291" t="str">
        <f>IF(R347 = "", "", COUNT($R$4:R347))</f>
        <v/>
      </c>
      <c r="Q347" s="291" t="str">
        <f t="shared" si="41"/>
        <v/>
      </c>
      <c r="R347" s="292" t="str">
        <f t="shared" si="42"/>
        <v/>
      </c>
      <c r="S347" s="293" t="str">
        <f t="shared" si="44"/>
        <v/>
      </c>
      <c r="T347" s="294" t="str">
        <f t="shared" si="45"/>
        <v/>
      </c>
      <c r="U347" s="295" t="str">
        <f t="shared" si="46"/>
        <v/>
      </c>
      <c r="V347" s="296" t="str">
        <f t="shared" si="47"/>
        <v/>
      </c>
      <c r="W347" s="8"/>
      <c r="AR347" s="2" t="str">
        <f t="shared" si="48"/>
        <v/>
      </c>
      <c r="AS347" s="2" t="str">
        <f t="shared" si="43"/>
        <v/>
      </c>
      <c r="AT347" s="2" t="str">
        <f>IF(AR347="","",IF(AND(H347&gt;='Intersection Mileposts'!$F$5,H347&lt;='Intersection Mileposts'!$G$5),"Y",IF(AND(H347&gt;='Intersection Mileposts'!$F$6,H347&lt;='Intersection Mileposts'!$G$6),"Y",IF(AND(H347&gt;='Intersection Mileposts'!$F$7,H347&lt;='Intersection Mileposts'!$G$7),"Y",IF(AND(H347&gt;='Intersection Mileposts'!$F$8,H347&lt;='Intersection Mileposts'!$G$8),"Y",IF(AND(H347&gt;='Intersection Mileposts'!$F$9,H347&lt;='Intersection Mileposts'!$G$9),"Y",IF(AND(H347&gt;='Intersection Mileposts'!$F$10,H347&lt;='Intersection Mileposts'!$G$10),"Y",IF(AND(H347&gt;='Intersection Mileposts'!$F$11,H347&lt;='Intersection Mileposts'!$G$11),"Y",IF(AND(H347&gt;='Intersection Mileposts'!$F$12,H347&lt;='Intersection Mileposts'!$G$12),"Y",IF(AND(H347&gt;='Intersection Mileposts'!$F$13,H347&lt;='Intersection Mileposts'!$G$13),"Y",IF(AND(H347&gt;='Intersection Mileposts'!$F$14,H347&lt;='Intersection Mileposts'!$G$14),"Y",IF(AND(H347&gt;='Intersection Mileposts'!$F$15,H347&lt;='Intersection Mileposts'!$G$15),"Y",IF(AND(H347&gt;='Intersection Mileposts'!$F$16,H347&lt;='Intersection Mileposts'!$G$16),"Y",IF(AND(H347&gt;='Intersection Mileposts'!$F$17,H347&lt;='Intersection Mileposts'!$G$17),"Y",IF(AND(H347&gt;='Intersection Mileposts'!$F$18,H347&lt;='Intersection Mileposts'!$G$18),"Y",IF(AND(H347&gt;='Intersection Mileposts'!$F$19,H347&lt;='Intersection Mileposts'!$G$19),"Y",IF(AND(H347&gt;='Intersection Mileposts'!$F$20,H347&lt;='Intersection Mileposts'!$G$20),"Y",IF(AND(H347&gt;='Intersection Mileposts'!$F$21,H347&lt;='Intersection Mileposts'!$G$21),"Y",IF(AND(H347&gt;='Intersection Mileposts'!$F$22,H347&lt;='Intersection Mileposts'!$G$22),"Y",IF(AND(H347&gt;='Intersection Mileposts'!$F$23,H347&lt;='Intersection Mileposts'!$G$23),"Y",IF(AND(H347&gt;='Intersection Mileposts'!$F$24,H347&lt;='Intersection Mileposts'!$G$24),"Y",IF(AND(H347&gt;='Intersection Mileposts'!$F$25,H347&lt;='Intersection Mileposts'!$G$25),"Y",IF(AND(H347&gt;='Intersection Mileposts'!$F$26,H347&lt;='Intersection Mileposts'!$G$26),"Y",IF(AND(H347&gt;='Intersection Mileposts'!$F$27,H347&lt;='Intersection Mileposts'!$G$27),"Y",IF(AND(H347&gt;='Intersection Mileposts'!$F$28,H347&lt;='Intersection Mileposts'!$G$28),"Y",IF(AND(H347&gt;='Intersection Mileposts'!$F$29,H347&lt;='Intersection Mileposts'!$G$29),"Y", IF(AND(H347&gt;='Intersection Mileposts'!$F$30,H347&lt;='Intersection Mileposts'!$G$30),"Y",IF(AND(H347&gt;='Intersection Mileposts'!$F$31,H347&lt;='Intersection Mileposts'!$G$31),"Y",IF(AND(H347&gt;='Intersection Mileposts'!$F$32,H347&lt;='Intersection Mileposts'!$G$32),"Y",IF(AND(H347&gt;='Intersection Mileposts'!$F$33,H347&lt;='Intersection Mileposts'!$G$33),"Y",IF(AND(H347&gt;='Intersection Mileposts'!$F$34,H347&lt;='Intersection Mileposts'!$G$34),"Y",IF(AND(H347&gt;='Intersection Mileposts'!$F$35,H347&lt;='Intersection Mileposts'!$G$35),"Y",IF(AND(H347&gt;='Intersection Mileposts'!$F$36,H347&lt;='Intersection Mileposts'!$G$36),"Y",IF(AND(H347&gt;='Intersection Mileposts'!$F$37,H347&lt;='Intersection Mileposts'!$G$37),"Y",IF(AND(H347&gt;='Intersection Mileposts'!$F$38,H347&lt;='Intersection Mileposts'!$G$38),"Y",IF(AND(H347&gt;='Intersection Mileposts'!$F$39,H347&lt;='Intersection Mileposts'!$G$39),"Y","N"))))))))))))))))))))))))))))))))))))</f>
        <v/>
      </c>
    </row>
    <row r="348" spans="1:46" x14ac:dyDescent="0.35">
      <c r="A348" s="271"/>
      <c r="B348" s="269"/>
      <c r="C348" s="270"/>
      <c r="D348" s="270"/>
      <c r="E348" s="270"/>
      <c r="F348" s="270"/>
      <c r="G348" s="272"/>
      <c r="H348" s="273"/>
      <c r="I348" s="271"/>
      <c r="J348" s="268"/>
      <c r="K348" s="268"/>
      <c r="L348" s="274"/>
      <c r="M348" s="275"/>
      <c r="N348" s="276"/>
      <c r="P348" s="291" t="str">
        <f>IF(R348 = "", "", COUNT($R$4:R348))</f>
        <v/>
      </c>
      <c r="Q348" s="291" t="str">
        <f t="shared" si="41"/>
        <v/>
      </c>
      <c r="R348" s="292" t="str">
        <f t="shared" si="42"/>
        <v/>
      </c>
      <c r="S348" s="293" t="str">
        <f t="shared" si="44"/>
        <v/>
      </c>
      <c r="T348" s="294" t="str">
        <f t="shared" si="45"/>
        <v/>
      </c>
      <c r="U348" s="295" t="str">
        <f t="shared" si="46"/>
        <v/>
      </c>
      <c r="V348" s="296" t="str">
        <f t="shared" si="47"/>
        <v/>
      </c>
      <c r="W348" s="8"/>
      <c r="AR348" s="2" t="str">
        <f t="shared" si="48"/>
        <v/>
      </c>
      <c r="AS348" s="2" t="str">
        <f t="shared" si="43"/>
        <v/>
      </c>
      <c r="AT348" s="2" t="str">
        <f>IF(AR348="","",IF(AND(H348&gt;='Intersection Mileposts'!$F$5,H348&lt;='Intersection Mileposts'!$G$5),"Y",IF(AND(H348&gt;='Intersection Mileposts'!$F$6,H348&lt;='Intersection Mileposts'!$G$6),"Y",IF(AND(H348&gt;='Intersection Mileposts'!$F$7,H348&lt;='Intersection Mileposts'!$G$7),"Y",IF(AND(H348&gt;='Intersection Mileposts'!$F$8,H348&lt;='Intersection Mileposts'!$G$8),"Y",IF(AND(H348&gt;='Intersection Mileposts'!$F$9,H348&lt;='Intersection Mileposts'!$G$9),"Y",IF(AND(H348&gt;='Intersection Mileposts'!$F$10,H348&lt;='Intersection Mileposts'!$G$10),"Y",IF(AND(H348&gt;='Intersection Mileposts'!$F$11,H348&lt;='Intersection Mileposts'!$G$11),"Y",IF(AND(H348&gt;='Intersection Mileposts'!$F$12,H348&lt;='Intersection Mileposts'!$G$12),"Y",IF(AND(H348&gt;='Intersection Mileposts'!$F$13,H348&lt;='Intersection Mileposts'!$G$13),"Y",IF(AND(H348&gt;='Intersection Mileposts'!$F$14,H348&lt;='Intersection Mileposts'!$G$14),"Y",IF(AND(H348&gt;='Intersection Mileposts'!$F$15,H348&lt;='Intersection Mileposts'!$G$15),"Y",IF(AND(H348&gt;='Intersection Mileposts'!$F$16,H348&lt;='Intersection Mileposts'!$G$16),"Y",IF(AND(H348&gt;='Intersection Mileposts'!$F$17,H348&lt;='Intersection Mileposts'!$G$17),"Y",IF(AND(H348&gt;='Intersection Mileposts'!$F$18,H348&lt;='Intersection Mileposts'!$G$18),"Y",IF(AND(H348&gt;='Intersection Mileposts'!$F$19,H348&lt;='Intersection Mileposts'!$G$19),"Y",IF(AND(H348&gt;='Intersection Mileposts'!$F$20,H348&lt;='Intersection Mileposts'!$G$20),"Y",IF(AND(H348&gt;='Intersection Mileposts'!$F$21,H348&lt;='Intersection Mileposts'!$G$21),"Y",IF(AND(H348&gt;='Intersection Mileposts'!$F$22,H348&lt;='Intersection Mileposts'!$G$22),"Y",IF(AND(H348&gt;='Intersection Mileposts'!$F$23,H348&lt;='Intersection Mileposts'!$G$23),"Y",IF(AND(H348&gt;='Intersection Mileposts'!$F$24,H348&lt;='Intersection Mileposts'!$G$24),"Y",IF(AND(H348&gt;='Intersection Mileposts'!$F$25,H348&lt;='Intersection Mileposts'!$G$25),"Y",IF(AND(H348&gt;='Intersection Mileposts'!$F$26,H348&lt;='Intersection Mileposts'!$G$26),"Y",IF(AND(H348&gt;='Intersection Mileposts'!$F$27,H348&lt;='Intersection Mileposts'!$G$27),"Y",IF(AND(H348&gt;='Intersection Mileposts'!$F$28,H348&lt;='Intersection Mileposts'!$G$28),"Y",IF(AND(H348&gt;='Intersection Mileposts'!$F$29,H348&lt;='Intersection Mileposts'!$G$29),"Y", IF(AND(H348&gt;='Intersection Mileposts'!$F$30,H348&lt;='Intersection Mileposts'!$G$30),"Y",IF(AND(H348&gt;='Intersection Mileposts'!$F$31,H348&lt;='Intersection Mileposts'!$G$31),"Y",IF(AND(H348&gt;='Intersection Mileposts'!$F$32,H348&lt;='Intersection Mileposts'!$G$32),"Y",IF(AND(H348&gt;='Intersection Mileposts'!$F$33,H348&lt;='Intersection Mileposts'!$G$33),"Y",IF(AND(H348&gt;='Intersection Mileposts'!$F$34,H348&lt;='Intersection Mileposts'!$G$34),"Y",IF(AND(H348&gt;='Intersection Mileposts'!$F$35,H348&lt;='Intersection Mileposts'!$G$35),"Y",IF(AND(H348&gt;='Intersection Mileposts'!$F$36,H348&lt;='Intersection Mileposts'!$G$36),"Y",IF(AND(H348&gt;='Intersection Mileposts'!$F$37,H348&lt;='Intersection Mileposts'!$G$37),"Y",IF(AND(H348&gt;='Intersection Mileposts'!$F$38,H348&lt;='Intersection Mileposts'!$G$38),"Y",IF(AND(H348&gt;='Intersection Mileposts'!$F$39,H348&lt;='Intersection Mileposts'!$G$39),"Y","N"))))))))))))))))))))))))))))))))))))</f>
        <v/>
      </c>
    </row>
    <row r="349" spans="1:46" x14ac:dyDescent="0.35">
      <c r="A349" s="271"/>
      <c r="B349" s="269"/>
      <c r="C349" s="270"/>
      <c r="D349" s="270"/>
      <c r="E349" s="270"/>
      <c r="F349" s="270"/>
      <c r="G349" s="272"/>
      <c r="H349" s="273"/>
      <c r="I349" s="271"/>
      <c r="J349" s="268"/>
      <c r="K349" s="268"/>
      <c r="L349" s="274"/>
      <c r="M349" s="275"/>
      <c r="N349" s="276"/>
      <c r="P349" s="291" t="str">
        <f>IF(R349 = "", "", COUNT($R$4:R349))</f>
        <v/>
      </c>
      <c r="Q349" s="291" t="str">
        <f t="shared" si="41"/>
        <v/>
      </c>
      <c r="R349" s="292" t="str">
        <f t="shared" si="42"/>
        <v/>
      </c>
      <c r="S349" s="293" t="str">
        <f t="shared" si="44"/>
        <v/>
      </c>
      <c r="T349" s="294" t="str">
        <f t="shared" si="45"/>
        <v/>
      </c>
      <c r="U349" s="295" t="str">
        <f t="shared" si="46"/>
        <v/>
      </c>
      <c r="V349" s="296" t="str">
        <f t="shared" si="47"/>
        <v/>
      </c>
      <c r="W349" s="8"/>
      <c r="AR349" s="2" t="str">
        <f t="shared" si="48"/>
        <v/>
      </c>
      <c r="AS349" s="2" t="str">
        <f t="shared" si="43"/>
        <v/>
      </c>
      <c r="AT349" s="2" t="str">
        <f>IF(AR349="","",IF(AND(H349&gt;='Intersection Mileposts'!$F$5,H349&lt;='Intersection Mileposts'!$G$5),"Y",IF(AND(H349&gt;='Intersection Mileposts'!$F$6,H349&lt;='Intersection Mileposts'!$G$6),"Y",IF(AND(H349&gt;='Intersection Mileposts'!$F$7,H349&lt;='Intersection Mileposts'!$G$7),"Y",IF(AND(H349&gt;='Intersection Mileposts'!$F$8,H349&lt;='Intersection Mileposts'!$G$8),"Y",IF(AND(H349&gt;='Intersection Mileposts'!$F$9,H349&lt;='Intersection Mileposts'!$G$9),"Y",IF(AND(H349&gt;='Intersection Mileposts'!$F$10,H349&lt;='Intersection Mileposts'!$G$10),"Y",IF(AND(H349&gt;='Intersection Mileposts'!$F$11,H349&lt;='Intersection Mileposts'!$G$11),"Y",IF(AND(H349&gt;='Intersection Mileposts'!$F$12,H349&lt;='Intersection Mileposts'!$G$12),"Y",IF(AND(H349&gt;='Intersection Mileposts'!$F$13,H349&lt;='Intersection Mileposts'!$G$13),"Y",IF(AND(H349&gt;='Intersection Mileposts'!$F$14,H349&lt;='Intersection Mileposts'!$G$14),"Y",IF(AND(H349&gt;='Intersection Mileposts'!$F$15,H349&lt;='Intersection Mileposts'!$G$15),"Y",IF(AND(H349&gt;='Intersection Mileposts'!$F$16,H349&lt;='Intersection Mileposts'!$G$16),"Y",IF(AND(H349&gt;='Intersection Mileposts'!$F$17,H349&lt;='Intersection Mileposts'!$G$17),"Y",IF(AND(H349&gt;='Intersection Mileposts'!$F$18,H349&lt;='Intersection Mileposts'!$G$18),"Y",IF(AND(H349&gt;='Intersection Mileposts'!$F$19,H349&lt;='Intersection Mileposts'!$G$19),"Y",IF(AND(H349&gt;='Intersection Mileposts'!$F$20,H349&lt;='Intersection Mileposts'!$G$20),"Y",IF(AND(H349&gt;='Intersection Mileposts'!$F$21,H349&lt;='Intersection Mileposts'!$G$21),"Y",IF(AND(H349&gt;='Intersection Mileposts'!$F$22,H349&lt;='Intersection Mileposts'!$G$22),"Y",IF(AND(H349&gt;='Intersection Mileposts'!$F$23,H349&lt;='Intersection Mileposts'!$G$23),"Y",IF(AND(H349&gt;='Intersection Mileposts'!$F$24,H349&lt;='Intersection Mileposts'!$G$24),"Y",IF(AND(H349&gt;='Intersection Mileposts'!$F$25,H349&lt;='Intersection Mileposts'!$G$25),"Y",IF(AND(H349&gt;='Intersection Mileposts'!$F$26,H349&lt;='Intersection Mileposts'!$G$26),"Y",IF(AND(H349&gt;='Intersection Mileposts'!$F$27,H349&lt;='Intersection Mileposts'!$G$27),"Y",IF(AND(H349&gt;='Intersection Mileposts'!$F$28,H349&lt;='Intersection Mileposts'!$G$28),"Y",IF(AND(H349&gt;='Intersection Mileposts'!$F$29,H349&lt;='Intersection Mileposts'!$G$29),"Y", IF(AND(H349&gt;='Intersection Mileposts'!$F$30,H349&lt;='Intersection Mileposts'!$G$30),"Y",IF(AND(H349&gt;='Intersection Mileposts'!$F$31,H349&lt;='Intersection Mileposts'!$G$31),"Y",IF(AND(H349&gt;='Intersection Mileposts'!$F$32,H349&lt;='Intersection Mileposts'!$G$32),"Y",IF(AND(H349&gt;='Intersection Mileposts'!$F$33,H349&lt;='Intersection Mileposts'!$G$33),"Y",IF(AND(H349&gt;='Intersection Mileposts'!$F$34,H349&lt;='Intersection Mileposts'!$G$34),"Y",IF(AND(H349&gt;='Intersection Mileposts'!$F$35,H349&lt;='Intersection Mileposts'!$G$35),"Y",IF(AND(H349&gt;='Intersection Mileposts'!$F$36,H349&lt;='Intersection Mileposts'!$G$36),"Y",IF(AND(H349&gt;='Intersection Mileposts'!$F$37,H349&lt;='Intersection Mileposts'!$G$37),"Y",IF(AND(H349&gt;='Intersection Mileposts'!$F$38,H349&lt;='Intersection Mileposts'!$G$38),"Y",IF(AND(H349&gt;='Intersection Mileposts'!$F$39,H349&lt;='Intersection Mileposts'!$G$39),"Y","N"))))))))))))))))))))))))))))))))))))</f>
        <v/>
      </c>
    </row>
    <row r="350" spans="1:46" x14ac:dyDescent="0.35">
      <c r="A350" s="271"/>
      <c r="B350" s="269"/>
      <c r="C350" s="270"/>
      <c r="D350" s="270"/>
      <c r="E350" s="270"/>
      <c r="F350" s="270"/>
      <c r="G350" s="272"/>
      <c r="H350" s="273"/>
      <c r="I350" s="271"/>
      <c r="J350" s="268"/>
      <c r="K350" s="268"/>
      <c r="L350" s="274"/>
      <c r="M350" s="275"/>
      <c r="N350" s="276"/>
      <c r="P350" s="291" t="str">
        <f>IF(R350 = "", "", COUNT($R$4:R350))</f>
        <v/>
      </c>
      <c r="Q350" s="291" t="str">
        <f t="shared" si="41"/>
        <v/>
      </c>
      <c r="R350" s="292" t="str">
        <f t="shared" si="42"/>
        <v/>
      </c>
      <c r="S350" s="293" t="str">
        <f t="shared" si="44"/>
        <v/>
      </c>
      <c r="T350" s="294" t="str">
        <f t="shared" si="45"/>
        <v/>
      </c>
      <c r="U350" s="295" t="str">
        <f t="shared" si="46"/>
        <v/>
      </c>
      <c r="V350" s="296" t="str">
        <f t="shared" si="47"/>
        <v/>
      </c>
      <c r="W350" s="8"/>
      <c r="AR350" s="2" t="str">
        <f t="shared" si="48"/>
        <v/>
      </c>
      <c r="AS350" s="2" t="str">
        <f t="shared" si="43"/>
        <v/>
      </c>
      <c r="AT350" s="2" t="str">
        <f>IF(AR350="","",IF(AND(H350&gt;='Intersection Mileposts'!$F$5,H350&lt;='Intersection Mileposts'!$G$5),"Y",IF(AND(H350&gt;='Intersection Mileposts'!$F$6,H350&lt;='Intersection Mileposts'!$G$6),"Y",IF(AND(H350&gt;='Intersection Mileposts'!$F$7,H350&lt;='Intersection Mileposts'!$G$7),"Y",IF(AND(H350&gt;='Intersection Mileposts'!$F$8,H350&lt;='Intersection Mileposts'!$G$8),"Y",IF(AND(H350&gt;='Intersection Mileposts'!$F$9,H350&lt;='Intersection Mileposts'!$G$9),"Y",IF(AND(H350&gt;='Intersection Mileposts'!$F$10,H350&lt;='Intersection Mileposts'!$G$10),"Y",IF(AND(H350&gt;='Intersection Mileposts'!$F$11,H350&lt;='Intersection Mileposts'!$G$11),"Y",IF(AND(H350&gt;='Intersection Mileposts'!$F$12,H350&lt;='Intersection Mileposts'!$G$12),"Y",IF(AND(H350&gt;='Intersection Mileposts'!$F$13,H350&lt;='Intersection Mileposts'!$G$13),"Y",IF(AND(H350&gt;='Intersection Mileposts'!$F$14,H350&lt;='Intersection Mileposts'!$G$14),"Y",IF(AND(H350&gt;='Intersection Mileposts'!$F$15,H350&lt;='Intersection Mileposts'!$G$15),"Y",IF(AND(H350&gt;='Intersection Mileposts'!$F$16,H350&lt;='Intersection Mileposts'!$G$16),"Y",IF(AND(H350&gt;='Intersection Mileposts'!$F$17,H350&lt;='Intersection Mileposts'!$G$17),"Y",IF(AND(H350&gt;='Intersection Mileposts'!$F$18,H350&lt;='Intersection Mileposts'!$G$18),"Y",IF(AND(H350&gt;='Intersection Mileposts'!$F$19,H350&lt;='Intersection Mileposts'!$G$19),"Y",IF(AND(H350&gt;='Intersection Mileposts'!$F$20,H350&lt;='Intersection Mileposts'!$G$20),"Y",IF(AND(H350&gt;='Intersection Mileposts'!$F$21,H350&lt;='Intersection Mileposts'!$G$21),"Y",IF(AND(H350&gt;='Intersection Mileposts'!$F$22,H350&lt;='Intersection Mileposts'!$G$22),"Y",IF(AND(H350&gt;='Intersection Mileposts'!$F$23,H350&lt;='Intersection Mileposts'!$G$23),"Y",IF(AND(H350&gt;='Intersection Mileposts'!$F$24,H350&lt;='Intersection Mileposts'!$G$24),"Y",IF(AND(H350&gt;='Intersection Mileposts'!$F$25,H350&lt;='Intersection Mileposts'!$G$25),"Y",IF(AND(H350&gt;='Intersection Mileposts'!$F$26,H350&lt;='Intersection Mileposts'!$G$26),"Y",IF(AND(H350&gt;='Intersection Mileposts'!$F$27,H350&lt;='Intersection Mileposts'!$G$27),"Y",IF(AND(H350&gt;='Intersection Mileposts'!$F$28,H350&lt;='Intersection Mileposts'!$G$28),"Y",IF(AND(H350&gt;='Intersection Mileposts'!$F$29,H350&lt;='Intersection Mileposts'!$G$29),"Y", IF(AND(H350&gt;='Intersection Mileposts'!$F$30,H350&lt;='Intersection Mileposts'!$G$30),"Y",IF(AND(H350&gt;='Intersection Mileposts'!$F$31,H350&lt;='Intersection Mileposts'!$G$31),"Y",IF(AND(H350&gt;='Intersection Mileposts'!$F$32,H350&lt;='Intersection Mileposts'!$G$32),"Y",IF(AND(H350&gt;='Intersection Mileposts'!$F$33,H350&lt;='Intersection Mileposts'!$G$33),"Y",IF(AND(H350&gt;='Intersection Mileposts'!$F$34,H350&lt;='Intersection Mileposts'!$G$34),"Y",IF(AND(H350&gt;='Intersection Mileposts'!$F$35,H350&lt;='Intersection Mileposts'!$G$35),"Y",IF(AND(H350&gt;='Intersection Mileposts'!$F$36,H350&lt;='Intersection Mileposts'!$G$36),"Y",IF(AND(H350&gt;='Intersection Mileposts'!$F$37,H350&lt;='Intersection Mileposts'!$G$37),"Y",IF(AND(H350&gt;='Intersection Mileposts'!$F$38,H350&lt;='Intersection Mileposts'!$G$38),"Y",IF(AND(H350&gt;='Intersection Mileposts'!$F$39,H350&lt;='Intersection Mileposts'!$G$39),"Y","N"))))))))))))))))))))))))))))))))))))</f>
        <v/>
      </c>
    </row>
    <row r="351" spans="1:46" x14ac:dyDescent="0.35">
      <c r="A351" s="271"/>
      <c r="B351" s="269"/>
      <c r="C351" s="270"/>
      <c r="D351" s="270"/>
      <c r="E351" s="270"/>
      <c r="F351" s="270"/>
      <c r="G351" s="272"/>
      <c r="H351" s="273"/>
      <c r="I351" s="271"/>
      <c r="J351" s="268"/>
      <c r="K351" s="268"/>
      <c r="L351" s="274"/>
      <c r="M351" s="275"/>
      <c r="N351" s="276"/>
      <c r="P351" s="291" t="str">
        <f>IF(R351 = "", "", COUNT($R$4:R351))</f>
        <v/>
      </c>
      <c r="Q351" s="291" t="str">
        <f t="shared" si="41"/>
        <v/>
      </c>
      <c r="R351" s="292" t="str">
        <f t="shared" si="42"/>
        <v/>
      </c>
      <c r="S351" s="293" t="str">
        <f t="shared" si="44"/>
        <v/>
      </c>
      <c r="T351" s="294" t="str">
        <f t="shared" si="45"/>
        <v/>
      </c>
      <c r="U351" s="295" t="str">
        <f t="shared" si="46"/>
        <v/>
      </c>
      <c r="V351" s="296" t="str">
        <f t="shared" si="47"/>
        <v/>
      </c>
      <c r="W351" s="8"/>
      <c r="AR351" s="2" t="str">
        <f t="shared" si="48"/>
        <v/>
      </c>
      <c r="AS351" s="2" t="str">
        <f t="shared" si="43"/>
        <v/>
      </c>
      <c r="AT351" s="2" t="str">
        <f>IF(AR351="","",IF(AND(H351&gt;='Intersection Mileposts'!$F$5,H351&lt;='Intersection Mileposts'!$G$5),"Y",IF(AND(H351&gt;='Intersection Mileposts'!$F$6,H351&lt;='Intersection Mileposts'!$G$6),"Y",IF(AND(H351&gt;='Intersection Mileposts'!$F$7,H351&lt;='Intersection Mileposts'!$G$7),"Y",IF(AND(H351&gt;='Intersection Mileposts'!$F$8,H351&lt;='Intersection Mileposts'!$G$8),"Y",IF(AND(H351&gt;='Intersection Mileposts'!$F$9,H351&lt;='Intersection Mileposts'!$G$9),"Y",IF(AND(H351&gt;='Intersection Mileposts'!$F$10,H351&lt;='Intersection Mileposts'!$G$10),"Y",IF(AND(H351&gt;='Intersection Mileposts'!$F$11,H351&lt;='Intersection Mileposts'!$G$11),"Y",IF(AND(H351&gt;='Intersection Mileposts'!$F$12,H351&lt;='Intersection Mileposts'!$G$12),"Y",IF(AND(H351&gt;='Intersection Mileposts'!$F$13,H351&lt;='Intersection Mileposts'!$G$13),"Y",IF(AND(H351&gt;='Intersection Mileposts'!$F$14,H351&lt;='Intersection Mileposts'!$G$14),"Y",IF(AND(H351&gt;='Intersection Mileposts'!$F$15,H351&lt;='Intersection Mileposts'!$G$15),"Y",IF(AND(H351&gt;='Intersection Mileposts'!$F$16,H351&lt;='Intersection Mileposts'!$G$16),"Y",IF(AND(H351&gt;='Intersection Mileposts'!$F$17,H351&lt;='Intersection Mileposts'!$G$17),"Y",IF(AND(H351&gt;='Intersection Mileposts'!$F$18,H351&lt;='Intersection Mileposts'!$G$18),"Y",IF(AND(H351&gt;='Intersection Mileposts'!$F$19,H351&lt;='Intersection Mileposts'!$G$19),"Y",IF(AND(H351&gt;='Intersection Mileposts'!$F$20,H351&lt;='Intersection Mileposts'!$G$20),"Y",IF(AND(H351&gt;='Intersection Mileposts'!$F$21,H351&lt;='Intersection Mileposts'!$G$21),"Y",IF(AND(H351&gt;='Intersection Mileposts'!$F$22,H351&lt;='Intersection Mileposts'!$G$22),"Y",IF(AND(H351&gt;='Intersection Mileposts'!$F$23,H351&lt;='Intersection Mileposts'!$G$23),"Y",IF(AND(H351&gt;='Intersection Mileposts'!$F$24,H351&lt;='Intersection Mileposts'!$G$24),"Y",IF(AND(H351&gt;='Intersection Mileposts'!$F$25,H351&lt;='Intersection Mileposts'!$G$25),"Y",IF(AND(H351&gt;='Intersection Mileposts'!$F$26,H351&lt;='Intersection Mileposts'!$G$26),"Y",IF(AND(H351&gt;='Intersection Mileposts'!$F$27,H351&lt;='Intersection Mileposts'!$G$27),"Y",IF(AND(H351&gt;='Intersection Mileposts'!$F$28,H351&lt;='Intersection Mileposts'!$G$28),"Y",IF(AND(H351&gt;='Intersection Mileposts'!$F$29,H351&lt;='Intersection Mileposts'!$G$29),"Y", IF(AND(H351&gt;='Intersection Mileposts'!$F$30,H351&lt;='Intersection Mileposts'!$G$30),"Y",IF(AND(H351&gt;='Intersection Mileposts'!$F$31,H351&lt;='Intersection Mileposts'!$G$31),"Y",IF(AND(H351&gt;='Intersection Mileposts'!$F$32,H351&lt;='Intersection Mileposts'!$G$32),"Y",IF(AND(H351&gt;='Intersection Mileposts'!$F$33,H351&lt;='Intersection Mileposts'!$G$33),"Y",IF(AND(H351&gt;='Intersection Mileposts'!$F$34,H351&lt;='Intersection Mileposts'!$G$34),"Y",IF(AND(H351&gt;='Intersection Mileposts'!$F$35,H351&lt;='Intersection Mileposts'!$G$35),"Y",IF(AND(H351&gt;='Intersection Mileposts'!$F$36,H351&lt;='Intersection Mileposts'!$G$36),"Y",IF(AND(H351&gt;='Intersection Mileposts'!$F$37,H351&lt;='Intersection Mileposts'!$G$37),"Y",IF(AND(H351&gt;='Intersection Mileposts'!$F$38,H351&lt;='Intersection Mileposts'!$G$38),"Y",IF(AND(H351&gt;='Intersection Mileposts'!$F$39,H351&lt;='Intersection Mileposts'!$G$39),"Y","N"))))))))))))))))))))))))))))))))))))</f>
        <v/>
      </c>
    </row>
    <row r="352" spans="1:46" x14ac:dyDescent="0.35">
      <c r="A352" s="271"/>
      <c r="B352" s="269"/>
      <c r="C352" s="270"/>
      <c r="D352" s="270"/>
      <c r="E352" s="270"/>
      <c r="F352" s="270"/>
      <c r="G352" s="272"/>
      <c r="H352" s="273"/>
      <c r="I352" s="271"/>
      <c r="J352" s="268"/>
      <c r="K352" s="268"/>
      <c r="L352" s="274"/>
      <c r="M352" s="275"/>
      <c r="N352" s="276"/>
      <c r="P352" s="291" t="str">
        <f>IF(R352 = "", "", COUNT($R$4:R352))</f>
        <v/>
      </c>
      <c r="Q352" s="291" t="str">
        <f t="shared" si="41"/>
        <v/>
      </c>
      <c r="R352" s="292" t="str">
        <f t="shared" si="42"/>
        <v/>
      </c>
      <c r="S352" s="293" t="str">
        <f t="shared" si="44"/>
        <v/>
      </c>
      <c r="T352" s="294" t="str">
        <f t="shared" si="45"/>
        <v/>
      </c>
      <c r="U352" s="295" t="str">
        <f t="shared" si="46"/>
        <v/>
      </c>
      <c r="V352" s="296" t="str">
        <f t="shared" si="47"/>
        <v/>
      </c>
      <c r="W352" s="8"/>
      <c r="AR352" s="2" t="str">
        <f t="shared" si="48"/>
        <v/>
      </c>
      <c r="AS352" s="2" t="str">
        <f t="shared" si="43"/>
        <v/>
      </c>
      <c r="AT352" s="2" t="str">
        <f>IF(AR352="","",IF(AND(H352&gt;='Intersection Mileposts'!$F$5,H352&lt;='Intersection Mileposts'!$G$5),"Y",IF(AND(H352&gt;='Intersection Mileposts'!$F$6,H352&lt;='Intersection Mileposts'!$G$6),"Y",IF(AND(H352&gt;='Intersection Mileposts'!$F$7,H352&lt;='Intersection Mileposts'!$G$7),"Y",IF(AND(H352&gt;='Intersection Mileposts'!$F$8,H352&lt;='Intersection Mileposts'!$G$8),"Y",IF(AND(H352&gt;='Intersection Mileposts'!$F$9,H352&lt;='Intersection Mileposts'!$G$9),"Y",IF(AND(H352&gt;='Intersection Mileposts'!$F$10,H352&lt;='Intersection Mileposts'!$G$10),"Y",IF(AND(H352&gt;='Intersection Mileposts'!$F$11,H352&lt;='Intersection Mileposts'!$G$11),"Y",IF(AND(H352&gt;='Intersection Mileposts'!$F$12,H352&lt;='Intersection Mileposts'!$G$12),"Y",IF(AND(H352&gt;='Intersection Mileposts'!$F$13,H352&lt;='Intersection Mileposts'!$G$13),"Y",IF(AND(H352&gt;='Intersection Mileposts'!$F$14,H352&lt;='Intersection Mileposts'!$G$14),"Y",IF(AND(H352&gt;='Intersection Mileposts'!$F$15,H352&lt;='Intersection Mileposts'!$G$15),"Y",IF(AND(H352&gt;='Intersection Mileposts'!$F$16,H352&lt;='Intersection Mileposts'!$G$16),"Y",IF(AND(H352&gt;='Intersection Mileposts'!$F$17,H352&lt;='Intersection Mileposts'!$G$17),"Y",IF(AND(H352&gt;='Intersection Mileposts'!$F$18,H352&lt;='Intersection Mileposts'!$G$18),"Y",IF(AND(H352&gt;='Intersection Mileposts'!$F$19,H352&lt;='Intersection Mileposts'!$G$19),"Y",IF(AND(H352&gt;='Intersection Mileposts'!$F$20,H352&lt;='Intersection Mileposts'!$G$20),"Y",IF(AND(H352&gt;='Intersection Mileposts'!$F$21,H352&lt;='Intersection Mileposts'!$G$21),"Y",IF(AND(H352&gt;='Intersection Mileposts'!$F$22,H352&lt;='Intersection Mileposts'!$G$22),"Y",IF(AND(H352&gt;='Intersection Mileposts'!$F$23,H352&lt;='Intersection Mileposts'!$G$23),"Y",IF(AND(H352&gt;='Intersection Mileposts'!$F$24,H352&lt;='Intersection Mileposts'!$G$24),"Y",IF(AND(H352&gt;='Intersection Mileposts'!$F$25,H352&lt;='Intersection Mileposts'!$G$25),"Y",IF(AND(H352&gt;='Intersection Mileposts'!$F$26,H352&lt;='Intersection Mileposts'!$G$26),"Y",IF(AND(H352&gt;='Intersection Mileposts'!$F$27,H352&lt;='Intersection Mileposts'!$G$27),"Y",IF(AND(H352&gt;='Intersection Mileposts'!$F$28,H352&lt;='Intersection Mileposts'!$G$28),"Y",IF(AND(H352&gt;='Intersection Mileposts'!$F$29,H352&lt;='Intersection Mileposts'!$G$29),"Y", IF(AND(H352&gt;='Intersection Mileposts'!$F$30,H352&lt;='Intersection Mileposts'!$G$30),"Y",IF(AND(H352&gt;='Intersection Mileposts'!$F$31,H352&lt;='Intersection Mileposts'!$G$31),"Y",IF(AND(H352&gt;='Intersection Mileposts'!$F$32,H352&lt;='Intersection Mileposts'!$G$32),"Y",IF(AND(H352&gt;='Intersection Mileposts'!$F$33,H352&lt;='Intersection Mileposts'!$G$33),"Y",IF(AND(H352&gt;='Intersection Mileposts'!$F$34,H352&lt;='Intersection Mileposts'!$G$34),"Y",IF(AND(H352&gt;='Intersection Mileposts'!$F$35,H352&lt;='Intersection Mileposts'!$G$35),"Y",IF(AND(H352&gt;='Intersection Mileposts'!$F$36,H352&lt;='Intersection Mileposts'!$G$36),"Y",IF(AND(H352&gt;='Intersection Mileposts'!$F$37,H352&lt;='Intersection Mileposts'!$G$37),"Y",IF(AND(H352&gt;='Intersection Mileposts'!$F$38,H352&lt;='Intersection Mileposts'!$G$38),"Y",IF(AND(H352&gt;='Intersection Mileposts'!$F$39,H352&lt;='Intersection Mileposts'!$G$39),"Y","N"))))))))))))))))))))))))))))))))))))</f>
        <v/>
      </c>
    </row>
    <row r="353" spans="1:46" x14ac:dyDescent="0.35">
      <c r="A353" s="271"/>
      <c r="B353" s="269"/>
      <c r="C353" s="270"/>
      <c r="D353" s="270"/>
      <c r="E353" s="270"/>
      <c r="F353" s="270"/>
      <c r="G353" s="272"/>
      <c r="H353" s="273"/>
      <c r="I353" s="271"/>
      <c r="J353" s="268"/>
      <c r="K353" s="268"/>
      <c r="L353" s="274"/>
      <c r="M353" s="275"/>
      <c r="N353" s="276"/>
      <c r="P353" s="291" t="str">
        <f>IF(R353 = "", "", COUNT($R$4:R353))</f>
        <v/>
      </c>
      <c r="Q353" s="291" t="str">
        <f t="shared" si="41"/>
        <v/>
      </c>
      <c r="R353" s="292" t="str">
        <f t="shared" si="42"/>
        <v/>
      </c>
      <c r="S353" s="293" t="str">
        <f t="shared" si="44"/>
        <v/>
      </c>
      <c r="T353" s="294" t="str">
        <f t="shared" si="45"/>
        <v/>
      </c>
      <c r="U353" s="295" t="str">
        <f t="shared" si="46"/>
        <v/>
      </c>
      <c r="V353" s="296" t="str">
        <f t="shared" si="47"/>
        <v/>
      </c>
      <c r="W353" s="8"/>
      <c r="AR353" s="2" t="str">
        <f t="shared" si="48"/>
        <v/>
      </c>
      <c r="AS353" s="2" t="str">
        <f t="shared" si="43"/>
        <v/>
      </c>
      <c r="AT353" s="2" t="str">
        <f>IF(AR353="","",IF(AND(H353&gt;='Intersection Mileposts'!$F$5,H353&lt;='Intersection Mileposts'!$G$5),"Y",IF(AND(H353&gt;='Intersection Mileposts'!$F$6,H353&lt;='Intersection Mileposts'!$G$6),"Y",IF(AND(H353&gt;='Intersection Mileposts'!$F$7,H353&lt;='Intersection Mileposts'!$G$7),"Y",IF(AND(H353&gt;='Intersection Mileposts'!$F$8,H353&lt;='Intersection Mileposts'!$G$8),"Y",IF(AND(H353&gt;='Intersection Mileposts'!$F$9,H353&lt;='Intersection Mileposts'!$G$9),"Y",IF(AND(H353&gt;='Intersection Mileposts'!$F$10,H353&lt;='Intersection Mileposts'!$G$10),"Y",IF(AND(H353&gt;='Intersection Mileposts'!$F$11,H353&lt;='Intersection Mileposts'!$G$11),"Y",IF(AND(H353&gt;='Intersection Mileposts'!$F$12,H353&lt;='Intersection Mileposts'!$G$12),"Y",IF(AND(H353&gt;='Intersection Mileposts'!$F$13,H353&lt;='Intersection Mileposts'!$G$13),"Y",IF(AND(H353&gt;='Intersection Mileposts'!$F$14,H353&lt;='Intersection Mileposts'!$G$14),"Y",IF(AND(H353&gt;='Intersection Mileposts'!$F$15,H353&lt;='Intersection Mileposts'!$G$15),"Y",IF(AND(H353&gt;='Intersection Mileposts'!$F$16,H353&lt;='Intersection Mileposts'!$G$16),"Y",IF(AND(H353&gt;='Intersection Mileposts'!$F$17,H353&lt;='Intersection Mileposts'!$G$17),"Y",IF(AND(H353&gt;='Intersection Mileposts'!$F$18,H353&lt;='Intersection Mileposts'!$G$18),"Y",IF(AND(H353&gt;='Intersection Mileposts'!$F$19,H353&lt;='Intersection Mileposts'!$G$19),"Y",IF(AND(H353&gt;='Intersection Mileposts'!$F$20,H353&lt;='Intersection Mileposts'!$G$20),"Y",IF(AND(H353&gt;='Intersection Mileposts'!$F$21,H353&lt;='Intersection Mileposts'!$G$21),"Y",IF(AND(H353&gt;='Intersection Mileposts'!$F$22,H353&lt;='Intersection Mileposts'!$G$22),"Y",IF(AND(H353&gt;='Intersection Mileposts'!$F$23,H353&lt;='Intersection Mileposts'!$G$23),"Y",IF(AND(H353&gt;='Intersection Mileposts'!$F$24,H353&lt;='Intersection Mileposts'!$G$24),"Y",IF(AND(H353&gt;='Intersection Mileposts'!$F$25,H353&lt;='Intersection Mileposts'!$G$25),"Y",IF(AND(H353&gt;='Intersection Mileposts'!$F$26,H353&lt;='Intersection Mileposts'!$G$26),"Y",IF(AND(H353&gt;='Intersection Mileposts'!$F$27,H353&lt;='Intersection Mileposts'!$G$27),"Y",IF(AND(H353&gt;='Intersection Mileposts'!$F$28,H353&lt;='Intersection Mileposts'!$G$28),"Y",IF(AND(H353&gt;='Intersection Mileposts'!$F$29,H353&lt;='Intersection Mileposts'!$G$29),"Y", IF(AND(H353&gt;='Intersection Mileposts'!$F$30,H353&lt;='Intersection Mileposts'!$G$30),"Y",IF(AND(H353&gt;='Intersection Mileposts'!$F$31,H353&lt;='Intersection Mileposts'!$G$31),"Y",IF(AND(H353&gt;='Intersection Mileposts'!$F$32,H353&lt;='Intersection Mileposts'!$G$32),"Y",IF(AND(H353&gt;='Intersection Mileposts'!$F$33,H353&lt;='Intersection Mileposts'!$G$33),"Y",IF(AND(H353&gt;='Intersection Mileposts'!$F$34,H353&lt;='Intersection Mileposts'!$G$34),"Y",IF(AND(H353&gt;='Intersection Mileposts'!$F$35,H353&lt;='Intersection Mileposts'!$G$35),"Y",IF(AND(H353&gt;='Intersection Mileposts'!$F$36,H353&lt;='Intersection Mileposts'!$G$36),"Y",IF(AND(H353&gt;='Intersection Mileposts'!$F$37,H353&lt;='Intersection Mileposts'!$G$37),"Y",IF(AND(H353&gt;='Intersection Mileposts'!$F$38,H353&lt;='Intersection Mileposts'!$G$38),"Y",IF(AND(H353&gt;='Intersection Mileposts'!$F$39,H353&lt;='Intersection Mileposts'!$G$39),"Y","N"))))))))))))))))))))))))))))))))))))</f>
        <v/>
      </c>
    </row>
    <row r="354" spans="1:46" x14ac:dyDescent="0.35">
      <c r="A354" s="271"/>
      <c r="B354" s="269"/>
      <c r="C354" s="270"/>
      <c r="D354" s="270"/>
      <c r="E354" s="270"/>
      <c r="F354" s="270"/>
      <c r="G354" s="272"/>
      <c r="H354" s="273"/>
      <c r="I354" s="271"/>
      <c r="J354" s="268"/>
      <c r="K354" s="268"/>
      <c r="L354" s="274"/>
      <c r="M354" s="275"/>
      <c r="N354" s="276"/>
      <c r="P354" s="291" t="str">
        <f>IF(R354 = "", "", COUNT($R$4:R354))</f>
        <v/>
      </c>
      <c r="Q354" s="291" t="str">
        <f t="shared" si="41"/>
        <v/>
      </c>
      <c r="R354" s="292" t="str">
        <f t="shared" si="42"/>
        <v/>
      </c>
      <c r="S354" s="293" t="str">
        <f t="shared" si="44"/>
        <v/>
      </c>
      <c r="T354" s="294" t="str">
        <f t="shared" si="45"/>
        <v/>
      </c>
      <c r="U354" s="295" t="str">
        <f t="shared" si="46"/>
        <v/>
      </c>
      <c r="V354" s="296" t="str">
        <f t="shared" si="47"/>
        <v/>
      </c>
      <c r="W354" s="8"/>
      <c r="AR354" s="2" t="str">
        <f t="shared" si="48"/>
        <v/>
      </c>
      <c r="AS354" s="2" t="str">
        <f t="shared" si="43"/>
        <v/>
      </c>
      <c r="AT354" s="2" t="str">
        <f>IF(AR354="","",IF(AND(H354&gt;='Intersection Mileposts'!$F$5,H354&lt;='Intersection Mileposts'!$G$5),"Y",IF(AND(H354&gt;='Intersection Mileposts'!$F$6,H354&lt;='Intersection Mileposts'!$G$6),"Y",IF(AND(H354&gt;='Intersection Mileposts'!$F$7,H354&lt;='Intersection Mileposts'!$G$7),"Y",IF(AND(H354&gt;='Intersection Mileposts'!$F$8,H354&lt;='Intersection Mileposts'!$G$8),"Y",IF(AND(H354&gt;='Intersection Mileposts'!$F$9,H354&lt;='Intersection Mileposts'!$G$9),"Y",IF(AND(H354&gt;='Intersection Mileposts'!$F$10,H354&lt;='Intersection Mileposts'!$G$10),"Y",IF(AND(H354&gt;='Intersection Mileposts'!$F$11,H354&lt;='Intersection Mileposts'!$G$11),"Y",IF(AND(H354&gt;='Intersection Mileposts'!$F$12,H354&lt;='Intersection Mileposts'!$G$12),"Y",IF(AND(H354&gt;='Intersection Mileposts'!$F$13,H354&lt;='Intersection Mileposts'!$G$13),"Y",IF(AND(H354&gt;='Intersection Mileposts'!$F$14,H354&lt;='Intersection Mileposts'!$G$14),"Y",IF(AND(H354&gt;='Intersection Mileposts'!$F$15,H354&lt;='Intersection Mileposts'!$G$15),"Y",IF(AND(H354&gt;='Intersection Mileposts'!$F$16,H354&lt;='Intersection Mileposts'!$G$16),"Y",IF(AND(H354&gt;='Intersection Mileposts'!$F$17,H354&lt;='Intersection Mileposts'!$G$17),"Y",IF(AND(H354&gt;='Intersection Mileposts'!$F$18,H354&lt;='Intersection Mileposts'!$G$18),"Y",IF(AND(H354&gt;='Intersection Mileposts'!$F$19,H354&lt;='Intersection Mileposts'!$G$19),"Y",IF(AND(H354&gt;='Intersection Mileposts'!$F$20,H354&lt;='Intersection Mileposts'!$G$20),"Y",IF(AND(H354&gt;='Intersection Mileposts'!$F$21,H354&lt;='Intersection Mileposts'!$G$21),"Y",IF(AND(H354&gt;='Intersection Mileposts'!$F$22,H354&lt;='Intersection Mileposts'!$G$22),"Y",IF(AND(H354&gt;='Intersection Mileposts'!$F$23,H354&lt;='Intersection Mileposts'!$G$23),"Y",IF(AND(H354&gt;='Intersection Mileposts'!$F$24,H354&lt;='Intersection Mileposts'!$G$24),"Y",IF(AND(H354&gt;='Intersection Mileposts'!$F$25,H354&lt;='Intersection Mileposts'!$G$25),"Y",IF(AND(H354&gt;='Intersection Mileposts'!$F$26,H354&lt;='Intersection Mileposts'!$G$26),"Y",IF(AND(H354&gt;='Intersection Mileposts'!$F$27,H354&lt;='Intersection Mileposts'!$G$27),"Y",IF(AND(H354&gt;='Intersection Mileposts'!$F$28,H354&lt;='Intersection Mileposts'!$G$28),"Y",IF(AND(H354&gt;='Intersection Mileposts'!$F$29,H354&lt;='Intersection Mileposts'!$G$29),"Y", IF(AND(H354&gt;='Intersection Mileposts'!$F$30,H354&lt;='Intersection Mileposts'!$G$30),"Y",IF(AND(H354&gt;='Intersection Mileposts'!$F$31,H354&lt;='Intersection Mileposts'!$G$31),"Y",IF(AND(H354&gt;='Intersection Mileposts'!$F$32,H354&lt;='Intersection Mileposts'!$G$32),"Y",IF(AND(H354&gt;='Intersection Mileposts'!$F$33,H354&lt;='Intersection Mileposts'!$G$33),"Y",IF(AND(H354&gt;='Intersection Mileposts'!$F$34,H354&lt;='Intersection Mileposts'!$G$34),"Y",IF(AND(H354&gt;='Intersection Mileposts'!$F$35,H354&lt;='Intersection Mileposts'!$G$35),"Y",IF(AND(H354&gt;='Intersection Mileposts'!$F$36,H354&lt;='Intersection Mileposts'!$G$36),"Y",IF(AND(H354&gt;='Intersection Mileposts'!$F$37,H354&lt;='Intersection Mileposts'!$G$37),"Y",IF(AND(H354&gt;='Intersection Mileposts'!$F$38,H354&lt;='Intersection Mileposts'!$G$38),"Y",IF(AND(H354&gt;='Intersection Mileposts'!$F$39,H354&lt;='Intersection Mileposts'!$G$39),"Y","N"))))))))))))))))))))))))))))))))))))</f>
        <v/>
      </c>
    </row>
    <row r="355" spans="1:46" x14ac:dyDescent="0.35">
      <c r="A355" s="271"/>
      <c r="B355" s="269"/>
      <c r="C355" s="270"/>
      <c r="D355" s="270"/>
      <c r="E355" s="270"/>
      <c r="F355" s="270"/>
      <c r="G355" s="272"/>
      <c r="H355" s="273"/>
      <c r="I355" s="271"/>
      <c r="J355" s="268"/>
      <c r="K355" s="268"/>
      <c r="L355" s="274"/>
      <c r="M355" s="275"/>
      <c r="N355" s="276"/>
      <c r="P355" s="291" t="str">
        <f>IF(R355 = "", "", COUNT($R$4:R355))</f>
        <v/>
      </c>
      <c r="Q355" s="291" t="str">
        <f t="shared" si="41"/>
        <v/>
      </c>
      <c r="R355" s="292" t="str">
        <f t="shared" si="42"/>
        <v/>
      </c>
      <c r="S355" s="293" t="str">
        <f t="shared" si="44"/>
        <v/>
      </c>
      <c r="T355" s="294" t="str">
        <f t="shared" si="45"/>
        <v/>
      </c>
      <c r="U355" s="295" t="str">
        <f t="shared" si="46"/>
        <v/>
      </c>
      <c r="V355" s="296" t="str">
        <f t="shared" si="47"/>
        <v/>
      </c>
      <c r="W355" s="8"/>
      <c r="AR355" s="2" t="str">
        <f t="shared" si="48"/>
        <v/>
      </c>
      <c r="AS355" s="2" t="str">
        <f t="shared" si="43"/>
        <v/>
      </c>
      <c r="AT355" s="2" t="str">
        <f>IF(AR355="","",IF(AND(H355&gt;='Intersection Mileposts'!$F$5,H355&lt;='Intersection Mileposts'!$G$5),"Y",IF(AND(H355&gt;='Intersection Mileposts'!$F$6,H355&lt;='Intersection Mileposts'!$G$6),"Y",IF(AND(H355&gt;='Intersection Mileposts'!$F$7,H355&lt;='Intersection Mileposts'!$G$7),"Y",IF(AND(H355&gt;='Intersection Mileposts'!$F$8,H355&lt;='Intersection Mileposts'!$G$8),"Y",IF(AND(H355&gt;='Intersection Mileposts'!$F$9,H355&lt;='Intersection Mileposts'!$G$9),"Y",IF(AND(H355&gt;='Intersection Mileposts'!$F$10,H355&lt;='Intersection Mileposts'!$G$10),"Y",IF(AND(H355&gt;='Intersection Mileposts'!$F$11,H355&lt;='Intersection Mileposts'!$G$11),"Y",IF(AND(H355&gt;='Intersection Mileposts'!$F$12,H355&lt;='Intersection Mileposts'!$G$12),"Y",IF(AND(H355&gt;='Intersection Mileposts'!$F$13,H355&lt;='Intersection Mileposts'!$G$13),"Y",IF(AND(H355&gt;='Intersection Mileposts'!$F$14,H355&lt;='Intersection Mileposts'!$G$14),"Y",IF(AND(H355&gt;='Intersection Mileposts'!$F$15,H355&lt;='Intersection Mileposts'!$G$15),"Y",IF(AND(H355&gt;='Intersection Mileposts'!$F$16,H355&lt;='Intersection Mileposts'!$G$16),"Y",IF(AND(H355&gt;='Intersection Mileposts'!$F$17,H355&lt;='Intersection Mileposts'!$G$17),"Y",IF(AND(H355&gt;='Intersection Mileposts'!$F$18,H355&lt;='Intersection Mileposts'!$G$18),"Y",IF(AND(H355&gt;='Intersection Mileposts'!$F$19,H355&lt;='Intersection Mileposts'!$G$19),"Y",IF(AND(H355&gt;='Intersection Mileposts'!$F$20,H355&lt;='Intersection Mileposts'!$G$20),"Y",IF(AND(H355&gt;='Intersection Mileposts'!$F$21,H355&lt;='Intersection Mileposts'!$G$21),"Y",IF(AND(H355&gt;='Intersection Mileposts'!$F$22,H355&lt;='Intersection Mileposts'!$G$22),"Y",IF(AND(H355&gt;='Intersection Mileposts'!$F$23,H355&lt;='Intersection Mileposts'!$G$23),"Y",IF(AND(H355&gt;='Intersection Mileposts'!$F$24,H355&lt;='Intersection Mileposts'!$G$24),"Y",IF(AND(H355&gt;='Intersection Mileposts'!$F$25,H355&lt;='Intersection Mileposts'!$G$25),"Y",IF(AND(H355&gt;='Intersection Mileposts'!$F$26,H355&lt;='Intersection Mileposts'!$G$26),"Y",IF(AND(H355&gt;='Intersection Mileposts'!$F$27,H355&lt;='Intersection Mileposts'!$G$27),"Y",IF(AND(H355&gt;='Intersection Mileposts'!$F$28,H355&lt;='Intersection Mileposts'!$G$28),"Y",IF(AND(H355&gt;='Intersection Mileposts'!$F$29,H355&lt;='Intersection Mileposts'!$G$29),"Y", IF(AND(H355&gt;='Intersection Mileposts'!$F$30,H355&lt;='Intersection Mileposts'!$G$30),"Y",IF(AND(H355&gt;='Intersection Mileposts'!$F$31,H355&lt;='Intersection Mileposts'!$G$31),"Y",IF(AND(H355&gt;='Intersection Mileposts'!$F$32,H355&lt;='Intersection Mileposts'!$G$32),"Y",IF(AND(H355&gt;='Intersection Mileposts'!$F$33,H355&lt;='Intersection Mileposts'!$G$33),"Y",IF(AND(H355&gt;='Intersection Mileposts'!$F$34,H355&lt;='Intersection Mileposts'!$G$34),"Y",IF(AND(H355&gt;='Intersection Mileposts'!$F$35,H355&lt;='Intersection Mileposts'!$G$35),"Y",IF(AND(H355&gt;='Intersection Mileposts'!$F$36,H355&lt;='Intersection Mileposts'!$G$36),"Y",IF(AND(H355&gt;='Intersection Mileposts'!$F$37,H355&lt;='Intersection Mileposts'!$G$37),"Y",IF(AND(H355&gt;='Intersection Mileposts'!$F$38,H355&lt;='Intersection Mileposts'!$G$38),"Y",IF(AND(H355&gt;='Intersection Mileposts'!$F$39,H355&lt;='Intersection Mileposts'!$G$39),"Y","N"))))))))))))))))))))))))))))))))))))</f>
        <v/>
      </c>
    </row>
    <row r="356" spans="1:46" x14ac:dyDescent="0.35">
      <c r="A356" s="271"/>
      <c r="B356" s="269"/>
      <c r="C356" s="270"/>
      <c r="D356" s="270"/>
      <c r="E356" s="270"/>
      <c r="F356" s="270"/>
      <c r="G356" s="272"/>
      <c r="H356" s="273"/>
      <c r="I356" s="271"/>
      <c r="J356" s="268"/>
      <c r="K356" s="268"/>
      <c r="L356" s="274"/>
      <c r="M356" s="275"/>
      <c r="N356" s="276"/>
      <c r="P356" s="291" t="str">
        <f>IF(R356 = "", "", COUNT($R$4:R356))</f>
        <v/>
      </c>
      <c r="Q356" s="291" t="str">
        <f t="shared" si="41"/>
        <v/>
      </c>
      <c r="R356" s="292" t="str">
        <f t="shared" si="42"/>
        <v/>
      </c>
      <c r="S356" s="293" t="str">
        <f t="shared" si="44"/>
        <v/>
      </c>
      <c r="T356" s="294" t="str">
        <f t="shared" si="45"/>
        <v/>
      </c>
      <c r="U356" s="295" t="str">
        <f t="shared" si="46"/>
        <v/>
      </c>
      <c r="V356" s="296" t="str">
        <f t="shared" si="47"/>
        <v/>
      </c>
      <c r="W356" s="8"/>
      <c r="AR356" s="2" t="str">
        <f t="shared" si="48"/>
        <v/>
      </c>
      <c r="AS356" s="2" t="str">
        <f t="shared" si="43"/>
        <v/>
      </c>
      <c r="AT356" s="2" t="str">
        <f>IF(AR356="","",IF(AND(H356&gt;='Intersection Mileposts'!$F$5,H356&lt;='Intersection Mileposts'!$G$5),"Y",IF(AND(H356&gt;='Intersection Mileposts'!$F$6,H356&lt;='Intersection Mileposts'!$G$6),"Y",IF(AND(H356&gt;='Intersection Mileposts'!$F$7,H356&lt;='Intersection Mileposts'!$G$7),"Y",IF(AND(H356&gt;='Intersection Mileposts'!$F$8,H356&lt;='Intersection Mileposts'!$G$8),"Y",IF(AND(H356&gt;='Intersection Mileposts'!$F$9,H356&lt;='Intersection Mileposts'!$G$9),"Y",IF(AND(H356&gt;='Intersection Mileposts'!$F$10,H356&lt;='Intersection Mileposts'!$G$10),"Y",IF(AND(H356&gt;='Intersection Mileposts'!$F$11,H356&lt;='Intersection Mileposts'!$G$11),"Y",IF(AND(H356&gt;='Intersection Mileposts'!$F$12,H356&lt;='Intersection Mileposts'!$G$12),"Y",IF(AND(H356&gt;='Intersection Mileposts'!$F$13,H356&lt;='Intersection Mileposts'!$G$13),"Y",IF(AND(H356&gt;='Intersection Mileposts'!$F$14,H356&lt;='Intersection Mileposts'!$G$14),"Y",IF(AND(H356&gt;='Intersection Mileposts'!$F$15,H356&lt;='Intersection Mileposts'!$G$15),"Y",IF(AND(H356&gt;='Intersection Mileposts'!$F$16,H356&lt;='Intersection Mileposts'!$G$16),"Y",IF(AND(H356&gt;='Intersection Mileposts'!$F$17,H356&lt;='Intersection Mileposts'!$G$17),"Y",IF(AND(H356&gt;='Intersection Mileposts'!$F$18,H356&lt;='Intersection Mileposts'!$G$18),"Y",IF(AND(H356&gt;='Intersection Mileposts'!$F$19,H356&lt;='Intersection Mileposts'!$G$19),"Y",IF(AND(H356&gt;='Intersection Mileposts'!$F$20,H356&lt;='Intersection Mileposts'!$G$20),"Y",IF(AND(H356&gt;='Intersection Mileposts'!$F$21,H356&lt;='Intersection Mileposts'!$G$21),"Y",IF(AND(H356&gt;='Intersection Mileposts'!$F$22,H356&lt;='Intersection Mileposts'!$G$22),"Y",IF(AND(H356&gt;='Intersection Mileposts'!$F$23,H356&lt;='Intersection Mileposts'!$G$23),"Y",IF(AND(H356&gt;='Intersection Mileposts'!$F$24,H356&lt;='Intersection Mileposts'!$G$24),"Y",IF(AND(H356&gt;='Intersection Mileposts'!$F$25,H356&lt;='Intersection Mileposts'!$G$25),"Y",IF(AND(H356&gt;='Intersection Mileposts'!$F$26,H356&lt;='Intersection Mileposts'!$G$26),"Y",IF(AND(H356&gt;='Intersection Mileposts'!$F$27,H356&lt;='Intersection Mileposts'!$G$27),"Y",IF(AND(H356&gt;='Intersection Mileposts'!$F$28,H356&lt;='Intersection Mileposts'!$G$28),"Y",IF(AND(H356&gt;='Intersection Mileposts'!$F$29,H356&lt;='Intersection Mileposts'!$G$29),"Y", IF(AND(H356&gt;='Intersection Mileposts'!$F$30,H356&lt;='Intersection Mileposts'!$G$30),"Y",IF(AND(H356&gt;='Intersection Mileposts'!$F$31,H356&lt;='Intersection Mileposts'!$G$31),"Y",IF(AND(H356&gt;='Intersection Mileposts'!$F$32,H356&lt;='Intersection Mileposts'!$G$32),"Y",IF(AND(H356&gt;='Intersection Mileposts'!$F$33,H356&lt;='Intersection Mileposts'!$G$33),"Y",IF(AND(H356&gt;='Intersection Mileposts'!$F$34,H356&lt;='Intersection Mileposts'!$G$34),"Y",IF(AND(H356&gt;='Intersection Mileposts'!$F$35,H356&lt;='Intersection Mileposts'!$G$35),"Y",IF(AND(H356&gt;='Intersection Mileposts'!$F$36,H356&lt;='Intersection Mileposts'!$G$36),"Y",IF(AND(H356&gt;='Intersection Mileposts'!$F$37,H356&lt;='Intersection Mileposts'!$G$37),"Y",IF(AND(H356&gt;='Intersection Mileposts'!$F$38,H356&lt;='Intersection Mileposts'!$G$38),"Y",IF(AND(H356&gt;='Intersection Mileposts'!$F$39,H356&lt;='Intersection Mileposts'!$G$39),"Y","N"))))))))))))))))))))))))))))))))))))</f>
        <v/>
      </c>
    </row>
    <row r="357" spans="1:46" x14ac:dyDescent="0.35">
      <c r="A357" s="271"/>
      <c r="B357" s="269"/>
      <c r="C357" s="270"/>
      <c r="D357" s="270"/>
      <c r="E357" s="270"/>
      <c r="F357" s="270"/>
      <c r="G357" s="272"/>
      <c r="H357" s="273"/>
      <c r="I357" s="271"/>
      <c r="J357" s="268"/>
      <c r="K357" s="268"/>
      <c r="L357" s="274"/>
      <c r="M357" s="275"/>
      <c r="N357" s="276"/>
      <c r="P357" s="291" t="str">
        <f>IF(R357 = "", "", COUNT($R$4:R357))</f>
        <v/>
      </c>
      <c r="Q357" s="291" t="str">
        <f t="shared" si="41"/>
        <v/>
      </c>
      <c r="R357" s="292" t="str">
        <f t="shared" si="42"/>
        <v/>
      </c>
      <c r="S357" s="293" t="str">
        <f t="shared" si="44"/>
        <v/>
      </c>
      <c r="T357" s="294" t="str">
        <f t="shared" si="45"/>
        <v/>
      </c>
      <c r="U357" s="295" t="str">
        <f t="shared" si="46"/>
        <v/>
      </c>
      <c r="V357" s="296" t="str">
        <f t="shared" si="47"/>
        <v/>
      </c>
      <c r="W357" s="8"/>
      <c r="AR357" s="2" t="str">
        <f t="shared" si="48"/>
        <v/>
      </c>
      <c r="AS357" s="2" t="str">
        <f t="shared" si="43"/>
        <v/>
      </c>
      <c r="AT357" s="2" t="str">
        <f>IF(AR357="","",IF(AND(H357&gt;='Intersection Mileposts'!$F$5,H357&lt;='Intersection Mileposts'!$G$5),"Y",IF(AND(H357&gt;='Intersection Mileposts'!$F$6,H357&lt;='Intersection Mileposts'!$G$6),"Y",IF(AND(H357&gt;='Intersection Mileposts'!$F$7,H357&lt;='Intersection Mileposts'!$G$7),"Y",IF(AND(H357&gt;='Intersection Mileposts'!$F$8,H357&lt;='Intersection Mileposts'!$G$8),"Y",IF(AND(H357&gt;='Intersection Mileposts'!$F$9,H357&lt;='Intersection Mileposts'!$G$9),"Y",IF(AND(H357&gt;='Intersection Mileposts'!$F$10,H357&lt;='Intersection Mileposts'!$G$10),"Y",IF(AND(H357&gt;='Intersection Mileposts'!$F$11,H357&lt;='Intersection Mileposts'!$G$11),"Y",IF(AND(H357&gt;='Intersection Mileposts'!$F$12,H357&lt;='Intersection Mileposts'!$G$12),"Y",IF(AND(H357&gt;='Intersection Mileposts'!$F$13,H357&lt;='Intersection Mileposts'!$G$13),"Y",IF(AND(H357&gt;='Intersection Mileposts'!$F$14,H357&lt;='Intersection Mileposts'!$G$14),"Y",IF(AND(H357&gt;='Intersection Mileposts'!$F$15,H357&lt;='Intersection Mileposts'!$G$15),"Y",IF(AND(H357&gt;='Intersection Mileposts'!$F$16,H357&lt;='Intersection Mileposts'!$G$16),"Y",IF(AND(H357&gt;='Intersection Mileposts'!$F$17,H357&lt;='Intersection Mileposts'!$G$17),"Y",IF(AND(H357&gt;='Intersection Mileposts'!$F$18,H357&lt;='Intersection Mileposts'!$G$18),"Y",IF(AND(H357&gt;='Intersection Mileposts'!$F$19,H357&lt;='Intersection Mileposts'!$G$19),"Y",IF(AND(H357&gt;='Intersection Mileposts'!$F$20,H357&lt;='Intersection Mileposts'!$G$20),"Y",IF(AND(H357&gt;='Intersection Mileposts'!$F$21,H357&lt;='Intersection Mileposts'!$G$21),"Y",IF(AND(H357&gt;='Intersection Mileposts'!$F$22,H357&lt;='Intersection Mileposts'!$G$22),"Y",IF(AND(H357&gt;='Intersection Mileposts'!$F$23,H357&lt;='Intersection Mileposts'!$G$23),"Y",IF(AND(H357&gt;='Intersection Mileposts'!$F$24,H357&lt;='Intersection Mileposts'!$G$24),"Y",IF(AND(H357&gt;='Intersection Mileposts'!$F$25,H357&lt;='Intersection Mileposts'!$G$25),"Y",IF(AND(H357&gt;='Intersection Mileposts'!$F$26,H357&lt;='Intersection Mileposts'!$G$26),"Y",IF(AND(H357&gt;='Intersection Mileposts'!$F$27,H357&lt;='Intersection Mileposts'!$G$27),"Y",IF(AND(H357&gt;='Intersection Mileposts'!$F$28,H357&lt;='Intersection Mileposts'!$G$28),"Y",IF(AND(H357&gt;='Intersection Mileposts'!$F$29,H357&lt;='Intersection Mileposts'!$G$29),"Y", IF(AND(H357&gt;='Intersection Mileposts'!$F$30,H357&lt;='Intersection Mileposts'!$G$30),"Y",IF(AND(H357&gt;='Intersection Mileposts'!$F$31,H357&lt;='Intersection Mileposts'!$G$31),"Y",IF(AND(H357&gt;='Intersection Mileposts'!$F$32,H357&lt;='Intersection Mileposts'!$G$32),"Y",IF(AND(H357&gt;='Intersection Mileposts'!$F$33,H357&lt;='Intersection Mileposts'!$G$33),"Y",IF(AND(H357&gt;='Intersection Mileposts'!$F$34,H357&lt;='Intersection Mileposts'!$G$34),"Y",IF(AND(H357&gt;='Intersection Mileposts'!$F$35,H357&lt;='Intersection Mileposts'!$G$35),"Y",IF(AND(H357&gt;='Intersection Mileposts'!$F$36,H357&lt;='Intersection Mileposts'!$G$36),"Y",IF(AND(H357&gt;='Intersection Mileposts'!$F$37,H357&lt;='Intersection Mileposts'!$G$37),"Y",IF(AND(H357&gt;='Intersection Mileposts'!$F$38,H357&lt;='Intersection Mileposts'!$G$38),"Y",IF(AND(H357&gt;='Intersection Mileposts'!$F$39,H357&lt;='Intersection Mileposts'!$G$39),"Y","N"))))))))))))))))))))))))))))))))))))</f>
        <v/>
      </c>
    </row>
    <row r="358" spans="1:46" x14ac:dyDescent="0.35">
      <c r="A358" s="271"/>
      <c r="B358" s="269"/>
      <c r="C358" s="270"/>
      <c r="D358" s="270"/>
      <c r="E358" s="270"/>
      <c r="F358" s="270"/>
      <c r="G358" s="272"/>
      <c r="H358" s="273"/>
      <c r="I358" s="271"/>
      <c r="J358" s="268"/>
      <c r="K358" s="268"/>
      <c r="L358" s="274"/>
      <c r="M358" s="275"/>
      <c r="N358" s="276"/>
      <c r="P358" s="291" t="str">
        <f>IF(R358 = "", "", COUNT($R$4:R358))</f>
        <v/>
      </c>
      <c r="Q358" s="291" t="str">
        <f t="shared" si="41"/>
        <v/>
      </c>
      <c r="R358" s="292" t="str">
        <f t="shared" si="42"/>
        <v/>
      </c>
      <c r="S358" s="293" t="str">
        <f t="shared" si="44"/>
        <v/>
      </c>
      <c r="T358" s="294" t="str">
        <f t="shared" si="45"/>
        <v/>
      </c>
      <c r="U358" s="295" t="str">
        <f t="shared" si="46"/>
        <v/>
      </c>
      <c r="V358" s="296" t="str">
        <f t="shared" si="47"/>
        <v/>
      </c>
      <c r="W358" s="8"/>
      <c r="AR358" s="2" t="str">
        <f t="shared" si="48"/>
        <v/>
      </c>
      <c r="AS358" s="2" t="str">
        <f t="shared" si="43"/>
        <v/>
      </c>
      <c r="AT358" s="2" t="str">
        <f>IF(AR358="","",IF(AND(H358&gt;='Intersection Mileposts'!$F$5,H358&lt;='Intersection Mileposts'!$G$5),"Y",IF(AND(H358&gt;='Intersection Mileposts'!$F$6,H358&lt;='Intersection Mileposts'!$G$6),"Y",IF(AND(H358&gt;='Intersection Mileposts'!$F$7,H358&lt;='Intersection Mileposts'!$G$7),"Y",IF(AND(H358&gt;='Intersection Mileposts'!$F$8,H358&lt;='Intersection Mileposts'!$G$8),"Y",IF(AND(H358&gt;='Intersection Mileposts'!$F$9,H358&lt;='Intersection Mileposts'!$G$9),"Y",IF(AND(H358&gt;='Intersection Mileposts'!$F$10,H358&lt;='Intersection Mileposts'!$G$10),"Y",IF(AND(H358&gt;='Intersection Mileposts'!$F$11,H358&lt;='Intersection Mileposts'!$G$11),"Y",IF(AND(H358&gt;='Intersection Mileposts'!$F$12,H358&lt;='Intersection Mileposts'!$G$12),"Y",IF(AND(H358&gt;='Intersection Mileposts'!$F$13,H358&lt;='Intersection Mileposts'!$G$13),"Y",IF(AND(H358&gt;='Intersection Mileposts'!$F$14,H358&lt;='Intersection Mileposts'!$G$14),"Y",IF(AND(H358&gt;='Intersection Mileposts'!$F$15,H358&lt;='Intersection Mileposts'!$G$15),"Y",IF(AND(H358&gt;='Intersection Mileposts'!$F$16,H358&lt;='Intersection Mileposts'!$G$16),"Y",IF(AND(H358&gt;='Intersection Mileposts'!$F$17,H358&lt;='Intersection Mileposts'!$G$17),"Y",IF(AND(H358&gt;='Intersection Mileposts'!$F$18,H358&lt;='Intersection Mileposts'!$G$18),"Y",IF(AND(H358&gt;='Intersection Mileposts'!$F$19,H358&lt;='Intersection Mileposts'!$G$19),"Y",IF(AND(H358&gt;='Intersection Mileposts'!$F$20,H358&lt;='Intersection Mileposts'!$G$20),"Y",IF(AND(H358&gt;='Intersection Mileposts'!$F$21,H358&lt;='Intersection Mileposts'!$G$21),"Y",IF(AND(H358&gt;='Intersection Mileposts'!$F$22,H358&lt;='Intersection Mileposts'!$G$22),"Y",IF(AND(H358&gt;='Intersection Mileposts'!$F$23,H358&lt;='Intersection Mileposts'!$G$23),"Y",IF(AND(H358&gt;='Intersection Mileposts'!$F$24,H358&lt;='Intersection Mileposts'!$G$24),"Y",IF(AND(H358&gt;='Intersection Mileposts'!$F$25,H358&lt;='Intersection Mileposts'!$G$25),"Y",IF(AND(H358&gt;='Intersection Mileposts'!$F$26,H358&lt;='Intersection Mileposts'!$G$26),"Y",IF(AND(H358&gt;='Intersection Mileposts'!$F$27,H358&lt;='Intersection Mileposts'!$G$27),"Y",IF(AND(H358&gt;='Intersection Mileposts'!$F$28,H358&lt;='Intersection Mileposts'!$G$28),"Y",IF(AND(H358&gt;='Intersection Mileposts'!$F$29,H358&lt;='Intersection Mileposts'!$G$29),"Y", IF(AND(H358&gt;='Intersection Mileposts'!$F$30,H358&lt;='Intersection Mileposts'!$G$30),"Y",IF(AND(H358&gt;='Intersection Mileposts'!$F$31,H358&lt;='Intersection Mileposts'!$G$31),"Y",IF(AND(H358&gt;='Intersection Mileposts'!$F$32,H358&lt;='Intersection Mileposts'!$G$32),"Y",IF(AND(H358&gt;='Intersection Mileposts'!$F$33,H358&lt;='Intersection Mileposts'!$G$33),"Y",IF(AND(H358&gt;='Intersection Mileposts'!$F$34,H358&lt;='Intersection Mileposts'!$G$34),"Y",IF(AND(H358&gt;='Intersection Mileposts'!$F$35,H358&lt;='Intersection Mileposts'!$G$35),"Y",IF(AND(H358&gt;='Intersection Mileposts'!$F$36,H358&lt;='Intersection Mileposts'!$G$36),"Y",IF(AND(H358&gt;='Intersection Mileposts'!$F$37,H358&lt;='Intersection Mileposts'!$G$37),"Y",IF(AND(H358&gt;='Intersection Mileposts'!$F$38,H358&lt;='Intersection Mileposts'!$G$38),"Y",IF(AND(H358&gt;='Intersection Mileposts'!$F$39,H358&lt;='Intersection Mileposts'!$G$39),"Y","N"))))))))))))))))))))))))))))))))))))</f>
        <v/>
      </c>
    </row>
    <row r="359" spans="1:46" x14ac:dyDescent="0.35">
      <c r="A359" s="271"/>
      <c r="B359" s="269"/>
      <c r="C359" s="270"/>
      <c r="D359" s="270"/>
      <c r="E359" s="270"/>
      <c r="F359" s="270"/>
      <c r="G359" s="272"/>
      <c r="H359" s="273"/>
      <c r="I359" s="271"/>
      <c r="J359" s="268"/>
      <c r="K359" s="268"/>
      <c r="L359" s="274"/>
      <c r="M359" s="275"/>
      <c r="N359" s="276"/>
      <c r="P359" s="291" t="str">
        <f>IF(R359 = "", "", COUNT($R$4:R359))</f>
        <v/>
      </c>
      <c r="Q359" s="291" t="str">
        <f t="shared" si="41"/>
        <v/>
      </c>
      <c r="R359" s="292" t="str">
        <f t="shared" si="42"/>
        <v/>
      </c>
      <c r="S359" s="293" t="str">
        <f t="shared" si="44"/>
        <v/>
      </c>
      <c r="T359" s="294" t="str">
        <f t="shared" si="45"/>
        <v/>
      </c>
      <c r="U359" s="295" t="str">
        <f t="shared" si="46"/>
        <v/>
      </c>
      <c r="V359" s="296" t="str">
        <f t="shared" si="47"/>
        <v/>
      </c>
      <c r="W359" s="8"/>
      <c r="AR359" s="2" t="str">
        <f t="shared" si="48"/>
        <v/>
      </c>
      <c r="AS359" s="2" t="str">
        <f t="shared" si="43"/>
        <v/>
      </c>
      <c r="AT359" s="2" t="str">
        <f>IF(AR359="","",IF(AND(H359&gt;='Intersection Mileposts'!$F$5,H359&lt;='Intersection Mileposts'!$G$5),"Y",IF(AND(H359&gt;='Intersection Mileposts'!$F$6,H359&lt;='Intersection Mileposts'!$G$6),"Y",IF(AND(H359&gt;='Intersection Mileposts'!$F$7,H359&lt;='Intersection Mileposts'!$G$7),"Y",IF(AND(H359&gt;='Intersection Mileposts'!$F$8,H359&lt;='Intersection Mileposts'!$G$8),"Y",IF(AND(H359&gt;='Intersection Mileposts'!$F$9,H359&lt;='Intersection Mileposts'!$G$9),"Y",IF(AND(H359&gt;='Intersection Mileposts'!$F$10,H359&lt;='Intersection Mileposts'!$G$10),"Y",IF(AND(H359&gt;='Intersection Mileposts'!$F$11,H359&lt;='Intersection Mileposts'!$G$11),"Y",IF(AND(H359&gt;='Intersection Mileposts'!$F$12,H359&lt;='Intersection Mileposts'!$G$12),"Y",IF(AND(H359&gt;='Intersection Mileposts'!$F$13,H359&lt;='Intersection Mileposts'!$G$13),"Y",IF(AND(H359&gt;='Intersection Mileposts'!$F$14,H359&lt;='Intersection Mileposts'!$G$14),"Y",IF(AND(H359&gt;='Intersection Mileposts'!$F$15,H359&lt;='Intersection Mileposts'!$G$15),"Y",IF(AND(H359&gt;='Intersection Mileposts'!$F$16,H359&lt;='Intersection Mileposts'!$G$16),"Y",IF(AND(H359&gt;='Intersection Mileposts'!$F$17,H359&lt;='Intersection Mileposts'!$G$17),"Y",IF(AND(H359&gt;='Intersection Mileposts'!$F$18,H359&lt;='Intersection Mileposts'!$G$18),"Y",IF(AND(H359&gt;='Intersection Mileposts'!$F$19,H359&lt;='Intersection Mileposts'!$G$19),"Y",IF(AND(H359&gt;='Intersection Mileposts'!$F$20,H359&lt;='Intersection Mileposts'!$G$20),"Y",IF(AND(H359&gt;='Intersection Mileposts'!$F$21,H359&lt;='Intersection Mileposts'!$G$21),"Y",IF(AND(H359&gt;='Intersection Mileposts'!$F$22,H359&lt;='Intersection Mileposts'!$G$22),"Y",IF(AND(H359&gt;='Intersection Mileposts'!$F$23,H359&lt;='Intersection Mileposts'!$G$23),"Y",IF(AND(H359&gt;='Intersection Mileposts'!$F$24,H359&lt;='Intersection Mileposts'!$G$24),"Y",IF(AND(H359&gt;='Intersection Mileposts'!$F$25,H359&lt;='Intersection Mileposts'!$G$25),"Y",IF(AND(H359&gt;='Intersection Mileposts'!$F$26,H359&lt;='Intersection Mileposts'!$G$26),"Y",IF(AND(H359&gt;='Intersection Mileposts'!$F$27,H359&lt;='Intersection Mileposts'!$G$27),"Y",IF(AND(H359&gt;='Intersection Mileposts'!$F$28,H359&lt;='Intersection Mileposts'!$G$28),"Y",IF(AND(H359&gt;='Intersection Mileposts'!$F$29,H359&lt;='Intersection Mileposts'!$G$29),"Y", IF(AND(H359&gt;='Intersection Mileposts'!$F$30,H359&lt;='Intersection Mileposts'!$G$30),"Y",IF(AND(H359&gt;='Intersection Mileposts'!$F$31,H359&lt;='Intersection Mileposts'!$G$31),"Y",IF(AND(H359&gt;='Intersection Mileposts'!$F$32,H359&lt;='Intersection Mileposts'!$G$32),"Y",IF(AND(H359&gt;='Intersection Mileposts'!$F$33,H359&lt;='Intersection Mileposts'!$G$33),"Y",IF(AND(H359&gt;='Intersection Mileposts'!$F$34,H359&lt;='Intersection Mileposts'!$G$34),"Y",IF(AND(H359&gt;='Intersection Mileposts'!$F$35,H359&lt;='Intersection Mileposts'!$G$35),"Y",IF(AND(H359&gt;='Intersection Mileposts'!$F$36,H359&lt;='Intersection Mileposts'!$G$36),"Y",IF(AND(H359&gt;='Intersection Mileposts'!$F$37,H359&lt;='Intersection Mileposts'!$G$37),"Y",IF(AND(H359&gt;='Intersection Mileposts'!$F$38,H359&lt;='Intersection Mileposts'!$G$38),"Y",IF(AND(H359&gt;='Intersection Mileposts'!$F$39,H359&lt;='Intersection Mileposts'!$G$39),"Y","N"))))))))))))))))))))))))))))))))))))</f>
        <v/>
      </c>
    </row>
    <row r="360" spans="1:46" x14ac:dyDescent="0.35">
      <c r="A360" s="271"/>
      <c r="B360" s="269"/>
      <c r="C360" s="270"/>
      <c r="D360" s="270"/>
      <c r="E360" s="270"/>
      <c r="F360" s="270"/>
      <c r="G360" s="272"/>
      <c r="H360" s="273"/>
      <c r="I360" s="271"/>
      <c r="J360" s="268"/>
      <c r="K360" s="268"/>
      <c r="L360" s="274"/>
      <c r="M360" s="275"/>
      <c r="N360" s="276"/>
      <c r="P360" s="291" t="str">
        <f>IF(R360 = "", "", COUNT($R$4:R360))</f>
        <v/>
      </c>
      <c r="Q360" s="291" t="str">
        <f t="shared" si="41"/>
        <v/>
      </c>
      <c r="R360" s="292" t="str">
        <f t="shared" si="42"/>
        <v/>
      </c>
      <c r="S360" s="293" t="str">
        <f t="shared" si="44"/>
        <v/>
      </c>
      <c r="T360" s="294" t="str">
        <f t="shared" si="45"/>
        <v/>
      </c>
      <c r="U360" s="295" t="str">
        <f t="shared" si="46"/>
        <v/>
      </c>
      <c r="V360" s="296" t="str">
        <f t="shared" si="47"/>
        <v/>
      </c>
      <c r="W360" s="8"/>
      <c r="AR360" s="2" t="str">
        <f t="shared" si="48"/>
        <v/>
      </c>
      <c r="AS360" s="2" t="str">
        <f t="shared" si="43"/>
        <v/>
      </c>
      <c r="AT360" s="2" t="str">
        <f>IF(AR360="","",IF(AND(H360&gt;='Intersection Mileposts'!$F$5,H360&lt;='Intersection Mileposts'!$G$5),"Y",IF(AND(H360&gt;='Intersection Mileposts'!$F$6,H360&lt;='Intersection Mileposts'!$G$6),"Y",IF(AND(H360&gt;='Intersection Mileposts'!$F$7,H360&lt;='Intersection Mileposts'!$G$7),"Y",IF(AND(H360&gt;='Intersection Mileposts'!$F$8,H360&lt;='Intersection Mileposts'!$G$8),"Y",IF(AND(H360&gt;='Intersection Mileposts'!$F$9,H360&lt;='Intersection Mileposts'!$G$9),"Y",IF(AND(H360&gt;='Intersection Mileposts'!$F$10,H360&lt;='Intersection Mileposts'!$G$10),"Y",IF(AND(H360&gt;='Intersection Mileposts'!$F$11,H360&lt;='Intersection Mileposts'!$G$11),"Y",IF(AND(H360&gt;='Intersection Mileposts'!$F$12,H360&lt;='Intersection Mileposts'!$G$12),"Y",IF(AND(H360&gt;='Intersection Mileposts'!$F$13,H360&lt;='Intersection Mileposts'!$G$13),"Y",IF(AND(H360&gt;='Intersection Mileposts'!$F$14,H360&lt;='Intersection Mileposts'!$G$14),"Y",IF(AND(H360&gt;='Intersection Mileposts'!$F$15,H360&lt;='Intersection Mileposts'!$G$15),"Y",IF(AND(H360&gt;='Intersection Mileposts'!$F$16,H360&lt;='Intersection Mileposts'!$G$16),"Y",IF(AND(H360&gt;='Intersection Mileposts'!$F$17,H360&lt;='Intersection Mileposts'!$G$17),"Y",IF(AND(H360&gt;='Intersection Mileposts'!$F$18,H360&lt;='Intersection Mileposts'!$G$18),"Y",IF(AND(H360&gt;='Intersection Mileposts'!$F$19,H360&lt;='Intersection Mileposts'!$G$19),"Y",IF(AND(H360&gt;='Intersection Mileposts'!$F$20,H360&lt;='Intersection Mileposts'!$G$20),"Y",IF(AND(H360&gt;='Intersection Mileposts'!$F$21,H360&lt;='Intersection Mileposts'!$G$21),"Y",IF(AND(H360&gt;='Intersection Mileposts'!$F$22,H360&lt;='Intersection Mileposts'!$G$22),"Y",IF(AND(H360&gt;='Intersection Mileposts'!$F$23,H360&lt;='Intersection Mileposts'!$G$23),"Y",IF(AND(H360&gt;='Intersection Mileposts'!$F$24,H360&lt;='Intersection Mileposts'!$G$24),"Y",IF(AND(H360&gt;='Intersection Mileposts'!$F$25,H360&lt;='Intersection Mileposts'!$G$25),"Y",IF(AND(H360&gt;='Intersection Mileposts'!$F$26,H360&lt;='Intersection Mileposts'!$G$26),"Y",IF(AND(H360&gt;='Intersection Mileposts'!$F$27,H360&lt;='Intersection Mileposts'!$G$27),"Y",IF(AND(H360&gt;='Intersection Mileposts'!$F$28,H360&lt;='Intersection Mileposts'!$G$28),"Y",IF(AND(H360&gt;='Intersection Mileposts'!$F$29,H360&lt;='Intersection Mileposts'!$G$29),"Y", IF(AND(H360&gt;='Intersection Mileposts'!$F$30,H360&lt;='Intersection Mileposts'!$G$30),"Y",IF(AND(H360&gt;='Intersection Mileposts'!$F$31,H360&lt;='Intersection Mileposts'!$G$31),"Y",IF(AND(H360&gt;='Intersection Mileposts'!$F$32,H360&lt;='Intersection Mileposts'!$G$32),"Y",IF(AND(H360&gt;='Intersection Mileposts'!$F$33,H360&lt;='Intersection Mileposts'!$G$33),"Y",IF(AND(H360&gt;='Intersection Mileposts'!$F$34,H360&lt;='Intersection Mileposts'!$G$34),"Y",IF(AND(H360&gt;='Intersection Mileposts'!$F$35,H360&lt;='Intersection Mileposts'!$G$35),"Y",IF(AND(H360&gt;='Intersection Mileposts'!$F$36,H360&lt;='Intersection Mileposts'!$G$36),"Y",IF(AND(H360&gt;='Intersection Mileposts'!$F$37,H360&lt;='Intersection Mileposts'!$G$37),"Y",IF(AND(H360&gt;='Intersection Mileposts'!$F$38,H360&lt;='Intersection Mileposts'!$G$38),"Y",IF(AND(H360&gt;='Intersection Mileposts'!$F$39,H360&lt;='Intersection Mileposts'!$G$39),"Y","N"))))))))))))))))))))))))))))))))))))</f>
        <v/>
      </c>
    </row>
    <row r="361" spans="1:46" x14ac:dyDescent="0.35">
      <c r="A361" s="271"/>
      <c r="B361" s="269"/>
      <c r="C361" s="270"/>
      <c r="D361" s="270"/>
      <c r="E361" s="270"/>
      <c r="F361" s="270"/>
      <c r="G361" s="272"/>
      <c r="H361" s="273"/>
      <c r="I361" s="271"/>
      <c r="J361" s="268"/>
      <c r="K361" s="268"/>
      <c r="L361" s="274"/>
      <c r="M361" s="275"/>
      <c r="N361" s="276"/>
      <c r="P361" s="291" t="str">
        <f>IF(R361 = "", "", COUNT($R$4:R361))</f>
        <v/>
      </c>
      <c r="Q361" s="291" t="str">
        <f t="shared" si="41"/>
        <v/>
      </c>
      <c r="R361" s="292" t="str">
        <f t="shared" si="42"/>
        <v/>
      </c>
      <c r="S361" s="293" t="str">
        <f t="shared" si="44"/>
        <v/>
      </c>
      <c r="T361" s="294" t="str">
        <f t="shared" si="45"/>
        <v/>
      </c>
      <c r="U361" s="295" t="str">
        <f t="shared" si="46"/>
        <v/>
      </c>
      <c r="V361" s="296" t="str">
        <f t="shared" si="47"/>
        <v/>
      </c>
      <c r="W361" s="8"/>
      <c r="AR361" s="2" t="str">
        <f t="shared" si="48"/>
        <v/>
      </c>
      <c r="AS361" s="2" t="str">
        <f t="shared" si="43"/>
        <v/>
      </c>
      <c r="AT361" s="2" t="str">
        <f>IF(AR361="","",IF(AND(H361&gt;='Intersection Mileposts'!$F$5,H361&lt;='Intersection Mileposts'!$G$5),"Y",IF(AND(H361&gt;='Intersection Mileposts'!$F$6,H361&lt;='Intersection Mileposts'!$G$6),"Y",IF(AND(H361&gt;='Intersection Mileposts'!$F$7,H361&lt;='Intersection Mileposts'!$G$7),"Y",IF(AND(H361&gt;='Intersection Mileposts'!$F$8,H361&lt;='Intersection Mileposts'!$G$8),"Y",IF(AND(H361&gt;='Intersection Mileposts'!$F$9,H361&lt;='Intersection Mileposts'!$G$9),"Y",IF(AND(H361&gt;='Intersection Mileposts'!$F$10,H361&lt;='Intersection Mileposts'!$G$10),"Y",IF(AND(H361&gt;='Intersection Mileposts'!$F$11,H361&lt;='Intersection Mileposts'!$G$11),"Y",IF(AND(H361&gt;='Intersection Mileposts'!$F$12,H361&lt;='Intersection Mileposts'!$G$12),"Y",IF(AND(H361&gt;='Intersection Mileposts'!$F$13,H361&lt;='Intersection Mileposts'!$G$13),"Y",IF(AND(H361&gt;='Intersection Mileposts'!$F$14,H361&lt;='Intersection Mileposts'!$G$14),"Y",IF(AND(H361&gt;='Intersection Mileposts'!$F$15,H361&lt;='Intersection Mileposts'!$G$15),"Y",IF(AND(H361&gt;='Intersection Mileposts'!$F$16,H361&lt;='Intersection Mileposts'!$G$16),"Y",IF(AND(H361&gt;='Intersection Mileposts'!$F$17,H361&lt;='Intersection Mileposts'!$G$17),"Y",IF(AND(H361&gt;='Intersection Mileposts'!$F$18,H361&lt;='Intersection Mileposts'!$G$18),"Y",IF(AND(H361&gt;='Intersection Mileposts'!$F$19,H361&lt;='Intersection Mileposts'!$G$19),"Y",IF(AND(H361&gt;='Intersection Mileposts'!$F$20,H361&lt;='Intersection Mileposts'!$G$20),"Y",IF(AND(H361&gt;='Intersection Mileposts'!$F$21,H361&lt;='Intersection Mileposts'!$G$21),"Y",IF(AND(H361&gt;='Intersection Mileposts'!$F$22,H361&lt;='Intersection Mileposts'!$G$22),"Y",IF(AND(H361&gt;='Intersection Mileposts'!$F$23,H361&lt;='Intersection Mileposts'!$G$23),"Y",IF(AND(H361&gt;='Intersection Mileposts'!$F$24,H361&lt;='Intersection Mileposts'!$G$24),"Y",IF(AND(H361&gt;='Intersection Mileposts'!$F$25,H361&lt;='Intersection Mileposts'!$G$25),"Y",IF(AND(H361&gt;='Intersection Mileposts'!$F$26,H361&lt;='Intersection Mileposts'!$G$26),"Y",IF(AND(H361&gt;='Intersection Mileposts'!$F$27,H361&lt;='Intersection Mileposts'!$G$27),"Y",IF(AND(H361&gt;='Intersection Mileposts'!$F$28,H361&lt;='Intersection Mileposts'!$G$28),"Y",IF(AND(H361&gt;='Intersection Mileposts'!$F$29,H361&lt;='Intersection Mileposts'!$G$29),"Y", IF(AND(H361&gt;='Intersection Mileposts'!$F$30,H361&lt;='Intersection Mileposts'!$G$30),"Y",IF(AND(H361&gt;='Intersection Mileposts'!$F$31,H361&lt;='Intersection Mileposts'!$G$31),"Y",IF(AND(H361&gt;='Intersection Mileposts'!$F$32,H361&lt;='Intersection Mileposts'!$G$32),"Y",IF(AND(H361&gt;='Intersection Mileposts'!$F$33,H361&lt;='Intersection Mileposts'!$G$33),"Y",IF(AND(H361&gt;='Intersection Mileposts'!$F$34,H361&lt;='Intersection Mileposts'!$G$34),"Y",IF(AND(H361&gt;='Intersection Mileposts'!$F$35,H361&lt;='Intersection Mileposts'!$G$35),"Y",IF(AND(H361&gt;='Intersection Mileposts'!$F$36,H361&lt;='Intersection Mileposts'!$G$36),"Y",IF(AND(H361&gt;='Intersection Mileposts'!$F$37,H361&lt;='Intersection Mileposts'!$G$37),"Y",IF(AND(H361&gt;='Intersection Mileposts'!$F$38,H361&lt;='Intersection Mileposts'!$G$38),"Y",IF(AND(H361&gt;='Intersection Mileposts'!$F$39,H361&lt;='Intersection Mileposts'!$G$39),"Y","N"))))))))))))))))))))))))))))))))))))</f>
        <v/>
      </c>
    </row>
    <row r="362" spans="1:46" x14ac:dyDescent="0.35">
      <c r="A362" s="271"/>
      <c r="B362" s="269"/>
      <c r="C362" s="270"/>
      <c r="D362" s="270"/>
      <c r="E362" s="270"/>
      <c r="F362" s="270"/>
      <c r="G362" s="272"/>
      <c r="H362" s="273"/>
      <c r="I362" s="271"/>
      <c r="J362" s="268"/>
      <c r="K362" s="268"/>
      <c r="L362" s="274"/>
      <c r="M362" s="275"/>
      <c r="N362" s="276"/>
      <c r="P362" s="291" t="str">
        <f>IF(R362 = "", "", COUNT($R$4:R362))</f>
        <v/>
      </c>
      <c r="Q362" s="291" t="str">
        <f t="shared" si="41"/>
        <v/>
      </c>
      <c r="R362" s="292" t="str">
        <f t="shared" si="42"/>
        <v/>
      </c>
      <c r="S362" s="293" t="str">
        <f t="shared" si="44"/>
        <v/>
      </c>
      <c r="T362" s="294" t="str">
        <f t="shared" si="45"/>
        <v/>
      </c>
      <c r="U362" s="295" t="str">
        <f t="shared" si="46"/>
        <v/>
      </c>
      <c r="V362" s="296" t="str">
        <f t="shared" si="47"/>
        <v/>
      </c>
      <c r="W362" s="8"/>
      <c r="AR362" s="2" t="str">
        <f t="shared" si="48"/>
        <v/>
      </c>
      <c r="AS362" s="2" t="str">
        <f t="shared" si="43"/>
        <v/>
      </c>
      <c r="AT362" s="2" t="str">
        <f>IF(AR362="","",IF(AND(H362&gt;='Intersection Mileposts'!$F$5,H362&lt;='Intersection Mileposts'!$G$5),"Y",IF(AND(H362&gt;='Intersection Mileposts'!$F$6,H362&lt;='Intersection Mileposts'!$G$6),"Y",IF(AND(H362&gt;='Intersection Mileposts'!$F$7,H362&lt;='Intersection Mileposts'!$G$7),"Y",IF(AND(H362&gt;='Intersection Mileposts'!$F$8,H362&lt;='Intersection Mileposts'!$G$8),"Y",IF(AND(H362&gt;='Intersection Mileposts'!$F$9,H362&lt;='Intersection Mileposts'!$G$9),"Y",IF(AND(H362&gt;='Intersection Mileposts'!$F$10,H362&lt;='Intersection Mileposts'!$G$10),"Y",IF(AND(H362&gt;='Intersection Mileposts'!$F$11,H362&lt;='Intersection Mileposts'!$G$11),"Y",IF(AND(H362&gt;='Intersection Mileposts'!$F$12,H362&lt;='Intersection Mileposts'!$G$12),"Y",IF(AND(H362&gt;='Intersection Mileposts'!$F$13,H362&lt;='Intersection Mileposts'!$G$13),"Y",IF(AND(H362&gt;='Intersection Mileposts'!$F$14,H362&lt;='Intersection Mileposts'!$G$14),"Y",IF(AND(H362&gt;='Intersection Mileposts'!$F$15,H362&lt;='Intersection Mileposts'!$G$15),"Y",IF(AND(H362&gt;='Intersection Mileposts'!$F$16,H362&lt;='Intersection Mileposts'!$G$16),"Y",IF(AND(H362&gt;='Intersection Mileposts'!$F$17,H362&lt;='Intersection Mileposts'!$G$17),"Y",IF(AND(H362&gt;='Intersection Mileposts'!$F$18,H362&lt;='Intersection Mileposts'!$G$18),"Y",IF(AND(H362&gt;='Intersection Mileposts'!$F$19,H362&lt;='Intersection Mileposts'!$G$19),"Y",IF(AND(H362&gt;='Intersection Mileposts'!$F$20,H362&lt;='Intersection Mileposts'!$G$20),"Y",IF(AND(H362&gt;='Intersection Mileposts'!$F$21,H362&lt;='Intersection Mileposts'!$G$21),"Y",IF(AND(H362&gt;='Intersection Mileposts'!$F$22,H362&lt;='Intersection Mileposts'!$G$22),"Y",IF(AND(H362&gt;='Intersection Mileposts'!$F$23,H362&lt;='Intersection Mileposts'!$G$23),"Y",IF(AND(H362&gt;='Intersection Mileposts'!$F$24,H362&lt;='Intersection Mileposts'!$G$24),"Y",IF(AND(H362&gt;='Intersection Mileposts'!$F$25,H362&lt;='Intersection Mileposts'!$G$25),"Y",IF(AND(H362&gt;='Intersection Mileposts'!$F$26,H362&lt;='Intersection Mileposts'!$G$26),"Y",IF(AND(H362&gt;='Intersection Mileposts'!$F$27,H362&lt;='Intersection Mileposts'!$G$27),"Y",IF(AND(H362&gt;='Intersection Mileposts'!$F$28,H362&lt;='Intersection Mileposts'!$G$28),"Y",IF(AND(H362&gt;='Intersection Mileposts'!$F$29,H362&lt;='Intersection Mileposts'!$G$29),"Y", IF(AND(H362&gt;='Intersection Mileposts'!$F$30,H362&lt;='Intersection Mileposts'!$G$30),"Y",IF(AND(H362&gt;='Intersection Mileposts'!$F$31,H362&lt;='Intersection Mileposts'!$G$31),"Y",IF(AND(H362&gt;='Intersection Mileposts'!$F$32,H362&lt;='Intersection Mileposts'!$G$32),"Y",IF(AND(H362&gt;='Intersection Mileposts'!$F$33,H362&lt;='Intersection Mileposts'!$G$33),"Y",IF(AND(H362&gt;='Intersection Mileposts'!$F$34,H362&lt;='Intersection Mileposts'!$G$34),"Y",IF(AND(H362&gt;='Intersection Mileposts'!$F$35,H362&lt;='Intersection Mileposts'!$G$35),"Y",IF(AND(H362&gt;='Intersection Mileposts'!$F$36,H362&lt;='Intersection Mileposts'!$G$36),"Y",IF(AND(H362&gt;='Intersection Mileposts'!$F$37,H362&lt;='Intersection Mileposts'!$G$37),"Y",IF(AND(H362&gt;='Intersection Mileposts'!$F$38,H362&lt;='Intersection Mileposts'!$G$38),"Y",IF(AND(H362&gt;='Intersection Mileposts'!$F$39,H362&lt;='Intersection Mileposts'!$G$39),"Y","N"))))))))))))))))))))))))))))))))))))</f>
        <v/>
      </c>
    </row>
    <row r="363" spans="1:46" x14ac:dyDescent="0.35">
      <c r="A363" s="271"/>
      <c r="B363" s="269"/>
      <c r="C363" s="270"/>
      <c r="D363" s="270"/>
      <c r="E363" s="270"/>
      <c r="F363" s="270"/>
      <c r="G363" s="272"/>
      <c r="H363" s="273"/>
      <c r="I363" s="271"/>
      <c r="J363" s="268"/>
      <c r="K363" s="268"/>
      <c r="L363" s="274"/>
      <c r="M363" s="275"/>
      <c r="N363" s="276"/>
      <c r="P363" s="291" t="str">
        <f>IF(R363 = "", "", COUNT($R$4:R363))</f>
        <v/>
      </c>
      <c r="Q363" s="291" t="str">
        <f t="shared" si="41"/>
        <v/>
      </c>
      <c r="R363" s="292" t="str">
        <f t="shared" si="42"/>
        <v/>
      </c>
      <c r="S363" s="293" t="str">
        <f t="shared" si="44"/>
        <v/>
      </c>
      <c r="T363" s="294" t="str">
        <f t="shared" si="45"/>
        <v/>
      </c>
      <c r="U363" s="295" t="str">
        <f t="shared" si="46"/>
        <v/>
      </c>
      <c r="V363" s="296" t="str">
        <f t="shared" si="47"/>
        <v/>
      </c>
      <c r="W363" s="8"/>
      <c r="AR363" s="2" t="str">
        <f t="shared" si="48"/>
        <v/>
      </c>
      <c r="AS363" s="2" t="str">
        <f t="shared" si="43"/>
        <v/>
      </c>
      <c r="AT363" s="2" t="str">
        <f>IF(AR363="","",IF(AND(H363&gt;='Intersection Mileposts'!$F$5,H363&lt;='Intersection Mileposts'!$G$5),"Y",IF(AND(H363&gt;='Intersection Mileposts'!$F$6,H363&lt;='Intersection Mileposts'!$G$6),"Y",IF(AND(H363&gt;='Intersection Mileposts'!$F$7,H363&lt;='Intersection Mileposts'!$G$7),"Y",IF(AND(H363&gt;='Intersection Mileposts'!$F$8,H363&lt;='Intersection Mileposts'!$G$8),"Y",IF(AND(H363&gt;='Intersection Mileposts'!$F$9,H363&lt;='Intersection Mileposts'!$G$9),"Y",IF(AND(H363&gt;='Intersection Mileposts'!$F$10,H363&lt;='Intersection Mileposts'!$G$10),"Y",IF(AND(H363&gt;='Intersection Mileposts'!$F$11,H363&lt;='Intersection Mileposts'!$G$11),"Y",IF(AND(H363&gt;='Intersection Mileposts'!$F$12,H363&lt;='Intersection Mileposts'!$G$12),"Y",IF(AND(H363&gt;='Intersection Mileposts'!$F$13,H363&lt;='Intersection Mileposts'!$G$13),"Y",IF(AND(H363&gt;='Intersection Mileposts'!$F$14,H363&lt;='Intersection Mileposts'!$G$14),"Y",IF(AND(H363&gt;='Intersection Mileposts'!$F$15,H363&lt;='Intersection Mileposts'!$G$15),"Y",IF(AND(H363&gt;='Intersection Mileposts'!$F$16,H363&lt;='Intersection Mileposts'!$G$16),"Y",IF(AND(H363&gt;='Intersection Mileposts'!$F$17,H363&lt;='Intersection Mileposts'!$G$17),"Y",IF(AND(H363&gt;='Intersection Mileposts'!$F$18,H363&lt;='Intersection Mileposts'!$G$18),"Y",IF(AND(H363&gt;='Intersection Mileposts'!$F$19,H363&lt;='Intersection Mileposts'!$G$19),"Y",IF(AND(H363&gt;='Intersection Mileposts'!$F$20,H363&lt;='Intersection Mileposts'!$G$20),"Y",IF(AND(H363&gt;='Intersection Mileposts'!$F$21,H363&lt;='Intersection Mileposts'!$G$21),"Y",IF(AND(H363&gt;='Intersection Mileposts'!$F$22,H363&lt;='Intersection Mileposts'!$G$22),"Y",IF(AND(H363&gt;='Intersection Mileposts'!$F$23,H363&lt;='Intersection Mileposts'!$G$23),"Y",IF(AND(H363&gt;='Intersection Mileposts'!$F$24,H363&lt;='Intersection Mileposts'!$G$24),"Y",IF(AND(H363&gt;='Intersection Mileposts'!$F$25,H363&lt;='Intersection Mileposts'!$G$25),"Y",IF(AND(H363&gt;='Intersection Mileposts'!$F$26,H363&lt;='Intersection Mileposts'!$G$26),"Y",IF(AND(H363&gt;='Intersection Mileposts'!$F$27,H363&lt;='Intersection Mileposts'!$G$27),"Y",IF(AND(H363&gt;='Intersection Mileposts'!$F$28,H363&lt;='Intersection Mileposts'!$G$28),"Y",IF(AND(H363&gt;='Intersection Mileposts'!$F$29,H363&lt;='Intersection Mileposts'!$G$29),"Y", IF(AND(H363&gt;='Intersection Mileposts'!$F$30,H363&lt;='Intersection Mileposts'!$G$30),"Y",IF(AND(H363&gt;='Intersection Mileposts'!$F$31,H363&lt;='Intersection Mileposts'!$G$31),"Y",IF(AND(H363&gt;='Intersection Mileposts'!$F$32,H363&lt;='Intersection Mileposts'!$G$32),"Y",IF(AND(H363&gt;='Intersection Mileposts'!$F$33,H363&lt;='Intersection Mileposts'!$G$33),"Y",IF(AND(H363&gt;='Intersection Mileposts'!$F$34,H363&lt;='Intersection Mileposts'!$G$34),"Y",IF(AND(H363&gt;='Intersection Mileposts'!$F$35,H363&lt;='Intersection Mileposts'!$G$35),"Y",IF(AND(H363&gt;='Intersection Mileposts'!$F$36,H363&lt;='Intersection Mileposts'!$G$36),"Y",IF(AND(H363&gt;='Intersection Mileposts'!$F$37,H363&lt;='Intersection Mileposts'!$G$37),"Y",IF(AND(H363&gt;='Intersection Mileposts'!$F$38,H363&lt;='Intersection Mileposts'!$G$38),"Y",IF(AND(H363&gt;='Intersection Mileposts'!$F$39,H363&lt;='Intersection Mileposts'!$G$39),"Y","N"))))))))))))))))))))))))))))))))))))</f>
        <v/>
      </c>
    </row>
    <row r="364" spans="1:46" x14ac:dyDescent="0.35">
      <c r="A364" s="271"/>
      <c r="B364" s="269"/>
      <c r="C364" s="270"/>
      <c r="D364" s="270"/>
      <c r="E364" s="270"/>
      <c r="F364" s="270"/>
      <c r="G364" s="272"/>
      <c r="H364" s="273"/>
      <c r="I364" s="271"/>
      <c r="J364" s="268"/>
      <c r="K364" s="268"/>
      <c r="L364" s="274"/>
      <c r="M364" s="275"/>
      <c r="N364" s="276"/>
      <c r="P364" s="291" t="str">
        <f>IF(R364 = "", "", COUNT($R$4:R364))</f>
        <v/>
      </c>
      <c r="Q364" s="291" t="str">
        <f t="shared" si="41"/>
        <v/>
      </c>
      <c r="R364" s="292" t="str">
        <f t="shared" si="42"/>
        <v/>
      </c>
      <c r="S364" s="293" t="str">
        <f t="shared" si="44"/>
        <v/>
      </c>
      <c r="T364" s="294" t="str">
        <f t="shared" si="45"/>
        <v/>
      </c>
      <c r="U364" s="295" t="str">
        <f t="shared" si="46"/>
        <v/>
      </c>
      <c r="V364" s="296" t="str">
        <f t="shared" si="47"/>
        <v/>
      </c>
      <c r="W364" s="8"/>
      <c r="AR364" s="2" t="str">
        <f t="shared" si="48"/>
        <v/>
      </c>
      <c r="AS364" s="2" t="str">
        <f t="shared" si="43"/>
        <v/>
      </c>
      <c r="AT364" s="2" t="str">
        <f>IF(AR364="","",IF(AND(H364&gt;='Intersection Mileposts'!$F$5,H364&lt;='Intersection Mileposts'!$G$5),"Y",IF(AND(H364&gt;='Intersection Mileposts'!$F$6,H364&lt;='Intersection Mileposts'!$G$6),"Y",IF(AND(H364&gt;='Intersection Mileposts'!$F$7,H364&lt;='Intersection Mileposts'!$G$7),"Y",IF(AND(H364&gt;='Intersection Mileposts'!$F$8,H364&lt;='Intersection Mileposts'!$G$8),"Y",IF(AND(H364&gt;='Intersection Mileposts'!$F$9,H364&lt;='Intersection Mileposts'!$G$9),"Y",IF(AND(H364&gt;='Intersection Mileposts'!$F$10,H364&lt;='Intersection Mileposts'!$G$10),"Y",IF(AND(H364&gt;='Intersection Mileposts'!$F$11,H364&lt;='Intersection Mileposts'!$G$11),"Y",IF(AND(H364&gt;='Intersection Mileposts'!$F$12,H364&lt;='Intersection Mileposts'!$G$12),"Y",IF(AND(H364&gt;='Intersection Mileposts'!$F$13,H364&lt;='Intersection Mileposts'!$G$13),"Y",IF(AND(H364&gt;='Intersection Mileposts'!$F$14,H364&lt;='Intersection Mileposts'!$G$14),"Y",IF(AND(H364&gt;='Intersection Mileposts'!$F$15,H364&lt;='Intersection Mileposts'!$G$15),"Y",IF(AND(H364&gt;='Intersection Mileposts'!$F$16,H364&lt;='Intersection Mileposts'!$G$16),"Y",IF(AND(H364&gt;='Intersection Mileposts'!$F$17,H364&lt;='Intersection Mileposts'!$G$17),"Y",IF(AND(H364&gt;='Intersection Mileposts'!$F$18,H364&lt;='Intersection Mileposts'!$G$18),"Y",IF(AND(H364&gt;='Intersection Mileposts'!$F$19,H364&lt;='Intersection Mileposts'!$G$19),"Y",IF(AND(H364&gt;='Intersection Mileposts'!$F$20,H364&lt;='Intersection Mileposts'!$G$20),"Y",IF(AND(H364&gt;='Intersection Mileposts'!$F$21,H364&lt;='Intersection Mileposts'!$G$21),"Y",IF(AND(H364&gt;='Intersection Mileposts'!$F$22,H364&lt;='Intersection Mileposts'!$G$22),"Y",IF(AND(H364&gt;='Intersection Mileposts'!$F$23,H364&lt;='Intersection Mileposts'!$G$23),"Y",IF(AND(H364&gt;='Intersection Mileposts'!$F$24,H364&lt;='Intersection Mileposts'!$G$24),"Y",IF(AND(H364&gt;='Intersection Mileposts'!$F$25,H364&lt;='Intersection Mileposts'!$G$25),"Y",IF(AND(H364&gt;='Intersection Mileposts'!$F$26,H364&lt;='Intersection Mileposts'!$G$26),"Y",IF(AND(H364&gt;='Intersection Mileposts'!$F$27,H364&lt;='Intersection Mileposts'!$G$27),"Y",IF(AND(H364&gt;='Intersection Mileposts'!$F$28,H364&lt;='Intersection Mileposts'!$G$28),"Y",IF(AND(H364&gt;='Intersection Mileposts'!$F$29,H364&lt;='Intersection Mileposts'!$G$29),"Y", IF(AND(H364&gt;='Intersection Mileposts'!$F$30,H364&lt;='Intersection Mileposts'!$G$30),"Y",IF(AND(H364&gt;='Intersection Mileposts'!$F$31,H364&lt;='Intersection Mileposts'!$G$31),"Y",IF(AND(H364&gt;='Intersection Mileposts'!$F$32,H364&lt;='Intersection Mileposts'!$G$32),"Y",IF(AND(H364&gt;='Intersection Mileposts'!$F$33,H364&lt;='Intersection Mileposts'!$G$33),"Y",IF(AND(H364&gt;='Intersection Mileposts'!$F$34,H364&lt;='Intersection Mileposts'!$G$34),"Y",IF(AND(H364&gt;='Intersection Mileposts'!$F$35,H364&lt;='Intersection Mileposts'!$G$35),"Y",IF(AND(H364&gt;='Intersection Mileposts'!$F$36,H364&lt;='Intersection Mileposts'!$G$36),"Y",IF(AND(H364&gt;='Intersection Mileposts'!$F$37,H364&lt;='Intersection Mileposts'!$G$37),"Y",IF(AND(H364&gt;='Intersection Mileposts'!$F$38,H364&lt;='Intersection Mileposts'!$G$38),"Y",IF(AND(H364&gt;='Intersection Mileposts'!$F$39,H364&lt;='Intersection Mileposts'!$G$39),"Y","N"))))))))))))))))))))))))))))))))))))</f>
        <v/>
      </c>
    </row>
    <row r="365" spans="1:46" x14ac:dyDescent="0.35">
      <c r="A365" s="271"/>
      <c r="B365" s="269"/>
      <c r="C365" s="270"/>
      <c r="D365" s="270"/>
      <c r="E365" s="270"/>
      <c r="F365" s="270"/>
      <c r="G365" s="272"/>
      <c r="H365" s="273"/>
      <c r="I365" s="271"/>
      <c r="J365" s="268"/>
      <c r="K365" s="268"/>
      <c r="L365" s="274"/>
      <c r="M365" s="275"/>
      <c r="N365" s="276"/>
      <c r="P365" s="291" t="str">
        <f>IF(R365 = "", "", COUNT($R$4:R365))</f>
        <v/>
      </c>
      <c r="Q365" s="291" t="str">
        <f t="shared" si="41"/>
        <v/>
      </c>
      <c r="R365" s="292" t="str">
        <f t="shared" si="42"/>
        <v/>
      </c>
      <c r="S365" s="293" t="str">
        <f t="shared" si="44"/>
        <v/>
      </c>
      <c r="T365" s="294" t="str">
        <f t="shared" si="45"/>
        <v/>
      </c>
      <c r="U365" s="295" t="str">
        <f t="shared" si="46"/>
        <v/>
      </c>
      <c r="V365" s="296" t="str">
        <f t="shared" si="47"/>
        <v/>
      </c>
      <c r="W365" s="8"/>
      <c r="AR365" s="2" t="str">
        <f t="shared" si="48"/>
        <v/>
      </c>
      <c r="AS365" s="2" t="str">
        <f t="shared" si="43"/>
        <v/>
      </c>
      <c r="AT365" s="2" t="str">
        <f>IF(AR365="","",IF(AND(H365&gt;='Intersection Mileposts'!$F$5,H365&lt;='Intersection Mileposts'!$G$5),"Y",IF(AND(H365&gt;='Intersection Mileposts'!$F$6,H365&lt;='Intersection Mileposts'!$G$6),"Y",IF(AND(H365&gt;='Intersection Mileposts'!$F$7,H365&lt;='Intersection Mileposts'!$G$7),"Y",IF(AND(H365&gt;='Intersection Mileposts'!$F$8,H365&lt;='Intersection Mileposts'!$G$8),"Y",IF(AND(H365&gt;='Intersection Mileposts'!$F$9,H365&lt;='Intersection Mileposts'!$G$9),"Y",IF(AND(H365&gt;='Intersection Mileposts'!$F$10,H365&lt;='Intersection Mileposts'!$G$10),"Y",IF(AND(H365&gt;='Intersection Mileposts'!$F$11,H365&lt;='Intersection Mileposts'!$G$11),"Y",IF(AND(H365&gt;='Intersection Mileposts'!$F$12,H365&lt;='Intersection Mileposts'!$G$12),"Y",IF(AND(H365&gt;='Intersection Mileposts'!$F$13,H365&lt;='Intersection Mileposts'!$G$13),"Y",IF(AND(H365&gt;='Intersection Mileposts'!$F$14,H365&lt;='Intersection Mileposts'!$G$14),"Y",IF(AND(H365&gt;='Intersection Mileposts'!$F$15,H365&lt;='Intersection Mileposts'!$G$15),"Y",IF(AND(H365&gt;='Intersection Mileposts'!$F$16,H365&lt;='Intersection Mileposts'!$G$16),"Y",IF(AND(H365&gt;='Intersection Mileposts'!$F$17,H365&lt;='Intersection Mileposts'!$G$17),"Y",IF(AND(H365&gt;='Intersection Mileposts'!$F$18,H365&lt;='Intersection Mileposts'!$G$18),"Y",IF(AND(H365&gt;='Intersection Mileposts'!$F$19,H365&lt;='Intersection Mileposts'!$G$19),"Y",IF(AND(H365&gt;='Intersection Mileposts'!$F$20,H365&lt;='Intersection Mileposts'!$G$20),"Y",IF(AND(H365&gt;='Intersection Mileposts'!$F$21,H365&lt;='Intersection Mileposts'!$G$21),"Y",IF(AND(H365&gt;='Intersection Mileposts'!$F$22,H365&lt;='Intersection Mileposts'!$G$22),"Y",IF(AND(H365&gt;='Intersection Mileposts'!$F$23,H365&lt;='Intersection Mileposts'!$G$23),"Y",IF(AND(H365&gt;='Intersection Mileposts'!$F$24,H365&lt;='Intersection Mileposts'!$G$24),"Y",IF(AND(H365&gt;='Intersection Mileposts'!$F$25,H365&lt;='Intersection Mileposts'!$G$25),"Y",IF(AND(H365&gt;='Intersection Mileposts'!$F$26,H365&lt;='Intersection Mileposts'!$G$26),"Y",IF(AND(H365&gt;='Intersection Mileposts'!$F$27,H365&lt;='Intersection Mileposts'!$G$27),"Y",IF(AND(H365&gt;='Intersection Mileposts'!$F$28,H365&lt;='Intersection Mileposts'!$G$28),"Y",IF(AND(H365&gt;='Intersection Mileposts'!$F$29,H365&lt;='Intersection Mileposts'!$G$29),"Y", IF(AND(H365&gt;='Intersection Mileposts'!$F$30,H365&lt;='Intersection Mileposts'!$G$30),"Y",IF(AND(H365&gt;='Intersection Mileposts'!$F$31,H365&lt;='Intersection Mileposts'!$G$31),"Y",IF(AND(H365&gt;='Intersection Mileposts'!$F$32,H365&lt;='Intersection Mileposts'!$G$32),"Y",IF(AND(H365&gt;='Intersection Mileposts'!$F$33,H365&lt;='Intersection Mileposts'!$G$33),"Y",IF(AND(H365&gt;='Intersection Mileposts'!$F$34,H365&lt;='Intersection Mileposts'!$G$34),"Y",IF(AND(H365&gt;='Intersection Mileposts'!$F$35,H365&lt;='Intersection Mileposts'!$G$35),"Y",IF(AND(H365&gt;='Intersection Mileposts'!$F$36,H365&lt;='Intersection Mileposts'!$G$36),"Y",IF(AND(H365&gt;='Intersection Mileposts'!$F$37,H365&lt;='Intersection Mileposts'!$G$37),"Y",IF(AND(H365&gt;='Intersection Mileposts'!$F$38,H365&lt;='Intersection Mileposts'!$G$38),"Y",IF(AND(H365&gt;='Intersection Mileposts'!$F$39,H365&lt;='Intersection Mileposts'!$G$39),"Y","N"))))))))))))))))))))))))))))))))))))</f>
        <v/>
      </c>
    </row>
    <row r="366" spans="1:46" x14ac:dyDescent="0.35">
      <c r="A366" s="271"/>
      <c r="B366" s="269"/>
      <c r="C366" s="270"/>
      <c r="D366" s="270"/>
      <c r="E366" s="270"/>
      <c r="F366" s="270"/>
      <c r="G366" s="272"/>
      <c r="H366" s="273"/>
      <c r="I366" s="271"/>
      <c r="J366" s="268"/>
      <c r="K366" s="268"/>
      <c r="L366" s="274"/>
      <c r="M366" s="275"/>
      <c r="N366" s="276"/>
      <c r="P366" s="291" t="str">
        <f>IF(R366 = "", "", COUNT($R$4:R366))</f>
        <v/>
      </c>
      <c r="Q366" s="291" t="str">
        <f t="shared" si="41"/>
        <v/>
      </c>
      <c r="R366" s="292" t="str">
        <f t="shared" si="42"/>
        <v/>
      </c>
      <c r="S366" s="293" t="str">
        <f t="shared" si="44"/>
        <v/>
      </c>
      <c r="T366" s="294" t="str">
        <f t="shared" si="45"/>
        <v/>
      </c>
      <c r="U366" s="295" t="str">
        <f t="shared" si="46"/>
        <v/>
      </c>
      <c r="V366" s="296" t="str">
        <f t="shared" si="47"/>
        <v/>
      </c>
      <c r="W366" s="8"/>
      <c r="AR366" s="2" t="str">
        <f t="shared" si="48"/>
        <v/>
      </c>
      <c r="AS366" s="2" t="str">
        <f t="shared" si="43"/>
        <v/>
      </c>
      <c r="AT366" s="2" t="str">
        <f>IF(AR366="","",IF(AND(H366&gt;='Intersection Mileposts'!$F$5,H366&lt;='Intersection Mileposts'!$G$5),"Y",IF(AND(H366&gt;='Intersection Mileposts'!$F$6,H366&lt;='Intersection Mileposts'!$G$6),"Y",IF(AND(H366&gt;='Intersection Mileposts'!$F$7,H366&lt;='Intersection Mileposts'!$G$7),"Y",IF(AND(H366&gt;='Intersection Mileposts'!$F$8,H366&lt;='Intersection Mileposts'!$G$8),"Y",IF(AND(H366&gt;='Intersection Mileposts'!$F$9,H366&lt;='Intersection Mileposts'!$G$9),"Y",IF(AND(H366&gt;='Intersection Mileposts'!$F$10,H366&lt;='Intersection Mileposts'!$G$10),"Y",IF(AND(H366&gt;='Intersection Mileposts'!$F$11,H366&lt;='Intersection Mileposts'!$G$11),"Y",IF(AND(H366&gt;='Intersection Mileposts'!$F$12,H366&lt;='Intersection Mileposts'!$G$12),"Y",IF(AND(H366&gt;='Intersection Mileposts'!$F$13,H366&lt;='Intersection Mileposts'!$G$13),"Y",IF(AND(H366&gt;='Intersection Mileposts'!$F$14,H366&lt;='Intersection Mileposts'!$G$14),"Y",IF(AND(H366&gt;='Intersection Mileposts'!$F$15,H366&lt;='Intersection Mileposts'!$G$15),"Y",IF(AND(H366&gt;='Intersection Mileposts'!$F$16,H366&lt;='Intersection Mileposts'!$G$16),"Y",IF(AND(H366&gt;='Intersection Mileposts'!$F$17,H366&lt;='Intersection Mileposts'!$G$17),"Y",IF(AND(H366&gt;='Intersection Mileposts'!$F$18,H366&lt;='Intersection Mileposts'!$G$18),"Y",IF(AND(H366&gt;='Intersection Mileposts'!$F$19,H366&lt;='Intersection Mileposts'!$G$19),"Y",IF(AND(H366&gt;='Intersection Mileposts'!$F$20,H366&lt;='Intersection Mileposts'!$G$20),"Y",IF(AND(H366&gt;='Intersection Mileposts'!$F$21,H366&lt;='Intersection Mileposts'!$G$21),"Y",IF(AND(H366&gt;='Intersection Mileposts'!$F$22,H366&lt;='Intersection Mileposts'!$G$22),"Y",IF(AND(H366&gt;='Intersection Mileposts'!$F$23,H366&lt;='Intersection Mileposts'!$G$23),"Y",IF(AND(H366&gt;='Intersection Mileposts'!$F$24,H366&lt;='Intersection Mileposts'!$G$24),"Y",IF(AND(H366&gt;='Intersection Mileposts'!$F$25,H366&lt;='Intersection Mileposts'!$G$25),"Y",IF(AND(H366&gt;='Intersection Mileposts'!$F$26,H366&lt;='Intersection Mileposts'!$G$26),"Y",IF(AND(H366&gt;='Intersection Mileposts'!$F$27,H366&lt;='Intersection Mileposts'!$G$27),"Y",IF(AND(H366&gt;='Intersection Mileposts'!$F$28,H366&lt;='Intersection Mileposts'!$G$28),"Y",IF(AND(H366&gt;='Intersection Mileposts'!$F$29,H366&lt;='Intersection Mileposts'!$G$29),"Y", IF(AND(H366&gt;='Intersection Mileposts'!$F$30,H366&lt;='Intersection Mileposts'!$G$30),"Y",IF(AND(H366&gt;='Intersection Mileposts'!$F$31,H366&lt;='Intersection Mileposts'!$G$31),"Y",IF(AND(H366&gt;='Intersection Mileposts'!$F$32,H366&lt;='Intersection Mileposts'!$G$32),"Y",IF(AND(H366&gt;='Intersection Mileposts'!$F$33,H366&lt;='Intersection Mileposts'!$G$33),"Y",IF(AND(H366&gt;='Intersection Mileposts'!$F$34,H366&lt;='Intersection Mileposts'!$G$34),"Y",IF(AND(H366&gt;='Intersection Mileposts'!$F$35,H366&lt;='Intersection Mileposts'!$G$35),"Y",IF(AND(H366&gt;='Intersection Mileposts'!$F$36,H366&lt;='Intersection Mileposts'!$G$36),"Y",IF(AND(H366&gt;='Intersection Mileposts'!$F$37,H366&lt;='Intersection Mileposts'!$G$37),"Y",IF(AND(H366&gt;='Intersection Mileposts'!$F$38,H366&lt;='Intersection Mileposts'!$G$38),"Y",IF(AND(H366&gt;='Intersection Mileposts'!$F$39,H366&lt;='Intersection Mileposts'!$G$39),"Y","N"))))))))))))))))))))))))))))))))))))</f>
        <v/>
      </c>
    </row>
    <row r="367" spans="1:46" x14ac:dyDescent="0.35">
      <c r="A367" s="271"/>
      <c r="B367" s="269"/>
      <c r="C367" s="270"/>
      <c r="D367" s="270"/>
      <c r="E367" s="270"/>
      <c r="F367" s="270"/>
      <c r="G367" s="272"/>
      <c r="H367" s="273"/>
      <c r="I367" s="271"/>
      <c r="J367" s="268"/>
      <c r="K367" s="268"/>
      <c r="L367" s="274"/>
      <c r="M367" s="275"/>
      <c r="N367" s="276"/>
      <c r="P367" s="291" t="str">
        <f>IF(R367 = "", "", COUNT($R$4:R367))</f>
        <v/>
      </c>
      <c r="Q367" s="291" t="str">
        <f t="shared" si="41"/>
        <v/>
      </c>
      <c r="R367" s="292" t="str">
        <f t="shared" si="42"/>
        <v/>
      </c>
      <c r="S367" s="293" t="str">
        <f t="shared" si="44"/>
        <v/>
      </c>
      <c r="T367" s="294" t="str">
        <f t="shared" si="45"/>
        <v/>
      </c>
      <c r="U367" s="295" t="str">
        <f t="shared" si="46"/>
        <v/>
      </c>
      <c r="V367" s="296" t="str">
        <f t="shared" si="47"/>
        <v/>
      </c>
      <c r="W367" s="8"/>
      <c r="AR367" s="2" t="str">
        <f t="shared" si="48"/>
        <v/>
      </c>
      <c r="AS367" s="2" t="str">
        <f t="shared" si="43"/>
        <v/>
      </c>
      <c r="AT367" s="2" t="str">
        <f>IF(AR367="","",IF(AND(H367&gt;='Intersection Mileposts'!$F$5,H367&lt;='Intersection Mileposts'!$G$5),"Y",IF(AND(H367&gt;='Intersection Mileposts'!$F$6,H367&lt;='Intersection Mileposts'!$G$6),"Y",IF(AND(H367&gt;='Intersection Mileposts'!$F$7,H367&lt;='Intersection Mileposts'!$G$7),"Y",IF(AND(H367&gt;='Intersection Mileposts'!$F$8,H367&lt;='Intersection Mileposts'!$G$8),"Y",IF(AND(H367&gt;='Intersection Mileposts'!$F$9,H367&lt;='Intersection Mileposts'!$G$9),"Y",IF(AND(H367&gt;='Intersection Mileposts'!$F$10,H367&lt;='Intersection Mileposts'!$G$10),"Y",IF(AND(H367&gt;='Intersection Mileposts'!$F$11,H367&lt;='Intersection Mileposts'!$G$11),"Y",IF(AND(H367&gt;='Intersection Mileposts'!$F$12,H367&lt;='Intersection Mileposts'!$G$12),"Y",IF(AND(H367&gt;='Intersection Mileposts'!$F$13,H367&lt;='Intersection Mileposts'!$G$13),"Y",IF(AND(H367&gt;='Intersection Mileposts'!$F$14,H367&lt;='Intersection Mileposts'!$G$14),"Y",IF(AND(H367&gt;='Intersection Mileposts'!$F$15,H367&lt;='Intersection Mileposts'!$G$15),"Y",IF(AND(H367&gt;='Intersection Mileposts'!$F$16,H367&lt;='Intersection Mileposts'!$G$16),"Y",IF(AND(H367&gt;='Intersection Mileposts'!$F$17,H367&lt;='Intersection Mileposts'!$G$17),"Y",IF(AND(H367&gt;='Intersection Mileposts'!$F$18,H367&lt;='Intersection Mileposts'!$G$18),"Y",IF(AND(H367&gt;='Intersection Mileposts'!$F$19,H367&lt;='Intersection Mileposts'!$G$19),"Y",IF(AND(H367&gt;='Intersection Mileposts'!$F$20,H367&lt;='Intersection Mileposts'!$G$20),"Y",IF(AND(H367&gt;='Intersection Mileposts'!$F$21,H367&lt;='Intersection Mileposts'!$G$21),"Y",IF(AND(H367&gt;='Intersection Mileposts'!$F$22,H367&lt;='Intersection Mileposts'!$G$22),"Y",IF(AND(H367&gt;='Intersection Mileposts'!$F$23,H367&lt;='Intersection Mileposts'!$G$23),"Y",IF(AND(H367&gt;='Intersection Mileposts'!$F$24,H367&lt;='Intersection Mileposts'!$G$24),"Y",IF(AND(H367&gt;='Intersection Mileposts'!$F$25,H367&lt;='Intersection Mileposts'!$G$25),"Y",IF(AND(H367&gt;='Intersection Mileposts'!$F$26,H367&lt;='Intersection Mileposts'!$G$26),"Y",IF(AND(H367&gt;='Intersection Mileposts'!$F$27,H367&lt;='Intersection Mileposts'!$G$27),"Y",IF(AND(H367&gt;='Intersection Mileposts'!$F$28,H367&lt;='Intersection Mileposts'!$G$28),"Y",IF(AND(H367&gt;='Intersection Mileposts'!$F$29,H367&lt;='Intersection Mileposts'!$G$29),"Y", IF(AND(H367&gt;='Intersection Mileposts'!$F$30,H367&lt;='Intersection Mileposts'!$G$30),"Y",IF(AND(H367&gt;='Intersection Mileposts'!$F$31,H367&lt;='Intersection Mileposts'!$G$31),"Y",IF(AND(H367&gt;='Intersection Mileposts'!$F$32,H367&lt;='Intersection Mileposts'!$G$32),"Y",IF(AND(H367&gt;='Intersection Mileposts'!$F$33,H367&lt;='Intersection Mileposts'!$G$33),"Y",IF(AND(H367&gt;='Intersection Mileposts'!$F$34,H367&lt;='Intersection Mileposts'!$G$34),"Y",IF(AND(H367&gt;='Intersection Mileposts'!$F$35,H367&lt;='Intersection Mileposts'!$G$35),"Y",IF(AND(H367&gt;='Intersection Mileposts'!$F$36,H367&lt;='Intersection Mileposts'!$G$36),"Y",IF(AND(H367&gt;='Intersection Mileposts'!$F$37,H367&lt;='Intersection Mileposts'!$G$37),"Y",IF(AND(H367&gt;='Intersection Mileposts'!$F$38,H367&lt;='Intersection Mileposts'!$G$38),"Y",IF(AND(H367&gt;='Intersection Mileposts'!$F$39,H367&lt;='Intersection Mileposts'!$G$39),"Y","N"))))))))))))))))))))))))))))))))))))</f>
        <v/>
      </c>
    </row>
    <row r="368" spans="1:46" x14ac:dyDescent="0.35">
      <c r="A368" s="271"/>
      <c r="B368" s="269"/>
      <c r="C368" s="270"/>
      <c r="D368" s="270"/>
      <c r="E368" s="270"/>
      <c r="F368" s="270"/>
      <c r="G368" s="272"/>
      <c r="H368" s="273"/>
      <c r="I368" s="271"/>
      <c r="J368" s="268"/>
      <c r="K368" s="268"/>
      <c r="L368" s="274"/>
      <c r="M368" s="275"/>
      <c r="N368" s="276"/>
      <c r="P368" s="291" t="str">
        <f>IF(R368 = "", "", COUNT($R$4:R368))</f>
        <v/>
      </c>
      <c r="Q368" s="291" t="str">
        <f t="shared" si="41"/>
        <v/>
      </c>
      <c r="R368" s="292" t="str">
        <f t="shared" si="42"/>
        <v/>
      </c>
      <c r="S368" s="293" t="str">
        <f t="shared" si="44"/>
        <v/>
      </c>
      <c r="T368" s="294" t="str">
        <f t="shared" si="45"/>
        <v/>
      </c>
      <c r="U368" s="295" t="str">
        <f t="shared" si="46"/>
        <v/>
      </c>
      <c r="V368" s="296" t="str">
        <f t="shared" si="47"/>
        <v/>
      </c>
      <c r="W368" s="8"/>
      <c r="AR368" s="2" t="str">
        <f t="shared" si="48"/>
        <v/>
      </c>
      <c r="AS368" s="2" t="str">
        <f t="shared" si="43"/>
        <v/>
      </c>
      <c r="AT368" s="2" t="str">
        <f>IF(AR368="","",IF(AND(H368&gt;='Intersection Mileposts'!$F$5,H368&lt;='Intersection Mileposts'!$G$5),"Y",IF(AND(H368&gt;='Intersection Mileposts'!$F$6,H368&lt;='Intersection Mileposts'!$G$6),"Y",IF(AND(H368&gt;='Intersection Mileposts'!$F$7,H368&lt;='Intersection Mileposts'!$G$7),"Y",IF(AND(H368&gt;='Intersection Mileposts'!$F$8,H368&lt;='Intersection Mileposts'!$G$8),"Y",IF(AND(H368&gt;='Intersection Mileposts'!$F$9,H368&lt;='Intersection Mileposts'!$G$9),"Y",IF(AND(H368&gt;='Intersection Mileposts'!$F$10,H368&lt;='Intersection Mileposts'!$G$10),"Y",IF(AND(H368&gt;='Intersection Mileposts'!$F$11,H368&lt;='Intersection Mileposts'!$G$11),"Y",IF(AND(H368&gt;='Intersection Mileposts'!$F$12,H368&lt;='Intersection Mileposts'!$G$12),"Y",IF(AND(H368&gt;='Intersection Mileposts'!$F$13,H368&lt;='Intersection Mileposts'!$G$13),"Y",IF(AND(H368&gt;='Intersection Mileposts'!$F$14,H368&lt;='Intersection Mileposts'!$G$14),"Y",IF(AND(H368&gt;='Intersection Mileposts'!$F$15,H368&lt;='Intersection Mileposts'!$G$15),"Y",IF(AND(H368&gt;='Intersection Mileposts'!$F$16,H368&lt;='Intersection Mileposts'!$G$16),"Y",IF(AND(H368&gt;='Intersection Mileposts'!$F$17,H368&lt;='Intersection Mileposts'!$G$17),"Y",IF(AND(H368&gt;='Intersection Mileposts'!$F$18,H368&lt;='Intersection Mileposts'!$G$18),"Y",IF(AND(H368&gt;='Intersection Mileposts'!$F$19,H368&lt;='Intersection Mileposts'!$G$19),"Y",IF(AND(H368&gt;='Intersection Mileposts'!$F$20,H368&lt;='Intersection Mileposts'!$G$20),"Y",IF(AND(H368&gt;='Intersection Mileposts'!$F$21,H368&lt;='Intersection Mileposts'!$G$21),"Y",IF(AND(H368&gt;='Intersection Mileposts'!$F$22,H368&lt;='Intersection Mileposts'!$G$22),"Y",IF(AND(H368&gt;='Intersection Mileposts'!$F$23,H368&lt;='Intersection Mileposts'!$G$23),"Y",IF(AND(H368&gt;='Intersection Mileposts'!$F$24,H368&lt;='Intersection Mileposts'!$G$24),"Y",IF(AND(H368&gt;='Intersection Mileposts'!$F$25,H368&lt;='Intersection Mileposts'!$G$25),"Y",IF(AND(H368&gt;='Intersection Mileposts'!$F$26,H368&lt;='Intersection Mileposts'!$G$26),"Y",IF(AND(H368&gt;='Intersection Mileposts'!$F$27,H368&lt;='Intersection Mileposts'!$G$27),"Y",IF(AND(H368&gt;='Intersection Mileposts'!$F$28,H368&lt;='Intersection Mileposts'!$G$28),"Y",IF(AND(H368&gt;='Intersection Mileposts'!$F$29,H368&lt;='Intersection Mileposts'!$G$29),"Y", IF(AND(H368&gt;='Intersection Mileposts'!$F$30,H368&lt;='Intersection Mileposts'!$G$30),"Y",IF(AND(H368&gt;='Intersection Mileposts'!$F$31,H368&lt;='Intersection Mileposts'!$G$31),"Y",IF(AND(H368&gt;='Intersection Mileposts'!$F$32,H368&lt;='Intersection Mileposts'!$G$32),"Y",IF(AND(H368&gt;='Intersection Mileposts'!$F$33,H368&lt;='Intersection Mileposts'!$G$33),"Y",IF(AND(H368&gt;='Intersection Mileposts'!$F$34,H368&lt;='Intersection Mileposts'!$G$34),"Y",IF(AND(H368&gt;='Intersection Mileposts'!$F$35,H368&lt;='Intersection Mileposts'!$G$35),"Y",IF(AND(H368&gt;='Intersection Mileposts'!$F$36,H368&lt;='Intersection Mileposts'!$G$36),"Y",IF(AND(H368&gt;='Intersection Mileposts'!$F$37,H368&lt;='Intersection Mileposts'!$G$37),"Y",IF(AND(H368&gt;='Intersection Mileposts'!$F$38,H368&lt;='Intersection Mileposts'!$G$38),"Y",IF(AND(H368&gt;='Intersection Mileposts'!$F$39,H368&lt;='Intersection Mileposts'!$G$39),"Y","N"))))))))))))))))))))))))))))))))))))</f>
        <v/>
      </c>
    </row>
    <row r="369" spans="1:46" x14ac:dyDescent="0.35">
      <c r="A369" s="271"/>
      <c r="B369" s="269"/>
      <c r="C369" s="270"/>
      <c r="D369" s="270"/>
      <c r="E369" s="270"/>
      <c r="F369" s="270"/>
      <c r="G369" s="272"/>
      <c r="H369" s="273"/>
      <c r="I369" s="271"/>
      <c r="J369" s="268"/>
      <c r="K369" s="268"/>
      <c r="L369" s="274"/>
      <c r="M369" s="275"/>
      <c r="N369" s="276"/>
      <c r="P369" s="291" t="str">
        <f>IF(R369 = "", "", COUNT($R$4:R369))</f>
        <v/>
      </c>
      <c r="Q369" s="291" t="str">
        <f t="shared" si="41"/>
        <v/>
      </c>
      <c r="R369" s="292" t="str">
        <f t="shared" si="42"/>
        <v/>
      </c>
      <c r="S369" s="293" t="str">
        <f t="shared" si="44"/>
        <v/>
      </c>
      <c r="T369" s="294" t="str">
        <f t="shared" si="45"/>
        <v/>
      </c>
      <c r="U369" s="295" t="str">
        <f t="shared" si="46"/>
        <v/>
      </c>
      <c r="V369" s="296" t="str">
        <f t="shared" si="47"/>
        <v/>
      </c>
      <c r="W369" s="8"/>
      <c r="AR369" s="2" t="str">
        <f t="shared" si="48"/>
        <v/>
      </c>
      <c r="AS369" s="2" t="str">
        <f t="shared" si="43"/>
        <v/>
      </c>
      <c r="AT369" s="2" t="str">
        <f>IF(AR369="","",IF(AND(H369&gt;='Intersection Mileposts'!$F$5,H369&lt;='Intersection Mileposts'!$G$5),"Y",IF(AND(H369&gt;='Intersection Mileposts'!$F$6,H369&lt;='Intersection Mileposts'!$G$6),"Y",IF(AND(H369&gt;='Intersection Mileposts'!$F$7,H369&lt;='Intersection Mileposts'!$G$7),"Y",IF(AND(H369&gt;='Intersection Mileposts'!$F$8,H369&lt;='Intersection Mileposts'!$G$8),"Y",IF(AND(H369&gt;='Intersection Mileposts'!$F$9,H369&lt;='Intersection Mileposts'!$G$9),"Y",IF(AND(H369&gt;='Intersection Mileposts'!$F$10,H369&lt;='Intersection Mileposts'!$G$10),"Y",IF(AND(H369&gt;='Intersection Mileposts'!$F$11,H369&lt;='Intersection Mileposts'!$G$11),"Y",IF(AND(H369&gt;='Intersection Mileposts'!$F$12,H369&lt;='Intersection Mileposts'!$G$12),"Y",IF(AND(H369&gt;='Intersection Mileposts'!$F$13,H369&lt;='Intersection Mileposts'!$G$13),"Y",IF(AND(H369&gt;='Intersection Mileposts'!$F$14,H369&lt;='Intersection Mileposts'!$G$14),"Y",IF(AND(H369&gt;='Intersection Mileposts'!$F$15,H369&lt;='Intersection Mileposts'!$G$15),"Y",IF(AND(H369&gt;='Intersection Mileposts'!$F$16,H369&lt;='Intersection Mileposts'!$G$16),"Y",IF(AND(H369&gt;='Intersection Mileposts'!$F$17,H369&lt;='Intersection Mileposts'!$G$17),"Y",IF(AND(H369&gt;='Intersection Mileposts'!$F$18,H369&lt;='Intersection Mileposts'!$G$18),"Y",IF(AND(H369&gt;='Intersection Mileposts'!$F$19,H369&lt;='Intersection Mileposts'!$G$19),"Y",IF(AND(H369&gt;='Intersection Mileposts'!$F$20,H369&lt;='Intersection Mileposts'!$G$20),"Y",IF(AND(H369&gt;='Intersection Mileposts'!$F$21,H369&lt;='Intersection Mileposts'!$G$21),"Y",IF(AND(H369&gt;='Intersection Mileposts'!$F$22,H369&lt;='Intersection Mileposts'!$G$22),"Y",IF(AND(H369&gt;='Intersection Mileposts'!$F$23,H369&lt;='Intersection Mileposts'!$G$23),"Y",IF(AND(H369&gt;='Intersection Mileposts'!$F$24,H369&lt;='Intersection Mileposts'!$G$24),"Y",IF(AND(H369&gt;='Intersection Mileposts'!$F$25,H369&lt;='Intersection Mileposts'!$G$25),"Y",IF(AND(H369&gt;='Intersection Mileposts'!$F$26,H369&lt;='Intersection Mileposts'!$G$26),"Y",IF(AND(H369&gt;='Intersection Mileposts'!$F$27,H369&lt;='Intersection Mileposts'!$G$27),"Y",IF(AND(H369&gt;='Intersection Mileposts'!$F$28,H369&lt;='Intersection Mileposts'!$G$28),"Y",IF(AND(H369&gt;='Intersection Mileposts'!$F$29,H369&lt;='Intersection Mileposts'!$G$29),"Y", IF(AND(H369&gt;='Intersection Mileposts'!$F$30,H369&lt;='Intersection Mileposts'!$G$30),"Y",IF(AND(H369&gt;='Intersection Mileposts'!$F$31,H369&lt;='Intersection Mileposts'!$G$31),"Y",IF(AND(H369&gt;='Intersection Mileposts'!$F$32,H369&lt;='Intersection Mileposts'!$G$32),"Y",IF(AND(H369&gt;='Intersection Mileposts'!$F$33,H369&lt;='Intersection Mileposts'!$G$33),"Y",IF(AND(H369&gt;='Intersection Mileposts'!$F$34,H369&lt;='Intersection Mileposts'!$G$34),"Y",IF(AND(H369&gt;='Intersection Mileposts'!$F$35,H369&lt;='Intersection Mileposts'!$G$35),"Y",IF(AND(H369&gt;='Intersection Mileposts'!$F$36,H369&lt;='Intersection Mileposts'!$G$36),"Y",IF(AND(H369&gt;='Intersection Mileposts'!$F$37,H369&lt;='Intersection Mileposts'!$G$37),"Y",IF(AND(H369&gt;='Intersection Mileposts'!$F$38,H369&lt;='Intersection Mileposts'!$G$38),"Y",IF(AND(H369&gt;='Intersection Mileposts'!$F$39,H369&lt;='Intersection Mileposts'!$G$39),"Y","N"))))))))))))))))))))))))))))))))))))</f>
        <v/>
      </c>
    </row>
    <row r="370" spans="1:46" x14ac:dyDescent="0.35">
      <c r="A370" s="271"/>
      <c r="B370" s="269"/>
      <c r="C370" s="270"/>
      <c r="D370" s="270"/>
      <c r="E370" s="270"/>
      <c r="F370" s="270"/>
      <c r="G370" s="272"/>
      <c r="H370" s="273"/>
      <c r="I370" s="271"/>
      <c r="J370" s="268"/>
      <c r="K370" s="268"/>
      <c r="L370" s="274"/>
      <c r="M370" s="275"/>
      <c r="N370" s="276"/>
      <c r="P370" s="291" t="str">
        <f>IF(R370 = "", "", COUNT($R$4:R370))</f>
        <v/>
      </c>
      <c r="Q370" s="291" t="str">
        <f t="shared" si="41"/>
        <v/>
      </c>
      <c r="R370" s="292" t="str">
        <f t="shared" si="42"/>
        <v/>
      </c>
      <c r="S370" s="293" t="str">
        <f t="shared" si="44"/>
        <v/>
      </c>
      <c r="T370" s="294" t="str">
        <f t="shared" si="45"/>
        <v/>
      </c>
      <c r="U370" s="295" t="str">
        <f t="shared" si="46"/>
        <v/>
      </c>
      <c r="V370" s="296" t="str">
        <f t="shared" si="47"/>
        <v/>
      </c>
      <c r="W370" s="8"/>
      <c r="AR370" s="2" t="str">
        <f t="shared" si="48"/>
        <v/>
      </c>
      <c r="AS370" s="2" t="str">
        <f t="shared" si="43"/>
        <v/>
      </c>
      <c r="AT370" s="2" t="str">
        <f>IF(AR370="","",IF(AND(H370&gt;='Intersection Mileposts'!$F$5,H370&lt;='Intersection Mileposts'!$G$5),"Y",IF(AND(H370&gt;='Intersection Mileposts'!$F$6,H370&lt;='Intersection Mileposts'!$G$6),"Y",IF(AND(H370&gt;='Intersection Mileposts'!$F$7,H370&lt;='Intersection Mileposts'!$G$7),"Y",IF(AND(H370&gt;='Intersection Mileposts'!$F$8,H370&lt;='Intersection Mileposts'!$G$8),"Y",IF(AND(H370&gt;='Intersection Mileposts'!$F$9,H370&lt;='Intersection Mileposts'!$G$9),"Y",IF(AND(H370&gt;='Intersection Mileposts'!$F$10,H370&lt;='Intersection Mileposts'!$G$10),"Y",IF(AND(H370&gt;='Intersection Mileposts'!$F$11,H370&lt;='Intersection Mileposts'!$G$11),"Y",IF(AND(H370&gt;='Intersection Mileposts'!$F$12,H370&lt;='Intersection Mileposts'!$G$12),"Y",IF(AND(H370&gt;='Intersection Mileposts'!$F$13,H370&lt;='Intersection Mileposts'!$G$13),"Y",IF(AND(H370&gt;='Intersection Mileposts'!$F$14,H370&lt;='Intersection Mileposts'!$G$14),"Y",IF(AND(H370&gt;='Intersection Mileposts'!$F$15,H370&lt;='Intersection Mileposts'!$G$15),"Y",IF(AND(H370&gt;='Intersection Mileposts'!$F$16,H370&lt;='Intersection Mileposts'!$G$16),"Y",IF(AND(H370&gt;='Intersection Mileposts'!$F$17,H370&lt;='Intersection Mileposts'!$G$17),"Y",IF(AND(H370&gt;='Intersection Mileposts'!$F$18,H370&lt;='Intersection Mileposts'!$G$18),"Y",IF(AND(H370&gt;='Intersection Mileposts'!$F$19,H370&lt;='Intersection Mileposts'!$G$19),"Y",IF(AND(H370&gt;='Intersection Mileposts'!$F$20,H370&lt;='Intersection Mileposts'!$G$20),"Y",IF(AND(H370&gt;='Intersection Mileposts'!$F$21,H370&lt;='Intersection Mileposts'!$G$21),"Y",IF(AND(H370&gt;='Intersection Mileposts'!$F$22,H370&lt;='Intersection Mileposts'!$G$22),"Y",IF(AND(H370&gt;='Intersection Mileposts'!$F$23,H370&lt;='Intersection Mileposts'!$G$23),"Y",IF(AND(H370&gt;='Intersection Mileposts'!$F$24,H370&lt;='Intersection Mileposts'!$G$24),"Y",IF(AND(H370&gt;='Intersection Mileposts'!$F$25,H370&lt;='Intersection Mileposts'!$G$25),"Y",IF(AND(H370&gt;='Intersection Mileposts'!$F$26,H370&lt;='Intersection Mileposts'!$G$26),"Y",IF(AND(H370&gt;='Intersection Mileposts'!$F$27,H370&lt;='Intersection Mileposts'!$G$27),"Y",IF(AND(H370&gt;='Intersection Mileposts'!$F$28,H370&lt;='Intersection Mileposts'!$G$28),"Y",IF(AND(H370&gt;='Intersection Mileposts'!$F$29,H370&lt;='Intersection Mileposts'!$G$29),"Y", IF(AND(H370&gt;='Intersection Mileposts'!$F$30,H370&lt;='Intersection Mileposts'!$G$30),"Y",IF(AND(H370&gt;='Intersection Mileposts'!$F$31,H370&lt;='Intersection Mileposts'!$G$31),"Y",IF(AND(H370&gt;='Intersection Mileposts'!$F$32,H370&lt;='Intersection Mileposts'!$G$32),"Y",IF(AND(H370&gt;='Intersection Mileposts'!$F$33,H370&lt;='Intersection Mileposts'!$G$33),"Y",IF(AND(H370&gt;='Intersection Mileposts'!$F$34,H370&lt;='Intersection Mileposts'!$G$34),"Y",IF(AND(H370&gt;='Intersection Mileposts'!$F$35,H370&lt;='Intersection Mileposts'!$G$35),"Y",IF(AND(H370&gt;='Intersection Mileposts'!$F$36,H370&lt;='Intersection Mileposts'!$G$36),"Y",IF(AND(H370&gt;='Intersection Mileposts'!$F$37,H370&lt;='Intersection Mileposts'!$G$37),"Y",IF(AND(H370&gt;='Intersection Mileposts'!$F$38,H370&lt;='Intersection Mileposts'!$G$38),"Y",IF(AND(H370&gt;='Intersection Mileposts'!$F$39,H370&lt;='Intersection Mileposts'!$G$39),"Y","N"))))))))))))))))))))))))))))))))))))</f>
        <v/>
      </c>
    </row>
    <row r="371" spans="1:46" x14ac:dyDescent="0.35">
      <c r="A371" s="271"/>
      <c r="B371" s="269"/>
      <c r="C371" s="270"/>
      <c r="D371" s="270"/>
      <c r="E371" s="270"/>
      <c r="F371" s="270"/>
      <c r="G371" s="272"/>
      <c r="H371" s="273"/>
      <c r="I371" s="271"/>
      <c r="J371" s="268"/>
      <c r="K371" s="268"/>
      <c r="L371" s="274"/>
      <c r="M371" s="275"/>
      <c r="N371" s="276"/>
      <c r="P371" s="291" t="str">
        <f>IF(R371 = "", "", COUNT($R$4:R371))</f>
        <v/>
      </c>
      <c r="Q371" s="291" t="str">
        <f t="shared" si="41"/>
        <v/>
      </c>
      <c r="R371" s="292" t="str">
        <f t="shared" si="42"/>
        <v/>
      </c>
      <c r="S371" s="293" t="str">
        <f t="shared" si="44"/>
        <v/>
      </c>
      <c r="T371" s="294" t="str">
        <f t="shared" si="45"/>
        <v/>
      </c>
      <c r="U371" s="295" t="str">
        <f t="shared" si="46"/>
        <v/>
      </c>
      <c r="V371" s="296" t="str">
        <f t="shared" si="47"/>
        <v/>
      </c>
      <c r="W371" s="8"/>
      <c r="AR371" s="2" t="str">
        <f t="shared" si="48"/>
        <v/>
      </c>
      <c r="AS371" s="2" t="str">
        <f t="shared" si="43"/>
        <v/>
      </c>
      <c r="AT371" s="2" t="str">
        <f>IF(AR371="","",IF(AND(H371&gt;='Intersection Mileposts'!$F$5,H371&lt;='Intersection Mileposts'!$G$5),"Y",IF(AND(H371&gt;='Intersection Mileposts'!$F$6,H371&lt;='Intersection Mileposts'!$G$6),"Y",IF(AND(H371&gt;='Intersection Mileposts'!$F$7,H371&lt;='Intersection Mileposts'!$G$7),"Y",IF(AND(H371&gt;='Intersection Mileposts'!$F$8,H371&lt;='Intersection Mileposts'!$G$8),"Y",IF(AND(H371&gt;='Intersection Mileposts'!$F$9,H371&lt;='Intersection Mileposts'!$G$9),"Y",IF(AND(H371&gt;='Intersection Mileposts'!$F$10,H371&lt;='Intersection Mileposts'!$G$10),"Y",IF(AND(H371&gt;='Intersection Mileposts'!$F$11,H371&lt;='Intersection Mileposts'!$G$11),"Y",IF(AND(H371&gt;='Intersection Mileposts'!$F$12,H371&lt;='Intersection Mileposts'!$G$12),"Y",IF(AND(H371&gt;='Intersection Mileposts'!$F$13,H371&lt;='Intersection Mileposts'!$G$13),"Y",IF(AND(H371&gt;='Intersection Mileposts'!$F$14,H371&lt;='Intersection Mileposts'!$G$14),"Y",IF(AND(H371&gt;='Intersection Mileposts'!$F$15,H371&lt;='Intersection Mileposts'!$G$15),"Y",IF(AND(H371&gt;='Intersection Mileposts'!$F$16,H371&lt;='Intersection Mileposts'!$G$16),"Y",IF(AND(H371&gt;='Intersection Mileposts'!$F$17,H371&lt;='Intersection Mileposts'!$G$17),"Y",IF(AND(H371&gt;='Intersection Mileposts'!$F$18,H371&lt;='Intersection Mileposts'!$G$18),"Y",IF(AND(H371&gt;='Intersection Mileposts'!$F$19,H371&lt;='Intersection Mileposts'!$G$19),"Y",IF(AND(H371&gt;='Intersection Mileposts'!$F$20,H371&lt;='Intersection Mileposts'!$G$20),"Y",IF(AND(H371&gt;='Intersection Mileposts'!$F$21,H371&lt;='Intersection Mileposts'!$G$21),"Y",IF(AND(H371&gt;='Intersection Mileposts'!$F$22,H371&lt;='Intersection Mileposts'!$G$22),"Y",IF(AND(H371&gt;='Intersection Mileposts'!$F$23,H371&lt;='Intersection Mileposts'!$G$23),"Y",IF(AND(H371&gt;='Intersection Mileposts'!$F$24,H371&lt;='Intersection Mileposts'!$G$24),"Y",IF(AND(H371&gt;='Intersection Mileposts'!$F$25,H371&lt;='Intersection Mileposts'!$G$25),"Y",IF(AND(H371&gt;='Intersection Mileposts'!$F$26,H371&lt;='Intersection Mileposts'!$G$26),"Y",IF(AND(H371&gt;='Intersection Mileposts'!$F$27,H371&lt;='Intersection Mileposts'!$G$27),"Y",IF(AND(H371&gt;='Intersection Mileposts'!$F$28,H371&lt;='Intersection Mileposts'!$G$28),"Y",IF(AND(H371&gt;='Intersection Mileposts'!$F$29,H371&lt;='Intersection Mileposts'!$G$29),"Y", IF(AND(H371&gt;='Intersection Mileposts'!$F$30,H371&lt;='Intersection Mileposts'!$G$30),"Y",IF(AND(H371&gt;='Intersection Mileposts'!$F$31,H371&lt;='Intersection Mileposts'!$G$31),"Y",IF(AND(H371&gt;='Intersection Mileposts'!$F$32,H371&lt;='Intersection Mileposts'!$G$32),"Y",IF(AND(H371&gt;='Intersection Mileposts'!$F$33,H371&lt;='Intersection Mileposts'!$G$33),"Y",IF(AND(H371&gt;='Intersection Mileposts'!$F$34,H371&lt;='Intersection Mileposts'!$G$34),"Y",IF(AND(H371&gt;='Intersection Mileposts'!$F$35,H371&lt;='Intersection Mileposts'!$G$35),"Y",IF(AND(H371&gt;='Intersection Mileposts'!$F$36,H371&lt;='Intersection Mileposts'!$G$36),"Y",IF(AND(H371&gt;='Intersection Mileposts'!$F$37,H371&lt;='Intersection Mileposts'!$G$37),"Y",IF(AND(H371&gt;='Intersection Mileposts'!$F$38,H371&lt;='Intersection Mileposts'!$G$38),"Y",IF(AND(H371&gt;='Intersection Mileposts'!$F$39,H371&lt;='Intersection Mileposts'!$G$39),"Y","N"))))))))))))))))))))))))))))))))))))</f>
        <v/>
      </c>
    </row>
    <row r="372" spans="1:46" x14ac:dyDescent="0.35">
      <c r="A372" s="271"/>
      <c r="B372" s="269"/>
      <c r="C372" s="270"/>
      <c r="D372" s="270"/>
      <c r="E372" s="270"/>
      <c r="F372" s="270"/>
      <c r="G372" s="272"/>
      <c r="H372" s="273"/>
      <c r="I372" s="271"/>
      <c r="J372" s="268"/>
      <c r="K372" s="268"/>
      <c r="L372" s="274"/>
      <c r="M372" s="275"/>
      <c r="N372" s="276"/>
      <c r="P372" s="291" t="str">
        <f>IF(R372 = "", "", COUNT($R$4:R372))</f>
        <v/>
      </c>
      <c r="Q372" s="291" t="str">
        <f t="shared" si="41"/>
        <v/>
      </c>
      <c r="R372" s="292" t="str">
        <f t="shared" si="42"/>
        <v/>
      </c>
      <c r="S372" s="293" t="str">
        <f t="shared" si="44"/>
        <v/>
      </c>
      <c r="T372" s="294" t="str">
        <f t="shared" si="45"/>
        <v/>
      </c>
      <c r="U372" s="295" t="str">
        <f t="shared" si="46"/>
        <v/>
      </c>
      <c r="V372" s="296" t="str">
        <f t="shared" si="47"/>
        <v/>
      </c>
      <c r="W372" s="8"/>
      <c r="AR372" s="2" t="str">
        <f t="shared" si="48"/>
        <v/>
      </c>
      <c r="AS372" s="2" t="str">
        <f t="shared" si="43"/>
        <v/>
      </c>
      <c r="AT372" s="2" t="str">
        <f>IF(AR372="","",IF(AND(H372&gt;='Intersection Mileposts'!$F$5,H372&lt;='Intersection Mileposts'!$G$5),"Y",IF(AND(H372&gt;='Intersection Mileposts'!$F$6,H372&lt;='Intersection Mileposts'!$G$6),"Y",IF(AND(H372&gt;='Intersection Mileposts'!$F$7,H372&lt;='Intersection Mileposts'!$G$7),"Y",IF(AND(H372&gt;='Intersection Mileposts'!$F$8,H372&lt;='Intersection Mileposts'!$G$8),"Y",IF(AND(H372&gt;='Intersection Mileposts'!$F$9,H372&lt;='Intersection Mileposts'!$G$9),"Y",IF(AND(H372&gt;='Intersection Mileposts'!$F$10,H372&lt;='Intersection Mileposts'!$G$10),"Y",IF(AND(H372&gt;='Intersection Mileposts'!$F$11,H372&lt;='Intersection Mileposts'!$G$11),"Y",IF(AND(H372&gt;='Intersection Mileposts'!$F$12,H372&lt;='Intersection Mileposts'!$G$12),"Y",IF(AND(H372&gt;='Intersection Mileposts'!$F$13,H372&lt;='Intersection Mileposts'!$G$13),"Y",IF(AND(H372&gt;='Intersection Mileposts'!$F$14,H372&lt;='Intersection Mileposts'!$G$14),"Y",IF(AND(H372&gt;='Intersection Mileposts'!$F$15,H372&lt;='Intersection Mileposts'!$G$15),"Y",IF(AND(H372&gt;='Intersection Mileposts'!$F$16,H372&lt;='Intersection Mileposts'!$G$16),"Y",IF(AND(H372&gt;='Intersection Mileposts'!$F$17,H372&lt;='Intersection Mileposts'!$G$17),"Y",IF(AND(H372&gt;='Intersection Mileposts'!$F$18,H372&lt;='Intersection Mileposts'!$G$18),"Y",IF(AND(H372&gt;='Intersection Mileposts'!$F$19,H372&lt;='Intersection Mileposts'!$G$19),"Y",IF(AND(H372&gt;='Intersection Mileposts'!$F$20,H372&lt;='Intersection Mileposts'!$G$20),"Y",IF(AND(H372&gt;='Intersection Mileposts'!$F$21,H372&lt;='Intersection Mileposts'!$G$21),"Y",IF(AND(H372&gt;='Intersection Mileposts'!$F$22,H372&lt;='Intersection Mileposts'!$G$22),"Y",IF(AND(H372&gt;='Intersection Mileposts'!$F$23,H372&lt;='Intersection Mileposts'!$G$23),"Y",IF(AND(H372&gt;='Intersection Mileposts'!$F$24,H372&lt;='Intersection Mileposts'!$G$24),"Y",IF(AND(H372&gt;='Intersection Mileposts'!$F$25,H372&lt;='Intersection Mileposts'!$G$25),"Y",IF(AND(H372&gt;='Intersection Mileposts'!$F$26,H372&lt;='Intersection Mileposts'!$G$26),"Y",IF(AND(H372&gt;='Intersection Mileposts'!$F$27,H372&lt;='Intersection Mileposts'!$G$27),"Y",IF(AND(H372&gt;='Intersection Mileposts'!$F$28,H372&lt;='Intersection Mileposts'!$G$28),"Y",IF(AND(H372&gt;='Intersection Mileposts'!$F$29,H372&lt;='Intersection Mileposts'!$G$29),"Y", IF(AND(H372&gt;='Intersection Mileposts'!$F$30,H372&lt;='Intersection Mileposts'!$G$30),"Y",IF(AND(H372&gt;='Intersection Mileposts'!$F$31,H372&lt;='Intersection Mileposts'!$G$31),"Y",IF(AND(H372&gt;='Intersection Mileposts'!$F$32,H372&lt;='Intersection Mileposts'!$G$32),"Y",IF(AND(H372&gt;='Intersection Mileposts'!$F$33,H372&lt;='Intersection Mileposts'!$G$33),"Y",IF(AND(H372&gt;='Intersection Mileposts'!$F$34,H372&lt;='Intersection Mileposts'!$G$34),"Y",IF(AND(H372&gt;='Intersection Mileposts'!$F$35,H372&lt;='Intersection Mileposts'!$G$35),"Y",IF(AND(H372&gt;='Intersection Mileposts'!$F$36,H372&lt;='Intersection Mileposts'!$G$36),"Y",IF(AND(H372&gt;='Intersection Mileposts'!$F$37,H372&lt;='Intersection Mileposts'!$G$37),"Y",IF(AND(H372&gt;='Intersection Mileposts'!$F$38,H372&lt;='Intersection Mileposts'!$G$38),"Y",IF(AND(H372&gt;='Intersection Mileposts'!$F$39,H372&lt;='Intersection Mileposts'!$G$39),"Y","N"))))))))))))))))))))))))))))))))))))</f>
        <v/>
      </c>
    </row>
    <row r="373" spans="1:46" x14ac:dyDescent="0.35">
      <c r="A373" s="271"/>
      <c r="B373" s="269"/>
      <c r="C373" s="270"/>
      <c r="D373" s="270"/>
      <c r="E373" s="270"/>
      <c r="F373" s="270"/>
      <c r="G373" s="272"/>
      <c r="H373" s="273"/>
      <c r="I373" s="271"/>
      <c r="J373" s="268"/>
      <c r="K373" s="268"/>
      <c r="L373" s="274"/>
      <c r="M373" s="275"/>
      <c r="N373" s="276"/>
      <c r="P373" s="291" t="str">
        <f>IF(R373 = "", "", COUNT($R$4:R373))</f>
        <v/>
      </c>
      <c r="Q373" s="291" t="str">
        <f t="shared" si="41"/>
        <v/>
      </c>
      <c r="R373" s="292" t="str">
        <f t="shared" si="42"/>
        <v/>
      </c>
      <c r="S373" s="293" t="str">
        <f t="shared" si="44"/>
        <v/>
      </c>
      <c r="T373" s="294" t="str">
        <f t="shared" si="45"/>
        <v/>
      </c>
      <c r="U373" s="295" t="str">
        <f t="shared" si="46"/>
        <v/>
      </c>
      <c r="V373" s="296" t="str">
        <f t="shared" si="47"/>
        <v/>
      </c>
      <c r="W373" s="8"/>
      <c r="AR373" s="2" t="str">
        <f t="shared" si="48"/>
        <v/>
      </c>
      <c r="AS373" s="2" t="str">
        <f t="shared" si="43"/>
        <v/>
      </c>
      <c r="AT373" s="2" t="str">
        <f>IF(AR373="","",IF(AND(H373&gt;='Intersection Mileposts'!$F$5,H373&lt;='Intersection Mileposts'!$G$5),"Y",IF(AND(H373&gt;='Intersection Mileposts'!$F$6,H373&lt;='Intersection Mileposts'!$G$6),"Y",IF(AND(H373&gt;='Intersection Mileposts'!$F$7,H373&lt;='Intersection Mileposts'!$G$7),"Y",IF(AND(H373&gt;='Intersection Mileposts'!$F$8,H373&lt;='Intersection Mileposts'!$G$8),"Y",IF(AND(H373&gt;='Intersection Mileposts'!$F$9,H373&lt;='Intersection Mileposts'!$G$9),"Y",IF(AND(H373&gt;='Intersection Mileposts'!$F$10,H373&lt;='Intersection Mileposts'!$G$10),"Y",IF(AND(H373&gt;='Intersection Mileposts'!$F$11,H373&lt;='Intersection Mileposts'!$G$11),"Y",IF(AND(H373&gt;='Intersection Mileposts'!$F$12,H373&lt;='Intersection Mileposts'!$G$12),"Y",IF(AND(H373&gt;='Intersection Mileposts'!$F$13,H373&lt;='Intersection Mileposts'!$G$13),"Y",IF(AND(H373&gt;='Intersection Mileposts'!$F$14,H373&lt;='Intersection Mileposts'!$G$14),"Y",IF(AND(H373&gt;='Intersection Mileposts'!$F$15,H373&lt;='Intersection Mileposts'!$G$15),"Y",IF(AND(H373&gt;='Intersection Mileposts'!$F$16,H373&lt;='Intersection Mileposts'!$G$16),"Y",IF(AND(H373&gt;='Intersection Mileposts'!$F$17,H373&lt;='Intersection Mileposts'!$G$17),"Y",IF(AND(H373&gt;='Intersection Mileposts'!$F$18,H373&lt;='Intersection Mileposts'!$G$18),"Y",IF(AND(H373&gt;='Intersection Mileposts'!$F$19,H373&lt;='Intersection Mileposts'!$G$19),"Y",IF(AND(H373&gt;='Intersection Mileposts'!$F$20,H373&lt;='Intersection Mileposts'!$G$20),"Y",IF(AND(H373&gt;='Intersection Mileposts'!$F$21,H373&lt;='Intersection Mileposts'!$G$21),"Y",IF(AND(H373&gt;='Intersection Mileposts'!$F$22,H373&lt;='Intersection Mileposts'!$G$22),"Y",IF(AND(H373&gt;='Intersection Mileposts'!$F$23,H373&lt;='Intersection Mileposts'!$G$23),"Y",IF(AND(H373&gt;='Intersection Mileposts'!$F$24,H373&lt;='Intersection Mileposts'!$G$24),"Y",IF(AND(H373&gt;='Intersection Mileposts'!$F$25,H373&lt;='Intersection Mileposts'!$G$25),"Y",IF(AND(H373&gt;='Intersection Mileposts'!$F$26,H373&lt;='Intersection Mileposts'!$G$26),"Y",IF(AND(H373&gt;='Intersection Mileposts'!$F$27,H373&lt;='Intersection Mileposts'!$G$27),"Y",IF(AND(H373&gt;='Intersection Mileposts'!$F$28,H373&lt;='Intersection Mileposts'!$G$28),"Y",IF(AND(H373&gt;='Intersection Mileposts'!$F$29,H373&lt;='Intersection Mileposts'!$G$29),"Y", IF(AND(H373&gt;='Intersection Mileposts'!$F$30,H373&lt;='Intersection Mileposts'!$G$30),"Y",IF(AND(H373&gt;='Intersection Mileposts'!$F$31,H373&lt;='Intersection Mileposts'!$G$31),"Y",IF(AND(H373&gt;='Intersection Mileposts'!$F$32,H373&lt;='Intersection Mileposts'!$G$32),"Y",IF(AND(H373&gt;='Intersection Mileposts'!$F$33,H373&lt;='Intersection Mileposts'!$G$33),"Y",IF(AND(H373&gt;='Intersection Mileposts'!$F$34,H373&lt;='Intersection Mileposts'!$G$34),"Y",IF(AND(H373&gt;='Intersection Mileposts'!$F$35,H373&lt;='Intersection Mileposts'!$G$35),"Y",IF(AND(H373&gt;='Intersection Mileposts'!$F$36,H373&lt;='Intersection Mileposts'!$G$36),"Y",IF(AND(H373&gt;='Intersection Mileposts'!$F$37,H373&lt;='Intersection Mileposts'!$G$37),"Y",IF(AND(H373&gt;='Intersection Mileposts'!$F$38,H373&lt;='Intersection Mileposts'!$G$38),"Y",IF(AND(H373&gt;='Intersection Mileposts'!$F$39,H373&lt;='Intersection Mileposts'!$G$39),"Y","N"))))))))))))))))))))))))))))))))))))</f>
        <v/>
      </c>
    </row>
    <row r="374" spans="1:46" x14ac:dyDescent="0.35">
      <c r="A374" s="271"/>
      <c r="B374" s="269"/>
      <c r="C374" s="270"/>
      <c r="D374" s="270"/>
      <c r="E374" s="270"/>
      <c r="F374" s="270"/>
      <c r="G374" s="272"/>
      <c r="H374" s="273"/>
      <c r="I374" s="271"/>
      <c r="J374" s="268"/>
      <c r="K374" s="268"/>
      <c r="L374" s="274"/>
      <c r="M374" s="275"/>
      <c r="N374" s="276"/>
      <c r="P374" s="291" t="str">
        <f>IF(R374 = "", "", COUNT($R$4:R374))</f>
        <v/>
      </c>
      <c r="Q374" s="291" t="str">
        <f t="shared" si="41"/>
        <v/>
      </c>
      <c r="R374" s="292" t="str">
        <f t="shared" si="42"/>
        <v/>
      </c>
      <c r="S374" s="293" t="str">
        <f t="shared" si="44"/>
        <v/>
      </c>
      <c r="T374" s="294" t="str">
        <f t="shared" si="45"/>
        <v/>
      </c>
      <c r="U374" s="295" t="str">
        <f t="shared" si="46"/>
        <v/>
      </c>
      <c r="V374" s="296" t="str">
        <f t="shared" si="47"/>
        <v/>
      </c>
      <c r="W374" s="8"/>
      <c r="AR374" s="2" t="str">
        <f t="shared" si="48"/>
        <v/>
      </c>
      <c r="AS374" s="2" t="str">
        <f t="shared" si="43"/>
        <v/>
      </c>
      <c r="AT374" s="2" t="str">
        <f>IF(AR374="","",IF(AND(H374&gt;='Intersection Mileposts'!$F$5,H374&lt;='Intersection Mileposts'!$G$5),"Y",IF(AND(H374&gt;='Intersection Mileposts'!$F$6,H374&lt;='Intersection Mileposts'!$G$6),"Y",IF(AND(H374&gt;='Intersection Mileposts'!$F$7,H374&lt;='Intersection Mileposts'!$G$7),"Y",IF(AND(H374&gt;='Intersection Mileposts'!$F$8,H374&lt;='Intersection Mileposts'!$G$8),"Y",IF(AND(H374&gt;='Intersection Mileposts'!$F$9,H374&lt;='Intersection Mileposts'!$G$9),"Y",IF(AND(H374&gt;='Intersection Mileposts'!$F$10,H374&lt;='Intersection Mileposts'!$G$10),"Y",IF(AND(H374&gt;='Intersection Mileposts'!$F$11,H374&lt;='Intersection Mileposts'!$G$11),"Y",IF(AND(H374&gt;='Intersection Mileposts'!$F$12,H374&lt;='Intersection Mileposts'!$G$12),"Y",IF(AND(H374&gt;='Intersection Mileposts'!$F$13,H374&lt;='Intersection Mileposts'!$G$13),"Y",IF(AND(H374&gt;='Intersection Mileposts'!$F$14,H374&lt;='Intersection Mileposts'!$G$14),"Y",IF(AND(H374&gt;='Intersection Mileposts'!$F$15,H374&lt;='Intersection Mileposts'!$G$15),"Y",IF(AND(H374&gt;='Intersection Mileposts'!$F$16,H374&lt;='Intersection Mileposts'!$G$16),"Y",IF(AND(H374&gt;='Intersection Mileposts'!$F$17,H374&lt;='Intersection Mileposts'!$G$17),"Y",IF(AND(H374&gt;='Intersection Mileposts'!$F$18,H374&lt;='Intersection Mileposts'!$G$18),"Y",IF(AND(H374&gt;='Intersection Mileposts'!$F$19,H374&lt;='Intersection Mileposts'!$G$19),"Y",IF(AND(H374&gt;='Intersection Mileposts'!$F$20,H374&lt;='Intersection Mileposts'!$G$20),"Y",IF(AND(H374&gt;='Intersection Mileposts'!$F$21,H374&lt;='Intersection Mileposts'!$G$21),"Y",IF(AND(H374&gt;='Intersection Mileposts'!$F$22,H374&lt;='Intersection Mileposts'!$G$22),"Y",IF(AND(H374&gt;='Intersection Mileposts'!$F$23,H374&lt;='Intersection Mileposts'!$G$23),"Y",IF(AND(H374&gt;='Intersection Mileposts'!$F$24,H374&lt;='Intersection Mileposts'!$G$24),"Y",IF(AND(H374&gt;='Intersection Mileposts'!$F$25,H374&lt;='Intersection Mileposts'!$G$25),"Y",IF(AND(H374&gt;='Intersection Mileposts'!$F$26,H374&lt;='Intersection Mileposts'!$G$26),"Y",IF(AND(H374&gt;='Intersection Mileposts'!$F$27,H374&lt;='Intersection Mileposts'!$G$27),"Y",IF(AND(H374&gt;='Intersection Mileposts'!$F$28,H374&lt;='Intersection Mileposts'!$G$28),"Y",IF(AND(H374&gt;='Intersection Mileposts'!$F$29,H374&lt;='Intersection Mileposts'!$G$29),"Y", IF(AND(H374&gt;='Intersection Mileposts'!$F$30,H374&lt;='Intersection Mileposts'!$G$30),"Y",IF(AND(H374&gt;='Intersection Mileposts'!$F$31,H374&lt;='Intersection Mileposts'!$G$31),"Y",IF(AND(H374&gt;='Intersection Mileposts'!$F$32,H374&lt;='Intersection Mileposts'!$G$32),"Y",IF(AND(H374&gt;='Intersection Mileposts'!$F$33,H374&lt;='Intersection Mileposts'!$G$33),"Y",IF(AND(H374&gt;='Intersection Mileposts'!$F$34,H374&lt;='Intersection Mileposts'!$G$34),"Y",IF(AND(H374&gt;='Intersection Mileposts'!$F$35,H374&lt;='Intersection Mileposts'!$G$35),"Y",IF(AND(H374&gt;='Intersection Mileposts'!$F$36,H374&lt;='Intersection Mileposts'!$G$36),"Y",IF(AND(H374&gt;='Intersection Mileposts'!$F$37,H374&lt;='Intersection Mileposts'!$G$37),"Y",IF(AND(H374&gt;='Intersection Mileposts'!$F$38,H374&lt;='Intersection Mileposts'!$G$38),"Y",IF(AND(H374&gt;='Intersection Mileposts'!$F$39,H374&lt;='Intersection Mileposts'!$G$39),"Y","N"))))))))))))))))))))))))))))))))))))</f>
        <v/>
      </c>
    </row>
    <row r="375" spans="1:46" x14ac:dyDescent="0.35">
      <c r="A375" s="271"/>
      <c r="B375" s="269"/>
      <c r="C375" s="270"/>
      <c r="D375" s="270"/>
      <c r="E375" s="270"/>
      <c r="F375" s="270"/>
      <c r="G375" s="272"/>
      <c r="H375" s="273"/>
      <c r="I375" s="271"/>
      <c r="J375" s="268"/>
      <c r="K375" s="268"/>
      <c r="L375" s="274"/>
      <c r="M375" s="275"/>
      <c r="N375" s="276"/>
      <c r="P375" s="291" t="str">
        <f>IF(R375 = "", "", COUNT($R$4:R375))</f>
        <v/>
      </c>
      <c r="Q375" s="291" t="str">
        <f t="shared" si="41"/>
        <v/>
      </c>
      <c r="R375" s="292" t="str">
        <f t="shared" si="42"/>
        <v/>
      </c>
      <c r="S375" s="293" t="str">
        <f t="shared" si="44"/>
        <v/>
      </c>
      <c r="T375" s="294" t="str">
        <f t="shared" si="45"/>
        <v/>
      </c>
      <c r="U375" s="295" t="str">
        <f t="shared" si="46"/>
        <v/>
      </c>
      <c r="V375" s="296" t="str">
        <f t="shared" si="47"/>
        <v/>
      </c>
      <c r="W375" s="8"/>
      <c r="AR375" s="2" t="str">
        <f t="shared" si="48"/>
        <v/>
      </c>
      <c r="AS375" s="2" t="str">
        <f t="shared" si="43"/>
        <v/>
      </c>
      <c r="AT375" s="2" t="str">
        <f>IF(AR375="","",IF(AND(H375&gt;='Intersection Mileposts'!$F$5,H375&lt;='Intersection Mileposts'!$G$5),"Y",IF(AND(H375&gt;='Intersection Mileposts'!$F$6,H375&lt;='Intersection Mileposts'!$G$6),"Y",IF(AND(H375&gt;='Intersection Mileposts'!$F$7,H375&lt;='Intersection Mileposts'!$G$7),"Y",IF(AND(H375&gt;='Intersection Mileposts'!$F$8,H375&lt;='Intersection Mileposts'!$G$8),"Y",IF(AND(H375&gt;='Intersection Mileposts'!$F$9,H375&lt;='Intersection Mileposts'!$G$9),"Y",IF(AND(H375&gt;='Intersection Mileposts'!$F$10,H375&lt;='Intersection Mileposts'!$G$10),"Y",IF(AND(H375&gt;='Intersection Mileposts'!$F$11,H375&lt;='Intersection Mileposts'!$G$11),"Y",IF(AND(H375&gt;='Intersection Mileposts'!$F$12,H375&lt;='Intersection Mileposts'!$G$12),"Y",IF(AND(H375&gt;='Intersection Mileposts'!$F$13,H375&lt;='Intersection Mileposts'!$G$13),"Y",IF(AND(H375&gt;='Intersection Mileposts'!$F$14,H375&lt;='Intersection Mileposts'!$G$14),"Y",IF(AND(H375&gt;='Intersection Mileposts'!$F$15,H375&lt;='Intersection Mileposts'!$G$15),"Y",IF(AND(H375&gt;='Intersection Mileposts'!$F$16,H375&lt;='Intersection Mileposts'!$G$16),"Y",IF(AND(H375&gt;='Intersection Mileposts'!$F$17,H375&lt;='Intersection Mileposts'!$G$17),"Y",IF(AND(H375&gt;='Intersection Mileposts'!$F$18,H375&lt;='Intersection Mileposts'!$G$18),"Y",IF(AND(H375&gt;='Intersection Mileposts'!$F$19,H375&lt;='Intersection Mileposts'!$G$19),"Y",IF(AND(H375&gt;='Intersection Mileposts'!$F$20,H375&lt;='Intersection Mileposts'!$G$20),"Y",IF(AND(H375&gt;='Intersection Mileposts'!$F$21,H375&lt;='Intersection Mileposts'!$G$21),"Y",IF(AND(H375&gt;='Intersection Mileposts'!$F$22,H375&lt;='Intersection Mileposts'!$G$22),"Y",IF(AND(H375&gt;='Intersection Mileposts'!$F$23,H375&lt;='Intersection Mileposts'!$G$23),"Y",IF(AND(H375&gt;='Intersection Mileposts'!$F$24,H375&lt;='Intersection Mileposts'!$G$24),"Y",IF(AND(H375&gt;='Intersection Mileposts'!$F$25,H375&lt;='Intersection Mileposts'!$G$25),"Y",IF(AND(H375&gt;='Intersection Mileposts'!$F$26,H375&lt;='Intersection Mileposts'!$G$26),"Y",IF(AND(H375&gt;='Intersection Mileposts'!$F$27,H375&lt;='Intersection Mileposts'!$G$27),"Y",IF(AND(H375&gt;='Intersection Mileposts'!$F$28,H375&lt;='Intersection Mileposts'!$G$28),"Y",IF(AND(H375&gt;='Intersection Mileposts'!$F$29,H375&lt;='Intersection Mileposts'!$G$29),"Y", IF(AND(H375&gt;='Intersection Mileposts'!$F$30,H375&lt;='Intersection Mileposts'!$G$30),"Y",IF(AND(H375&gt;='Intersection Mileposts'!$F$31,H375&lt;='Intersection Mileposts'!$G$31),"Y",IF(AND(H375&gt;='Intersection Mileposts'!$F$32,H375&lt;='Intersection Mileposts'!$G$32),"Y",IF(AND(H375&gt;='Intersection Mileposts'!$F$33,H375&lt;='Intersection Mileposts'!$G$33),"Y",IF(AND(H375&gt;='Intersection Mileposts'!$F$34,H375&lt;='Intersection Mileposts'!$G$34),"Y",IF(AND(H375&gt;='Intersection Mileposts'!$F$35,H375&lt;='Intersection Mileposts'!$G$35),"Y",IF(AND(H375&gt;='Intersection Mileposts'!$F$36,H375&lt;='Intersection Mileposts'!$G$36),"Y",IF(AND(H375&gt;='Intersection Mileposts'!$F$37,H375&lt;='Intersection Mileposts'!$G$37),"Y",IF(AND(H375&gt;='Intersection Mileposts'!$F$38,H375&lt;='Intersection Mileposts'!$G$38),"Y",IF(AND(H375&gt;='Intersection Mileposts'!$F$39,H375&lt;='Intersection Mileposts'!$G$39),"Y","N"))))))))))))))))))))))))))))))))))))</f>
        <v/>
      </c>
    </row>
    <row r="376" spans="1:46" x14ac:dyDescent="0.35">
      <c r="A376" s="271"/>
      <c r="B376" s="269"/>
      <c r="C376" s="270"/>
      <c r="D376" s="270"/>
      <c r="E376" s="270"/>
      <c r="F376" s="270"/>
      <c r="G376" s="272"/>
      <c r="H376" s="273"/>
      <c r="I376" s="271"/>
      <c r="J376" s="268"/>
      <c r="K376" s="268"/>
      <c r="L376" s="274"/>
      <c r="M376" s="275"/>
      <c r="N376" s="276"/>
      <c r="P376" s="291" t="str">
        <f>IF(R376 = "", "", COUNT($R$4:R376))</f>
        <v/>
      </c>
      <c r="Q376" s="291" t="str">
        <f t="shared" si="41"/>
        <v/>
      </c>
      <c r="R376" s="292" t="str">
        <f t="shared" si="42"/>
        <v/>
      </c>
      <c r="S376" s="293" t="str">
        <f t="shared" si="44"/>
        <v/>
      </c>
      <c r="T376" s="294" t="str">
        <f t="shared" si="45"/>
        <v/>
      </c>
      <c r="U376" s="295" t="str">
        <f t="shared" si="46"/>
        <v/>
      </c>
      <c r="V376" s="296" t="str">
        <f t="shared" si="47"/>
        <v/>
      </c>
      <c r="W376" s="8"/>
      <c r="AR376" s="2" t="str">
        <f t="shared" si="48"/>
        <v/>
      </c>
      <c r="AS376" s="2" t="str">
        <f t="shared" si="43"/>
        <v/>
      </c>
      <c r="AT376" s="2" t="str">
        <f>IF(AR376="","",IF(AND(H376&gt;='Intersection Mileposts'!$F$5,H376&lt;='Intersection Mileposts'!$G$5),"Y",IF(AND(H376&gt;='Intersection Mileposts'!$F$6,H376&lt;='Intersection Mileposts'!$G$6),"Y",IF(AND(H376&gt;='Intersection Mileposts'!$F$7,H376&lt;='Intersection Mileposts'!$G$7),"Y",IF(AND(H376&gt;='Intersection Mileposts'!$F$8,H376&lt;='Intersection Mileposts'!$G$8),"Y",IF(AND(H376&gt;='Intersection Mileposts'!$F$9,H376&lt;='Intersection Mileposts'!$G$9),"Y",IF(AND(H376&gt;='Intersection Mileposts'!$F$10,H376&lt;='Intersection Mileposts'!$G$10),"Y",IF(AND(H376&gt;='Intersection Mileposts'!$F$11,H376&lt;='Intersection Mileposts'!$G$11),"Y",IF(AND(H376&gt;='Intersection Mileposts'!$F$12,H376&lt;='Intersection Mileposts'!$G$12),"Y",IF(AND(H376&gt;='Intersection Mileposts'!$F$13,H376&lt;='Intersection Mileposts'!$G$13),"Y",IF(AND(H376&gt;='Intersection Mileposts'!$F$14,H376&lt;='Intersection Mileposts'!$G$14),"Y",IF(AND(H376&gt;='Intersection Mileposts'!$F$15,H376&lt;='Intersection Mileposts'!$G$15),"Y",IF(AND(H376&gt;='Intersection Mileposts'!$F$16,H376&lt;='Intersection Mileposts'!$G$16),"Y",IF(AND(H376&gt;='Intersection Mileposts'!$F$17,H376&lt;='Intersection Mileposts'!$G$17),"Y",IF(AND(H376&gt;='Intersection Mileposts'!$F$18,H376&lt;='Intersection Mileposts'!$G$18),"Y",IF(AND(H376&gt;='Intersection Mileposts'!$F$19,H376&lt;='Intersection Mileposts'!$G$19),"Y",IF(AND(H376&gt;='Intersection Mileposts'!$F$20,H376&lt;='Intersection Mileposts'!$G$20),"Y",IF(AND(H376&gt;='Intersection Mileposts'!$F$21,H376&lt;='Intersection Mileposts'!$G$21),"Y",IF(AND(H376&gt;='Intersection Mileposts'!$F$22,H376&lt;='Intersection Mileposts'!$G$22),"Y",IF(AND(H376&gt;='Intersection Mileposts'!$F$23,H376&lt;='Intersection Mileposts'!$G$23),"Y",IF(AND(H376&gt;='Intersection Mileposts'!$F$24,H376&lt;='Intersection Mileposts'!$G$24),"Y",IF(AND(H376&gt;='Intersection Mileposts'!$F$25,H376&lt;='Intersection Mileposts'!$G$25),"Y",IF(AND(H376&gt;='Intersection Mileposts'!$F$26,H376&lt;='Intersection Mileposts'!$G$26),"Y",IF(AND(H376&gt;='Intersection Mileposts'!$F$27,H376&lt;='Intersection Mileposts'!$G$27),"Y",IF(AND(H376&gt;='Intersection Mileposts'!$F$28,H376&lt;='Intersection Mileposts'!$G$28),"Y",IF(AND(H376&gt;='Intersection Mileposts'!$F$29,H376&lt;='Intersection Mileposts'!$G$29),"Y", IF(AND(H376&gt;='Intersection Mileposts'!$F$30,H376&lt;='Intersection Mileposts'!$G$30),"Y",IF(AND(H376&gt;='Intersection Mileposts'!$F$31,H376&lt;='Intersection Mileposts'!$G$31),"Y",IF(AND(H376&gt;='Intersection Mileposts'!$F$32,H376&lt;='Intersection Mileposts'!$G$32),"Y",IF(AND(H376&gt;='Intersection Mileposts'!$F$33,H376&lt;='Intersection Mileposts'!$G$33),"Y",IF(AND(H376&gt;='Intersection Mileposts'!$F$34,H376&lt;='Intersection Mileposts'!$G$34),"Y",IF(AND(H376&gt;='Intersection Mileposts'!$F$35,H376&lt;='Intersection Mileposts'!$G$35),"Y",IF(AND(H376&gt;='Intersection Mileposts'!$F$36,H376&lt;='Intersection Mileposts'!$G$36),"Y",IF(AND(H376&gt;='Intersection Mileposts'!$F$37,H376&lt;='Intersection Mileposts'!$G$37),"Y",IF(AND(H376&gt;='Intersection Mileposts'!$F$38,H376&lt;='Intersection Mileposts'!$G$38),"Y",IF(AND(H376&gt;='Intersection Mileposts'!$F$39,H376&lt;='Intersection Mileposts'!$G$39),"Y","N"))))))))))))))))))))))))))))))))))))</f>
        <v/>
      </c>
    </row>
    <row r="377" spans="1:46" x14ac:dyDescent="0.35">
      <c r="A377" s="271"/>
      <c r="B377" s="269"/>
      <c r="C377" s="270"/>
      <c r="D377" s="270"/>
      <c r="E377" s="270"/>
      <c r="F377" s="270"/>
      <c r="G377" s="272"/>
      <c r="H377" s="273"/>
      <c r="I377" s="271"/>
      <c r="J377" s="268"/>
      <c r="K377" s="268"/>
      <c r="L377" s="274"/>
      <c r="M377" s="275"/>
      <c r="N377" s="276"/>
      <c r="P377" s="291" t="str">
        <f>IF(R377 = "", "", COUNT($R$4:R377))</f>
        <v/>
      </c>
      <c r="Q377" s="291" t="str">
        <f t="shared" si="41"/>
        <v/>
      </c>
      <c r="R377" s="292" t="str">
        <f t="shared" si="42"/>
        <v/>
      </c>
      <c r="S377" s="293" t="str">
        <f t="shared" si="44"/>
        <v/>
      </c>
      <c r="T377" s="294" t="str">
        <f t="shared" si="45"/>
        <v/>
      </c>
      <c r="U377" s="295" t="str">
        <f t="shared" si="46"/>
        <v/>
      </c>
      <c r="V377" s="296" t="str">
        <f t="shared" si="47"/>
        <v/>
      </c>
      <c r="W377" s="8"/>
      <c r="AR377" s="2" t="str">
        <f t="shared" si="48"/>
        <v/>
      </c>
      <c r="AS377" s="2" t="str">
        <f t="shared" si="43"/>
        <v/>
      </c>
      <c r="AT377" s="2" t="str">
        <f>IF(AR377="","",IF(AND(H377&gt;='Intersection Mileposts'!$F$5,H377&lt;='Intersection Mileposts'!$G$5),"Y",IF(AND(H377&gt;='Intersection Mileposts'!$F$6,H377&lt;='Intersection Mileposts'!$G$6),"Y",IF(AND(H377&gt;='Intersection Mileposts'!$F$7,H377&lt;='Intersection Mileposts'!$G$7),"Y",IF(AND(H377&gt;='Intersection Mileposts'!$F$8,H377&lt;='Intersection Mileposts'!$G$8),"Y",IF(AND(H377&gt;='Intersection Mileposts'!$F$9,H377&lt;='Intersection Mileposts'!$G$9),"Y",IF(AND(H377&gt;='Intersection Mileposts'!$F$10,H377&lt;='Intersection Mileposts'!$G$10),"Y",IF(AND(H377&gt;='Intersection Mileposts'!$F$11,H377&lt;='Intersection Mileposts'!$G$11),"Y",IF(AND(H377&gt;='Intersection Mileposts'!$F$12,H377&lt;='Intersection Mileposts'!$G$12),"Y",IF(AND(H377&gt;='Intersection Mileposts'!$F$13,H377&lt;='Intersection Mileposts'!$G$13),"Y",IF(AND(H377&gt;='Intersection Mileposts'!$F$14,H377&lt;='Intersection Mileposts'!$G$14),"Y",IF(AND(H377&gt;='Intersection Mileposts'!$F$15,H377&lt;='Intersection Mileposts'!$G$15),"Y",IF(AND(H377&gt;='Intersection Mileposts'!$F$16,H377&lt;='Intersection Mileposts'!$G$16),"Y",IF(AND(H377&gt;='Intersection Mileposts'!$F$17,H377&lt;='Intersection Mileposts'!$G$17),"Y",IF(AND(H377&gt;='Intersection Mileposts'!$F$18,H377&lt;='Intersection Mileposts'!$G$18),"Y",IF(AND(H377&gt;='Intersection Mileposts'!$F$19,H377&lt;='Intersection Mileposts'!$G$19),"Y",IF(AND(H377&gt;='Intersection Mileposts'!$F$20,H377&lt;='Intersection Mileposts'!$G$20),"Y",IF(AND(H377&gt;='Intersection Mileposts'!$F$21,H377&lt;='Intersection Mileposts'!$G$21),"Y",IF(AND(H377&gt;='Intersection Mileposts'!$F$22,H377&lt;='Intersection Mileposts'!$G$22),"Y",IF(AND(H377&gt;='Intersection Mileposts'!$F$23,H377&lt;='Intersection Mileposts'!$G$23),"Y",IF(AND(H377&gt;='Intersection Mileposts'!$F$24,H377&lt;='Intersection Mileposts'!$G$24),"Y",IF(AND(H377&gt;='Intersection Mileposts'!$F$25,H377&lt;='Intersection Mileposts'!$G$25),"Y",IF(AND(H377&gt;='Intersection Mileposts'!$F$26,H377&lt;='Intersection Mileposts'!$G$26),"Y",IF(AND(H377&gt;='Intersection Mileposts'!$F$27,H377&lt;='Intersection Mileposts'!$G$27),"Y",IF(AND(H377&gt;='Intersection Mileposts'!$F$28,H377&lt;='Intersection Mileposts'!$G$28),"Y",IF(AND(H377&gt;='Intersection Mileposts'!$F$29,H377&lt;='Intersection Mileposts'!$G$29),"Y", IF(AND(H377&gt;='Intersection Mileposts'!$F$30,H377&lt;='Intersection Mileposts'!$G$30),"Y",IF(AND(H377&gt;='Intersection Mileposts'!$F$31,H377&lt;='Intersection Mileposts'!$G$31),"Y",IF(AND(H377&gt;='Intersection Mileposts'!$F$32,H377&lt;='Intersection Mileposts'!$G$32),"Y",IF(AND(H377&gt;='Intersection Mileposts'!$F$33,H377&lt;='Intersection Mileposts'!$G$33),"Y",IF(AND(H377&gt;='Intersection Mileposts'!$F$34,H377&lt;='Intersection Mileposts'!$G$34),"Y",IF(AND(H377&gt;='Intersection Mileposts'!$F$35,H377&lt;='Intersection Mileposts'!$G$35),"Y",IF(AND(H377&gt;='Intersection Mileposts'!$F$36,H377&lt;='Intersection Mileposts'!$G$36),"Y",IF(AND(H377&gt;='Intersection Mileposts'!$F$37,H377&lt;='Intersection Mileposts'!$G$37),"Y",IF(AND(H377&gt;='Intersection Mileposts'!$F$38,H377&lt;='Intersection Mileposts'!$G$38),"Y",IF(AND(H377&gt;='Intersection Mileposts'!$F$39,H377&lt;='Intersection Mileposts'!$G$39),"Y","N"))))))))))))))))))))))))))))))))))))</f>
        <v/>
      </c>
    </row>
    <row r="378" spans="1:46" x14ac:dyDescent="0.35">
      <c r="A378" s="271"/>
      <c r="B378" s="269"/>
      <c r="C378" s="270"/>
      <c r="D378" s="270"/>
      <c r="E378" s="270"/>
      <c r="F378" s="270"/>
      <c r="G378" s="272"/>
      <c r="H378" s="273"/>
      <c r="I378" s="271"/>
      <c r="J378" s="268"/>
      <c r="K378" s="268"/>
      <c r="L378" s="274"/>
      <c r="M378" s="275"/>
      <c r="N378" s="276"/>
      <c r="P378" s="291" t="str">
        <f>IF(R378 = "", "", COUNT($R$4:R378))</f>
        <v/>
      </c>
      <c r="Q378" s="291" t="str">
        <f t="shared" si="41"/>
        <v/>
      </c>
      <c r="R378" s="292" t="str">
        <f t="shared" si="42"/>
        <v/>
      </c>
      <c r="S378" s="293" t="str">
        <f t="shared" si="44"/>
        <v/>
      </c>
      <c r="T378" s="294" t="str">
        <f t="shared" si="45"/>
        <v/>
      </c>
      <c r="U378" s="295" t="str">
        <f t="shared" si="46"/>
        <v/>
      </c>
      <c r="V378" s="296" t="str">
        <f t="shared" si="47"/>
        <v/>
      </c>
      <c r="W378" s="8"/>
      <c r="AR378" s="2" t="str">
        <f t="shared" si="48"/>
        <v/>
      </c>
      <c r="AS378" s="2" t="str">
        <f t="shared" si="43"/>
        <v/>
      </c>
      <c r="AT378" s="2" t="str">
        <f>IF(AR378="","",IF(AND(H378&gt;='Intersection Mileposts'!$F$5,H378&lt;='Intersection Mileposts'!$G$5),"Y",IF(AND(H378&gt;='Intersection Mileposts'!$F$6,H378&lt;='Intersection Mileposts'!$G$6),"Y",IF(AND(H378&gt;='Intersection Mileposts'!$F$7,H378&lt;='Intersection Mileposts'!$G$7),"Y",IF(AND(H378&gt;='Intersection Mileposts'!$F$8,H378&lt;='Intersection Mileposts'!$G$8),"Y",IF(AND(H378&gt;='Intersection Mileposts'!$F$9,H378&lt;='Intersection Mileposts'!$G$9),"Y",IF(AND(H378&gt;='Intersection Mileposts'!$F$10,H378&lt;='Intersection Mileposts'!$G$10),"Y",IF(AND(H378&gt;='Intersection Mileposts'!$F$11,H378&lt;='Intersection Mileposts'!$G$11),"Y",IF(AND(H378&gt;='Intersection Mileposts'!$F$12,H378&lt;='Intersection Mileposts'!$G$12),"Y",IF(AND(H378&gt;='Intersection Mileposts'!$F$13,H378&lt;='Intersection Mileposts'!$G$13),"Y",IF(AND(H378&gt;='Intersection Mileposts'!$F$14,H378&lt;='Intersection Mileposts'!$G$14),"Y",IF(AND(H378&gt;='Intersection Mileposts'!$F$15,H378&lt;='Intersection Mileposts'!$G$15),"Y",IF(AND(H378&gt;='Intersection Mileposts'!$F$16,H378&lt;='Intersection Mileposts'!$G$16),"Y",IF(AND(H378&gt;='Intersection Mileposts'!$F$17,H378&lt;='Intersection Mileposts'!$G$17),"Y",IF(AND(H378&gt;='Intersection Mileposts'!$F$18,H378&lt;='Intersection Mileposts'!$G$18),"Y",IF(AND(H378&gt;='Intersection Mileposts'!$F$19,H378&lt;='Intersection Mileposts'!$G$19),"Y",IF(AND(H378&gt;='Intersection Mileposts'!$F$20,H378&lt;='Intersection Mileposts'!$G$20),"Y",IF(AND(H378&gt;='Intersection Mileposts'!$F$21,H378&lt;='Intersection Mileposts'!$G$21),"Y",IF(AND(H378&gt;='Intersection Mileposts'!$F$22,H378&lt;='Intersection Mileposts'!$G$22),"Y",IF(AND(H378&gt;='Intersection Mileposts'!$F$23,H378&lt;='Intersection Mileposts'!$G$23),"Y",IF(AND(H378&gt;='Intersection Mileposts'!$F$24,H378&lt;='Intersection Mileposts'!$G$24),"Y",IF(AND(H378&gt;='Intersection Mileposts'!$F$25,H378&lt;='Intersection Mileposts'!$G$25),"Y",IF(AND(H378&gt;='Intersection Mileposts'!$F$26,H378&lt;='Intersection Mileposts'!$G$26),"Y",IF(AND(H378&gt;='Intersection Mileposts'!$F$27,H378&lt;='Intersection Mileposts'!$G$27),"Y",IF(AND(H378&gt;='Intersection Mileposts'!$F$28,H378&lt;='Intersection Mileposts'!$G$28),"Y",IF(AND(H378&gt;='Intersection Mileposts'!$F$29,H378&lt;='Intersection Mileposts'!$G$29),"Y", IF(AND(H378&gt;='Intersection Mileposts'!$F$30,H378&lt;='Intersection Mileposts'!$G$30),"Y",IF(AND(H378&gt;='Intersection Mileposts'!$F$31,H378&lt;='Intersection Mileposts'!$G$31),"Y",IF(AND(H378&gt;='Intersection Mileposts'!$F$32,H378&lt;='Intersection Mileposts'!$G$32),"Y",IF(AND(H378&gt;='Intersection Mileposts'!$F$33,H378&lt;='Intersection Mileposts'!$G$33),"Y",IF(AND(H378&gt;='Intersection Mileposts'!$F$34,H378&lt;='Intersection Mileposts'!$G$34),"Y",IF(AND(H378&gt;='Intersection Mileposts'!$F$35,H378&lt;='Intersection Mileposts'!$G$35),"Y",IF(AND(H378&gt;='Intersection Mileposts'!$F$36,H378&lt;='Intersection Mileposts'!$G$36),"Y",IF(AND(H378&gt;='Intersection Mileposts'!$F$37,H378&lt;='Intersection Mileposts'!$G$37),"Y",IF(AND(H378&gt;='Intersection Mileposts'!$F$38,H378&lt;='Intersection Mileposts'!$G$38),"Y",IF(AND(H378&gt;='Intersection Mileposts'!$F$39,H378&lt;='Intersection Mileposts'!$G$39),"Y","N"))))))))))))))))))))))))))))))))))))</f>
        <v/>
      </c>
    </row>
    <row r="379" spans="1:46" x14ac:dyDescent="0.35">
      <c r="A379" s="271"/>
      <c r="B379" s="269"/>
      <c r="C379" s="270"/>
      <c r="D379" s="270"/>
      <c r="E379" s="270"/>
      <c r="F379" s="270"/>
      <c r="G379" s="272"/>
      <c r="H379" s="273"/>
      <c r="I379" s="271"/>
      <c r="J379" s="268"/>
      <c r="K379" s="268"/>
      <c r="L379" s="274"/>
      <c r="M379" s="275"/>
      <c r="N379" s="276"/>
      <c r="P379" s="291" t="str">
        <f>IF(R379 = "", "", COUNT($R$4:R379))</f>
        <v/>
      </c>
      <c r="Q379" s="291" t="str">
        <f t="shared" si="41"/>
        <v/>
      </c>
      <c r="R379" s="292" t="str">
        <f t="shared" si="42"/>
        <v/>
      </c>
      <c r="S379" s="293" t="str">
        <f t="shared" si="44"/>
        <v/>
      </c>
      <c r="T379" s="294" t="str">
        <f t="shared" si="45"/>
        <v/>
      </c>
      <c r="U379" s="295" t="str">
        <f t="shared" si="46"/>
        <v/>
      </c>
      <c r="V379" s="296" t="str">
        <f t="shared" si="47"/>
        <v/>
      </c>
      <c r="W379" s="8"/>
      <c r="AR379" s="2" t="str">
        <f t="shared" si="48"/>
        <v/>
      </c>
      <c r="AS379" s="2" t="str">
        <f t="shared" si="43"/>
        <v/>
      </c>
      <c r="AT379" s="2" t="str">
        <f>IF(AR379="","",IF(AND(H379&gt;='Intersection Mileposts'!$F$5,H379&lt;='Intersection Mileposts'!$G$5),"Y",IF(AND(H379&gt;='Intersection Mileposts'!$F$6,H379&lt;='Intersection Mileposts'!$G$6),"Y",IF(AND(H379&gt;='Intersection Mileposts'!$F$7,H379&lt;='Intersection Mileposts'!$G$7),"Y",IF(AND(H379&gt;='Intersection Mileposts'!$F$8,H379&lt;='Intersection Mileposts'!$G$8),"Y",IF(AND(H379&gt;='Intersection Mileposts'!$F$9,H379&lt;='Intersection Mileposts'!$G$9),"Y",IF(AND(H379&gt;='Intersection Mileposts'!$F$10,H379&lt;='Intersection Mileposts'!$G$10),"Y",IF(AND(H379&gt;='Intersection Mileposts'!$F$11,H379&lt;='Intersection Mileposts'!$G$11),"Y",IF(AND(H379&gt;='Intersection Mileposts'!$F$12,H379&lt;='Intersection Mileposts'!$G$12),"Y",IF(AND(H379&gt;='Intersection Mileposts'!$F$13,H379&lt;='Intersection Mileposts'!$G$13),"Y",IF(AND(H379&gt;='Intersection Mileposts'!$F$14,H379&lt;='Intersection Mileposts'!$G$14),"Y",IF(AND(H379&gt;='Intersection Mileposts'!$F$15,H379&lt;='Intersection Mileposts'!$G$15),"Y",IF(AND(H379&gt;='Intersection Mileposts'!$F$16,H379&lt;='Intersection Mileposts'!$G$16),"Y",IF(AND(H379&gt;='Intersection Mileposts'!$F$17,H379&lt;='Intersection Mileposts'!$G$17),"Y",IF(AND(H379&gt;='Intersection Mileposts'!$F$18,H379&lt;='Intersection Mileposts'!$G$18),"Y",IF(AND(H379&gt;='Intersection Mileposts'!$F$19,H379&lt;='Intersection Mileposts'!$G$19),"Y",IF(AND(H379&gt;='Intersection Mileposts'!$F$20,H379&lt;='Intersection Mileposts'!$G$20),"Y",IF(AND(H379&gt;='Intersection Mileposts'!$F$21,H379&lt;='Intersection Mileposts'!$G$21),"Y",IF(AND(H379&gt;='Intersection Mileposts'!$F$22,H379&lt;='Intersection Mileposts'!$G$22),"Y",IF(AND(H379&gt;='Intersection Mileposts'!$F$23,H379&lt;='Intersection Mileposts'!$G$23),"Y",IF(AND(H379&gt;='Intersection Mileposts'!$F$24,H379&lt;='Intersection Mileposts'!$G$24),"Y",IF(AND(H379&gt;='Intersection Mileposts'!$F$25,H379&lt;='Intersection Mileposts'!$G$25),"Y",IF(AND(H379&gt;='Intersection Mileposts'!$F$26,H379&lt;='Intersection Mileposts'!$G$26),"Y",IF(AND(H379&gt;='Intersection Mileposts'!$F$27,H379&lt;='Intersection Mileposts'!$G$27),"Y",IF(AND(H379&gt;='Intersection Mileposts'!$F$28,H379&lt;='Intersection Mileposts'!$G$28),"Y",IF(AND(H379&gt;='Intersection Mileposts'!$F$29,H379&lt;='Intersection Mileposts'!$G$29),"Y", IF(AND(H379&gt;='Intersection Mileposts'!$F$30,H379&lt;='Intersection Mileposts'!$G$30),"Y",IF(AND(H379&gt;='Intersection Mileposts'!$F$31,H379&lt;='Intersection Mileposts'!$G$31),"Y",IF(AND(H379&gt;='Intersection Mileposts'!$F$32,H379&lt;='Intersection Mileposts'!$G$32),"Y",IF(AND(H379&gt;='Intersection Mileposts'!$F$33,H379&lt;='Intersection Mileposts'!$G$33),"Y",IF(AND(H379&gt;='Intersection Mileposts'!$F$34,H379&lt;='Intersection Mileposts'!$G$34),"Y",IF(AND(H379&gt;='Intersection Mileposts'!$F$35,H379&lt;='Intersection Mileposts'!$G$35),"Y",IF(AND(H379&gt;='Intersection Mileposts'!$F$36,H379&lt;='Intersection Mileposts'!$G$36),"Y",IF(AND(H379&gt;='Intersection Mileposts'!$F$37,H379&lt;='Intersection Mileposts'!$G$37),"Y",IF(AND(H379&gt;='Intersection Mileposts'!$F$38,H379&lt;='Intersection Mileposts'!$G$38),"Y",IF(AND(H379&gt;='Intersection Mileposts'!$F$39,H379&lt;='Intersection Mileposts'!$G$39),"Y","N"))))))))))))))))))))))))))))))))))))</f>
        <v/>
      </c>
    </row>
    <row r="380" spans="1:46" x14ac:dyDescent="0.35">
      <c r="A380" s="271"/>
      <c r="B380" s="269"/>
      <c r="C380" s="270"/>
      <c r="D380" s="270"/>
      <c r="E380" s="270"/>
      <c r="F380" s="270"/>
      <c r="G380" s="272"/>
      <c r="H380" s="273"/>
      <c r="I380" s="271"/>
      <c r="J380" s="268"/>
      <c r="K380" s="268"/>
      <c r="L380" s="274"/>
      <c r="M380" s="275"/>
      <c r="N380" s="276"/>
      <c r="P380" s="291" t="str">
        <f>IF(R380 = "", "", COUNT($R$4:R380))</f>
        <v/>
      </c>
      <c r="Q380" s="291" t="str">
        <f t="shared" si="41"/>
        <v/>
      </c>
      <c r="R380" s="292" t="str">
        <f t="shared" si="42"/>
        <v/>
      </c>
      <c r="S380" s="293" t="str">
        <f t="shared" si="44"/>
        <v/>
      </c>
      <c r="T380" s="294" t="str">
        <f t="shared" si="45"/>
        <v/>
      </c>
      <c r="U380" s="295" t="str">
        <f t="shared" si="46"/>
        <v/>
      </c>
      <c r="V380" s="296" t="str">
        <f t="shared" si="47"/>
        <v/>
      </c>
      <c r="W380" s="8"/>
      <c r="AR380" s="2" t="str">
        <f t="shared" si="48"/>
        <v/>
      </c>
      <c r="AS380" s="2" t="str">
        <f t="shared" si="43"/>
        <v/>
      </c>
      <c r="AT380" s="2" t="str">
        <f>IF(AR380="","",IF(AND(H380&gt;='Intersection Mileposts'!$F$5,H380&lt;='Intersection Mileposts'!$G$5),"Y",IF(AND(H380&gt;='Intersection Mileposts'!$F$6,H380&lt;='Intersection Mileposts'!$G$6),"Y",IF(AND(H380&gt;='Intersection Mileposts'!$F$7,H380&lt;='Intersection Mileposts'!$G$7),"Y",IF(AND(H380&gt;='Intersection Mileposts'!$F$8,H380&lt;='Intersection Mileposts'!$G$8),"Y",IF(AND(H380&gt;='Intersection Mileposts'!$F$9,H380&lt;='Intersection Mileposts'!$G$9),"Y",IF(AND(H380&gt;='Intersection Mileposts'!$F$10,H380&lt;='Intersection Mileposts'!$G$10),"Y",IF(AND(H380&gt;='Intersection Mileposts'!$F$11,H380&lt;='Intersection Mileposts'!$G$11),"Y",IF(AND(H380&gt;='Intersection Mileposts'!$F$12,H380&lt;='Intersection Mileposts'!$G$12),"Y",IF(AND(H380&gt;='Intersection Mileposts'!$F$13,H380&lt;='Intersection Mileposts'!$G$13),"Y",IF(AND(H380&gt;='Intersection Mileposts'!$F$14,H380&lt;='Intersection Mileposts'!$G$14),"Y",IF(AND(H380&gt;='Intersection Mileposts'!$F$15,H380&lt;='Intersection Mileposts'!$G$15),"Y",IF(AND(H380&gt;='Intersection Mileposts'!$F$16,H380&lt;='Intersection Mileposts'!$G$16),"Y",IF(AND(H380&gt;='Intersection Mileposts'!$F$17,H380&lt;='Intersection Mileposts'!$G$17),"Y",IF(AND(H380&gt;='Intersection Mileposts'!$F$18,H380&lt;='Intersection Mileposts'!$G$18),"Y",IF(AND(H380&gt;='Intersection Mileposts'!$F$19,H380&lt;='Intersection Mileposts'!$G$19),"Y",IF(AND(H380&gt;='Intersection Mileposts'!$F$20,H380&lt;='Intersection Mileposts'!$G$20),"Y",IF(AND(H380&gt;='Intersection Mileposts'!$F$21,H380&lt;='Intersection Mileposts'!$G$21),"Y",IF(AND(H380&gt;='Intersection Mileposts'!$F$22,H380&lt;='Intersection Mileposts'!$G$22),"Y",IF(AND(H380&gt;='Intersection Mileposts'!$F$23,H380&lt;='Intersection Mileposts'!$G$23),"Y",IF(AND(H380&gt;='Intersection Mileposts'!$F$24,H380&lt;='Intersection Mileposts'!$G$24),"Y",IF(AND(H380&gt;='Intersection Mileposts'!$F$25,H380&lt;='Intersection Mileposts'!$G$25),"Y",IF(AND(H380&gt;='Intersection Mileposts'!$F$26,H380&lt;='Intersection Mileposts'!$G$26),"Y",IF(AND(H380&gt;='Intersection Mileposts'!$F$27,H380&lt;='Intersection Mileposts'!$G$27),"Y",IF(AND(H380&gt;='Intersection Mileposts'!$F$28,H380&lt;='Intersection Mileposts'!$G$28),"Y",IF(AND(H380&gt;='Intersection Mileposts'!$F$29,H380&lt;='Intersection Mileposts'!$G$29),"Y", IF(AND(H380&gt;='Intersection Mileposts'!$F$30,H380&lt;='Intersection Mileposts'!$G$30),"Y",IF(AND(H380&gt;='Intersection Mileposts'!$F$31,H380&lt;='Intersection Mileposts'!$G$31),"Y",IF(AND(H380&gt;='Intersection Mileposts'!$F$32,H380&lt;='Intersection Mileposts'!$G$32),"Y",IF(AND(H380&gt;='Intersection Mileposts'!$F$33,H380&lt;='Intersection Mileposts'!$G$33),"Y",IF(AND(H380&gt;='Intersection Mileposts'!$F$34,H380&lt;='Intersection Mileposts'!$G$34),"Y",IF(AND(H380&gt;='Intersection Mileposts'!$F$35,H380&lt;='Intersection Mileposts'!$G$35),"Y",IF(AND(H380&gt;='Intersection Mileposts'!$F$36,H380&lt;='Intersection Mileposts'!$G$36),"Y",IF(AND(H380&gt;='Intersection Mileposts'!$F$37,H380&lt;='Intersection Mileposts'!$G$37),"Y",IF(AND(H380&gt;='Intersection Mileposts'!$F$38,H380&lt;='Intersection Mileposts'!$G$38),"Y",IF(AND(H380&gt;='Intersection Mileposts'!$F$39,H380&lt;='Intersection Mileposts'!$G$39),"Y","N"))))))))))))))))))))))))))))))))))))</f>
        <v/>
      </c>
    </row>
    <row r="381" spans="1:46" x14ac:dyDescent="0.35">
      <c r="A381" s="271"/>
      <c r="B381" s="269"/>
      <c r="C381" s="270"/>
      <c r="D381" s="270"/>
      <c r="E381" s="270"/>
      <c r="F381" s="270"/>
      <c r="G381" s="272"/>
      <c r="H381" s="273"/>
      <c r="I381" s="271"/>
      <c r="J381" s="268"/>
      <c r="K381" s="268"/>
      <c r="L381" s="274"/>
      <c r="M381" s="275"/>
      <c r="N381" s="276"/>
      <c r="P381" s="291" t="str">
        <f>IF(R381 = "", "", COUNT($R$4:R381))</f>
        <v/>
      </c>
      <c r="Q381" s="291" t="str">
        <f t="shared" si="41"/>
        <v/>
      </c>
      <c r="R381" s="292" t="str">
        <f t="shared" si="42"/>
        <v/>
      </c>
      <c r="S381" s="293" t="str">
        <f t="shared" si="44"/>
        <v/>
      </c>
      <c r="T381" s="294" t="str">
        <f t="shared" si="45"/>
        <v/>
      </c>
      <c r="U381" s="295" t="str">
        <f t="shared" si="46"/>
        <v/>
      </c>
      <c r="V381" s="296" t="str">
        <f t="shared" si="47"/>
        <v/>
      </c>
      <c r="W381" s="8"/>
      <c r="AR381" s="2" t="str">
        <f t="shared" si="48"/>
        <v/>
      </c>
      <c r="AS381" s="2" t="str">
        <f t="shared" si="43"/>
        <v/>
      </c>
      <c r="AT381" s="2" t="str">
        <f>IF(AR381="","",IF(AND(H381&gt;='Intersection Mileposts'!$F$5,H381&lt;='Intersection Mileposts'!$G$5),"Y",IF(AND(H381&gt;='Intersection Mileposts'!$F$6,H381&lt;='Intersection Mileposts'!$G$6),"Y",IF(AND(H381&gt;='Intersection Mileposts'!$F$7,H381&lt;='Intersection Mileposts'!$G$7),"Y",IF(AND(H381&gt;='Intersection Mileposts'!$F$8,H381&lt;='Intersection Mileposts'!$G$8),"Y",IF(AND(H381&gt;='Intersection Mileposts'!$F$9,H381&lt;='Intersection Mileposts'!$G$9),"Y",IF(AND(H381&gt;='Intersection Mileposts'!$F$10,H381&lt;='Intersection Mileposts'!$G$10),"Y",IF(AND(H381&gt;='Intersection Mileposts'!$F$11,H381&lt;='Intersection Mileposts'!$G$11),"Y",IF(AND(H381&gt;='Intersection Mileposts'!$F$12,H381&lt;='Intersection Mileposts'!$G$12),"Y",IF(AND(H381&gt;='Intersection Mileposts'!$F$13,H381&lt;='Intersection Mileposts'!$G$13),"Y",IF(AND(H381&gt;='Intersection Mileposts'!$F$14,H381&lt;='Intersection Mileposts'!$G$14),"Y",IF(AND(H381&gt;='Intersection Mileposts'!$F$15,H381&lt;='Intersection Mileposts'!$G$15),"Y",IF(AND(H381&gt;='Intersection Mileposts'!$F$16,H381&lt;='Intersection Mileposts'!$G$16),"Y",IF(AND(H381&gt;='Intersection Mileposts'!$F$17,H381&lt;='Intersection Mileposts'!$G$17),"Y",IF(AND(H381&gt;='Intersection Mileposts'!$F$18,H381&lt;='Intersection Mileposts'!$G$18),"Y",IF(AND(H381&gt;='Intersection Mileposts'!$F$19,H381&lt;='Intersection Mileposts'!$G$19),"Y",IF(AND(H381&gt;='Intersection Mileposts'!$F$20,H381&lt;='Intersection Mileposts'!$G$20),"Y",IF(AND(H381&gt;='Intersection Mileposts'!$F$21,H381&lt;='Intersection Mileposts'!$G$21),"Y",IF(AND(H381&gt;='Intersection Mileposts'!$F$22,H381&lt;='Intersection Mileposts'!$G$22),"Y",IF(AND(H381&gt;='Intersection Mileposts'!$F$23,H381&lt;='Intersection Mileposts'!$G$23),"Y",IF(AND(H381&gt;='Intersection Mileposts'!$F$24,H381&lt;='Intersection Mileposts'!$G$24),"Y",IF(AND(H381&gt;='Intersection Mileposts'!$F$25,H381&lt;='Intersection Mileposts'!$G$25),"Y",IF(AND(H381&gt;='Intersection Mileposts'!$F$26,H381&lt;='Intersection Mileposts'!$G$26),"Y",IF(AND(H381&gt;='Intersection Mileposts'!$F$27,H381&lt;='Intersection Mileposts'!$G$27),"Y",IF(AND(H381&gt;='Intersection Mileposts'!$F$28,H381&lt;='Intersection Mileposts'!$G$28),"Y",IF(AND(H381&gt;='Intersection Mileposts'!$F$29,H381&lt;='Intersection Mileposts'!$G$29),"Y", IF(AND(H381&gt;='Intersection Mileposts'!$F$30,H381&lt;='Intersection Mileposts'!$G$30),"Y",IF(AND(H381&gt;='Intersection Mileposts'!$F$31,H381&lt;='Intersection Mileposts'!$G$31),"Y",IF(AND(H381&gt;='Intersection Mileposts'!$F$32,H381&lt;='Intersection Mileposts'!$G$32),"Y",IF(AND(H381&gt;='Intersection Mileposts'!$F$33,H381&lt;='Intersection Mileposts'!$G$33),"Y",IF(AND(H381&gt;='Intersection Mileposts'!$F$34,H381&lt;='Intersection Mileposts'!$G$34),"Y",IF(AND(H381&gt;='Intersection Mileposts'!$F$35,H381&lt;='Intersection Mileposts'!$G$35),"Y",IF(AND(H381&gt;='Intersection Mileposts'!$F$36,H381&lt;='Intersection Mileposts'!$G$36),"Y",IF(AND(H381&gt;='Intersection Mileposts'!$F$37,H381&lt;='Intersection Mileposts'!$G$37),"Y",IF(AND(H381&gt;='Intersection Mileposts'!$F$38,H381&lt;='Intersection Mileposts'!$G$38),"Y",IF(AND(H381&gt;='Intersection Mileposts'!$F$39,H381&lt;='Intersection Mileposts'!$G$39),"Y","N"))))))))))))))))))))))))))))))))))))</f>
        <v/>
      </c>
    </row>
    <row r="382" spans="1:46" x14ac:dyDescent="0.35">
      <c r="A382" s="271"/>
      <c r="B382" s="269"/>
      <c r="C382" s="270"/>
      <c r="D382" s="270"/>
      <c r="E382" s="270"/>
      <c r="F382" s="270"/>
      <c r="G382" s="272"/>
      <c r="H382" s="273"/>
      <c r="I382" s="271"/>
      <c r="J382" s="268"/>
      <c r="K382" s="268"/>
      <c r="L382" s="274"/>
      <c r="M382" s="275"/>
      <c r="N382" s="276"/>
      <c r="P382" s="291" t="str">
        <f>IF(R382 = "", "", COUNT($R$4:R382))</f>
        <v/>
      </c>
      <c r="Q382" s="291" t="str">
        <f t="shared" si="41"/>
        <v/>
      </c>
      <c r="R382" s="292" t="str">
        <f t="shared" si="42"/>
        <v/>
      </c>
      <c r="S382" s="293" t="str">
        <f t="shared" si="44"/>
        <v/>
      </c>
      <c r="T382" s="294" t="str">
        <f t="shared" si="45"/>
        <v/>
      </c>
      <c r="U382" s="295" t="str">
        <f t="shared" si="46"/>
        <v/>
      </c>
      <c r="V382" s="296" t="str">
        <f t="shared" si="47"/>
        <v/>
      </c>
      <c r="W382" s="8"/>
      <c r="AR382" s="2" t="str">
        <f t="shared" si="48"/>
        <v/>
      </c>
      <c r="AS382" s="2" t="str">
        <f t="shared" si="43"/>
        <v/>
      </c>
      <c r="AT382" s="2" t="str">
        <f>IF(AR382="","",IF(AND(H382&gt;='Intersection Mileposts'!$F$5,H382&lt;='Intersection Mileposts'!$G$5),"Y",IF(AND(H382&gt;='Intersection Mileposts'!$F$6,H382&lt;='Intersection Mileposts'!$G$6),"Y",IF(AND(H382&gt;='Intersection Mileposts'!$F$7,H382&lt;='Intersection Mileposts'!$G$7),"Y",IF(AND(H382&gt;='Intersection Mileposts'!$F$8,H382&lt;='Intersection Mileposts'!$G$8),"Y",IF(AND(H382&gt;='Intersection Mileposts'!$F$9,H382&lt;='Intersection Mileposts'!$G$9),"Y",IF(AND(H382&gt;='Intersection Mileposts'!$F$10,H382&lt;='Intersection Mileposts'!$G$10),"Y",IF(AND(H382&gt;='Intersection Mileposts'!$F$11,H382&lt;='Intersection Mileposts'!$G$11),"Y",IF(AND(H382&gt;='Intersection Mileposts'!$F$12,H382&lt;='Intersection Mileposts'!$G$12),"Y",IF(AND(H382&gt;='Intersection Mileposts'!$F$13,H382&lt;='Intersection Mileposts'!$G$13),"Y",IF(AND(H382&gt;='Intersection Mileposts'!$F$14,H382&lt;='Intersection Mileposts'!$G$14),"Y",IF(AND(H382&gt;='Intersection Mileposts'!$F$15,H382&lt;='Intersection Mileposts'!$G$15),"Y",IF(AND(H382&gt;='Intersection Mileposts'!$F$16,H382&lt;='Intersection Mileposts'!$G$16),"Y",IF(AND(H382&gt;='Intersection Mileposts'!$F$17,H382&lt;='Intersection Mileposts'!$G$17),"Y",IF(AND(H382&gt;='Intersection Mileposts'!$F$18,H382&lt;='Intersection Mileposts'!$G$18),"Y",IF(AND(H382&gt;='Intersection Mileposts'!$F$19,H382&lt;='Intersection Mileposts'!$G$19),"Y",IF(AND(H382&gt;='Intersection Mileposts'!$F$20,H382&lt;='Intersection Mileposts'!$G$20),"Y",IF(AND(H382&gt;='Intersection Mileposts'!$F$21,H382&lt;='Intersection Mileposts'!$G$21),"Y",IF(AND(H382&gt;='Intersection Mileposts'!$F$22,H382&lt;='Intersection Mileposts'!$G$22),"Y",IF(AND(H382&gt;='Intersection Mileposts'!$F$23,H382&lt;='Intersection Mileposts'!$G$23),"Y",IF(AND(H382&gt;='Intersection Mileposts'!$F$24,H382&lt;='Intersection Mileposts'!$G$24),"Y",IF(AND(H382&gt;='Intersection Mileposts'!$F$25,H382&lt;='Intersection Mileposts'!$G$25),"Y",IF(AND(H382&gt;='Intersection Mileposts'!$F$26,H382&lt;='Intersection Mileposts'!$G$26),"Y",IF(AND(H382&gt;='Intersection Mileposts'!$F$27,H382&lt;='Intersection Mileposts'!$G$27),"Y",IF(AND(H382&gt;='Intersection Mileposts'!$F$28,H382&lt;='Intersection Mileposts'!$G$28),"Y",IF(AND(H382&gt;='Intersection Mileposts'!$F$29,H382&lt;='Intersection Mileposts'!$G$29),"Y", IF(AND(H382&gt;='Intersection Mileposts'!$F$30,H382&lt;='Intersection Mileposts'!$G$30),"Y",IF(AND(H382&gt;='Intersection Mileposts'!$F$31,H382&lt;='Intersection Mileposts'!$G$31),"Y",IF(AND(H382&gt;='Intersection Mileposts'!$F$32,H382&lt;='Intersection Mileposts'!$G$32),"Y",IF(AND(H382&gt;='Intersection Mileposts'!$F$33,H382&lt;='Intersection Mileposts'!$G$33),"Y",IF(AND(H382&gt;='Intersection Mileposts'!$F$34,H382&lt;='Intersection Mileposts'!$G$34),"Y",IF(AND(H382&gt;='Intersection Mileposts'!$F$35,H382&lt;='Intersection Mileposts'!$G$35),"Y",IF(AND(H382&gt;='Intersection Mileposts'!$F$36,H382&lt;='Intersection Mileposts'!$G$36),"Y",IF(AND(H382&gt;='Intersection Mileposts'!$F$37,H382&lt;='Intersection Mileposts'!$G$37),"Y",IF(AND(H382&gt;='Intersection Mileposts'!$F$38,H382&lt;='Intersection Mileposts'!$G$38),"Y",IF(AND(H382&gt;='Intersection Mileposts'!$F$39,H382&lt;='Intersection Mileposts'!$G$39),"Y","N"))))))))))))))))))))))))))))))))))))</f>
        <v/>
      </c>
    </row>
    <row r="383" spans="1:46" x14ac:dyDescent="0.35">
      <c r="A383" s="271"/>
      <c r="B383" s="269"/>
      <c r="C383" s="270"/>
      <c r="D383" s="270"/>
      <c r="E383" s="270"/>
      <c r="F383" s="270"/>
      <c r="G383" s="272"/>
      <c r="H383" s="273"/>
      <c r="I383" s="271"/>
      <c r="J383" s="268"/>
      <c r="K383" s="268"/>
      <c r="L383" s="274"/>
      <c r="M383" s="275"/>
      <c r="N383" s="276"/>
      <c r="P383" s="291" t="str">
        <f>IF(R383 = "", "", COUNT($R$4:R383))</f>
        <v/>
      </c>
      <c r="Q383" s="291" t="str">
        <f t="shared" si="41"/>
        <v/>
      </c>
      <c r="R383" s="292" t="str">
        <f t="shared" si="42"/>
        <v/>
      </c>
      <c r="S383" s="293" t="str">
        <f t="shared" si="44"/>
        <v/>
      </c>
      <c r="T383" s="294" t="str">
        <f t="shared" si="45"/>
        <v/>
      </c>
      <c r="U383" s="295" t="str">
        <f t="shared" si="46"/>
        <v/>
      </c>
      <c r="V383" s="296" t="str">
        <f t="shared" si="47"/>
        <v/>
      </c>
      <c r="W383" s="8"/>
      <c r="AR383" s="2" t="str">
        <f t="shared" si="48"/>
        <v/>
      </c>
      <c r="AS383" s="2" t="str">
        <f t="shared" si="43"/>
        <v/>
      </c>
      <c r="AT383" s="2" t="str">
        <f>IF(AR383="","",IF(AND(H383&gt;='Intersection Mileposts'!$F$5,H383&lt;='Intersection Mileposts'!$G$5),"Y",IF(AND(H383&gt;='Intersection Mileposts'!$F$6,H383&lt;='Intersection Mileposts'!$G$6),"Y",IF(AND(H383&gt;='Intersection Mileposts'!$F$7,H383&lt;='Intersection Mileposts'!$G$7),"Y",IF(AND(H383&gt;='Intersection Mileposts'!$F$8,H383&lt;='Intersection Mileposts'!$G$8),"Y",IF(AND(H383&gt;='Intersection Mileposts'!$F$9,H383&lt;='Intersection Mileposts'!$G$9),"Y",IF(AND(H383&gt;='Intersection Mileposts'!$F$10,H383&lt;='Intersection Mileposts'!$G$10),"Y",IF(AND(H383&gt;='Intersection Mileposts'!$F$11,H383&lt;='Intersection Mileposts'!$G$11),"Y",IF(AND(H383&gt;='Intersection Mileposts'!$F$12,H383&lt;='Intersection Mileposts'!$G$12),"Y",IF(AND(H383&gt;='Intersection Mileposts'!$F$13,H383&lt;='Intersection Mileposts'!$G$13),"Y",IF(AND(H383&gt;='Intersection Mileposts'!$F$14,H383&lt;='Intersection Mileposts'!$G$14),"Y",IF(AND(H383&gt;='Intersection Mileposts'!$F$15,H383&lt;='Intersection Mileposts'!$G$15),"Y",IF(AND(H383&gt;='Intersection Mileposts'!$F$16,H383&lt;='Intersection Mileposts'!$G$16),"Y",IF(AND(H383&gt;='Intersection Mileposts'!$F$17,H383&lt;='Intersection Mileposts'!$G$17),"Y",IF(AND(H383&gt;='Intersection Mileposts'!$F$18,H383&lt;='Intersection Mileposts'!$G$18),"Y",IF(AND(H383&gt;='Intersection Mileposts'!$F$19,H383&lt;='Intersection Mileposts'!$G$19),"Y",IF(AND(H383&gt;='Intersection Mileposts'!$F$20,H383&lt;='Intersection Mileposts'!$G$20),"Y",IF(AND(H383&gt;='Intersection Mileposts'!$F$21,H383&lt;='Intersection Mileposts'!$G$21),"Y",IF(AND(H383&gt;='Intersection Mileposts'!$F$22,H383&lt;='Intersection Mileposts'!$G$22),"Y",IF(AND(H383&gt;='Intersection Mileposts'!$F$23,H383&lt;='Intersection Mileposts'!$G$23),"Y",IF(AND(H383&gt;='Intersection Mileposts'!$F$24,H383&lt;='Intersection Mileposts'!$G$24),"Y",IF(AND(H383&gt;='Intersection Mileposts'!$F$25,H383&lt;='Intersection Mileposts'!$G$25),"Y",IF(AND(H383&gt;='Intersection Mileposts'!$F$26,H383&lt;='Intersection Mileposts'!$G$26),"Y",IF(AND(H383&gt;='Intersection Mileposts'!$F$27,H383&lt;='Intersection Mileposts'!$G$27),"Y",IF(AND(H383&gt;='Intersection Mileposts'!$F$28,H383&lt;='Intersection Mileposts'!$G$28),"Y",IF(AND(H383&gt;='Intersection Mileposts'!$F$29,H383&lt;='Intersection Mileposts'!$G$29),"Y", IF(AND(H383&gt;='Intersection Mileposts'!$F$30,H383&lt;='Intersection Mileposts'!$G$30),"Y",IF(AND(H383&gt;='Intersection Mileposts'!$F$31,H383&lt;='Intersection Mileposts'!$G$31),"Y",IF(AND(H383&gt;='Intersection Mileposts'!$F$32,H383&lt;='Intersection Mileposts'!$G$32),"Y",IF(AND(H383&gt;='Intersection Mileposts'!$F$33,H383&lt;='Intersection Mileposts'!$G$33),"Y",IF(AND(H383&gt;='Intersection Mileposts'!$F$34,H383&lt;='Intersection Mileposts'!$G$34),"Y",IF(AND(H383&gt;='Intersection Mileposts'!$F$35,H383&lt;='Intersection Mileposts'!$G$35),"Y",IF(AND(H383&gt;='Intersection Mileposts'!$F$36,H383&lt;='Intersection Mileposts'!$G$36),"Y",IF(AND(H383&gt;='Intersection Mileposts'!$F$37,H383&lt;='Intersection Mileposts'!$G$37),"Y",IF(AND(H383&gt;='Intersection Mileposts'!$F$38,H383&lt;='Intersection Mileposts'!$G$38),"Y",IF(AND(H383&gt;='Intersection Mileposts'!$F$39,H383&lt;='Intersection Mileposts'!$G$39),"Y","N"))))))))))))))))))))))))))))))))))))</f>
        <v/>
      </c>
    </row>
    <row r="384" spans="1:46" x14ac:dyDescent="0.35">
      <c r="A384" s="271"/>
      <c r="B384" s="269"/>
      <c r="C384" s="270"/>
      <c r="D384" s="270"/>
      <c r="E384" s="270"/>
      <c r="F384" s="270"/>
      <c r="G384" s="272"/>
      <c r="H384" s="273"/>
      <c r="I384" s="271"/>
      <c r="J384" s="268"/>
      <c r="K384" s="268"/>
      <c r="L384" s="274"/>
      <c r="M384" s="275"/>
      <c r="N384" s="276"/>
      <c r="P384" s="291" t="str">
        <f>IF(R384 = "", "", COUNT($R$4:R384))</f>
        <v/>
      </c>
      <c r="Q384" s="291" t="str">
        <f t="shared" si="41"/>
        <v/>
      </c>
      <c r="R384" s="292" t="str">
        <f t="shared" si="42"/>
        <v/>
      </c>
      <c r="S384" s="293" t="str">
        <f t="shared" si="44"/>
        <v/>
      </c>
      <c r="T384" s="294" t="str">
        <f t="shared" si="45"/>
        <v/>
      </c>
      <c r="U384" s="295" t="str">
        <f t="shared" si="46"/>
        <v/>
      </c>
      <c r="V384" s="296" t="str">
        <f t="shared" si="47"/>
        <v/>
      </c>
      <c r="W384" s="8"/>
      <c r="AR384" s="2" t="str">
        <f t="shared" si="48"/>
        <v/>
      </c>
      <c r="AS384" s="2" t="str">
        <f t="shared" si="43"/>
        <v/>
      </c>
      <c r="AT384" s="2" t="str">
        <f>IF(AR384="","",IF(AND(H384&gt;='Intersection Mileposts'!$F$5,H384&lt;='Intersection Mileposts'!$G$5),"Y",IF(AND(H384&gt;='Intersection Mileposts'!$F$6,H384&lt;='Intersection Mileposts'!$G$6),"Y",IF(AND(H384&gt;='Intersection Mileposts'!$F$7,H384&lt;='Intersection Mileposts'!$G$7),"Y",IF(AND(H384&gt;='Intersection Mileposts'!$F$8,H384&lt;='Intersection Mileposts'!$G$8),"Y",IF(AND(H384&gt;='Intersection Mileposts'!$F$9,H384&lt;='Intersection Mileposts'!$G$9),"Y",IF(AND(H384&gt;='Intersection Mileposts'!$F$10,H384&lt;='Intersection Mileposts'!$G$10),"Y",IF(AND(H384&gt;='Intersection Mileposts'!$F$11,H384&lt;='Intersection Mileposts'!$G$11),"Y",IF(AND(H384&gt;='Intersection Mileposts'!$F$12,H384&lt;='Intersection Mileposts'!$G$12),"Y",IF(AND(H384&gt;='Intersection Mileposts'!$F$13,H384&lt;='Intersection Mileposts'!$G$13),"Y",IF(AND(H384&gt;='Intersection Mileposts'!$F$14,H384&lt;='Intersection Mileposts'!$G$14),"Y",IF(AND(H384&gt;='Intersection Mileposts'!$F$15,H384&lt;='Intersection Mileposts'!$G$15),"Y",IF(AND(H384&gt;='Intersection Mileposts'!$F$16,H384&lt;='Intersection Mileposts'!$G$16),"Y",IF(AND(H384&gt;='Intersection Mileposts'!$F$17,H384&lt;='Intersection Mileposts'!$G$17),"Y",IF(AND(H384&gt;='Intersection Mileposts'!$F$18,H384&lt;='Intersection Mileposts'!$G$18),"Y",IF(AND(H384&gt;='Intersection Mileposts'!$F$19,H384&lt;='Intersection Mileposts'!$G$19),"Y",IF(AND(H384&gt;='Intersection Mileposts'!$F$20,H384&lt;='Intersection Mileposts'!$G$20),"Y",IF(AND(H384&gt;='Intersection Mileposts'!$F$21,H384&lt;='Intersection Mileposts'!$G$21),"Y",IF(AND(H384&gt;='Intersection Mileposts'!$F$22,H384&lt;='Intersection Mileposts'!$G$22),"Y",IF(AND(H384&gt;='Intersection Mileposts'!$F$23,H384&lt;='Intersection Mileposts'!$G$23),"Y",IF(AND(H384&gt;='Intersection Mileposts'!$F$24,H384&lt;='Intersection Mileposts'!$G$24),"Y",IF(AND(H384&gt;='Intersection Mileposts'!$F$25,H384&lt;='Intersection Mileposts'!$G$25),"Y",IF(AND(H384&gt;='Intersection Mileposts'!$F$26,H384&lt;='Intersection Mileposts'!$G$26),"Y",IF(AND(H384&gt;='Intersection Mileposts'!$F$27,H384&lt;='Intersection Mileposts'!$G$27),"Y",IF(AND(H384&gt;='Intersection Mileposts'!$F$28,H384&lt;='Intersection Mileposts'!$G$28),"Y",IF(AND(H384&gt;='Intersection Mileposts'!$F$29,H384&lt;='Intersection Mileposts'!$G$29),"Y", IF(AND(H384&gt;='Intersection Mileposts'!$F$30,H384&lt;='Intersection Mileposts'!$G$30),"Y",IF(AND(H384&gt;='Intersection Mileposts'!$F$31,H384&lt;='Intersection Mileposts'!$G$31),"Y",IF(AND(H384&gt;='Intersection Mileposts'!$F$32,H384&lt;='Intersection Mileposts'!$G$32),"Y",IF(AND(H384&gt;='Intersection Mileposts'!$F$33,H384&lt;='Intersection Mileposts'!$G$33),"Y",IF(AND(H384&gt;='Intersection Mileposts'!$F$34,H384&lt;='Intersection Mileposts'!$G$34),"Y",IF(AND(H384&gt;='Intersection Mileposts'!$F$35,H384&lt;='Intersection Mileposts'!$G$35),"Y",IF(AND(H384&gt;='Intersection Mileposts'!$F$36,H384&lt;='Intersection Mileposts'!$G$36),"Y",IF(AND(H384&gt;='Intersection Mileposts'!$F$37,H384&lt;='Intersection Mileposts'!$G$37),"Y",IF(AND(H384&gt;='Intersection Mileposts'!$F$38,H384&lt;='Intersection Mileposts'!$G$38),"Y",IF(AND(H384&gt;='Intersection Mileposts'!$F$39,H384&lt;='Intersection Mileposts'!$G$39),"Y","N"))))))))))))))))))))))))))))))))))))</f>
        <v/>
      </c>
    </row>
    <row r="385" spans="1:46" x14ac:dyDescent="0.35">
      <c r="A385" s="271"/>
      <c r="B385" s="269"/>
      <c r="C385" s="270"/>
      <c r="D385" s="270"/>
      <c r="E385" s="270"/>
      <c r="F385" s="270"/>
      <c r="G385" s="272"/>
      <c r="H385" s="273"/>
      <c r="I385" s="271"/>
      <c r="J385" s="268"/>
      <c r="K385" s="268"/>
      <c r="L385" s="274"/>
      <c r="M385" s="275"/>
      <c r="N385" s="276"/>
      <c r="P385" s="291" t="str">
        <f>IF(R385 = "", "", COUNT($R$4:R385))</f>
        <v/>
      </c>
      <c r="Q385" s="291" t="str">
        <f t="shared" si="41"/>
        <v/>
      </c>
      <c r="R385" s="292" t="str">
        <f t="shared" si="42"/>
        <v/>
      </c>
      <c r="S385" s="293" t="str">
        <f t="shared" si="44"/>
        <v/>
      </c>
      <c r="T385" s="294" t="str">
        <f t="shared" si="45"/>
        <v/>
      </c>
      <c r="U385" s="295" t="str">
        <f t="shared" si="46"/>
        <v/>
      </c>
      <c r="V385" s="296" t="str">
        <f t="shared" si="47"/>
        <v/>
      </c>
      <c r="W385" s="8"/>
      <c r="AR385" s="2" t="str">
        <f t="shared" si="48"/>
        <v/>
      </c>
      <c r="AS385" s="2" t="str">
        <f t="shared" si="43"/>
        <v/>
      </c>
      <c r="AT385" s="2" t="str">
        <f>IF(AR385="","",IF(AND(H385&gt;='Intersection Mileposts'!$F$5,H385&lt;='Intersection Mileposts'!$G$5),"Y",IF(AND(H385&gt;='Intersection Mileposts'!$F$6,H385&lt;='Intersection Mileposts'!$G$6),"Y",IF(AND(H385&gt;='Intersection Mileposts'!$F$7,H385&lt;='Intersection Mileposts'!$G$7),"Y",IF(AND(H385&gt;='Intersection Mileposts'!$F$8,H385&lt;='Intersection Mileposts'!$G$8),"Y",IF(AND(H385&gt;='Intersection Mileposts'!$F$9,H385&lt;='Intersection Mileposts'!$G$9),"Y",IF(AND(H385&gt;='Intersection Mileposts'!$F$10,H385&lt;='Intersection Mileposts'!$G$10),"Y",IF(AND(H385&gt;='Intersection Mileposts'!$F$11,H385&lt;='Intersection Mileposts'!$G$11),"Y",IF(AND(H385&gt;='Intersection Mileposts'!$F$12,H385&lt;='Intersection Mileposts'!$G$12),"Y",IF(AND(H385&gt;='Intersection Mileposts'!$F$13,H385&lt;='Intersection Mileposts'!$G$13),"Y",IF(AND(H385&gt;='Intersection Mileposts'!$F$14,H385&lt;='Intersection Mileposts'!$G$14),"Y",IF(AND(H385&gt;='Intersection Mileposts'!$F$15,H385&lt;='Intersection Mileposts'!$G$15),"Y",IF(AND(H385&gt;='Intersection Mileposts'!$F$16,H385&lt;='Intersection Mileposts'!$G$16),"Y",IF(AND(H385&gt;='Intersection Mileposts'!$F$17,H385&lt;='Intersection Mileposts'!$G$17),"Y",IF(AND(H385&gt;='Intersection Mileposts'!$F$18,H385&lt;='Intersection Mileposts'!$G$18),"Y",IF(AND(H385&gt;='Intersection Mileposts'!$F$19,H385&lt;='Intersection Mileposts'!$G$19),"Y",IF(AND(H385&gt;='Intersection Mileposts'!$F$20,H385&lt;='Intersection Mileposts'!$G$20),"Y",IF(AND(H385&gt;='Intersection Mileposts'!$F$21,H385&lt;='Intersection Mileposts'!$G$21),"Y",IF(AND(H385&gt;='Intersection Mileposts'!$F$22,H385&lt;='Intersection Mileposts'!$G$22),"Y",IF(AND(H385&gt;='Intersection Mileposts'!$F$23,H385&lt;='Intersection Mileposts'!$G$23),"Y",IF(AND(H385&gt;='Intersection Mileposts'!$F$24,H385&lt;='Intersection Mileposts'!$G$24),"Y",IF(AND(H385&gt;='Intersection Mileposts'!$F$25,H385&lt;='Intersection Mileposts'!$G$25),"Y",IF(AND(H385&gt;='Intersection Mileposts'!$F$26,H385&lt;='Intersection Mileposts'!$G$26),"Y",IF(AND(H385&gt;='Intersection Mileposts'!$F$27,H385&lt;='Intersection Mileposts'!$G$27),"Y",IF(AND(H385&gt;='Intersection Mileposts'!$F$28,H385&lt;='Intersection Mileposts'!$G$28),"Y",IF(AND(H385&gt;='Intersection Mileposts'!$F$29,H385&lt;='Intersection Mileposts'!$G$29),"Y", IF(AND(H385&gt;='Intersection Mileposts'!$F$30,H385&lt;='Intersection Mileposts'!$G$30),"Y",IF(AND(H385&gt;='Intersection Mileposts'!$F$31,H385&lt;='Intersection Mileposts'!$G$31),"Y",IF(AND(H385&gt;='Intersection Mileposts'!$F$32,H385&lt;='Intersection Mileposts'!$G$32),"Y",IF(AND(H385&gt;='Intersection Mileposts'!$F$33,H385&lt;='Intersection Mileposts'!$G$33),"Y",IF(AND(H385&gt;='Intersection Mileposts'!$F$34,H385&lt;='Intersection Mileposts'!$G$34),"Y",IF(AND(H385&gt;='Intersection Mileposts'!$F$35,H385&lt;='Intersection Mileposts'!$G$35),"Y",IF(AND(H385&gt;='Intersection Mileposts'!$F$36,H385&lt;='Intersection Mileposts'!$G$36),"Y",IF(AND(H385&gt;='Intersection Mileposts'!$F$37,H385&lt;='Intersection Mileposts'!$G$37),"Y",IF(AND(H385&gt;='Intersection Mileposts'!$F$38,H385&lt;='Intersection Mileposts'!$G$38),"Y",IF(AND(H385&gt;='Intersection Mileposts'!$F$39,H385&lt;='Intersection Mileposts'!$G$39),"Y","N"))))))))))))))))))))))))))))))))))))</f>
        <v/>
      </c>
    </row>
    <row r="386" spans="1:46" x14ac:dyDescent="0.35">
      <c r="A386" s="271"/>
      <c r="B386" s="269"/>
      <c r="C386" s="270"/>
      <c r="D386" s="270"/>
      <c r="E386" s="270"/>
      <c r="F386" s="270"/>
      <c r="G386" s="272"/>
      <c r="H386" s="273"/>
      <c r="I386" s="271"/>
      <c r="J386" s="268"/>
      <c r="K386" s="268"/>
      <c r="L386" s="274"/>
      <c r="M386" s="275"/>
      <c r="N386" s="276"/>
      <c r="P386" s="291" t="str">
        <f>IF(R386 = "", "", COUNT($R$4:R386))</f>
        <v/>
      </c>
      <c r="Q386" s="291" t="str">
        <f t="shared" si="41"/>
        <v/>
      </c>
      <c r="R386" s="292" t="str">
        <f t="shared" si="42"/>
        <v/>
      </c>
      <c r="S386" s="293" t="str">
        <f t="shared" si="44"/>
        <v/>
      </c>
      <c r="T386" s="294" t="str">
        <f t="shared" si="45"/>
        <v/>
      </c>
      <c r="U386" s="295" t="str">
        <f t="shared" si="46"/>
        <v/>
      </c>
      <c r="V386" s="296" t="str">
        <f t="shared" si="47"/>
        <v/>
      </c>
      <c r="W386" s="8"/>
      <c r="AR386" s="2" t="str">
        <f t="shared" si="48"/>
        <v/>
      </c>
      <c r="AS386" s="2" t="str">
        <f t="shared" si="43"/>
        <v/>
      </c>
      <c r="AT386" s="2" t="str">
        <f>IF(AR386="","",IF(AND(H386&gt;='Intersection Mileposts'!$F$5,H386&lt;='Intersection Mileposts'!$G$5),"Y",IF(AND(H386&gt;='Intersection Mileposts'!$F$6,H386&lt;='Intersection Mileposts'!$G$6),"Y",IF(AND(H386&gt;='Intersection Mileposts'!$F$7,H386&lt;='Intersection Mileposts'!$G$7),"Y",IF(AND(H386&gt;='Intersection Mileposts'!$F$8,H386&lt;='Intersection Mileposts'!$G$8),"Y",IF(AND(H386&gt;='Intersection Mileposts'!$F$9,H386&lt;='Intersection Mileposts'!$G$9),"Y",IF(AND(H386&gt;='Intersection Mileposts'!$F$10,H386&lt;='Intersection Mileposts'!$G$10),"Y",IF(AND(H386&gt;='Intersection Mileposts'!$F$11,H386&lt;='Intersection Mileposts'!$G$11),"Y",IF(AND(H386&gt;='Intersection Mileposts'!$F$12,H386&lt;='Intersection Mileposts'!$G$12),"Y",IF(AND(H386&gt;='Intersection Mileposts'!$F$13,H386&lt;='Intersection Mileposts'!$G$13),"Y",IF(AND(H386&gt;='Intersection Mileposts'!$F$14,H386&lt;='Intersection Mileposts'!$G$14),"Y",IF(AND(H386&gt;='Intersection Mileposts'!$F$15,H386&lt;='Intersection Mileposts'!$G$15),"Y",IF(AND(H386&gt;='Intersection Mileposts'!$F$16,H386&lt;='Intersection Mileposts'!$G$16),"Y",IF(AND(H386&gt;='Intersection Mileposts'!$F$17,H386&lt;='Intersection Mileposts'!$G$17),"Y",IF(AND(H386&gt;='Intersection Mileposts'!$F$18,H386&lt;='Intersection Mileposts'!$G$18),"Y",IF(AND(H386&gt;='Intersection Mileposts'!$F$19,H386&lt;='Intersection Mileposts'!$G$19),"Y",IF(AND(H386&gt;='Intersection Mileposts'!$F$20,H386&lt;='Intersection Mileposts'!$G$20),"Y",IF(AND(H386&gt;='Intersection Mileposts'!$F$21,H386&lt;='Intersection Mileposts'!$G$21),"Y",IF(AND(H386&gt;='Intersection Mileposts'!$F$22,H386&lt;='Intersection Mileposts'!$G$22),"Y",IF(AND(H386&gt;='Intersection Mileposts'!$F$23,H386&lt;='Intersection Mileposts'!$G$23),"Y",IF(AND(H386&gt;='Intersection Mileposts'!$F$24,H386&lt;='Intersection Mileposts'!$G$24),"Y",IF(AND(H386&gt;='Intersection Mileposts'!$F$25,H386&lt;='Intersection Mileposts'!$G$25),"Y",IF(AND(H386&gt;='Intersection Mileposts'!$F$26,H386&lt;='Intersection Mileposts'!$G$26),"Y",IF(AND(H386&gt;='Intersection Mileposts'!$F$27,H386&lt;='Intersection Mileposts'!$G$27),"Y",IF(AND(H386&gt;='Intersection Mileposts'!$F$28,H386&lt;='Intersection Mileposts'!$G$28),"Y",IF(AND(H386&gt;='Intersection Mileposts'!$F$29,H386&lt;='Intersection Mileposts'!$G$29),"Y", IF(AND(H386&gt;='Intersection Mileposts'!$F$30,H386&lt;='Intersection Mileposts'!$G$30),"Y",IF(AND(H386&gt;='Intersection Mileposts'!$F$31,H386&lt;='Intersection Mileposts'!$G$31),"Y",IF(AND(H386&gt;='Intersection Mileposts'!$F$32,H386&lt;='Intersection Mileposts'!$G$32),"Y",IF(AND(H386&gt;='Intersection Mileposts'!$F$33,H386&lt;='Intersection Mileposts'!$G$33),"Y",IF(AND(H386&gt;='Intersection Mileposts'!$F$34,H386&lt;='Intersection Mileposts'!$G$34),"Y",IF(AND(H386&gt;='Intersection Mileposts'!$F$35,H386&lt;='Intersection Mileposts'!$G$35),"Y",IF(AND(H386&gt;='Intersection Mileposts'!$F$36,H386&lt;='Intersection Mileposts'!$G$36),"Y",IF(AND(H386&gt;='Intersection Mileposts'!$F$37,H386&lt;='Intersection Mileposts'!$G$37),"Y",IF(AND(H386&gt;='Intersection Mileposts'!$F$38,H386&lt;='Intersection Mileposts'!$G$38),"Y",IF(AND(H386&gt;='Intersection Mileposts'!$F$39,H386&lt;='Intersection Mileposts'!$G$39),"Y","N"))))))))))))))))))))))))))))))))))))</f>
        <v/>
      </c>
    </row>
    <row r="387" spans="1:46" x14ac:dyDescent="0.35">
      <c r="A387" s="271"/>
      <c r="B387" s="269"/>
      <c r="C387" s="270"/>
      <c r="D387" s="270"/>
      <c r="E387" s="270"/>
      <c r="F387" s="270"/>
      <c r="G387" s="272"/>
      <c r="H387" s="273"/>
      <c r="I387" s="271"/>
      <c r="J387" s="268"/>
      <c r="K387" s="268"/>
      <c r="L387" s="274"/>
      <c r="M387" s="275"/>
      <c r="N387" s="276"/>
      <c r="P387" s="291" t="str">
        <f>IF(R387 = "", "", COUNT($R$4:R387))</f>
        <v/>
      </c>
      <c r="Q387" s="291" t="str">
        <f t="shared" si="41"/>
        <v/>
      </c>
      <c r="R387" s="292" t="str">
        <f t="shared" si="42"/>
        <v/>
      </c>
      <c r="S387" s="293" t="str">
        <f t="shared" si="44"/>
        <v/>
      </c>
      <c r="T387" s="294" t="str">
        <f t="shared" si="45"/>
        <v/>
      </c>
      <c r="U387" s="295" t="str">
        <f t="shared" si="46"/>
        <v/>
      </c>
      <c r="V387" s="296" t="str">
        <f t="shared" si="47"/>
        <v/>
      </c>
      <c r="W387" s="8"/>
      <c r="AR387" s="2" t="str">
        <f t="shared" si="48"/>
        <v/>
      </c>
      <c r="AS387" s="2" t="str">
        <f t="shared" si="43"/>
        <v/>
      </c>
      <c r="AT387" s="2" t="str">
        <f>IF(AR387="","",IF(AND(H387&gt;='Intersection Mileposts'!$F$5,H387&lt;='Intersection Mileposts'!$G$5),"Y",IF(AND(H387&gt;='Intersection Mileposts'!$F$6,H387&lt;='Intersection Mileposts'!$G$6),"Y",IF(AND(H387&gt;='Intersection Mileposts'!$F$7,H387&lt;='Intersection Mileposts'!$G$7),"Y",IF(AND(H387&gt;='Intersection Mileposts'!$F$8,H387&lt;='Intersection Mileposts'!$G$8),"Y",IF(AND(H387&gt;='Intersection Mileposts'!$F$9,H387&lt;='Intersection Mileposts'!$G$9),"Y",IF(AND(H387&gt;='Intersection Mileposts'!$F$10,H387&lt;='Intersection Mileposts'!$G$10),"Y",IF(AND(H387&gt;='Intersection Mileposts'!$F$11,H387&lt;='Intersection Mileposts'!$G$11),"Y",IF(AND(H387&gt;='Intersection Mileposts'!$F$12,H387&lt;='Intersection Mileposts'!$G$12),"Y",IF(AND(H387&gt;='Intersection Mileposts'!$F$13,H387&lt;='Intersection Mileposts'!$G$13),"Y",IF(AND(H387&gt;='Intersection Mileposts'!$F$14,H387&lt;='Intersection Mileposts'!$G$14),"Y",IF(AND(H387&gt;='Intersection Mileposts'!$F$15,H387&lt;='Intersection Mileposts'!$G$15),"Y",IF(AND(H387&gt;='Intersection Mileposts'!$F$16,H387&lt;='Intersection Mileposts'!$G$16),"Y",IF(AND(H387&gt;='Intersection Mileposts'!$F$17,H387&lt;='Intersection Mileposts'!$G$17),"Y",IF(AND(H387&gt;='Intersection Mileposts'!$F$18,H387&lt;='Intersection Mileposts'!$G$18),"Y",IF(AND(H387&gt;='Intersection Mileposts'!$F$19,H387&lt;='Intersection Mileposts'!$G$19),"Y",IF(AND(H387&gt;='Intersection Mileposts'!$F$20,H387&lt;='Intersection Mileposts'!$G$20),"Y",IF(AND(H387&gt;='Intersection Mileposts'!$F$21,H387&lt;='Intersection Mileposts'!$G$21),"Y",IF(AND(H387&gt;='Intersection Mileposts'!$F$22,H387&lt;='Intersection Mileposts'!$G$22),"Y",IF(AND(H387&gt;='Intersection Mileposts'!$F$23,H387&lt;='Intersection Mileposts'!$G$23),"Y",IF(AND(H387&gt;='Intersection Mileposts'!$F$24,H387&lt;='Intersection Mileposts'!$G$24),"Y",IF(AND(H387&gt;='Intersection Mileposts'!$F$25,H387&lt;='Intersection Mileposts'!$G$25),"Y",IF(AND(H387&gt;='Intersection Mileposts'!$F$26,H387&lt;='Intersection Mileposts'!$G$26),"Y",IF(AND(H387&gt;='Intersection Mileposts'!$F$27,H387&lt;='Intersection Mileposts'!$G$27),"Y",IF(AND(H387&gt;='Intersection Mileposts'!$F$28,H387&lt;='Intersection Mileposts'!$G$28),"Y",IF(AND(H387&gt;='Intersection Mileposts'!$F$29,H387&lt;='Intersection Mileposts'!$G$29),"Y", IF(AND(H387&gt;='Intersection Mileposts'!$F$30,H387&lt;='Intersection Mileposts'!$G$30),"Y",IF(AND(H387&gt;='Intersection Mileposts'!$F$31,H387&lt;='Intersection Mileposts'!$G$31),"Y",IF(AND(H387&gt;='Intersection Mileposts'!$F$32,H387&lt;='Intersection Mileposts'!$G$32),"Y",IF(AND(H387&gt;='Intersection Mileposts'!$F$33,H387&lt;='Intersection Mileposts'!$G$33),"Y",IF(AND(H387&gt;='Intersection Mileposts'!$F$34,H387&lt;='Intersection Mileposts'!$G$34),"Y",IF(AND(H387&gt;='Intersection Mileposts'!$F$35,H387&lt;='Intersection Mileposts'!$G$35),"Y",IF(AND(H387&gt;='Intersection Mileposts'!$F$36,H387&lt;='Intersection Mileposts'!$G$36),"Y",IF(AND(H387&gt;='Intersection Mileposts'!$F$37,H387&lt;='Intersection Mileposts'!$G$37),"Y",IF(AND(H387&gt;='Intersection Mileposts'!$F$38,H387&lt;='Intersection Mileposts'!$G$38),"Y",IF(AND(H387&gt;='Intersection Mileposts'!$F$39,H387&lt;='Intersection Mileposts'!$G$39),"Y","N"))))))))))))))))))))))))))))))))))))</f>
        <v/>
      </c>
    </row>
    <row r="388" spans="1:46" x14ac:dyDescent="0.35">
      <c r="A388" s="271"/>
      <c r="B388" s="269"/>
      <c r="C388" s="270"/>
      <c r="D388" s="270"/>
      <c r="E388" s="270"/>
      <c r="F388" s="270"/>
      <c r="G388" s="272"/>
      <c r="H388" s="273"/>
      <c r="I388" s="271"/>
      <c r="J388" s="268"/>
      <c r="K388" s="268"/>
      <c r="L388" s="274"/>
      <c r="M388" s="275"/>
      <c r="N388" s="276"/>
      <c r="P388" s="291" t="str">
        <f>IF(R388 = "", "", COUNT($R$4:R388))</f>
        <v/>
      </c>
      <c r="Q388" s="291" t="str">
        <f t="shared" ref="Q388:Q451" si="49">IF(B388="", "", YEAR(B388))</f>
        <v/>
      </c>
      <c r="R388" s="292" t="str">
        <f t="shared" ref="R388:R451" si="50">IF(A388="", "", IF(G388="",1,IF(G388="O",1,IF(G388="C",8.4,IF(G388="B",8.4,IF(G388="A",76.8,IF(G388="K",76.8,"ERR")))))))</f>
        <v/>
      </c>
      <c r="S388" s="293" t="str">
        <f t="shared" si="44"/>
        <v/>
      </c>
      <c r="T388" s="294" t="str">
        <f t="shared" si="45"/>
        <v/>
      </c>
      <c r="U388" s="295" t="str">
        <f t="shared" si="46"/>
        <v/>
      </c>
      <c r="V388" s="296" t="str">
        <f t="shared" si="47"/>
        <v/>
      </c>
      <c r="W388" s="8"/>
      <c r="AR388" s="2" t="str">
        <f t="shared" si="48"/>
        <v/>
      </c>
      <c r="AS388" s="2" t="str">
        <f t="shared" ref="AS388:AS451" si="51">IF(OR(M388="Y",N388="Y"),"Y","")</f>
        <v/>
      </c>
      <c r="AT388" s="2" t="str">
        <f>IF(AR388="","",IF(AND(H388&gt;='Intersection Mileposts'!$F$5,H388&lt;='Intersection Mileposts'!$G$5),"Y",IF(AND(H388&gt;='Intersection Mileposts'!$F$6,H388&lt;='Intersection Mileposts'!$G$6),"Y",IF(AND(H388&gt;='Intersection Mileposts'!$F$7,H388&lt;='Intersection Mileposts'!$G$7),"Y",IF(AND(H388&gt;='Intersection Mileposts'!$F$8,H388&lt;='Intersection Mileposts'!$G$8),"Y",IF(AND(H388&gt;='Intersection Mileposts'!$F$9,H388&lt;='Intersection Mileposts'!$G$9),"Y",IF(AND(H388&gt;='Intersection Mileposts'!$F$10,H388&lt;='Intersection Mileposts'!$G$10),"Y",IF(AND(H388&gt;='Intersection Mileposts'!$F$11,H388&lt;='Intersection Mileposts'!$G$11),"Y",IF(AND(H388&gt;='Intersection Mileposts'!$F$12,H388&lt;='Intersection Mileposts'!$G$12),"Y",IF(AND(H388&gt;='Intersection Mileposts'!$F$13,H388&lt;='Intersection Mileposts'!$G$13),"Y",IF(AND(H388&gt;='Intersection Mileposts'!$F$14,H388&lt;='Intersection Mileposts'!$G$14),"Y",IF(AND(H388&gt;='Intersection Mileposts'!$F$15,H388&lt;='Intersection Mileposts'!$G$15),"Y",IF(AND(H388&gt;='Intersection Mileposts'!$F$16,H388&lt;='Intersection Mileposts'!$G$16),"Y",IF(AND(H388&gt;='Intersection Mileposts'!$F$17,H388&lt;='Intersection Mileposts'!$G$17),"Y",IF(AND(H388&gt;='Intersection Mileposts'!$F$18,H388&lt;='Intersection Mileposts'!$G$18),"Y",IF(AND(H388&gt;='Intersection Mileposts'!$F$19,H388&lt;='Intersection Mileposts'!$G$19),"Y",IF(AND(H388&gt;='Intersection Mileposts'!$F$20,H388&lt;='Intersection Mileposts'!$G$20),"Y",IF(AND(H388&gt;='Intersection Mileposts'!$F$21,H388&lt;='Intersection Mileposts'!$G$21),"Y",IF(AND(H388&gt;='Intersection Mileposts'!$F$22,H388&lt;='Intersection Mileposts'!$G$22),"Y",IF(AND(H388&gt;='Intersection Mileposts'!$F$23,H388&lt;='Intersection Mileposts'!$G$23),"Y",IF(AND(H388&gt;='Intersection Mileposts'!$F$24,H388&lt;='Intersection Mileposts'!$G$24),"Y",IF(AND(H388&gt;='Intersection Mileposts'!$F$25,H388&lt;='Intersection Mileposts'!$G$25),"Y",IF(AND(H388&gt;='Intersection Mileposts'!$F$26,H388&lt;='Intersection Mileposts'!$G$26),"Y",IF(AND(H388&gt;='Intersection Mileposts'!$F$27,H388&lt;='Intersection Mileposts'!$G$27),"Y",IF(AND(H388&gt;='Intersection Mileposts'!$F$28,H388&lt;='Intersection Mileposts'!$G$28),"Y",IF(AND(H388&gt;='Intersection Mileposts'!$F$29,H388&lt;='Intersection Mileposts'!$G$29),"Y", IF(AND(H388&gt;='Intersection Mileposts'!$F$30,H388&lt;='Intersection Mileposts'!$G$30),"Y",IF(AND(H388&gt;='Intersection Mileposts'!$F$31,H388&lt;='Intersection Mileposts'!$G$31),"Y",IF(AND(H388&gt;='Intersection Mileposts'!$F$32,H388&lt;='Intersection Mileposts'!$G$32),"Y",IF(AND(H388&gt;='Intersection Mileposts'!$F$33,H388&lt;='Intersection Mileposts'!$G$33),"Y",IF(AND(H388&gt;='Intersection Mileposts'!$F$34,H388&lt;='Intersection Mileposts'!$G$34),"Y",IF(AND(H388&gt;='Intersection Mileposts'!$F$35,H388&lt;='Intersection Mileposts'!$G$35),"Y",IF(AND(H388&gt;='Intersection Mileposts'!$F$36,H388&lt;='Intersection Mileposts'!$G$36),"Y",IF(AND(H388&gt;='Intersection Mileposts'!$F$37,H388&lt;='Intersection Mileposts'!$G$37),"Y",IF(AND(H388&gt;='Intersection Mileposts'!$F$38,H388&lt;='Intersection Mileposts'!$G$38),"Y",IF(AND(H388&gt;='Intersection Mileposts'!$F$39,H388&lt;='Intersection Mileposts'!$G$39),"Y","N"))))))))))))))))))))))))))))))))))))</f>
        <v/>
      </c>
    </row>
    <row r="389" spans="1:46" x14ac:dyDescent="0.35">
      <c r="A389" s="271"/>
      <c r="B389" s="269"/>
      <c r="C389" s="270"/>
      <c r="D389" s="270"/>
      <c r="E389" s="270"/>
      <c r="F389" s="270"/>
      <c r="G389" s="272"/>
      <c r="H389" s="273"/>
      <c r="I389" s="271"/>
      <c r="J389" s="268"/>
      <c r="K389" s="268"/>
      <c r="L389" s="274"/>
      <c r="M389" s="275"/>
      <c r="N389" s="276"/>
      <c r="P389" s="291" t="str">
        <f>IF(R389 = "", "", COUNT($R$4:R389))</f>
        <v/>
      </c>
      <c r="Q389" s="291" t="str">
        <f t="shared" si="49"/>
        <v/>
      </c>
      <c r="R389" s="292" t="str">
        <f t="shared" si="50"/>
        <v/>
      </c>
      <c r="S389" s="293" t="str">
        <f t="shared" ref="S389:S452" si="52">IF(M389&lt;&gt;"",R389,"")</f>
        <v/>
      </c>
      <c r="T389" s="294" t="str">
        <f t="shared" ref="T389:T452" si="53">IF(IF(M389&lt;&gt;"",G389,"")=0, "O", IF(M389&lt;&gt;"",G389,""))</f>
        <v/>
      </c>
      <c r="U389" s="295" t="str">
        <f t="shared" ref="U389:U452" si="54">IF(N389&lt;&gt;"",R389,"")</f>
        <v/>
      </c>
      <c r="V389" s="296" t="str">
        <f t="shared" ref="V389:V452" si="55">IF(IF(N389&lt;&gt;"",G389,"")=0, "O", IF(N389&lt;&gt;"",G389,""))</f>
        <v/>
      </c>
      <c r="W389" s="8"/>
      <c r="AR389" s="2" t="str">
        <f t="shared" ref="AR389:AR452" si="56">IF(P389&gt;0, P389, "")</f>
        <v/>
      </c>
      <c r="AS389" s="2" t="str">
        <f t="shared" si="51"/>
        <v/>
      </c>
      <c r="AT389" s="2" t="str">
        <f>IF(AR389="","",IF(AND(H389&gt;='Intersection Mileposts'!$F$5,H389&lt;='Intersection Mileposts'!$G$5),"Y",IF(AND(H389&gt;='Intersection Mileposts'!$F$6,H389&lt;='Intersection Mileposts'!$G$6),"Y",IF(AND(H389&gt;='Intersection Mileposts'!$F$7,H389&lt;='Intersection Mileposts'!$G$7),"Y",IF(AND(H389&gt;='Intersection Mileposts'!$F$8,H389&lt;='Intersection Mileposts'!$G$8),"Y",IF(AND(H389&gt;='Intersection Mileposts'!$F$9,H389&lt;='Intersection Mileposts'!$G$9),"Y",IF(AND(H389&gt;='Intersection Mileposts'!$F$10,H389&lt;='Intersection Mileposts'!$G$10),"Y",IF(AND(H389&gt;='Intersection Mileposts'!$F$11,H389&lt;='Intersection Mileposts'!$G$11),"Y",IF(AND(H389&gt;='Intersection Mileposts'!$F$12,H389&lt;='Intersection Mileposts'!$G$12),"Y",IF(AND(H389&gt;='Intersection Mileposts'!$F$13,H389&lt;='Intersection Mileposts'!$G$13),"Y",IF(AND(H389&gt;='Intersection Mileposts'!$F$14,H389&lt;='Intersection Mileposts'!$G$14),"Y",IF(AND(H389&gt;='Intersection Mileposts'!$F$15,H389&lt;='Intersection Mileposts'!$G$15),"Y",IF(AND(H389&gt;='Intersection Mileposts'!$F$16,H389&lt;='Intersection Mileposts'!$G$16),"Y",IF(AND(H389&gt;='Intersection Mileposts'!$F$17,H389&lt;='Intersection Mileposts'!$G$17),"Y",IF(AND(H389&gt;='Intersection Mileposts'!$F$18,H389&lt;='Intersection Mileposts'!$G$18),"Y",IF(AND(H389&gt;='Intersection Mileposts'!$F$19,H389&lt;='Intersection Mileposts'!$G$19),"Y",IF(AND(H389&gt;='Intersection Mileposts'!$F$20,H389&lt;='Intersection Mileposts'!$G$20),"Y",IF(AND(H389&gt;='Intersection Mileposts'!$F$21,H389&lt;='Intersection Mileposts'!$G$21),"Y",IF(AND(H389&gt;='Intersection Mileposts'!$F$22,H389&lt;='Intersection Mileposts'!$G$22),"Y",IF(AND(H389&gt;='Intersection Mileposts'!$F$23,H389&lt;='Intersection Mileposts'!$G$23),"Y",IF(AND(H389&gt;='Intersection Mileposts'!$F$24,H389&lt;='Intersection Mileposts'!$G$24),"Y",IF(AND(H389&gt;='Intersection Mileposts'!$F$25,H389&lt;='Intersection Mileposts'!$G$25),"Y",IF(AND(H389&gt;='Intersection Mileposts'!$F$26,H389&lt;='Intersection Mileposts'!$G$26),"Y",IF(AND(H389&gt;='Intersection Mileposts'!$F$27,H389&lt;='Intersection Mileposts'!$G$27),"Y",IF(AND(H389&gt;='Intersection Mileposts'!$F$28,H389&lt;='Intersection Mileposts'!$G$28),"Y",IF(AND(H389&gt;='Intersection Mileposts'!$F$29,H389&lt;='Intersection Mileposts'!$G$29),"Y", IF(AND(H389&gt;='Intersection Mileposts'!$F$30,H389&lt;='Intersection Mileposts'!$G$30),"Y",IF(AND(H389&gt;='Intersection Mileposts'!$F$31,H389&lt;='Intersection Mileposts'!$G$31),"Y",IF(AND(H389&gt;='Intersection Mileposts'!$F$32,H389&lt;='Intersection Mileposts'!$G$32),"Y",IF(AND(H389&gt;='Intersection Mileposts'!$F$33,H389&lt;='Intersection Mileposts'!$G$33),"Y",IF(AND(H389&gt;='Intersection Mileposts'!$F$34,H389&lt;='Intersection Mileposts'!$G$34),"Y",IF(AND(H389&gt;='Intersection Mileposts'!$F$35,H389&lt;='Intersection Mileposts'!$G$35),"Y",IF(AND(H389&gt;='Intersection Mileposts'!$F$36,H389&lt;='Intersection Mileposts'!$G$36),"Y",IF(AND(H389&gt;='Intersection Mileposts'!$F$37,H389&lt;='Intersection Mileposts'!$G$37),"Y",IF(AND(H389&gt;='Intersection Mileposts'!$F$38,H389&lt;='Intersection Mileposts'!$G$38),"Y",IF(AND(H389&gt;='Intersection Mileposts'!$F$39,H389&lt;='Intersection Mileposts'!$G$39),"Y","N"))))))))))))))))))))))))))))))))))))</f>
        <v/>
      </c>
    </row>
    <row r="390" spans="1:46" x14ac:dyDescent="0.35">
      <c r="A390" s="271"/>
      <c r="B390" s="269"/>
      <c r="C390" s="270"/>
      <c r="D390" s="270"/>
      <c r="E390" s="270"/>
      <c r="F390" s="270"/>
      <c r="G390" s="272"/>
      <c r="H390" s="273"/>
      <c r="I390" s="271"/>
      <c r="J390" s="268"/>
      <c r="K390" s="268"/>
      <c r="L390" s="274"/>
      <c r="M390" s="275"/>
      <c r="N390" s="276"/>
      <c r="P390" s="291" t="str">
        <f>IF(R390 = "", "", COUNT($R$4:R390))</f>
        <v/>
      </c>
      <c r="Q390" s="291" t="str">
        <f t="shared" si="49"/>
        <v/>
      </c>
      <c r="R390" s="292" t="str">
        <f t="shared" si="50"/>
        <v/>
      </c>
      <c r="S390" s="293" t="str">
        <f t="shared" si="52"/>
        <v/>
      </c>
      <c r="T390" s="294" t="str">
        <f t="shared" si="53"/>
        <v/>
      </c>
      <c r="U390" s="295" t="str">
        <f t="shared" si="54"/>
        <v/>
      </c>
      <c r="V390" s="296" t="str">
        <f t="shared" si="55"/>
        <v/>
      </c>
      <c r="W390" s="8"/>
      <c r="AR390" s="2" t="str">
        <f t="shared" si="56"/>
        <v/>
      </c>
      <c r="AS390" s="2" t="str">
        <f t="shared" si="51"/>
        <v/>
      </c>
      <c r="AT390" s="2" t="str">
        <f>IF(AR390="","",IF(AND(H390&gt;='Intersection Mileposts'!$F$5,H390&lt;='Intersection Mileposts'!$G$5),"Y",IF(AND(H390&gt;='Intersection Mileposts'!$F$6,H390&lt;='Intersection Mileposts'!$G$6),"Y",IF(AND(H390&gt;='Intersection Mileposts'!$F$7,H390&lt;='Intersection Mileposts'!$G$7),"Y",IF(AND(H390&gt;='Intersection Mileposts'!$F$8,H390&lt;='Intersection Mileposts'!$G$8),"Y",IF(AND(H390&gt;='Intersection Mileposts'!$F$9,H390&lt;='Intersection Mileposts'!$G$9),"Y",IF(AND(H390&gt;='Intersection Mileposts'!$F$10,H390&lt;='Intersection Mileposts'!$G$10),"Y",IF(AND(H390&gt;='Intersection Mileposts'!$F$11,H390&lt;='Intersection Mileposts'!$G$11),"Y",IF(AND(H390&gt;='Intersection Mileposts'!$F$12,H390&lt;='Intersection Mileposts'!$G$12),"Y",IF(AND(H390&gt;='Intersection Mileposts'!$F$13,H390&lt;='Intersection Mileposts'!$G$13),"Y",IF(AND(H390&gt;='Intersection Mileposts'!$F$14,H390&lt;='Intersection Mileposts'!$G$14),"Y",IF(AND(H390&gt;='Intersection Mileposts'!$F$15,H390&lt;='Intersection Mileposts'!$G$15),"Y",IF(AND(H390&gt;='Intersection Mileposts'!$F$16,H390&lt;='Intersection Mileposts'!$G$16),"Y",IF(AND(H390&gt;='Intersection Mileposts'!$F$17,H390&lt;='Intersection Mileposts'!$G$17),"Y",IF(AND(H390&gt;='Intersection Mileposts'!$F$18,H390&lt;='Intersection Mileposts'!$G$18),"Y",IF(AND(H390&gt;='Intersection Mileposts'!$F$19,H390&lt;='Intersection Mileposts'!$G$19),"Y",IF(AND(H390&gt;='Intersection Mileposts'!$F$20,H390&lt;='Intersection Mileposts'!$G$20),"Y",IF(AND(H390&gt;='Intersection Mileposts'!$F$21,H390&lt;='Intersection Mileposts'!$G$21),"Y",IF(AND(H390&gt;='Intersection Mileposts'!$F$22,H390&lt;='Intersection Mileposts'!$G$22),"Y",IF(AND(H390&gt;='Intersection Mileposts'!$F$23,H390&lt;='Intersection Mileposts'!$G$23),"Y",IF(AND(H390&gt;='Intersection Mileposts'!$F$24,H390&lt;='Intersection Mileposts'!$G$24),"Y",IF(AND(H390&gt;='Intersection Mileposts'!$F$25,H390&lt;='Intersection Mileposts'!$G$25),"Y",IF(AND(H390&gt;='Intersection Mileposts'!$F$26,H390&lt;='Intersection Mileposts'!$G$26),"Y",IF(AND(H390&gt;='Intersection Mileposts'!$F$27,H390&lt;='Intersection Mileposts'!$G$27),"Y",IF(AND(H390&gt;='Intersection Mileposts'!$F$28,H390&lt;='Intersection Mileposts'!$G$28),"Y",IF(AND(H390&gt;='Intersection Mileposts'!$F$29,H390&lt;='Intersection Mileposts'!$G$29),"Y", IF(AND(H390&gt;='Intersection Mileposts'!$F$30,H390&lt;='Intersection Mileposts'!$G$30),"Y",IF(AND(H390&gt;='Intersection Mileposts'!$F$31,H390&lt;='Intersection Mileposts'!$G$31),"Y",IF(AND(H390&gt;='Intersection Mileposts'!$F$32,H390&lt;='Intersection Mileposts'!$G$32),"Y",IF(AND(H390&gt;='Intersection Mileposts'!$F$33,H390&lt;='Intersection Mileposts'!$G$33),"Y",IF(AND(H390&gt;='Intersection Mileposts'!$F$34,H390&lt;='Intersection Mileposts'!$G$34),"Y",IF(AND(H390&gt;='Intersection Mileposts'!$F$35,H390&lt;='Intersection Mileposts'!$G$35),"Y",IF(AND(H390&gt;='Intersection Mileposts'!$F$36,H390&lt;='Intersection Mileposts'!$G$36),"Y",IF(AND(H390&gt;='Intersection Mileposts'!$F$37,H390&lt;='Intersection Mileposts'!$G$37),"Y",IF(AND(H390&gt;='Intersection Mileposts'!$F$38,H390&lt;='Intersection Mileposts'!$G$38),"Y",IF(AND(H390&gt;='Intersection Mileposts'!$F$39,H390&lt;='Intersection Mileposts'!$G$39),"Y","N"))))))))))))))))))))))))))))))))))))</f>
        <v/>
      </c>
    </row>
    <row r="391" spans="1:46" x14ac:dyDescent="0.35">
      <c r="A391" s="271"/>
      <c r="B391" s="269"/>
      <c r="C391" s="270"/>
      <c r="D391" s="270"/>
      <c r="E391" s="270"/>
      <c r="F391" s="270"/>
      <c r="G391" s="272"/>
      <c r="H391" s="273"/>
      <c r="I391" s="271"/>
      <c r="J391" s="268"/>
      <c r="K391" s="268"/>
      <c r="L391" s="274"/>
      <c r="M391" s="275"/>
      <c r="N391" s="276"/>
      <c r="P391" s="291" t="str">
        <f>IF(R391 = "", "", COUNT($R$4:R391))</f>
        <v/>
      </c>
      <c r="Q391" s="291" t="str">
        <f t="shared" si="49"/>
        <v/>
      </c>
      <c r="R391" s="292" t="str">
        <f t="shared" si="50"/>
        <v/>
      </c>
      <c r="S391" s="293" t="str">
        <f t="shared" si="52"/>
        <v/>
      </c>
      <c r="T391" s="294" t="str">
        <f t="shared" si="53"/>
        <v/>
      </c>
      <c r="U391" s="295" t="str">
        <f t="shared" si="54"/>
        <v/>
      </c>
      <c r="V391" s="296" t="str">
        <f t="shared" si="55"/>
        <v/>
      </c>
      <c r="W391" s="8"/>
      <c r="AR391" s="2" t="str">
        <f t="shared" si="56"/>
        <v/>
      </c>
      <c r="AS391" s="2" t="str">
        <f t="shared" si="51"/>
        <v/>
      </c>
      <c r="AT391" s="2" t="str">
        <f>IF(AR391="","",IF(AND(H391&gt;='Intersection Mileposts'!$F$5,H391&lt;='Intersection Mileposts'!$G$5),"Y",IF(AND(H391&gt;='Intersection Mileposts'!$F$6,H391&lt;='Intersection Mileposts'!$G$6),"Y",IF(AND(H391&gt;='Intersection Mileposts'!$F$7,H391&lt;='Intersection Mileposts'!$G$7),"Y",IF(AND(H391&gt;='Intersection Mileposts'!$F$8,H391&lt;='Intersection Mileposts'!$G$8),"Y",IF(AND(H391&gt;='Intersection Mileposts'!$F$9,H391&lt;='Intersection Mileposts'!$G$9),"Y",IF(AND(H391&gt;='Intersection Mileposts'!$F$10,H391&lt;='Intersection Mileposts'!$G$10),"Y",IF(AND(H391&gt;='Intersection Mileposts'!$F$11,H391&lt;='Intersection Mileposts'!$G$11),"Y",IF(AND(H391&gt;='Intersection Mileposts'!$F$12,H391&lt;='Intersection Mileposts'!$G$12),"Y",IF(AND(H391&gt;='Intersection Mileposts'!$F$13,H391&lt;='Intersection Mileposts'!$G$13),"Y",IF(AND(H391&gt;='Intersection Mileposts'!$F$14,H391&lt;='Intersection Mileposts'!$G$14),"Y",IF(AND(H391&gt;='Intersection Mileposts'!$F$15,H391&lt;='Intersection Mileposts'!$G$15),"Y",IF(AND(H391&gt;='Intersection Mileposts'!$F$16,H391&lt;='Intersection Mileposts'!$G$16),"Y",IF(AND(H391&gt;='Intersection Mileposts'!$F$17,H391&lt;='Intersection Mileposts'!$G$17),"Y",IF(AND(H391&gt;='Intersection Mileposts'!$F$18,H391&lt;='Intersection Mileposts'!$G$18),"Y",IF(AND(H391&gt;='Intersection Mileposts'!$F$19,H391&lt;='Intersection Mileposts'!$G$19),"Y",IF(AND(H391&gt;='Intersection Mileposts'!$F$20,H391&lt;='Intersection Mileposts'!$G$20),"Y",IF(AND(H391&gt;='Intersection Mileposts'!$F$21,H391&lt;='Intersection Mileposts'!$G$21),"Y",IF(AND(H391&gt;='Intersection Mileposts'!$F$22,H391&lt;='Intersection Mileposts'!$G$22),"Y",IF(AND(H391&gt;='Intersection Mileposts'!$F$23,H391&lt;='Intersection Mileposts'!$G$23),"Y",IF(AND(H391&gt;='Intersection Mileposts'!$F$24,H391&lt;='Intersection Mileposts'!$G$24),"Y",IF(AND(H391&gt;='Intersection Mileposts'!$F$25,H391&lt;='Intersection Mileposts'!$G$25),"Y",IF(AND(H391&gt;='Intersection Mileposts'!$F$26,H391&lt;='Intersection Mileposts'!$G$26),"Y",IF(AND(H391&gt;='Intersection Mileposts'!$F$27,H391&lt;='Intersection Mileposts'!$G$27),"Y",IF(AND(H391&gt;='Intersection Mileposts'!$F$28,H391&lt;='Intersection Mileposts'!$G$28),"Y",IF(AND(H391&gt;='Intersection Mileposts'!$F$29,H391&lt;='Intersection Mileposts'!$G$29),"Y", IF(AND(H391&gt;='Intersection Mileposts'!$F$30,H391&lt;='Intersection Mileposts'!$G$30),"Y",IF(AND(H391&gt;='Intersection Mileposts'!$F$31,H391&lt;='Intersection Mileposts'!$G$31),"Y",IF(AND(H391&gt;='Intersection Mileposts'!$F$32,H391&lt;='Intersection Mileposts'!$G$32),"Y",IF(AND(H391&gt;='Intersection Mileposts'!$F$33,H391&lt;='Intersection Mileposts'!$G$33),"Y",IF(AND(H391&gt;='Intersection Mileposts'!$F$34,H391&lt;='Intersection Mileposts'!$G$34),"Y",IF(AND(H391&gt;='Intersection Mileposts'!$F$35,H391&lt;='Intersection Mileposts'!$G$35),"Y",IF(AND(H391&gt;='Intersection Mileposts'!$F$36,H391&lt;='Intersection Mileposts'!$G$36),"Y",IF(AND(H391&gt;='Intersection Mileposts'!$F$37,H391&lt;='Intersection Mileposts'!$G$37),"Y",IF(AND(H391&gt;='Intersection Mileposts'!$F$38,H391&lt;='Intersection Mileposts'!$G$38),"Y",IF(AND(H391&gt;='Intersection Mileposts'!$F$39,H391&lt;='Intersection Mileposts'!$G$39),"Y","N"))))))))))))))))))))))))))))))))))))</f>
        <v/>
      </c>
    </row>
    <row r="392" spans="1:46" x14ac:dyDescent="0.35">
      <c r="A392" s="271"/>
      <c r="B392" s="269"/>
      <c r="C392" s="270"/>
      <c r="D392" s="270"/>
      <c r="E392" s="270"/>
      <c r="F392" s="270"/>
      <c r="G392" s="272"/>
      <c r="H392" s="273"/>
      <c r="I392" s="271"/>
      <c r="J392" s="268"/>
      <c r="K392" s="268"/>
      <c r="L392" s="274"/>
      <c r="M392" s="275"/>
      <c r="N392" s="276"/>
      <c r="P392" s="291" t="str">
        <f>IF(R392 = "", "", COUNT($R$4:R392))</f>
        <v/>
      </c>
      <c r="Q392" s="291" t="str">
        <f t="shared" si="49"/>
        <v/>
      </c>
      <c r="R392" s="292" t="str">
        <f t="shared" si="50"/>
        <v/>
      </c>
      <c r="S392" s="293" t="str">
        <f t="shared" si="52"/>
        <v/>
      </c>
      <c r="T392" s="294" t="str">
        <f t="shared" si="53"/>
        <v/>
      </c>
      <c r="U392" s="295" t="str">
        <f t="shared" si="54"/>
        <v/>
      </c>
      <c r="V392" s="296" t="str">
        <f t="shared" si="55"/>
        <v/>
      </c>
      <c r="W392" s="8"/>
      <c r="AR392" s="2" t="str">
        <f t="shared" si="56"/>
        <v/>
      </c>
      <c r="AS392" s="2" t="str">
        <f t="shared" si="51"/>
        <v/>
      </c>
      <c r="AT392" s="2" t="str">
        <f>IF(AR392="","",IF(AND(H392&gt;='Intersection Mileposts'!$F$5,H392&lt;='Intersection Mileposts'!$G$5),"Y",IF(AND(H392&gt;='Intersection Mileposts'!$F$6,H392&lt;='Intersection Mileposts'!$G$6),"Y",IF(AND(H392&gt;='Intersection Mileposts'!$F$7,H392&lt;='Intersection Mileposts'!$G$7),"Y",IF(AND(H392&gt;='Intersection Mileposts'!$F$8,H392&lt;='Intersection Mileposts'!$G$8),"Y",IF(AND(H392&gt;='Intersection Mileposts'!$F$9,H392&lt;='Intersection Mileposts'!$G$9),"Y",IF(AND(H392&gt;='Intersection Mileposts'!$F$10,H392&lt;='Intersection Mileposts'!$G$10),"Y",IF(AND(H392&gt;='Intersection Mileposts'!$F$11,H392&lt;='Intersection Mileposts'!$G$11),"Y",IF(AND(H392&gt;='Intersection Mileposts'!$F$12,H392&lt;='Intersection Mileposts'!$G$12),"Y",IF(AND(H392&gt;='Intersection Mileposts'!$F$13,H392&lt;='Intersection Mileposts'!$G$13),"Y",IF(AND(H392&gt;='Intersection Mileposts'!$F$14,H392&lt;='Intersection Mileposts'!$G$14),"Y",IF(AND(H392&gt;='Intersection Mileposts'!$F$15,H392&lt;='Intersection Mileposts'!$G$15),"Y",IF(AND(H392&gt;='Intersection Mileposts'!$F$16,H392&lt;='Intersection Mileposts'!$G$16),"Y",IF(AND(H392&gt;='Intersection Mileposts'!$F$17,H392&lt;='Intersection Mileposts'!$G$17),"Y",IF(AND(H392&gt;='Intersection Mileposts'!$F$18,H392&lt;='Intersection Mileposts'!$G$18),"Y",IF(AND(H392&gt;='Intersection Mileposts'!$F$19,H392&lt;='Intersection Mileposts'!$G$19),"Y",IF(AND(H392&gt;='Intersection Mileposts'!$F$20,H392&lt;='Intersection Mileposts'!$G$20),"Y",IF(AND(H392&gt;='Intersection Mileposts'!$F$21,H392&lt;='Intersection Mileposts'!$G$21),"Y",IF(AND(H392&gt;='Intersection Mileposts'!$F$22,H392&lt;='Intersection Mileposts'!$G$22),"Y",IF(AND(H392&gt;='Intersection Mileposts'!$F$23,H392&lt;='Intersection Mileposts'!$G$23),"Y",IF(AND(H392&gt;='Intersection Mileposts'!$F$24,H392&lt;='Intersection Mileposts'!$G$24),"Y",IF(AND(H392&gt;='Intersection Mileposts'!$F$25,H392&lt;='Intersection Mileposts'!$G$25),"Y",IF(AND(H392&gt;='Intersection Mileposts'!$F$26,H392&lt;='Intersection Mileposts'!$G$26),"Y",IF(AND(H392&gt;='Intersection Mileposts'!$F$27,H392&lt;='Intersection Mileposts'!$G$27),"Y",IF(AND(H392&gt;='Intersection Mileposts'!$F$28,H392&lt;='Intersection Mileposts'!$G$28),"Y",IF(AND(H392&gt;='Intersection Mileposts'!$F$29,H392&lt;='Intersection Mileposts'!$G$29),"Y", IF(AND(H392&gt;='Intersection Mileposts'!$F$30,H392&lt;='Intersection Mileposts'!$G$30),"Y",IF(AND(H392&gt;='Intersection Mileposts'!$F$31,H392&lt;='Intersection Mileposts'!$G$31),"Y",IF(AND(H392&gt;='Intersection Mileposts'!$F$32,H392&lt;='Intersection Mileposts'!$G$32),"Y",IF(AND(H392&gt;='Intersection Mileposts'!$F$33,H392&lt;='Intersection Mileposts'!$G$33),"Y",IF(AND(H392&gt;='Intersection Mileposts'!$F$34,H392&lt;='Intersection Mileposts'!$G$34),"Y",IF(AND(H392&gt;='Intersection Mileposts'!$F$35,H392&lt;='Intersection Mileposts'!$G$35),"Y",IF(AND(H392&gt;='Intersection Mileposts'!$F$36,H392&lt;='Intersection Mileposts'!$G$36),"Y",IF(AND(H392&gt;='Intersection Mileposts'!$F$37,H392&lt;='Intersection Mileposts'!$G$37),"Y",IF(AND(H392&gt;='Intersection Mileposts'!$F$38,H392&lt;='Intersection Mileposts'!$G$38),"Y",IF(AND(H392&gt;='Intersection Mileposts'!$F$39,H392&lt;='Intersection Mileposts'!$G$39),"Y","N"))))))))))))))))))))))))))))))))))))</f>
        <v/>
      </c>
    </row>
    <row r="393" spans="1:46" x14ac:dyDescent="0.35">
      <c r="A393" s="271"/>
      <c r="B393" s="269"/>
      <c r="C393" s="270"/>
      <c r="D393" s="270"/>
      <c r="E393" s="270"/>
      <c r="F393" s="270"/>
      <c r="G393" s="272"/>
      <c r="H393" s="273"/>
      <c r="I393" s="271"/>
      <c r="J393" s="268"/>
      <c r="K393" s="268"/>
      <c r="L393" s="274"/>
      <c r="M393" s="275"/>
      <c r="N393" s="276"/>
      <c r="P393" s="291" t="str">
        <f>IF(R393 = "", "", COUNT($R$4:R393))</f>
        <v/>
      </c>
      <c r="Q393" s="291" t="str">
        <f t="shared" si="49"/>
        <v/>
      </c>
      <c r="R393" s="292" t="str">
        <f t="shared" si="50"/>
        <v/>
      </c>
      <c r="S393" s="293" t="str">
        <f t="shared" si="52"/>
        <v/>
      </c>
      <c r="T393" s="294" t="str">
        <f t="shared" si="53"/>
        <v/>
      </c>
      <c r="U393" s="295" t="str">
        <f t="shared" si="54"/>
        <v/>
      </c>
      <c r="V393" s="296" t="str">
        <f t="shared" si="55"/>
        <v/>
      </c>
      <c r="W393" s="8"/>
      <c r="AR393" s="2" t="str">
        <f t="shared" si="56"/>
        <v/>
      </c>
      <c r="AS393" s="2" t="str">
        <f t="shared" si="51"/>
        <v/>
      </c>
      <c r="AT393" s="2" t="str">
        <f>IF(AR393="","",IF(AND(H393&gt;='Intersection Mileposts'!$F$5,H393&lt;='Intersection Mileposts'!$G$5),"Y",IF(AND(H393&gt;='Intersection Mileposts'!$F$6,H393&lt;='Intersection Mileposts'!$G$6),"Y",IF(AND(H393&gt;='Intersection Mileposts'!$F$7,H393&lt;='Intersection Mileposts'!$G$7),"Y",IF(AND(H393&gt;='Intersection Mileposts'!$F$8,H393&lt;='Intersection Mileposts'!$G$8),"Y",IF(AND(H393&gt;='Intersection Mileposts'!$F$9,H393&lt;='Intersection Mileposts'!$G$9),"Y",IF(AND(H393&gt;='Intersection Mileposts'!$F$10,H393&lt;='Intersection Mileposts'!$G$10),"Y",IF(AND(H393&gt;='Intersection Mileposts'!$F$11,H393&lt;='Intersection Mileposts'!$G$11),"Y",IF(AND(H393&gt;='Intersection Mileposts'!$F$12,H393&lt;='Intersection Mileposts'!$G$12),"Y",IF(AND(H393&gt;='Intersection Mileposts'!$F$13,H393&lt;='Intersection Mileposts'!$G$13),"Y",IF(AND(H393&gt;='Intersection Mileposts'!$F$14,H393&lt;='Intersection Mileposts'!$G$14),"Y",IF(AND(H393&gt;='Intersection Mileposts'!$F$15,H393&lt;='Intersection Mileposts'!$G$15),"Y",IF(AND(H393&gt;='Intersection Mileposts'!$F$16,H393&lt;='Intersection Mileposts'!$G$16),"Y",IF(AND(H393&gt;='Intersection Mileposts'!$F$17,H393&lt;='Intersection Mileposts'!$G$17),"Y",IF(AND(H393&gt;='Intersection Mileposts'!$F$18,H393&lt;='Intersection Mileposts'!$G$18),"Y",IF(AND(H393&gt;='Intersection Mileposts'!$F$19,H393&lt;='Intersection Mileposts'!$G$19),"Y",IF(AND(H393&gt;='Intersection Mileposts'!$F$20,H393&lt;='Intersection Mileposts'!$G$20),"Y",IF(AND(H393&gt;='Intersection Mileposts'!$F$21,H393&lt;='Intersection Mileposts'!$G$21),"Y",IF(AND(H393&gt;='Intersection Mileposts'!$F$22,H393&lt;='Intersection Mileposts'!$G$22),"Y",IF(AND(H393&gt;='Intersection Mileposts'!$F$23,H393&lt;='Intersection Mileposts'!$G$23),"Y",IF(AND(H393&gt;='Intersection Mileposts'!$F$24,H393&lt;='Intersection Mileposts'!$G$24),"Y",IF(AND(H393&gt;='Intersection Mileposts'!$F$25,H393&lt;='Intersection Mileposts'!$G$25),"Y",IF(AND(H393&gt;='Intersection Mileposts'!$F$26,H393&lt;='Intersection Mileposts'!$G$26),"Y",IF(AND(H393&gt;='Intersection Mileposts'!$F$27,H393&lt;='Intersection Mileposts'!$G$27),"Y",IF(AND(H393&gt;='Intersection Mileposts'!$F$28,H393&lt;='Intersection Mileposts'!$G$28),"Y",IF(AND(H393&gt;='Intersection Mileposts'!$F$29,H393&lt;='Intersection Mileposts'!$G$29),"Y", IF(AND(H393&gt;='Intersection Mileposts'!$F$30,H393&lt;='Intersection Mileposts'!$G$30),"Y",IF(AND(H393&gt;='Intersection Mileposts'!$F$31,H393&lt;='Intersection Mileposts'!$G$31),"Y",IF(AND(H393&gt;='Intersection Mileposts'!$F$32,H393&lt;='Intersection Mileposts'!$G$32),"Y",IF(AND(H393&gt;='Intersection Mileposts'!$F$33,H393&lt;='Intersection Mileposts'!$G$33),"Y",IF(AND(H393&gt;='Intersection Mileposts'!$F$34,H393&lt;='Intersection Mileposts'!$G$34),"Y",IF(AND(H393&gt;='Intersection Mileposts'!$F$35,H393&lt;='Intersection Mileposts'!$G$35),"Y",IF(AND(H393&gt;='Intersection Mileposts'!$F$36,H393&lt;='Intersection Mileposts'!$G$36),"Y",IF(AND(H393&gt;='Intersection Mileposts'!$F$37,H393&lt;='Intersection Mileposts'!$G$37),"Y",IF(AND(H393&gt;='Intersection Mileposts'!$F$38,H393&lt;='Intersection Mileposts'!$G$38),"Y",IF(AND(H393&gt;='Intersection Mileposts'!$F$39,H393&lt;='Intersection Mileposts'!$G$39),"Y","N"))))))))))))))))))))))))))))))))))))</f>
        <v/>
      </c>
    </row>
    <row r="394" spans="1:46" x14ac:dyDescent="0.35">
      <c r="A394" s="271"/>
      <c r="B394" s="269"/>
      <c r="C394" s="270"/>
      <c r="D394" s="270"/>
      <c r="E394" s="270"/>
      <c r="F394" s="270"/>
      <c r="G394" s="272"/>
      <c r="H394" s="273"/>
      <c r="I394" s="271"/>
      <c r="J394" s="268"/>
      <c r="K394" s="268"/>
      <c r="L394" s="274"/>
      <c r="M394" s="275"/>
      <c r="N394" s="276"/>
      <c r="P394" s="291" t="str">
        <f>IF(R394 = "", "", COUNT($R$4:R394))</f>
        <v/>
      </c>
      <c r="Q394" s="291" t="str">
        <f t="shared" si="49"/>
        <v/>
      </c>
      <c r="R394" s="292" t="str">
        <f t="shared" si="50"/>
        <v/>
      </c>
      <c r="S394" s="293" t="str">
        <f t="shared" si="52"/>
        <v/>
      </c>
      <c r="T394" s="294" t="str">
        <f t="shared" si="53"/>
        <v/>
      </c>
      <c r="U394" s="295" t="str">
        <f t="shared" si="54"/>
        <v/>
      </c>
      <c r="V394" s="296" t="str">
        <f t="shared" si="55"/>
        <v/>
      </c>
      <c r="W394" s="8"/>
      <c r="AR394" s="2" t="str">
        <f t="shared" si="56"/>
        <v/>
      </c>
      <c r="AS394" s="2" t="str">
        <f t="shared" si="51"/>
        <v/>
      </c>
      <c r="AT394" s="2" t="str">
        <f>IF(AR394="","",IF(AND(H394&gt;='Intersection Mileposts'!$F$5,H394&lt;='Intersection Mileposts'!$G$5),"Y",IF(AND(H394&gt;='Intersection Mileposts'!$F$6,H394&lt;='Intersection Mileposts'!$G$6),"Y",IF(AND(H394&gt;='Intersection Mileposts'!$F$7,H394&lt;='Intersection Mileposts'!$G$7),"Y",IF(AND(H394&gt;='Intersection Mileposts'!$F$8,H394&lt;='Intersection Mileposts'!$G$8),"Y",IF(AND(H394&gt;='Intersection Mileposts'!$F$9,H394&lt;='Intersection Mileposts'!$G$9),"Y",IF(AND(H394&gt;='Intersection Mileposts'!$F$10,H394&lt;='Intersection Mileposts'!$G$10),"Y",IF(AND(H394&gt;='Intersection Mileposts'!$F$11,H394&lt;='Intersection Mileposts'!$G$11),"Y",IF(AND(H394&gt;='Intersection Mileposts'!$F$12,H394&lt;='Intersection Mileposts'!$G$12),"Y",IF(AND(H394&gt;='Intersection Mileposts'!$F$13,H394&lt;='Intersection Mileposts'!$G$13),"Y",IF(AND(H394&gt;='Intersection Mileposts'!$F$14,H394&lt;='Intersection Mileposts'!$G$14),"Y",IF(AND(H394&gt;='Intersection Mileposts'!$F$15,H394&lt;='Intersection Mileposts'!$G$15),"Y",IF(AND(H394&gt;='Intersection Mileposts'!$F$16,H394&lt;='Intersection Mileposts'!$G$16),"Y",IF(AND(H394&gt;='Intersection Mileposts'!$F$17,H394&lt;='Intersection Mileposts'!$G$17),"Y",IF(AND(H394&gt;='Intersection Mileposts'!$F$18,H394&lt;='Intersection Mileposts'!$G$18),"Y",IF(AND(H394&gt;='Intersection Mileposts'!$F$19,H394&lt;='Intersection Mileposts'!$G$19),"Y",IF(AND(H394&gt;='Intersection Mileposts'!$F$20,H394&lt;='Intersection Mileposts'!$G$20),"Y",IF(AND(H394&gt;='Intersection Mileposts'!$F$21,H394&lt;='Intersection Mileposts'!$G$21),"Y",IF(AND(H394&gt;='Intersection Mileposts'!$F$22,H394&lt;='Intersection Mileposts'!$G$22),"Y",IF(AND(H394&gt;='Intersection Mileposts'!$F$23,H394&lt;='Intersection Mileposts'!$G$23),"Y",IF(AND(H394&gt;='Intersection Mileposts'!$F$24,H394&lt;='Intersection Mileposts'!$G$24),"Y",IF(AND(H394&gt;='Intersection Mileposts'!$F$25,H394&lt;='Intersection Mileposts'!$G$25),"Y",IF(AND(H394&gt;='Intersection Mileposts'!$F$26,H394&lt;='Intersection Mileposts'!$G$26),"Y",IF(AND(H394&gt;='Intersection Mileposts'!$F$27,H394&lt;='Intersection Mileposts'!$G$27),"Y",IF(AND(H394&gt;='Intersection Mileposts'!$F$28,H394&lt;='Intersection Mileposts'!$G$28),"Y",IF(AND(H394&gt;='Intersection Mileposts'!$F$29,H394&lt;='Intersection Mileposts'!$G$29),"Y", IF(AND(H394&gt;='Intersection Mileposts'!$F$30,H394&lt;='Intersection Mileposts'!$G$30),"Y",IF(AND(H394&gt;='Intersection Mileposts'!$F$31,H394&lt;='Intersection Mileposts'!$G$31),"Y",IF(AND(H394&gt;='Intersection Mileposts'!$F$32,H394&lt;='Intersection Mileposts'!$G$32),"Y",IF(AND(H394&gt;='Intersection Mileposts'!$F$33,H394&lt;='Intersection Mileposts'!$G$33),"Y",IF(AND(H394&gt;='Intersection Mileposts'!$F$34,H394&lt;='Intersection Mileposts'!$G$34),"Y",IF(AND(H394&gt;='Intersection Mileposts'!$F$35,H394&lt;='Intersection Mileposts'!$G$35),"Y",IF(AND(H394&gt;='Intersection Mileposts'!$F$36,H394&lt;='Intersection Mileposts'!$G$36),"Y",IF(AND(H394&gt;='Intersection Mileposts'!$F$37,H394&lt;='Intersection Mileposts'!$G$37),"Y",IF(AND(H394&gt;='Intersection Mileposts'!$F$38,H394&lt;='Intersection Mileposts'!$G$38),"Y",IF(AND(H394&gt;='Intersection Mileposts'!$F$39,H394&lt;='Intersection Mileposts'!$G$39),"Y","N"))))))))))))))))))))))))))))))))))))</f>
        <v/>
      </c>
    </row>
    <row r="395" spans="1:46" x14ac:dyDescent="0.35">
      <c r="A395" s="271"/>
      <c r="B395" s="269"/>
      <c r="C395" s="270"/>
      <c r="D395" s="270"/>
      <c r="E395" s="270"/>
      <c r="F395" s="270"/>
      <c r="G395" s="272"/>
      <c r="H395" s="273"/>
      <c r="I395" s="271"/>
      <c r="J395" s="268"/>
      <c r="K395" s="268"/>
      <c r="L395" s="274"/>
      <c r="M395" s="275"/>
      <c r="N395" s="276"/>
      <c r="P395" s="291" t="str">
        <f>IF(R395 = "", "", COUNT($R$4:R395))</f>
        <v/>
      </c>
      <c r="Q395" s="291" t="str">
        <f t="shared" si="49"/>
        <v/>
      </c>
      <c r="R395" s="292" t="str">
        <f t="shared" si="50"/>
        <v/>
      </c>
      <c r="S395" s="293" t="str">
        <f t="shared" si="52"/>
        <v/>
      </c>
      <c r="T395" s="294" t="str">
        <f t="shared" si="53"/>
        <v/>
      </c>
      <c r="U395" s="295" t="str">
        <f t="shared" si="54"/>
        <v/>
      </c>
      <c r="V395" s="296" t="str">
        <f t="shared" si="55"/>
        <v/>
      </c>
      <c r="W395" s="8"/>
      <c r="AR395" s="2" t="str">
        <f t="shared" si="56"/>
        <v/>
      </c>
      <c r="AS395" s="2" t="str">
        <f t="shared" si="51"/>
        <v/>
      </c>
      <c r="AT395" s="2" t="str">
        <f>IF(AR395="","",IF(AND(H395&gt;='Intersection Mileposts'!$F$5,H395&lt;='Intersection Mileposts'!$G$5),"Y",IF(AND(H395&gt;='Intersection Mileposts'!$F$6,H395&lt;='Intersection Mileposts'!$G$6),"Y",IF(AND(H395&gt;='Intersection Mileposts'!$F$7,H395&lt;='Intersection Mileposts'!$G$7),"Y",IF(AND(H395&gt;='Intersection Mileposts'!$F$8,H395&lt;='Intersection Mileposts'!$G$8),"Y",IF(AND(H395&gt;='Intersection Mileposts'!$F$9,H395&lt;='Intersection Mileposts'!$G$9),"Y",IF(AND(H395&gt;='Intersection Mileposts'!$F$10,H395&lt;='Intersection Mileposts'!$G$10),"Y",IF(AND(H395&gt;='Intersection Mileposts'!$F$11,H395&lt;='Intersection Mileposts'!$G$11),"Y",IF(AND(H395&gt;='Intersection Mileposts'!$F$12,H395&lt;='Intersection Mileposts'!$G$12),"Y",IF(AND(H395&gt;='Intersection Mileposts'!$F$13,H395&lt;='Intersection Mileposts'!$G$13),"Y",IF(AND(H395&gt;='Intersection Mileposts'!$F$14,H395&lt;='Intersection Mileposts'!$G$14),"Y",IF(AND(H395&gt;='Intersection Mileposts'!$F$15,H395&lt;='Intersection Mileposts'!$G$15),"Y",IF(AND(H395&gt;='Intersection Mileposts'!$F$16,H395&lt;='Intersection Mileposts'!$G$16),"Y",IF(AND(H395&gt;='Intersection Mileposts'!$F$17,H395&lt;='Intersection Mileposts'!$G$17),"Y",IF(AND(H395&gt;='Intersection Mileposts'!$F$18,H395&lt;='Intersection Mileposts'!$G$18),"Y",IF(AND(H395&gt;='Intersection Mileposts'!$F$19,H395&lt;='Intersection Mileposts'!$G$19),"Y",IF(AND(H395&gt;='Intersection Mileposts'!$F$20,H395&lt;='Intersection Mileposts'!$G$20),"Y",IF(AND(H395&gt;='Intersection Mileposts'!$F$21,H395&lt;='Intersection Mileposts'!$G$21),"Y",IF(AND(H395&gt;='Intersection Mileposts'!$F$22,H395&lt;='Intersection Mileposts'!$G$22),"Y",IF(AND(H395&gt;='Intersection Mileposts'!$F$23,H395&lt;='Intersection Mileposts'!$G$23),"Y",IF(AND(H395&gt;='Intersection Mileposts'!$F$24,H395&lt;='Intersection Mileposts'!$G$24),"Y",IF(AND(H395&gt;='Intersection Mileposts'!$F$25,H395&lt;='Intersection Mileposts'!$G$25),"Y",IF(AND(H395&gt;='Intersection Mileposts'!$F$26,H395&lt;='Intersection Mileposts'!$G$26),"Y",IF(AND(H395&gt;='Intersection Mileposts'!$F$27,H395&lt;='Intersection Mileposts'!$G$27),"Y",IF(AND(H395&gt;='Intersection Mileposts'!$F$28,H395&lt;='Intersection Mileposts'!$G$28),"Y",IF(AND(H395&gt;='Intersection Mileposts'!$F$29,H395&lt;='Intersection Mileposts'!$G$29),"Y", IF(AND(H395&gt;='Intersection Mileposts'!$F$30,H395&lt;='Intersection Mileposts'!$G$30),"Y",IF(AND(H395&gt;='Intersection Mileposts'!$F$31,H395&lt;='Intersection Mileposts'!$G$31),"Y",IF(AND(H395&gt;='Intersection Mileposts'!$F$32,H395&lt;='Intersection Mileposts'!$G$32),"Y",IF(AND(H395&gt;='Intersection Mileposts'!$F$33,H395&lt;='Intersection Mileposts'!$G$33),"Y",IF(AND(H395&gt;='Intersection Mileposts'!$F$34,H395&lt;='Intersection Mileposts'!$G$34),"Y",IF(AND(H395&gt;='Intersection Mileposts'!$F$35,H395&lt;='Intersection Mileposts'!$G$35),"Y",IF(AND(H395&gt;='Intersection Mileposts'!$F$36,H395&lt;='Intersection Mileposts'!$G$36),"Y",IF(AND(H395&gt;='Intersection Mileposts'!$F$37,H395&lt;='Intersection Mileposts'!$G$37),"Y",IF(AND(H395&gt;='Intersection Mileposts'!$F$38,H395&lt;='Intersection Mileposts'!$G$38),"Y",IF(AND(H395&gt;='Intersection Mileposts'!$F$39,H395&lt;='Intersection Mileposts'!$G$39),"Y","N"))))))))))))))))))))))))))))))))))))</f>
        <v/>
      </c>
    </row>
    <row r="396" spans="1:46" x14ac:dyDescent="0.35">
      <c r="A396" s="271"/>
      <c r="B396" s="269"/>
      <c r="C396" s="270"/>
      <c r="D396" s="270"/>
      <c r="E396" s="270"/>
      <c r="F396" s="270"/>
      <c r="G396" s="272"/>
      <c r="H396" s="273"/>
      <c r="I396" s="271"/>
      <c r="J396" s="268"/>
      <c r="K396" s="268"/>
      <c r="L396" s="274"/>
      <c r="M396" s="275"/>
      <c r="N396" s="276"/>
      <c r="P396" s="291" t="str">
        <f>IF(R396 = "", "", COUNT($R$4:R396))</f>
        <v/>
      </c>
      <c r="Q396" s="291" t="str">
        <f t="shared" si="49"/>
        <v/>
      </c>
      <c r="R396" s="292" t="str">
        <f t="shared" si="50"/>
        <v/>
      </c>
      <c r="S396" s="293" t="str">
        <f t="shared" si="52"/>
        <v/>
      </c>
      <c r="T396" s="294" t="str">
        <f t="shared" si="53"/>
        <v/>
      </c>
      <c r="U396" s="295" t="str">
        <f t="shared" si="54"/>
        <v/>
      </c>
      <c r="V396" s="296" t="str">
        <f t="shared" si="55"/>
        <v/>
      </c>
      <c r="W396" s="8"/>
      <c r="AR396" s="2" t="str">
        <f t="shared" si="56"/>
        <v/>
      </c>
      <c r="AS396" s="2" t="str">
        <f t="shared" si="51"/>
        <v/>
      </c>
      <c r="AT396" s="2" t="str">
        <f>IF(AR396="","",IF(AND(H396&gt;='Intersection Mileposts'!$F$5,H396&lt;='Intersection Mileposts'!$G$5),"Y",IF(AND(H396&gt;='Intersection Mileposts'!$F$6,H396&lt;='Intersection Mileposts'!$G$6),"Y",IF(AND(H396&gt;='Intersection Mileposts'!$F$7,H396&lt;='Intersection Mileposts'!$G$7),"Y",IF(AND(H396&gt;='Intersection Mileposts'!$F$8,H396&lt;='Intersection Mileposts'!$G$8),"Y",IF(AND(H396&gt;='Intersection Mileposts'!$F$9,H396&lt;='Intersection Mileposts'!$G$9),"Y",IF(AND(H396&gt;='Intersection Mileposts'!$F$10,H396&lt;='Intersection Mileposts'!$G$10),"Y",IF(AND(H396&gt;='Intersection Mileposts'!$F$11,H396&lt;='Intersection Mileposts'!$G$11),"Y",IF(AND(H396&gt;='Intersection Mileposts'!$F$12,H396&lt;='Intersection Mileposts'!$G$12),"Y",IF(AND(H396&gt;='Intersection Mileposts'!$F$13,H396&lt;='Intersection Mileposts'!$G$13),"Y",IF(AND(H396&gt;='Intersection Mileposts'!$F$14,H396&lt;='Intersection Mileposts'!$G$14),"Y",IF(AND(H396&gt;='Intersection Mileposts'!$F$15,H396&lt;='Intersection Mileposts'!$G$15),"Y",IF(AND(H396&gt;='Intersection Mileposts'!$F$16,H396&lt;='Intersection Mileposts'!$G$16),"Y",IF(AND(H396&gt;='Intersection Mileposts'!$F$17,H396&lt;='Intersection Mileposts'!$G$17),"Y",IF(AND(H396&gt;='Intersection Mileposts'!$F$18,H396&lt;='Intersection Mileposts'!$G$18),"Y",IF(AND(H396&gt;='Intersection Mileposts'!$F$19,H396&lt;='Intersection Mileposts'!$G$19),"Y",IF(AND(H396&gt;='Intersection Mileposts'!$F$20,H396&lt;='Intersection Mileposts'!$G$20),"Y",IF(AND(H396&gt;='Intersection Mileposts'!$F$21,H396&lt;='Intersection Mileposts'!$G$21),"Y",IF(AND(H396&gt;='Intersection Mileposts'!$F$22,H396&lt;='Intersection Mileposts'!$G$22),"Y",IF(AND(H396&gt;='Intersection Mileposts'!$F$23,H396&lt;='Intersection Mileposts'!$G$23),"Y",IF(AND(H396&gt;='Intersection Mileposts'!$F$24,H396&lt;='Intersection Mileposts'!$G$24),"Y",IF(AND(H396&gt;='Intersection Mileposts'!$F$25,H396&lt;='Intersection Mileposts'!$G$25),"Y",IF(AND(H396&gt;='Intersection Mileposts'!$F$26,H396&lt;='Intersection Mileposts'!$G$26),"Y",IF(AND(H396&gt;='Intersection Mileposts'!$F$27,H396&lt;='Intersection Mileposts'!$G$27),"Y",IF(AND(H396&gt;='Intersection Mileposts'!$F$28,H396&lt;='Intersection Mileposts'!$G$28),"Y",IF(AND(H396&gt;='Intersection Mileposts'!$F$29,H396&lt;='Intersection Mileposts'!$G$29),"Y", IF(AND(H396&gt;='Intersection Mileposts'!$F$30,H396&lt;='Intersection Mileposts'!$G$30),"Y",IF(AND(H396&gt;='Intersection Mileposts'!$F$31,H396&lt;='Intersection Mileposts'!$G$31),"Y",IF(AND(H396&gt;='Intersection Mileposts'!$F$32,H396&lt;='Intersection Mileposts'!$G$32),"Y",IF(AND(H396&gt;='Intersection Mileposts'!$F$33,H396&lt;='Intersection Mileposts'!$G$33),"Y",IF(AND(H396&gt;='Intersection Mileposts'!$F$34,H396&lt;='Intersection Mileposts'!$G$34),"Y",IF(AND(H396&gt;='Intersection Mileposts'!$F$35,H396&lt;='Intersection Mileposts'!$G$35),"Y",IF(AND(H396&gt;='Intersection Mileposts'!$F$36,H396&lt;='Intersection Mileposts'!$G$36),"Y",IF(AND(H396&gt;='Intersection Mileposts'!$F$37,H396&lt;='Intersection Mileposts'!$G$37),"Y",IF(AND(H396&gt;='Intersection Mileposts'!$F$38,H396&lt;='Intersection Mileposts'!$G$38),"Y",IF(AND(H396&gt;='Intersection Mileposts'!$F$39,H396&lt;='Intersection Mileposts'!$G$39),"Y","N"))))))))))))))))))))))))))))))))))))</f>
        <v/>
      </c>
    </row>
    <row r="397" spans="1:46" x14ac:dyDescent="0.35">
      <c r="A397" s="271"/>
      <c r="B397" s="269"/>
      <c r="C397" s="270"/>
      <c r="D397" s="270"/>
      <c r="E397" s="270"/>
      <c r="F397" s="270"/>
      <c r="G397" s="272"/>
      <c r="H397" s="273"/>
      <c r="I397" s="271"/>
      <c r="J397" s="268"/>
      <c r="K397" s="268"/>
      <c r="L397" s="274"/>
      <c r="M397" s="275"/>
      <c r="N397" s="276"/>
      <c r="P397" s="291" t="str">
        <f>IF(R397 = "", "", COUNT($R$4:R397))</f>
        <v/>
      </c>
      <c r="Q397" s="291" t="str">
        <f t="shared" si="49"/>
        <v/>
      </c>
      <c r="R397" s="292" t="str">
        <f t="shared" si="50"/>
        <v/>
      </c>
      <c r="S397" s="293" t="str">
        <f t="shared" si="52"/>
        <v/>
      </c>
      <c r="T397" s="294" t="str">
        <f t="shared" si="53"/>
        <v/>
      </c>
      <c r="U397" s="295" t="str">
        <f t="shared" si="54"/>
        <v/>
      </c>
      <c r="V397" s="296" t="str">
        <f t="shared" si="55"/>
        <v/>
      </c>
      <c r="W397" s="8"/>
      <c r="AR397" s="2" t="str">
        <f t="shared" si="56"/>
        <v/>
      </c>
      <c r="AS397" s="2" t="str">
        <f t="shared" si="51"/>
        <v/>
      </c>
      <c r="AT397" s="2" t="str">
        <f>IF(AR397="","",IF(AND(H397&gt;='Intersection Mileposts'!$F$5,H397&lt;='Intersection Mileposts'!$G$5),"Y",IF(AND(H397&gt;='Intersection Mileposts'!$F$6,H397&lt;='Intersection Mileposts'!$G$6),"Y",IF(AND(H397&gt;='Intersection Mileposts'!$F$7,H397&lt;='Intersection Mileposts'!$G$7),"Y",IF(AND(H397&gt;='Intersection Mileposts'!$F$8,H397&lt;='Intersection Mileposts'!$G$8),"Y",IF(AND(H397&gt;='Intersection Mileposts'!$F$9,H397&lt;='Intersection Mileposts'!$G$9),"Y",IF(AND(H397&gt;='Intersection Mileposts'!$F$10,H397&lt;='Intersection Mileposts'!$G$10),"Y",IF(AND(H397&gt;='Intersection Mileposts'!$F$11,H397&lt;='Intersection Mileposts'!$G$11),"Y",IF(AND(H397&gt;='Intersection Mileposts'!$F$12,H397&lt;='Intersection Mileposts'!$G$12),"Y",IF(AND(H397&gt;='Intersection Mileposts'!$F$13,H397&lt;='Intersection Mileposts'!$G$13),"Y",IF(AND(H397&gt;='Intersection Mileposts'!$F$14,H397&lt;='Intersection Mileposts'!$G$14),"Y",IF(AND(H397&gt;='Intersection Mileposts'!$F$15,H397&lt;='Intersection Mileposts'!$G$15),"Y",IF(AND(H397&gt;='Intersection Mileposts'!$F$16,H397&lt;='Intersection Mileposts'!$G$16),"Y",IF(AND(H397&gt;='Intersection Mileposts'!$F$17,H397&lt;='Intersection Mileposts'!$G$17),"Y",IF(AND(H397&gt;='Intersection Mileposts'!$F$18,H397&lt;='Intersection Mileposts'!$G$18),"Y",IF(AND(H397&gt;='Intersection Mileposts'!$F$19,H397&lt;='Intersection Mileposts'!$G$19),"Y",IF(AND(H397&gt;='Intersection Mileposts'!$F$20,H397&lt;='Intersection Mileposts'!$G$20),"Y",IF(AND(H397&gt;='Intersection Mileposts'!$F$21,H397&lt;='Intersection Mileposts'!$G$21),"Y",IF(AND(H397&gt;='Intersection Mileposts'!$F$22,H397&lt;='Intersection Mileposts'!$G$22),"Y",IF(AND(H397&gt;='Intersection Mileposts'!$F$23,H397&lt;='Intersection Mileposts'!$G$23),"Y",IF(AND(H397&gt;='Intersection Mileposts'!$F$24,H397&lt;='Intersection Mileposts'!$G$24),"Y",IF(AND(H397&gt;='Intersection Mileposts'!$F$25,H397&lt;='Intersection Mileposts'!$G$25),"Y",IF(AND(H397&gt;='Intersection Mileposts'!$F$26,H397&lt;='Intersection Mileposts'!$G$26),"Y",IF(AND(H397&gt;='Intersection Mileposts'!$F$27,H397&lt;='Intersection Mileposts'!$G$27),"Y",IF(AND(H397&gt;='Intersection Mileposts'!$F$28,H397&lt;='Intersection Mileposts'!$G$28),"Y",IF(AND(H397&gt;='Intersection Mileposts'!$F$29,H397&lt;='Intersection Mileposts'!$G$29),"Y", IF(AND(H397&gt;='Intersection Mileposts'!$F$30,H397&lt;='Intersection Mileposts'!$G$30),"Y",IF(AND(H397&gt;='Intersection Mileposts'!$F$31,H397&lt;='Intersection Mileposts'!$G$31),"Y",IF(AND(H397&gt;='Intersection Mileposts'!$F$32,H397&lt;='Intersection Mileposts'!$G$32),"Y",IF(AND(H397&gt;='Intersection Mileposts'!$F$33,H397&lt;='Intersection Mileposts'!$G$33),"Y",IF(AND(H397&gt;='Intersection Mileposts'!$F$34,H397&lt;='Intersection Mileposts'!$G$34),"Y",IF(AND(H397&gt;='Intersection Mileposts'!$F$35,H397&lt;='Intersection Mileposts'!$G$35),"Y",IF(AND(H397&gt;='Intersection Mileposts'!$F$36,H397&lt;='Intersection Mileposts'!$G$36),"Y",IF(AND(H397&gt;='Intersection Mileposts'!$F$37,H397&lt;='Intersection Mileposts'!$G$37),"Y",IF(AND(H397&gt;='Intersection Mileposts'!$F$38,H397&lt;='Intersection Mileposts'!$G$38),"Y",IF(AND(H397&gt;='Intersection Mileposts'!$F$39,H397&lt;='Intersection Mileposts'!$G$39),"Y","N"))))))))))))))))))))))))))))))))))))</f>
        <v/>
      </c>
    </row>
    <row r="398" spans="1:46" x14ac:dyDescent="0.35">
      <c r="A398" s="271"/>
      <c r="B398" s="269"/>
      <c r="C398" s="270"/>
      <c r="D398" s="270"/>
      <c r="E398" s="270"/>
      <c r="F398" s="270"/>
      <c r="G398" s="272"/>
      <c r="H398" s="273"/>
      <c r="I398" s="271"/>
      <c r="J398" s="268"/>
      <c r="K398" s="268"/>
      <c r="L398" s="274"/>
      <c r="M398" s="275"/>
      <c r="N398" s="276"/>
      <c r="P398" s="291" t="str">
        <f>IF(R398 = "", "", COUNT($R$4:R398))</f>
        <v/>
      </c>
      <c r="Q398" s="291" t="str">
        <f t="shared" si="49"/>
        <v/>
      </c>
      <c r="R398" s="292" t="str">
        <f t="shared" si="50"/>
        <v/>
      </c>
      <c r="S398" s="293" t="str">
        <f t="shared" si="52"/>
        <v/>
      </c>
      <c r="T398" s="294" t="str">
        <f t="shared" si="53"/>
        <v/>
      </c>
      <c r="U398" s="295" t="str">
        <f t="shared" si="54"/>
        <v/>
      </c>
      <c r="V398" s="296" t="str">
        <f t="shared" si="55"/>
        <v/>
      </c>
      <c r="W398" s="8"/>
      <c r="AR398" s="2" t="str">
        <f t="shared" si="56"/>
        <v/>
      </c>
      <c r="AS398" s="2" t="str">
        <f t="shared" si="51"/>
        <v/>
      </c>
      <c r="AT398" s="2" t="str">
        <f>IF(AR398="","",IF(AND(H398&gt;='Intersection Mileposts'!$F$5,H398&lt;='Intersection Mileposts'!$G$5),"Y",IF(AND(H398&gt;='Intersection Mileposts'!$F$6,H398&lt;='Intersection Mileposts'!$G$6),"Y",IF(AND(H398&gt;='Intersection Mileposts'!$F$7,H398&lt;='Intersection Mileposts'!$G$7),"Y",IF(AND(H398&gt;='Intersection Mileposts'!$F$8,H398&lt;='Intersection Mileposts'!$G$8),"Y",IF(AND(H398&gt;='Intersection Mileposts'!$F$9,H398&lt;='Intersection Mileposts'!$G$9),"Y",IF(AND(H398&gt;='Intersection Mileposts'!$F$10,H398&lt;='Intersection Mileposts'!$G$10),"Y",IF(AND(H398&gt;='Intersection Mileposts'!$F$11,H398&lt;='Intersection Mileposts'!$G$11),"Y",IF(AND(H398&gt;='Intersection Mileposts'!$F$12,H398&lt;='Intersection Mileposts'!$G$12),"Y",IF(AND(H398&gt;='Intersection Mileposts'!$F$13,H398&lt;='Intersection Mileposts'!$G$13),"Y",IF(AND(H398&gt;='Intersection Mileposts'!$F$14,H398&lt;='Intersection Mileposts'!$G$14),"Y",IF(AND(H398&gt;='Intersection Mileposts'!$F$15,H398&lt;='Intersection Mileposts'!$G$15),"Y",IF(AND(H398&gt;='Intersection Mileposts'!$F$16,H398&lt;='Intersection Mileposts'!$G$16),"Y",IF(AND(H398&gt;='Intersection Mileposts'!$F$17,H398&lt;='Intersection Mileposts'!$G$17),"Y",IF(AND(H398&gt;='Intersection Mileposts'!$F$18,H398&lt;='Intersection Mileposts'!$G$18),"Y",IF(AND(H398&gt;='Intersection Mileposts'!$F$19,H398&lt;='Intersection Mileposts'!$G$19),"Y",IF(AND(H398&gt;='Intersection Mileposts'!$F$20,H398&lt;='Intersection Mileposts'!$G$20),"Y",IF(AND(H398&gt;='Intersection Mileposts'!$F$21,H398&lt;='Intersection Mileposts'!$G$21),"Y",IF(AND(H398&gt;='Intersection Mileposts'!$F$22,H398&lt;='Intersection Mileposts'!$G$22),"Y",IF(AND(H398&gt;='Intersection Mileposts'!$F$23,H398&lt;='Intersection Mileposts'!$G$23),"Y",IF(AND(H398&gt;='Intersection Mileposts'!$F$24,H398&lt;='Intersection Mileposts'!$G$24),"Y",IF(AND(H398&gt;='Intersection Mileposts'!$F$25,H398&lt;='Intersection Mileposts'!$G$25),"Y",IF(AND(H398&gt;='Intersection Mileposts'!$F$26,H398&lt;='Intersection Mileposts'!$G$26),"Y",IF(AND(H398&gt;='Intersection Mileposts'!$F$27,H398&lt;='Intersection Mileposts'!$G$27),"Y",IF(AND(H398&gt;='Intersection Mileposts'!$F$28,H398&lt;='Intersection Mileposts'!$G$28),"Y",IF(AND(H398&gt;='Intersection Mileposts'!$F$29,H398&lt;='Intersection Mileposts'!$G$29),"Y", IF(AND(H398&gt;='Intersection Mileposts'!$F$30,H398&lt;='Intersection Mileposts'!$G$30),"Y",IF(AND(H398&gt;='Intersection Mileposts'!$F$31,H398&lt;='Intersection Mileposts'!$G$31),"Y",IF(AND(H398&gt;='Intersection Mileposts'!$F$32,H398&lt;='Intersection Mileposts'!$G$32),"Y",IF(AND(H398&gt;='Intersection Mileposts'!$F$33,H398&lt;='Intersection Mileposts'!$G$33),"Y",IF(AND(H398&gt;='Intersection Mileposts'!$F$34,H398&lt;='Intersection Mileposts'!$G$34),"Y",IF(AND(H398&gt;='Intersection Mileposts'!$F$35,H398&lt;='Intersection Mileposts'!$G$35),"Y",IF(AND(H398&gt;='Intersection Mileposts'!$F$36,H398&lt;='Intersection Mileposts'!$G$36),"Y",IF(AND(H398&gt;='Intersection Mileposts'!$F$37,H398&lt;='Intersection Mileposts'!$G$37),"Y",IF(AND(H398&gt;='Intersection Mileposts'!$F$38,H398&lt;='Intersection Mileposts'!$G$38),"Y",IF(AND(H398&gt;='Intersection Mileposts'!$F$39,H398&lt;='Intersection Mileposts'!$G$39),"Y","N"))))))))))))))))))))))))))))))))))))</f>
        <v/>
      </c>
    </row>
    <row r="399" spans="1:46" x14ac:dyDescent="0.35">
      <c r="A399" s="271"/>
      <c r="B399" s="269"/>
      <c r="C399" s="270"/>
      <c r="D399" s="270"/>
      <c r="E399" s="270"/>
      <c r="F399" s="270"/>
      <c r="G399" s="272"/>
      <c r="H399" s="273"/>
      <c r="I399" s="271"/>
      <c r="J399" s="268"/>
      <c r="K399" s="268"/>
      <c r="L399" s="274"/>
      <c r="M399" s="275"/>
      <c r="N399" s="276"/>
      <c r="P399" s="291" t="str">
        <f>IF(R399 = "", "", COUNT($R$4:R399))</f>
        <v/>
      </c>
      <c r="Q399" s="291" t="str">
        <f t="shared" si="49"/>
        <v/>
      </c>
      <c r="R399" s="292" t="str">
        <f t="shared" si="50"/>
        <v/>
      </c>
      <c r="S399" s="293" t="str">
        <f t="shared" si="52"/>
        <v/>
      </c>
      <c r="T399" s="294" t="str">
        <f t="shared" si="53"/>
        <v/>
      </c>
      <c r="U399" s="295" t="str">
        <f t="shared" si="54"/>
        <v/>
      </c>
      <c r="V399" s="296" t="str">
        <f t="shared" si="55"/>
        <v/>
      </c>
      <c r="W399" s="8"/>
      <c r="AR399" s="2" t="str">
        <f t="shared" si="56"/>
        <v/>
      </c>
      <c r="AS399" s="2" t="str">
        <f t="shared" si="51"/>
        <v/>
      </c>
      <c r="AT399" s="2" t="str">
        <f>IF(AR399="","",IF(AND(H399&gt;='Intersection Mileposts'!$F$5,H399&lt;='Intersection Mileposts'!$G$5),"Y",IF(AND(H399&gt;='Intersection Mileposts'!$F$6,H399&lt;='Intersection Mileposts'!$G$6),"Y",IF(AND(H399&gt;='Intersection Mileposts'!$F$7,H399&lt;='Intersection Mileposts'!$G$7),"Y",IF(AND(H399&gt;='Intersection Mileposts'!$F$8,H399&lt;='Intersection Mileposts'!$G$8),"Y",IF(AND(H399&gt;='Intersection Mileposts'!$F$9,H399&lt;='Intersection Mileposts'!$G$9),"Y",IF(AND(H399&gt;='Intersection Mileposts'!$F$10,H399&lt;='Intersection Mileposts'!$G$10),"Y",IF(AND(H399&gt;='Intersection Mileposts'!$F$11,H399&lt;='Intersection Mileposts'!$G$11),"Y",IF(AND(H399&gt;='Intersection Mileposts'!$F$12,H399&lt;='Intersection Mileposts'!$G$12),"Y",IF(AND(H399&gt;='Intersection Mileposts'!$F$13,H399&lt;='Intersection Mileposts'!$G$13),"Y",IF(AND(H399&gt;='Intersection Mileposts'!$F$14,H399&lt;='Intersection Mileposts'!$G$14),"Y",IF(AND(H399&gt;='Intersection Mileposts'!$F$15,H399&lt;='Intersection Mileposts'!$G$15),"Y",IF(AND(H399&gt;='Intersection Mileposts'!$F$16,H399&lt;='Intersection Mileposts'!$G$16),"Y",IF(AND(H399&gt;='Intersection Mileposts'!$F$17,H399&lt;='Intersection Mileposts'!$G$17),"Y",IF(AND(H399&gt;='Intersection Mileposts'!$F$18,H399&lt;='Intersection Mileposts'!$G$18),"Y",IF(AND(H399&gt;='Intersection Mileposts'!$F$19,H399&lt;='Intersection Mileposts'!$G$19),"Y",IF(AND(H399&gt;='Intersection Mileposts'!$F$20,H399&lt;='Intersection Mileposts'!$G$20),"Y",IF(AND(H399&gt;='Intersection Mileposts'!$F$21,H399&lt;='Intersection Mileposts'!$G$21),"Y",IF(AND(H399&gt;='Intersection Mileposts'!$F$22,H399&lt;='Intersection Mileposts'!$G$22),"Y",IF(AND(H399&gt;='Intersection Mileposts'!$F$23,H399&lt;='Intersection Mileposts'!$G$23),"Y",IF(AND(H399&gt;='Intersection Mileposts'!$F$24,H399&lt;='Intersection Mileposts'!$G$24),"Y",IF(AND(H399&gt;='Intersection Mileposts'!$F$25,H399&lt;='Intersection Mileposts'!$G$25),"Y",IF(AND(H399&gt;='Intersection Mileposts'!$F$26,H399&lt;='Intersection Mileposts'!$G$26),"Y",IF(AND(H399&gt;='Intersection Mileposts'!$F$27,H399&lt;='Intersection Mileposts'!$G$27),"Y",IF(AND(H399&gt;='Intersection Mileposts'!$F$28,H399&lt;='Intersection Mileposts'!$G$28),"Y",IF(AND(H399&gt;='Intersection Mileposts'!$F$29,H399&lt;='Intersection Mileposts'!$G$29),"Y", IF(AND(H399&gt;='Intersection Mileposts'!$F$30,H399&lt;='Intersection Mileposts'!$G$30),"Y",IF(AND(H399&gt;='Intersection Mileposts'!$F$31,H399&lt;='Intersection Mileposts'!$G$31),"Y",IF(AND(H399&gt;='Intersection Mileposts'!$F$32,H399&lt;='Intersection Mileposts'!$G$32),"Y",IF(AND(H399&gt;='Intersection Mileposts'!$F$33,H399&lt;='Intersection Mileposts'!$G$33),"Y",IF(AND(H399&gt;='Intersection Mileposts'!$F$34,H399&lt;='Intersection Mileposts'!$G$34),"Y",IF(AND(H399&gt;='Intersection Mileposts'!$F$35,H399&lt;='Intersection Mileposts'!$G$35),"Y",IF(AND(H399&gt;='Intersection Mileposts'!$F$36,H399&lt;='Intersection Mileposts'!$G$36),"Y",IF(AND(H399&gt;='Intersection Mileposts'!$F$37,H399&lt;='Intersection Mileposts'!$G$37),"Y",IF(AND(H399&gt;='Intersection Mileposts'!$F$38,H399&lt;='Intersection Mileposts'!$G$38),"Y",IF(AND(H399&gt;='Intersection Mileposts'!$F$39,H399&lt;='Intersection Mileposts'!$G$39),"Y","N"))))))))))))))))))))))))))))))))))))</f>
        <v/>
      </c>
    </row>
    <row r="400" spans="1:46" x14ac:dyDescent="0.35">
      <c r="A400" s="271"/>
      <c r="B400" s="269"/>
      <c r="C400" s="270"/>
      <c r="D400" s="270"/>
      <c r="E400" s="270"/>
      <c r="F400" s="270"/>
      <c r="G400" s="272"/>
      <c r="H400" s="273"/>
      <c r="I400" s="271"/>
      <c r="J400" s="268"/>
      <c r="K400" s="268"/>
      <c r="L400" s="274"/>
      <c r="M400" s="275"/>
      <c r="N400" s="276"/>
      <c r="P400" s="291" t="str">
        <f>IF(R400 = "", "", COUNT($R$4:R400))</f>
        <v/>
      </c>
      <c r="Q400" s="291" t="str">
        <f t="shared" si="49"/>
        <v/>
      </c>
      <c r="R400" s="292" t="str">
        <f t="shared" si="50"/>
        <v/>
      </c>
      <c r="S400" s="293" t="str">
        <f t="shared" si="52"/>
        <v/>
      </c>
      <c r="T400" s="294" t="str">
        <f t="shared" si="53"/>
        <v/>
      </c>
      <c r="U400" s="295" t="str">
        <f t="shared" si="54"/>
        <v/>
      </c>
      <c r="V400" s="296" t="str">
        <f t="shared" si="55"/>
        <v/>
      </c>
      <c r="W400" s="8"/>
      <c r="AR400" s="2" t="str">
        <f t="shared" si="56"/>
        <v/>
      </c>
      <c r="AS400" s="2" t="str">
        <f t="shared" si="51"/>
        <v/>
      </c>
      <c r="AT400" s="2" t="str">
        <f>IF(AR400="","",IF(AND(H400&gt;='Intersection Mileposts'!$F$5,H400&lt;='Intersection Mileposts'!$G$5),"Y",IF(AND(H400&gt;='Intersection Mileposts'!$F$6,H400&lt;='Intersection Mileposts'!$G$6),"Y",IF(AND(H400&gt;='Intersection Mileposts'!$F$7,H400&lt;='Intersection Mileposts'!$G$7),"Y",IF(AND(H400&gt;='Intersection Mileposts'!$F$8,H400&lt;='Intersection Mileposts'!$G$8),"Y",IF(AND(H400&gt;='Intersection Mileposts'!$F$9,H400&lt;='Intersection Mileposts'!$G$9),"Y",IF(AND(H400&gt;='Intersection Mileposts'!$F$10,H400&lt;='Intersection Mileposts'!$G$10),"Y",IF(AND(H400&gt;='Intersection Mileposts'!$F$11,H400&lt;='Intersection Mileposts'!$G$11),"Y",IF(AND(H400&gt;='Intersection Mileposts'!$F$12,H400&lt;='Intersection Mileposts'!$G$12),"Y",IF(AND(H400&gt;='Intersection Mileposts'!$F$13,H400&lt;='Intersection Mileposts'!$G$13),"Y",IF(AND(H400&gt;='Intersection Mileposts'!$F$14,H400&lt;='Intersection Mileposts'!$G$14),"Y",IF(AND(H400&gt;='Intersection Mileposts'!$F$15,H400&lt;='Intersection Mileposts'!$G$15),"Y",IF(AND(H400&gt;='Intersection Mileposts'!$F$16,H400&lt;='Intersection Mileposts'!$G$16),"Y",IF(AND(H400&gt;='Intersection Mileposts'!$F$17,H400&lt;='Intersection Mileposts'!$G$17),"Y",IF(AND(H400&gt;='Intersection Mileposts'!$F$18,H400&lt;='Intersection Mileposts'!$G$18),"Y",IF(AND(H400&gt;='Intersection Mileposts'!$F$19,H400&lt;='Intersection Mileposts'!$G$19),"Y",IF(AND(H400&gt;='Intersection Mileposts'!$F$20,H400&lt;='Intersection Mileposts'!$G$20),"Y",IF(AND(H400&gt;='Intersection Mileposts'!$F$21,H400&lt;='Intersection Mileposts'!$G$21),"Y",IF(AND(H400&gt;='Intersection Mileposts'!$F$22,H400&lt;='Intersection Mileposts'!$G$22),"Y",IF(AND(H400&gt;='Intersection Mileposts'!$F$23,H400&lt;='Intersection Mileposts'!$G$23),"Y",IF(AND(H400&gt;='Intersection Mileposts'!$F$24,H400&lt;='Intersection Mileposts'!$G$24),"Y",IF(AND(H400&gt;='Intersection Mileposts'!$F$25,H400&lt;='Intersection Mileposts'!$G$25),"Y",IF(AND(H400&gt;='Intersection Mileposts'!$F$26,H400&lt;='Intersection Mileposts'!$G$26),"Y",IF(AND(H400&gt;='Intersection Mileposts'!$F$27,H400&lt;='Intersection Mileposts'!$G$27),"Y",IF(AND(H400&gt;='Intersection Mileposts'!$F$28,H400&lt;='Intersection Mileposts'!$G$28),"Y",IF(AND(H400&gt;='Intersection Mileposts'!$F$29,H400&lt;='Intersection Mileposts'!$G$29),"Y", IF(AND(H400&gt;='Intersection Mileposts'!$F$30,H400&lt;='Intersection Mileposts'!$G$30),"Y",IF(AND(H400&gt;='Intersection Mileposts'!$F$31,H400&lt;='Intersection Mileposts'!$G$31),"Y",IF(AND(H400&gt;='Intersection Mileposts'!$F$32,H400&lt;='Intersection Mileposts'!$G$32),"Y",IF(AND(H400&gt;='Intersection Mileposts'!$F$33,H400&lt;='Intersection Mileposts'!$G$33),"Y",IF(AND(H400&gt;='Intersection Mileposts'!$F$34,H400&lt;='Intersection Mileposts'!$G$34),"Y",IF(AND(H400&gt;='Intersection Mileposts'!$F$35,H400&lt;='Intersection Mileposts'!$G$35),"Y",IF(AND(H400&gt;='Intersection Mileposts'!$F$36,H400&lt;='Intersection Mileposts'!$G$36),"Y",IF(AND(H400&gt;='Intersection Mileposts'!$F$37,H400&lt;='Intersection Mileposts'!$G$37),"Y",IF(AND(H400&gt;='Intersection Mileposts'!$F$38,H400&lt;='Intersection Mileposts'!$G$38),"Y",IF(AND(H400&gt;='Intersection Mileposts'!$F$39,H400&lt;='Intersection Mileposts'!$G$39),"Y","N"))))))))))))))))))))))))))))))))))))</f>
        <v/>
      </c>
    </row>
    <row r="401" spans="1:46" x14ac:dyDescent="0.35">
      <c r="A401" s="271"/>
      <c r="B401" s="269"/>
      <c r="C401" s="270"/>
      <c r="D401" s="270"/>
      <c r="E401" s="270"/>
      <c r="F401" s="270"/>
      <c r="G401" s="272"/>
      <c r="H401" s="273"/>
      <c r="I401" s="271"/>
      <c r="J401" s="268"/>
      <c r="K401" s="268"/>
      <c r="L401" s="274"/>
      <c r="M401" s="275"/>
      <c r="N401" s="276"/>
      <c r="P401" s="291" t="str">
        <f>IF(R401 = "", "", COUNT($R$4:R401))</f>
        <v/>
      </c>
      <c r="Q401" s="291" t="str">
        <f t="shared" si="49"/>
        <v/>
      </c>
      <c r="R401" s="292" t="str">
        <f t="shared" si="50"/>
        <v/>
      </c>
      <c r="S401" s="293" t="str">
        <f t="shared" si="52"/>
        <v/>
      </c>
      <c r="T401" s="294" t="str">
        <f t="shared" si="53"/>
        <v/>
      </c>
      <c r="U401" s="295" t="str">
        <f t="shared" si="54"/>
        <v/>
      </c>
      <c r="V401" s="296" t="str">
        <f t="shared" si="55"/>
        <v/>
      </c>
      <c r="W401" s="8"/>
      <c r="AR401" s="2" t="str">
        <f t="shared" si="56"/>
        <v/>
      </c>
      <c r="AS401" s="2" t="str">
        <f t="shared" si="51"/>
        <v/>
      </c>
      <c r="AT401" s="2" t="str">
        <f>IF(AR401="","",IF(AND(H401&gt;='Intersection Mileposts'!$F$5,H401&lt;='Intersection Mileposts'!$G$5),"Y",IF(AND(H401&gt;='Intersection Mileposts'!$F$6,H401&lt;='Intersection Mileposts'!$G$6),"Y",IF(AND(H401&gt;='Intersection Mileposts'!$F$7,H401&lt;='Intersection Mileposts'!$G$7),"Y",IF(AND(H401&gt;='Intersection Mileposts'!$F$8,H401&lt;='Intersection Mileposts'!$G$8),"Y",IF(AND(H401&gt;='Intersection Mileposts'!$F$9,H401&lt;='Intersection Mileposts'!$G$9),"Y",IF(AND(H401&gt;='Intersection Mileposts'!$F$10,H401&lt;='Intersection Mileposts'!$G$10),"Y",IF(AND(H401&gt;='Intersection Mileposts'!$F$11,H401&lt;='Intersection Mileposts'!$G$11),"Y",IF(AND(H401&gt;='Intersection Mileposts'!$F$12,H401&lt;='Intersection Mileposts'!$G$12),"Y",IF(AND(H401&gt;='Intersection Mileposts'!$F$13,H401&lt;='Intersection Mileposts'!$G$13),"Y",IF(AND(H401&gt;='Intersection Mileposts'!$F$14,H401&lt;='Intersection Mileposts'!$G$14),"Y",IF(AND(H401&gt;='Intersection Mileposts'!$F$15,H401&lt;='Intersection Mileposts'!$G$15),"Y",IF(AND(H401&gt;='Intersection Mileposts'!$F$16,H401&lt;='Intersection Mileposts'!$G$16),"Y",IF(AND(H401&gt;='Intersection Mileposts'!$F$17,H401&lt;='Intersection Mileposts'!$G$17),"Y",IF(AND(H401&gt;='Intersection Mileposts'!$F$18,H401&lt;='Intersection Mileposts'!$G$18),"Y",IF(AND(H401&gt;='Intersection Mileposts'!$F$19,H401&lt;='Intersection Mileposts'!$G$19),"Y",IF(AND(H401&gt;='Intersection Mileposts'!$F$20,H401&lt;='Intersection Mileposts'!$G$20),"Y",IF(AND(H401&gt;='Intersection Mileposts'!$F$21,H401&lt;='Intersection Mileposts'!$G$21),"Y",IF(AND(H401&gt;='Intersection Mileposts'!$F$22,H401&lt;='Intersection Mileposts'!$G$22),"Y",IF(AND(H401&gt;='Intersection Mileposts'!$F$23,H401&lt;='Intersection Mileposts'!$G$23),"Y",IF(AND(H401&gt;='Intersection Mileposts'!$F$24,H401&lt;='Intersection Mileposts'!$G$24),"Y",IF(AND(H401&gt;='Intersection Mileposts'!$F$25,H401&lt;='Intersection Mileposts'!$G$25),"Y",IF(AND(H401&gt;='Intersection Mileposts'!$F$26,H401&lt;='Intersection Mileposts'!$G$26),"Y",IF(AND(H401&gt;='Intersection Mileposts'!$F$27,H401&lt;='Intersection Mileposts'!$G$27),"Y",IF(AND(H401&gt;='Intersection Mileposts'!$F$28,H401&lt;='Intersection Mileposts'!$G$28),"Y",IF(AND(H401&gt;='Intersection Mileposts'!$F$29,H401&lt;='Intersection Mileposts'!$G$29),"Y", IF(AND(H401&gt;='Intersection Mileposts'!$F$30,H401&lt;='Intersection Mileposts'!$G$30),"Y",IF(AND(H401&gt;='Intersection Mileposts'!$F$31,H401&lt;='Intersection Mileposts'!$G$31),"Y",IF(AND(H401&gt;='Intersection Mileposts'!$F$32,H401&lt;='Intersection Mileposts'!$G$32),"Y",IF(AND(H401&gt;='Intersection Mileposts'!$F$33,H401&lt;='Intersection Mileposts'!$G$33),"Y",IF(AND(H401&gt;='Intersection Mileposts'!$F$34,H401&lt;='Intersection Mileposts'!$G$34),"Y",IF(AND(H401&gt;='Intersection Mileposts'!$F$35,H401&lt;='Intersection Mileposts'!$G$35),"Y",IF(AND(H401&gt;='Intersection Mileposts'!$F$36,H401&lt;='Intersection Mileposts'!$G$36),"Y",IF(AND(H401&gt;='Intersection Mileposts'!$F$37,H401&lt;='Intersection Mileposts'!$G$37),"Y",IF(AND(H401&gt;='Intersection Mileposts'!$F$38,H401&lt;='Intersection Mileposts'!$G$38),"Y",IF(AND(H401&gt;='Intersection Mileposts'!$F$39,H401&lt;='Intersection Mileposts'!$G$39),"Y","N"))))))))))))))))))))))))))))))))))))</f>
        <v/>
      </c>
    </row>
    <row r="402" spans="1:46" x14ac:dyDescent="0.35">
      <c r="A402" s="271"/>
      <c r="B402" s="269"/>
      <c r="C402" s="270"/>
      <c r="D402" s="270"/>
      <c r="E402" s="270"/>
      <c r="F402" s="270"/>
      <c r="G402" s="272"/>
      <c r="H402" s="273"/>
      <c r="I402" s="271"/>
      <c r="J402" s="268"/>
      <c r="K402" s="268"/>
      <c r="L402" s="274"/>
      <c r="M402" s="275"/>
      <c r="N402" s="276"/>
      <c r="P402" s="291" t="str">
        <f>IF(R402 = "", "", COUNT($R$4:R402))</f>
        <v/>
      </c>
      <c r="Q402" s="291" t="str">
        <f t="shared" si="49"/>
        <v/>
      </c>
      <c r="R402" s="292" t="str">
        <f t="shared" si="50"/>
        <v/>
      </c>
      <c r="S402" s="293" t="str">
        <f t="shared" si="52"/>
        <v/>
      </c>
      <c r="T402" s="294" t="str">
        <f t="shared" si="53"/>
        <v/>
      </c>
      <c r="U402" s="295" t="str">
        <f t="shared" si="54"/>
        <v/>
      </c>
      <c r="V402" s="296" t="str">
        <f t="shared" si="55"/>
        <v/>
      </c>
      <c r="W402" s="8"/>
      <c r="AR402" s="2" t="str">
        <f t="shared" si="56"/>
        <v/>
      </c>
      <c r="AS402" s="2" t="str">
        <f t="shared" si="51"/>
        <v/>
      </c>
      <c r="AT402" s="2" t="str">
        <f>IF(AR402="","",IF(AND(H402&gt;='Intersection Mileposts'!$F$5,H402&lt;='Intersection Mileposts'!$G$5),"Y",IF(AND(H402&gt;='Intersection Mileposts'!$F$6,H402&lt;='Intersection Mileposts'!$G$6),"Y",IF(AND(H402&gt;='Intersection Mileposts'!$F$7,H402&lt;='Intersection Mileposts'!$G$7),"Y",IF(AND(H402&gt;='Intersection Mileposts'!$F$8,H402&lt;='Intersection Mileposts'!$G$8),"Y",IF(AND(H402&gt;='Intersection Mileposts'!$F$9,H402&lt;='Intersection Mileposts'!$G$9),"Y",IF(AND(H402&gt;='Intersection Mileposts'!$F$10,H402&lt;='Intersection Mileposts'!$G$10),"Y",IF(AND(H402&gt;='Intersection Mileposts'!$F$11,H402&lt;='Intersection Mileposts'!$G$11),"Y",IF(AND(H402&gt;='Intersection Mileposts'!$F$12,H402&lt;='Intersection Mileposts'!$G$12),"Y",IF(AND(H402&gt;='Intersection Mileposts'!$F$13,H402&lt;='Intersection Mileposts'!$G$13),"Y",IF(AND(H402&gt;='Intersection Mileposts'!$F$14,H402&lt;='Intersection Mileposts'!$G$14),"Y",IF(AND(H402&gt;='Intersection Mileposts'!$F$15,H402&lt;='Intersection Mileposts'!$G$15),"Y",IF(AND(H402&gt;='Intersection Mileposts'!$F$16,H402&lt;='Intersection Mileposts'!$G$16),"Y",IF(AND(H402&gt;='Intersection Mileposts'!$F$17,H402&lt;='Intersection Mileposts'!$G$17),"Y",IF(AND(H402&gt;='Intersection Mileposts'!$F$18,H402&lt;='Intersection Mileposts'!$G$18),"Y",IF(AND(H402&gt;='Intersection Mileposts'!$F$19,H402&lt;='Intersection Mileposts'!$G$19),"Y",IF(AND(H402&gt;='Intersection Mileposts'!$F$20,H402&lt;='Intersection Mileposts'!$G$20),"Y",IF(AND(H402&gt;='Intersection Mileposts'!$F$21,H402&lt;='Intersection Mileposts'!$G$21),"Y",IF(AND(H402&gt;='Intersection Mileposts'!$F$22,H402&lt;='Intersection Mileposts'!$G$22),"Y",IF(AND(H402&gt;='Intersection Mileposts'!$F$23,H402&lt;='Intersection Mileposts'!$G$23),"Y",IF(AND(H402&gt;='Intersection Mileposts'!$F$24,H402&lt;='Intersection Mileposts'!$G$24),"Y",IF(AND(H402&gt;='Intersection Mileposts'!$F$25,H402&lt;='Intersection Mileposts'!$G$25),"Y",IF(AND(H402&gt;='Intersection Mileposts'!$F$26,H402&lt;='Intersection Mileposts'!$G$26),"Y",IF(AND(H402&gt;='Intersection Mileposts'!$F$27,H402&lt;='Intersection Mileposts'!$G$27),"Y",IF(AND(H402&gt;='Intersection Mileposts'!$F$28,H402&lt;='Intersection Mileposts'!$G$28),"Y",IF(AND(H402&gt;='Intersection Mileposts'!$F$29,H402&lt;='Intersection Mileposts'!$G$29),"Y", IF(AND(H402&gt;='Intersection Mileposts'!$F$30,H402&lt;='Intersection Mileposts'!$G$30),"Y",IF(AND(H402&gt;='Intersection Mileposts'!$F$31,H402&lt;='Intersection Mileposts'!$G$31),"Y",IF(AND(H402&gt;='Intersection Mileposts'!$F$32,H402&lt;='Intersection Mileposts'!$G$32),"Y",IF(AND(H402&gt;='Intersection Mileposts'!$F$33,H402&lt;='Intersection Mileposts'!$G$33),"Y",IF(AND(H402&gt;='Intersection Mileposts'!$F$34,H402&lt;='Intersection Mileposts'!$G$34),"Y",IF(AND(H402&gt;='Intersection Mileposts'!$F$35,H402&lt;='Intersection Mileposts'!$G$35),"Y",IF(AND(H402&gt;='Intersection Mileposts'!$F$36,H402&lt;='Intersection Mileposts'!$G$36),"Y",IF(AND(H402&gt;='Intersection Mileposts'!$F$37,H402&lt;='Intersection Mileposts'!$G$37),"Y",IF(AND(H402&gt;='Intersection Mileposts'!$F$38,H402&lt;='Intersection Mileposts'!$G$38),"Y",IF(AND(H402&gt;='Intersection Mileposts'!$F$39,H402&lt;='Intersection Mileposts'!$G$39),"Y","N"))))))))))))))))))))))))))))))))))))</f>
        <v/>
      </c>
    </row>
    <row r="403" spans="1:46" x14ac:dyDescent="0.35">
      <c r="A403" s="271"/>
      <c r="B403" s="269"/>
      <c r="C403" s="270"/>
      <c r="D403" s="270"/>
      <c r="E403" s="270"/>
      <c r="F403" s="270"/>
      <c r="G403" s="272"/>
      <c r="H403" s="273"/>
      <c r="I403" s="271"/>
      <c r="J403" s="268"/>
      <c r="K403" s="268"/>
      <c r="L403" s="274"/>
      <c r="M403" s="275"/>
      <c r="N403" s="276"/>
      <c r="P403" s="291" t="str">
        <f>IF(R403 = "", "", COUNT($R$4:R403))</f>
        <v/>
      </c>
      <c r="Q403" s="291" t="str">
        <f t="shared" si="49"/>
        <v/>
      </c>
      <c r="R403" s="292" t="str">
        <f t="shared" si="50"/>
        <v/>
      </c>
      <c r="S403" s="293" t="str">
        <f t="shared" si="52"/>
        <v/>
      </c>
      <c r="T403" s="294" t="str">
        <f t="shared" si="53"/>
        <v/>
      </c>
      <c r="U403" s="295" t="str">
        <f t="shared" si="54"/>
        <v/>
      </c>
      <c r="V403" s="296" t="str">
        <f t="shared" si="55"/>
        <v/>
      </c>
      <c r="W403" s="8"/>
      <c r="AR403" s="2" t="str">
        <f t="shared" si="56"/>
        <v/>
      </c>
      <c r="AS403" s="2" t="str">
        <f t="shared" si="51"/>
        <v/>
      </c>
      <c r="AT403" s="2" t="str">
        <f>IF(AR403="","",IF(AND(H403&gt;='Intersection Mileposts'!$F$5,H403&lt;='Intersection Mileposts'!$G$5),"Y",IF(AND(H403&gt;='Intersection Mileposts'!$F$6,H403&lt;='Intersection Mileposts'!$G$6),"Y",IF(AND(H403&gt;='Intersection Mileposts'!$F$7,H403&lt;='Intersection Mileposts'!$G$7),"Y",IF(AND(H403&gt;='Intersection Mileposts'!$F$8,H403&lt;='Intersection Mileposts'!$G$8),"Y",IF(AND(H403&gt;='Intersection Mileposts'!$F$9,H403&lt;='Intersection Mileposts'!$G$9),"Y",IF(AND(H403&gt;='Intersection Mileposts'!$F$10,H403&lt;='Intersection Mileposts'!$G$10),"Y",IF(AND(H403&gt;='Intersection Mileposts'!$F$11,H403&lt;='Intersection Mileposts'!$G$11),"Y",IF(AND(H403&gt;='Intersection Mileposts'!$F$12,H403&lt;='Intersection Mileposts'!$G$12),"Y",IF(AND(H403&gt;='Intersection Mileposts'!$F$13,H403&lt;='Intersection Mileposts'!$G$13),"Y",IF(AND(H403&gt;='Intersection Mileposts'!$F$14,H403&lt;='Intersection Mileposts'!$G$14),"Y",IF(AND(H403&gt;='Intersection Mileposts'!$F$15,H403&lt;='Intersection Mileposts'!$G$15),"Y",IF(AND(H403&gt;='Intersection Mileposts'!$F$16,H403&lt;='Intersection Mileposts'!$G$16),"Y",IF(AND(H403&gt;='Intersection Mileposts'!$F$17,H403&lt;='Intersection Mileposts'!$G$17),"Y",IF(AND(H403&gt;='Intersection Mileposts'!$F$18,H403&lt;='Intersection Mileposts'!$G$18),"Y",IF(AND(H403&gt;='Intersection Mileposts'!$F$19,H403&lt;='Intersection Mileposts'!$G$19),"Y",IF(AND(H403&gt;='Intersection Mileposts'!$F$20,H403&lt;='Intersection Mileposts'!$G$20),"Y",IF(AND(H403&gt;='Intersection Mileposts'!$F$21,H403&lt;='Intersection Mileposts'!$G$21),"Y",IF(AND(H403&gt;='Intersection Mileposts'!$F$22,H403&lt;='Intersection Mileposts'!$G$22),"Y",IF(AND(H403&gt;='Intersection Mileposts'!$F$23,H403&lt;='Intersection Mileposts'!$G$23),"Y",IF(AND(H403&gt;='Intersection Mileposts'!$F$24,H403&lt;='Intersection Mileposts'!$G$24),"Y",IF(AND(H403&gt;='Intersection Mileposts'!$F$25,H403&lt;='Intersection Mileposts'!$G$25),"Y",IF(AND(H403&gt;='Intersection Mileposts'!$F$26,H403&lt;='Intersection Mileposts'!$G$26),"Y",IF(AND(H403&gt;='Intersection Mileposts'!$F$27,H403&lt;='Intersection Mileposts'!$G$27),"Y",IF(AND(H403&gt;='Intersection Mileposts'!$F$28,H403&lt;='Intersection Mileposts'!$G$28),"Y",IF(AND(H403&gt;='Intersection Mileposts'!$F$29,H403&lt;='Intersection Mileposts'!$G$29),"Y", IF(AND(H403&gt;='Intersection Mileposts'!$F$30,H403&lt;='Intersection Mileposts'!$G$30),"Y",IF(AND(H403&gt;='Intersection Mileposts'!$F$31,H403&lt;='Intersection Mileposts'!$G$31),"Y",IF(AND(H403&gt;='Intersection Mileposts'!$F$32,H403&lt;='Intersection Mileposts'!$G$32),"Y",IF(AND(H403&gt;='Intersection Mileposts'!$F$33,H403&lt;='Intersection Mileposts'!$G$33),"Y",IF(AND(H403&gt;='Intersection Mileposts'!$F$34,H403&lt;='Intersection Mileposts'!$G$34),"Y",IF(AND(H403&gt;='Intersection Mileposts'!$F$35,H403&lt;='Intersection Mileposts'!$G$35),"Y",IF(AND(H403&gt;='Intersection Mileposts'!$F$36,H403&lt;='Intersection Mileposts'!$G$36),"Y",IF(AND(H403&gt;='Intersection Mileposts'!$F$37,H403&lt;='Intersection Mileposts'!$G$37),"Y",IF(AND(H403&gt;='Intersection Mileposts'!$F$38,H403&lt;='Intersection Mileposts'!$G$38),"Y",IF(AND(H403&gt;='Intersection Mileposts'!$F$39,H403&lt;='Intersection Mileposts'!$G$39),"Y","N"))))))))))))))))))))))))))))))))))))</f>
        <v/>
      </c>
    </row>
    <row r="404" spans="1:46" x14ac:dyDescent="0.35">
      <c r="A404" s="271"/>
      <c r="B404" s="269"/>
      <c r="C404" s="270"/>
      <c r="D404" s="270"/>
      <c r="E404" s="270"/>
      <c r="F404" s="270"/>
      <c r="G404" s="272"/>
      <c r="H404" s="273"/>
      <c r="I404" s="271"/>
      <c r="J404" s="268"/>
      <c r="K404" s="268"/>
      <c r="L404" s="274"/>
      <c r="M404" s="275"/>
      <c r="N404" s="276"/>
      <c r="P404" s="291" t="str">
        <f>IF(R404 = "", "", COUNT($R$4:R404))</f>
        <v/>
      </c>
      <c r="Q404" s="291" t="str">
        <f t="shared" si="49"/>
        <v/>
      </c>
      <c r="R404" s="292" t="str">
        <f t="shared" si="50"/>
        <v/>
      </c>
      <c r="S404" s="293" t="str">
        <f t="shared" si="52"/>
        <v/>
      </c>
      <c r="T404" s="294" t="str">
        <f t="shared" si="53"/>
        <v/>
      </c>
      <c r="U404" s="295" t="str">
        <f t="shared" si="54"/>
        <v/>
      </c>
      <c r="V404" s="296" t="str">
        <f t="shared" si="55"/>
        <v/>
      </c>
      <c r="W404" s="8"/>
      <c r="AR404" s="2" t="str">
        <f t="shared" si="56"/>
        <v/>
      </c>
      <c r="AS404" s="2" t="str">
        <f t="shared" si="51"/>
        <v/>
      </c>
      <c r="AT404" s="2" t="str">
        <f>IF(AR404="","",IF(AND(H404&gt;='Intersection Mileposts'!$F$5,H404&lt;='Intersection Mileposts'!$G$5),"Y",IF(AND(H404&gt;='Intersection Mileposts'!$F$6,H404&lt;='Intersection Mileposts'!$G$6),"Y",IF(AND(H404&gt;='Intersection Mileposts'!$F$7,H404&lt;='Intersection Mileposts'!$G$7),"Y",IF(AND(H404&gt;='Intersection Mileposts'!$F$8,H404&lt;='Intersection Mileposts'!$G$8),"Y",IF(AND(H404&gt;='Intersection Mileposts'!$F$9,H404&lt;='Intersection Mileposts'!$G$9),"Y",IF(AND(H404&gt;='Intersection Mileposts'!$F$10,H404&lt;='Intersection Mileposts'!$G$10),"Y",IF(AND(H404&gt;='Intersection Mileposts'!$F$11,H404&lt;='Intersection Mileposts'!$G$11),"Y",IF(AND(H404&gt;='Intersection Mileposts'!$F$12,H404&lt;='Intersection Mileposts'!$G$12),"Y",IF(AND(H404&gt;='Intersection Mileposts'!$F$13,H404&lt;='Intersection Mileposts'!$G$13),"Y",IF(AND(H404&gt;='Intersection Mileposts'!$F$14,H404&lt;='Intersection Mileposts'!$G$14),"Y",IF(AND(H404&gt;='Intersection Mileposts'!$F$15,H404&lt;='Intersection Mileposts'!$G$15),"Y",IF(AND(H404&gt;='Intersection Mileposts'!$F$16,H404&lt;='Intersection Mileposts'!$G$16),"Y",IF(AND(H404&gt;='Intersection Mileposts'!$F$17,H404&lt;='Intersection Mileposts'!$G$17),"Y",IF(AND(H404&gt;='Intersection Mileposts'!$F$18,H404&lt;='Intersection Mileposts'!$G$18),"Y",IF(AND(H404&gt;='Intersection Mileposts'!$F$19,H404&lt;='Intersection Mileposts'!$G$19),"Y",IF(AND(H404&gt;='Intersection Mileposts'!$F$20,H404&lt;='Intersection Mileposts'!$G$20),"Y",IF(AND(H404&gt;='Intersection Mileposts'!$F$21,H404&lt;='Intersection Mileposts'!$G$21),"Y",IF(AND(H404&gt;='Intersection Mileposts'!$F$22,H404&lt;='Intersection Mileposts'!$G$22),"Y",IF(AND(H404&gt;='Intersection Mileposts'!$F$23,H404&lt;='Intersection Mileposts'!$G$23),"Y",IF(AND(H404&gt;='Intersection Mileposts'!$F$24,H404&lt;='Intersection Mileposts'!$G$24),"Y",IF(AND(H404&gt;='Intersection Mileposts'!$F$25,H404&lt;='Intersection Mileposts'!$G$25),"Y",IF(AND(H404&gt;='Intersection Mileposts'!$F$26,H404&lt;='Intersection Mileposts'!$G$26),"Y",IF(AND(H404&gt;='Intersection Mileposts'!$F$27,H404&lt;='Intersection Mileposts'!$G$27),"Y",IF(AND(H404&gt;='Intersection Mileposts'!$F$28,H404&lt;='Intersection Mileposts'!$G$28),"Y",IF(AND(H404&gt;='Intersection Mileposts'!$F$29,H404&lt;='Intersection Mileposts'!$G$29),"Y", IF(AND(H404&gt;='Intersection Mileposts'!$F$30,H404&lt;='Intersection Mileposts'!$G$30),"Y",IF(AND(H404&gt;='Intersection Mileposts'!$F$31,H404&lt;='Intersection Mileposts'!$G$31),"Y",IF(AND(H404&gt;='Intersection Mileposts'!$F$32,H404&lt;='Intersection Mileposts'!$G$32),"Y",IF(AND(H404&gt;='Intersection Mileposts'!$F$33,H404&lt;='Intersection Mileposts'!$G$33),"Y",IF(AND(H404&gt;='Intersection Mileposts'!$F$34,H404&lt;='Intersection Mileposts'!$G$34),"Y",IF(AND(H404&gt;='Intersection Mileposts'!$F$35,H404&lt;='Intersection Mileposts'!$G$35),"Y",IF(AND(H404&gt;='Intersection Mileposts'!$F$36,H404&lt;='Intersection Mileposts'!$G$36),"Y",IF(AND(H404&gt;='Intersection Mileposts'!$F$37,H404&lt;='Intersection Mileposts'!$G$37),"Y",IF(AND(H404&gt;='Intersection Mileposts'!$F$38,H404&lt;='Intersection Mileposts'!$G$38),"Y",IF(AND(H404&gt;='Intersection Mileposts'!$F$39,H404&lt;='Intersection Mileposts'!$G$39),"Y","N"))))))))))))))))))))))))))))))))))))</f>
        <v/>
      </c>
    </row>
    <row r="405" spans="1:46" x14ac:dyDescent="0.35">
      <c r="A405" s="271"/>
      <c r="B405" s="269"/>
      <c r="C405" s="270"/>
      <c r="D405" s="270"/>
      <c r="E405" s="270"/>
      <c r="F405" s="270"/>
      <c r="G405" s="272"/>
      <c r="H405" s="273"/>
      <c r="I405" s="271"/>
      <c r="J405" s="268"/>
      <c r="K405" s="268"/>
      <c r="L405" s="274"/>
      <c r="M405" s="275"/>
      <c r="N405" s="276"/>
      <c r="P405" s="291" t="str">
        <f>IF(R405 = "", "", COUNT($R$4:R405))</f>
        <v/>
      </c>
      <c r="Q405" s="291" t="str">
        <f t="shared" si="49"/>
        <v/>
      </c>
      <c r="R405" s="292" t="str">
        <f t="shared" si="50"/>
        <v/>
      </c>
      <c r="S405" s="293" t="str">
        <f t="shared" si="52"/>
        <v/>
      </c>
      <c r="T405" s="294" t="str">
        <f t="shared" si="53"/>
        <v/>
      </c>
      <c r="U405" s="295" t="str">
        <f t="shared" si="54"/>
        <v/>
      </c>
      <c r="V405" s="296" t="str">
        <f t="shared" si="55"/>
        <v/>
      </c>
      <c r="W405" s="8"/>
      <c r="AR405" s="2" t="str">
        <f t="shared" si="56"/>
        <v/>
      </c>
      <c r="AS405" s="2" t="str">
        <f t="shared" si="51"/>
        <v/>
      </c>
      <c r="AT405" s="2" t="str">
        <f>IF(AR405="","",IF(AND(H405&gt;='Intersection Mileposts'!$F$5,H405&lt;='Intersection Mileposts'!$G$5),"Y",IF(AND(H405&gt;='Intersection Mileposts'!$F$6,H405&lt;='Intersection Mileposts'!$G$6),"Y",IF(AND(H405&gt;='Intersection Mileposts'!$F$7,H405&lt;='Intersection Mileposts'!$G$7),"Y",IF(AND(H405&gt;='Intersection Mileposts'!$F$8,H405&lt;='Intersection Mileposts'!$G$8),"Y",IF(AND(H405&gt;='Intersection Mileposts'!$F$9,H405&lt;='Intersection Mileposts'!$G$9),"Y",IF(AND(H405&gt;='Intersection Mileposts'!$F$10,H405&lt;='Intersection Mileposts'!$G$10),"Y",IF(AND(H405&gt;='Intersection Mileposts'!$F$11,H405&lt;='Intersection Mileposts'!$G$11),"Y",IF(AND(H405&gt;='Intersection Mileposts'!$F$12,H405&lt;='Intersection Mileposts'!$G$12),"Y",IF(AND(H405&gt;='Intersection Mileposts'!$F$13,H405&lt;='Intersection Mileposts'!$G$13),"Y",IF(AND(H405&gt;='Intersection Mileposts'!$F$14,H405&lt;='Intersection Mileposts'!$G$14),"Y",IF(AND(H405&gt;='Intersection Mileposts'!$F$15,H405&lt;='Intersection Mileposts'!$G$15),"Y",IF(AND(H405&gt;='Intersection Mileposts'!$F$16,H405&lt;='Intersection Mileposts'!$G$16),"Y",IF(AND(H405&gt;='Intersection Mileposts'!$F$17,H405&lt;='Intersection Mileposts'!$G$17),"Y",IF(AND(H405&gt;='Intersection Mileposts'!$F$18,H405&lt;='Intersection Mileposts'!$G$18),"Y",IF(AND(H405&gt;='Intersection Mileposts'!$F$19,H405&lt;='Intersection Mileposts'!$G$19),"Y",IF(AND(H405&gt;='Intersection Mileposts'!$F$20,H405&lt;='Intersection Mileposts'!$G$20),"Y",IF(AND(H405&gt;='Intersection Mileposts'!$F$21,H405&lt;='Intersection Mileposts'!$G$21),"Y",IF(AND(H405&gt;='Intersection Mileposts'!$F$22,H405&lt;='Intersection Mileposts'!$G$22),"Y",IF(AND(H405&gt;='Intersection Mileposts'!$F$23,H405&lt;='Intersection Mileposts'!$G$23),"Y",IF(AND(H405&gt;='Intersection Mileposts'!$F$24,H405&lt;='Intersection Mileposts'!$G$24),"Y",IF(AND(H405&gt;='Intersection Mileposts'!$F$25,H405&lt;='Intersection Mileposts'!$G$25),"Y",IF(AND(H405&gt;='Intersection Mileposts'!$F$26,H405&lt;='Intersection Mileposts'!$G$26),"Y",IF(AND(H405&gt;='Intersection Mileposts'!$F$27,H405&lt;='Intersection Mileposts'!$G$27),"Y",IF(AND(H405&gt;='Intersection Mileposts'!$F$28,H405&lt;='Intersection Mileposts'!$G$28),"Y",IF(AND(H405&gt;='Intersection Mileposts'!$F$29,H405&lt;='Intersection Mileposts'!$G$29),"Y", IF(AND(H405&gt;='Intersection Mileposts'!$F$30,H405&lt;='Intersection Mileposts'!$G$30),"Y",IF(AND(H405&gt;='Intersection Mileposts'!$F$31,H405&lt;='Intersection Mileposts'!$G$31),"Y",IF(AND(H405&gt;='Intersection Mileposts'!$F$32,H405&lt;='Intersection Mileposts'!$G$32),"Y",IF(AND(H405&gt;='Intersection Mileposts'!$F$33,H405&lt;='Intersection Mileposts'!$G$33),"Y",IF(AND(H405&gt;='Intersection Mileposts'!$F$34,H405&lt;='Intersection Mileposts'!$G$34),"Y",IF(AND(H405&gt;='Intersection Mileposts'!$F$35,H405&lt;='Intersection Mileposts'!$G$35),"Y",IF(AND(H405&gt;='Intersection Mileposts'!$F$36,H405&lt;='Intersection Mileposts'!$G$36),"Y",IF(AND(H405&gt;='Intersection Mileposts'!$F$37,H405&lt;='Intersection Mileposts'!$G$37),"Y",IF(AND(H405&gt;='Intersection Mileposts'!$F$38,H405&lt;='Intersection Mileposts'!$G$38),"Y",IF(AND(H405&gt;='Intersection Mileposts'!$F$39,H405&lt;='Intersection Mileposts'!$G$39),"Y","N"))))))))))))))))))))))))))))))))))))</f>
        <v/>
      </c>
    </row>
    <row r="406" spans="1:46" x14ac:dyDescent="0.35">
      <c r="A406" s="271"/>
      <c r="B406" s="269"/>
      <c r="C406" s="270"/>
      <c r="D406" s="270"/>
      <c r="E406" s="270"/>
      <c r="F406" s="270"/>
      <c r="G406" s="272"/>
      <c r="H406" s="273"/>
      <c r="I406" s="271"/>
      <c r="J406" s="268"/>
      <c r="K406" s="268"/>
      <c r="L406" s="274"/>
      <c r="M406" s="275"/>
      <c r="N406" s="276"/>
      <c r="P406" s="291" t="str">
        <f>IF(R406 = "", "", COUNT($R$4:R406))</f>
        <v/>
      </c>
      <c r="Q406" s="291" t="str">
        <f t="shared" si="49"/>
        <v/>
      </c>
      <c r="R406" s="292" t="str">
        <f t="shared" si="50"/>
        <v/>
      </c>
      <c r="S406" s="293" t="str">
        <f t="shared" si="52"/>
        <v/>
      </c>
      <c r="T406" s="294" t="str">
        <f t="shared" si="53"/>
        <v/>
      </c>
      <c r="U406" s="295" t="str">
        <f t="shared" si="54"/>
        <v/>
      </c>
      <c r="V406" s="296" t="str">
        <f t="shared" si="55"/>
        <v/>
      </c>
      <c r="W406" s="8"/>
      <c r="AR406" s="2" t="str">
        <f t="shared" si="56"/>
        <v/>
      </c>
      <c r="AS406" s="2" t="str">
        <f t="shared" si="51"/>
        <v/>
      </c>
      <c r="AT406" s="2" t="str">
        <f>IF(AR406="","",IF(AND(H406&gt;='Intersection Mileposts'!$F$5,H406&lt;='Intersection Mileposts'!$G$5),"Y",IF(AND(H406&gt;='Intersection Mileposts'!$F$6,H406&lt;='Intersection Mileposts'!$G$6),"Y",IF(AND(H406&gt;='Intersection Mileposts'!$F$7,H406&lt;='Intersection Mileposts'!$G$7),"Y",IF(AND(H406&gt;='Intersection Mileposts'!$F$8,H406&lt;='Intersection Mileposts'!$G$8),"Y",IF(AND(H406&gt;='Intersection Mileposts'!$F$9,H406&lt;='Intersection Mileposts'!$G$9),"Y",IF(AND(H406&gt;='Intersection Mileposts'!$F$10,H406&lt;='Intersection Mileposts'!$G$10),"Y",IF(AND(H406&gt;='Intersection Mileposts'!$F$11,H406&lt;='Intersection Mileposts'!$G$11),"Y",IF(AND(H406&gt;='Intersection Mileposts'!$F$12,H406&lt;='Intersection Mileposts'!$G$12),"Y",IF(AND(H406&gt;='Intersection Mileposts'!$F$13,H406&lt;='Intersection Mileposts'!$G$13),"Y",IF(AND(H406&gt;='Intersection Mileposts'!$F$14,H406&lt;='Intersection Mileposts'!$G$14),"Y",IF(AND(H406&gt;='Intersection Mileposts'!$F$15,H406&lt;='Intersection Mileposts'!$G$15),"Y",IF(AND(H406&gt;='Intersection Mileposts'!$F$16,H406&lt;='Intersection Mileposts'!$G$16),"Y",IF(AND(H406&gt;='Intersection Mileposts'!$F$17,H406&lt;='Intersection Mileposts'!$G$17),"Y",IF(AND(H406&gt;='Intersection Mileposts'!$F$18,H406&lt;='Intersection Mileposts'!$G$18),"Y",IF(AND(H406&gt;='Intersection Mileposts'!$F$19,H406&lt;='Intersection Mileposts'!$G$19),"Y",IF(AND(H406&gt;='Intersection Mileposts'!$F$20,H406&lt;='Intersection Mileposts'!$G$20),"Y",IF(AND(H406&gt;='Intersection Mileposts'!$F$21,H406&lt;='Intersection Mileposts'!$G$21),"Y",IF(AND(H406&gt;='Intersection Mileposts'!$F$22,H406&lt;='Intersection Mileposts'!$G$22),"Y",IF(AND(H406&gt;='Intersection Mileposts'!$F$23,H406&lt;='Intersection Mileposts'!$G$23),"Y",IF(AND(H406&gt;='Intersection Mileposts'!$F$24,H406&lt;='Intersection Mileposts'!$G$24),"Y",IF(AND(H406&gt;='Intersection Mileposts'!$F$25,H406&lt;='Intersection Mileposts'!$G$25),"Y",IF(AND(H406&gt;='Intersection Mileposts'!$F$26,H406&lt;='Intersection Mileposts'!$G$26),"Y",IF(AND(H406&gt;='Intersection Mileposts'!$F$27,H406&lt;='Intersection Mileposts'!$G$27),"Y",IF(AND(H406&gt;='Intersection Mileposts'!$F$28,H406&lt;='Intersection Mileposts'!$G$28),"Y",IF(AND(H406&gt;='Intersection Mileposts'!$F$29,H406&lt;='Intersection Mileposts'!$G$29),"Y", IF(AND(H406&gt;='Intersection Mileposts'!$F$30,H406&lt;='Intersection Mileposts'!$G$30),"Y",IF(AND(H406&gt;='Intersection Mileposts'!$F$31,H406&lt;='Intersection Mileposts'!$G$31),"Y",IF(AND(H406&gt;='Intersection Mileposts'!$F$32,H406&lt;='Intersection Mileposts'!$G$32),"Y",IF(AND(H406&gt;='Intersection Mileposts'!$F$33,H406&lt;='Intersection Mileposts'!$G$33),"Y",IF(AND(H406&gt;='Intersection Mileposts'!$F$34,H406&lt;='Intersection Mileposts'!$G$34),"Y",IF(AND(H406&gt;='Intersection Mileposts'!$F$35,H406&lt;='Intersection Mileposts'!$G$35),"Y",IF(AND(H406&gt;='Intersection Mileposts'!$F$36,H406&lt;='Intersection Mileposts'!$G$36),"Y",IF(AND(H406&gt;='Intersection Mileposts'!$F$37,H406&lt;='Intersection Mileposts'!$G$37),"Y",IF(AND(H406&gt;='Intersection Mileposts'!$F$38,H406&lt;='Intersection Mileposts'!$G$38),"Y",IF(AND(H406&gt;='Intersection Mileposts'!$F$39,H406&lt;='Intersection Mileposts'!$G$39),"Y","N"))))))))))))))))))))))))))))))))))))</f>
        <v/>
      </c>
    </row>
    <row r="407" spans="1:46" x14ac:dyDescent="0.35">
      <c r="A407" s="271"/>
      <c r="B407" s="269"/>
      <c r="C407" s="270"/>
      <c r="D407" s="270"/>
      <c r="E407" s="270"/>
      <c r="F407" s="270"/>
      <c r="G407" s="272"/>
      <c r="H407" s="273"/>
      <c r="I407" s="271"/>
      <c r="J407" s="268"/>
      <c r="K407" s="268"/>
      <c r="L407" s="274"/>
      <c r="M407" s="275"/>
      <c r="N407" s="276"/>
      <c r="P407" s="291" t="str">
        <f>IF(R407 = "", "", COUNT($R$4:R407))</f>
        <v/>
      </c>
      <c r="Q407" s="291" t="str">
        <f t="shared" si="49"/>
        <v/>
      </c>
      <c r="R407" s="292" t="str">
        <f t="shared" si="50"/>
        <v/>
      </c>
      <c r="S407" s="293" t="str">
        <f t="shared" si="52"/>
        <v/>
      </c>
      <c r="T407" s="294" t="str">
        <f t="shared" si="53"/>
        <v/>
      </c>
      <c r="U407" s="295" t="str">
        <f t="shared" si="54"/>
        <v/>
      </c>
      <c r="V407" s="296" t="str">
        <f t="shared" si="55"/>
        <v/>
      </c>
      <c r="W407" s="8"/>
      <c r="AR407" s="2" t="str">
        <f t="shared" si="56"/>
        <v/>
      </c>
      <c r="AS407" s="2" t="str">
        <f t="shared" si="51"/>
        <v/>
      </c>
      <c r="AT407" s="2" t="str">
        <f>IF(AR407="","",IF(AND(H407&gt;='Intersection Mileposts'!$F$5,H407&lt;='Intersection Mileposts'!$G$5),"Y",IF(AND(H407&gt;='Intersection Mileposts'!$F$6,H407&lt;='Intersection Mileposts'!$G$6),"Y",IF(AND(H407&gt;='Intersection Mileposts'!$F$7,H407&lt;='Intersection Mileposts'!$G$7),"Y",IF(AND(H407&gt;='Intersection Mileposts'!$F$8,H407&lt;='Intersection Mileposts'!$G$8),"Y",IF(AND(H407&gt;='Intersection Mileposts'!$F$9,H407&lt;='Intersection Mileposts'!$G$9),"Y",IF(AND(H407&gt;='Intersection Mileposts'!$F$10,H407&lt;='Intersection Mileposts'!$G$10),"Y",IF(AND(H407&gt;='Intersection Mileposts'!$F$11,H407&lt;='Intersection Mileposts'!$G$11),"Y",IF(AND(H407&gt;='Intersection Mileposts'!$F$12,H407&lt;='Intersection Mileposts'!$G$12),"Y",IF(AND(H407&gt;='Intersection Mileposts'!$F$13,H407&lt;='Intersection Mileposts'!$G$13),"Y",IF(AND(H407&gt;='Intersection Mileposts'!$F$14,H407&lt;='Intersection Mileposts'!$G$14),"Y",IF(AND(H407&gt;='Intersection Mileposts'!$F$15,H407&lt;='Intersection Mileposts'!$G$15),"Y",IF(AND(H407&gt;='Intersection Mileposts'!$F$16,H407&lt;='Intersection Mileposts'!$G$16),"Y",IF(AND(H407&gt;='Intersection Mileposts'!$F$17,H407&lt;='Intersection Mileposts'!$G$17),"Y",IF(AND(H407&gt;='Intersection Mileposts'!$F$18,H407&lt;='Intersection Mileposts'!$G$18),"Y",IF(AND(H407&gt;='Intersection Mileposts'!$F$19,H407&lt;='Intersection Mileposts'!$G$19),"Y",IF(AND(H407&gt;='Intersection Mileposts'!$F$20,H407&lt;='Intersection Mileposts'!$G$20),"Y",IF(AND(H407&gt;='Intersection Mileposts'!$F$21,H407&lt;='Intersection Mileposts'!$G$21),"Y",IF(AND(H407&gt;='Intersection Mileposts'!$F$22,H407&lt;='Intersection Mileposts'!$G$22),"Y",IF(AND(H407&gt;='Intersection Mileposts'!$F$23,H407&lt;='Intersection Mileposts'!$G$23),"Y",IF(AND(H407&gt;='Intersection Mileposts'!$F$24,H407&lt;='Intersection Mileposts'!$G$24),"Y",IF(AND(H407&gt;='Intersection Mileposts'!$F$25,H407&lt;='Intersection Mileposts'!$G$25),"Y",IF(AND(H407&gt;='Intersection Mileposts'!$F$26,H407&lt;='Intersection Mileposts'!$G$26),"Y",IF(AND(H407&gt;='Intersection Mileposts'!$F$27,H407&lt;='Intersection Mileposts'!$G$27),"Y",IF(AND(H407&gt;='Intersection Mileposts'!$F$28,H407&lt;='Intersection Mileposts'!$G$28),"Y",IF(AND(H407&gt;='Intersection Mileposts'!$F$29,H407&lt;='Intersection Mileposts'!$G$29),"Y", IF(AND(H407&gt;='Intersection Mileposts'!$F$30,H407&lt;='Intersection Mileposts'!$G$30),"Y",IF(AND(H407&gt;='Intersection Mileposts'!$F$31,H407&lt;='Intersection Mileposts'!$G$31),"Y",IF(AND(H407&gt;='Intersection Mileposts'!$F$32,H407&lt;='Intersection Mileposts'!$G$32),"Y",IF(AND(H407&gt;='Intersection Mileposts'!$F$33,H407&lt;='Intersection Mileposts'!$G$33),"Y",IF(AND(H407&gt;='Intersection Mileposts'!$F$34,H407&lt;='Intersection Mileposts'!$G$34),"Y",IF(AND(H407&gt;='Intersection Mileposts'!$F$35,H407&lt;='Intersection Mileposts'!$G$35),"Y",IF(AND(H407&gt;='Intersection Mileposts'!$F$36,H407&lt;='Intersection Mileposts'!$G$36),"Y",IF(AND(H407&gt;='Intersection Mileposts'!$F$37,H407&lt;='Intersection Mileposts'!$G$37),"Y",IF(AND(H407&gt;='Intersection Mileposts'!$F$38,H407&lt;='Intersection Mileposts'!$G$38),"Y",IF(AND(H407&gt;='Intersection Mileposts'!$F$39,H407&lt;='Intersection Mileposts'!$G$39),"Y","N"))))))))))))))))))))))))))))))))))))</f>
        <v/>
      </c>
    </row>
    <row r="408" spans="1:46" x14ac:dyDescent="0.35">
      <c r="A408" s="271"/>
      <c r="B408" s="269"/>
      <c r="C408" s="270"/>
      <c r="D408" s="270"/>
      <c r="E408" s="270"/>
      <c r="F408" s="270"/>
      <c r="G408" s="272"/>
      <c r="H408" s="273"/>
      <c r="I408" s="271"/>
      <c r="J408" s="268"/>
      <c r="K408" s="268"/>
      <c r="L408" s="274"/>
      <c r="M408" s="275"/>
      <c r="N408" s="276"/>
      <c r="P408" s="291" t="str">
        <f>IF(R408 = "", "", COUNT($R$4:R408))</f>
        <v/>
      </c>
      <c r="Q408" s="291" t="str">
        <f t="shared" si="49"/>
        <v/>
      </c>
      <c r="R408" s="292" t="str">
        <f t="shared" si="50"/>
        <v/>
      </c>
      <c r="S408" s="293" t="str">
        <f t="shared" si="52"/>
        <v/>
      </c>
      <c r="T408" s="294" t="str">
        <f t="shared" si="53"/>
        <v/>
      </c>
      <c r="U408" s="295" t="str">
        <f t="shared" si="54"/>
        <v/>
      </c>
      <c r="V408" s="296" t="str">
        <f t="shared" si="55"/>
        <v/>
      </c>
      <c r="W408" s="8"/>
      <c r="AR408" s="2" t="str">
        <f t="shared" si="56"/>
        <v/>
      </c>
      <c r="AS408" s="2" t="str">
        <f t="shared" si="51"/>
        <v/>
      </c>
      <c r="AT408" s="2" t="str">
        <f>IF(AR408="","",IF(AND(H408&gt;='Intersection Mileposts'!$F$5,H408&lt;='Intersection Mileposts'!$G$5),"Y",IF(AND(H408&gt;='Intersection Mileposts'!$F$6,H408&lt;='Intersection Mileposts'!$G$6),"Y",IF(AND(H408&gt;='Intersection Mileposts'!$F$7,H408&lt;='Intersection Mileposts'!$G$7),"Y",IF(AND(H408&gt;='Intersection Mileposts'!$F$8,H408&lt;='Intersection Mileposts'!$G$8),"Y",IF(AND(H408&gt;='Intersection Mileposts'!$F$9,H408&lt;='Intersection Mileposts'!$G$9),"Y",IF(AND(H408&gt;='Intersection Mileposts'!$F$10,H408&lt;='Intersection Mileposts'!$G$10),"Y",IF(AND(H408&gt;='Intersection Mileposts'!$F$11,H408&lt;='Intersection Mileposts'!$G$11),"Y",IF(AND(H408&gt;='Intersection Mileposts'!$F$12,H408&lt;='Intersection Mileposts'!$G$12),"Y",IF(AND(H408&gt;='Intersection Mileposts'!$F$13,H408&lt;='Intersection Mileposts'!$G$13),"Y",IF(AND(H408&gt;='Intersection Mileposts'!$F$14,H408&lt;='Intersection Mileposts'!$G$14),"Y",IF(AND(H408&gt;='Intersection Mileposts'!$F$15,H408&lt;='Intersection Mileposts'!$G$15),"Y",IF(AND(H408&gt;='Intersection Mileposts'!$F$16,H408&lt;='Intersection Mileposts'!$G$16),"Y",IF(AND(H408&gt;='Intersection Mileposts'!$F$17,H408&lt;='Intersection Mileposts'!$G$17),"Y",IF(AND(H408&gt;='Intersection Mileposts'!$F$18,H408&lt;='Intersection Mileposts'!$G$18),"Y",IF(AND(H408&gt;='Intersection Mileposts'!$F$19,H408&lt;='Intersection Mileposts'!$G$19),"Y",IF(AND(H408&gt;='Intersection Mileposts'!$F$20,H408&lt;='Intersection Mileposts'!$G$20),"Y",IF(AND(H408&gt;='Intersection Mileposts'!$F$21,H408&lt;='Intersection Mileposts'!$G$21),"Y",IF(AND(H408&gt;='Intersection Mileposts'!$F$22,H408&lt;='Intersection Mileposts'!$G$22),"Y",IF(AND(H408&gt;='Intersection Mileposts'!$F$23,H408&lt;='Intersection Mileposts'!$G$23),"Y",IF(AND(H408&gt;='Intersection Mileposts'!$F$24,H408&lt;='Intersection Mileposts'!$G$24),"Y",IF(AND(H408&gt;='Intersection Mileposts'!$F$25,H408&lt;='Intersection Mileposts'!$G$25),"Y",IF(AND(H408&gt;='Intersection Mileposts'!$F$26,H408&lt;='Intersection Mileposts'!$G$26),"Y",IF(AND(H408&gt;='Intersection Mileposts'!$F$27,H408&lt;='Intersection Mileposts'!$G$27),"Y",IF(AND(H408&gt;='Intersection Mileposts'!$F$28,H408&lt;='Intersection Mileposts'!$G$28),"Y",IF(AND(H408&gt;='Intersection Mileposts'!$F$29,H408&lt;='Intersection Mileposts'!$G$29),"Y", IF(AND(H408&gt;='Intersection Mileposts'!$F$30,H408&lt;='Intersection Mileposts'!$G$30),"Y",IF(AND(H408&gt;='Intersection Mileposts'!$F$31,H408&lt;='Intersection Mileposts'!$G$31),"Y",IF(AND(H408&gt;='Intersection Mileposts'!$F$32,H408&lt;='Intersection Mileposts'!$G$32),"Y",IF(AND(H408&gt;='Intersection Mileposts'!$F$33,H408&lt;='Intersection Mileposts'!$G$33),"Y",IF(AND(H408&gt;='Intersection Mileposts'!$F$34,H408&lt;='Intersection Mileposts'!$G$34),"Y",IF(AND(H408&gt;='Intersection Mileposts'!$F$35,H408&lt;='Intersection Mileposts'!$G$35),"Y",IF(AND(H408&gt;='Intersection Mileposts'!$F$36,H408&lt;='Intersection Mileposts'!$G$36),"Y",IF(AND(H408&gt;='Intersection Mileposts'!$F$37,H408&lt;='Intersection Mileposts'!$G$37),"Y",IF(AND(H408&gt;='Intersection Mileposts'!$F$38,H408&lt;='Intersection Mileposts'!$G$38),"Y",IF(AND(H408&gt;='Intersection Mileposts'!$F$39,H408&lt;='Intersection Mileposts'!$G$39),"Y","N"))))))))))))))))))))))))))))))))))))</f>
        <v/>
      </c>
    </row>
    <row r="409" spans="1:46" x14ac:dyDescent="0.35">
      <c r="A409" s="271"/>
      <c r="B409" s="269"/>
      <c r="C409" s="270"/>
      <c r="D409" s="270"/>
      <c r="E409" s="270"/>
      <c r="F409" s="270"/>
      <c r="G409" s="272"/>
      <c r="H409" s="273"/>
      <c r="I409" s="271"/>
      <c r="J409" s="268"/>
      <c r="K409" s="268"/>
      <c r="L409" s="274"/>
      <c r="M409" s="275"/>
      <c r="N409" s="276"/>
      <c r="P409" s="291" t="str">
        <f>IF(R409 = "", "", COUNT($R$4:R409))</f>
        <v/>
      </c>
      <c r="Q409" s="291" t="str">
        <f t="shared" si="49"/>
        <v/>
      </c>
      <c r="R409" s="292" t="str">
        <f t="shared" si="50"/>
        <v/>
      </c>
      <c r="S409" s="293" t="str">
        <f t="shared" si="52"/>
        <v/>
      </c>
      <c r="T409" s="294" t="str">
        <f t="shared" si="53"/>
        <v/>
      </c>
      <c r="U409" s="295" t="str">
        <f t="shared" si="54"/>
        <v/>
      </c>
      <c r="V409" s="296" t="str">
        <f t="shared" si="55"/>
        <v/>
      </c>
      <c r="W409" s="8"/>
      <c r="AR409" s="2" t="str">
        <f t="shared" si="56"/>
        <v/>
      </c>
      <c r="AS409" s="2" t="str">
        <f t="shared" si="51"/>
        <v/>
      </c>
      <c r="AT409" s="2" t="str">
        <f>IF(AR409="","",IF(AND(H409&gt;='Intersection Mileposts'!$F$5,H409&lt;='Intersection Mileposts'!$G$5),"Y",IF(AND(H409&gt;='Intersection Mileposts'!$F$6,H409&lt;='Intersection Mileposts'!$G$6),"Y",IF(AND(H409&gt;='Intersection Mileposts'!$F$7,H409&lt;='Intersection Mileposts'!$G$7),"Y",IF(AND(H409&gt;='Intersection Mileposts'!$F$8,H409&lt;='Intersection Mileposts'!$G$8),"Y",IF(AND(H409&gt;='Intersection Mileposts'!$F$9,H409&lt;='Intersection Mileposts'!$G$9),"Y",IF(AND(H409&gt;='Intersection Mileposts'!$F$10,H409&lt;='Intersection Mileposts'!$G$10),"Y",IF(AND(H409&gt;='Intersection Mileposts'!$F$11,H409&lt;='Intersection Mileposts'!$G$11),"Y",IF(AND(H409&gt;='Intersection Mileposts'!$F$12,H409&lt;='Intersection Mileposts'!$G$12),"Y",IF(AND(H409&gt;='Intersection Mileposts'!$F$13,H409&lt;='Intersection Mileposts'!$G$13),"Y",IF(AND(H409&gt;='Intersection Mileposts'!$F$14,H409&lt;='Intersection Mileposts'!$G$14),"Y",IF(AND(H409&gt;='Intersection Mileposts'!$F$15,H409&lt;='Intersection Mileposts'!$G$15),"Y",IF(AND(H409&gt;='Intersection Mileposts'!$F$16,H409&lt;='Intersection Mileposts'!$G$16),"Y",IF(AND(H409&gt;='Intersection Mileposts'!$F$17,H409&lt;='Intersection Mileposts'!$G$17),"Y",IF(AND(H409&gt;='Intersection Mileposts'!$F$18,H409&lt;='Intersection Mileposts'!$G$18),"Y",IF(AND(H409&gt;='Intersection Mileposts'!$F$19,H409&lt;='Intersection Mileposts'!$G$19),"Y",IF(AND(H409&gt;='Intersection Mileposts'!$F$20,H409&lt;='Intersection Mileposts'!$G$20),"Y",IF(AND(H409&gt;='Intersection Mileposts'!$F$21,H409&lt;='Intersection Mileposts'!$G$21),"Y",IF(AND(H409&gt;='Intersection Mileposts'!$F$22,H409&lt;='Intersection Mileposts'!$G$22),"Y",IF(AND(H409&gt;='Intersection Mileposts'!$F$23,H409&lt;='Intersection Mileposts'!$G$23),"Y",IF(AND(H409&gt;='Intersection Mileposts'!$F$24,H409&lt;='Intersection Mileposts'!$G$24),"Y",IF(AND(H409&gt;='Intersection Mileposts'!$F$25,H409&lt;='Intersection Mileposts'!$G$25),"Y",IF(AND(H409&gt;='Intersection Mileposts'!$F$26,H409&lt;='Intersection Mileposts'!$G$26),"Y",IF(AND(H409&gt;='Intersection Mileposts'!$F$27,H409&lt;='Intersection Mileposts'!$G$27),"Y",IF(AND(H409&gt;='Intersection Mileposts'!$F$28,H409&lt;='Intersection Mileposts'!$G$28),"Y",IF(AND(H409&gt;='Intersection Mileposts'!$F$29,H409&lt;='Intersection Mileposts'!$G$29),"Y", IF(AND(H409&gt;='Intersection Mileposts'!$F$30,H409&lt;='Intersection Mileposts'!$G$30),"Y",IF(AND(H409&gt;='Intersection Mileposts'!$F$31,H409&lt;='Intersection Mileposts'!$G$31),"Y",IF(AND(H409&gt;='Intersection Mileposts'!$F$32,H409&lt;='Intersection Mileposts'!$G$32),"Y",IF(AND(H409&gt;='Intersection Mileposts'!$F$33,H409&lt;='Intersection Mileposts'!$G$33),"Y",IF(AND(H409&gt;='Intersection Mileposts'!$F$34,H409&lt;='Intersection Mileposts'!$G$34),"Y",IF(AND(H409&gt;='Intersection Mileposts'!$F$35,H409&lt;='Intersection Mileposts'!$G$35),"Y",IF(AND(H409&gt;='Intersection Mileposts'!$F$36,H409&lt;='Intersection Mileposts'!$G$36),"Y",IF(AND(H409&gt;='Intersection Mileposts'!$F$37,H409&lt;='Intersection Mileposts'!$G$37),"Y",IF(AND(H409&gt;='Intersection Mileposts'!$F$38,H409&lt;='Intersection Mileposts'!$G$38),"Y",IF(AND(H409&gt;='Intersection Mileposts'!$F$39,H409&lt;='Intersection Mileposts'!$G$39),"Y","N"))))))))))))))))))))))))))))))))))))</f>
        <v/>
      </c>
    </row>
    <row r="410" spans="1:46" x14ac:dyDescent="0.35">
      <c r="A410" s="271"/>
      <c r="B410" s="269"/>
      <c r="C410" s="270"/>
      <c r="D410" s="270"/>
      <c r="E410" s="270"/>
      <c r="F410" s="270"/>
      <c r="G410" s="272"/>
      <c r="H410" s="273"/>
      <c r="I410" s="271"/>
      <c r="J410" s="268"/>
      <c r="K410" s="268"/>
      <c r="L410" s="274"/>
      <c r="M410" s="275"/>
      <c r="N410" s="276"/>
      <c r="P410" s="291" t="str">
        <f>IF(R410 = "", "", COUNT($R$4:R410))</f>
        <v/>
      </c>
      <c r="Q410" s="291" t="str">
        <f t="shared" si="49"/>
        <v/>
      </c>
      <c r="R410" s="292" t="str">
        <f t="shared" si="50"/>
        <v/>
      </c>
      <c r="S410" s="293" t="str">
        <f t="shared" si="52"/>
        <v/>
      </c>
      <c r="T410" s="294" t="str">
        <f t="shared" si="53"/>
        <v/>
      </c>
      <c r="U410" s="295" t="str">
        <f t="shared" si="54"/>
        <v/>
      </c>
      <c r="V410" s="296" t="str">
        <f t="shared" si="55"/>
        <v/>
      </c>
      <c r="W410" s="8"/>
      <c r="AR410" s="2" t="str">
        <f t="shared" si="56"/>
        <v/>
      </c>
      <c r="AS410" s="2" t="str">
        <f t="shared" si="51"/>
        <v/>
      </c>
      <c r="AT410" s="2" t="str">
        <f>IF(AR410="","",IF(AND(H410&gt;='Intersection Mileposts'!$F$5,H410&lt;='Intersection Mileposts'!$G$5),"Y",IF(AND(H410&gt;='Intersection Mileposts'!$F$6,H410&lt;='Intersection Mileposts'!$G$6),"Y",IF(AND(H410&gt;='Intersection Mileposts'!$F$7,H410&lt;='Intersection Mileposts'!$G$7),"Y",IF(AND(H410&gt;='Intersection Mileposts'!$F$8,H410&lt;='Intersection Mileposts'!$G$8),"Y",IF(AND(H410&gt;='Intersection Mileposts'!$F$9,H410&lt;='Intersection Mileposts'!$G$9),"Y",IF(AND(H410&gt;='Intersection Mileposts'!$F$10,H410&lt;='Intersection Mileposts'!$G$10),"Y",IF(AND(H410&gt;='Intersection Mileposts'!$F$11,H410&lt;='Intersection Mileposts'!$G$11),"Y",IF(AND(H410&gt;='Intersection Mileposts'!$F$12,H410&lt;='Intersection Mileposts'!$G$12),"Y",IF(AND(H410&gt;='Intersection Mileposts'!$F$13,H410&lt;='Intersection Mileposts'!$G$13),"Y",IF(AND(H410&gt;='Intersection Mileposts'!$F$14,H410&lt;='Intersection Mileposts'!$G$14),"Y",IF(AND(H410&gt;='Intersection Mileposts'!$F$15,H410&lt;='Intersection Mileposts'!$G$15),"Y",IF(AND(H410&gt;='Intersection Mileposts'!$F$16,H410&lt;='Intersection Mileposts'!$G$16),"Y",IF(AND(H410&gt;='Intersection Mileposts'!$F$17,H410&lt;='Intersection Mileposts'!$G$17),"Y",IF(AND(H410&gt;='Intersection Mileposts'!$F$18,H410&lt;='Intersection Mileposts'!$G$18),"Y",IF(AND(H410&gt;='Intersection Mileposts'!$F$19,H410&lt;='Intersection Mileposts'!$G$19),"Y",IF(AND(H410&gt;='Intersection Mileposts'!$F$20,H410&lt;='Intersection Mileposts'!$G$20),"Y",IF(AND(H410&gt;='Intersection Mileposts'!$F$21,H410&lt;='Intersection Mileposts'!$G$21),"Y",IF(AND(H410&gt;='Intersection Mileposts'!$F$22,H410&lt;='Intersection Mileposts'!$G$22),"Y",IF(AND(H410&gt;='Intersection Mileposts'!$F$23,H410&lt;='Intersection Mileposts'!$G$23),"Y",IF(AND(H410&gt;='Intersection Mileposts'!$F$24,H410&lt;='Intersection Mileposts'!$G$24),"Y",IF(AND(H410&gt;='Intersection Mileposts'!$F$25,H410&lt;='Intersection Mileposts'!$G$25),"Y",IF(AND(H410&gt;='Intersection Mileposts'!$F$26,H410&lt;='Intersection Mileposts'!$G$26),"Y",IF(AND(H410&gt;='Intersection Mileposts'!$F$27,H410&lt;='Intersection Mileposts'!$G$27),"Y",IF(AND(H410&gt;='Intersection Mileposts'!$F$28,H410&lt;='Intersection Mileposts'!$G$28),"Y",IF(AND(H410&gt;='Intersection Mileposts'!$F$29,H410&lt;='Intersection Mileposts'!$G$29),"Y", IF(AND(H410&gt;='Intersection Mileposts'!$F$30,H410&lt;='Intersection Mileposts'!$G$30),"Y",IF(AND(H410&gt;='Intersection Mileposts'!$F$31,H410&lt;='Intersection Mileposts'!$G$31),"Y",IF(AND(H410&gt;='Intersection Mileposts'!$F$32,H410&lt;='Intersection Mileposts'!$G$32),"Y",IF(AND(H410&gt;='Intersection Mileposts'!$F$33,H410&lt;='Intersection Mileposts'!$G$33),"Y",IF(AND(H410&gt;='Intersection Mileposts'!$F$34,H410&lt;='Intersection Mileposts'!$G$34),"Y",IF(AND(H410&gt;='Intersection Mileposts'!$F$35,H410&lt;='Intersection Mileposts'!$G$35),"Y",IF(AND(H410&gt;='Intersection Mileposts'!$F$36,H410&lt;='Intersection Mileposts'!$G$36),"Y",IF(AND(H410&gt;='Intersection Mileposts'!$F$37,H410&lt;='Intersection Mileposts'!$G$37),"Y",IF(AND(H410&gt;='Intersection Mileposts'!$F$38,H410&lt;='Intersection Mileposts'!$G$38),"Y",IF(AND(H410&gt;='Intersection Mileposts'!$F$39,H410&lt;='Intersection Mileposts'!$G$39),"Y","N"))))))))))))))))))))))))))))))))))))</f>
        <v/>
      </c>
    </row>
    <row r="411" spans="1:46" x14ac:dyDescent="0.35">
      <c r="A411" s="271"/>
      <c r="B411" s="269"/>
      <c r="C411" s="270"/>
      <c r="D411" s="270"/>
      <c r="E411" s="270"/>
      <c r="F411" s="270"/>
      <c r="G411" s="272"/>
      <c r="H411" s="273"/>
      <c r="I411" s="271"/>
      <c r="J411" s="268"/>
      <c r="K411" s="268"/>
      <c r="L411" s="274"/>
      <c r="M411" s="275"/>
      <c r="N411" s="276"/>
      <c r="P411" s="291" t="str">
        <f>IF(R411 = "", "", COUNT($R$4:R411))</f>
        <v/>
      </c>
      <c r="Q411" s="291" t="str">
        <f t="shared" si="49"/>
        <v/>
      </c>
      <c r="R411" s="292" t="str">
        <f t="shared" si="50"/>
        <v/>
      </c>
      <c r="S411" s="293" t="str">
        <f t="shared" si="52"/>
        <v/>
      </c>
      <c r="T411" s="294" t="str">
        <f t="shared" si="53"/>
        <v/>
      </c>
      <c r="U411" s="295" t="str">
        <f t="shared" si="54"/>
        <v/>
      </c>
      <c r="V411" s="296" t="str">
        <f t="shared" si="55"/>
        <v/>
      </c>
      <c r="W411" s="8"/>
      <c r="AR411" s="2" t="str">
        <f t="shared" si="56"/>
        <v/>
      </c>
      <c r="AS411" s="2" t="str">
        <f t="shared" si="51"/>
        <v/>
      </c>
      <c r="AT411" s="2" t="str">
        <f>IF(AR411="","",IF(AND(H411&gt;='Intersection Mileposts'!$F$5,H411&lt;='Intersection Mileposts'!$G$5),"Y",IF(AND(H411&gt;='Intersection Mileposts'!$F$6,H411&lt;='Intersection Mileposts'!$G$6),"Y",IF(AND(H411&gt;='Intersection Mileposts'!$F$7,H411&lt;='Intersection Mileposts'!$G$7),"Y",IF(AND(H411&gt;='Intersection Mileposts'!$F$8,H411&lt;='Intersection Mileposts'!$G$8),"Y",IF(AND(H411&gt;='Intersection Mileposts'!$F$9,H411&lt;='Intersection Mileposts'!$G$9),"Y",IF(AND(H411&gt;='Intersection Mileposts'!$F$10,H411&lt;='Intersection Mileposts'!$G$10),"Y",IF(AND(H411&gt;='Intersection Mileposts'!$F$11,H411&lt;='Intersection Mileposts'!$G$11),"Y",IF(AND(H411&gt;='Intersection Mileposts'!$F$12,H411&lt;='Intersection Mileposts'!$G$12),"Y",IF(AND(H411&gt;='Intersection Mileposts'!$F$13,H411&lt;='Intersection Mileposts'!$G$13),"Y",IF(AND(H411&gt;='Intersection Mileposts'!$F$14,H411&lt;='Intersection Mileposts'!$G$14),"Y",IF(AND(H411&gt;='Intersection Mileposts'!$F$15,H411&lt;='Intersection Mileposts'!$G$15),"Y",IF(AND(H411&gt;='Intersection Mileposts'!$F$16,H411&lt;='Intersection Mileposts'!$G$16),"Y",IF(AND(H411&gt;='Intersection Mileposts'!$F$17,H411&lt;='Intersection Mileposts'!$G$17),"Y",IF(AND(H411&gt;='Intersection Mileposts'!$F$18,H411&lt;='Intersection Mileposts'!$G$18),"Y",IF(AND(H411&gt;='Intersection Mileposts'!$F$19,H411&lt;='Intersection Mileposts'!$G$19),"Y",IF(AND(H411&gt;='Intersection Mileposts'!$F$20,H411&lt;='Intersection Mileposts'!$G$20),"Y",IF(AND(H411&gt;='Intersection Mileposts'!$F$21,H411&lt;='Intersection Mileposts'!$G$21),"Y",IF(AND(H411&gt;='Intersection Mileposts'!$F$22,H411&lt;='Intersection Mileposts'!$G$22),"Y",IF(AND(H411&gt;='Intersection Mileposts'!$F$23,H411&lt;='Intersection Mileposts'!$G$23),"Y",IF(AND(H411&gt;='Intersection Mileposts'!$F$24,H411&lt;='Intersection Mileposts'!$G$24),"Y",IF(AND(H411&gt;='Intersection Mileposts'!$F$25,H411&lt;='Intersection Mileposts'!$G$25),"Y",IF(AND(H411&gt;='Intersection Mileposts'!$F$26,H411&lt;='Intersection Mileposts'!$G$26),"Y",IF(AND(H411&gt;='Intersection Mileposts'!$F$27,H411&lt;='Intersection Mileposts'!$G$27),"Y",IF(AND(H411&gt;='Intersection Mileposts'!$F$28,H411&lt;='Intersection Mileposts'!$G$28),"Y",IF(AND(H411&gt;='Intersection Mileposts'!$F$29,H411&lt;='Intersection Mileposts'!$G$29),"Y", IF(AND(H411&gt;='Intersection Mileposts'!$F$30,H411&lt;='Intersection Mileposts'!$G$30),"Y",IF(AND(H411&gt;='Intersection Mileposts'!$F$31,H411&lt;='Intersection Mileposts'!$G$31),"Y",IF(AND(H411&gt;='Intersection Mileposts'!$F$32,H411&lt;='Intersection Mileposts'!$G$32),"Y",IF(AND(H411&gt;='Intersection Mileposts'!$F$33,H411&lt;='Intersection Mileposts'!$G$33),"Y",IF(AND(H411&gt;='Intersection Mileposts'!$F$34,H411&lt;='Intersection Mileposts'!$G$34),"Y",IF(AND(H411&gt;='Intersection Mileposts'!$F$35,H411&lt;='Intersection Mileposts'!$G$35),"Y",IF(AND(H411&gt;='Intersection Mileposts'!$F$36,H411&lt;='Intersection Mileposts'!$G$36),"Y",IF(AND(H411&gt;='Intersection Mileposts'!$F$37,H411&lt;='Intersection Mileposts'!$G$37),"Y",IF(AND(H411&gt;='Intersection Mileposts'!$F$38,H411&lt;='Intersection Mileposts'!$G$38),"Y",IF(AND(H411&gt;='Intersection Mileposts'!$F$39,H411&lt;='Intersection Mileposts'!$G$39),"Y","N"))))))))))))))))))))))))))))))))))))</f>
        <v/>
      </c>
    </row>
    <row r="412" spans="1:46" x14ac:dyDescent="0.35">
      <c r="A412" s="271"/>
      <c r="B412" s="269"/>
      <c r="C412" s="270"/>
      <c r="D412" s="270"/>
      <c r="E412" s="270"/>
      <c r="F412" s="270"/>
      <c r="G412" s="272"/>
      <c r="H412" s="273"/>
      <c r="I412" s="271"/>
      <c r="J412" s="268"/>
      <c r="K412" s="268"/>
      <c r="L412" s="274"/>
      <c r="M412" s="275"/>
      <c r="N412" s="276"/>
      <c r="P412" s="291" t="str">
        <f>IF(R412 = "", "", COUNT($R$4:R412))</f>
        <v/>
      </c>
      <c r="Q412" s="291" t="str">
        <f t="shared" si="49"/>
        <v/>
      </c>
      <c r="R412" s="292" t="str">
        <f t="shared" si="50"/>
        <v/>
      </c>
      <c r="S412" s="293" t="str">
        <f t="shared" si="52"/>
        <v/>
      </c>
      <c r="T412" s="294" t="str">
        <f t="shared" si="53"/>
        <v/>
      </c>
      <c r="U412" s="295" t="str">
        <f t="shared" si="54"/>
        <v/>
      </c>
      <c r="V412" s="296" t="str">
        <f t="shared" si="55"/>
        <v/>
      </c>
      <c r="W412" s="8"/>
      <c r="AR412" s="2" t="str">
        <f t="shared" si="56"/>
        <v/>
      </c>
      <c r="AS412" s="2" t="str">
        <f t="shared" si="51"/>
        <v/>
      </c>
      <c r="AT412" s="2" t="str">
        <f>IF(AR412="","",IF(AND(H412&gt;='Intersection Mileposts'!$F$5,H412&lt;='Intersection Mileposts'!$G$5),"Y",IF(AND(H412&gt;='Intersection Mileposts'!$F$6,H412&lt;='Intersection Mileposts'!$G$6),"Y",IF(AND(H412&gt;='Intersection Mileposts'!$F$7,H412&lt;='Intersection Mileposts'!$G$7),"Y",IF(AND(H412&gt;='Intersection Mileposts'!$F$8,H412&lt;='Intersection Mileposts'!$G$8),"Y",IF(AND(H412&gt;='Intersection Mileposts'!$F$9,H412&lt;='Intersection Mileposts'!$G$9),"Y",IF(AND(H412&gt;='Intersection Mileposts'!$F$10,H412&lt;='Intersection Mileposts'!$G$10),"Y",IF(AND(H412&gt;='Intersection Mileposts'!$F$11,H412&lt;='Intersection Mileposts'!$G$11),"Y",IF(AND(H412&gt;='Intersection Mileposts'!$F$12,H412&lt;='Intersection Mileposts'!$G$12),"Y",IF(AND(H412&gt;='Intersection Mileposts'!$F$13,H412&lt;='Intersection Mileposts'!$G$13),"Y",IF(AND(H412&gt;='Intersection Mileposts'!$F$14,H412&lt;='Intersection Mileposts'!$G$14),"Y",IF(AND(H412&gt;='Intersection Mileposts'!$F$15,H412&lt;='Intersection Mileposts'!$G$15),"Y",IF(AND(H412&gt;='Intersection Mileposts'!$F$16,H412&lt;='Intersection Mileposts'!$G$16),"Y",IF(AND(H412&gt;='Intersection Mileposts'!$F$17,H412&lt;='Intersection Mileposts'!$G$17),"Y",IF(AND(H412&gt;='Intersection Mileposts'!$F$18,H412&lt;='Intersection Mileposts'!$G$18),"Y",IF(AND(H412&gt;='Intersection Mileposts'!$F$19,H412&lt;='Intersection Mileposts'!$G$19),"Y",IF(AND(H412&gt;='Intersection Mileposts'!$F$20,H412&lt;='Intersection Mileposts'!$G$20),"Y",IF(AND(H412&gt;='Intersection Mileposts'!$F$21,H412&lt;='Intersection Mileposts'!$G$21),"Y",IF(AND(H412&gt;='Intersection Mileposts'!$F$22,H412&lt;='Intersection Mileposts'!$G$22),"Y",IF(AND(H412&gt;='Intersection Mileposts'!$F$23,H412&lt;='Intersection Mileposts'!$G$23),"Y",IF(AND(H412&gt;='Intersection Mileposts'!$F$24,H412&lt;='Intersection Mileposts'!$G$24),"Y",IF(AND(H412&gt;='Intersection Mileposts'!$F$25,H412&lt;='Intersection Mileposts'!$G$25),"Y",IF(AND(H412&gt;='Intersection Mileposts'!$F$26,H412&lt;='Intersection Mileposts'!$G$26),"Y",IF(AND(H412&gt;='Intersection Mileposts'!$F$27,H412&lt;='Intersection Mileposts'!$G$27),"Y",IF(AND(H412&gt;='Intersection Mileposts'!$F$28,H412&lt;='Intersection Mileposts'!$G$28),"Y",IF(AND(H412&gt;='Intersection Mileposts'!$F$29,H412&lt;='Intersection Mileposts'!$G$29),"Y", IF(AND(H412&gt;='Intersection Mileposts'!$F$30,H412&lt;='Intersection Mileposts'!$G$30),"Y",IF(AND(H412&gt;='Intersection Mileposts'!$F$31,H412&lt;='Intersection Mileposts'!$G$31),"Y",IF(AND(H412&gt;='Intersection Mileposts'!$F$32,H412&lt;='Intersection Mileposts'!$G$32),"Y",IF(AND(H412&gt;='Intersection Mileposts'!$F$33,H412&lt;='Intersection Mileposts'!$G$33),"Y",IF(AND(H412&gt;='Intersection Mileposts'!$F$34,H412&lt;='Intersection Mileposts'!$G$34),"Y",IF(AND(H412&gt;='Intersection Mileposts'!$F$35,H412&lt;='Intersection Mileposts'!$G$35),"Y",IF(AND(H412&gt;='Intersection Mileposts'!$F$36,H412&lt;='Intersection Mileposts'!$G$36),"Y",IF(AND(H412&gt;='Intersection Mileposts'!$F$37,H412&lt;='Intersection Mileposts'!$G$37),"Y",IF(AND(H412&gt;='Intersection Mileposts'!$F$38,H412&lt;='Intersection Mileposts'!$G$38),"Y",IF(AND(H412&gt;='Intersection Mileposts'!$F$39,H412&lt;='Intersection Mileposts'!$G$39),"Y","N"))))))))))))))))))))))))))))))))))))</f>
        <v/>
      </c>
    </row>
    <row r="413" spans="1:46" x14ac:dyDescent="0.35">
      <c r="A413" s="271"/>
      <c r="B413" s="269"/>
      <c r="C413" s="270"/>
      <c r="D413" s="270"/>
      <c r="E413" s="270"/>
      <c r="F413" s="270"/>
      <c r="G413" s="272"/>
      <c r="H413" s="273"/>
      <c r="I413" s="271"/>
      <c r="J413" s="268"/>
      <c r="K413" s="268"/>
      <c r="L413" s="274"/>
      <c r="M413" s="275"/>
      <c r="N413" s="276"/>
      <c r="P413" s="291" t="str">
        <f>IF(R413 = "", "", COUNT($R$4:R413))</f>
        <v/>
      </c>
      <c r="Q413" s="291" t="str">
        <f t="shared" si="49"/>
        <v/>
      </c>
      <c r="R413" s="292" t="str">
        <f t="shared" si="50"/>
        <v/>
      </c>
      <c r="S413" s="293" t="str">
        <f t="shared" si="52"/>
        <v/>
      </c>
      <c r="T413" s="294" t="str">
        <f t="shared" si="53"/>
        <v/>
      </c>
      <c r="U413" s="295" t="str">
        <f t="shared" si="54"/>
        <v/>
      </c>
      <c r="V413" s="296" t="str">
        <f t="shared" si="55"/>
        <v/>
      </c>
      <c r="W413" s="8"/>
      <c r="AR413" s="2" t="str">
        <f t="shared" si="56"/>
        <v/>
      </c>
      <c r="AS413" s="2" t="str">
        <f t="shared" si="51"/>
        <v/>
      </c>
      <c r="AT413" s="2" t="str">
        <f>IF(AR413="","",IF(AND(H413&gt;='Intersection Mileposts'!$F$5,H413&lt;='Intersection Mileposts'!$G$5),"Y",IF(AND(H413&gt;='Intersection Mileposts'!$F$6,H413&lt;='Intersection Mileposts'!$G$6),"Y",IF(AND(H413&gt;='Intersection Mileposts'!$F$7,H413&lt;='Intersection Mileposts'!$G$7),"Y",IF(AND(H413&gt;='Intersection Mileposts'!$F$8,H413&lt;='Intersection Mileposts'!$G$8),"Y",IF(AND(H413&gt;='Intersection Mileposts'!$F$9,H413&lt;='Intersection Mileposts'!$G$9),"Y",IF(AND(H413&gt;='Intersection Mileposts'!$F$10,H413&lt;='Intersection Mileposts'!$G$10),"Y",IF(AND(H413&gt;='Intersection Mileposts'!$F$11,H413&lt;='Intersection Mileposts'!$G$11),"Y",IF(AND(H413&gt;='Intersection Mileposts'!$F$12,H413&lt;='Intersection Mileposts'!$G$12),"Y",IF(AND(H413&gt;='Intersection Mileposts'!$F$13,H413&lt;='Intersection Mileposts'!$G$13),"Y",IF(AND(H413&gt;='Intersection Mileposts'!$F$14,H413&lt;='Intersection Mileposts'!$G$14),"Y",IF(AND(H413&gt;='Intersection Mileposts'!$F$15,H413&lt;='Intersection Mileposts'!$G$15),"Y",IF(AND(H413&gt;='Intersection Mileposts'!$F$16,H413&lt;='Intersection Mileposts'!$G$16),"Y",IF(AND(H413&gt;='Intersection Mileposts'!$F$17,H413&lt;='Intersection Mileposts'!$G$17),"Y",IF(AND(H413&gt;='Intersection Mileposts'!$F$18,H413&lt;='Intersection Mileposts'!$G$18),"Y",IF(AND(H413&gt;='Intersection Mileposts'!$F$19,H413&lt;='Intersection Mileposts'!$G$19),"Y",IF(AND(H413&gt;='Intersection Mileposts'!$F$20,H413&lt;='Intersection Mileposts'!$G$20),"Y",IF(AND(H413&gt;='Intersection Mileposts'!$F$21,H413&lt;='Intersection Mileposts'!$G$21),"Y",IF(AND(H413&gt;='Intersection Mileposts'!$F$22,H413&lt;='Intersection Mileposts'!$G$22),"Y",IF(AND(H413&gt;='Intersection Mileposts'!$F$23,H413&lt;='Intersection Mileposts'!$G$23),"Y",IF(AND(H413&gt;='Intersection Mileposts'!$F$24,H413&lt;='Intersection Mileposts'!$G$24),"Y",IF(AND(H413&gt;='Intersection Mileposts'!$F$25,H413&lt;='Intersection Mileposts'!$G$25),"Y",IF(AND(H413&gt;='Intersection Mileposts'!$F$26,H413&lt;='Intersection Mileposts'!$G$26),"Y",IF(AND(H413&gt;='Intersection Mileposts'!$F$27,H413&lt;='Intersection Mileposts'!$G$27),"Y",IF(AND(H413&gt;='Intersection Mileposts'!$F$28,H413&lt;='Intersection Mileposts'!$G$28),"Y",IF(AND(H413&gt;='Intersection Mileposts'!$F$29,H413&lt;='Intersection Mileposts'!$G$29),"Y", IF(AND(H413&gt;='Intersection Mileposts'!$F$30,H413&lt;='Intersection Mileposts'!$G$30),"Y",IF(AND(H413&gt;='Intersection Mileposts'!$F$31,H413&lt;='Intersection Mileposts'!$G$31),"Y",IF(AND(H413&gt;='Intersection Mileposts'!$F$32,H413&lt;='Intersection Mileposts'!$G$32),"Y",IF(AND(H413&gt;='Intersection Mileposts'!$F$33,H413&lt;='Intersection Mileposts'!$G$33),"Y",IF(AND(H413&gt;='Intersection Mileposts'!$F$34,H413&lt;='Intersection Mileposts'!$G$34),"Y",IF(AND(H413&gt;='Intersection Mileposts'!$F$35,H413&lt;='Intersection Mileposts'!$G$35),"Y",IF(AND(H413&gt;='Intersection Mileposts'!$F$36,H413&lt;='Intersection Mileposts'!$G$36),"Y",IF(AND(H413&gt;='Intersection Mileposts'!$F$37,H413&lt;='Intersection Mileposts'!$G$37),"Y",IF(AND(H413&gt;='Intersection Mileposts'!$F$38,H413&lt;='Intersection Mileposts'!$G$38),"Y",IF(AND(H413&gt;='Intersection Mileposts'!$F$39,H413&lt;='Intersection Mileposts'!$G$39),"Y","N"))))))))))))))))))))))))))))))))))))</f>
        <v/>
      </c>
    </row>
    <row r="414" spans="1:46" x14ac:dyDescent="0.35">
      <c r="A414" s="271"/>
      <c r="B414" s="269"/>
      <c r="C414" s="270"/>
      <c r="D414" s="270"/>
      <c r="E414" s="270"/>
      <c r="F414" s="270"/>
      <c r="G414" s="272"/>
      <c r="H414" s="273"/>
      <c r="I414" s="271"/>
      <c r="J414" s="268"/>
      <c r="K414" s="268"/>
      <c r="L414" s="274"/>
      <c r="M414" s="275"/>
      <c r="N414" s="276"/>
      <c r="P414" s="291" t="str">
        <f>IF(R414 = "", "", COUNT($R$4:R414))</f>
        <v/>
      </c>
      <c r="Q414" s="291" t="str">
        <f t="shared" si="49"/>
        <v/>
      </c>
      <c r="R414" s="292" t="str">
        <f t="shared" si="50"/>
        <v/>
      </c>
      <c r="S414" s="293" t="str">
        <f t="shared" si="52"/>
        <v/>
      </c>
      <c r="T414" s="294" t="str">
        <f t="shared" si="53"/>
        <v/>
      </c>
      <c r="U414" s="295" t="str">
        <f t="shared" si="54"/>
        <v/>
      </c>
      <c r="V414" s="296" t="str">
        <f t="shared" si="55"/>
        <v/>
      </c>
      <c r="W414" s="8"/>
      <c r="AR414" s="2" t="str">
        <f t="shared" si="56"/>
        <v/>
      </c>
      <c r="AS414" s="2" t="str">
        <f t="shared" si="51"/>
        <v/>
      </c>
      <c r="AT414" s="2" t="str">
        <f>IF(AR414="","",IF(AND(H414&gt;='Intersection Mileposts'!$F$5,H414&lt;='Intersection Mileposts'!$G$5),"Y",IF(AND(H414&gt;='Intersection Mileposts'!$F$6,H414&lt;='Intersection Mileposts'!$G$6),"Y",IF(AND(H414&gt;='Intersection Mileposts'!$F$7,H414&lt;='Intersection Mileposts'!$G$7),"Y",IF(AND(H414&gt;='Intersection Mileposts'!$F$8,H414&lt;='Intersection Mileposts'!$G$8),"Y",IF(AND(H414&gt;='Intersection Mileposts'!$F$9,H414&lt;='Intersection Mileposts'!$G$9),"Y",IF(AND(H414&gt;='Intersection Mileposts'!$F$10,H414&lt;='Intersection Mileposts'!$G$10),"Y",IF(AND(H414&gt;='Intersection Mileposts'!$F$11,H414&lt;='Intersection Mileposts'!$G$11),"Y",IF(AND(H414&gt;='Intersection Mileposts'!$F$12,H414&lt;='Intersection Mileposts'!$G$12),"Y",IF(AND(H414&gt;='Intersection Mileposts'!$F$13,H414&lt;='Intersection Mileposts'!$G$13),"Y",IF(AND(H414&gt;='Intersection Mileposts'!$F$14,H414&lt;='Intersection Mileposts'!$G$14),"Y",IF(AND(H414&gt;='Intersection Mileposts'!$F$15,H414&lt;='Intersection Mileposts'!$G$15),"Y",IF(AND(H414&gt;='Intersection Mileposts'!$F$16,H414&lt;='Intersection Mileposts'!$G$16),"Y",IF(AND(H414&gt;='Intersection Mileposts'!$F$17,H414&lt;='Intersection Mileposts'!$G$17),"Y",IF(AND(H414&gt;='Intersection Mileposts'!$F$18,H414&lt;='Intersection Mileposts'!$G$18),"Y",IF(AND(H414&gt;='Intersection Mileposts'!$F$19,H414&lt;='Intersection Mileposts'!$G$19),"Y",IF(AND(H414&gt;='Intersection Mileposts'!$F$20,H414&lt;='Intersection Mileposts'!$G$20),"Y",IF(AND(H414&gt;='Intersection Mileposts'!$F$21,H414&lt;='Intersection Mileposts'!$G$21),"Y",IF(AND(H414&gt;='Intersection Mileposts'!$F$22,H414&lt;='Intersection Mileposts'!$G$22),"Y",IF(AND(H414&gt;='Intersection Mileposts'!$F$23,H414&lt;='Intersection Mileposts'!$G$23),"Y",IF(AND(H414&gt;='Intersection Mileposts'!$F$24,H414&lt;='Intersection Mileposts'!$G$24),"Y",IF(AND(H414&gt;='Intersection Mileposts'!$F$25,H414&lt;='Intersection Mileposts'!$G$25),"Y",IF(AND(H414&gt;='Intersection Mileposts'!$F$26,H414&lt;='Intersection Mileposts'!$G$26),"Y",IF(AND(H414&gt;='Intersection Mileposts'!$F$27,H414&lt;='Intersection Mileposts'!$G$27),"Y",IF(AND(H414&gt;='Intersection Mileposts'!$F$28,H414&lt;='Intersection Mileposts'!$G$28),"Y",IF(AND(H414&gt;='Intersection Mileposts'!$F$29,H414&lt;='Intersection Mileposts'!$G$29),"Y", IF(AND(H414&gt;='Intersection Mileposts'!$F$30,H414&lt;='Intersection Mileposts'!$G$30),"Y",IF(AND(H414&gt;='Intersection Mileposts'!$F$31,H414&lt;='Intersection Mileposts'!$G$31),"Y",IF(AND(H414&gt;='Intersection Mileposts'!$F$32,H414&lt;='Intersection Mileposts'!$G$32),"Y",IF(AND(H414&gt;='Intersection Mileposts'!$F$33,H414&lt;='Intersection Mileposts'!$G$33),"Y",IF(AND(H414&gt;='Intersection Mileposts'!$F$34,H414&lt;='Intersection Mileposts'!$G$34),"Y",IF(AND(H414&gt;='Intersection Mileposts'!$F$35,H414&lt;='Intersection Mileposts'!$G$35),"Y",IF(AND(H414&gt;='Intersection Mileposts'!$F$36,H414&lt;='Intersection Mileposts'!$G$36),"Y",IF(AND(H414&gt;='Intersection Mileposts'!$F$37,H414&lt;='Intersection Mileposts'!$G$37),"Y",IF(AND(H414&gt;='Intersection Mileposts'!$F$38,H414&lt;='Intersection Mileposts'!$G$38),"Y",IF(AND(H414&gt;='Intersection Mileposts'!$F$39,H414&lt;='Intersection Mileposts'!$G$39),"Y","N"))))))))))))))))))))))))))))))))))))</f>
        <v/>
      </c>
    </row>
    <row r="415" spans="1:46" x14ac:dyDescent="0.35">
      <c r="A415" s="271"/>
      <c r="B415" s="269"/>
      <c r="C415" s="270"/>
      <c r="D415" s="270"/>
      <c r="E415" s="270"/>
      <c r="F415" s="270"/>
      <c r="G415" s="272"/>
      <c r="H415" s="273"/>
      <c r="I415" s="271"/>
      <c r="J415" s="268"/>
      <c r="K415" s="268"/>
      <c r="L415" s="274"/>
      <c r="M415" s="275"/>
      <c r="N415" s="276"/>
      <c r="P415" s="291" t="str">
        <f>IF(R415 = "", "", COUNT($R$4:R415))</f>
        <v/>
      </c>
      <c r="Q415" s="291" t="str">
        <f t="shared" si="49"/>
        <v/>
      </c>
      <c r="R415" s="292" t="str">
        <f t="shared" si="50"/>
        <v/>
      </c>
      <c r="S415" s="293" t="str">
        <f t="shared" si="52"/>
        <v/>
      </c>
      <c r="T415" s="294" t="str">
        <f t="shared" si="53"/>
        <v/>
      </c>
      <c r="U415" s="295" t="str">
        <f t="shared" si="54"/>
        <v/>
      </c>
      <c r="V415" s="296" t="str">
        <f t="shared" si="55"/>
        <v/>
      </c>
      <c r="W415" s="8"/>
      <c r="AR415" s="2" t="str">
        <f t="shared" si="56"/>
        <v/>
      </c>
      <c r="AS415" s="2" t="str">
        <f t="shared" si="51"/>
        <v/>
      </c>
      <c r="AT415" s="2" t="str">
        <f>IF(AR415="","",IF(AND(H415&gt;='Intersection Mileposts'!$F$5,H415&lt;='Intersection Mileposts'!$G$5),"Y",IF(AND(H415&gt;='Intersection Mileposts'!$F$6,H415&lt;='Intersection Mileposts'!$G$6),"Y",IF(AND(H415&gt;='Intersection Mileposts'!$F$7,H415&lt;='Intersection Mileposts'!$G$7),"Y",IF(AND(H415&gt;='Intersection Mileposts'!$F$8,H415&lt;='Intersection Mileposts'!$G$8),"Y",IF(AND(H415&gt;='Intersection Mileposts'!$F$9,H415&lt;='Intersection Mileposts'!$G$9),"Y",IF(AND(H415&gt;='Intersection Mileposts'!$F$10,H415&lt;='Intersection Mileposts'!$G$10),"Y",IF(AND(H415&gt;='Intersection Mileposts'!$F$11,H415&lt;='Intersection Mileposts'!$G$11),"Y",IF(AND(H415&gt;='Intersection Mileposts'!$F$12,H415&lt;='Intersection Mileposts'!$G$12),"Y",IF(AND(H415&gt;='Intersection Mileposts'!$F$13,H415&lt;='Intersection Mileposts'!$G$13),"Y",IF(AND(H415&gt;='Intersection Mileposts'!$F$14,H415&lt;='Intersection Mileposts'!$G$14),"Y",IF(AND(H415&gt;='Intersection Mileposts'!$F$15,H415&lt;='Intersection Mileposts'!$G$15),"Y",IF(AND(H415&gt;='Intersection Mileposts'!$F$16,H415&lt;='Intersection Mileposts'!$G$16),"Y",IF(AND(H415&gt;='Intersection Mileposts'!$F$17,H415&lt;='Intersection Mileposts'!$G$17),"Y",IF(AND(H415&gt;='Intersection Mileposts'!$F$18,H415&lt;='Intersection Mileposts'!$G$18),"Y",IF(AND(H415&gt;='Intersection Mileposts'!$F$19,H415&lt;='Intersection Mileposts'!$G$19),"Y",IF(AND(H415&gt;='Intersection Mileposts'!$F$20,H415&lt;='Intersection Mileposts'!$G$20),"Y",IF(AND(H415&gt;='Intersection Mileposts'!$F$21,H415&lt;='Intersection Mileposts'!$G$21),"Y",IF(AND(H415&gt;='Intersection Mileposts'!$F$22,H415&lt;='Intersection Mileposts'!$G$22),"Y",IF(AND(H415&gt;='Intersection Mileposts'!$F$23,H415&lt;='Intersection Mileposts'!$G$23),"Y",IF(AND(H415&gt;='Intersection Mileposts'!$F$24,H415&lt;='Intersection Mileposts'!$G$24),"Y",IF(AND(H415&gt;='Intersection Mileposts'!$F$25,H415&lt;='Intersection Mileposts'!$G$25),"Y",IF(AND(H415&gt;='Intersection Mileposts'!$F$26,H415&lt;='Intersection Mileposts'!$G$26),"Y",IF(AND(H415&gt;='Intersection Mileposts'!$F$27,H415&lt;='Intersection Mileposts'!$G$27),"Y",IF(AND(H415&gt;='Intersection Mileposts'!$F$28,H415&lt;='Intersection Mileposts'!$G$28),"Y",IF(AND(H415&gt;='Intersection Mileposts'!$F$29,H415&lt;='Intersection Mileposts'!$G$29),"Y", IF(AND(H415&gt;='Intersection Mileposts'!$F$30,H415&lt;='Intersection Mileposts'!$G$30),"Y",IF(AND(H415&gt;='Intersection Mileposts'!$F$31,H415&lt;='Intersection Mileposts'!$G$31),"Y",IF(AND(H415&gt;='Intersection Mileposts'!$F$32,H415&lt;='Intersection Mileposts'!$G$32),"Y",IF(AND(H415&gt;='Intersection Mileposts'!$F$33,H415&lt;='Intersection Mileposts'!$G$33),"Y",IF(AND(H415&gt;='Intersection Mileposts'!$F$34,H415&lt;='Intersection Mileposts'!$G$34),"Y",IF(AND(H415&gt;='Intersection Mileposts'!$F$35,H415&lt;='Intersection Mileposts'!$G$35),"Y",IF(AND(H415&gt;='Intersection Mileposts'!$F$36,H415&lt;='Intersection Mileposts'!$G$36),"Y",IF(AND(H415&gt;='Intersection Mileposts'!$F$37,H415&lt;='Intersection Mileposts'!$G$37),"Y",IF(AND(H415&gt;='Intersection Mileposts'!$F$38,H415&lt;='Intersection Mileposts'!$G$38),"Y",IF(AND(H415&gt;='Intersection Mileposts'!$F$39,H415&lt;='Intersection Mileposts'!$G$39),"Y","N"))))))))))))))))))))))))))))))))))))</f>
        <v/>
      </c>
    </row>
    <row r="416" spans="1:46" x14ac:dyDescent="0.35">
      <c r="A416" s="271"/>
      <c r="B416" s="269"/>
      <c r="C416" s="270"/>
      <c r="D416" s="270"/>
      <c r="E416" s="270"/>
      <c r="F416" s="270"/>
      <c r="G416" s="272"/>
      <c r="H416" s="273"/>
      <c r="I416" s="271"/>
      <c r="J416" s="268"/>
      <c r="K416" s="268"/>
      <c r="L416" s="274"/>
      <c r="M416" s="275"/>
      <c r="N416" s="276"/>
      <c r="P416" s="291" t="str">
        <f>IF(R416 = "", "", COUNT($R$4:R416))</f>
        <v/>
      </c>
      <c r="Q416" s="291" t="str">
        <f t="shared" si="49"/>
        <v/>
      </c>
      <c r="R416" s="292" t="str">
        <f t="shared" si="50"/>
        <v/>
      </c>
      <c r="S416" s="293" t="str">
        <f t="shared" si="52"/>
        <v/>
      </c>
      <c r="T416" s="294" t="str">
        <f t="shared" si="53"/>
        <v/>
      </c>
      <c r="U416" s="295" t="str">
        <f t="shared" si="54"/>
        <v/>
      </c>
      <c r="V416" s="296" t="str">
        <f t="shared" si="55"/>
        <v/>
      </c>
      <c r="W416" s="8"/>
      <c r="AR416" s="2" t="str">
        <f t="shared" si="56"/>
        <v/>
      </c>
      <c r="AS416" s="2" t="str">
        <f t="shared" si="51"/>
        <v/>
      </c>
      <c r="AT416" s="2" t="str">
        <f>IF(AR416="","",IF(AND(H416&gt;='Intersection Mileposts'!$F$5,H416&lt;='Intersection Mileposts'!$G$5),"Y",IF(AND(H416&gt;='Intersection Mileposts'!$F$6,H416&lt;='Intersection Mileposts'!$G$6),"Y",IF(AND(H416&gt;='Intersection Mileposts'!$F$7,H416&lt;='Intersection Mileposts'!$G$7),"Y",IF(AND(H416&gt;='Intersection Mileposts'!$F$8,H416&lt;='Intersection Mileposts'!$G$8),"Y",IF(AND(H416&gt;='Intersection Mileposts'!$F$9,H416&lt;='Intersection Mileposts'!$G$9),"Y",IF(AND(H416&gt;='Intersection Mileposts'!$F$10,H416&lt;='Intersection Mileposts'!$G$10),"Y",IF(AND(H416&gt;='Intersection Mileposts'!$F$11,H416&lt;='Intersection Mileposts'!$G$11),"Y",IF(AND(H416&gt;='Intersection Mileposts'!$F$12,H416&lt;='Intersection Mileposts'!$G$12),"Y",IF(AND(H416&gt;='Intersection Mileposts'!$F$13,H416&lt;='Intersection Mileposts'!$G$13),"Y",IF(AND(H416&gt;='Intersection Mileposts'!$F$14,H416&lt;='Intersection Mileposts'!$G$14),"Y",IF(AND(H416&gt;='Intersection Mileposts'!$F$15,H416&lt;='Intersection Mileposts'!$G$15),"Y",IF(AND(H416&gt;='Intersection Mileposts'!$F$16,H416&lt;='Intersection Mileposts'!$G$16),"Y",IF(AND(H416&gt;='Intersection Mileposts'!$F$17,H416&lt;='Intersection Mileposts'!$G$17),"Y",IF(AND(H416&gt;='Intersection Mileposts'!$F$18,H416&lt;='Intersection Mileposts'!$G$18),"Y",IF(AND(H416&gt;='Intersection Mileposts'!$F$19,H416&lt;='Intersection Mileposts'!$G$19),"Y",IF(AND(H416&gt;='Intersection Mileposts'!$F$20,H416&lt;='Intersection Mileposts'!$G$20),"Y",IF(AND(H416&gt;='Intersection Mileposts'!$F$21,H416&lt;='Intersection Mileposts'!$G$21),"Y",IF(AND(H416&gt;='Intersection Mileposts'!$F$22,H416&lt;='Intersection Mileposts'!$G$22),"Y",IF(AND(H416&gt;='Intersection Mileposts'!$F$23,H416&lt;='Intersection Mileposts'!$G$23),"Y",IF(AND(H416&gt;='Intersection Mileposts'!$F$24,H416&lt;='Intersection Mileposts'!$G$24),"Y",IF(AND(H416&gt;='Intersection Mileposts'!$F$25,H416&lt;='Intersection Mileposts'!$G$25),"Y",IF(AND(H416&gt;='Intersection Mileposts'!$F$26,H416&lt;='Intersection Mileposts'!$G$26),"Y",IF(AND(H416&gt;='Intersection Mileposts'!$F$27,H416&lt;='Intersection Mileposts'!$G$27),"Y",IF(AND(H416&gt;='Intersection Mileposts'!$F$28,H416&lt;='Intersection Mileposts'!$G$28),"Y",IF(AND(H416&gt;='Intersection Mileposts'!$F$29,H416&lt;='Intersection Mileposts'!$G$29),"Y", IF(AND(H416&gt;='Intersection Mileposts'!$F$30,H416&lt;='Intersection Mileposts'!$G$30),"Y",IF(AND(H416&gt;='Intersection Mileposts'!$F$31,H416&lt;='Intersection Mileposts'!$G$31),"Y",IF(AND(H416&gt;='Intersection Mileposts'!$F$32,H416&lt;='Intersection Mileposts'!$G$32),"Y",IF(AND(H416&gt;='Intersection Mileposts'!$F$33,H416&lt;='Intersection Mileposts'!$G$33),"Y",IF(AND(H416&gt;='Intersection Mileposts'!$F$34,H416&lt;='Intersection Mileposts'!$G$34),"Y",IF(AND(H416&gt;='Intersection Mileposts'!$F$35,H416&lt;='Intersection Mileposts'!$G$35),"Y",IF(AND(H416&gt;='Intersection Mileposts'!$F$36,H416&lt;='Intersection Mileposts'!$G$36),"Y",IF(AND(H416&gt;='Intersection Mileposts'!$F$37,H416&lt;='Intersection Mileposts'!$G$37),"Y",IF(AND(H416&gt;='Intersection Mileposts'!$F$38,H416&lt;='Intersection Mileposts'!$G$38),"Y",IF(AND(H416&gt;='Intersection Mileposts'!$F$39,H416&lt;='Intersection Mileposts'!$G$39),"Y","N"))))))))))))))))))))))))))))))))))))</f>
        <v/>
      </c>
    </row>
    <row r="417" spans="1:46" x14ac:dyDescent="0.35">
      <c r="A417" s="271"/>
      <c r="B417" s="269"/>
      <c r="C417" s="270"/>
      <c r="D417" s="270"/>
      <c r="E417" s="270"/>
      <c r="F417" s="270"/>
      <c r="G417" s="272"/>
      <c r="H417" s="273"/>
      <c r="I417" s="271"/>
      <c r="J417" s="268"/>
      <c r="K417" s="268"/>
      <c r="L417" s="274"/>
      <c r="M417" s="275"/>
      <c r="N417" s="276"/>
      <c r="P417" s="291" t="str">
        <f>IF(R417 = "", "", COUNT($R$4:R417))</f>
        <v/>
      </c>
      <c r="Q417" s="291" t="str">
        <f t="shared" si="49"/>
        <v/>
      </c>
      <c r="R417" s="292" t="str">
        <f t="shared" si="50"/>
        <v/>
      </c>
      <c r="S417" s="293" t="str">
        <f t="shared" si="52"/>
        <v/>
      </c>
      <c r="T417" s="294" t="str">
        <f t="shared" si="53"/>
        <v/>
      </c>
      <c r="U417" s="295" t="str">
        <f t="shared" si="54"/>
        <v/>
      </c>
      <c r="V417" s="296" t="str">
        <f t="shared" si="55"/>
        <v/>
      </c>
      <c r="W417" s="8"/>
      <c r="AR417" s="2" t="str">
        <f t="shared" si="56"/>
        <v/>
      </c>
      <c r="AS417" s="2" t="str">
        <f t="shared" si="51"/>
        <v/>
      </c>
      <c r="AT417" s="2" t="str">
        <f>IF(AR417="","",IF(AND(H417&gt;='Intersection Mileposts'!$F$5,H417&lt;='Intersection Mileposts'!$G$5),"Y",IF(AND(H417&gt;='Intersection Mileposts'!$F$6,H417&lt;='Intersection Mileposts'!$G$6),"Y",IF(AND(H417&gt;='Intersection Mileposts'!$F$7,H417&lt;='Intersection Mileposts'!$G$7),"Y",IF(AND(H417&gt;='Intersection Mileposts'!$F$8,H417&lt;='Intersection Mileposts'!$G$8),"Y",IF(AND(H417&gt;='Intersection Mileposts'!$F$9,H417&lt;='Intersection Mileposts'!$G$9),"Y",IF(AND(H417&gt;='Intersection Mileposts'!$F$10,H417&lt;='Intersection Mileposts'!$G$10),"Y",IF(AND(H417&gt;='Intersection Mileposts'!$F$11,H417&lt;='Intersection Mileposts'!$G$11),"Y",IF(AND(H417&gt;='Intersection Mileposts'!$F$12,H417&lt;='Intersection Mileposts'!$G$12),"Y",IF(AND(H417&gt;='Intersection Mileposts'!$F$13,H417&lt;='Intersection Mileposts'!$G$13),"Y",IF(AND(H417&gt;='Intersection Mileposts'!$F$14,H417&lt;='Intersection Mileposts'!$G$14),"Y",IF(AND(H417&gt;='Intersection Mileposts'!$F$15,H417&lt;='Intersection Mileposts'!$G$15),"Y",IF(AND(H417&gt;='Intersection Mileposts'!$F$16,H417&lt;='Intersection Mileposts'!$G$16),"Y",IF(AND(H417&gt;='Intersection Mileposts'!$F$17,H417&lt;='Intersection Mileposts'!$G$17),"Y",IF(AND(H417&gt;='Intersection Mileposts'!$F$18,H417&lt;='Intersection Mileposts'!$G$18),"Y",IF(AND(H417&gt;='Intersection Mileposts'!$F$19,H417&lt;='Intersection Mileposts'!$G$19),"Y",IF(AND(H417&gt;='Intersection Mileposts'!$F$20,H417&lt;='Intersection Mileposts'!$G$20),"Y",IF(AND(H417&gt;='Intersection Mileposts'!$F$21,H417&lt;='Intersection Mileposts'!$G$21),"Y",IF(AND(H417&gt;='Intersection Mileposts'!$F$22,H417&lt;='Intersection Mileposts'!$G$22),"Y",IF(AND(H417&gt;='Intersection Mileposts'!$F$23,H417&lt;='Intersection Mileposts'!$G$23),"Y",IF(AND(H417&gt;='Intersection Mileposts'!$F$24,H417&lt;='Intersection Mileposts'!$G$24),"Y",IF(AND(H417&gt;='Intersection Mileposts'!$F$25,H417&lt;='Intersection Mileposts'!$G$25),"Y",IF(AND(H417&gt;='Intersection Mileposts'!$F$26,H417&lt;='Intersection Mileposts'!$G$26),"Y",IF(AND(H417&gt;='Intersection Mileposts'!$F$27,H417&lt;='Intersection Mileposts'!$G$27),"Y",IF(AND(H417&gt;='Intersection Mileposts'!$F$28,H417&lt;='Intersection Mileposts'!$G$28),"Y",IF(AND(H417&gt;='Intersection Mileposts'!$F$29,H417&lt;='Intersection Mileposts'!$G$29),"Y", IF(AND(H417&gt;='Intersection Mileposts'!$F$30,H417&lt;='Intersection Mileposts'!$G$30),"Y",IF(AND(H417&gt;='Intersection Mileposts'!$F$31,H417&lt;='Intersection Mileposts'!$G$31),"Y",IF(AND(H417&gt;='Intersection Mileposts'!$F$32,H417&lt;='Intersection Mileposts'!$G$32),"Y",IF(AND(H417&gt;='Intersection Mileposts'!$F$33,H417&lt;='Intersection Mileposts'!$G$33),"Y",IF(AND(H417&gt;='Intersection Mileposts'!$F$34,H417&lt;='Intersection Mileposts'!$G$34),"Y",IF(AND(H417&gt;='Intersection Mileposts'!$F$35,H417&lt;='Intersection Mileposts'!$G$35),"Y",IF(AND(H417&gt;='Intersection Mileposts'!$F$36,H417&lt;='Intersection Mileposts'!$G$36),"Y",IF(AND(H417&gt;='Intersection Mileposts'!$F$37,H417&lt;='Intersection Mileposts'!$G$37),"Y",IF(AND(H417&gt;='Intersection Mileposts'!$F$38,H417&lt;='Intersection Mileposts'!$G$38),"Y",IF(AND(H417&gt;='Intersection Mileposts'!$F$39,H417&lt;='Intersection Mileposts'!$G$39),"Y","N"))))))))))))))))))))))))))))))))))))</f>
        <v/>
      </c>
    </row>
    <row r="418" spans="1:46" x14ac:dyDescent="0.35">
      <c r="A418" s="271"/>
      <c r="B418" s="269"/>
      <c r="C418" s="270"/>
      <c r="D418" s="270"/>
      <c r="E418" s="270"/>
      <c r="F418" s="270"/>
      <c r="G418" s="272"/>
      <c r="H418" s="273"/>
      <c r="I418" s="271"/>
      <c r="J418" s="268"/>
      <c r="K418" s="268"/>
      <c r="L418" s="274"/>
      <c r="M418" s="275"/>
      <c r="N418" s="276"/>
      <c r="P418" s="291" t="str">
        <f>IF(R418 = "", "", COUNT($R$4:R418))</f>
        <v/>
      </c>
      <c r="Q418" s="291" t="str">
        <f t="shared" si="49"/>
        <v/>
      </c>
      <c r="R418" s="292" t="str">
        <f t="shared" si="50"/>
        <v/>
      </c>
      <c r="S418" s="293" t="str">
        <f t="shared" si="52"/>
        <v/>
      </c>
      <c r="T418" s="294" t="str">
        <f t="shared" si="53"/>
        <v/>
      </c>
      <c r="U418" s="295" t="str">
        <f t="shared" si="54"/>
        <v/>
      </c>
      <c r="V418" s="296" t="str">
        <f t="shared" si="55"/>
        <v/>
      </c>
      <c r="W418" s="8"/>
      <c r="AR418" s="2" t="str">
        <f t="shared" si="56"/>
        <v/>
      </c>
      <c r="AS418" s="2" t="str">
        <f t="shared" si="51"/>
        <v/>
      </c>
      <c r="AT418" s="2" t="str">
        <f>IF(AR418="","",IF(AND(H418&gt;='Intersection Mileposts'!$F$5,H418&lt;='Intersection Mileposts'!$G$5),"Y",IF(AND(H418&gt;='Intersection Mileposts'!$F$6,H418&lt;='Intersection Mileposts'!$G$6),"Y",IF(AND(H418&gt;='Intersection Mileposts'!$F$7,H418&lt;='Intersection Mileposts'!$G$7),"Y",IF(AND(H418&gt;='Intersection Mileposts'!$F$8,H418&lt;='Intersection Mileposts'!$G$8),"Y",IF(AND(H418&gt;='Intersection Mileposts'!$F$9,H418&lt;='Intersection Mileposts'!$G$9),"Y",IF(AND(H418&gt;='Intersection Mileposts'!$F$10,H418&lt;='Intersection Mileposts'!$G$10),"Y",IF(AND(H418&gt;='Intersection Mileposts'!$F$11,H418&lt;='Intersection Mileposts'!$G$11),"Y",IF(AND(H418&gt;='Intersection Mileposts'!$F$12,H418&lt;='Intersection Mileposts'!$G$12),"Y",IF(AND(H418&gt;='Intersection Mileposts'!$F$13,H418&lt;='Intersection Mileposts'!$G$13),"Y",IF(AND(H418&gt;='Intersection Mileposts'!$F$14,H418&lt;='Intersection Mileposts'!$G$14),"Y",IF(AND(H418&gt;='Intersection Mileposts'!$F$15,H418&lt;='Intersection Mileposts'!$G$15),"Y",IF(AND(H418&gt;='Intersection Mileposts'!$F$16,H418&lt;='Intersection Mileposts'!$G$16),"Y",IF(AND(H418&gt;='Intersection Mileposts'!$F$17,H418&lt;='Intersection Mileposts'!$G$17),"Y",IF(AND(H418&gt;='Intersection Mileposts'!$F$18,H418&lt;='Intersection Mileposts'!$G$18),"Y",IF(AND(H418&gt;='Intersection Mileposts'!$F$19,H418&lt;='Intersection Mileposts'!$G$19),"Y",IF(AND(H418&gt;='Intersection Mileposts'!$F$20,H418&lt;='Intersection Mileposts'!$G$20),"Y",IF(AND(H418&gt;='Intersection Mileposts'!$F$21,H418&lt;='Intersection Mileposts'!$G$21),"Y",IF(AND(H418&gt;='Intersection Mileposts'!$F$22,H418&lt;='Intersection Mileposts'!$G$22),"Y",IF(AND(H418&gt;='Intersection Mileposts'!$F$23,H418&lt;='Intersection Mileposts'!$G$23),"Y",IF(AND(H418&gt;='Intersection Mileposts'!$F$24,H418&lt;='Intersection Mileposts'!$G$24),"Y",IF(AND(H418&gt;='Intersection Mileposts'!$F$25,H418&lt;='Intersection Mileposts'!$G$25),"Y",IF(AND(H418&gt;='Intersection Mileposts'!$F$26,H418&lt;='Intersection Mileposts'!$G$26),"Y",IF(AND(H418&gt;='Intersection Mileposts'!$F$27,H418&lt;='Intersection Mileposts'!$G$27),"Y",IF(AND(H418&gt;='Intersection Mileposts'!$F$28,H418&lt;='Intersection Mileposts'!$G$28),"Y",IF(AND(H418&gt;='Intersection Mileposts'!$F$29,H418&lt;='Intersection Mileposts'!$G$29),"Y", IF(AND(H418&gt;='Intersection Mileposts'!$F$30,H418&lt;='Intersection Mileposts'!$G$30),"Y",IF(AND(H418&gt;='Intersection Mileposts'!$F$31,H418&lt;='Intersection Mileposts'!$G$31),"Y",IF(AND(H418&gt;='Intersection Mileposts'!$F$32,H418&lt;='Intersection Mileposts'!$G$32),"Y",IF(AND(H418&gt;='Intersection Mileposts'!$F$33,H418&lt;='Intersection Mileposts'!$G$33),"Y",IF(AND(H418&gt;='Intersection Mileposts'!$F$34,H418&lt;='Intersection Mileposts'!$G$34),"Y",IF(AND(H418&gt;='Intersection Mileposts'!$F$35,H418&lt;='Intersection Mileposts'!$G$35),"Y",IF(AND(H418&gt;='Intersection Mileposts'!$F$36,H418&lt;='Intersection Mileposts'!$G$36),"Y",IF(AND(H418&gt;='Intersection Mileposts'!$F$37,H418&lt;='Intersection Mileposts'!$G$37),"Y",IF(AND(H418&gt;='Intersection Mileposts'!$F$38,H418&lt;='Intersection Mileposts'!$G$38),"Y",IF(AND(H418&gt;='Intersection Mileposts'!$F$39,H418&lt;='Intersection Mileposts'!$G$39),"Y","N"))))))))))))))))))))))))))))))))))))</f>
        <v/>
      </c>
    </row>
    <row r="419" spans="1:46" x14ac:dyDescent="0.35">
      <c r="A419" s="271"/>
      <c r="B419" s="269"/>
      <c r="C419" s="270"/>
      <c r="D419" s="270"/>
      <c r="E419" s="270"/>
      <c r="F419" s="270"/>
      <c r="G419" s="272"/>
      <c r="H419" s="273"/>
      <c r="I419" s="271"/>
      <c r="J419" s="268"/>
      <c r="K419" s="268"/>
      <c r="L419" s="274"/>
      <c r="M419" s="275"/>
      <c r="N419" s="276"/>
      <c r="P419" s="291" t="str">
        <f>IF(R419 = "", "", COUNT($R$4:R419))</f>
        <v/>
      </c>
      <c r="Q419" s="291" t="str">
        <f t="shared" si="49"/>
        <v/>
      </c>
      <c r="R419" s="292" t="str">
        <f t="shared" si="50"/>
        <v/>
      </c>
      <c r="S419" s="293" t="str">
        <f t="shared" si="52"/>
        <v/>
      </c>
      <c r="T419" s="294" t="str">
        <f t="shared" si="53"/>
        <v/>
      </c>
      <c r="U419" s="295" t="str">
        <f t="shared" si="54"/>
        <v/>
      </c>
      <c r="V419" s="296" t="str">
        <f t="shared" si="55"/>
        <v/>
      </c>
      <c r="W419" s="8"/>
      <c r="AR419" s="2" t="str">
        <f t="shared" si="56"/>
        <v/>
      </c>
      <c r="AS419" s="2" t="str">
        <f t="shared" si="51"/>
        <v/>
      </c>
      <c r="AT419" s="2" t="str">
        <f>IF(AR419="","",IF(AND(H419&gt;='Intersection Mileposts'!$F$5,H419&lt;='Intersection Mileposts'!$G$5),"Y",IF(AND(H419&gt;='Intersection Mileposts'!$F$6,H419&lt;='Intersection Mileposts'!$G$6),"Y",IF(AND(H419&gt;='Intersection Mileposts'!$F$7,H419&lt;='Intersection Mileposts'!$G$7),"Y",IF(AND(H419&gt;='Intersection Mileposts'!$F$8,H419&lt;='Intersection Mileposts'!$G$8),"Y",IF(AND(H419&gt;='Intersection Mileposts'!$F$9,H419&lt;='Intersection Mileposts'!$G$9),"Y",IF(AND(H419&gt;='Intersection Mileposts'!$F$10,H419&lt;='Intersection Mileposts'!$G$10),"Y",IF(AND(H419&gt;='Intersection Mileposts'!$F$11,H419&lt;='Intersection Mileposts'!$G$11),"Y",IF(AND(H419&gt;='Intersection Mileposts'!$F$12,H419&lt;='Intersection Mileposts'!$G$12),"Y",IF(AND(H419&gt;='Intersection Mileposts'!$F$13,H419&lt;='Intersection Mileposts'!$G$13),"Y",IF(AND(H419&gt;='Intersection Mileposts'!$F$14,H419&lt;='Intersection Mileposts'!$G$14),"Y",IF(AND(H419&gt;='Intersection Mileposts'!$F$15,H419&lt;='Intersection Mileposts'!$G$15),"Y",IF(AND(H419&gt;='Intersection Mileposts'!$F$16,H419&lt;='Intersection Mileposts'!$G$16),"Y",IF(AND(H419&gt;='Intersection Mileposts'!$F$17,H419&lt;='Intersection Mileposts'!$G$17),"Y",IF(AND(H419&gt;='Intersection Mileposts'!$F$18,H419&lt;='Intersection Mileposts'!$G$18),"Y",IF(AND(H419&gt;='Intersection Mileposts'!$F$19,H419&lt;='Intersection Mileposts'!$G$19),"Y",IF(AND(H419&gt;='Intersection Mileposts'!$F$20,H419&lt;='Intersection Mileposts'!$G$20),"Y",IF(AND(H419&gt;='Intersection Mileposts'!$F$21,H419&lt;='Intersection Mileposts'!$G$21),"Y",IF(AND(H419&gt;='Intersection Mileposts'!$F$22,H419&lt;='Intersection Mileposts'!$G$22),"Y",IF(AND(H419&gt;='Intersection Mileposts'!$F$23,H419&lt;='Intersection Mileposts'!$G$23),"Y",IF(AND(H419&gt;='Intersection Mileposts'!$F$24,H419&lt;='Intersection Mileposts'!$G$24),"Y",IF(AND(H419&gt;='Intersection Mileposts'!$F$25,H419&lt;='Intersection Mileposts'!$G$25),"Y",IF(AND(H419&gt;='Intersection Mileposts'!$F$26,H419&lt;='Intersection Mileposts'!$G$26),"Y",IF(AND(H419&gt;='Intersection Mileposts'!$F$27,H419&lt;='Intersection Mileposts'!$G$27),"Y",IF(AND(H419&gt;='Intersection Mileposts'!$F$28,H419&lt;='Intersection Mileposts'!$G$28),"Y",IF(AND(H419&gt;='Intersection Mileposts'!$F$29,H419&lt;='Intersection Mileposts'!$G$29),"Y", IF(AND(H419&gt;='Intersection Mileposts'!$F$30,H419&lt;='Intersection Mileposts'!$G$30),"Y",IF(AND(H419&gt;='Intersection Mileposts'!$F$31,H419&lt;='Intersection Mileposts'!$G$31),"Y",IF(AND(H419&gt;='Intersection Mileposts'!$F$32,H419&lt;='Intersection Mileposts'!$G$32),"Y",IF(AND(H419&gt;='Intersection Mileposts'!$F$33,H419&lt;='Intersection Mileposts'!$G$33),"Y",IF(AND(H419&gt;='Intersection Mileposts'!$F$34,H419&lt;='Intersection Mileposts'!$G$34),"Y",IF(AND(H419&gt;='Intersection Mileposts'!$F$35,H419&lt;='Intersection Mileposts'!$G$35),"Y",IF(AND(H419&gt;='Intersection Mileposts'!$F$36,H419&lt;='Intersection Mileposts'!$G$36),"Y",IF(AND(H419&gt;='Intersection Mileposts'!$F$37,H419&lt;='Intersection Mileposts'!$G$37),"Y",IF(AND(H419&gt;='Intersection Mileposts'!$F$38,H419&lt;='Intersection Mileposts'!$G$38),"Y",IF(AND(H419&gt;='Intersection Mileposts'!$F$39,H419&lt;='Intersection Mileposts'!$G$39),"Y","N"))))))))))))))))))))))))))))))))))))</f>
        <v/>
      </c>
    </row>
    <row r="420" spans="1:46" x14ac:dyDescent="0.35">
      <c r="A420" s="271"/>
      <c r="B420" s="269"/>
      <c r="C420" s="270"/>
      <c r="D420" s="270"/>
      <c r="E420" s="270"/>
      <c r="F420" s="270"/>
      <c r="G420" s="272"/>
      <c r="H420" s="273"/>
      <c r="I420" s="271"/>
      <c r="J420" s="268"/>
      <c r="K420" s="268"/>
      <c r="L420" s="274"/>
      <c r="M420" s="275"/>
      <c r="N420" s="276"/>
      <c r="P420" s="291" t="str">
        <f>IF(R420 = "", "", COUNT($R$4:R420))</f>
        <v/>
      </c>
      <c r="Q420" s="291" t="str">
        <f t="shared" si="49"/>
        <v/>
      </c>
      <c r="R420" s="292" t="str">
        <f t="shared" si="50"/>
        <v/>
      </c>
      <c r="S420" s="293" t="str">
        <f t="shared" si="52"/>
        <v/>
      </c>
      <c r="T420" s="294" t="str">
        <f t="shared" si="53"/>
        <v/>
      </c>
      <c r="U420" s="295" t="str">
        <f t="shared" si="54"/>
        <v/>
      </c>
      <c r="V420" s="296" t="str">
        <f t="shared" si="55"/>
        <v/>
      </c>
      <c r="W420" s="8"/>
      <c r="AR420" s="2" t="str">
        <f t="shared" si="56"/>
        <v/>
      </c>
      <c r="AS420" s="2" t="str">
        <f t="shared" si="51"/>
        <v/>
      </c>
      <c r="AT420" s="2" t="str">
        <f>IF(AR420="","",IF(AND(H420&gt;='Intersection Mileposts'!$F$5,H420&lt;='Intersection Mileposts'!$G$5),"Y",IF(AND(H420&gt;='Intersection Mileposts'!$F$6,H420&lt;='Intersection Mileposts'!$G$6),"Y",IF(AND(H420&gt;='Intersection Mileposts'!$F$7,H420&lt;='Intersection Mileposts'!$G$7),"Y",IF(AND(H420&gt;='Intersection Mileposts'!$F$8,H420&lt;='Intersection Mileposts'!$G$8),"Y",IF(AND(H420&gt;='Intersection Mileposts'!$F$9,H420&lt;='Intersection Mileposts'!$G$9),"Y",IF(AND(H420&gt;='Intersection Mileposts'!$F$10,H420&lt;='Intersection Mileposts'!$G$10),"Y",IF(AND(H420&gt;='Intersection Mileposts'!$F$11,H420&lt;='Intersection Mileposts'!$G$11),"Y",IF(AND(H420&gt;='Intersection Mileposts'!$F$12,H420&lt;='Intersection Mileposts'!$G$12),"Y",IF(AND(H420&gt;='Intersection Mileposts'!$F$13,H420&lt;='Intersection Mileposts'!$G$13),"Y",IF(AND(H420&gt;='Intersection Mileposts'!$F$14,H420&lt;='Intersection Mileposts'!$G$14),"Y",IF(AND(H420&gt;='Intersection Mileposts'!$F$15,H420&lt;='Intersection Mileposts'!$G$15),"Y",IF(AND(H420&gt;='Intersection Mileposts'!$F$16,H420&lt;='Intersection Mileposts'!$G$16),"Y",IF(AND(H420&gt;='Intersection Mileposts'!$F$17,H420&lt;='Intersection Mileposts'!$G$17),"Y",IF(AND(H420&gt;='Intersection Mileposts'!$F$18,H420&lt;='Intersection Mileposts'!$G$18),"Y",IF(AND(H420&gt;='Intersection Mileposts'!$F$19,H420&lt;='Intersection Mileposts'!$G$19),"Y",IF(AND(H420&gt;='Intersection Mileposts'!$F$20,H420&lt;='Intersection Mileposts'!$G$20),"Y",IF(AND(H420&gt;='Intersection Mileposts'!$F$21,H420&lt;='Intersection Mileposts'!$G$21),"Y",IF(AND(H420&gt;='Intersection Mileposts'!$F$22,H420&lt;='Intersection Mileposts'!$G$22),"Y",IF(AND(H420&gt;='Intersection Mileposts'!$F$23,H420&lt;='Intersection Mileposts'!$G$23),"Y",IF(AND(H420&gt;='Intersection Mileposts'!$F$24,H420&lt;='Intersection Mileposts'!$G$24),"Y",IF(AND(H420&gt;='Intersection Mileposts'!$F$25,H420&lt;='Intersection Mileposts'!$G$25),"Y",IF(AND(H420&gt;='Intersection Mileposts'!$F$26,H420&lt;='Intersection Mileposts'!$G$26),"Y",IF(AND(H420&gt;='Intersection Mileposts'!$F$27,H420&lt;='Intersection Mileposts'!$G$27),"Y",IF(AND(H420&gt;='Intersection Mileposts'!$F$28,H420&lt;='Intersection Mileposts'!$G$28),"Y",IF(AND(H420&gt;='Intersection Mileposts'!$F$29,H420&lt;='Intersection Mileposts'!$G$29),"Y", IF(AND(H420&gt;='Intersection Mileposts'!$F$30,H420&lt;='Intersection Mileposts'!$G$30),"Y",IF(AND(H420&gt;='Intersection Mileposts'!$F$31,H420&lt;='Intersection Mileposts'!$G$31),"Y",IF(AND(H420&gt;='Intersection Mileposts'!$F$32,H420&lt;='Intersection Mileposts'!$G$32),"Y",IF(AND(H420&gt;='Intersection Mileposts'!$F$33,H420&lt;='Intersection Mileposts'!$G$33),"Y",IF(AND(H420&gt;='Intersection Mileposts'!$F$34,H420&lt;='Intersection Mileposts'!$G$34),"Y",IF(AND(H420&gt;='Intersection Mileposts'!$F$35,H420&lt;='Intersection Mileposts'!$G$35),"Y",IF(AND(H420&gt;='Intersection Mileposts'!$F$36,H420&lt;='Intersection Mileposts'!$G$36),"Y",IF(AND(H420&gt;='Intersection Mileposts'!$F$37,H420&lt;='Intersection Mileposts'!$G$37),"Y",IF(AND(H420&gt;='Intersection Mileposts'!$F$38,H420&lt;='Intersection Mileposts'!$G$38),"Y",IF(AND(H420&gt;='Intersection Mileposts'!$F$39,H420&lt;='Intersection Mileposts'!$G$39),"Y","N"))))))))))))))))))))))))))))))))))))</f>
        <v/>
      </c>
    </row>
    <row r="421" spans="1:46" x14ac:dyDescent="0.35">
      <c r="A421" s="271"/>
      <c r="B421" s="269"/>
      <c r="C421" s="270"/>
      <c r="D421" s="270"/>
      <c r="E421" s="270"/>
      <c r="F421" s="270"/>
      <c r="G421" s="272"/>
      <c r="H421" s="273"/>
      <c r="I421" s="271"/>
      <c r="J421" s="268"/>
      <c r="K421" s="268"/>
      <c r="L421" s="274"/>
      <c r="M421" s="275"/>
      <c r="N421" s="276"/>
      <c r="P421" s="291" t="str">
        <f>IF(R421 = "", "", COUNT($R$4:R421))</f>
        <v/>
      </c>
      <c r="Q421" s="291" t="str">
        <f t="shared" si="49"/>
        <v/>
      </c>
      <c r="R421" s="292" t="str">
        <f t="shared" si="50"/>
        <v/>
      </c>
      <c r="S421" s="293" t="str">
        <f t="shared" si="52"/>
        <v/>
      </c>
      <c r="T421" s="294" t="str">
        <f t="shared" si="53"/>
        <v/>
      </c>
      <c r="U421" s="295" t="str">
        <f t="shared" si="54"/>
        <v/>
      </c>
      <c r="V421" s="296" t="str">
        <f t="shared" si="55"/>
        <v/>
      </c>
      <c r="W421" s="8"/>
      <c r="AR421" s="2" t="str">
        <f t="shared" si="56"/>
        <v/>
      </c>
      <c r="AS421" s="2" t="str">
        <f t="shared" si="51"/>
        <v/>
      </c>
      <c r="AT421" s="2" t="str">
        <f>IF(AR421="","",IF(AND(H421&gt;='Intersection Mileposts'!$F$5,H421&lt;='Intersection Mileposts'!$G$5),"Y",IF(AND(H421&gt;='Intersection Mileposts'!$F$6,H421&lt;='Intersection Mileposts'!$G$6),"Y",IF(AND(H421&gt;='Intersection Mileposts'!$F$7,H421&lt;='Intersection Mileposts'!$G$7),"Y",IF(AND(H421&gt;='Intersection Mileposts'!$F$8,H421&lt;='Intersection Mileposts'!$G$8),"Y",IF(AND(H421&gt;='Intersection Mileposts'!$F$9,H421&lt;='Intersection Mileposts'!$G$9),"Y",IF(AND(H421&gt;='Intersection Mileposts'!$F$10,H421&lt;='Intersection Mileposts'!$G$10),"Y",IF(AND(H421&gt;='Intersection Mileposts'!$F$11,H421&lt;='Intersection Mileposts'!$G$11),"Y",IF(AND(H421&gt;='Intersection Mileposts'!$F$12,H421&lt;='Intersection Mileposts'!$G$12),"Y",IF(AND(H421&gt;='Intersection Mileposts'!$F$13,H421&lt;='Intersection Mileposts'!$G$13),"Y",IF(AND(H421&gt;='Intersection Mileposts'!$F$14,H421&lt;='Intersection Mileposts'!$G$14),"Y",IF(AND(H421&gt;='Intersection Mileposts'!$F$15,H421&lt;='Intersection Mileposts'!$G$15),"Y",IF(AND(H421&gt;='Intersection Mileposts'!$F$16,H421&lt;='Intersection Mileposts'!$G$16),"Y",IF(AND(H421&gt;='Intersection Mileposts'!$F$17,H421&lt;='Intersection Mileposts'!$G$17),"Y",IF(AND(H421&gt;='Intersection Mileposts'!$F$18,H421&lt;='Intersection Mileposts'!$G$18),"Y",IF(AND(H421&gt;='Intersection Mileposts'!$F$19,H421&lt;='Intersection Mileposts'!$G$19),"Y",IF(AND(H421&gt;='Intersection Mileposts'!$F$20,H421&lt;='Intersection Mileposts'!$G$20),"Y",IF(AND(H421&gt;='Intersection Mileposts'!$F$21,H421&lt;='Intersection Mileposts'!$G$21),"Y",IF(AND(H421&gt;='Intersection Mileposts'!$F$22,H421&lt;='Intersection Mileposts'!$G$22),"Y",IF(AND(H421&gt;='Intersection Mileposts'!$F$23,H421&lt;='Intersection Mileposts'!$G$23),"Y",IF(AND(H421&gt;='Intersection Mileposts'!$F$24,H421&lt;='Intersection Mileposts'!$G$24),"Y",IF(AND(H421&gt;='Intersection Mileposts'!$F$25,H421&lt;='Intersection Mileposts'!$G$25),"Y",IF(AND(H421&gt;='Intersection Mileposts'!$F$26,H421&lt;='Intersection Mileposts'!$G$26),"Y",IF(AND(H421&gt;='Intersection Mileposts'!$F$27,H421&lt;='Intersection Mileposts'!$G$27),"Y",IF(AND(H421&gt;='Intersection Mileposts'!$F$28,H421&lt;='Intersection Mileposts'!$G$28),"Y",IF(AND(H421&gt;='Intersection Mileposts'!$F$29,H421&lt;='Intersection Mileposts'!$G$29),"Y", IF(AND(H421&gt;='Intersection Mileposts'!$F$30,H421&lt;='Intersection Mileposts'!$G$30),"Y",IF(AND(H421&gt;='Intersection Mileposts'!$F$31,H421&lt;='Intersection Mileposts'!$G$31),"Y",IF(AND(H421&gt;='Intersection Mileposts'!$F$32,H421&lt;='Intersection Mileposts'!$G$32),"Y",IF(AND(H421&gt;='Intersection Mileposts'!$F$33,H421&lt;='Intersection Mileposts'!$G$33),"Y",IF(AND(H421&gt;='Intersection Mileposts'!$F$34,H421&lt;='Intersection Mileposts'!$G$34),"Y",IF(AND(H421&gt;='Intersection Mileposts'!$F$35,H421&lt;='Intersection Mileposts'!$G$35),"Y",IF(AND(H421&gt;='Intersection Mileposts'!$F$36,H421&lt;='Intersection Mileposts'!$G$36),"Y",IF(AND(H421&gt;='Intersection Mileposts'!$F$37,H421&lt;='Intersection Mileposts'!$G$37),"Y",IF(AND(H421&gt;='Intersection Mileposts'!$F$38,H421&lt;='Intersection Mileposts'!$G$38),"Y",IF(AND(H421&gt;='Intersection Mileposts'!$F$39,H421&lt;='Intersection Mileposts'!$G$39),"Y","N"))))))))))))))))))))))))))))))))))))</f>
        <v/>
      </c>
    </row>
    <row r="422" spans="1:46" x14ac:dyDescent="0.35">
      <c r="A422" s="271"/>
      <c r="B422" s="269"/>
      <c r="C422" s="270"/>
      <c r="D422" s="270"/>
      <c r="E422" s="270"/>
      <c r="F422" s="270"/>
      <c r="G422" s="272"/>
      <c r="H422" s="273"/>
      <c r="I422" s="271"/>
      <c r="J422" s="268"/>
      <c r="K422" s="268"/>
      <c r="L422" s="274"/>
      <c r="M422" s="275"/>
      <c r="N422" s="276"/>
      <c r="P422" s="291" t="str">
        <f>IF(R422 = "", "", COUNT($R$4:R422))</f>
        <v/>
      </c>
      <c r="Q422" s="291" t="str">
        <f t="shared" si="49"/>
        <v/>
      </c>
      <c r="R422" s="292" t="str">
        <f t="shared" si="50"/>
        <v/>
      </c>
      <c r="S422" s="293" t="str">
        <f t="shared" si="52"/>
        <v/>
      </c>
      <c r="T422" s="294" t="str">
        <f t="shared" si="53"/>
        <v/>
      </c>
      <c r="U422" s="295" t="str">
        <f t="shared" si="54"/>
        <v/>
      </c>
      <c r="V422" s="296" t="str">
        <f t="shared" si="55"/>
        <v/>
      </c>
      <c r="W422" s="8"/>
      <c r="AR422" s="2" t="str">
        <f t="shared" si="56"/>
        <v/>
      </c>
      <c r="AS422" s="2" t="str">
        <f t="shared" si="51"/>
        <v/>
      </c>
      <c r="AT422" s="2" t="str">
        <f>IF(AR422="","",IF(AND(H422&gt;='Intersection Mileposts'!$F$5,H422&lt;='Intersection Mileposts'!$G$5),"Y",IF(AND(H422&gt;='Intersection Mileposts'!$F$6,H422&lt;='Intersection Mileposts'!$G$6),"Y",IF(AND(H422&gt;='Intersection Mileposts'!$F$7,H422&lt;='Intersection Mileposts'!$G$7),"Y",IF(AND(H422&gt;='Intersection Mileposts'!$F$8,H422&lt;='Intersection Mileposts'!$G$8),"Y",IF(AND(H422&gt;='Intersection Mileposts'!$F$9,H422&lt;='Intersection Mileposts'!$G$9),"Y",IF(AND(H422&gt;='Intersection Mileposts'!$F$10,H422&lt;='Intersection Mileposts'!$G$10),"Y",IF(AND(H422&gt;='Intersection Mileposts'!$F$11,H422&lt;='Intersection Mileposts'!$G$11),"Y",IF(AND(H422&gt;='Intersection Mileposts'!$F$12,H422&lt;='Intersection Mileposts'!$G$12),"Y",IF(AND(H422&gt;='Intersection Mileposts'!$F$13,H422&lt;='Intersection Mileposts'!$G$13),"Y",IF(AND(H422&gt;='Intersection Mileposts'!$F$14,H422&lt;='Intersection Mileposts'!$G$14),"Y",IF(AND(H422&gt;='Intersection Mileposts'!$F$15,H422&lt;='Intersection Mileposts'!$G$15),"Y",IF(AND(H422&gt;='Intersection Mileposts'!$F$16,H422&lt;='Intersection Mileposts'!$G$16),"Y",IF(AND(H422&gt;='Intersection Mileposts'!$F$17,H422&lt;='Intersection Mileposts'!$G$17),"Y",IF(AND(H422&gt;='Intersection Mileposts'!$F$18,H422&lt;='Intersection Mileposts'!$G$18),"Y",IF(AND(H422&gt;='Intersection Mileposts'!$F$19,H422&lt;='Intersection Mileposts'!$G$19),"Y",IF(AND(H422&gt;='Intersection Mileposts'!$F$20,H422&lt;='Intersection Mileposts'!$G$20),"Y",IF(AND(H422&gt;='Intersection Mileposts'!$F$21,H422&lt;='Intersection Mileposts'!$G$21),"Y",IF(AND(H422&gt;='Intersection Mileposts'!$F$22,H422&lt;='Intersection Mileposts'!$G$22),"Y",IF(AND(H422&gt;='Intersection Mileposts'!$F$23,H422&lt;='Intersection Mileposts'!$G$23),"Y",IF(AND(H422&gt;='Intersection Mileposts'!$F$24,H422&lt;='Intersection Mileposts'!$G$24),"Y",IF(AND(H422&gt;='Intersection Mileposts'!$F$25,H422&lt;='Intersection Mileposts'!$G$25),"Y",IF(AND(H422&gt;='Intersection Mileposts'!$F$26,H422&lt;='Intersection Mileposts'!$G$26),"Y",IF(AND(H422&gt;='Intersection Mileposts'!$F$27,H422&lt;='Intersection Mileposts'!$G$27),"Y",IF(AND(H422&gt;='Intersection Mileposts'!$F$28,H422&lt;='Intersection Mileposts'!$G$28),"Y",IF(AND(H422&gt;='Intersection Mileposts'!$F$29,H422&lt;='Intersection Mileposts'!$G$29),"Y", IF(AND(H422&gt;='Intersection Mileposts'!$F$30,H422&lt;='Intersection Mileposts'!$G$30),"Y",IF(AND(H422&gt;='Intersection Mileposts'!$F$31,H422&lt;='Intersection Mileposts'!$G$31),"Y",IF(AND(H422&gt;='Intersection Mileposts'!$F$32,H422&lt;='Intersection Mileposts'!$G$32),"Y",IF(AND(H422&gt;='Intersection Mileposts'!$F$33,H422&lt;='Intersection Mileposts'!$G$33),"Y",IF(AND(H422&gt;='Intersection Mileposts'!$F$34,H422&lt;='Intersection Mileposts'!$G$34),"Y",IF(AND(H422&gt;='Intersection Mileposts'!$F$35,H422&lt;='Intersection Mileposts'!$G$35),"Y",IF(AND(H422&gt;='Intersection Mileposts'!$F$36,H422&lt;='Intersection Mileposts'!$G$36),"Y",IF(AND(H422&gt;='Intersection Mileposts'!$F$37,H422&lt;='Intersection Mileposts'!$G$37),"Y",IF(AND(H422&gt;='Intersection Mileposts'!$F$38,H422&lt;='Intersection Mileposts'!$G$38),"Y",IF(AND(H422&gt;='Intersection Mileposts'!$F$39,H422&lt;='Intersection Mileposts'!$G$39),"Y","N"))))))))))))))))))))))))))))))))))))</f>
        <v/>
      </c>
    </row>
    <row r="423" spans="1:46" x14ac:dyDescent="0.35">
      <c r="A423" s="271"/>
      <c r="B423" s="269"/>
      <c r="C423" s="270"/>
      <c r="D423" s="270"/>
      <c r="E423" s="270"/>
      <c r="F423" s="270"/>
      <c r="G423" s="272"/>
      <c r="H423" s="273"/>
      <c r="I423" s="271"/>
      <c r="J423" s="268"/>
      <c r="K423" s="268"/>
      <c r="L423" s="274"/>
      <c r="M423" s="275"/>
      <c r="N423" s="276"/>
      <c r="P423" s="291" t="str">
        <f>IF(R423 = "", "", COUNT($R$4:R423))</f>
        <v/>
      </c>
      <c r="Q423" s="291" t="str">
        <f t="shared" si="49"/>
        <v/>
      </c>
      <c r="R423" s="292" t="str">
        <f t="shared" si="50"/>
        <v/>
      </c>
      <c r="S423" s="293" t="str">
        <f t="shared" si="52"/>
        <v/>
      </c>
      <c r="T423" s="294" t="str">
        <f t="shared" si="53"/>
        <v/>
      </c>
      <c r="U423" s="295" t="str">
        <f t="shared" si="54"/>
        <v/>
      </c>
      <c r="V423" s="296" t="str">
        <f t="shared" si="55"/>
        <v/>
      </c>
      <c r="W423" s="8"/>
      <c r="AR423" s="2" t="str">
        <f t="shared" si="56"/>
        <v/>
      </c>
      <c r="AS423" s="2" t="str">
        <f t="shared" si="51"/>
        <v/>
      </c>
      <c r="AT423" s="2" t="str">
        <f>IF(AR423="","",IF(AND(H423&gt;='Intersection Mileposts'!$F$5,H423&lt;='Intersection Mileposts'!$G$5),"Y",IF(AND(H423&gt;='Intersection Mileposts'!$F$6,H423&lt;='Intersection Mileposts'!$G$6),"Y",IF(AND(H423&gt;='Intersection Mileposts'!$F$7,H423&lt;='Intersection Mileposts'!$G$7),"Y",IF(AND(H423&gt;='Intersection Mileposts'!$F$8,H423&lt;='Intersection Mileposts'!$G$8),"Y",IF(AND(H423&gt;='Intersection Mileposts'!$F$9,H423&lt;='Intersection Mileposts'!$G$9),"Y",IF(AND(H423&gt;='Intersection Mileposts'!$F$10,H423&lt;='Intersection Mileposts'!$G$10),"Y",IF(AND(H423&gt;='Intersection Mileposts'!$F$11,H423&lt;='Intersection Mileposts'!$G$11),"Y",IF(AND(H423&gt;='Intersection Mileposts'!$F$12,H423&lt;='Intersection Mileposts'!$G$12),"Y",IF(AND(H423&gt;='Intersection Mileposts'!$F$13,H423&lt;='Intersection Mileposts'!$G$13),"Y",IF(AND(H423&gt;='Intersection Mileposts'!$F$14,H423&lt;='Intersection Mileposts'!$G$14),"Y",IF(AND(H423&gt;='Intersection Mileposts'!$F$15,H423&lt;='Intersection Mileposts'!$G$15),"Y",IF(AND(H423&gt;='Intersection Mileposts'!$F$16,H423&lt;='Intersection Mileposts'!$G$16),"Y",IF(AND(H423&gt;='Intersection Mileposts'!$F$17,H423&lt;='Intersection Mileposts'!$G$17),"Y",IF(AND(H423&gt;='Intersection Mileposts'!$F$18,H423&lt;='Intersection Mileposts'!$G$18),"Y",IF(AND(H423&gt;='Intersection Mileposts'!$F$19,H423&lt;='Intersection Mileposts'!$G$19),"Y",IF(AND(H423&gt;='Intersection Mileposts'!$F$20,H423&lt;='Intersection Mileposts'!$G$20),"Y",IF(AND(H423&gt;='Intersection Mileposts'!$F$21,H423&lt;='Intersection Mileposts'!$G$21),"Y",IF(AND(H423&gt;='Intersection Mileposts'!$F$22,H423&lt;='Intersection Mileposts'!$G$22),"Y",IF(AND(H423&gt;='Intersection Mileposts'!$F$23,H423&lt;='Intersection Mileposts'!$G$23),"Y",IF(AND(H423&gt;='Intersection Mileposts'!$F$24,H423&lt;='Intersection Mileposts'!$G$24),"Y",IF(AND(H423&gt;='Intersection Mileposts'!$F$25,H423&lt;='Intersection Mileposts'!$G$25),"Y",IF(AND(H423&gt;='Intersection Mileposts'!$F$26,H423&lt;='Intersection Mileposts'!$G$26),"Y",IF(AND(H423&gt;='Intersection Mileposts'!$F$27,H423&lt;='Intersection Mileposts'!$G$27),"Y",IF(AND(H423&gt;='Intersection Mileposts'!$F$28,H423&lt;='Intersection Mileposts'!$G$28),"Y",IF(AND(H423&gt;='Intersection Mileposts'!$F$29,H423&lt;='Intersection Mileposts'!$G$29),"Y", IF(AND(H423&gt;='Intersection Mileposts'!$F$30,H423&lt;='Intersection Mileposts'!$G$30),"Y",IF(AND(H423&gt;='Intersection Mileposts'!$F$31,H423&lt;='Intersection Mileposts'!$G$31),"Y",IF(AND(H423&gt;='Intersection Mileposts'!$F$32,H423&lt;='Intersection Mileposts'!$G$32),"Y",IF(AND(H423&gt;='Intersection Mileposts'!$F$33,H423&lt;='Intersection Mileposts'!$G$33),"Y",IF(AND(H423&gt;='Intersection Mileposts'!$F$34,H423&lt;='Intersection Mileposts'!$G$34),"Y",IF(AND(H423&gt;='Intersection Mileposts'!$F$35,H423&lt;='Intersection Mileposts'!$G$35),"Y",IF(AND(H423&gt;='Intersection Mileposts'!$F$36,H423&lt;='Intersection Mileposts'!$G$36),"Y",IF(AND(H423&gt;='Intersection Mileposts'!$F$37,H423&lt;='Intersection Mileposts'!$G$37),"Y",IF(AND(H423&gt;='Intersection Mileposts'!$F$38,H423&lt;='Intersection Mileposts'!$G$38),"Y",IF(AND(H423&gt;='Intersection Mileposts'!$F$39,H423&lt;='Intersection Mileposts'!$G$39),"Y","N"))))))))))))))))))))))))))))))))))))</f>
        <v/>
      </c>
    </row>
    <row r="424" spans="1:46" x14ac:dyDescent="0.35">
      <c r="A424" s="271"/>
      <c r="B424" s="269"/>
      <c r="C424" s="270"/>
      <c r="D424" s="270"/>
      <c r="E424" s="270"/>
      <c r="F424" s="270"/>
      <c r="G424" s="272"/>
      <c r="H424" s="273"/>
      <c r="I424" s="271"/>
      <c r="J424" s="268"/>
      <c r="K424" s="268"/>
      <c r="L424" s="274"/>
      <c r="M424" s="275"/>
      <c r="N424" s="276"/>
      <c r="P424" s="291" t="str">
        <f>IF(R424 = "", "", COUNT($R$4:R424))</f>
        <v/>
      </c>
      <c r="Q424" s="291" t="str">
        <f t="shared" si="49"/>
        <v/>
      </c>
      <c r="R424" s="292" t="str">
        <f t="shared" si="50"/>
        <v/>
      </c>
      <c r="S424" s="293" t="str">
        <f t="shared" si="52"/>
        <v/>
      </c>
      <c r="T424" s="294" t="str">
        <f t="shared" si="53"/>
        <v/>
      </c>
      <c r="U424" s="295" t="str">
        <f t="shared" si="54"/>
        <v/>
      </c>
      <c r="V424" s="296" t="str">
        <f t="shared" si="55"/>
        <v/>
      </c>
      <c r="W424" s="8"/>
      <c r="AR424" s="2" t="str">
        <f t="shared" si="56"/>
        <v/>
      </c>
      <c r="AS424" s="2" t="str">
        <f t="shared" si="51"/>
        <v/>
      </c>
      <c r="AT424" s="2" t="str">
        <f>IF(AR424="","",IF(AND(H424&gt;='Intersection Mileposts'!$F$5,H424&lt;='Intersection Mileposts'!$G$5),"Y",IF(AND(H424&gt;='Intersection Mileposts'!$F$6,H424&lt;='Intersection Mileposts'!$G$6),"Y",IF(AND(H424&gt;='Intersection Mileposts'!$F$7,H424&lt;='Intersection Mileposts'!$G$7),"Y",IF(AND(H424&gt;='Intersection Mileposts'!$F$8,H424&lt;='Intersection Mileposts'!$G$8),"Y",IF(AND(H424&gt;='Intersection Mileposts'!$F$9,H424&lt;='Intersection Mileposts'!$G$9),"Y",IF(AND(H424&gt;='Intersection Mileposts'!$F$10,H424&lt;='Intersection Mileposts'!$G$10),"Y",IF(AND(H424&gt;='Intersection Mileposts'!$F$11,H424&lt;='Intersection Mileposts'!$G$11),"Y",IF(AND(H424&gt;='Intersection Mileposts'!$F$12,H424&lt;='Intersection Mileposts'!$G$12),"Y",IF(AND(H424&gt;='Intersection Mileposts'!$F$13,H424&lt;='Intersection Mileposts'!$G$13),"Y",IF(AND(H424&gt;='Intersection Mileposts'!$F$14,H424&lt;='Intersection Mileposts'!$G$14),"Y",IF(AND(H424&gt;='Intersection Mileposts'!$F$15,H424&lt;='Intersection Mileposts'!$G$15),"Y",IF(AND(H424&gt;='Intersection Mileposts'!$F$16,H424&lt;='Intersection Mileposts'!$G$16),"Y",IF(AND(H424&gt;='Intersection Mileposts'!$F$17,H424&lt;='Intersection Mileposts'!$G$17),"Y",IF(AND(H424&gt;='Intersection Mileposts'!$F$18,H424&lt;='Intersection Mileposts'!$G$18),"Y",IF(AND(H424&gt;='Intersection Mileposts'!$F$19,H424&lt;='Intersection Mileposts'!$G$19),"Y",IF(AND(H424&gt;='Intersection Mileposts'!$F$20,H424&lt;='Intersection Mileposts'!$G$20),"Y",IF(AND(H424&gt;='Intersection Mileposts'!$F$21,H424&lt;='Intersection Mileposts'!$G$21),"Y",IF(AND(H424&gt;='Intersection Mileposts'!$F$22,H424&lt;='Intersection Mileposts'!$G$22),"Y",IF(AND(H424&gt;='Intersection Mileposts'!$F$23,H424&lt;='Intersection Mileposts'!$G$23),"Y",IF(AND(H424&gt;='Intersection Mileposts'!$F$24,H424&lt;='Intersection Mileposts'!$G$24),"Y",IF(AND(H424&gt;='Intersection Mileposts'!$F$25,H424&lt;='Intersection Mileposts'!$G$25),"Y",IF(AND(H424&gt;='Intersection Mileposts'!$F$26,H424&lt;='Intersection Mileposts'!$G$26),"Y",IF(AND(H424&gt;='Intersection Mileposts'!$F$27,H424&lt;='Intersection Mileposts'!$G$27),"Y",IF(AND(H424&gt;='Intersection Mileposts'!$F$28,H424&lt;='Intersection Mileposts'!$G$28),"Y",IF(AND(H424&gt;='Intersection Mileposts'!$F$29,H424&lt;='Intersection Mileposts'!$G$29),"Y", IF(AND(H424&gt;='Intersection Mileposts'!$F$30,H424&lt;='Intersection Mileposts'!$G$30),"Y",IF(AND(H424&gt;='Intersection Mileposts'!$F$31,H424&lt;='Intersection Mileposts'!$G$31),"Y",IF(AND(H424&gt;='Intersection Mileposts'!$F$32,H424&lt;='Intersection Mileposts'!$G$32),"Y",IF(AND(H424&gt;='Intersection Mileposts'!$F$33,H424&lt;='Intersection Mileposts'!$G$33),"Y",IF(AND(H424&gt;='Intersection Mileposts'!$F$34,H424&lt;='Intersection Mileposts'!$G$34),"Y",IF(AND(H424&gt;='Intersection Mileposts'!$F$35,H424&lt;='Intersection Mileposts'!$G$35),"Y",IF(AND(H424&gt;='Intersection Mileposts'!$F$36,H424&lt;='Intersection Mileposts'!$G$36),"Y",IF(AND(H424&gt;='Intersection Mileposts'!$F$37,H424&lt;='Intersection Mileposts'!$G$37),"Y",IF(AND(H424&gt;='Intersection Mileposts'!$F$38,H424&lt;='Intersection Mileposts'!$G$38),"Y",IF(AND(H424&gt;='Intersection Mileposts'!$F$39,H424&lt;='Intersection Mileposts'!$G$39),"Y","N"))))))))))))))))))))))))))))))))))))</f>
        <v/>
      </c>
    </row>
    <row r="425" spans="1:46" x14ac:dyDescent="0.35">
      <c r="A425" s="271"/>
      <c r="B425" s="269"/>
      <c r="C425" s="270"/>
      <c r="D425" s="270"/>
      <c r="E425" s="270"/>
      <c r="F425" s="270"/>
      <c r="G425" s="272"/>
      <c r="H425" s="273"/>
      <c r="I425" s="271"/>
      <c r="J425" s="268"/>
      <c r="K425" s="268"/>
      <c r="L425" s="274"/>
      <c r="M425" s="275"/>
      <c r="N425" s="276"/>
      <c r="P425" s="291" t="str">
        <f>IF(R425 = "", "", COUNT($R$4:R425))</f>
        <v/>
      </c>
      <c r="Q425" s="291" t="str">
        <f t="shared" si="49"/>
        <v/>
      </c>
      <c r="R425" s="292" t="str">
        <f t="shared" si="50"/>
        <v/>
      </c>
      <c r="S425" s="293" t="str">
        <f t="shared" si="52"/>
        <v/>
      </c>
      <c r="T425" s="294" t="str">
        <f t="shared" si="53"/>
        <v/>
      </c>
      <c r="U425" s="295" t="str">
        <f t="shared" si="54"/>
        <v/>
      </c>
      <c r="V425" s="296" t="str">
        <f t="shared" si="55"/>
        <v/>
      </c>
      <c r="W425" s="8"/>
      <c r="AR425" s="2" t="str">
        <f t="shared" si="56"/>
        <v/>
      </c>
      <c r="AS425" s="2" t="str">
        <f t="shared" si="51"/>
        <v/>
      </c>
      <c r="AT425" s="2" t="str">
        <f>IF(AR425="","",IF(AND(H425&gt;='Intersection Mileposts'!$F$5,H425&lt;='Intersection Mileposts'!$G$5),"Y",IF(AND(H425&gt;='Intersection Mileposts'!$F$6,H425&lt;='Intersection Mileposts'!$G$6),"Y",IF(AND(H425&gt;='Intersection Mileposts'!$F$7,H425&lt;='Intersection Mileposts'!$G$7),"Y",IF(AND(H425&gt;='Intersection Mileposts'!$F$8,H425&lt;='Intersection Mileposts'!$G$8),"Y",IF(AND(H425&gt;='Intersection Mileposts'!$F$9,H425&lt;='Intersection Mileposts'!$G$9),"Y",IF(AND(H425&gt;='Intersection Mileposts'!$F$10,H425&lt;='Intersection Mileposts'!$G$10),"Y",IF(AND(H425&gt;='Intersection Mileposts'!$F$11,H425&lt;='Intersection Mileposts'!$G$11),"Y",IF(AND(H425&gt;='Intersection Mileposts'!$F$12,H425&lt;='Intersection Mileposts'!$G$12),"Y",IF(AND(H425&gt;='Intersection Mileposts'!$F$13,H425&lt;='Intersection Mileposts'!$G$13),"Y",IF(AND(H425&gt;='Intersection Mileposts'!$F$14,H425&lt;='Intersection Mileposts'!$G$14),"Y",IF(AND(H425&gt;='Intersection Mileposts'!$F$15,H425&lt;='Intersection Mileposts'!$G$15),"Y",IF(AND(H425&gt;='Intersection Mileposts'!$F$16,H425&lt;='Intersection Mileposts'!$G$16),"Y",IF(AND(H425&gt;='Intersection Mileposts'!$F$17,H425&lt;='Intersection Mileposts'!$G$17),"Y",IF(AND(H425&gt;='Intersection Mileposts'!$F$18,H425&lt;='Intersection Mileposts'!$G$18),"Y",IF(AND(H425&gt;='Intersection Mileposts'!$F$19,H425&lt;='Intersection Mileposts'!$G$19),"Y",IF(AND(H425&gt;='Intersection Mileposts'!$F$20,H425&lt;='Intersection Mileposts'!$G$20),"Y",IF(AND(H425&gt;='Intersection Mileposts'!$F$21,H425&lt;='Intersection Mileposts'!$G$21),"Y",IF(AND(H425&gt;='Intersection Mileposts'!$F$22,H425&lt;='Intersection Mileposts'!$G$22),"Y",IF(AND(H425&gt;='Intersection Mileposts'!$F$23,H425&lt;='Intersection Mileposts'!$G$23),"Y",IF(AND(H425&gt;='Intersection Mileposts'!$F$24,H425&lt;='Intersection Mileposts'!$G$24),"Y",IF(AND(H425&gt;='Intersection Mileposts'!$F$25,H425&lt;='Intersection Mileposts'!$G$25),"Y",IF(AND(H425&gt;='Intersection Mileposts'!$F$26,H425&lt;='Intersection Mileposts'!$G$26),"Y",IF(AND(H425&gt;='Intersection Mileposts'!$F$27,H425&lt;='Intersection Mileposts'!$G$27),"Y",IF(AND(H425&gt;='Intersection Mileposts'!$F$28,H425&lt;='Intersection Mileposts'!$G$28),"Y",IF(AND(H425&gt;='Intersection Mileposts'!$F$29,H425&lt;='Intersection Mileposts'!$G$29),"Y", IF(AND(H425&gt;='Intersection Mileposts'!$F$30,H425&lt;='Intersection Mileposts'!$G$30),"Y",IF(AND(H425&gt;='Intersection Mileposts'!$F$31,H425&lt;='Intersection Mileposts'!$G$31),"Y",IF(AND(H425&gt;='Intersection Mileposts'!$F$32,H425&lt;='Intersection Mileposts'!$G$32),"Y",IF(AND(H425&gt;='Intersection Mileposts'!$F$33,H425&lt;='Intersection Mileposts'!$G$33),"Y",IF(AND(H425&gt;='Intersection Mileposts'!$F$34,H425&lt;='Intersection Mileposts'!$G$34),"Y",IF(AND(H425&gt;='Intersection Mileposts'!$F$35,H425&lt;='Intersection Mileposts'!$G$35),"Y",IF(AND(H425&gt;='Intersection Mileposts'!$F$36,H425&lt;='Intersection Mileposts'!$G$36),"Y",IF(AND(H425&gt;='Intersection Mileposts'!$F$37,H425&lt;='Intersection Mileposts'!$G$37),"Y",IF(AND(H425&gt;='Intersection Mileposts'!$F$38,H425&lt;='Intersection Mileposts'!$G$38),"Y",IF(AND(H425&gt;='Intersection Mileposts'!$F$39,H425&lt;='Intersection Mileposts'!$G$39),"Y","N"))))))))))))))))))))))))))))))))))))</f>
        <v/>
      </c>
    </row>
    <row r="426" spans="1:46" x14ac:dyDescent="0.35">
      <c r="A426" s="271"/>
      <c r="B426" s="269"/>
      <c r="C426" s="270"/>
      <c r="D426" s="270"/>
      <c r="E426" s="270"/>
      <c r="F426" s="270"/>
      <c r="G426" s="272"/>
      <c r="H426" s="273"/>
      <c r="I426" s="271"/>
      <c r="J426" s="268"/>
      <c r="K426" s="268"/>
      <c r="L426" s="274"/>
      <c r="M426" s="275"/>
      <c r="N426" s="276"/>
      <c r="P426" s="291" t="str">
        <f>IF(R426 = "", "", COUNT($R$4:R426))</f>
        <v/>
      </c>
      <c r="Q426" s="291" t="str">
        <f t="shared" si="49"/>
        <v/>
      </c>
      <c r="R426" s="292" t="str">
        <f t="shared" si="50"/>
        <v/>
      </c>
      <c r="S426" s="293" t="str">
        <f t="shared" si="52"/>
        <v/>
      </c>
      <c r="T426" s="294" t="str">
        <f t="shared" si="53"/>
        <v/>
      </c>
      <c r="U426" s="295" t="str">
        <f t="shared" si="54"/>
        <v/>
      </c>
      <c r="V426" s="296" t="str">
        <f t="shared" si="55"/>
        <v/>
      </c>
      <c r="W426" s="8"/>
      <c r="AR426" s="2" t="str">
        <f t="shared" si="56"/>
        <v/>
      </c>
      <c r="AS426" s="2" t="str">
        <f t="shared" si="51"/>
        <v/>
      </c>
      <c r="AT426" s="2" t="str">
        <f>IF(AR426="","",IF(AND(H426&gt;='Intersection Mileposts'!$F$5,H426&lt;='Intersection Mileposts'!$G$5),"Y",IF(AND(H426&gt;='Intersection Mileposts'!$F$6,H426&lt;='Intersection Mileposts'!$G$6),"Y",IF(AND(H426&gt;='Intersection Mileposts'!$F$7,H426&lt;='Intersection Mileposts'!$G$7),"Y",IF(AND(H426&gt;='Intersection Mileposts'!$F$8,H426&lt;='Intersection Mileposts'!$G$8),"Y",IF(AND(H426&gt;='Intersection Mileposts'!$F$9,H426&lt;='Intersection Mileposts'!$G$9),"Y",IF(AND(H426&gt;='Intersection Mileposts'!$F$10,H426&lt;='Intersection Mileposts'!$G$10),"Y",IF(AND(H426&gt;='Intersection Mileposts'!$F$11,H426&lt;='Intersection Mileposts'!$G$11),"Y",IF(AND(H426&gt;='Intersection Mileposts'!$F$12,H426&lt;='Intersection Mileposts'!$G$12),"Y",IF(AND(H426&gt;='Intersection Mileposts'!$F$13,H426&lt;='Intersection Mileposts'!$G$13),"Y",IF(AND(H426&gt;='Intersection Mileposts'!$F$14,H426&lt;='Intersection Mileposts'!$G$14),"Y",IF(AND(H426&gt;='Intersection Mileposts'!$F$15,H426&lt;='Intersection Mileposts'!$G$15),"Y",IF(AND(H426&gt;='Intersection Mileposts'!$F$16,H426&lt;='Intersection Mileposts'!$G$16),"Y",IF(AND(H426&gt;='Intersection Mileposts'!$F$17,H426&lt;='Intersection Mileposts'!$G$17),"Y",IF(AND(H426&gt;='Intersection Mileposts'!$F$18,H426&lt;='Intersection Mileposts'!$G$18),"Y",IF(AND(H426&gt;='Intersection Mileposts'!$F$19,H426&lt;='Intersection Mileposts'!$G$19),"Y",IF(AND(H426&gt;='Intersection Mileposts'!$F$20,H426&lt;='Intersection Mileposts'!$G$20),"Y",IF(AND(H426&gt;='Intersection Mileposts'!$F$21,H426&lt;='Intersection Mileposts'!$G$21),"Y",IF(AND(H426&gt;='Intersection Mileposts'!$F$22,H426&lt;='Intersection Mileposts'!$G$22),"Y",IF(AND(H426&gt;='Intersection Mileposts'!$F$23,H426&lt;='Intersection Mileposts'!$G$23),"Y",IF(AND(H426&gt;='Intersection Mileposts'!$F$24,H426&lt;='Intersection Mileposts'!$G$24),"Y",IF(AND(H426&gt;='Intersection Mileposts'!$F$25,H426&lt;='Intersection Mileposts'!$G$25),"Y",IF(AND(H426&gt;='Intersection Mileposts'!$F$26,H426&lt;='Intersection Mileposts'!$G$26),"Y",IF(AND(H426&gt;='Intersection Mileposts'!$F$27,H426&lt;='Intersection Mileposts'!$G$27),"Y",IF(AND(H426&gt;='Intersection Mileposts'!$F$28,H426&lt;='Intersection Mileposts'!$G$28),"Y",IF(AND(H426&gt;='Intersection Mileposts'!$F$29,H426&lt;='Intersection Mileposts'!$G$29),"Y", IF(AND(H426&gt;='Intersection Mileposts'!$F$30,H426&lt;='Intersection Mileposts'!$G$30),"Y",IF(AND(H426&gt;='Intersection Mileposts'!$F$31,H426&lt;='Intersection Mileposts'!$G$31),"Y",IF(AND(H426&gt;='Intersection Mileposts'!$F$32,H426&lt;='Intersection Mileposts'!$G$32),"Y",IF(AND(H426&gt;='Intersection Mileposts'!$F$33,H426&lt;='Intersection Mileposts'!$G$33),"Y",IF(AND(H426&gt;='Intersection Mileposts'!$F$34,H426&lt;='Intersection Mileposts'!$G$34),"Y",IF(AND(H426&gt;='Intersection Mileposts'!$F$35,H426&lt;='Intersection Mileposts'!$G$35),"Y",IF(AND(H426&gt;='Intersection Mileposts'!$F$36,H426&lt;='Intersection Mileposts'!$G$36),"Y",IF(AND(H426&gt;='Intersection Mileposts'!$F$37,H426&lt;='Intersection Mileposts'!$G$37),"Y",IF(AND(H426&gt;='Intersection Mileposts'!$F$38,H426&lt;='Intersection Mileposts'!$G$38),"Y",IF(AND(H426&gt;='Intersection Mileposts'!$F$39,H426&lt;='Intersection Mileposts'!$G$39),"Y","N"))))))))))))))))))))))))))))))))))))</f>
        <v/>
      </c>
    </row>
    <row r="427" spans="1:46" x14ac:dyDescent="0.35">
      <c r="A427" s="271"/>
      <c r="B427" s="269"/>
      <c r="C427" s="270"/>
      <c r="D427" s="270"/>
      <c r="E427" s="270"/>
      <c r="F427" s="270"/>
      <c r="G427" s="272"/>
      <c r="H427" s="273"/>
      <c r="I427" s="271"/>
      <c r="J427" s="268"/>
      <c r="K427" s="268"/>
      <c r="L427" s="274"/>
      <c r="M427" s="275"/>
      <c r="N427" s="276"/>
      <c r="P427" s="291" t="str">
        <f>IF(R427 = "", "", COUNT($R$4:R427))</f>
        <v/>
      </c>
      <c r="Q427" s="291" t="str">
        <f t="shared" si="49"/>
        <v/>
      </c>
      <c r="R427" s="292" t="str">
        <f t="shared" si="50"/>
        <v/>
      </c>
      <c r="S427" s="293" t="str">
        <f t="shared" si="52"/>
        <v/>
      </c>
      <c r="T427" s="294" t="str">
        <f t="shared" si="53"/>
        <v/>
      </c>
      <c r="U427" s="295" t="str">
        <f t="shared" si="54"/>
        <v/>
      </c>
      <c r="V427" s="296" t="str">
        <f t="shared" si="55"/>
        <v/>
      </c>
      <c r="W427" s="8"/>
      <c r="AR427" s="2" t="str">
        <f t="shared" si="56"/>
        <v/>
      </c>
      <c r="AS427" s="2" t="str">
        <f t="shared" si="51"/>
        <v/>
      </c>
      <c r="AT427" s="2" t="str">
        <f>IF(AR427="","",IF(AND(H427&gt;='Intersection Mileposts'!$F$5,H427&lt;='Intersection Mileposts'!$G$5),"Y",IF(AND(H427&gt;='Intersection Mileposts'!$F$6,H427&lt;='Intersection Mileposts'!$G$6),"Y",IF(AND(H427&gt;='Intersection Mileposts'!$F$7,H427&lt;='Intersection Mileposts'!$G$7),"Y",IF(AND(H427&gt;='Intersection Mileposts'!$F$8,H427&lt;='Intersection Mileposts'!$G$8),"Y",IF(AND(H427&gt;='Intersection Mileposts'!$F$9,H427&lt;='Intersection Mileposts'!$G$9),"Y",IF(AND(H427&gt;='Intersection Mileposts'!$F$10,H427&lt;='Intersection Mileposts'!$G$10),"Y",IF(AND(H427&gt;='Intersection Mileposts'!$F$11,H427&lt;='Intersection Mileposts'!$G$11),"Y",IF(AND(H427&gt;='Intersection Mileposts'!$F$12,H427&lt;='Intersection Mileposts'!$G$12),"Y",IF(AND(H427&gt;='Intersection Mileposts'!$F$13,H427&lt;='Intersection Mileposts'!$G$13),"Y",IF(AND(H427&gt;='Intersection Mileposts'!$F$14,H427&lt;='Intersection Mileposts'!$G$14),"Y",IF(AND(H427&gt;='Intersection Mileposts'!$F$15,H427&lt;='Intersection Mileposts'!$G$15),"Y",IF(AND(H427&gt;='Intersection Mileposts'!$F$16,H427&lt;='Intersection Mileposts'!$G$16),"Y",IF(AND(H427&gt;='Intersection Mileposts'!$F$17,H427&lt;='Intersection Mileposts'!$G$17),"Y",IF(AND(H427&gt;='Intersection Mileposts'!$F$18,H427&lt;='Intersection Mileposts'!$G$18),"Y",IF(AND(H427&gt;='Intersection Mileposts'!$F$19,H427&lt;='Intersection Mileposts'!$G$19),"Y",IF(AND(H427&gt;='Intersection Mileposts'!$F$20,H427&lt;='Intersection Mileposts'!$G$20),"Y",IF(AND(H427&gt;='Intersection Mileposts'!$F$21,H427&lt;='Intersection Mileposts'!$G$21),"Y",IF(AND(H427&gt;='Intersection Mileposts'!$F$22,H427&lt;='Intersection Mileposts'!$G$22),"Y",IF(AND(H427&gt;='Intersection Mileposts'!$F$23,H427&lt;='Intersection Mileposts'!$G$23),"Y",IF(AND(H427&gt;='Intersection Mileposts'!$F$24,H427&lt;='Intersection Mileposts'!$G$24),"Y",IF(AND(H427&gt;='Intersection Mileposts'!$F$25,H427&lt;='Intersection Mileposts'!$G$25),"Y",IF(AND(H427&gt;='Intersection Mileposts'!$F$26,H427&lt;='Intersection Mileposts'!$G$26),"Y",IF(AND(H427&gt;='Intersection Mileposts'!$F$27,H427&lt;='Intersection Mileposts'!$G$27),"Y",IF(AND(H427&gt;='Intersection Mileposts'!$F$28,H427&lt;='Intersection Mileposts'!$G$28),"Y",IF(AND(H427&gt;='Intersection Mileposts'!$F$29,H427&lt;='Intersection Mileposts'!$G$29),"Y", IF(AND(H427&gt;='Intersection Mileposts'!$F$30,H427&lt;='Intersection Mileposts'!$G$30),"Y",IF(AND(H427&gt;='Intersection Mileposts'!$F$31,H427&lt;='Intersection Mileposts'!$G$31),"Y",IF(AND(H427&gt;='Intersection Mileposts'!$F$32,H427&lt;='Intersection Mileposts'!$G$32),"Y",IF(AND(H427&gt;='Intersection Mileposts'!$F$33,H427&lt;='Intersection Mileposts'!$G$33),"Y",IF(AND(H427&gt;='Intersection Mileposts'!$F$34,H427&lt;='Intersection Mileposts'!$G$34),"Y",IF(AND(H427&gt;='Intersection Mileposts'!$F$35,H427&lt;='Intersection Mileposts'!$G$35),"Y",IF(AND(H427&gt;='Intersection Mileposts'!$F$36,H427&lt;='Intersection Mileposts'!$G$36),"Y",IF(AND(H427&gt;='Intersection Mileposts'!$F$37,H427&lt;='Intersection Mileposts'!$G$37),"Y",IF(AND(H427&gt;='Intersection Mileposts'!$F$38,H427&lt;='Intersection Mileposts'!$G$38),"Y",IF(AND(H427&gt;='Intersection Mileposts'!$F$39,H427&lt;='Intersection Mileposts'!$G$39),"Y","N"))))))))))))))))))))))))))))))))))))</f>
        <v/>
      </c>
    </row>
    <row r="428" spans="1:46" x14ac:dyDescent="0.35">
      <c r="A428" s="271"/>
      <c r="B428" s="269"/>
      <c r="C428" s="270"/>
      <c r="D428" s="270"/>
      <c r="E428" s="270"/>
      <c r="F428" s="270"/>
      <c r="G428" s="272"/>
      <c r="H428" s="273"/>
      <c r="I428" s="271"/>
      <c r="J428" s="268"/>
      <c r="K428" s="268"/>
      <c r="L428" s="274"/>
      <c r="M428" s="275"/>
      <c r="N428" s="276"/>
      <c r="P428" s="291" t="str">
        <f>IF(R428 = "", "", COUNT($R$4:R428))</f>
        <v/>
      </c>
      <c r="Q428" s="291" t="str">
        <f t="shared" si="49"/>
        <v/>
      </c>
      <c r="R428" s="292" t="str">
        <f t="shared" si="50"/>
        <v/>
      </c>
      <c r="S428" s="293" t="str">
        <f t="shared" si="52"/>
        <v/>
      </c>
      <c r="T428" s="294" t="str">
        <f t="shared" si="53"/>
        <v/>
      </c>
      <c r="U428" s="295" t="str">
        <f t="shared" si="54"/>
        <v/>
      </c>
      <c r="V428" s="296" t="str">
        <f t="shared" si="55"/>
        <v/>
      </c>
      <c r="W428" s="8"/>
      <c r="AR428" s="2" t="str">
        <f t="shared" si="56"/>
        <v/>
      </c>
      <c r="AS428" s="2" t="str">
        <f t="shared" si="51"/>
        <v/>
      </c>
      <c r="AT428" s="2" t="str">
        <f>IF(AR428="","",IF(AND(H428&gt;='Intersection Mileposts'!$F$5,H428&lt;='Intersection Mileposts'!$G$5),"Y",IF(AND(H428&gt;='Intersection Mileposts'!$F$6,H428&lt;='Intersection Mileposts'!$G$6),"Y",IF(AND(H428&gt;='Intersection Mileposts'!$F$7,H428&lt;='Intersection Mileposts'!$G$7),"Y",IF(AND(H428&gt;='Intersection Mileposts'!$F$8,H428&lt;='Intersection Mileposts'!$G$8),"Y",IF(AND(H428&gt;='Intersection Mileposts'!$F$9,H428&lt;='Intersection Mileposts'!$G$9),"Y",IF(AND(H428&gt;='Intersection Mileposts'!$F$10,H428&lt;='Intersection Mileposts'!$G$10),"Y",IF(AND(H428&gt;='Intersection Mileposts'!$F$11,H428&lt;='Intersection Mileposts'!$G$11),"Y",IF(AND(H428&gt;='Intersection Mileposts'!$F$12,H428&lt;='Intersection Mileposts'!$G$12),"Y",IF(AND(H428&gt;='Intersection Mileposts'!$F$13,H428&lt;='Intersection Mileposts'!$G$13),"Y",IF(AND(H428&gt;='Intersection Mileposts'!$F$14,H428&lt;='Intersection Mileposts'!$G$14),"Y",IF(AND(H428&gt;='Intersection Mileposts'!$F$15,H428&lt;='Intersection Mileposts'!$G$15),"Y",IF(AND(H428&gt;='Intersection Mileposts'!$F$16,H428&lt;='Intersection Mileposts'!$G$16),"Y",IF(AND(H428&gt;='Intersection Mileposts'!$F$17,H428&lt;='Intersection Mileposts'!$G$17),"Y",IF(AND(H428&gt;='Intersection Mileposts'!$F$18,H428&lt;='Intersection Mileposts'!$G$18),"Y",IF(AND(H428&gt;='Intersection Mileposts'!$F$19,H428&lt;='Intersection Mileposts'!$G$19),"Y",IF(AND(H428&gt;='Intersection Mileposts'!$F$20,H428&lt;='Intersection Mileposts'!$G$20),"Y",IF(AND(H428&gt;='Intersection Mileposts'!$F$21,H428&lt;='Intersection Mileposts'!$G$21),"Y",IF(AND(H428&gt;='Intersection Mileposts'!$F$22,H428&lt;='Intersection Mileposts'!$G$22),"Y",IF(AND(H428&gt;='Intersection Mileposts'!$F$23,H428&lt;='Intersection Mileposts'!$G$23),"Y",IF(AND(H428&gt;='Intersection Mileposts'!$F$24,H428&lt;='Intersection Mileposts'!$G$24),"Y",IF(AND(H428&gt;='Intersection Mileposts'!$F$25,H428&lt;='Intersection Mileposts'!$G$25),"Y",IF(AND(H428&gt;='Intersection Mileposts'!$F$26,H428&lt;='Intersection Mileposts'!$G$26),"Y",IF(AND(H428&gt;='Intersection Mileposts'!$F$27,H428&lt;='Intersection Mileposts'!$G$27),"Y",IF(AND(H428&gt;='Intersection Mileposts'!$F$28,H428&lt;='Intersection Mileposts'!$G$28),"Y",IF(AND(H428&gt;='Intersection Mileposts'!$F$29,H428&lt;='Intersection Mileposts'!$G$29),"Y", IF(AND(H428&gt;='Intersection Mileposts'!$F$30,H428&lt;='Intersection Mileposts'!$G$30),"Y",IF(AND(H428&gt;='Intersection Mileposts'!$F$31,H428&lt;='Intersection Mileposts'!$G$31),"Y",IF(AND(H428&gt;='Intersection Mileposts'!$F$32,H428&lt;='Intersection Mileposts'!$G$32),"Y",IF(AND(H428&gt;='Intersection Mileposts'!$F$33,H428&lt;='Intersection Mileposts'!$G$33),"Y",IF(AND(H428&gt;='Intersection Mileposts'!$F$34,H428&lt;='Intersection Mileposts'!$G$34),"Y",IF(AND(H428&gt;='Intersection Mileposts'!$F$35,H428&lt;='Intersection Mileposts'!$G$35),"Y",IF(AND(H428&gt;='Intersection Mileposts'!$F$36,H428&lt;='Intersection Mileposts'!$G$36),"Y",IF(AND(H428&gt;='Intersection Mileposts'!$F$37,H428&lt;='Intersection Mileposts'!$G$37),"Y",IF(AND(H428&gt;='Intersection Mileposts'!$F$38,H428&lt;='Intersection Mileposts'!$G$38),"Y",IF(AND(H428&gt;='Intersection Mileposts'!$F$39,H428&lt;='Intersection Mileposts'!$G$39),"Y","N"))))))))))))))))))))))))))))))))))))</f>
        <v/>
      </c>
    </row>
    <row r="429" spans="1:46" x14ac:dyDescent="0.35">
      <c r="A429" s="271"/>
      <c r="B429" s="269"/>
      <c r="C429" s="270"/>
      <c r="D429" s="270"/>
      <c r="E429" s="270"/>
      <c r="F429" s="270"/>
      <c r="G429" s="272"/>
      <c r="H429" s="273"/>
      <c r="I429" s="271"/>
      <c r="J429" s="268"/>
      <c r="K429" s="268"/>
      <c r="L429" s="274"/>
      <c r="M429" s="275"/>
      <c r="N429" s="276"/>
      <c r="P429" s="291" t="str">
        <f>IF(R429 = "", "", COUNT($R$4:R429))</f>
        <v/>
      </c>
      <c r="Q429" s="291" t="str">
        <f t="shared" si="49"/>
        <v/>
      </c>
      <c r="R429" s="292" t="str">
        <f t="shared" si="50"/>
        <v/>
      </c>
      <c r="S429" s="293" t="str">
        <f t="shared" si="52"/>
        <v/>
      </c>
      <c r="T429" s="294" t="str">
        <f t="shared" si="53"/>
        <v/>
      </c>
      <c r="U429" s="295" t="str">
        <f t="shared" si="54"/>
        <v/>
      </c>
      <c r="V429" s="296" t="str">
        <f t="shared" si="55"/>
        <v/>
      </c>
      <c r="W429" s="8"/>
      <c r="AR429" s="2" t="str">
        <f t="shared" si="56"/>
        <v/>
      </c>
      <c r="AS429" s="2" t="str">
        <f t="shared" si="51"/>
        <v/>
      </c>
      <c r="AT429" s="2" t="str">
        <f>IF(AR429="","",IF(AND(H429&gt;='Intersection Mileposts'!$F$5,H429&lt;='Intersection Mileposts'!$G$5),"Y",IF(AND(H429&gt;='Intersection Mileposts'!$F$6,H429&lt;='Intersection Mileposts'!$G$6),"Y",IF(AND(H429&gt;='Intersection Mileposts'!$F$7,H429&lt;='Intersection Mileposts'!$G$7),"Y",IF(AND(H429&gt;='Intersection Mileposts'!$F$8,H429&lt;='Intersection Mileposts'!$G$8),"Y",IF(AND(H429&gt;='Intersection Mileposts'!$F$9,H429&lt;='Intersection Mileposts'!$G$9),"Y",IF(AND(H429&gt;='Intersection Mileposts'!$F$10,H429&lt;='Intersection Mileposts'!$G$10),"Y",IF(AND(H429&gt;='Intersection Mileposts'!$F$11,H429&lt;='Intersection Mileposts'!$G$11),"Y",IF(AND(H429&gt;='Intersection Mileposts'!$F$12,H429&lt;='Intersection Mileposts'!$G$12),"Y",IF(AND(H429&gt;='Intersection Mileposts'!$F$13,H429&lt;='Intersection Mileposts'!$G$13),"Y",IF(AND(H429&gt;='Intersection Mileposts'!$F$14,H429&lt;='Intersection Mileposts'!$G$14),"Y",IF(AND(H429&gt;='Intersection Mileposts'!$F$15,H429&lt;='Intersection Mileposts'!$G$15),"Y",IF(AND(H429&gt;='Intersection Mileposts'!$F$16,H429&lt;='Intersection Mileposts'!$G$16),"Y",IF(AND(H429&gt;='Intersection Mileposts'!$F$17,H429&lt;='Intersection Mileposts'!$G$17),"Y",IF(AND(H429&gt;='Intersection Mileposts'!$F$18,H429&lt;='Intersection Mileposts'!$G$18),"Y",IF(AND(H429&gt;='Intersection Mileposts'!$F$19,H429&lt;='Intersection Mileposts'!$G$19),"Y",IF(AND(H429&gt;='Intersection Mileposts'!$F$20,H429&lt;='Intersection Mileposts'!$G$20),"Y",IF(AND(H429&gt;='Intersection Mileposts'!$F$21,H429&lt;='Intersection Mileposts'!$G$21),"Y",IF(AND(H429&gt;='Intersection Mileposts'!$F$22,H429&lt;='Intersection Mileposts'!$G$22),"Y",IF(AND(H429&gt;='Intersection Mileposts'!$F$23,H429&lt;='Intersection Mileposts'!$G$23),"Y",IF(AND(H429&gt;='Intersection Mileposts'!$F$24,H429&lt;='Intersection Mileposts'!$G$24),"Y",IF(AND(H429&gt;='Intersection Mileposts'!$F$25,H429&lt;='Intersection Mileposts'!$G$25),"Y",IF(AND(H429&gt;='Intersection Mileposts'!$F$26,H429&lt;='Intersection Mileposts'!$G$26),"Y",IF(AND(H429&gt;='Intersection Mileposts'!$F$27,H429&lt;='Intersection Mileposts'!$G$27),"Y",IF(AND(H429&gt;='Intersection Mileposts'!$F$28,H429&lt;='Intersection Mileposts'!$G$28),"Y",IF(AND(H429&gt;='Intersection Mileposts'!$F$29,H429&lt;='Intersection Mileposts'!$G$29),"Y", IF(AND(H429&gt;='Intersection Mileposts'!$F$30,H429&lt;='Intersection Mileposts'!$G$30),"Y",IF(AND(H429&gt;='Intersection Mileposts'!$F$31,H429&lt;='Intersection Mileposts'!$G$31),"Y",IF(AND(H429&gt;='Intersection Mileposts'!$F$32,H429&lt;='Intersection Mileposts'!$G$32),"Y",IF(AND(H429&gt;='Intersection Mileposts'!$F$33,H429&lt;='Intersection Mileposts'!$G$33),"Y",IF(AND(H429&gt;='Intersection Mileposts'!$F$34,H429&lt;='Intersection Mileposts'!$G$34),"Y",IF(AND(H429&gt;='Intersection Mileposts'!$F$35,H429&lt;='Intersection Mileposts'!$G$35),"Y",IF(AND(H429&gt;='Intersection Mileposts'!$F$36,H429&lt;='Intersection Mileposts'!$G$36),"Y",IF(AND(H429&gt;='Intersection Mileposts'!$F$37,H429&lt;='Intersection Mileposts'!$G$37),"Y",IF(AND(H429&gt;='Intersection Mileposts'!$F$38,H429&lt;='Intersection Mileposts'!$G$38),"Y",IF(AND(H429&gt;='Intersection Mileposts'!$F$39,H429&lt;='Intersection Mileposts'!$G$39),"Y","N"))))))))))))))))))))))))))))))))))))</f>
        <v/>
      </c>
    </row>
    <row r="430" spans="1:46" x14ac:dyDescent="0.35">
      <c r="A430" s="271"/>
      <c r="B430" s="269"/>
      <c r="C430" s="270"/>
      <c r="D430" s="270"/>
      <c r="E430" s="270"/>
      <c r="F430" s="270"/>
      <c r="G430" s="272"/>
      <c r="H430" s="273"/>
      <c r="I430" s="271"/>
      <c r="J430" s="268"/>
      <c r="K430" s="268"/>
      <c r="L430" s="274"/>
      <c r="M430" s="275"/>
      <c r="N430" s="276"/>
      <c r="P430" s="291" t="str">
        <f>IF(R430 = "", "", COUNT($R$4:R430))</f>
        <v/>
      </c>
      <c r="Q430" s="291" t="str">
        <f t="shared" si="49"/>
        <v/>
      </c>
      <c r="R430" s="292" t="str">
        <f t="shared" si="50"/>
        <v/>
      </c>
      <c r="S430" s="293" t="str">
        <f t="shared" si="52"/>
        <v/>
      </c>
      <c r="T430" s="294" t="str">
        <f t="shared" si="53"/>
        <v/>
      </c>
      <c r="U430" s="295" t="str">
        <f t="shared" si="54"/>
        <v/>
      </c>
      <c r="V430" s="296" t="str">
        <f t="shared" si="55"/>
        <v/>
      </c>
      <c r="W430" s="8"/>
      <c r="AR430" s="2" t="str">
        <f t="shared" si="56"/>
        <v/>
      </c>
      <c r="AS430" s="2" t="str">
        <f t="shared" si="51"/>
        <v/>
      </c>
      <c r="AT430" s="2" t="str">
        <f>IF(AR430="","",IF(AND(H430&gt;='Intersection Mileposts'!$F$5,H430&lt;='Intersection Mileposts'!$G$5),"Y",IF(AND(H430&gt;='Intersection Mileposts'!$F$6,H430&lt;='Intersection Mileposts'!$G$6),"Y",IF(AND(H430&gt;='Intersection Mileposts'!$F$7,H430&lt;='Intersection Mileposts'!$G$7),"Y",IF(AND(H430&gt;='Intersection Mileposts'!$F$8,H430&lt;='Intersection Mileposts'!$G$8),"Y",IF(AND(H430&gt;='Intersection Mileposts'!$F$9,H430&lt;='Intersection Mileposts'!$G$9),"Y",IF(AND(H430&gt;='Intersection Mileposts'!$F$10,H430&lt;='Intersection Mileposts'!$G$10),"Y",IF(AND(H430&gt;='Intersection Mileposts'!$F$11,H430&lt;='Intersection Mileposts'!$G$11),"Y",IF(AND(H430&gt;='Intersection Mileposts'!$F$12,H430&lt;='Intersection Mileposts'!$G$12),"Y",IF(AND(H430&gt;='Intersection Mileposts'!$F$13,H430&lt;='Intersection Mileposts'!$G$13),"Y",IF(AND(H430&gt;='Intersection Mileposts'!$F$14,H430&lt;='Intersection Mileposts'!$G$14),"Y",IF(AND(H430&gt;='Intersection Mileposts'!$F$15,H430&lt;='Intersection Mileposts'!$G$15),"Y",IF(AND(H430&gt;='Intersection Mileposts'!$F$16,H430&lt;='Intersection Mileposts'!$G$16),"Y",IF(AND(H430&gt;='Intersection Mileposts'!$F$17,H430&lt;='Intersection Mileposts'!$G$17),"Y",IF(AND(H430&gt;='Intersection Mileposts'!$F$18,H430&lt;='Intersection Mileposts'!$G$18),"Y",IF(AND(H430&gt;='Intersection Mileposts'!$F$19,H430&lt;='Intersection Mileposts'!$G$19),"Y",IF(AND(H430&gt;='Intersection Mileposts'!$F$20,H430&lt;='Intersection Mileposts'!$G$20),"Y",IF(AND(H430&gt;='Intersection Mileposts'!$F$21,H430&lt;='Intersection Mileposts'!$G$21),"Y",IF(AND(H430&gt;='Intersection Mileposts'!$F$22,H430&lt;='Intersection Mileposts'!$G$22),"Y",IF(AND(H430&gt;='Intersection Mileposts'!$F$23,H430&lt;='Intersection Mileposts'!$G$23),"Y",IF(AND(H430&gt;='Intersection Mileposts'!$F$24,H430&lt;='Intersection Mileposts'!$G$24),"Y",IF(AND(H430&gt;='Intersection Mileposts'!$F$25,H430&lt;='Intersection Mileposts'!$G$25),"Y",IF(AND(H430&gt;='Intersection Mileposts'!$F$26,H430&lt;='Intersection Mileposts'!$G$26),"Y",IF(AND(H430&gt;='Intersection Mileposts'!$F$27,H430&lt;='Intersection Mileposts'!$G$27),"Y",IF(AND(H430&gt;='Intersection Mileposts'!$F$28,H430&lt;='Intersection Mileposts'!$G$28),"Y",IF(AND(H430&gt;='Intersection Mileposts'!$F$29,H430&lt;='Intersection Mileposts'!$G$29),"Y", IF(AND(H430&gt;='Intersection Mileposts'!$F$30,H430&lt;='Intersection Mileposts'!$G$30),"Y",IF(AND(H430&gt;='Intersection Mileposts'!$F$31,H430&lt;='Intersection Mileposts'!$G$31),"Y",IF(AND(H430&gt;='Intersection Mileposts'!$F$32,H430&lt;='Intersection Mileposts'!$G$32),"Y",IF(AND(H430&gt;='Intersection Mileposts'!$F$33,H430&lt;='Intersection Mileposts'!$G$33),"Y",IF(AND(H430&gt;='Intersection Mileposts'!$F$34,H430&lt;='Intersection Mileposts'!$G$34),"Y",IF(AND(H430&gt;='Intersection Mileposts'!$F$35,H430&lt;='Intersection Mileposts'!$G$35),"Y",IF(AND(H430&gt;='Intersection Mileposts'!$F$36,H430&lt;='Intersection Mileposts'!$G$36),"Y",IF(AND(H430&gt;='Intersection Mileposts'!$F$37,H430&lt;='Intersection Mileposts'!$G$37),"Y",IF(AND(H430&gt;='Intersection Mileposts'!$F$38,H430&lt;='Intersection Mileposts'!$G$38),"Y",IF(AND(H430&gt;='Intersection Mileposts'!$F$39,H430&lt;='Intersection Mileposts'!$G$39),"Y","N"))))))))))))))))))))))))))))))))))))</f>
        <v/>
      </c>
    </row>
    <row r="431" spans="1:46" x14ac:dyDescent="0.35">
      <c r="A431" s="271"/>
      <c r="B431" s="269"/>
      <c r="C431" s="270"/>
      <c r="D431" s="270"/>
      <c r="E431" s="270"/>
      <c r="F431" s="270"/>
      <c r="G431" s="272"/>
      <c r="H431" s="273"/>
      <c r="I431" s="271"/>
      <c r="J431" s="268"/>
      <c r="K431" s="268"/>
      <c r="L431" s="274"/>
      <c r="M431" s="275"/>
      <c r="N431" s="276"/>
      <c r="P431" s="291" t="str">
        <f>IF(R431 = "", "", COUNT($R$4:R431))</f>
        <v/>
      </c>
      <c r="Q431" s="291" t="str">
        <f t="shared" si="49"/>
        <v/>
      </c>
      <c r="R431" s="292" t="str">
        <f t="shared" si="50"/>
        <v/>
      </c>
      <c r="S431" s="293" t="str">
        <f t="shared" si="52"/>
        <v/>
      </c>
      <c r="T431" s="294" t="str">
        <f t="shared" si="53"/>
        <v/>
      </c>
      <c r="U431" s="295" t="str">
        <f t="shared" si="54"/>
        <v/>
      </c>
      <c r="V431" s="296" t="str">
        <f t="shared" si="55"/>
        <v/>
      </c>
      <c r="W431" s="8"/>
      <c r="AR431" s="2" t="str">
        <f t="shared" si="56"/>
        <v/>
      </c>
      <c r="AS431" s="2" t="str">
        <f t="shared" si="51"/>
        <v/>
      </c>
      <c r="AT431" s="2" t="str">
        <f>IF(AR431="","",IF(AND(H431&gt;='Intersection Mileposts'!$F$5,H431&lt;='Intersection Mileposts'!$G$5),"Y",IF(AND(H431&gt;='Intersection Mileposts'!$F$6,H431&lt;='Intersection Mileposts'!$G$6),"Y",IF(AND(H431&gt;='Intersection Mileposts'!$F$7,H431&lt;='Intersection Mileposts'!$G$7),"Y",IF(AND(H431&gt;='Intersection Mileposts'!$F$8,H431&lt;='Intersection Mileposts'!$G$8),"Y",IF(AND(H431&gt;='Intersection Mileposts'!$F$9,H431&lt;='Intersection Mileposts'!$G$9),"Y",IF(AND(H431&gt;='Intersection Mileposts'!$F$10,H431&lt;='Intersection Mileposts'!$G$10),"Y",IF(AND(H431&gt;='Intersection Mileposts'!$F$11,H431&lt;='Intersection Mileposts'!$G$11),"Y",IF(AND(H431&gt;='Intersection Mileposts'!$F$12,H431&lt;='Intersection Mileposts'!$G$12),"Y",IF(AND(H431&gt;='Intersection Mileposts'!$F$13,H431&lt;='Intersection Mileposts'!$G$13),"Y",IF(AND(H431&gt;='Intersection Mileposts'!$F$14,H431&lt;='Intersection Mileposts'!$G$14),"Y",IF(AND(H431&gt;='Intersection Mileposts'!$F$15,H431&lt;='Intersection Mileposts'!$G$15),"Y",IF(AND(H431&gt;='Intersection Mileposts'!$F$16,H431&lt;='Intersection Mileposts'!$G$16),"Y",IF(AND(H431&gt;='Intersection Mileposts'!$F$17,H431&lt;='Intersection Mileposts'!$G$17),"Y",IF(AND(H431&gt;='Intersection Mileposts'!$F$18,H431&lt;='Intersection Mileposts'!$G$18),"Y",IF(AND(H431&gt;='Intersection Mileposts'!$F$19,H431&lt;='Intersection Mileposts'!$G$19),"Y",IF(AND(H431&gt;='Intersection Mileposts'!$F$20,H431&lt;='Intersection Mileposts'!$G$20),"Y",IF(AND(H431&gt;='Intersection Mileposts'!$F$21,H431&lt;='Intersection Mileposts'!$G$21),"Y",IF(AND(H431&gt;='Intersection Mileposts'!$F$22,H431&lt;='Intersection Mileposts'!$G$22),"Y",IF(AND(H431&gt;='Intersection Mileposts'!$F$23,H431&lt;='Intersection Mileposts'!$G$23),"Y",IF(AND(H431&gt;='Intersection Mileposts'!$F$24,H431&lt;='Intersection Mileposts'!$G$24),"Y",IF(AND(H431&gt;='Intersection Mileposts'!$F$25,H431&lt;='Intersection Mileposts'!$G$25),"Y",IF(AND(H431&gt;='Intersection Mileposts'!$F$26,H431&lt;='Intersection Mileposts'!$G$26),"Y",IF(AND(H431&gt;='Intersection Mileposts'!$F$27,H431&lt;='Intersection Mileposts'!$G$27),"Y",IF(AND(H431&gt;='Intersection Mileposts'!$F$28,H431&lt;='Intersection Mileposts'!$G$28),"Y",IF(AND(H431&gt;='Intersection Mileposts'!$F$29,H431&lt;='Intersection Mileposts'!$G$29),"Y", IF(AND(H431&gt;='Intersection Mileposts'!$F$30,H431&lt;='Intersection Mileposts'!$G$30),"Y",IF(AND(H431&gt;='Intersection Mileposts'!$F$31,H431&lt;='Intersection Mileposts'!$G$31),"Y",IF(AND(H431&gt;='Intersection Mileposts'!$F$32,H431&lt;='Intersection Mileposts'!$G$32),"Y",IF(AND(H431&gt;='Intersection Mileposts'!$F$33,H431&lt;='Intersection Mileposts'!$G$33),"Y",IF(AND(H431&gt;='Intersection Mileposts'!$F$34,H431&lt;='Intersection Mileposts'!$G$34),"Y",IF(AND(H431&gt;='Intersection Mileposts'!$F$35,H431&lt;='Intersection Mileposts'!$G$35),"Y",IF(AND(H431&gt;='Intersection Mileposts'!$F$36,H431&lt;='Intersection Mileposts'!$G$36),"Y",IF(AND(H431&gt;='Intersection Mileposts'!$F$37,H431&lt;='Intersection Mileposts'!$G$37),"Y",IF(AND(H431&gt;='Intersection Mileposts'!$F$38,H431&lt;='Intersection Mileposts'!$G$38),"Y",IF(AND(H431&gt;='Intersection Mileposts'!$F$39,H431&lt;='Intersection Mileposts'!$G$39),"Y","N"))))))))))))))))))))))))))))))))))))</f>
        <v/>
      </c>
    </row>
    <row r="432" spans="1:46" x14ac:dyDescent="0.35">
      <c r="A432" s="271"/>
      <c r="B432" s="269"/>
      <c r="C432" s="270"/>
      <c r="D432" s="270"/>
      <c r="E432" s="270"/>
      <c r="F432" s="270"/>
      <c r="G432" s="272"/>
      <c r="H432" s="273"/>
      <c r="I432" s="271"/>
      <c r="J432" s="268"/>
      <c r="K432" s="268"/>
      <c r="L432" s="274"/>
      <c r="M432" s="275"/>
      <c r="N432" s="276"/>
      <c r="P432" s="291" t="str">
        <f>IF(R432 = "", "", COUNT($R$4:R432))</f>
        <v/>
      </c>
      <c r="Q432" s="291" t="str">
        <f t="shared" si="49"/>
        <v/>
      </c>
      <c r="R432" s="292" t="str">
        <f t="shared" si="50"/>
        <v/>
      </c>
      <c r="S432" s="293" t="str">
        <f t="shared" si="52"/>
        <v/>
      </c>
      <c r="T432" s="294" t="str">
        <f t="shared" si="53"/>
        <v/>
      </c>
      <c r="U432" s="295" t="str">
        <f t="shared" si="54"/>
        <v/>
      </c>
      <c r="V432" s="296" t="str">
        <f t="shared" si="55"/>
        <v/>
      </c>
      <c r="W432" s="8"/>
      <c r="AR432" s="2" t="str">
        <f t="shared" si="56"/>
        <v/>
      </c>
      <c r="AS432" s="2" t="str">
        <f t="shared" si="51"/>
        <v/>
      </c>
      <c r="AT432" s="2" t="str">
        <f>IF(AR432="","",IF(AND(H432&gt;='Intersection Mileposts'!$F$5,H432&lt;='Intersection Mileposts'!$G$5),"Y",IF(AND(H432&gt;='Intersection Mileposts'!$F$6,H432&lt;='Intersection Mileposts'!$G$6),"Y",IF(AND(H432&gt;='Intersection Mileposts'!$F$7,H432&lt;='Intersection Mileposts'!$G$7),"Y",IF(AND(H432&gt;='Intersection Mileposts'!$F$8,H432&lt;='Intersection Mileposts'!$G$8),"Y",IF(AND(H432&gt;='Intersection Mileposts'!$F$9,H432&lt;='Intersection Mileposts'!$G$9),"Y",IF(AND(H432&gt;='Intersection Mileposts'!$F$10,H432&lt;='Intersection Mileposts'!$G$10),"Y",IF(AND(H432&gt;='Intersection Mileposts'!$F$11,H432&lt;='Intersection Mileposts'!$G$11),"Y",IF(AND(H432&gt;='Intersection Mileposts'!$F$12,H432&lt;='Intersection Mileposts'!$G$12),"Y",IF(AND(H432&gt;='Intersection Mileposts'!$F$13,H432&lt;='Intersection Mileposts'!$G$13),"Y",IF(AND(H432&gt;='Intersection Mileposts'!$F$14,H432&lt;='Intersection Mileposts'!$G$14),"Y",IF(AND(H432&gt;='Intersection Mileposts'!$F$15,H432&lt;='Intersection Mileposts'!$G$15),"Y",IF(AND(H432&gt;='Intersection Mileposts'!$F$16,H432&lt;='Intersection Mileposts'!$G$16),"Y",IF(AND(H432&gt;='Intersection Mileposts'!$F$17,H432&lt;='Intersection Mileposts'!$G$17),"Y",IF(AND(H432&gt;='Intersection Mileposts'!$F$18,H432&lt;='Intersection Mileposts'!$G$18),"Y",IF(AND(H432&gt;='Intersection Mileposts'!$F$19,H432&lt;='Intersection Mileposts'!$G$19),"Y",IF(AND(H432&gt;='Intersection Mileposts'!$F$20,H432&lt;='Intersection Mileposts'!$G$20),"Y",IF(AND(H432&gt;='Intersection Mileposts'!$F$21,H432&lt;='Intersection Mileposts'!$G$21),"Y",IF(AND(H432&gt;='Intersection Mileposts'!$F$22,H432&lt;='Intersection Mileposts'!$G$22),"Y",IF(AND(H432&gt;='Intersection Mileposts'!$F$23,H432&lt;='Intersection Mileposts'!$G$23),"Y",IF(AND(H432&gt;='Intersection Mileposts'!$F$24,H432&lt;='Intersection Mileposts'!$G$24),"Y",IF(AND(H432&gt;='Intersection Mileposts'!$F$25,H432&lt;='Intersection Mileposts'!$G$25),"Y",IF(AND(H432&gt;='Intersection Mileposts'!$F$26,H432&lt;='Intersection Mileposts'!$G$26),"Y",IF(AND(H432&gt;='Intersection Mileposts'!$F$27,H432&lt;='Intersection Mileposts'!$G$27),"Y",IF(AND(H432&gt;='Intersection Mileposts'!$F$28,H432&lt;='Intersection Mileposts'!$G$28),"Y",IF(AND(H432&gt;='Intersection Mileposts'!$F$29,H432&lt;='Intersection Mileposts'!$G$29),"Y", IF(AND(H432&gt;='Intersection Mileposts'!$F$30,H432&lt;='Intersection Mileposts'!$G$30),"Y",IF(AND(H432&gt;='Intersection Mileposts'!$F$31,H432&lt;='Intersection Mileposts'!$G$31),"Y",IF(AND(H432&gt;='Intersection Mileposts'!$F$32,H432&lt;='Intersection Mileposts'!$G$32),"Y",IF(AND(H432&gt;='Intersection Mileposts'!$F$33,H432&lt;='Intersection Mileposts'!$G$33),"Y",IF(AND(H432&gt;='Intersection Mileposts'!$F$34,H432&lt;='Intersection Mileposts'!$G$34),"Y",IF(AND(H432&gt;='Intersection Mileposts'!$F$35,H432&lt;='Intersection Mileposts'!$G$35),"Y",IF(AND(H432&gt;='Intersection Mileposts'!$F$36,H432&lt;='Intersection Mileposts'!$G$36),"Y",IF(AND(H432&gt;='Intersection Mileposts'!$F$37,H432&lt;='Intersection Mileposts'!$G$37),"Y",IF(AND(H432&gt;='Intersection Mileposts'!$F$38,H432&lt;='Intersection Mileposts'!$G$38),"Y",IF(AND(H432&gt;='Intersection Mileposts'!$F$39,H432&lt;='Intersection Mileposts'!$G$39),"Y","N"))))))))))))))))))))))))))))))))))))</f>
        <v/>
      </c>
    </row>
    <row r="433" spans="1:46" x14ac:dyDescent="0.35">
      <c r="A433" s="271"/>
      <c r="B433" s="269"/>
      <c r="C433" s="270"/>
      <c r="D433" s="270"/>
      <c r="E433" s="270"/>
      <c r="F433" s="270"/>
      <c r="G433" s="272"/>
      <c r="H433" s="273"/>
      <c r="I433" s="271"/>
      <c r="J433" s="268"/>
      <c r="K433" s="268"/>
      <c r="L433" s="274"/>
      <c r="M433" s="275"/>
      <c r="N433" s="276"/>
      <c r="P433" s="291" t="str">
        <f>IF(R433 = "", "", COUNT($R$4:R433))</f>
        <v/>
      </c>
      <c r="Q433" s="291" t="str">
        <f t="shared" si="49"/>
        <v/>
      </c>
      <c r="R433" s="292" t="str">
        <f t="shared" si="50"/>
        <v/>
      </c>
      <c r="S433" s="293" t="str">
        <f t="shared" si="52"/>
        <v/>
      </c>
      <c r="T433" s="294" t="str">
        <f t="shared" si="53"/>
        <v/>
      </c>
      <c r="U433" s="295" t="str">
        <f t="shared" si="54"/>
        <v/>
      </c>
      <c r="V433" s="296" t="str">
        <f t="shared" si="55"/>
        <v/>
      </c>
      <c r="W433" s="8"/>
      <c r="AR433" s="2" t="str">
        <f t="shared" si="56"/>
        <v/>
      </c>
      <c r="AS433" s="2" t="str">
        <f t="shared" si="51"/>
        <v/>
      </c>
      <c r="AT433" s="2" t="str">
        <f>IF(AR433="","",IF(AND(H433&gt;='Intersection Mileposts'!$F$5,H433&lt;='Intersection Mileposts'!$G$5),"Y",IF(AND(H433&gt;='Intersection Mileposts'!$F$6,H433&lt;='Intersection Mileposts'!$G$6),"Y",IF(AND(H433&gt;='Intersection Mileposts'!$F$7,H433&lt;='Intersection Mileposts'!$G$7),"Y",IF(AND(H433&gt;='Intersection Mileposts'!$F$8,H433&lt;='Intersection Mileposts'!$G$8),"Y",IF(AND(H433&gt;='Intersection Mileposts'!$F$9,H433&lt;='Intersection Mileposts'!$G$9),"Y",IF(AND(H433&gt;='Intersection Mileposts'!$F$10,H433&lt;='Intersection Mileposts'!$G$10),"Y",IF(AND(H433&gt;='Intersection Mileposts'!$F$11,H433&lt;='Intersection Mileposts'!$G$11),"Y",IF(AND(H433&gt;='Intersection Mileposts'!$F$12,H433&lt;='Intersection Mileposts'!$G$12),"Y",IF(AND(H433&gt;='Intersection Mileposts'!$F$13,H433&lt;='Intersection Mileposts'!$G$13),"Y",IF(AND(H433&gt;='Intersection Mileposts'!$F$14,H433&lt;='Intersection Mileposts'!$G$14),"Y",IF(AND(H433&gt;='Intersection Mileposts'!$F$15,H433&lt;='Intersection Mileposts'!$G$15),"Y",IF(AND(H433&gt;='Intersection Mileposts'!$F$16,H433&lt;='Intersection Mileposts'!$G$16),"Y",IF(AND(H433&gt;='Intersection Mileposts'!$F$17,H433&lt;='Intersection Mileposts'!$G$17),"Y",IF(AND(H433&gt;='Intersection Mileposts'!$F$18,H433&lt;='Intersection Mileposts'!$G$18),"Y",IF(AND(H433&gt;='Intersection Mileposts'!$F$19,H433&lt;='Intersection Mileposts'!$G$19),"Y",IF(AND(H433&gt;='Intersection Mileposts'!$F$20,H433&lt;='Intersection Mileposts'!$G$20),"Y",IF(AND(H433&gt;='Intersection Mileposts'!$F$21,H433&lt;='Intersection Mileposts'!$G$21),"Y",IF(AND(H433&gt;='Intersection Mileposts'!$F$22,H433&lt;='Intersection Mileposts'!$G$22),"Y",IF(AND(H433&gt;='Intersection Mileposts'!$F$23,H433&lt;='Intersection Mileposts'!$G$23),"Y",IF(AND(H433&gt;='Intersection Mileposts'!$F$24,H433&lt;='Intersection Mileposts'!$G$24),"Y",IF(AND(H433&gt;='Intersection Mileposts'!$F$25,H433&lt;='Intersection Mileposts'!$G$25),"Y",IF(AND(H433&gt;='Intersection Mileposts'!$F$26,H433&lt;='Intersection Mileposts'!$G$26),"Y",IF(AND(H433&gt;='Intersection Mileposts'!$F$27,H433&lt;='Intersection Mileposts'!$G$27),"Y",IF(AND(H433&gt;='Intersection Mileposts'!$F$28,H433&lt;='Intersection Mileposts'!$G$28),"Y",IF(AND(H433&gt;='Intersection Mileposts'!$F$29,H433&lt;='Intersection Mileposts'!$G$29),"Y", IF(AND(H433&gt;='Intersection Mileposts'!$F$30,H433&lt;='Intersection Mileposts'!$G$30),"Y",IF(AND(H433&gt;='Intersection Mileposts'!$F$31,H433&lt;='Intersection Mileposts'!$G$31),"Y",IF(AND(H433&gt;='Intersection Mileposts'!$F$32,H433&lt;='Intersection Mileposts'!$G$32),"Y",IF(AND(H433&gt;='Intersection Mileposts'!$F$33,H433&lt;='Intersection Mileposts'!$G$33),"Y",IF(AND(H433&gt;='Intersection Mileposts'!$F$34,H433&lt;='Intersection Mileposts'!$G$34),"Y",IF(AND(H433&gt;='Intersection Mileposts'!$F$35,H433&lt;='Intersection Mileposts'!$G$35),"Y",IF(AND(H433&gt;='Intersection Mileposts'!$F$36,H433&lt;='Intersection Mileposts'!$G$36),"Y",IF(AND(H433&gt;='Intersection Mileposts'!$F$37,H433&lt;='Intersection Mileposts'!$G$37),"Y",IF(AND(H433&gt;='Intersection Mileposts'!$F$38,H433&lt;='Intersection Mileposts'!$G$38),"Y",IF(AND(H433&gt;='Intersection Mileposts'!$F$39,H433&lt;='Intersection Mileposts'!$G$39),"Y","N"))))))))))))))))))))))))))))))))))))</f>
        <v/>
      </c>
    </row>
    <row r="434" spans="1:46" x14ac:dyDescent="0.35">
      <c r="A434" s="271"/>
      <c r="B434" s="269"/>
      <c r="C434" s="270"/>
      <c r="D434" s="270"/>
      <c r="E434" s="270"/>
      <c r="F434" s="270"/>
      <c r="G434" s="272"/>
      <c r="H434" s="273"/>
      <c r="I434" s="271"/>
      <c r="J434" s="268"/>
      <c r="K434" s="268"/>
      <c r="L434" s="274"/>
      <c r="M434" s="275"/>
      <c r="N434" s="276"/>
      <c r="P434" s="291" t="str">
        <f>IF(R434 = "", "", COUNT($R$4:R434))</f>
        <v/>
      </c>
      <c r="Q434" s="291" t="str">
        <f t="shared" si="49"/>
        <v/>
      </c>
      <c r="R434" s="292" t="str">
        <f t="shared" si="50"/>
        <v/>
      </c>
      <c r="S434" s="293" t="str">
        <f t="shared" si="52"/>
        <v/>
      </c>
      <c r="T434" s="294" t="str">
        <f t="shared" si="53"/>
        <v/>
      </c>
      <c r="U434" s="295" t="str">
        <f t="shared" si="54"/>
        <v/>
      </c>
      <c r="V434" s="296" t="str">
        <f t="shared" si="55"/>
        <v/>
      </c>
      <c r="W434" s="8"/>
      <c r="AR434" s="2" t="str">
        <f t="shared" si="56"/>
        <v/>
      </c>
      <c r="AS434" s="2" t="str">
        <f t="shared" si="51"/>
        <v/>
      </c>
      <c r="AT434" s="2" t="str">
        <f>IF(AR434="","",IF(AND(H434&gt;='Intersection Mileposts'!$F$5,H434&lt;='Intersection Mileposts'!$G$5),"Y",IF(AND(H434&gt;='Intersection Mileposts'!$F$6,H434&lt;='Intersection Mileposts'!$G$6),"Y",IF(AND(H434&gt;='Intersection Mileposts'!$F$7,H434&lt;='Intersection Mileposts'!$G$7),"Y",IF(AND(H434&gt;='Intersection Mileposts'!$F$8,H434&lt;='Intersection Mileposts'!$G$8),"Y",IF(AND(H434&gt;='Intersection Mileposts'!$F$9,H434&lt;='Intersection Mileposts'!$G$9),"Y",IF(AND(H434&gt;='Intersection Mileposts'!$F$10,H434&lt;='Intersection Mileposts'!$G$10),"Y",IF(AND(H434&gt;='Intersection Mileposts'!$F$11,H434&lt;='Intersection Mileposts'!$G$11),"Y",IF(AND(H434&gt;='Intersection Mileposts'!$F$12,H434&lt;='Intersection Mileposts'!$G$12),"Y",IF(AND(H434&gt;='Intersection Mileposts'!$F$13,H434&lt;='Intersection Mileposts'!$G$13),"Y",IF(AND(H434&gt;='Intersection Mileposts'!$F$14,H434&lt;='Intersection Mileposts'!$G$14),"Y",IF(AND(H434&gt;='Intersection Mileposts'!$F$15,H434&lt;='Intersection Mileposts'!$G$15),"Y",IF(AND(H434&gt;='Intersection Mileposts'!$F$16,H434&lt;='Intersection Mileposts'!$G$16),"Y",IF(AND(H434&gt;='Intersection Mileposts'!$F$17,H434&lt;='Intersection Mileposts'!$G$17),"Y",IF(AND(H434&gt;='Intersection Mileposts'!$F$18,H434&lt;='Intersection Mileposts'!$G$18),"Y",IF(AND(H434&gt;='Intersection Mileposts'!$F$19,H434&lt;='Intersection Mileposts'!$G$19),"Y",IF(AND(H434&gt;='Intersection Mileposts'!$F$20,H434&lt;='Intersection Mileposts'!$G$20),"Y",IF(AND(H434&gt;='Intersection Mileposts'!$F$21,H434&lt;='Intersection Mileposts'!$G$21),"Y",IF(AND(H434&gt;='Intersection Mileposts'!$F$22,H434&lt;='Intersection Mileposts'!$G$22),"Y",IF(AND(H434&gt;='Intersection Mileposts'!$F$23,H434&lt;='Intersection Mileposts'!$G$23),"Y",IF(AND(H434&gt;='Intersection Mileposts'!$F$24,H434&lt;='Intersection Mileposts'!$G$24),"Y",IF(AND(H434&gt;='Intersection Mileposts'!$F$25,H434&lt;='Intersection Mileposts'!$G$25),"Y",IF(AND(H434&gt;='Intersection Mileposts'!$F$26,H434&lt;='Intersection Mileposts'!$G$26),"Y",IF(AND(H434&gt;='Intersection Mileposts'!$F$27,H434&lt;='Intersection Mileposts'!$G$27),"Y",IF(AND(H434&gt;='Intersection Mileposts'!$F$28,H434&lt;='Intersection Mileposts'!$G$28),"Y",IF(AND(H434&gt;='Intersection Mileposts'!$F$29,H434&lt;='Intersection Mileposts'!$G$29),"Y", IF(AND(H434&gt;='Intersection Mileposts'!$F$30,H434&lt;='Intersection Mileposts'!$G$30),"Y",IF(AND(H434&gt;='Intersection Mileposts'!$F$31,H434&lt;='Intersection Mileposts'!$G$31),"Y",IF(AND(H434&gt;='Intersection Mileposts'!$F$32,H434&lt;='Intersection Mileposts'!$G$32),"Y",IF(AND(H434&gt;='Intersection Mileposts'!$F$33,H434&lt;='Intersection Mileposts'!$G$33),"Y",IF(AND(H434&gt;='Intersection Mileposts'!$F$34,H434&lt;='Intersection Mileposts'!$G$34),"Y",IF(AND(H434&gt;='Intersection Mileposts'!$F$35,H434&lt;='Intersection Mileposts'!$G$35),"Y",IF(AND(H434&gt;='Intersection Mileposts'!$F$36,H434&lt;='Intersection Mileposts'!$G$36),"Y",IF(AND(H434&gt;='Intersection Mileposts'!$F$37,H434&lt;='Intersection Mileposts'!$G$37),"Y",IF(AND(H434&gt;='Intersection Mileposts'!$F$38,H434&lt;='Intersection Mileposts'!$G$38),"Y",IF(AND(H434&gt;='Intersection Mileposts'!$F$39,H434&lt;='Intersection Mileposts'!$G$39),"Y","N"))))))))))))))))))))))))))))))))))))</f>
        <v/>
      </c>
    </row>
    <row r="435" spans="1:46" x14ac:dyDescent="0.35">
      <c r="A435" s="271"/>
      <c r="B435" s="269"/>
      <c r="C435" s="270"/>
      <c r="D435" s="270"/>
      <c r="E435" s="270"/>
      <c r="F435" s="270"/>
      <c r="G435" s="272"/>
      <c r="H435" s="273"/>
      <c r="I435" s="271"/>
      <c r="J435" s="268"/>
      <c r="K435" s="268"/>
      <c r="L435" s="274"/>
      <c r="M435" s="275"/>
      <c r="N435" s="276"/>
      <c r="P435" s="291" t="str">
        <f>IF(R435 = "", "", COUNT($R$4:R435))</f>
        <v/>
      </c>
      <c r="Q435" s="291" t="str">
        <f t="shared" si="49"/>
        <v/>
      </c>
      <c r="R435" s="292" t="str">
        <f t="shared" si="50"/>
        <v/>
      </c>
      <c r="S435" s="293" t="str">
        <f t="shared" si="52"/>
        <v/>
      </c>
      <c r="T435" s="294" t="str">
        <f t="shared" si="53"/>
        <v/>
      </c>
      <c r="U435" s="295" t="str">
        <f t="shared" si="54"/>
        <v/>
      </c>
      <c r="V435" s="296" t="str">
        <f t="shared" si="55"/>
        <v/>
      </c>
      <c r="W435" s="8"/>
      <c r="AR435" s="2" t="str">
        <f t="shared" si="56"/>
        <v/>
      </c>
      <c r="AS435" s="2" t="str">
        <f t="shared" si="51"/>
        <v/>
      </c>
      <c r="AT435" s="2" t="str">
        <f>IF(AR435="","",IF(AND(H435&gt;='Intersection Mileposts'!$F$5,H435&lt;='Intersection Mileposts'!$G$5),"Y",IF(AND(H435&gt;='Intersection Mileposts'!$F$6,H435&lt;='Intersection Mileposts'!$G$6),"Y",IF(AND(H435&gt;='Intersection Mileposts'!$F$7,H435&lt;='Intersection Mileposts'!$G$7),"Y",IF(AND(H435&gt;='Intersection Mileposts'!$F$8,H435&lt;='Intersection Mileposts'!$G$8),"Y",IF(AND(H435&gt;='Intersection Mileposts'!$F$9,H435&lt;='Intersection Mileposts'!$G$9),"Y",IF(AND(H435&gt;='Intersection Mileposts'!$F$10,H435&lt;='Intersection Mileposts'!$G$10),"Y",IF(AND(H435&gt;='Intersection Mileposts'!$F$11,H435&lt;='Intersection Mileposts'!$G$11),"Y",IF(AND(H435&gt;='Intersection Mileposts'!$F$12,H435&lt;='Intersection Mileposts'!$G$12),"Y",IF(AND(H435&gt;='Intersection Mileposts'!$F$13,H435&lt;='Intersection Mileposts'!$G$13),"Y",IF(AND(H435&gt;='Intersection Mileposts'!$F$14,H435&lt;='Intersection Mileposts'!$G$14),"Y",IF(AND(H435&gt;='Intersection Mileposts'!$F$15,H435&lt;='Intersection Mileposts'!$G$15),"Y",IF(AND(H435&gt;='Intersection Mileposts'!$F$16,H435&lt;='Intersection Mileposts'!$G$16),"Y",IF(AND(H435&gt;='Intersection Mileposts'!$F$17,H435&lt;='Intersection Mileposts'!$G$17),"Y",IF(AND(H435&gt;='Intersection Mileposts'!$F$18,H435&lt;='Intersection Mileposts'!$G$18),"Y",IF(AND(H435&gt;='Intersection Mileposts'!$F$19,H435&lt;='Intersection Mileposts'!$G$19),"Y",IF(AND(H435&gt;='Intersection Mileposts'!$F$20,H435&lt;='Intersection Mileposts'!$G$20),"Y",IF(AND(H435&gt;='Intersection Mileposts'!$F$21,H435&lt;='Intersection Mileposts'!$G$21),"Y",IF(AND(H435&gt;='Intersection Mileposts'!$F$22,H435&lt;='Intersection Mileposts'!$G$22),"Y",IF(AND(H435&gt;='Intersection Mileposts'!$F$23,H435&lt;='Intersection Mileposts'!$G$23),"Y",IF(AND(H435&gt;='Intersection Mileposts'!$F$24,H435&lt;='Intersection Mileposts'!$G$24),"Y",IF(AND(H435&gt;='Intersection Mileposts'!$F$25,H435&lt;='Intersection Mileposts'!$G$25),"Y",IF(AND(H435&gt;='Intersection Mileposts'!$F$26,H435&lt;='Intersection Mileposts'!$G$26),"Y",IF(AND(H435&gt;='Intersection Mileposts'!$F$27,H435&lt;='Intersection Mileposts'!$G$27),"Y",IF(AND(H435&gt;='Intersection Mileposts'!$F$28,H435&lt;='Intersection Mileposts'!$G$28),"Y",IF(AND(H435&gt;='Intersection Mileposts'!$F$29,H435&lt;='Intersection Mileposts'!$G$29),"Y", IF(AND(H435&gt;='Intersection Mileposts'!$F$30,H435&lt;='Intersection Mileposts'!$G$30),"Y",IF(AND(H435&gt;='Intersection Mileposts'!$F$31,H435&lt;='Intersection Mileposts'!$G$31),"Y",IF(AND(H435&gt;='Intersection Mileposts'!$F$32,H435&lt;='Intersection Mileposts'!$G$32),"Y",IF(AND(H435&gt;='Intersection Mileposts'!$F$33,H435&lt;='Intersection Mileposts'!$G$33),"Y",IF(AND(H435&gt;='Intersection Mileposts'!$F$34,H435&lt;='Intersection Mileposts'!$G$34),"Y",IF(AND(H435&gt;='Intersection Mileposts'!$F$35,H435&lt;='Intersection Mileposts'!$G$35),"Y",IF(AND(H435&gt;='Intersection Mileposts'!$F$36,H435&lt;='Intersection Mileposts'!$G$36),"Y",IF(AND(H435&gt;='Intersection Mileposts'!$F$37,H435&lt;='Intersection Mileposts'!$G$37),"Y",IF(AND(H435&gt;='Intersection Mileposts'!$F$38,H435&lt;='Intersection Mileposts'!$G$38),"Y",IF(AND(H435&gt;='Intersection Mileposts'!$F$39,H435&lt;='Intersection Mileposts'!$G$39),"Y","N"))))))))))))))))))))))))))))))))))))</f>
        <v/>
      </c>
    </row>
    <row r="436" spans="1:46" x14ac:dyDescent="0.35">
      <c r="A436" s="271"/>
      <c r="B436" s="269"/>
      <c r="C436" s="270"/>
      <c r="D436" s="270"/>
      <c r="E436" s="270"/>
      <c r="F436" s="270"/>
      <c r="G436" s="272"/>
      <c r="H436" s="273"/>
      <c r="I436" s="271"/>
      <c r="J436" s="268"/>
      <c r="K436" s="268"/>
      <c r="L436" s="274"/>
      <c r="M436" s="275"/>
      <c r="N436" s="276"/>
      <c r="P436" s="291" t="str">
        <f>IF(R436 = "", "", COUNT($R$4:R436))</f>
        <v/>
      </c>
      <c r="Q436" s="291" t="str">
        <f t="shared" si="49"/>
        <v/>
      </c>
      <c r="R436" s="292" t="str">
        <f t="shared" si="50"/>
        <v/>
      </c>
      <c r="S436" s="293" t="str">
        <f t="shared" si="52"/>
        <v/>
      </c>
      <c r="T436" s="294" t="str">
        <f t="shared" si="53"/>
        <v/>
      </c>
      <c r="U436" s="295" t="str">
        <f t="shared" si="54"/>
        <v/>
      </c>
      <c r="V436" s="296" t="str">
        <f t="shared" si="55"/>
        <v/>
      </c>
      <c r="W436" s="8"/>
      <c r="AR436" s="2" t="str">
        <f t="shared" si="56"/>
        <v/>
      </c>
      <c r="AS436" s="2" t="str">
        <f t="shared" si="51"/>
        <v/>
      </c>
      <c r="AT436" s="2" t="str">
        <f>IF(AR436="","",IF(AND(H436&gt;='Intersection Mileposts'!$F$5,H436&lt;='Intersection Mileposts'!$G$5),"Y",IF(AND(H436&gt;='Intersection Mileposts'!$F$6,H436&lt;='Intersection Mileposts'!$G$6),"Y",IF(AND(H436&gt;='Intersection Mileposts'!$F$7,H436&lt;='Intersection Mileposts'!$G$7),"Y",IF(AND(H436&gt;='Intersection Mileposts'!$F$8,H436&lt;='Intersection Mileposts'!$G$8),"Y",IF(AND(H436&gt;='Intersection Mileposts'!$F$9,H436&lt;='Intersection Mileposts'!$G$9),"Y",IF(AND(H436&gt;='Intersection Mileposts'!$F$10,H436&lt;='Intersection Mileposts'!$G$10),"Y",IF(AND(H436&gt;='Intersection Mileposts'!$F$11,H436&lt;='Intersection Mileposts'!$G$11),"Y",IF(AND(H436&gt;='Intersection Mileposts'!$F$12,H436&lt;='Intersection Mileposts'!$G$12),"Y",IF(AND(H436&gt;='Intersection Mileposts'!$F$13,H436&lt;='Intersection Mileposts'!$G$13),"Y",IF(AND(H436&gt;='Intersection Mileposts'!$F$14,H436&lt;='Intersection Mileposts'!$G$14),"Y",IF(AND(H436&gt;='Intersection Mileposts'!$F$15,H436&lt;='Intersection Mileposts'!$G$15),"Y",IF(AND(H436&gt;='Intersection Mileposts'!$F$16,H436&lt;='Intersection Mileposts'!$G$16),"Y",IF(AND(H436&gt;='Intersection Mileposts'!$F$17,H436&lt;='Intersection Mileposts'!$G$17),"Y",IF(AND(H436&gt;='Intersection Mileposts'!$F$18,H436&lt;='Intersection Mileposts'!$G$18),"Y",IF(AND(H436&gt;='Intersection Mileposts'!$F$19,H436&lt;='Intersection Mileposts'!$G$19),"Y",IF(AND(H436&gt;='Intersection Mileposts'!$F$20,H436&lt;='Intersection Mileposts'!$G$20),"Y",IF(AND(H436&gt;='Intersection Mileposts'!$F$21,H436&lt;='Intersection Mileposts'!$G$21),"Y",IF(AND(H436&gt;='Intersection Mileposts'!$F$22,H436&lt;='Intersection Mileposts'!$G$22),"Y",IF(AND(H436&gt;='Intersection Mileposts'!$F$23,H436&lt;='Intersection Mileposts'!$G$23),"Y",IF(AND(H436&gt;='Intersection Mileposts'!$F$24,H436&lt;='Intersection Mileposts'!$G$24),"Y",IF(AND(H436&gt;='Intersection Mileposts'!$F$25,H436&lt;='Intersection Mileposts'!$G$25),"Y",IF(AND(H436&gt;='Intersection Mileposts'!$F$26,H436&lt;='Intersection Mileposts'!$G$26),"Y",IF(AND(H436&gt;='Intersection Mileposts'!$F$27,H436&lt;='Intersection Mileposts'!$G$27),"Y",IF(AND(H436&gt;='Intersection Mileposts'!$F$28,H436&lt;='Intersection Mileposts'!$G$28),"Y",IF(AND(H436&gt;='Intersection Mileposts'!$F$29,H436&lt;='Intersection Mileposts'!$G$29),"Y", IF(AND(H436&gt;='Intersection Mileposts'!$F$30,H436&lt;='Intersection Mileposts'!$G$30),"Y",IF(AND(H436&gt;='Intersection Mileposts'!$F$31,H436&lt;='Intersection Mileposts'!$G$31),"Y",IF(AND(H436&gt;='Intersection Mileposts'!$F$32,H436&lt;='Intersection Mileposts'!$G$32),"Y",IF(AND(H436&gt;='Intersection Mileposts'!$F$33,H436&lt;='Intersection Mileposts'!$G$33),"Y",IF(AND(H436&gt;='Intersection Mileposts'!$F$34,H436&lt;='Intersection Mileposts'!$G$34),"Y",IF(AND(H436&gt;='Intersection Mileposts'!$F$35,H436&lt;='Intersection Mileposts'!$G$35),"Y",IF(AND(H436&gt;='Intersection Mileposts'!$F$36,H436&lt;='Intersection Mileposts'!$G$36),"Y",IF(AND(H436&gt;='Intersection Mileposts'!$F$37,H436&lt;='Intersection Mileposts'!$G$37),"Y",IF(AND(H436&gt;='Intersection Mileposts'!$F$38,H436&lt;='Intersection Mileposts'!$G$38),"Y",IF(AND(H436&gt;='Intersection Mileposts'!$F$39,H436&lt;='Intersection Mileposts'!$G$39),"Y","N"))))))))))))))))))))))))))))))))))))</f>
        <v/>
      </c>
    </row>
    <row r="437" spans="1:46" x14ac:dyDescent="0.35">
      <c r="A437" s="271"/>
      <c r="B437" s="269"/>
      <c r="C437" s="270"/>
      <c r="D437" s="270"/>
      <c r="E437" s="270"/>
      <c r="F437" s="270"/>
      <c r="G437" s="272"/>
      <c r="H437" s="273"/>
      <c r="I437" s="271"/>
      <c r="J437" s="268"/>
      <c r="K437" s="268"/>
      <c r="L437" s="274"/>
      <c r="M437" s="275"/>
      <c r="N437" s="276"/>
      <c r="P437" s="291" t="str">
        <f>IF(R437 = "", "", COUNT($R$4:R437))</f>
        <v/>
      </c>
      <c r="Q437" s="291" t="str">
        <f t="shared" si="49"/>
        <v/>
      </c>
      <c r="R437" s="292" t="str">
        <f t="shared" si="50"/>
        <v/>
      </c>
      <c r="S437" s="293" t="str">
        <f t="shared" si="52"/>
        <v/>
      </c>
      <c r="T437" s="294" t="str">
        <f t="shared" si="53"/>
        <v/>
      </c>
      <c r="U437" s="295" t="str">
        <f t="shared" si="54"/>
        <v/>
      </c>
      <c r="V437" s="296" t="str">
        <f t="shared" si="55"/>
        <v/>
      </c>
      <c r="W437" s="8"/>
      <c r="AR437" s="2" t="str">
        <f t="shared" si="56"/>
        <v/>
      </c>
      <c r="AS437" s="2" t="str">
        <f t="shared" si="51"/>
        <v/>
      </c>
      <c r="AT437" s="2" t="str">
        <f>IF(AR437="","",IF(AND(H437&gt;='Intersection Mileposts'!$F$5,H437&lt;='Intersection Mileposts'!$G$5),"Y",IF(AND(H437&gt;='Intersection Mileposts'!$F$6,H437&lt;='Intersection Mileposts'!$G$6),"Y",IF(AND(H437&gt;='Intersection Mileposts'!$F$7,H437&lt;='Intersection Mileposts'!$G$7),"Y",IF(AND(H437&gt;='Intersection Mileposts'!$F$8,H437&lt;='Intersection Mileposts'!$G$8),"Y",IF(AND(H437&gt;='Intersection Mileposts'!$F$9,H437&lt;='Intersection Mileposts'!$G$9),"Y",IF(AND(H437&gt;='Intersection Mileposts'!$F$10,H437&lt;='Intersection Mileposts'!$G$10),"Y",IF(AND(H437&gt;='Intersection Mileposts'!$F$11,H437&lt;='Intersection Mileposts'!$G$11),"Y",IF(AND(H437&gt;='Intersection Mileposts'!$F$12,H437&lt;='Intersection Mileposts'!$G$12),"Y",IF(AND(H437&gt;='Intersection Mileposts'!$F$13,H437&lt;='Intersection Mileposts'!$G$13),"Y",IF(AND(H437&gt;='Intersection Mileposts'!$F$14,H437&lt;='Intersection Mileposts'!$G$14),"Y",IF(AND(H437&gt;='Intersection Mileposts'!$F$15,H437&lt;='Intersection Mileposts'!$G$15),"Y",IF(AND(H437&gt;='Intersection Mileposts'!$F$16,H437&lt;='Intersection Mileposts'!$G$16),"Y",IF(AND(H437&gt;='Intersection Mileposts'!$F$17,H437&lt;='Intersection Mileposts'!$G$17),"Y",IF(AND(H437&gt;='Intersection Mileposts'!$F$18,H437&lt;='Intersection Mileposts'!$G$18),"Y",IF(AND(H437&gt;='Intersection Mileposts'!$F$19,H437&lt;='Intersection Mileposts'!$G$19),"Y",IF(AND(H437&gt;='Intersection Mileposts'!$F$20,H437&lt;='Intersection Mileposts'!$G$20),"Y",IF(AND(H437&gt;='Intersection Mileposts'!$F$21,H437&lt;='Intersection Mileposts'!$G$21),"Y",IF(AND(H437&gt;='Intersection Mileposts'!$F$22,H437&lt;='Intersection Mileposts'!$G$22),"Y",IF(AND(H437&gt;='Intersection Mileposts'!$F$23,H437&lt;='Intersection Mileposts'!$G$23),"Y",IF(AND(H437&gt;='Intersection Mileposts'!$F$24,H437&lt;='Intersection Mileposts'!$G$24),"Y",IF(AND(H437&gt;='Intersection Mileposts'!$F$25,H437&lt;='Intersection Mileposts'!$G$25),"Y",IF(AND(H437&gt;='Intersection Mileposts'!$F$26,H437&lt;='Intersection Mileposts'!$G$26),"Y",IF(AND(H437&gt;='Intersection Mileposts'!$F$27,H437&lt;='Intersection Mileposts'!$G$27),"Y",IF(AND(H437&gt;='Intersection Mileposts'!$F$28,H437&lt;='Intersection Mileposts'!$G$28),"Y",IF(AND(H437&gt;='Intersection Mileposts'!$F$29,H437&lt;='Intersection Mileposts'!$G$29),"Y", IF(AND(H437&gt;='Intersection Mileposts'!$F$30,H437&lt;='Intersection Mileposts'!$G$30),"Y",IF(AND(H437&gt;='Intersection Mileposts'!$F$31,H437&lt;='Intersection Mileposts'!$G$31),"Y",IF(AND(H437&gt;='Intersection Mileposts'!$F$32,H437&lt;='Intersection Mileposts'!$G$32),"Y",IF(AND(H437&gt;='Intersection Mileposts'!$F$33,H437&lt;='Intersection Mileposts'!$G$33),"Y",IF(AND(H437&gt;='Intersection Mileposts'!$F$34,H437&lt;='Intersection Mileposts'!$G$34),"Y",IF(AND(H437&gt;='Intersection Mileposts'!$F$35,H437&lt;='Intersection Mileposts'!$G$35),"Y",IF(AND(H437&gt;='Intersection Mileposts'!$F$36,H437&lt;='Intersection Mileposts'!$G$36),"Y",IF(AND(H437&gt;='Intersection Mileposts'!$F$37,H437&lt;='Intersection Mileposts'!$G$37),"Y",IF(AND(H437&gt;='Intersection Mileposts'!$F$38,H437&lt;='Intersection Mileposts'!$G$38),"Y",IF(AND(H437&gt;='Intersection Mileposts'!$F$39,H437&lt;='Intersection Mileposts'!$G$39),"Y","N"))))))))))))))))))))))))))))))))))))</f>
        <v/>
      </c>
    </row>
    <row r="438" spans="1:46" x14ac:dyDescent="0.35">
      <c r="A438" s="271"/>
      <c r="B438" s="269"/>
      <c r="C438" s="270"/>
      <c r="D438" s="270"/>
      <c r="E438" s="270"/>
      <c r="F438" s="270"/>
      <c r="G438" s="272"/>
      <c r="H438" s="273"/>
      <c r="I438" s="271"/>
      <c r="J438" s="268"/>
      <c r="K438" s="268"/>
      <c r="L438" s="274"/>
      <c r="M438" s="275"/>
      <c r="N438" s="276"/>
      <c r="P438" s="291" t="str">
        <f>IF(R438 = "", "", COUNT($R$4:R438))</f>
        <v/>
      </c>
      <c r="Q438" s="291" t="str">
        <f t="shared" si="49"/>
        <v/>
      </c>
      <c r="R438" s="292" t="str">
        <f t="shared" si="50"/>
        <v/>
      </c>
      <c r="S438" s="293" t="str">
        <f t="shared" si="52"/>
        <v/>
      </c>
      <c r="T438" s="294" t="str">
        <f t="shared" si="53"/>
        <v/>
      </c>
      <c r="U438" s="295" t="str">
        <f t="shared" si="54"/>
        <v/>
      </c>
      <c r="V438" s="296" t="str">
        <f t="shared" si="55"/>
        <v/>
      </c>
      <c r="W438" s="8"/>
      <c r="AR438" s="2" t="str">
        <f t="shared" si="56"/>
        <v/>
      </c>
      <c r="AS438" s="2" t="str">
        <f t="shared" si="51"/>
        <v/>
      </c>
      <c r="AT438" s="2" t="str">
        <f>IF(AR438="","",IF(AND(H438&gt;='Intersection Mileposts'!$F$5,H438&lt;='Intersection Mileposts'!$G$5),"Y",IF(AND(H438&gt;='Intersection Mileposts'!$F$6,H438&lt;='Intersection Mileposts'!$G$6),"Y",IF(AND(H438&gt;='Intersection Mileposts'!$F$7,H438&lt;='Intersection Mileposts'!$G$7),"Y",IF(AND(H438&gt;='Intersection Mileposts'!$F$8,H438&lt;='Intersection Mileposts'!$G$8),"Y",IF(AND(H438&gt;='Intersection Mileposts'!$F$9,H438&lt;='Intersection Mileposts'!$G$9),"Y",IF(AND(H438&gt;='Intersection Mileposts'!$F$10,H438&lt;='Intersection Mileposts'!$G$10),"Y",IF(AND(H438&gt;='Intersection Mileposts'!$F$11,H438&lt;='Intersection Mileposts'!$G$11),"Y",IF(AND(H438&gt;='Intersection Mileposts'!$F$12,H438&lt;='Intersection Mileposts'!$G$12),"Y",IF(AND(H438&gt;='Intersection Mileposts'!$F$13,H438&lt;='Intersection Mileposts'!$G$13),"Y",IF(AND(H438&gt;='Intersection Mileposts'!$F$14,H438&lt;='Intersection Mileposts'!$G$14),"Y",IF(AND(H438&gt;='Intersection Mileposts'!$F$15,H438&lt;='Intersection Mileposts'!$G$15),"Y",IF(AND(H438&gt;='Intersection Mileposts'!$F$16,H438&lt;='Intersection Mileposts'!$G$16),"Y",IF(AND(H438&gt;='Intersection Mileposts'!$F$17,H438&lt;='Intersection Mileposts'!$G$17),"Y",IF(AND(H438&gt;='Intersection Mileposts'!$F$18,H438&lt;='Intersection Mileposts'!$G$18),"Y",IF(AND(H438&gt;='Intersection Mileposts'!$F$19,H438&lt;='Intersection Mileposts'!$G$19),"Y",IF(AND(H438&gt;='Intersection Mileposts'!$F$20,H438&lt;='Intersection Mileposts'!$G$20),"Y",IF(AND(H438&gt;='Intersection Mileposts'!$F$21,H438&lt;='Intersection Mileposts'!$G$21),"Y",IF(AND(H438&gt;='Intersection Mileposts'!$F$22,H438&lt;='Intersection Mileposts'!$G$22),"Y",IF(AND(H438&gt;='Intersection Mileposts'!$F$23,H438&lt;='Intersection Mileposts'!$G$23),"Y",IF(AND(H438&gt;='Intersection Mileposts'!$F$24,H438&lt;='Intersection Mileposts'!$G$24),"Y",IF(AND(H438&gt;='Intersection Mileposts'!$F$25,H438&lt;='Intersection Mileposts'!$G$25),"Y",IF(AND(H438&gt;='Intersection Mileposts'!$F$26,H438&lt;='Intersection Mileposts'!$G$26),"Y",IF(AND(H438&gt;='Intersection Mileposts'!$F$27,H438&lt;='Intersection Mileposts'!$G$27),"Y",IF(AND(H438&gt;='Intersection Mileposts'!$F$28,H438&lt;='Intersection Mileposts'!$G$28),"Y",IF(AND(H438&gt;='Intersection Mileposts'!$F$29,H438&lt;='Intersection Mileposts'!$G$29),"Y", IF(AND(H438&gt;='Intersection Mileposts'!$F$30,H438&lt;='Intersection Mileposts'!$G$30),"Y",IF(AND(H438&gt;='Intersection Mileposts'!$F$31,H438&lt;='Intersection Mileposts'!$G$31),"Y",IF(AND(H438&gt;='Intersection Mileposts'!$F$32,H438&lt;='Intersection Mileposts'!$G$32),"Y",IF(AND(H438&gt;='Intersection Mileposts'!$F$33,H438&lt;='Intersection Mileposts'!$G$33),"Y",IF(AND(H438&gt;='Intersection Mileposts'!$F$34,H438&lt;='Intersection Mileposts'!$G$34),"Y",IF(AND(H438&gt;='Intersection Mileposts'!$F$35,H438&lt;='Intersection Mileposts'!$G$35),"Y",IF(AND(H438&gt;='Intersection Mileposts'!$F$36,H438&lt;='Intersection Mileposts'!$G$36),"Y",IF(AND(H438&gt;='Intersection Mileposts'!$F$37,H438&lt;='Intersection Mileposts'!$G$37),"Y",IF(AND(H438&gt;='Intersection Mileposts'!$F$38,H438&lt;='Intersection Mileposts'!$G$38),"Y",IF(AND(H438&gt;='Intersection Mileposts'!$F$39,H438&lt;='Intersection Mileposts'!$G$39),"Y","N"))))))))))))))))))))))))))))))))))))</f>
        <v/>
      </c>
    </row>
    <row r="439" spans="1:46" x14ac:dyDescent="0.35">
      <c r="A439" s="271"/>
      <c r="B439" s="269"/>
      <c r="C439" s="270"/>
      <c r="D439" s="270"/>
      <c r="E439" s="270"/>
      <c r="F439" s="270"/>
      <c r="G439" s="272"/>
      <c r="H439" s="273"/>
      <c r="I439" s="271"/>
      <c r="J439" s="268"/>
      <c r="K439" s="268"/>
      <c r="L439" s="274"/>
      <c r="M439" s="275"/>
      <c r="N439" s="276"/>
      <c r="P439" s="291" t="str">
        <f>IF(R439 = "", "", COUNT($R$4:R439))</f>
        <v/>
      </c>
      <c r="Q439" s="291" t="str">
        <f t="shared" si="49"/>
        <v/>
      </c>
      <c r="R439" s="292" t="str">
        <f t="shared" si="50"/>
        <v/>
      </c>
      <c r="S439" s="293" t="str">
        <f t="shared" si="52"/>
        <v/>
      </c>
      <c r="T439" s="294" t="str">
        <f t="shared" si="53"/>
        <v/>
      </c>
      <c r="U439" s="295" t="str">
        <f t="shared" si="54"/>
        <v/>
      </c>
      <c r="V439" s="296" t="str">
        <f t="shared" si="55"/>
        <v/>
      </c>
      <c r="W439" s="8"/>
      <c r="AR439" s="2" t="str">
        <f t="shared" si="56"/>
        <v/>
      </c>
      <c r="AS439" s="2" t="str">
        <f t="shared" si="51"/>
        <v/>
      </c>
      <c r="AT439" s="2" t="str">
        <f>IF(AR439="","",IF(AND(H439&gt;='Intersection Mileposts'!$F$5,H439&lt;='Intersection Mileposts'!$G$5),"Y",IF(AND(H439&gt;='Intersection Mileposts'!$F$6,H439&lt;='Intersection Mileposts'!$G$6),"Y",IF(AND(H439&gt;='Intersection Mileposts'!$F$7,H439&lt;='Intersection Mileposts'!$G$7),"Y",IF(AND(H439&gt;='Intersection Mileposts'!$F$8,H439&lt;='Intersection Mileposts'!$G$8),"Y",IF(AND(H439&gt;='Intersection Mileposts'!$F$9,H439&lt;='Intersection Mileposts'!$G$9),"Y",IF(AND(H439&gt;='Intersection Mileposts'!$F$10,H439&lt;='Intersection Mileposts'!$G$10),"Y",IF(AND(H439&gt;='Intersection Mileposts'!$F$11,H439&lt;='Intersection Mileposts'!$G$11),"Y",IF(AND(H439&gt;='Intersection Mileposts'!$F$12,H439&lt;='Intersection Mileposts'!$G$12),"Y",IF(AND(H439&gt;='Intersection Mileposts'!$F$13,H439&lt;='Intersection Mileposts'!$G$13),"Y",IF(AND(H439&gt;='Intersection Mileposts'!$F$14,H439&lt;='Intersection Mileposts'!$G$14),"Y",IF(AND(H439&gt;='Intersection Mileposts'!$F$15,H439&lt;='Intersection Mileposts'!$G$15),"Y",IF(AND(H439&gt;='Intersection Mileposts'!$F$16,H439&lt;='Intersection Mileposts'!$G$16),"Y",IF(AND(H439&gt;='Intersection Mileposts'!$F$17,H439&lt;='Intersection Mileposts'!$G$17),"Y",IF(AND(H439&gt;='Intersection Mileposts'!$F$18,H439&lt;='Intersection Mileposts'!$G$18),"Y",IF(AND(H439&gt;='Intersection Mileposts'!$F$19,H439&lt;='Intersection Mileposts'!$G$19),"Y",IF(AND(H439&gt;='Intersection Mileposts'!$F$20,H439&lt;='Intersection Mileposts'!$G$20),"Y",IF(AND(H439&gt;='Intersection Mileposts'!$F$21,H439&lt;='Intersection Mileposts'!$G$21),"Y",IF(AND(H439&gt;='Intersection Mileposts'!$F$22,H439&lt;='Intersection Mileposts'!$G$22),"Y",IF(AND(H439&gt;='Intersection Mileposts'!$F$23,H439&lt;='Intersection Mileposts'!$G$23),"Y",IF(AND(H439&gt;='Intersection Mileposts'!$F$24,H439&lt;='Intersection Mileposts'!$G$24),"Y",IF(AND(H439&gt;='Intersection Mileposts'!$F$25,H439&lt;='Intersection Mileposts'!$G$25),"Y",IF(AND(H439&gt;='Intersection Mileposts'!$F$26,H439&lt;='Intersection Mileposts'!$G$26),"Y",IF(AND(H439&gt;='Intersection Mileposts'!$F$27,H439&lt;='Intersection Mileposts'!$G$27),"Y",IF(AND(H439&gt;='Intersection Mileposts'!$F$28,H439&lt;='Intersection Mileposts'!$G$28),"Y",IF(AND(H439&gt;='Intersection Mileposts'!$F$29,H439&lt;='Intersection Mileposts'!$G$29),"Y", IF(AND(H439&gt;='Intersection Mileposts'!$F$30,H439&lt;='Intersection Mileposts'!$G$30),"Y",IF(AND(H439&gt;='Intersection Mileposts'!$F$31,H439&lt;='Intersection Mileposts'!$G$31),"Y",IF(AND(H439&gt;='Intersection Mileposts'!$F$32,H439&lt;='Intersection Mileposts'!$G$32),"Y",IF(AND(H439&gt;='Intersection Mileposts'!$F$33,H439&lt;='Intersection Mileposts'!$G$33),"Y",IF(AND(H439&gt;='Intersection Mileposts'!$F$34,H439&lt;='Intersection Mileposts'!$G$34),"Y",IF(AND(H439&gt;='Intersection Mileposts'!$F$35,H439&lt;='Intersection Mileposts'!$G$35),"Y",IF(AND(H439&gt;='Intersection Mileposts'!$F$36,H439&lt;='Intersection Mileposts'!$G$36),"Y",IF(AND(H439&gt;='Intersection Mileposts'!$F$37,H439&lt;='Intersection Mileposts'!$G$37),"Y",IF(AND(H439&gt;='Intersection Mileposts'!$F$38,H439&lt;='Intersection Mileposts'!$G$38),"Y",IF(AND(H439&gt;='Intersection Mileposts'!$F$39,H439&lt;='Intersection Mileposts'!$G$39),"Y","N"))))))))))))))))))))))))))))))))))))</f>
        <v/>
      </c>
    </row>
    <row r="440" spans="1:46" x14ac:dyDescent="0.35">
      <c r="A440" s="271"/>
      <c r="B440" s="269"/>
      <c r="C440" s="270"/>
      <c r="D440" s="270"/>
      <c r="E440" s="270"/>
      <c r="F440" s="270"/>
      <c r="G440" s="272"/>
      <c r="H440" s="273"/>
      <c r="I440" s="271"/>
      <c r="J440" s="268"/>
      <c r="K440" s="268"/>
      <c r="L440" s="274"/>
      <c r="M440" s="275"/>
      <c r="N440" s="276"/>
      <c r="P440" s="291" t="str">
        <f>IF(R440 = "", "", COUNT($R$4:R440))</f>
        <v/>
      </c>
      <c r="Q440" s="291" t="str">
        <f t="shared" si="49"/>
        <v/>
      </c>
      <c r="R440" s="292" t="str">
        <f t="shared" si="50"/>
        <v/>
      </c>
      <c r="S440" s="293" t="str">
        <f t="shared" si="52"/>
        <v/>
      </c>
      <c r="T440" s="294" t="str">
        <f t="shared" si="53"/>
        <v/>
      </c>
      <c r="U440" s="295" t="str">
        <f t="shared" si="54"/>
        <v/>
      </c>
      <c r="V440" s="296" t="str">
        <f t="shared" si="55"/>
        <v/>
      </c>
      <c r="W440" s="8"/>
      <c r="AR440" s="2" t="str">
        <f t="shared" si="56"/>
        <v/>
      </c>
      <c r="AS440" s="2" t="str">
        <f t="shared" si="51"/>
        <v/>
      </c>
      <c r="AT440" s="2" t="str">
        <f>IF(AR440="","",IF(AND(H440&gt;='Intersection Mileposts'!$F$5,H440&lt;='Intersection Mileposts'!$G$5),"Y",IF(AND(H440&gt;='Intersection Mileposts'!$F$6,H440&lt;='Intersection Mileposts'!$G$6),"Y",IF(AND(H440&gt;='Intersection Mileposts'!$F$7,H440&lt;='Intersection Mileposts'!$G$7),"Y",IF(AND(H440&gt;='Intersection Mileposts'!$F$8,H440&lt;='Intersection Mileposts'!$G$8),"Y",IF(AND(H440&gt;='Intersection Mileposts'!$F$9,H440&lt;='Intersection Mileposts'!$G$9),"Y",IF(AND(H440&gt;='Intersection Mileposts'!$F$10,H440&lt;='Intersection Mileposts'!$G$10),"Y",IF(AND(H440&gt;='Intersection Mileposts'!$F$11,H440&lt;='Intersection Mileposts'!$G$11),"Y",IF(AND(H440&gt;='Intersection Mileposts'!$F$12,H440&lt;='Intersection Mileposts'!$G$12),"Y",IF(AND(H440&gt;='Intersection Mileposts'!$F$13,H440&lt;='Intersection Mileposts'!$G$13),"Y",IF(AND(H440&gt;='Intersection Mileposts'!$F$14,H440&lt;='Intersection Mileposts'!$G$14),"Y",IF(AND(H440&gt;='Intersection Mileposts'!$F$15,H440&lt;='Intersection Mileposts'!$G$15),"Y",IF(AND(H440&gt;='Intersection Mileposts'!$F$16,H440&lt;='Intersection Mileposts'!$G$16),"Y",IF(AND(H440&gt;='Intersection Mileposts'!$F$17,H440&lt;='Intersection Mileposts'!$G$17),"Y",IF(AND(H440&gt;='Intersection Mileposts'!$F$18,H440&lt;='Intersection Mileposts'!$G$18),"Y",IF(AND(H440&gt;='Intersection Mileposts'!$F$19,H440&lt;='Intersection Mileposts'!$G$19),"Y",IF(AND(H440&gt;='Intersection Mileposts'!$F$20,H440&lt;='Intersection Mileposts'!$G$20),"Y",IF(AND(H440&gt;='Intersection Mileposts'!$F$21,H440&lt;='Intersection Mileposts'!$G$21),"Y",IF(AND(H440&gt;='Intersection Mileposts'!$F$22,H440&lt;='Intersection Mileposts'!$G$22),"Y",IF(AND(H440&gt;='Intersection Mileposts'!$F$23,H440&lt;='Intersection Mileposts'!$G$23),"Y",IF(AND(H440&gt;='Intersection Mileposts'!$F$24,H440&lt;='Intersection Mileposts'!$G$24),"Y",IF(AND(H440&gt;='Intersection Mileposts'!$F$25,H440&lt;='Intersection Mileposts'!$G$25),"Y",IF(AND(H440&gt;='Intersection Mileposts'!$F$26,H440&lt;='Intersection Mileposts'!$G$26),"Y",IF(AND(H440&gt;='Intersection Mileposts'!$F$27,H440&lt;='Intersection Mileposts'!$G$27),"Y",IF(AND(H440&gt;='Intersection Mileposts'!$F$28,H440&lt;='Intersection Mileposts'!$G$28),"Y",IF(AND(H440&gt;='Intersection Mileposts'!$F$29,H440&lt;='Intersection Mileposts'!$G$29),"Y", IF(AND(H440&gt;='Intersection Mileposts'!$F$30,H440&lt;='Intersection Mileposts'!$G$30),"Y",IF(AND(H440&gt;='Intersection Mileposts'!$F$31,H440&lt;='Intersection Mileposts'!$G$31),"Y",IF(AND(H440&gt;='Intersection Mileposts'!$F$32,H440&lt;='Intersection Mileposts'!$G$32),"Y",IF(AND(H440&gt;='Intersection Mileposts'!$F$33,H440&lt;='Intersection Mileposts'!$G$33),"Y",IF(AND(H440&gt;='Intersection Mileposts'!$F$34,H440&lt;='Intersection Mileposts'!$G$34),"Y",IF(AND(H440&gt;='Intersection Mileposts'!$F$35,H440&lt;='Intersection Mileposts'!$G$35),"Y",IF(AND(H440&gt;='Intersection Mileposts'!$F$36,H440&lt;='Intersection Mileposts'!$G$36),"Y",IF(AND(H440&gt;='Intersection Mileposts'!$F$37,H440&lt;='Intersection Mileposts'!$G$37),"Y",IF(AND(H440&gt;='Intersection Mileposts'!$F$38,H440&lt;='Intersection Mileposts'!$G$38),"Y",IF(AND(H440&gt;='Intersection Mileposts'!$F$39,H440&lt;='Intersection Mileposts'!$G$39),"Y","N"))))))))))))))))))))))))))))))))))))</f>
        <v/>
      </c>
    </row>
    <row r="441" spans="1:46" x14ac:dyDescent="0.35">
      <c r="A441" s="271"/>
      <c r="B441" s="269"/>
      <c r="C441" s="270"/>
      <c r="D441" s="270"/>
      <c r="E441" s="270"/>
      <c r="F441" s="270"/>
      <c r="G441" s="272"/>
      <c r="H441" s="273"/>
      <c r="I441" s="271"/>
      <c r="J441" s="268"/>
      <c r="K441" s="268"/>
      <c r="L441" s="274"/>
      <c r="M441" s="275"/>
      <c r="N441" s="276"/>
      <c r="P441" s="291" t="str">
        <f>IF(R441 = "", "", COUNT($R$4:R441))</f>
        <v/>
      </c>
      <c r="Q441" s="291" t="str">
        <f t="shared" si="49"/>
        <v/>
      </c>
      <c r="R441" s="292" t="str">
        <f t="shared" si="50"/>
        <v/>
      </c>
      <c r="S441" s="293" t="str">
        <f t="shared" si="52"/>
        <v/>
      </c>
      <c r="T441" s="294" t="str">
        <f t="shared" si="53"/>
        <v/>
      </c>
      <c r="U441" s="295" t="str">
        <f t="shared" si="54"/>
        <v/>
      </c>
      <c r="V441" s="296" t="str">
        <f t="shared" si="55"/>
        <v/>
      </c>
      <c r="W441" s="8"/>
      <c r="AR441" s="2" t="str">
        <f t="shared" si="56"/>
        <v/>
      </c>
      <c r="AS441" s="2" t="str">
        <f t="shared" si="51"/>
        <v/>
      </c>
      <c r="AT441" s="2" t="str">
        <f>IF(AR441="","",IF(AND(H441&gt;='Intersection Mileposts'!$F$5,H441&lt;='Intersection Mileposts'!$G$5),"Y",IF(AND(H441&gt;='Intersection Mileposts'!$F$6,H441&lt;='Intersection Mileposts'!$G$6),"Y",IF(AND(H441&gt;='Intersection Mileposts'!$F$7,H441&lt;='Intersection Mileposts'!$G$7),"Y",IF(AND(H441&gt;='Intersection Mileposts'!$F$8,H441&lt;='Intersection Mileposts'!$G$8),"Y",IF(AND(H441&gt;='Intersection Mileposts'!$F$9,H441&lt;='Intersection Mileposts'!$G$9),"Y",IF(AND(H441&gt;='Intersection Mileposts'!$F$10,H441&lt;='Intersection Mileposts'!$G$10),"Y",IF(AND(H441&gt;='Intersection Mileposts'!$F$11,H441&lt;='Intersection Mileposts'!$G$11),"Y",IF(AND(H441&gt;='Intersection Mileposts'!$F$12,H441&lt;='Intersection Mileposts'!$G$12),"Y",IF(AND(H441&gt;='Intersection Mileposts'!$F$13,H441&lt;='Intersection Mileposts'!$G$13),"Y",IF(AND(H441&gt;='Intersection Mileposts'!$F$14,H441&lt;='Intersection Mileposts'!$G$14),"Y",IF(AND(H441&gt;='Intersection Mileposts'!$F$15,H441&lt;='Intersection Mileposts'!$G$15),"Y",IF(AND(H441&gt;='Intersection Mileposts'!$F$16,H441&lt;='Intersection Mileposts'!$G$16),"Y",IF(AND(H441&gt;='Intersection Mileposts'!$F$17,H441&lt;='Intersection Mileposts'!$G$17),"Y",IF(AND(H441&gt;='Intersection Mileposts'!$F$18,H441&lt;='Intersection Mileposts'!$G$18),"Y",IF(AND(H441&gt;='Intersection Mileposts'!$F$19,H441&lt;='Intersection Mileposts'!$G$19),"Y",IF(AND(H441&gt;='Intersection Mileposts'!$F$20,H441&lt;='Intersection Mileposts'!$G$20),"Y",IF(AND(H441&gt;='Intersection Mileposts'!$F$21,H441&lt;='Intersection Mileposts'!$G$21),"Y",IF(AND(H441&gt;='Intersection Mileposts'!$F$22,H441&lt;='Intersection Mileposts'!$G$22),"Y",IF(AND(H441&gt;='Intersection Mileposts'!$F$23,H441&lt;='Intersection Mileposts'!$G$23),"Y",IF(AND(H441&gt;='Intersection Mileposts'!$F$24,H441&lt;='Intersection Mileposts'!$G$24),"Y",IF(AND(H441&gt;='Intersection Mileposts'!$F$25,H441&lt;='Intersection Mileposts'!$G$25),"Y",IF(AND(H441&gt;='Intersection Mileposts'!$F$26,H441&lt;='Intersection Mileposts'!$G$26),"Y",IF(AND(H441&gt;='Intersection Mileposts'!$F$27,H441&lt;='Intersection Mileposts'!$G$27),"Y",IF(AND(H441&gt;='Intersection Mileposts'!$F$28,H441&lt;='Intersection Mileposts'!$G$28),"Y",IF(AND(H441&gt;='Intersection Mileposts'!$F$29,H441&lt;='Intersection Mileposts'!$G$29),"Y", IF(AND(H441&gt;='Intersection Mileposts'!$F$30,H441&lt;='Intersection Mileposts'!$G$30),"Y",IF(AND(H441&gt;='Intersection Mileposts'!$F$31,H441&lt;='Intersection Mileposts'!$G$31),"Y",IF(AND(H441&gt;='Intersection Mileposts'!$F$32,H441&lt;='Intersection Mileposts'!$G$32),"Y",IF(AND(H441&gt;='Intersection Mileposts'!$F$33,H441&lt;='Intersection Mileposts'!$G$33),"Y",IF(AND(H441&gt;='Intersection Mileposts'!$F$34,H441&lt;='Intersection Mileposts'!$G$34),"Y",IF(AND(H441&gt;='Intersection Mileposts'!$F$35,H441&lt;='Intersection Mileposts'!$G$35),"Y",IF(AND(H441&gt;='Intersection Mileposts'!$F$36,H441&lt;='Intersection Mileposts'!$G$36),"Y",IF(AND(H441&gt;='Intersection Mileposts'!$F$37,H441&lt;='Intersection Mileposts'!$G$37),"Y",IF(AND(H441&gt;='Intersection Mileposts'!$F$38,H441&lt;='Intersection Mileposts'!$G$38),"Y",IF(AND(H441&gt;='Intersection Mileposts'!$F$39,H441&lt;='Intersection Mileposts'!$G$39),"Y","N"))))))))))))))))))))))))))))))))))))</f>
        <v/>
      </c>
    </row>
    <row r="442" spans="1:46" x14ac:dyDescent="0.35">
      <c r="A442" s="271"/>
      <c r="B442" s="269"/>
      <c r="C442" s="270"/>
      <c r="D442" s="270"/>
      <c r="E442" s="270"/>
      <c r="F442" s="270"/>
      <c r="G442" s="272"/>
      <c r="H442" s="273"/>
      <c r="I442" s="271"/>
      <c r="J442" s="268"/>
      <c r="K442" s="268"/>
      <c r="L442" s="274"/>
      <c r="M442" s="275"/>
      <c r="N442" s="276"/>
      <c r="P442" s="291" t="str">
        <f>IF(R442 = "", "", COUNT($R$4:R442))</f>
        <v/>
      </c>
      <c r="Q442" s="291" t="str">
        <f t="shared" si="49"/>
        <v/>
      </c>
      <c r="R442" s="292" t="str">
        <f t="shared" si="50"/>
        <v/>
      </c>
      <c r="S442" s="293" t="str">
        <f t="shared" si="52"/>
        <v/>
      </c>
      <c r="T442" s="294" t="str">
        <f t="shared" si="53"/>
        <v/>
      </c>
      <c r="U442" s="295" t="str">
        <f t="shared" si="54"/>
        <v/>
      </c>
      <c r="V442" s="296" t="str">
        <f t="shared" si="55"/>
        <v/>
      </c>
      <c r="W442" s="8"/>
      <c r="AR442" s="2" t="str">
        <f t="shared" si="56"/>
        <v/>
      </c>
      <c r="AS442" s="2" t="str">
        <f t="shared" si="51"/>
        <v/>
      </c>
      <c r="AT442" s="2" t="str">
        <f>IF(AR442="","",IF(AND(H442&gt;='Intersection Mileposts'!$F$5,H442&lt;='Intersection Mileposts'!$G$5),"Y",IF(AND(H442&gt;='Intersection Mileposts'!$F$6,H442&lt;='Intersection Mileposts'!$G$6),"Y",IF(AND(H442&gt;='Intersection Mileposts'!$F$7,H442&lt;='Intersection Mileposts'!$G$7),"Y",IF(AND(H442&gt;='Intersection Mileposts'!$F$8,H442&lt;='Intersection Mileposts'!$G$8),"Y",IF(AND(H442&gt;='Intersection Mileposts'!$F$9,H442&lt;='Intersection Mileposts'!$G$9),"Y",IF(AND(H442&gt;='Intersection Mileposts'!$F$10,H442&lt;='Intersection Mileposts'!$G$10),"Y",IF(AND(H442&gt;='Intersection Mileposts'!$F$11,H442&lt;='Intersection Mileposts'!$G$11),"Y",IF(AND(H442&gt;='Intersection Mileposts'!$F$12,H442&lt;='Intersection Mileposts'!$G$12),"Y",IF(AND(H442&gt;='Intersection Mileposts'!$F$13,H442&lt;='Intersection Mileposts'!$G$13),"Y",IF(AND(H442&gt;='Intersection Mileposts'!$F$14,H442&lt;='Intersection Mileposts'!$G$14),"Y",IF(AND(H442&gt;='Intersection Mileposts'!$F$15,H442&lt;='Intersection Mileposts'!$G$15),"Y",IF(AND(H442&gt;='Intersection Mileposts'!$F$16,H442&lt;='Intersection Mileposts'!$G$16),"Y",IF(AND(H442&gt;='Intersection Mileposts'!$F$17,H442&lt;='Intersection Mileposts'!$G$17),"Y",IF(AND(H442&gt;='Intersection Mileposts'!$F$18,H442&lt;='Intersection Mileposts'!$G$18),"Y",IF(AND(H442&gt;='Intersection Mileposts'!$F$19,H442&lt;='Intersection Mileposts'!$G$19),"Y",IF(AND(H442&gt;='Intersection Mileposts'!$F$20,H442&lt;='Intersection Mileposts'!$G$20),"Y",IF(AND(H442&gt;='Intersection Mileposts'!$F$21,H442&lt;='Intersection Mileposts'!$G$21),"Y",IF(AND(H442&gt;='Intersection Mileposts'!$F$22,H442&lt;='Intersection Mileposts'!$G$22),"Y",IF(AND(H442&gt;='Intersection Mileposts'!$F$23,H442&lt;='Intersection Mileposts'!$G$23),"Y",IF(AND(H442&gt;='Intersection Mileposts'!$F$24,H442&lt;='Intersection Mileposts'!$G$24),"Y",IF(AND(H442&gt;='Intersection Mileposts'!$F$25,H442&lt;='Intersection Mileposts'!$G$25),"Y",IF(AND(H442&gt;='Intersection Mileposts'!$F$26,H442&lt;='Intersection Mileposts'!$G$26),"Y",IF(AND(H442&gt;='Intersection Mileposts'!$F$27,H442&lt;='Intersection Mileposts'!$G$27),"Y",IF(AND(H442&gt;='Intersection Mileposts'!$F$28,H442&lt;='Intersection Mileposts'!$G$28),"Y",IF(AND(H442&gt;='Intersection Mileposts'!$F$29,H442&lt;='Intersection Mileposts'!$G$29),"Y", IF(AND(H442&gt;='Intersection Mileposts'!$F$30,H442&lt;='Intersection Mileposts'!$G$30),"Y",IF(AND(H442&gt;='Intersection Mileposts'!$F$31,H442&lt;='Intersection Mileposts'!$G$31),"Y",IF(AND(H442&gt;='Intersection Mileposts'!$F$32,H442&lt;='Intersection Mileposts'!$G$32),"Y",IF(AND(H442&gt;='Intersection Mileposts'!$F$33,H442&lt;='Intersection Mileposts'!$G$33),"Y",IF(AND(H442&gt;='Intersection Mileposts'!$F$34,H442&lt;='Intersection Mileposts'!$G$34),"Y",IF(AND(H442&gt;='Intersection Mileposts'!$F$35,H442&lt;='Intersection Mileposts'!$G$35),"Y",IF(AND(H442&gt;='Intersection Mileposts'!$F$36,H442&lt;='Intersection Mileposts'!$G$36),"Y",IF(AND(H442&gt;='Intersection Mileposts'!$F$37,H442&lt;='Intersection Mileposts'!$G$37),"Y",IF(AND(H442&gt;='Intersection Mileposts'!$F$38,H442&lt;='Intersection Mileposts'!$G$38),"Y",IF(AND(H442&gt;='Intersection Mileposts'!$F$39,H442&lt;='Intersection Mileposts'!$G$39),"Y","N"))))))))))))))))))))))))))))))))))))</f>
        <v/>
      </c>
    </row>
    <row r="443" spans="1:46" x14ac:dyDescent="0.35">
      <c r="A443" s="271"/>
      <c r="B443" s="269"/>
      <c r="C443" s="270"/>
      <c r="D443" s="270"/>
      <c r="E443" s="270"/>
      <c r="F443" s="270"/>
      <c r="G443" s="272"/>
      <c r="H443" s="273"/>
      <c r="I443" s="271"/>
      <c r="J443" s="268"/>
      <c r="K443" s="268"/>
      <c r="L443" s="274"/>
      <c r="M443" s="275"/>
      <c r="N443" s="276"/>
      <c r="P443" s="291" t="str">
        <f>IF(R443 = "", "", COUNT($R$4:R443))</f>
        <v/>
      </c>
      <c r="Q443" s="291" t="str">
        <f t="shared" si="49"/>
        <v/>
      </c>
      <c r="R443" s="292" t="str">
        <f t="shared" si="50"/>
        <v/>
      </c>
      <c r="S443" s="293" t="str">
        <f t="shared" si="52"/>
        <v/>
      </c>
      <c r="T443" s="294" t="str">
        <f t="shared" si="53"/>
        <v/>
      </c>
      <c r="U443" s="295" t="str">
        <f t="shared" si="54"/>
        <v/>
      </c>
      <c r="V443" s="296" t="str">
        <f t="shared" si="55"/>
        <v/>
      </c>
      <c r="W443" s="8"/>
      <c r="AR443" s="2" t="str">
        <f t="shared" si="56"/>
        <v/>
      </c>
      <c r="AS443" s="2" t="str">
        <f t="shared" si="51"/>
        <v/>
      </c>
      <c r="AT443" s="2" t="str">
        <f>IF(AR443="","",IF(AND(H443&gt;='Intersection Mileposts'!$F$5,H443&lt;='Intersection Mileposts'!$G$5),"Y",IF(AND(H443&gt;='Intersection Mileposts'!$F$6,H443&lt;='Intersection Mileposts'!$G$6),"Y",IF(AND(H443&gt;='Intersection Mileposts'!$F$7,H443&lt;='Intersection Mileposts'!$G$7),"Y",IF(AND(H443&gt;='Intersection Mileposts'!$F$8,H443&lt;='Intersection Mileposts'!$G$8),"Y",IF(AND(H443&gt;='Intersection Mileposts'!$F$9,H443&lt;='Intersection Mileposts'!$G$9),"Y",IF(AND(H443&gt;='Intersection Mileposts'!$F$10,H443&lt;='Intersection Mileposts'!$G$10),"Y",IF(AND(H443&gt;='Intersection Mileposts'!$F$11,H443&lt;='Intersection Mileposts'!$G$11),"Y",IF(AND(H443&gt;='Intersection Mileposts'!$F$12,H443&lt;='Intersection Mileposts'!$G$12),"Y",IF(AND(H443&gt;='Intersection Mileposts'!$F$13,H443&lt;='Intersection Mileposts'!$G$13),"Y",IF(AND(H443&gt;='Intersection Mileposts'!$F$14,H443&lt;='Intersection Mileposts'!$G$14),"Y",IF(AND(H443&gt;='Intersection Mileposts'!$F$15,H443&lt;='Intersection Mileposts'!$G$15),"Y",IF(AND(H443&gt;='Intersection Mileposts'!$F$16,H443&lt;='Intersection Mileposts'!$G$16),"Y",IF(AND(H443&gt;='Intersection Mileposts'!$F$17,H443&lt;='Intersection Mileposts'!$G$17),"Y",IF(AND(H443&gt;='Intersection Mileposts'!$F$18,H443&lt;='Intersection Mileposts'!$G$18),"Y",IF(AND(H443&gt;='Intersection Mileposts'!$F$19,H443&lt;='Intersection Mileposts'!$G$19),"Y",IF(AND(H443&gt;='Intersection Mileposts'!$F$20,H443&lt;='Intersection Mileposts'!$G$20),"Y",IF(AND(H443&gt;='Intersection Mileposts'!$F$21,H443&lt;='Intersection Mileposts'!$G$21),"Y",IF(AND(H443&gt;='Intersection Mileposts'!$F$22,H443&lt;='Intersection Mileposts'!$G$22),"Y",IF(AND(H443&gt;='Intersection Mileposts'!$F$23,H443&lt;='Intersection Mileposts'!$G$23),"Y",IF(AND(H443&gt;='Intersection Mileposts'!$F$24,H443&lt;='Intersection Mileposts'!$G$24),"Y",IF(AND(H443&gt;='Intersection Mileposts'!$F$25,H443&lt;='Intersection Mileposts'!$G$25),"Y",IF(AND(H443&gt;='Intersection Mileposts'!$F$26,H443&lt;='Intersection Mileposts'!$G$26),"Y",IF(AND(H443&gt;='Intersection Mileposts'!$F$27,H443&lt;='Intersection Mileposts'!$G$27),"Y",IF(AND(H443&gt;='Intersection Mileposts'!$F$28,H443&lt;='Intersection Mileposts'!$G$28),"Y",IF(AND(H443&gt;='Intersection Mileposts'!$F$29,H443&lt;='Intersection Mileposts'!$G$29),"Y", IF(AND(H443&gt;='Intersection Mileposts'!$F$30,H443&lt;='Intersection Mileposts'!$G$30),"Y",IF(AND(H443&gt;='Intersection Mileposts'!$F$31,H443&lt;='Intersection Mileposts'!$G$31),"Y",IF(AND(H443&gt;='Intersection Mileposts'!$F$32,H443&lt;='Intersection Mileposts'!$G$32),"Y",IF(AND(H443&gt;='Intersection Mileposts'!$F$33,H443&lt;='Intersection Mileposts'!$G$33),"Y",IF(AND(H443&gt;='Intersection Mileposts'!$F$34,H443&lt;='Intersection Mileposts'!$G$34),"Y",IF(AND(H443&gt;='Intersection Mileposts'!$F$35,H443&lt;='Intersection Mileposts'!$G$35),"Y",IF(AND(H443&gt;='Intersection Mileposts'!$F$36,H443&lt;='Intersection Mileposts'!$G$36),"Y",IF(AND(H443&gt;='Intersection Mileposts'!$F$37,H443&lt;='Intersection Mileposts'!$G$37),"Y",IF(AND(H443&gt;='Intersection Mileposts'!$F$38,H443&lt;='Intersection Mileposts'!$G$38),"Y",IF(AND(H443&gt;='Intersection Mileposts'!$F$39,H443&lt;='Intersection Mileposts'!$G$39),"Y","N"))))))))))))))))))))))))))))))))))))</f>
        <v/>
      </c>
    </row>
    <row r="444" spans="1:46" x14ac:dyDescent="0.35">
      <c r="A444" s="271"/>
      <c r="B444" s="269"/>
      <c r="C444" s="270"/>
      <c r="D444" s="270"/>
      <c r="E444" s="270"/>
      <c r="F444" s="270"/>
      <c r="G444" s="272"/>
      <c r="H444" s="273"/>
      <c r="I444" s="271"/>
      <c r="J444" s="268"/>
      <c r="K444" s="268"/>
      <c r="L444" s="274"/>
      <c r="M444" s="275"/>
      <c r="N444" s="276"/>
      <c r="P444" s="291" t="str">
        <f>IF(R444 = "", "", COUNT($R$4:R444))</f>
        <v/>
      </c>
      <c r="Q444" s="291" t="str">
        <f t="shared" si="49"/>
        <v/>
      </c>
      <c r="R444" s="292" t="str">
        <f t="shared" si="50"/>
        <v/>
      </c>
      <c r="S444" s="293" t="str">
        <f t="shared" si="52"/>
        <v/>
      </c>
      <c r="T444" s="294" t="str">
        <f t="shared" si="53"/>
        <v/>
      </c>
      <c r="U444" s="295" t="str">
        <f t="shared" si="54"/>
        <v/>
      </c>
      <c r="V444" s="296" t="str">
        <f t="shared" si="55"/>
        <v/>
      </c>
      <c r="W444" s="8"/>
      <c r="AR444" s="2" t="str">
        <f t="shared" si="56"/>
        <v/>
      </c>
      <c r="AS444" s="2" t="str">
        <f t="shared" si="51"/>
        <v/>
      </c>
      <c r="AT444" s="2" t="str">
        <f>IF(AR444="","",IF(AND(H444&gt;='Intersection Mileposts'!$F$5,H444&lt;='Intersection Mileposts'!$G$5),"Y",IF(AND(H444&gt;='Intersection Mileposts'!$F$6,H444&lt;='Intersection Mileposts'!$G$6),"Y",IF(AND(H444&gt;='Intersection Mileposts'!$F$7,H444&lt;='Intersection Mileposts'!$G$7),"Y",IF(AND(H444&gt;='Intersection Mileposts'!$F$8,H444&lt;='Intersection Mileposts'!$G$8),"Y",IF(AND(H444&gt;='Intersection Mileposts'!$F$9,H444&lt;='Intersection Mileposts'!$G$9),"Y",IF(AND(H444&gt;='Intersection Mileposts'!$F$10,H444&lt;='Intersection Mileposts'!$G$10),"Y",IF(AND(H444&gt;='Intersection Mileposts'!$F$11,H444&lt;='Intersection Mileposts'!$G$11),"Y",IF(AND(H444&gt;='Intersection Mileposts'!$F$12,H444&lt;='Intersection Mileposts'!$G$12),"Y",IF(AND(H444&gt;='Intersection Mileposts'!$F$13,H444&lt;='Intersection Mileposts'!$G$13),"Y",IF(AND(H444&gt;='Intersection Mileposts'!$F$14,H444&lt;='Intersection Mileposts'!$G$14),"Y",IF(AND(H444&gt;='Intersection Mileposts'!$F$15,H444&lt;='Intersection Mileposts'!$G$15),"Y",IF(AND(H444&gt;='Intersection Mileposts'!$F$16,H444&lt;='Intersection Mileposts'!$G$16),"Y",IF(AND(H444&gt;='Intersection Mileposts'!$F$17,H444&lt;='Intersection Mileposts'!$G$17),"Y",IF(AND(H444&gt;='Intersection Mileposts'!$F$18,H444&lt;='Intersection Mileposts'!$G$18),"Y",IF(AND(H444&gt;='Intersection Mileposts'!$F$19,H444&lt;='Intersection Mileposts'!$G$19),"Y",IF(AND(H444&gt;='Intersection Mileposts'!$F$20,H444&lt;='Intersection Mileposts'!$G$20),"Y",IF(AND(H444&gt;='Intersection Mileposts'!$F$21,H444&lt;='Intersection Mileposts'!$G$21),"Y",IF(AND(H444&gt;='Intersection Mileposts'!$F$22,H444&lt;='Intersection Mileposts'!$G$22),"Y",IF(AND(H444&gt;='Intersection Mileposts'!$F$23,H444&lt;='Intersection Mileposts'!$G$23),"Y",IF(AND(H444&gt;='Intersection Mileposts'!$F$24,H444&lt;='Intersection Mileposts'!$G$24),"Y",IF(AND(H444&gt;='Intersection Mileposts'!$F$25,H444&lt;='Intersection Mileposts'!$G$25),"Y",IF(AND(H444&gt;='Intersection Mileposts'!$F$26,H444&lt;='Intersection Mileposts'!$G$26),"Y",IF(AND(H444&gt;='Intersection Mileposts'!$F$27,H444&lt;='Intersection Mileposts'!$G$27),"Y",IF(AND(H444&gt;='Intersection Mileposts'!$F$28,H444&lt;='Intersection Mileposts'!$G$28),"Y",IF(AND(H444&gt;='Intersection Mileposts'!$F$29,H444&lt;='Intersection Mileposts'!$G$29),"Y", IF(AND(H444&gt;='Intersection Mileposts'!$F$30,H444&lt;='Intersection Mileposts'!$G$30),"Y",IF(AND(H444&gt;='Intersection Mileposts'!$F$31,H444&lt;='Intersection Mileposts'!$G$31),"Y",IF(AND(H444&gt;='Intersection Mileposts'!$F$32,H444&lt;='Intersection Mileposts'!$G$32),"Y",IF(AND(H444&gt;='Intersection Mileposts'!$F$33,H444&lt;='Intersection Mileposts'!$G$33),"Y",IF(AND(H444&gt;='Intersection Mileposts'!$F$34,H444&lt;='Intersection Mileposts'!$G$34),"Y",IF(AND(H444&gt;='Intersection Mileposts'!$F$35,H444&lt;='Intersection Mileposts'!$G$35),"Y",IF(AND(H444&gt;='Intersection Mileposts'!$F$36,H444&lt;='Intersection Mileposts'!$G$36),"Y",IF(AND(H444&gt;='Intersection Mileposts'!$F$37,H444&lt;='Intersection Mileposts'!$G$37),"Y",IF(AND(H444&gt;='Intersection Mileposts'!$F$38,H444&lt;='Intersection Mileposts'!$G$38),"Y",IF(AND(H444&gt;='Intersection Mileposts'!$F$39,H444&lt;='Intersection Mileposts'!$G$39),"Y","N"))))))))))))))))))))))))))))))))))))</f>
        <v/>
      </c>
    </row>
    <row r="445" spans="1:46" x14ac:dyDescent="0.35">
      <c r="A445" s="271"/>
      <c r="B445" s="269"/>
      <c r="C445" s="270"/>
      <c r="D445" s="270"/>
      <c r="E445" s="270"/>
      <c r="F445" s="270"/>
      <c r="G445" s="272"/>
      <c r="H445" s="273"/>
      <c r="I445" s="271"/>
      <c r="J445" s="268"/>
      <c r="K445" s="268"/>
      <c r="L445" s="274"/>
      <c r="M445" s="275"/>
      <c r="N445" s="276"/>
      <c r="P445" s="291" t="str">
        <f>IF(R445 = "", "", COUNT($R$4:R445))</f>
        <v/>
      </c>
      <c r="Q445" s="291" t="str">
        <f t="shared" si="49"/>
        <v/>
      </c>
      <c r="R445" s="292" t="str">
        <f t="shared" si="50"/>
        <v/>
      </c>
      <c r="S445" s="293" t="str">
        <f t="shared" si="52"/>
        <v/>
      </c>
      <c r="T445" s="294" t="str">
        <f t="shared" si="53"/>
        <v/>
      </c>
      <c r="U445" s="295" t="str">
        <f t="shared" si="54"/>
        <v/>
      </c>
      <c r="V445" s="296" t="str">
        <f t="shared" si="55"/>
        <v/>
      </c>
      <c r="W445" s="8"/>
      <c r="AR445" s="2" t="str">
        <f t="shared" si="56"/>
        <v/>
      </c>
      <c r="AS445" s="2" t="str">
        <f t="shared" si="51"/>
        <v/>
      </c>
      <c r="AT445" s="2" t="str">
        <f>IF(AR445="","",IF(AND(H445&gt;='Intersection Mileposts'!$F$5,H445&lt;='Intersection Mileposts'!$G$5),"Y",IF(AND(H445&gt;='Intersection Mileposts'!$F$6,H445&lt;='Intersection Mileposts'!$G$6),"Y",IF(AND(H445&gt;='Intersection Mileposts'!$F$7,H445&lt;='Intersection Mileposts'!$G$7),"Y",IF(AND(H445&gt;='Intersection Mileposts'!$F$8,H445&lt;='Intersection Mileposts'!$G$8),"Y",IF(AND(H445&gt;='Intersection Mileposts'!$F$9,H445&lt;='Intersection Mileposts'!$G$9),"Y",IF(AND(H445&gt;='Intersection Mileposts'!$F$10,H445&lt;='Intersection Mileposts'!$G$10),"Y",IF(AND(H445&gt;='Intersection Mileposts'!$F$11,H445&lt;='Intersection Mileposts'!$G$11),"Y",IF(AND(H445&gt;='Intersection Mileposts'!$F$12,H445&lt;='Intersection Mileposts'!$G$12),"Y",IF(AND(H445&gt;='Intersection Mileposts'!$F$13,H445&lt;='Intersection Mileposts'!$G$13),"Y",IF(AND(H445&gt;='Intersection Mileposts'!$F$14,H445&lt;='Intersection Mileposts'!$G$14),"Y",IF(AND(H445&gt;='Intersection Mileposts'!$F$15,H445&lt;='Intersection Mileposts'!$G$15),"Y",IF(AND(H445&gt;='Intersection Mileposts'!$F$16,H445&lt;='Intersection Mileposts'!$G$16),"Y",IF(AND(H445&gt;='Intersection Mileposts'!$F$17,H445&lt;='Intersection Mileposts'!$G$17),"Y",IF(AND(H445&gt;='Intersection Mileposts'!$F$18,H445&lt;='Intersection Mileposts'!$G$18),"Y",IF(AND(H445&gt;='Intersection Mileposts'!$F$19,H445&lt;='Intersection Mileposts'!$G$19),"Y",IF(AND(H445&gt;='Intersection Mileposts'!$F$20,H445&lt;='Intersection Mileposts'!$G$20),"Y",IF(AND(H445&gt;='Intersection Mileposts'!$F$21,H445&lt;='Intersection Mileposts'!$G$21),"Y",IF(AND(H445&gt;='Intersection Mileposts'!$F$22,H445&lt;='Intersection Mileposts'!$G$22),"Y",IF(AND(H445&gt;='Intersection Mileposts'!$F$23,H445&lt;='Intersection Mileposts'!$G$23),"Y",IF(AND(H445&gt;='Intersection Mileposts'!$F$24,H445&lt;='Intersection Mileposts'!$G$24),"Y",IF(AND(H445&gt;='Intersection Mileposts'!$F$25,H445&lt;='Intersection Mileposts'!$G$25),"Y",IF(AND(H445&gt;='Intersection Mileposts'!$F$26,H445&lt;='Intersection Mileposts'!$G$26),"Y",IF(AND(H445&gt;='Intersection Mileposts'!$F$27,H445&lt;='Intersection Mileposts'!$G$27),"Y",IF(AND(H445&gt;='Intersection Mileposts'!$F$28,H445&lt;='Intersection Mileposts'!$G$28),"Y",IF(AND(H445&gt;='Intersection Mileposts'!$F$29,H445&lt;='Intersection Mileposts'!$G$29),"Y", IF(AND(H445&gt;='Intersection Mileposts'!$F$30,H445&lt;='Intersection Mileposts'!$G$30),"Y",IF(AND(H445&gt;='Intersection Mileposts'!$F$31,H445&lt;='Intersection Mileposts'!$G$31),"Y",IF(AND(H445&gt;='Intersection Mileposts'!$F$32,H445&lt;='Intersection Mileposts'!$G$32),"Y",IF(AND(H445&gt;='Intersection Mileposts'!$F$33,H445&lt;='Intersection Mileposts'!$G$33),"Y",IF(AND(H445&gt;='Intersection Mileposts'!$F$34,H445&lt;='Intersection Mileposts'!$G$34),"Y",IF(AND(H445&gt;='Intersection Mileposts'!$F$35,H445&lt;='Intersection Mileposts'!$G$35),"Y",IF(AND(H445&gt;='Intersection Mileposts'!$F$36,H445&lt;='Intersection Mileposts'!$G$36),"Y",IF(AND(H445&gt;='Intersection Mileposts'!$F$37,H445&lt;='Intersection Mileposts'!$G$37),"Y",IF(AND(H445&gt;='Intersection Mileposts'!$F$38,H445&lt;='Intersection Mileposts'!$G$38),"Y",IF(AND(H445&gt;='Intersection Mileposts'!$F$39,H445&lt;='Intersection Mileposts'!$G$39),"Y","N"))))))))))))))))))))))))))))))))))))</f>
        <v/>
      </c>
    </row>
    <row r="446" spans="1:46" x14ac:dyDescent="0.35">
      <c r="A446" s="271"/>
      <c r="B446" s="269"/>
      <c r="C446" s="270"/>
      <c r="D446" s="270"/>
      <c r="E446" s="270"/>
      <c r="F446" s="270"/>
      <c r="G446" s="272"/>
      <c r="H446" s="273"/>
      <c r="I446" s="271"/>
      <c r="J446" s="268"/>
      <c r="K446" s="268"/>
      <c r="L446" s="274"/>
      <c r="M446" s="275"/>
      <c r="N446" s="276"/>
      <c r="P446" s="291" t="str">
        <f>IF(R446 = "", "", COUNT($R$4:R446))</f>
        <v/>
      </c>
      <c r="Q446" s="291" t="str">
        <f t="shared" si="49"/>
        <v/>
      </c>
      <c r="R446" s="292" t="str">
        <f t="shared" si="50"/>
        <v/>
      </c>
      <c r="S446" s="293" t="str">
        <f t="shared" si="52"/>
        <v/>
      </c>
      <c r="T446" s="294" t="str">
        <f t="shared" si="53"/>
        <v/>
      </c>
      <c r="U446" s="295" t="str">
        <f t="shared" si="54"/>
        <v/>
      </c>
      <c r="V446" s="296" t="str">
        <f t="shared" si="55"/>
        <v/>
      </c>
      <c r="W446" s="8"/>
      <c r="AR446" s="2" t="str">
        <f t="shared" si="56"/>
        <v/>
      </c>
      <c r="AS446" s="2" t="str">
        <f t="shared" si="51"/>
        <v/>
      </c>
      <c r="AT446" s="2" t="str">
        <f>IF(AR446="","",IF(AND(H446&gt;='Intersection Mileposts'!$F$5,H446&lt;='Intersection Mileposts'!$G$5),"Y",IF(AND(H446&gt;='Intersection Mileposts'!$F$6,H446&lt;='Intersection Mileposts'!$G$6),"Y",IF(AND(H446&gt;='Intersection Mileposts'!$F$7,H446&lt;='Intersection Mileposts'!$G$7),"Y",IF(AND(H446&gt;='Intersection Mileposts'!$F$8,H446&lt;='Intersection Mileposts'!$G$8),"Y",IF(AND(H446&gt;='Intersection Mileposts'!$F$9,H446&lt;='Intersection Mileposts'!$G$9),"Y",IF(AND(H446&gt;='Intersection Mileposts'!$F$10,H446&lt;='Intersection Mileposts'!$G$10),"Y",IF(AND(H446&gt;='Intersection Mileposts'!$F$11,H446&lt;='Intersection Mileposts'!$G$11),"Y",IF(AND(H446&gt;='Intersection Mileposts'!$F$12,H446&lt;='Intersection Mileposts'!$G$12),"Y",IF(AND(H446&gt;='Intersection Mileposts'!$F$13,H446&lt;='Intersection Mileposts'!$G$13),"Y",IF(AND(H446&gt;='Intersection Mileposts'!$F$14,H446&lt;='Intersection Mileposts'!$G$14),"Y",IF(AND(H446&gt;='Intersection Mileposts'!$F$15,H446&lt;='Intersection Mileposts'!$G$15),"Y",IF(AND(H446&gt;='Intersection Mileposts'!$F$16,H446&lt;='Intersection Mileposts'!$G$16),"Y",IF(AND(H446&gt;='Intersection Mileposts'!$F$17,H446&lt;='Intersection Mileposts'!$G$17),"Y",IF(AND(H446&gt;='Intersection Mileposts'!$F$18,H446&lt;='Intersection Mileposts'!$G$18),"Y",IF(AND(H446&gt;='Intersection Mileposts'!$F$19,H446&lt;='Intersection Mileposts'!$G$19),"Y",IF(AND(H446&gt;='Intersection Mileposts'!$F$20,H446&lt;='Intersection Mileposts'!$G$20),"Y",IF(AND(H446&gt;='Intersection Mileposts'!$F$21,H446&lt;='Intersection Mileposts'!$G$21),"Y",IF(AND(H446&gt;='Intersection Mileposts'!$F$22,H446&lt;='Intersection Mileposts'!$G$22),"Y",IF(AND(H446&gt;='Intersection Mileposts'!$F$23,H446&lt;='Intersection Mileposts'!$G$23),"Y",IF(AND(H446&gt;='Intersection Mileposts'!$F$24,H446&lt;='Intersection Mileposts'!$G$24),"Y",IF(AND(H446&gt;='Intersection Mileposts'!$F$25,H446&lt;='Intersection Mileposts'!$G$25),"Y",IF(AND(H446&gt;='Intersection Mileposts'!$F$26,H446&lt;='Intersection Mileposts'!$G$26),"Y",IF(AND(H446&gt;='Intersection Mileposts'!$F$27,H446&lt;='Intersection Mileposts'!$G$27),"Y",IF(AND(H446&gt;='Intersection Mileposts'!$F$28,H446&lt;='Intersection Mileposts'!$G$28),"Y",IF(AND(H446&gt;='Intersection Mileposts'!$F$29,H446&lt;='Intersection Mileposts'!$G$29),"Y", IF(AND(H446&gt;='Intersection Mileposts'!$F$30,H446&lt;='Intersection Mileposts'!$G$30),"Y",IF(AND(H446&gt;='Intersection Mileposts'!$F$31,H446&lt;='Intersection Mileposts'!$G$31),"Y",IF(AND(H446&gt;='Intersection Mileposts'!$F$32,H446&lt;='Intersection Mileposts'!$G$32),"Y",IF(AND(H446&gt;='Intersection Mileposts'!$F$33,H446&lt;='Intersection Mileposts'!$G$33),"Y",IF(AND(H446&gt;='Intersection Mileposts'!$F$34,H446&lt;='Intersection Mileposts'!$G$34),"Y",IF(AND(H446&gt;='Intersection Mileposts'!$F$35,H446&lt;='Intersection Mileposts'!$G$35),"Y",IF(AND(H446&gt;='Intersection Mileposts'!$F$36,H446&lt;='Intersection Mileposts'!$G$36),"Y",IF(AND(H446&gt;='Intersection Mileposts'!$F$37,H446&lt;='Intersection Mileposts'!$G$37),"Y",IF(AND(H446&gt;='Intersection Mileposts'!$F$38,H446&lt;='Intersection Mileposts'!$G$38),"Y",IF(AND(H446&gt;='Intersection Mileposts'!$F$39,H446&lt;='Intersection Mileposts'!$G$39),"Y","N"))))))))))))))))))))))))))))))))))))</f>
        <v/>
      </c>
    </row>
    <row r="447" spans="1:46" x14ac:dyDescent="0.35">
      <c r="A447" s="271"/>
      <c r="B447" s="269"/>
      <c r="C447" s="270"/>
      <c r="D447" s="270"/>
      <c r="E447" s="270"/>
      <c r="F447" s="270"/>
      <c r="G447" s="272"/>
      <c r="H447" s="273"/>
      <c r="I447" s="271"/>
      <c r="J447" s="268"/>
      <c r="K447" s="268"/>
      <c r="L447" s="274"/>
      <c r="M447" s="275"/>
      <c r="N447" s="276"/>
      <c r="P447" s="291" t="str">
        <f>IF(R447 = "", "", COUNT($R$4:R447))</f>
        <v/>
      </c>
      <c r="Q447" s="291" t="str">
        <f t="shared" si="49"/>
        <v/>
      </c>
      <c r="R447" s="292" t="str">
        <f t="shared" si="50"/>
        <v/>
      </c>
      <c r="S447" s="293" t="str">
        <f t="shared" si="52"/>
        <v/>
      </c>
      <c r="T447" s="294" t="str">
        <f t="shared" si="53"/>
        <v/>
      </c>
      <c r="U447" s="295" t="str">
        <f t="shared" si="54"/>
        <v/>
      </c>
      <c r="V447" s="296" t="str">
        <f t="shared" si="55"/>
        <v/>
      </c>
      <c r="W447" s="8"/>
      <c r="AR447" s="2" t="str">
        <f t="shared" si="56"/>
        <v/>
      </c>
      <c r="AS447" s="2" t="str">
        <f t="shared" si="51"/>
        <v/>
      </c>
      <c r="AT447" s="2" t="str">
        <f>IF(AR447="","",IF(AND(H447&gt;='Intersection Mileposts'!$F$5,H447&lt;='Intersection Mileposts'!$G$5),"Y",IF(AND(H447&gt;='Intersection Mileposts'!$F$6,H447&lt;='Intersection Mileposts'!$G$6),"Y",IF(AND(H447&gt;='Intersection Mileposts'!$F$7,H447&lt;='Intersection Mileposts'!$G$7),"Y",IF(AND(H447&gt;='Intersection Mileposts'!$F$8,H447&lt;='Intersection Mileposts'!$G$8),"Y",IF(AND(H447&gt;='Intersection Mileposts'!$F$9,H447&lt;='Intersection Mileposts'!$G$9),"Y",IF(AND(H447&gt;='Intersection Mileposts'!$F$10,H447&lt;='Intersection Mileposts'!$G$10),"Y",IF(AND(H447&gt;='Intersection Mileposts'!$F$11,H447&lt;='Intersection Mileposts'!$G$11),"Y",IF(AND(H447&gt;='Intersection Mileposts'!$F$12,H447&lt;='Intersection Mileposts'!$G$12),"Y",IF(AND(H447&gt;='Intersection Mileposts'!$F$13,H447&lt;='Intersection Mileposts'!$G$13),"Y",IF(AND(H447&gt;='Intersection Mileposts'!$F$14,H447&lt;='Intersection Mileposts'!$G$14),"Y",IF(AND(H447&gt;='Intersection Mileposts'!$F$15,H447&lt;='Intersection Mileposts'!$G$15),"Y",IF(AND(H447&gt;='Intersection Mileposts'!$F$16,H447&lt;='Intersection Mileposts'!$G$16),"Y",IF(AND(H447&gt;='Intersection Mileposts'!$F$17,H447&lt;='Intersection Mileposts'!$G$17),"Y",IF(AND(H447&gt;='Intersection Mileposts'!$F$18,H447&lt;='Intersection Mileposts'!$G$18),"Y",IF(AND(H447&gt;='Intersection Mileposts'!$F$19,H447&lt;='Intersection Mileposts'!$G$19),"Y",IF(AND(H447&gt;='Intersection Mileposts'!$F$20,H447&lt;='Intersection Mileposts'!$G$20),"Y",IF(AND(H447&gt;='Intersection Mileposts'!$F$21,H447&lt;='Intersection Mileposts'!$G$21),"Y",IF(AND(H447&gt;='Intersection Mileposts'!$F$22,H447&lt;='Intersection Mileposts'!$G$22),"Y",IF(AND(H447&gt;='Intersection Mileposts'!$F$23,H447&lt;='Intersection Mileposts'!$G$23),"Y",IF(AND(H447&gt;='Intersection Mileposts'!$F$24,H447&lt;='Intersection Mileposts'!$G$24),"Y",IF(AND(H447&gt;='Intersection Mileposts'!$F$25,H447&lt;='Intersection Mileposts'!$G$25),"Y",IF(AND(H447&gt;='Intersection Mileposts'!$F$26,H447&lt;='Intersection Mileposts'!$G$26),"Y",IF(AND(H447&gt;='Intersection Mileposts'!$F$27,H447&lt;='Intersection Mileposts'!$G$27),"Y",IF(AND(H447&gt;='Intersection Mileposts'!$F$28,H447&lt;='Intersection Mileposts'!$G$28),"Y",IF(AND(H447&gt;='Intersection Mileposts'!$F$29,H447&lt;='Intersection Mileposts'!$G$29),"Y", IF(AND(H447&gt;='Intersection Mileposts'!$F$30,H447&lt;='Intersection Mileposts'!$G$30),"Y",IF(AND(H447&gt;='Intersection Mileposts'!$F$31,H447&lt;='Intersection Mileposts'!$G$31),"Y",IF(AND(H447&gt;='Intersection Mileposts'!$F$32,H447&lt;='Intersection Mileposts'!$G$32),"Y",IF(AND(H447&gt;='Intersection Mileposts'!$F$33,H447&lt;='Intersection Mileposts'!$G$33),"Y",IF(AND(H447&gt;='Intersection Mileposts'!$F$34,H447&lt;='Intersection Mileposts'!$G$34),"Y",IF(AND(H447&gt;='Intersection Mileposts'!$F$35,H447&lt;='Intersection Mileposts'!$G$35),"Y",IF(AND(H447&gt;='Intersection Mileposts'!$F$36,H447&lt;='Intersection Mileposts'!$G$36),"Y",IF(AND(H447&gt;='Intersection Mileposts'!$F$37,H447&lt;='Intersection Mileposts'!$G$37),"Y",IF(AND(H447&gt;='Intersection Mileposts'!$F$38,H447&lt;='Intersection Mileposts'!$G$38),"Y",IF(AND(H447&gt;='Intersection Mileposts'!$F$39,H447&lt;='Intersection Mileposts'!$G$39),"Y","N"))))))))))))))))))))))))))))))))))))</f>
        <v/>
      </c>
    </row>
    <row r="448" spans="1:46" x14ac:dyDescent="0.35">
      <c r="A448" s="271"/>
      <c r="B448" s="269"/>
      <c r="C448" s="270"/>
      <c r="D448" s="270"/>
      <c r="E448" s="270"/>
      <c r="F448" s="270"/>
      <c r="G448" s="272"/>
      <c r="H448" s="273"/>
      <c r="I448" s="271"/>
      <c r="J448" s="268"/>
      <c r="K448" s="268"/>
      <c r="L448" s="274"/>
      <c r="M448" s="275"/>
      <c r="N448" s="276"/>
      <c r="P448" s="291" t="str">
        <f>IF(R448 = "", "", COUNT($R$4:R448))</f>
        <v/>
      </c>
      <c r="Q448" s="291" t="str">
        <f t="shared" si="49"/>
        <v/>
      </c>
      <c r="R448" s="292" t="str">
        <f t="shared" si="50"/>
        <v/>
      </c>
      <c r="S448" s="293" t="str">
        <f t="shared" si="52"/>
        <v/>
      </c>
      <c r="T448" s="294" t="str">
        <f t="shared" si="53"/>
        <v/>
      </c>
      <c r="U448" s="295" t="str">
        <f t="shared" si="54"/>
        <v/>
      </c>
      <c r="V448" s="296" t="str">
        <f t="shared" si="55"/>
        <v/>
      </c>
      <c r="W448" s="8"/>
      <c r="AR448" s="2" t="str">
        <f t="shared" si="56"/>
        <v/>
      </c>
      <c r="AS448" s="2" t="str">
        <f t="shared" si="51"/>
        <v/>
      </c>
      <c r="AT448" s="2" t="str">
        <f>IF(AR448="","",IF(AND(H448&gt;='Intersection Mileposts'!$F$5,H448&lt;='Intersection Mileposts'!$G$5),"Y",IF(AND(H448&gt;='Intersection Mileposts'!$F$6,H448&lt;='Intersection Mileposts'!$G$6),"Y",IF(AND(H448&gt;='Intersection Mileposts'!$F$7,H448&lt;='Intersection Mileposts'!$G$7),"Y",IF(AND(H448&gt;='Intersection Mileposts'!$F$8,H448&lt;='Intersection Mileposts'!$G$8),"Y",IF(AND(H448&gt;='Intersection Mileposts'!$F$9,H448&lt;='Intersection Mileposts'!$G$9),"Y",IF(AND(H448&gt;='Intersection Mileposts'!$F$10,H448&lt;='Intersection Mileposts'!$G$10),"Y",IF(AND(H448&gt;='Intersection Mileposts'!$F$11,H448&lt;='Intersection Mileposts'!$G$11),"Y",IF(AND(H448&gt;='Intersection Mileposts'!$F$12,H448&lt;='Intersection Mileposts'!$G$12),"Y",IF(AND(H448&gt;='Intersection Mileposts'!$F$13,H448&lt;='Intersection Mileposts'!$G$13),"Y",IF(AND(H448&gt;='Intersection Mileposts'!$F$14,H448&lt;='Intersection Mileposts'!$G$14),"Y",IF(AND(H448&gt;='Intersection Mileposts'!$F$15,H448&lt;='Intersection Mileposts'!$G$15),"Y",IF(AND(H448&gt;='Intersection Mileposts'!$F$16,H448&lt;='Intersection Mileposts'!$G$16),"Y",IF(AND(H448&gt;='Intersection Mileposts'!$F$17,H448&lt;='Intersection Mileposts'!$G$17),"Y",IF(AND(H448&gt;='Intersection Mileposts'!$F$18,H448&lt;='Intersection Mileposts'!$G$18),"Y",IF(AND(H448&gt;='Intersection Mileposts'!$F$19,H448&lt;='Intersection Mileposts'!$G$19),"Y",IF(AND(H448&gt;='Intersection Mileposts'!$F$20,H448&lt;='Intersection Mileposts'!$G$20),"Y",IF(AND(H448&gt;='Intersection Mileposts'!$F$21,H448&lt;='Intersection Mileposts'!$G$21),"Y",IF(AND(H448&gt;='Intersection Mileposts'!$F$22,H448&lt;='Intersection Mileposts'!$G$22),"Y",IF(AND(H448&gt;='Intersection Mileposts'!$F$23,H448&lt;='Intersection Mileposts'!$G$23),"Y",IF(AND(H448&gt;='Intersection Mileposts'!$F$24,H448&lt;='Intersection Mileposts'!$G$24),"Y",IF(AND(H448&gt;='Intersection Mileposts'!$F$25,H448&lt;='Intersection Mileposts'!$G$25),"Y",IF(AND(H448&gt;='Intersection Mileposts'!$F$26,H448&lt;='Intersection Mileposts'!$G$26),"Y",IF(AND(H448&gt;='Intersection Mileposts'!$F$27,H448&lt;='Intersection Mileposts'!$G$27),"Y",IF(AND(H448&gt;='Intersection Mileposts'!$F$28,H448&lt;='Intersection Mileposts'!$G$28),"Y",IF(AND(H448&gt;='Intersection Mileposts'!$F$29,H448&lt;='Intersection Mileposts'!$G$29),"Y", IF(AND(H448&gt;='Intersection Mileposts'!$F$30,H448&lt;='Intersection Mileposts'!$G$30),"Y",IF(AND(H448&gt;='Intersection Mileposts'!$F$31,H448&lt;='Intersection Mileposts'!$G$31),"Y",IF(AND(H448&gt;='Intersection Mileposts'!$F$32,H448&lt;='Intersection Mileposts'!$G$32),"Y",IF(AND(H448&gt;='Intersection Mileposts'!$F$33,H448&lt;='Intersection Mileposts'!$G$33),"Y",IF(AND(H448&gt;='Intersection Mileposts'!$F$34,H448&lt;='Intersection Mileposts'!$G$34),"Y",IF(AND(H448&gt;='Intersection Mileposts'!$F$35,H448&lt;='Intersection Mileposts'!$G$35),"Y",IF(AND(H448&gt;='Intersection Mileposts'!$F$36,H448&lt;='Intersection Mileposts'!$G$36),"Y",IF(AND(H448&gt;='Intersection Mileposts'!$F$37,H448&lt;='Intersection Mileposts'!$G$37),"Y",IF(AND(H448&gt;='Intersection Mileposts'!$F$38,H448&lt;='Intersection Mileposts'!$G$38),"Y",IF(AND(H448&gt;='Intersection Mileposts'!$F$39,H448&lt;='Intersection Mileposts'!$G$39),"Y","N"))))))))))))))))))))))))))))))))))))</f>
        <v/>
      </c>
    </row>
    <row r="449" spans="1:46" x14ac:dyDescent="0.35">
      <c r="A449" s="271"/>
      <c r="B449" s="269"/>
      <c r="C449" s="270"/>
      <c r="D449" s="270"/>
      <c r="E449" s="270"/>
      <c r="F449" s="270"/>
      <c r="G449" s="272"/>
      <c r="H449" s="273"/>
      <c r="I449" s="271"/>
      <c r="J449" s="268"/>
      <c r="K449" s="268"/>
      <c r="L449" s="274"/>
      <c r="M449" s="275"/>
      <c r="N449" s="276"/>
      <c r="P449" s="291" t="str">
        <f>IF(R449 = "", "", COUNT($R$4:R449))</f>
        <v/>
      </c>
      <c r="Q449" s="291" t="str">
        <f t="shared" si="49"/>
        <v/>
      </c>
      <c r="R449" s="292" t="str">
        <f t="shared" si="50"/>
        <v/>
      </c>
      <c r="S449" s="293" t="str">
        <f t="shared" si="52"/>
        <v/>
      </c>
      <c r="T449" s="294" t="str">
        <f t="shared" si="53"/>
        <v/>
      </c>
      <c r="U449" s="295" t="str">
        <f t="shared" si="54"/>
        <v/>
      </c>
      <c r="V449" s="296" t="str">
        <f t="shared" si="55"/>
        <v/>
      </c>
      <c r="W449" s="8"/>
      <c r="AR449" s="2" t="str">
        <f t="shared" si="56"/>
        <v/>
      </c>
      <c r="AS449" s="2" t="str">
        <f t="shared" si="51"/>
        <v/>
      </c>
      <c r="AT449" s="2" t="str">
        <f>IF(AR449="","",IF(AND(H449&gt;='Intersection Mileposts'!$F$5,H449&lt;='Intersection Mileposts'!$G$5),"Y",IF(AND(H449&gt;='Intersection Mileposts'!$F$6,H449&lt;='Intersection Mileposts'!$G$6),"Y",IF(AND(H449&gt;='Intersection Mileposts'!$F$7,H449&lt;='Intersection Mileposts'!$G$7),"Y",IF(AND(H449&gt;='Intersection Mileposts'!$F$8,H449&lt;='Intersection Mileposts'!$G$8),"Y",IF(AND(H449&gt;='Intersection Mileposts'!$F$9,H449&lt;='Intersection Mileposts'!$G$9),"Y",IF(AND(H449&gt;='Intersection Mileposts'!$F$10,H449&lt;='Intersection Mileposts'!$G$10),"Y",IF(AND(H449&gt;='Intersection Mileposts'!$F$11,H449&lt;='Intersection Mileposts'!$G$11),"Y",IF(AND(H449&gt;='Intersection Mileposts'!$F$12,H449&lt;='Intersection Mileposts'!$G$12),"Y",IF(AND(H449&gt;='Intersection Mileposts'!$F$13,H449&lt;='Intersection Mileposts'!$G$13),"Y",IF(AND(H449&gt;='Intersection Mileposts'!$F$14,H449&lt;='Intersection Mileposts'!$G$14),"Y",IF(AND(H449&gt;='Intersection Mileposts'!$F$15,H449&lt;='Intersection Mileposts'!$G$15),"Y",IF(AND(H449&gt;='Intersection Mileposts'!$F$16,H449&lt;='Intersection Mileposts'!$G$16),"Y",IF(AND(H449&gt;='Intersection Mileposts'!$F$17,H449&lt;='Intersection Mileposts'!$G$17),"Y",IF(AND(H449&gt;='Intersection Mileposts'!$F$18,H449&lt;='Intersection Mileposts'!$G$18),"Y",IF(AND(H449&gt;='Intersection Mileposts'!$F$19,H449&lt;='Intersection Mileposts'!$G$19),"Y",IF(AND(H449&gt;='Intersection Mileposts'!$F$20,H449&lt;='Intersection Mileposts'!$G$20),"Y",IF(AND(H449&gt;='Intersection Mileposts'!$F$21,H449&lt;='Intersection Mileposts'!$G$21),"Y",IF(AND(H449&gt;='Intersection Mileposts'!$F$22,H449&lt;='Intersection Mileposts'!$G$22),"Y",IF(AND(H449&gt;='Intersection Mileposts'!$F$23,H449&lt;='Intersection Mileposts'!$G$23),"Y",IF(AND(H449&gt;='Intersection Mileposts'!$F$24,H449&lt;='Intersection Mileposts'!$G$24),"Y",IF(AND(H449&gt;='Intersection Mileposts'!$F$25,H449&lt;='Intersection Mileposts'!$G$25),"Y",IF(AND(H449&gt;='Intersection Mileposts'!$F$26,H449&lt;='Intersection Mileposts'!$G$26),"Y",IF(AND(H449&gt;='Intersection Mileposts'!$F$27,H449&lt;='Intersection Mileposts'!$G$27),"Y",IF(AND(H449&gt;='Intersection Mileposts'!$F$28,H449&lt;='Intersection Mileposts'!$G$28),"Y",IF(AND(H449&gt;='Intersection Mileposts'!$F$29,H449&lt;='Intersection Mileposts'!$G$29),"Y", IF(AND(H449&gt;='Intersection Mileposts'!$F$30,H449&lt;='Intersection Mileposts'!$G$30),"Y",IF(AND(H449&gt;='Intersection Mileposts'!$F$31,H449&lt;='Intersection Mileposts'!$G$31),"Y",IF(AND(H449&gt;='Intersection Mileposts'!$F$32,H449&lt;='Intersection Mileposts'!$G$32),"Y",IF(AND(H449&gt;='Intersection Mileposts'!$F$33,H449&lt;='Intersection Mileposts'!$G$33),"Y",IF(AND(H449&gt;='Intersection Mileposts'!$F$34,H449&lt;='Intersection Mileposts'!$G$34),"Y",IF(AND(H449&gt;='Intersection Mileposts'!$F$35,H449&lt;='Intersection Mileposts'!$G$35),"Y",IF(AND(H449&gt;='Intersection Mileposts'!$F$36,H449&lt;='Intersection Mileposts'!$G$36),"Y",IF(AND(H449&gt;='Intersection Mileposts'!$F$37,H449&lt;='Intersection Mileposts'!$G$37),"Y",IF(AND(H449&gt;='Intersection Mileposts'!$F$38,H449&lt;='Intersection Mileposts'!$G$38),"Y",IF(AND(H449&gt;='Intersection Mileposts'!$F$39,H449&lt;='Intersection Mileposts'!$G$39),"Y","N"))))))))))))))))))))))))))))))))))))</f>
        <v/>
      </c>
    </row>
    <row r="450" spans="1:46" x14ac:dyDescent="0.35">
      <c r="A450" s="271"/>
      <c r="B450" s="269"/>
      <c r="C450" s="270"/>
      <c r="D450" s="270"/>
      <c r="E450" s="270"/>
      <c r="F450" s="270"/>
      <c r="G450" s="272"/>
      <c r="H450" s="273"/>
      <c r="I450" s="271"/>
      <c r="J450" s="268"/>
      <c r="K450" s="268"/>
      <c r="L450" s="274"/>
      <c r="M450" s="275"/>
      <c r="N450" s="276"/>
      <c r="P450" s="291" t="str">
        <f>IF(R450 = "", "", COUNT($R$4:R450))</f>
        <v/>
      </c>
      <c r="Q450" s="291" t="str">
        <f t="shared" si="49"/>
        <v/>
      </c>
      <c r="R450" s="292" t="str">
        <f t="shared" si="50"/>
        <v/>
      </c>
      <c r="S450" s="293" t="str">
        <f t="shared" si="52"/>
        <v/>
      </c>
      <c r="T450" s="294" t="str">
        <f t="shared" si="53"/>
        <v/>
      </c>
      <c r="U450" s="295" t="str">
        <f t="shared" si="54"/>
        <v/>
      </c>
      <c r="V450" s="296" t="str">
        <f t="shared" si="55"/>
        <v/>
      </c>
      <c r="W450" s="8"/>
      <c r="AR450" s="2" t="str">
        <f t="shared" si="56"/>
        <v/>
      </c>
      <c r="AS450" s="2" t="str">
        <f t="shared" si="51"/>
        <v/>
      </c>
      <c r="AT450" s="2" t="str">
        <f>IF(AR450="","",IF(AND(H450&gt;='Intersection Mileposts'!$F$5,H450&lt;='Intersection Mileposts'!$G$5),"Y",IF(AND(H450&gt;='Intersection Mileposts'!$F$6,H450&lt;='Intersection Mileposts'!$G$6),"Y",IF(AND(H450&gt;='Intersection Mileposts'!$F$7,H450&lt;='Intersection Mileposts'!$G$7),"Y",IF(AND(H450&gt;='Intersection Mileposts'!$F$8,H450&lt;='Intersection Mileposts'!$G$8),"Y",IF(AND(H450&gt;='Intersection Mileposts'!$F$9,H450&lt;='Intersection Mileposts'!$G$9),"Y",IF(AND(H450&gt;='Intersection Mileposts'!$F$10,H450&lt;='Intersection Mileposts'!$G$10),"Y",IF(AND(H450&gt;='Intersection Mileposts'!$F$11,H450&lt;='Intersection Mileposts'!$G$11),"Y",IF(AND(H450&gt;='Intersection Mileposts'!$F$12,H450&lt;='Intersection Mileposts'!$G$12),"Y",IF(AND(H450&gt;='Intersection Mileposts'!$F$13,H450&lt;='Intersection Mileposts'!$G$13),"Y",IF(AND(H450&gt;='Intersection Mileposts'!$F$14,H450&lt;='Intersection Mileposts'!$G$14),"Y",IF(AND(H450&gt;='Intersection Mileposts'!$F$15,H450&lt;='Intersection Mileposts'!$G$15),"Y",IF(AND(H450&gt;='Intersection Mileposts'!$F$16,H450&lt;='Intersection Mileposts'!$G$16),"Y",IF(AND(H450&gt;='Intersection Mileposts'!$F$17,H450&lt;='Intersection Mileposts'!$G$17),"Y",IF(AND(H450&gt;='Intersection Mileposts'!$F$18,H450&lt;='Intersection Mileposts'!$G$18),"Y",IF(AND(H450&gt;='Intersection Mileposts'!$F$19,H450&lt;='Intersection Mileposts'!$G$19),"Y",IF(AND(H450&gt;='Intersection Mileposts'!$F$20,H450&lt;='Intersection Mileposts'!$G$20),"Y",IF(AND(H450&gt;='Intersection Mileposts'!$F$21,H450&lt;='Intersection Mileposts'!$G$21),"Y",IF(AND(H450&gt;='Intersection Mileposts'!$F$22,H450&lt;='Intersection Mileposts'!$G$22),"Y",IF(AND(H450&gt;='Intersection Mileposts'!$F$23,H450&lt;='Intersection Mileposts'!$G$23),"Y",IF(AND(H450&gt;='Intersection Mileposts'!$F$24,H450&lt;='Intersection Mileposts'!$G$24),"Y",IF(AND(H450&gt;='Intersection Mileposts'!$F$25,H450&lt;='Intersection Mileposts'!$G$25),"Y",IF(AND(H450&gt;='Intersection Mileposts'!$F$26,H450&lt;='Intersection Mileposts'!$G$26),"Y",IF(AND(H450&gt;='Intersection Mileposts'!$F$27,H450&lt;='Intersection Mileposts'!$G$27),"Y",IF(AND(H450&gt;='Intersection Mileposts'!$F$28,H450&lt;='Intersection Mileposts'!$G$28),"Y",IF(AND(H450&gt;='Intersection Mileposts'!$F$29,H450&lt;='Intersection Mileposts'!$G$29),"Y", IF(AND(H450&gt;='Intersection Mileposts'!$F$30,H450&lt;='Intersection Mileposts'!$G$30),"Y",IF(AND(H450&gt;='Intersection Mileposts'!$F$31,H450&lt;='Intersection Mileposts'!$G$31),"Y",IF(AND(H450&gt;='Intersection Mileposts'!$F$32,H450&lt;='Intersection Mileposts'!$G$32),"Y",IF(AND(H450&gt;='Intersection Mileposts'!$F$33,H450&lt;='Intersection Mileposts'!$G$33),"Y",IF(AND(H450&gt;='Intersection Mileposts'!$F$34,H450&lt;='Intersection Mileposts'!$G$34),"Y",IF(AND(H450&gt;='Intersection Mileposts'!$F$35,H450&lt;='Intersection Mileposts'!$G$35),"Y",IF(AND(H450&gt;='Intersection Mileposts'!$F$36,H450&lt;='Intersection Mileposts'!$G$36),"Y",IF(AND(H450&gt;='Intersection Mileposts'!$F$37,H450&lt;='Intersection Mileposts'!$G$37),"Y",IF(AND(H450&gt;='Intersection Mileposts'!$F$38,H450&lt;='Intersection Mileposts'!$G$38),"Y",IF(AND(H450&gt;='Intersection Mileposts'!$F$39,H450&lt;='Intersection Mileposts'!$G$39),"Y","N"))))))))))))))))))))))))))))))))))))</f>
        <v/>
      </c>
    </row>
    <row r="451" spans="1:46" x14ac:dyDescent="0.35">
      <c r="A451" s="271"/>
      <c r="B451" s="269"/>
      <c r="C451" s="270"/>
      <c r="D451" s="270"/>
      <c r="E451" s="270"/>
      <c r="F451" s="270"/>
      <c r="G451" s="272"/>
      <c r="H451" s="273"/>
      <c r="I451" s="271"/>
      <c r="J451" s="268"/>
      <c r="K451" s="268"/>
      <c r="L451" s="274"/>
      <c r="M451" s="275"/>
      <c r="N451" s="276"/>
      <c r="P451" s="291" t="str">
        <f>IF(R451 = "", "", COUNT($R$4:R451))</f>
        <v/>
      </c>
      <c r="Q451" s="291" t="str">
        <f t="shared" si="49"/>
        <v/>
      </c>
      <c r="R451" s="292" t="str">
        <f t="shared" si="50"/>
        <v/>
      </c>
      <c r="S451" s="293" t="str">
        <f t="shared" si="52"/>
        <v/>
      </c>
      <c r="T451" s="294" t="str">
        <f t="shared" si="53"/>
        <v/>
      </c>
      <c r="U451" s="295" t="str">
        <f t="shared" si="54"/>
        <v/>
      </c>
      <c r="V451" s="296" t="str">
        <f t="shared" si="55"/>
        <v/>
      </c>
      <c r="W451" s="8"/>
      <c r="AR451" s="2" t="str">
        <f t="shared" si="56"/>
        <v/>
      </c>
      <c r="AS451" s="2" t="str">
        <f t="shared" si="51"/>
        <v/>
      </c>
      <c r="AT451" s="2" t="str">
        <f>IF(AR451="","",IF(AND(H451&gt;='Intersection Mileposts'!$F$5,H451&lt;='Intersection Mileposts'!$G$5),"Y",IF(AND(H451&gt;='Intersection Mileposts'!$F$6,H451&lt;='Intersection Mileposts'!$G$6),"Y",IF(AND(H451&gt;='Intersection Mileposts'!$F$7,H451&lt;='Intersection Mileposts'!$G$7),"Y",IF(AND(H451&gt;='Intersection Mileposts'!$F$8,H451&lt;='Intersection Mileposts'!$G$8),"Y",IF(AND(H451&gt;='Intersection Mileposts'!$F$9,H451&lt;='Intersection Mileposts'!$G$9),"Y",IF(AND(H451&gt;='Intersection Mileposts'!$F$10,H451&lt;='Intersection Mileposts'!$G$10),"Y",IF(AND(H451&gt;='Intersection Mileposts'!$F$11,H451&lt;='Intersection Mileposts'!$G$11),"Y",IF(AND(H451&gt;='Intersection Mileposts'!$F$12,H451&lt;='Intersection Mileposts'!$G$12),"Y",IF(AND(H451&gt;='Intersection Mileposts'!$F$13,H451&lt;='Intersection Mileposts'!$G$13),"Y",IF(AND(H451&gt;='Intersection Mileposts'!$F$14,H451&lt;='Intersection Mileposts'!$G$14),"Y",IF(AND(H451&gt;='Intersection Mileposts'!$F$15,H451&lt;='Intersection Mileposts'!$G$15),"Y",IF(AND(H451&gt;='Intersection Mileposts'!$F$16,H451&lt;='Intersection Mileposts'!$G$16),"Y",IF(AND(H451&gt;='Intersection Mileposts'!$F$17,H451&lt;='Intersection Mileposts'!$G$17),"Y",IF(AND(H451&gt;='Intersection Mileposts'!$F$18,H451&lt;='Intersection Mileposts'!$G$18),"Y",IF(AND(H451&gt;='Intersection Mileposts'!$F$19,H451&lt;='Intersection Mileposts'!$G$19),"Y",IF(AND(H451&gt;='Intersection Mileposts'!$F$20,H451&lt;='Intersection Mileposts'!$G$20),"Y",IF(AND(H451&gt;='Intersection Mileposts'!$F$21,H451&lt;='Intersection Mileposts'!$G$21),"Y",IF(AND(H451&gt;='Intersection Mileposts'!$F$22,H451&lt;='Intersection Mileposts'!$G$22),"Y",IF(AND(H451&gt;='Intersection Mileposts'!$F$23,H451&lt;='Intersection Mileposts'!$G$23),"Y",IF(AND(H451&gt;='Intersection Mileposts'!$F$24,H451&lt;='Intersection Mileposts'!$G$24),"Y",IF(AND(H451&gt;='Intersection Mileposts'!$F$25,H451&lt;='Intersection Mileposts'!$G$25),"Y",IF(AND(H451&gt;='Intersection Mileposts'!$F$26,H451&lt;='Intersection Mileposts'!$G$26),"Y",IF(AND(H451&gt;='Intersection Mileposts'!$F$27,H451&lt;='Intersection Mileposts'!$G$27),"Y",IF(AND(H451&gt;='Intersection Mileposts'!$F$28,H451&lt;='Intersection Mileposts'!$G$28),"Y",IF(AND(H451&gt;='Intersection Mileposts'!$F$29,H451&lt;='Intersection Mileposts'!$G$29),"Y", IF(AND(H451&gt;='Intersection Mileposts'!$F$30,H451&lt;='Intersection Mileposts'!$G$30),"Y",IF(AND(H451&gt;='Intersection Mileposts'!$F$31,H451&lt;='Intersection Mileposts'!$G$31),"Y",IF(AND(H451&gt;='Intersection Mileposts'!$F$32,H451&lt;='Intersection Mileposts'!$G$32),"Y",IF(AND(H451&gt;='Intersection Mileposts'!$F$33,H451&lt;='Intersection Mileposts'!$G$33),"Y",IF(AND(H451&gt;='Intersection Mileposts'!$F$34,H451&lt;='Intersection Mileposts'!$G$34),"Y",IF(AND(H451&gt;='Intersection Mileposts'!$F$35,H451&lt;='Intersection Mileposts'!$G$35),"Y",IF(AND(H451&gt;='Intersection Mileposts'!$F$36,H451&lt;='Intersection Mileposts'!$G$36),"Y",IF(AND(H451&gt;='Intersection Mileposts'!$F$37,H451&lt;='Intersection Mileposts'!$G$37),"Y",IF(AND(H451&gt;='Intersection Mileposts'!$F$38,H451&lt;='Intersection Mileposts'!$G$38),"Y",IF(AND(H451&gt;='Intersection Mileposts'!$F$39,H451&lt;='Intersection Mileposts'!$G$39),"Y","N"))))))))))))))))))))))))))))))))))))</f>
        <v/>
      </c>
    </row>
    <row r="452" spans="1:46" x14ac:dyDescent="0.35">
      <c r="A452" s="271"/>
      <c r="B452" s="269"/>
      <c r="C452" s="270"/>
      <c r="D452" s="270"/>
      <c r="E452" s="270"/>
      <c r="F452" s="270"/>
      <c r="G452" s="272"/>
      <c r="H452" s="273"/>
      <c r="I452" s="271"/>
      <c r="J452" s="268"/>
      <c r="K452" s="268"/>
      <c r="L452" s="274"/>
      <c r="M452" s="275"/>
      <c r="N452" s="276"/>
      <c r="P452" s="291" t="str">
        <f>IF(R452 = "", "", COUNT($R$4:R452))</f>
        <v/>
      </c>
      <c r="Q452" s="291" t="str">
        <f t="shared" ref="Q452:Q515" si="57">IF(B452="", "", YEAR(B452))</f>
        <v/>
      </c>
      <c r="R452" s="292" t="str">
        <f t="shared" ref="R452:R515" si="58">IF(A452="", "", IF(G452="",1,IF(G452="O",1,IF(G452="C",8.4,IF(G452="B",8.4,IF(G452="A",76.8,IF(G452="K",76.8,"ERR")))))))</f>
        <v/>
      </c>
      <c r="S452" s="293" t="str">
        <f t="shared" si="52"/>
        <v/>
      </c>
      <c r="T452" s="294" t="str">
        <f t="shared" si="53"/>
        <v/>
      </c>
      <c r="U452" s="295" t="str">
        <f t="shared" si="54"/>
        <v/>
      </c>
      <c r="V452" s="296" t="str">
        <f t="shared" si="55"/>
        <v/>
      </c>
      <c r="W452" s="8"/>
      <c r="AR452" s="2" t="str">
        <f t="shared" si="56"/>
        <v/>
      </c>
      <c r="AS452" s="2" t="str">
        <f t="shared" ref="AS452:AS515" si="59">IF(OR(M452="Y",N452="Y"),"Y","")</f>
        <v/>
      </c>
      <c r="AT452" s="2" t="str">
        <f>IF(AR452="","",IF(AND(H452&gt;='Intersection Mileposts'!$F$5,H452&lt;='Intersection Mileposts'!$G$5),"Y",IF(AND(H452&gt;='Intersection Mileposts'!$F$6,H452&lt;='Intersection Mileposts'!$G$6),"Y",IF(AND(H452&gt;='Intersection Mileposts'!$F$7,H452&lt;='Intersection Mileposts'!$G$7),"Y",IF(AND(H452&gt;='Intersection Mileposts'!$F$8,H452&lt;='Intersection Mileposts'!$G$8),"Y",IF(AND(H452&gt;='Intersection Mileposts'!$F$9,H452&lt;='Intersection Mileposts'!$G$9),"Y",IF(AND(H452&gt;='Intersection Mileposts'!$F$10,H452&lt;='Intersection Mileposts'!$G$10),"Y",IF(AND(H452&gt;='Intersection Mileposts'!$F$11,H452&lt;='Intersection Mileposts'!$G$11),"Y",IF(AND(H452&gt;='Intersection Mileposts'!$F$12,H452&lt;='Intersection Mileposts'!$G$12),"Y",IF(AND(H452&gt;='Intersection Mileposts'!$F$13,H452&lt;='Intersection Mileposts'!$G$13),"Y",IF(AND(H452&gt;='Intersection Mileposts'!$F$14,H452&lt;='Intersection Mileposts'!$G$14),"Y",IF(AND(H452&gt;='Intersection Mileposts'!$F$15,H452&lt;='Intersection Mileposts'!$G$15),"Y",IF(AND(H452&gt;='Intersection Mileposts'!$F$16,H452&lt;='Intersection Mileposts'!$G$16),"Y",IF(AND(H452&gt;='Intersection Mileposts'!$F$17,H452&lt;='Intersection Mileposts'!$G$17),"Y",IF(AND(H452&gt;='Intersection Mileposts'!$F$18,H452&lt;='Intersection Mileposts'!$G$18),"Y",IF(AND(H452&gt;='Intersection Mileposts'!$F$19,H452&lt;='Intersection Mileposts'!$G$19),"Y",IF(AND(H452&gt;='Intersection Mileposts'!$F$20,H452&lt;='Intersection Mileposts'!$G$20),"Y",IF(AND(H452&gt;='Intersection Mileposts'!$F$21,H452&lt;='Intersection Mileposts'!$G$21),"Y",IF(AND(H452&gt;='Intersection Mileposts'!$F$22,H452&lt;='Intersection Mileposts'!$G$22),"Y",IF(AND(H452&gt;='Intersection Mileposts'!$F$23,H452&lt;='Intersection Mileposts'!$G$23),"Y",IF(AND(H452&gt;='Intersection Mileposts'!$F$24,H452&lt;='Intersection Mileposts'!$G$24),"Y",IF(AND(H452&gt;='Intersection Mileposts'!$F$25,H452&lt;='Intersection Mileposts'!$G$25),"Y",IF(AND(H452&gt;='Intersection Mileposts'!$F$26,H452&lt;='Intersection Mileposts'!$G$26),"Y",IF(AND(H452&gt;='Intersection Mileposts'!$F$27,H452&lt;='Intersection Mileposts'!$G$27),"Y",IF(AND(H452&gt;='Intersection Mileposts'!$F$28,H452&lt;='Intersection Mileposts'!$G$28),"Y",IF(AND(H452&gt;='Intersection Mileposts'!$F$29,H452&lt;='Intersection Mileposts'!$G$29),"Y", IF(AND(H452&gt;='Intersection Mileposts'!$F$30,H452&lt;='Intersection Mileposts'!$G$30),"Y",IF(AND(H452&gt;='Intersection Mileposts'!$F$31,H452&lt;='Intersection Mileposts'!$G$31),"Y",IF(AND(H452&gt;='Intersection Mileposts'!$F$32,H452&lt;='Intersection Mileposts'!$G$32),"Y",IF(AND(H452&gt;='Intersection Mileposts'!$F$33,H452&lt;='Intersection Mileposts'!$G$33),"Y",IF(AND(H452&gt;='Intersection Mileposts'!$F$34,H452&lt;='Intersection Mileposts'!$G$34),"Y",IF(AND(H452&gt;='Intersection Mileposts'!$F$35,H452&lt;='Intersection Mileposts'!$G$35),"Y",IF(AND(H452&gt;='Intersection Mileposts'!$F$36,H452&lt;='Intersection Mileposts'!$G$36),"Y",IF(AND(H452&gt;='Intersection Mileposts'!$F$37,H452&lt;='Intersection Mileposts'!$G$37),"Y",IF(AND(H452&gt;='Intersection Mileposts'!$F$38,H452&lt;='Intersection Mileposts'!$G$38),"Y",IF(AND(H452&gt;='Intersection Mileposts'!$F$39,H452&lt;='Intersection Mileposts'!$G$39),"Y","N"))))))))))))))))))))))))))))))))))))</f>
        <v/>
      </c>
    </row>
    <row r="453" spans="1:46" x14ac:dyDescent="0.35">
      <c r="A453" s="271"/>
      <c r="B453" s="269"/>
      <c r="C453" s="270"/>
      <c r="D453" s="270"/>
      <c r="E453" s="270"/>
      <c r="F453" s="270"/>
      <c r="G453" s="272"/>
      <c r="H453" s="273"/>
      <c r="I453" s="271"/>
      <c r="J453" s="268"/>
      <c r="K453" s="268"/>
      <c r="L453" s="274"/>
      <c r="M453" s="275"/>
      <c r="N453" s="276"/>
      <c r="P453" s="291" t="str">
        <f>IF(R453 = "", "", COUNT($R$4:R453))</f>
        <v/>
      </c>
      <c r="Q453" s="291" t="str">
        <f t="shared" si="57"/>
        <v/>
      </c>
      <c r="R453" s="292" t="str">
        <f t="shared" si="58"/>
        <v/>
      </c>
      <c r="S453" s="293" t="str">
        <f t="shared" ref="S453:S516" si="60">IF(M453&lt;&gt;"",R453,"")</f>
        <v/>
      </c>
      <c r="T453" s="294" t="str">
        <f t="shared" ref="T453:T516" si="61">IF(IF(M453&lt;&gt;"",G453,"")=0, "O", IF(M453&lt;&gt;"",G453,""))</f>
        <v/>
      </c>
      <c r="U453" s="295" t="str">
        <f t="shared" ref="U453:U516" si="62">IF(N453&lt;&gt;"",R453,"")</f>
        <v/>
      </c>
      <c r="V453" s="296" t="str">
        <f t="shared" ref="V453:V516" si="63">IF(IF(N453&lt;&gt;"",G453,"")=0, "O", IF(N453&lt;&gt;"",G453,""))</f>
        <v/>
      </c>
      <c r="W453" s="8"/>
      <c r="AR453" s="2" t="str">
        <f t="shared" ref="AR453:AR516" si="64">IF(P453&gt;0, P453, "")</f>
        <v/>
      </c>
      <c r="AS453" s="2" t="str">
        <f t="shared" si="59"/>
        <v/>
      </c>
      <c r="AT453" s="2" t="str">
        <f>IF(AR453="","",IF(AND(H453&gt;='Intersection Mileposts'!$F$5,H453&lt;='Intersection Mileposts'!$G$5),"Y",IF(AND(H453&gt;='Intersection Mileposts'!$F$6,H453&lt;='Intersection Mileposts'!$G$6),"Y",IF(AND(H453&gt;='Intersection Mileposts'!$F$7,H453&lt;='Intersection Mileposts'!$G$7),"Y",IF(AND(H453&gt;='Intersection Mileposts'!$F$8,H453&lt;='Intersection Mileposts'!$G$8),"Y",IF(AND(H453&gt;='Intersection Mileposts'!$F$9,H453&lt;='Intersection Mileposts'!$G$9),"Y",IF(AND(H453&gt;='Intersection Mileposts'!$F$10,H453&lt;='Intersection Mileposts'!$G$10),"Y",IF(AND(H453&gt;='Intersection Mileposts'!$F$11,H453&lt;='Intersection Mileposts'!$G$11),"Y",IF(AND(H453&gt;='Intersection Mileposts'!$F$12,H453&lt;='Intersection Mileposts'!$G$12),"Y",IF(AND(H453&gt;='Intersection Mileposts'!$F$13,H453&lt;='Intersection Mileposts'!$G$13),"Y",IF(AND(H453&gt;='Intersection Mileposts'!$F$14,H453&lt;='Intersection Mileposts'!$G$14),"Y",IF(AND(H453&gt;='Intersection Mileposts'!$F$15,H453&lt;='Intersection Mileposts'!$G$15),"Y",IF(AND(H453&gt;='Intersection Mileposts'!$F$16,H453&lt;='Intersection Mileposts'!$G$16),"Y",IF(AND(H453&gt;='Intersection Mileposts'!$F$17,H453&lt;='Intersection Mileposts'!$G$17),"Y",IF(AND(H453&gt;='Intersection Mileposts'!$F$18,H453&lt;='Intersection Mileposts'!$G$18),"Y",IF(AND(H453&gt;='Intersection Mileposts'!$F$19,H453&lt;='Intersection Mileposts'!$G$19),"Y",IF(AND(H453&gt;='Intersection Mileposts'!$F$20,H453&lt;='Intersection Mileposts'!$G$20),"Y",IF(AND(H453&gt;='Intersection Mileposts'!$F$21,H453&lt;='Intersection Mileposts'!$G$21),"Y",IF(AND(H453&gt;='Intersection Mileposts'!$F$22,H453&lt;='Intersection Mileposts'!$G$22),"Y",IF(AND(H453&gt;='Intersection Mileposts'!$F$23,H453&lt;='Intersection Mileposts'!$G$23),"Y",IF(AND(H453&gt;='Intersection Mileposts'!$F$24,H453&lt;='Intersection Mileposts'!$G$24),"Y",IF(AND(H453&gt;='Intersection Mileposts'!$F$25,H453&lt;='Intersection Mileposts'!$G$25),"Y",IF(AND(H453&gt;='Intersection Mileposts'!$F$26,H453&lt;='Intersection Mileposts'!$G$26),"Y",IF(AND(H453&gt;='Intersection Mileposts'!$F$27,H453&lt;='Intersection Mileposts'!$G$27),"Y",IF(AND(H453&gt;='Intersection Mileposts'!$F$28,H453&lt;='Intersection Mileposts'!$G$28),"Y",IF(AND(H453&gt;='Intersection Mileposts'!$F$29,H453&lt;='Intersection Mileposts'!$G$29),"Y", IF(AND(H453&gt;='Intersection Mileposts'!$F$30,H453&lt;='Intersection Mileposts'!$G$30),"Y",IF(AND(H453&gt;='Intersection Mileposts'!$F$31,H453&lt;='Intersection Mileposts'!$G$31),"Y",IF(AND(H453&gt;='Intersection Mileposts'!$F$32,H453&lt;='Intersection Mileposts'!$G$32),"Y",IF(AND(H453&gt;='Intersection Mileposts'!$F$33,H453&lt;='Intersection Mileposts'!$G$33),"Y",IF(AND(H453&gt;='Intersection Mileposts'!$F$34,H453&lt;='Intersection Mileposts'!$G$34),"Y",IF(AND(H453&gt;='Intersection Mileposts'!$F$35,H453&lt;='Intersection Mileposts'!$G$35),"Y",IF(AND(H453&gt;='Intersection Mileposts'!$F$36,H453&lt;='Intersection Mileposts'!$G$36),"Y",IF(AND(H453&gt;='Intersection Mileposts'!$F$37,H453&lt;='Intersection Mileposts'!$G$37),"Y",IF(AND(H453&gt;='Intersection Mileposts'!$F$38,H453&lt;='Intersection Mileposts'!$G$38),"Y",IF(AND(H453&gt;='Intersection Mileposts'!$F$39,H453&lt;='Intersection Mileposts'!$G$39),"Y","N"))))))))))))))))))))))))))))))))))))</f>
        <v/>
      </c>
    </row>
    <row r="454" spans="1:46" x14ac:dyDescent="0.35">
      <c r="A454" s="271"/>
      <c r="B454" s="269"/>
      <c r="C454" s="270"/>
      <c r="D454" s="270"/>
      <c r="E454" s="270"/>
      <c r="F454" s="270"/>
      <c r="G454" s="272"/>
      <c r="H454" s="273"/>
      <c r="I454" s="271"/>
      <c r="J454" s="268"/>
      <c r="K454" s="268"/>
      <c r="L454" s="274"/>
      <c r="M454" s="275"/>
      <c r="N454" s="276"/>
      <c r="P454" s="291" t="str">
        <f>IF(R454 = "", "", COUNT($R$4:R454))</f>
        <v/>
      </c>
      <c r="Q454" s="291" t="str">
        <f t="shared" si="57"/>
        <v/>
      </c>
      <c r="R454" s="292" t="str">
        <f t="shared" si="58"/>
        <v/>
      </c>
      <c r="S454" s="293" t="str">
        <f t="shared" si="60"/>
        <v/>
      </c>
      <c r="T454" s="294" t="str">
        <f t="shared" si="61"/>
        <v/>
      </c>
      <c r="U454" s="295" t="str">
        <f t="shared" si="62"/>
        <v/>
      </c>
      <c r="V454" s="296" t="str">
        <f t="shared" si="63"/>
        <v/>
      </c>
      <c r="W454" s="8"/>
      <c r="AR454" s="2" t="str">
        <f t="shared" si="64"/>
        <v/>
      </c>
      <c r="AS454" s="2" t="str">
        <f t="shared" si="59"/>
        <v/>
      </c>
      <c r="AT454" s="2" t="str">
        <f>IF(AR454="","",IF(AND(H454&gt;='Intersection Mileposts'!$F$5,H454&lt;='Intersection Mileposts'!$G$5),"Y",IF(AND(H454&gt;='Intersection Mileposts'!$F$6,H454&lt;='Intersection Mileposts'!$G$6),"Y",IF(AND(H454&gt;='Intersection Mileposts'!$F$7,H454&lt;='Intersection Mileposts'!$G$7),"Y",IF(AND(H454&gt;='Intersection Mileposts'!$F$8,H454&lt;='Intersection Mileposts'!$G$8),"Y",IF(AND(H454&gt;='Intersection Mileposts'!$F$9,H454&lt;='Intersection Mileposts'!$G$9),"Y",IF(AND(H454&gt;='Intersection Mileposts'!$F$10,H454&lt;='Intersection Mileposts'!$G$10),"Y",IF(AND(H454&gt;='Intersection Mileposts'!$F$11,H454&lt;='Intersection Mileposts'!$G$11),"Y",IF(AND(H454&gt;='Intersection Mileposts'!$F$12,H454&lt;='Intersection Mileposts'!$G$12),"Y",IF(AND(H454&gt;='Intersection Mileposts'!$F$13,H454&lt;='Intersection Mileposts'!$G$13),"Y",IF(AND(H454&gt;='Intersection Mileposts'!$F$14,H454&lt;='Intersection Mileposts'!$G$14),"Y",IF(AND(H454&gt;='Intersection Mileposts'!$F$15,H454&lt;='Intersection Mileposts'!$G$15),"Y",IF(AND(H454&gt;='Intersection Mileposts'!$F$16,H454&lt;='Intersection Mileposts'!$G$16),"Y",IF(AND(H454&gt;='Intersection Mileposts'!$F$17,H454&lt;='Intersection Mileposts'!$G$17),"Y",IF(AND(H454&gt;='Intersection Mileposts'!$F$18,H454&lt;='Intersection Mileposts'!$G$18),"Y",IF(AND(H454&gt;='Intersection Mileposts'!$F$19,H454&lt;='Intersection Mileposts'!$G$19),"Y",IF(AND(H454&gt;='Intersection Mileposts'!$F$20,H454&lt;='Intersection Mileposts'!$G$20),"Y",IF(AND(H454&gt;='Intersection Mileposts'!$F$21,H454&lt;='Intersection Mileposts'!$G$21),"Y",IF(AND(H454&gt;='Intersection Mileposts'!$F$22,H454&lt;='Intersection Mileposts'!$G$22),"Y",IF(AND(H454&gt;='Intersection Mileposts'!$F$23,H454&lt;='Intersection Mileposts'!$G$23),"Y",IF(AND(H454&gt;='Intersection Mileposts'!$F$24,H454&lt;='Intersection Mileposts'!$G$24),"Y",IF(AND(H454&gt;='Intersection Mileposts'!$F$25,H454&lt;='Intersection Mileposts'!$G$25),"Y",IF(AND(H454&gt;='Intersection Mileposts'!$F$26,H454&lt;='Intersection Mileposts'!$G$26),"Y",IF(AND(H454&gt;='Intersection Mileposts'!$F$27,H454&lt;='Intersection Mileposts'!$G$27),"Y",IF(AND(H454&gt;='Intersection Mileposts'!$F$28,H454&lt;='Intersection Mileposts'!$G$28),"Y",IF(AND(H454&gt;='Intersection Mileposts'!$F$29,H454&lt;='Intersection Mileposts'!$G$29),"Y", IF(AND(H454&gt;='Intersection Mileposts'!$F$30,H454&lt;='Intersection Mileposts'!$G$30),"Y",IF(AND(H454&gt;='Intersection Mileposts'!$F$31,H454&lt;='Intersection Mileposts'!$G$31),"Y",IF(AND(H454&gt;='Intersection Mileposts'!$F$32,H454&lt;='Intersection Mileposts'!$G$32),"Y",IF(AND(H454&gt;='Intersection Mileposts'!$F$33,H454&lt;='Intersection Mileposts'!$G$33),"Y",IF(AND(H454&gt;='Intersection Mileposts'!$F$34,H454&lt;='Intersection Mileposts'!$G$34),"Y",IF(AND(H454&gt;='Intersection Mileposts'!$F$35,H454&lt;='Intersection Mileposts'!$G$35),"Y",IF(AND(H454&gt;='Intersection Mileposts'!$F$36,H454&lt;='Intersection Mileposts'!$G$36),"Y",IF(AND(H454&gt;='Intersection Mileposts'!$F$37,H454&lt;='Intersection Mileposts'!$G$37),"Y",IF(AND(H454&gt;='Intersection Mileposts'!$F$38,H454&lt;='Intersection Mileposts'!$G$38),"Y",IF(AND(H454&gt;='Intersection Mileposts'!$F$39,H454&lt;='Intersection Mileposts'!$G$39),"Y","N"))))))))))))))))))))))))))))))))))))</f>
        <v/>
      </c>
    </row>
    <row r="455" spans="1:46" x14ac:dyDescent="0.35">
      <c r="A455" s="271"/>
      <c r="B455" s="269"/>
      <c r="C455" s="270"/>
      <c r="D455" s="270"/>
      <c r="E455" s="270"/>
      <c r="F455" s="270"/>
      <c r="G455" s="272"/>
      <c r="H455" s="273"/>
      <c r="I455" s="271"/>
      <c r="J455" s="268"/>
      <c r="K455" s="268"/>
      <c r="L455" s="274"/>
      <c r="M455" s="275"/>
      <c r="N455" s="276"/>
      <c r="P455" s="291" t="str">
        <f>IF(R455 = "", "", COUNT($R$4:R455))</f>
        <v/>
      </c>
      <c r="Q455" s="291" t="str">
        <f t="shared" si="57"/>
        <v/>
      </c>
      <c r="R455" s="292" t="str">
        <f t="shared" si="58"/>
        <v/>
      </c>
      <c r="S455" s="293" t="str">
        <f t="shared" si="60"/>
        <v/>
      </c>
      <c r="T455" s="294" t="str">
        <f t="shared" si="61"/>
        <v/>
      </c>
      <c r="U455" s="295" t="str">
        <f t="shared" si="62"/>
        <v/>
      </c>
      <c r="V455" s="296" t="str">
        <f t="shared" si="63"/>
        <v/>
      </c>
      <c r="W455" s="8"/>
      <c r="AR455" s="2" t="str">
        <f t="shared" si="64"/>
        <v/>
      </c>
      <c r="AS455" s="2" t="str">
        <f t="shared" si="59"/>
        <v/>
      </c>
      <c r="AT455" s="2" t="str">
        <f>IF(AR455="","",IF(AND(H455&gt;='Intersection Mileposts'!$F$5,H455&lt;='Intersection Mileposts'!$G$5),"Y",IF(AND(H455&gt;='Intersection Mileposts'!$F$6,H455&lt;='Intersection Mileposts'!$G$6),"Y",IF(AND(H455&gt;='Intersection Mileposts'!$F$7,H455&lt;='Intersection Mileposts'!$G$7),"Y",IF(AND(H455&gt;='Intersection Mileposts'!$F$8,H455&lt;='Intersection Mileposts'!$G$8),"Y",IF(AND(H455&gt;='Intersection Mileposts'!$F$9,H455&lt;='Intersection Mileposts'!$G$9),"Y",IF(AND(H455&gt;='Intersection Mileposts'!$F$10,H455&lt;='Intersection Mileposts'!$G$10),"Y",IF(AND(H455&gt;='Intersection Mileposts'!$F$11,H455&lt;='Intersection Mileposts'!$G$11),"Y",IF(AND(H455&gt;='Intersection Mileposts'!$F$12,H455&lt;='Intersection Mileposts'!$G$12),"Y",IF(AND(H455&gt;='Intersection Mileposts'!$F$13,H455&lt;='Intersection Mileposts'!$G$13),"Y",IF(AND(H455&gt;='Intersection Mileposts'!$F$14,H455&lt;='Intersection Mileposts'!$G$14),"Y",IF(AND(H455&gt;='Intersection Mileposts'!$F$15,H455&lt;='Intersection Mileposts'!$G$15),"Y",IF(AND(H455&gt;='Intersection Mileposts'!$F$16,H455&lt;='Intersection Mileposts'!$G$16),"Y",IF(AND(H455&gt;='Intersection Mileposts'!$F$17,H455&lt;='Intersection Mileposts'!$G$17),"Y",IF(AND(H455&gt;='Intersection Mileposts'!$F$18,H455&lt;='Intersection Mileposts'!$G$18),"Y",IF(AND(H455&gt;='Intersection Mileposts'!$F$19,H455&lt;='Intersection Mileposts'!$G$19),"Y",IF(AND(H455&gt;='Intersection Mileposts'!$F$20,H455&lt;='Intersection Mileposts'!$G$20),"Y",IF(AND(H455&gt;='Intersection Mileposts'!$F$21,H455&lt;='Intersection Mileposts'!$G$21),"Y",IF(AND(H455&gt;='Intersection Mileposts'!$F$22,H455&lt;='Intersection Mileposts'!$G$22),"Y",IF(AND(H455&gt;='Intersection Mileposts'!$F$23,H455&lt;='Intersection Mileposts'!$G$23),"Y",IF(AND(H455&gt;='Intersection Mileposts'!$F$24,H455&lt;='Intersection Mileposts'!$G$24),"Y",IF(AND(H455&gt;='Intersection Mileposts'!$F$25,H455&lt;='Intersection Mileposts'!$G$25),"Y",IF(AND(H455&gt;='Intersection Mileposts'!$F$26,H455&lt;='Intersection Mileposts'!$G$26),"Y",IF(AND(H455&gt;='Intersection Mileposts'!$F$27,H455&lt;='Intersection Mileposts'!$G$27),"Y",IF(AND(H455&gt;='Intersection Mileposts'!$F$28,H455&lt;='Intersection Mileposts'!$G$28),"Y",IF(AND(H455&gt;='Intersection Mileposts'!$F$29,H455&lt;='Intersection Mileposts'!$G$29),"Y", IF(AND(H455&gt;='Intersection Mileposts'!$F$30,H455&lt;='Intersection Mileposts'!$G$30),"Y",IF(AND(H455&gt;='Intersection Mileposts'!$F$31,H455&lt;='Intersection Mileposts'!$G$31),"Y",IF(AND(H455&gt;='Intersection Mileposts'!$F$32,H455&lt;='Intersection Mileposts'!$G$32),"Y",IF(AND(H455&gt;='Intersection Mileposts'!$F$33,H455&lt;='Intersection Mileposts'!$G$33),"Y",IF(AND(H455&gt;='Intersection Mileposts'!$F$34,H455&lt;='Intersection Mileposts'!$G$34),"Y",IF(AND(H455&gt;='Intersection Mileposts'!$F$35,H455&lt;='Intersection Mileposts'!$G$35),"Y",IF(AND(H455&gt;='Intersection Mileposts'!$F$36,H455&lt;='Intersection Mileposts'!$G$36),"Y",IF(AND(H455&gt;='Intersection Mileposts'!$F$37,H455&lt;='Intersection Mileposts'!$G$37),"Y",IF(AND(H455&gt;='Intersection Mileposts'!$F$38,H455&lt;='Intersection Mileposts'!$G$38),"Y",IF(AND(H455&gt;='Intersection Mileposts'!$F$39,H455&lt;='Intersection Mileposts'!$G$39),"Y","N"))))))))))))))))))))))))))))))))))))</f>
        <v/>
      </c>
    </row>
    <row r="456" spans="1:46" x14ac:dyDescent="0.35">
      <c r="A456" s="271"/>
      <c r="B456" s="269"/>
      <c r="C456" s="270"/>
      <c r="D456" s="270"/>
      <c r="E456" s="270"/>
      <c r="F456" s="270"/>
      <c r="G456" s="272"/>
      <c r="H456" s="273"/>
      <c r="I456" s="271"/>
      <c r="J456" s="268"/>
      <c r="K456" s="268"/>
      <c r="L456" s="274"/>
      <c r="M456" s="275"/>
      <c r="N456" s="276"/>
      <c r="P456" s="291" t="str">
        <f>IF(R456 = "", "", COUNT($R$4:R456))</f>
        <v/>
      </c>
      <c r="Q456" s="291" t="str">
        <f t="shared" si="57"/>
        <v/>
      </c>
      <c r="R456" s="292" t="str">
        <f t="shared" si="58"/>
        <v/>
      </c>
      <c r="S456" s="293" t="str">
        <f t="shared" si="60"/>
        <v/>
      </c>
      <c r="T456" s="294" t="str">
        <f t="shared" si="61"/>
        <v/>
      </c>
      <c r="U456" s="295" t="str">
        <f t="shared" si="62"/>
        <v/>
      </c>
      <c r="V456" s="296" t="str">
        <f t="shared" si="63"/>
        <v/>
      </c>
      <c r="W456" s="8"/>
      <c r="AR456" s="2" t="str">
        <f t="shared" si="64"/>
        <v/>
      </c>
      <c r="AS456" s="2" t="str">
        <f t="shared" si="59"/>
        <v/>
      </c>
      <c r="AT456" s="2" t="str">
        <f>IF(AR456="","",IF(AND(H456&gt;='Intersection Mileposts'!$F$5,H456&lt;='Intersection Mileposts'!$G$5),"Y",IF(AND(H456&gt;='Intersection Mileposts'!$F$6,H456&lt;='Intersection Mileposts'!$G$6),"Y",IF(AND(H456&gt;='Intersection Mileposts'!$F$7,H456&lt;='Intersection Mileposts'!$G$7),"Y",IF(AND(H456&gt;='Intersection Mileposts'!$F$8,H456&lt;='Intersection Mileposts'!$G$8),"Y",IF(AND(H456&gt;='Intersection Mileposts'!$F$9,H456&lt;='Intersection Mileposts'!$G$9),"Y",IF(AND(H456&gt;='Intersection Mileposts'!$F$10,H456&lt;='Intersection Mileposts'!$G$10),"Y",IF(AND(H456&gt;='Intersection Mileposts'!$F$11,H456&lt;='Intersection Mileposts'!$G$11),"Y",IF(AND(H456&gt;='Intersection Mileposts'!$F$12,H456&lt;='Intersection Mileposts'!$G$12),"Y",IF(AND(H456&gt;='Intersection Mileposts'!$F$13,H456&lt;='Intersection Mileposts'!$G$13),"Y",IF(AND(H456&gt;='Intersection Mileposts'!$F$14,H456&lt;='Intersection Mileposts'!$G$14),"Y",IF(AND(H456&gt;='Intersection Mileposts'!$F$15,H456&lt;='Intersection Mileposts'!$G$15),"Y",IF(AND(H456&gt;='Intersection Mileposts'!$F$16,H456&lt;='Intersection Mileposts'!$G$16),"Y",IF(AND(H456&gt;='Intersection Mileposts'!$F$17,H456&lt;='Intersection Mileposts'!$G$17),"Y",IF(AND(H456&gt;='Intersection Mileposts'!$F$18,H456&lt;='Intersection Mileposts'!$G$18),"Y",IF(AND(H456&gt;='Intersection Mileposts'!$F$19,H456&lt;='Intersection Mileposts'!$G$19),"Y",IF(AND(H456&gt;='Intersection Mileposts'!$F$20,H456&lt;='Intersection Mileposts'!$G$20),"Y",IF(AND(H456&gt;='Intersection Mileposts'!$F$21,H456&lt;='Intersection Mileposts'!$G$21),"Y",IF(AND(H456&gt;='Intersection Mileposts'!$F$22,H456&lt;='Intersection Mileposts'!$G$22),"Y",IF(AND(H456&gt;='Intersection Mileposts'!$F$23,H456&lt;='Intersection Mileposts'!$G$23),"Y",IF(AND(H456&gt;='Intersection Mileposts'!$F$24,H456&lt;='Intersection Mileposts'!$G$24),"Y",IF(AND(H456&gt;='Intersection Mileposts'!$F$25,H456&lt;='Intersection Mileposts'!$G$25),"Y",IF(AND(H456&gt;='Intersection Mileposts'!$F$26,H456&lt;='Intersection Mileposts'!$G$26),"Y",IF(AND(H456&gt;='Intersection Mileposts'!$F$27,H456&lt;='Intersection Mileposts'!$G$27),"Y",IF(AND(H456&gt;='Intersection Mileposts'!$F$28,H456&lt;='Intersection Mileposts'!$G$28),"Y",IF(AND(H456&gt;='Intersection Mileposts'!$F$29,H456&lt;='Intersection Mileposts'!$G$29),"Y", IF(AND(H456&gt;='Intersection Mileposts'!$F$30,H456&lt;='Intersection Mileposts'!$G$30),"Y",IF(AND(H456&gt;='Intersection Mileposts'!$F$31,H456&lt;='Intersection Mileposts'!$G$31),"Y",IF(AND(H456&gt;='Intersection Mileposts'!$F$32,H456&lt;='Intersection Mileposts'!$G$32),"Y",IF(AND(H456&gt;='Intersection Mileposts'!$F$33,H456&lt;='Intersection Mileposts'!$G$33),"Y",IF(AND(H456&gt;='Intersection Mileposts'!$F$34,H456&lt;='Intersection Mileposts'!$G$34),"Y",IF(AND(H456&gt;='Intersection Mileposts'!$F$35,H456&lt;='Intersection Mileposts'!$G$35),"Y",IF(AND(H456&gt;='Intersection Mileposts'!$F$36,H456&lt;='Intersection Mileposts'!$G$36),"Y",IF(AND(H456&gt;='Intersection Mileposts'!$F$37,H456&lt;='Intersection Mileposts'!$G$37),"Y",IF(AND(H456&gt;='Intersection Mileposts'!$F$38,H456&lt;='Intersection Mileposts'!$G$38),"Y",IF(AND(H456&gt;='Intersection Mileposts'!$F$39,H456&lt;='Intersection Mileposts'!$G$39),"Y","N"))))))))))))))))))))))))))))))))))))</f>
        <v/>
      </c>
    </row>
    <row r="457" spans="1:46" x14ac:dyDescent="0.35">
      <c r="A457" s="271"/>
      <c r="B457" s="269"/>
      <c r="C457" s="270"/>
      <c r="D457" s="270"/>
      <c r="E457" s="270"/>
      <c r="F457" s="270"/>
      <c r="G457" s="272"/>
      <c r="H457" s="273"/>
      <c r="I457" s="271"/>
      <c r="J457" s="268"/>
      <c r="K457" s="268"/>
      <c r="L457" s="274"/>
      <c r="M457" s="275"/>
      <c r="N457" s="276"/>
      <c r="P457" s="291" t="str">
        <f>IF(R457 = "", "", COUNT($R$4:R457))</f>
        <v/>
      </c>
      <c r="Q457" s="291" t="str">
        <f t="shared" si="57"/>
        <v/>
      </c>
      <c r="R457" s="292" t="str">
        <f t="shared" si="58"/>
        <v/>
      </c>
      <c r="S457" s="293" t="str">
        <f t="shared" si="60"/>
        <v/>
      </c>
      <c r="T457" s="294" t="str">
        <f t="shared" si="61"/>
        <v/>
      </c>
      <c r="U457" s="295" t="str">
        <f t="shared" si="62"/>
        <v/>
      </c>
      <c r="V457" s="296" t="str">
        <f t="shared" si="63"/>
        <v/>
      </c>
      <c r="W457" s="8"/>
      <c r="AR457" s="2" t="str">
        <f t="shared" si="64"/>
        <v/>
      </c>
      <c r="AS457" s="2" t="str">
        <f t="shared" si="59"/>
        <v/>
      </c>
      <c r="AT457" s="2" t="str">
        <f>IF(AR457="","",IF(AND(H457&gt;='Intersection Mileposts'!$F$5,H457&lt;='Intersection Mileposts'!$G$5),"Y",IF(AND(H457&gt;='Intersection Mileposts'!$F$6,H457&lt;='Intersection Mileposts'!$G$6),"Y",IF(AND(H457&gt;='Intersection Mileposts'!$F$7,H457&lt;='Intersection Mileposts'!$G$7),"Y",IF(AND(H457&gt;='Intersection Mileposts'!$F$8,H457&lt;='Intersection Mileposts'!$G$8),"Y",IF(AND(H457&gt;='Intersection Mileposts'!$F$9,H457&lt;='Intersection Mileposts'!$G$9),"Y",IF(AND(H457&gt;='Intersection Mileposts'!$F$10,H457&lt;='Intersection Mileposts'!$G$10),"Y",IF(AND(H457&gt;='Intersection Mileposts'!$F$11,H457&lt;='Intersection Mileposts'!$G$11),"Y",IF(AND(H457&gt;='Intersection Mileposts'!$F$12,H457&lt;='Intersection Mileposts'!$G$12),"Y",IF(AND(H457&gt;='Intersection Mileposts'!$F$13,H457&lt;='Intersection Mileposts'!$G$13),"Y",IF(AND(H457&gt;='Intersection Mileposts'!$F$14,H457&lt;='Intersection Mileposts'!$G$14),"Y",IF(AND(H457&gt;='Intersection Mileposts'!$F$15,H457&lt;='Intersection Mileposts'!$G$15),"Y",IF(AND(H457&gt;='Intersection Mileposts'!$F$16,H457&lt;='Intersection Mileposts'!$G$16),"Y",IF(AND(H457&gt;='Intersection Mileposts'!$F$17,H457&lt;='Intersection Mileposts'!$G$17),"Y",IF(AND(H457&gt;='Intersection Mileposts'!$F$18,H457&lt;='Intersection Mileposts'!$G$18),"Y",IF(AND(H457&gt;='Intersection Mileposts'!$F$19,H457&lt;='Intersection Mileposts'!$G$19),"Y",IF(AND(H457&gt;='Intersection Mileposts'!$F$20,H457&lt;='Intersection Mileposts'!$G$20),"Y",IF(AND(H457&gt;='Intersection Mileposts'!$F$21,H457&lt;='Intersection Mileposts'!$G$21),"Y",IF(AND(H457&gt;='Intersection Mileposts'!$F$22,H457&lt;='Intersection Mileposts'!$G$22),"Y",IF(AND(H457&gt;='Intersection Mileposts'!$F$23,H457&lt;='Intersection Mileposts'!$G$23),"Y",IF(AND(H457&gt;='Intersection Mileposts'!$F$24,H457&lt;='Intersection Mileposts'!$G$24),"Y",IF(AND(H457&gt;='Intersection Mileposts'!$F$25,H457&lt;='Intersection Mileposts'!$G$25),"Y",IF(AND(H457&gt;='Intersection Mileposts'!$F$26,H457&lt;='Intersection Mileposts'!$G$26),"Y",IF(AND(H457&gt;='Intersection Mileposts'!$F$27,H457&lt;='Intersection Mileposts'!$G$27),"Y",IF(AND(H457&gt;='Intersection Mileposts'!$F$28,H457&lt;='Intersection Mileposts'!$G$28),"Y",IF(AND(H457&gt;='Intersection Mileposts'!$F$29,H457&lt;='Intersection Mileposts'!$G$29),"Y", IF(AND(H457&gt;='Intersection Mileposts'!$F$30,H457&lt;='Intersection Mileposts'!$G$30),"Y",IF(AND(H457&gt;='Intersection Mileposts'!$F$31,H457&lt;='Intersection Mileposts'!$G$31),"Y",IF(AND(H457&gt;='Intersection Mileposts'!$F$32,H457&lt;='Intersection Mileposts'!$G$32),"Y",IF(AND(H457&gt;='Intersection Mileposts'!$F$33,H457&lt;='Intersection Mileposts'!$G$33),"Y",IF(AND(H457&gt;='Intersection Mileposts'!$F$34,H457&lt;='Intersection Mileposts'!$G$34),"Y",IF(AND(H457&gt;='Intersection Mileposts'!$F$35,H457&lt;='Intersection Mileposts'!$G$35),"Y",IF(AND(H457&gt;='Intersection Mileposts'!$F$36,H457&lt;='Intersection Mileposts'!$G$36),"Y",IF(AND(H457&gt;='Intersection Mileposts'!$F$37,H457&lt;='Intersection Mileposts'!$G$37),"Y",IF(AND(H457&gt;='Intersection Mileposts'!$F$38,H457&lt;='Intersection Mileposts'!$G$38),"Y",IF(AND(H457&gt;='Intersection Mileposts'!$F$39,H457&lt;='Intersection Mileposts'!$G$39),"Y","N"))))))))))))))))))))))))))))))))))))</f>
        <v/>
      </c>
    </row>
    <row r="458" spans="1:46" x14ac:dyDescent="0.35">
      <c r="A458" s="271"/>
      <c r="B458" s="269"/>
      <c r="C458" s="270"/>
      <c r="D458" s="270"/>
      <c r="E458" s="270"/>
      <c r="F458" s="270"/>
      <c r="G458" s="272"/>
      <c r="H458" s="273"/>
      <c r="I458" s="271"/>
      <c r="J458" s="268"/>
      <c r="K458" s="268"/>
      <c r="L458" s="274"/>
      <c r="M458" s="275"/>
      <c r="N458" s="276"/>
      <c r="P458" s="291" t="str">
        <f>IF(R458 = "", "", COUNT($R$4:R458))</f>
        <v/>
      </c>
      <c r="Q458" s="291" t="str">
        <f t="shared" si="57"/>
        <v/>
      </c>
      <c r="R458" s="292" t="str">
        <f t="shared" si="58"/>
        <v/>
      </c>
      <c r="S458" s="293" t="str">
        <f t="shared" si="60"/>
        <v/>
      </c>
      <c r="T458" s="294" t="str">
        <f t="shared" si="61"/>
        <v/>
      </c>
      <c r="U458" s="295" t="str">
        <f t="shared" si="62"/>
        <v/>
      </c>
      <c r="V458" s="296" t="str">
        <f t="shared" si="63"/>
        <v/>
      </c>
      <c r="W458" s="8"/>
      <c r="AR458" s="2" t="str">
        <f t="shared" si="64"/>
        <v/>
      </c>
      <c r="AS458" s="2" t="str">
        <f t="shared" si="59"/>
        <v/>
      </c>
      <c r="AT458" s="2" t="str">
        <f>IF(AR458="","",IF(AND(H458&gt;='Intersection Mileposts'!$F$5,H458&lt;='Intersection Mileposts'!$G$5),"Y",IF(AND(H458&gt;='Intersection Mileposts'!$F$6,H458&lt;='Intersection Mileposts'!$G$6),"Y",IF(AND(H458&gt;='Intersection Mileposts'!$F$7,H458&lt;='Intersection Mileposts'!$G$7),"Y",IF(AND(H458&gt;='Intersection Mileposts'!$F$8,H458&lt;='Intersection Mileposts'!$G$8),"Y",IF(AND(H458&gt;='Intersection Mileposts'!$F$9,H458&lt;='Intersection Mileposts'!$G$9),"Y",IF(AND(H458&gt;='Intersection Mileposts'!$F$10,H458&lt;='Intersection Mileposts'!$G$10),"Y",IF(AND(H458&gt;='Intersection Mileposts'!$F$11,H458&lt;='Intersection Mileposts'!$G$11),"Y",IF(AND(H458&gt;='Intersection Mileposts'!$F$12,H458&lt;='Intersection Mileposts'!$G$12),"Y",IF(AND(H458&gt;='Intersection Mileposts'!$F$13,H458&lt;='Intersection Mileposts'!$G$13),"Y",IF(AND(H458&gt;='Intersection Mileposts'!$F$14,H458&lt;='Intersection Mileposts'!$G$14),"Y",IF(AND(H458&gt;='Intersection Mileposts'!$F$15,H458&lt;='Intersection Mileposts'!$G$15),"Y",IF(AND(H458&gt;='Intersection Mileposts'!$F$16,H458&lt;='Intersection Mileposts'!$G$16),"Y",IF(AND(H458&gt;='Intersection Mileposts'!$F$17,H458&lt;='Intersection Mileposts'!$G$17),"Y",IF(AND(H458&gt;='Intersection Mileposts'!$F$18,H458&lt;='Intersection Mileposts'!$G$18),"Y",IF(AND(H458&gt;='Intersection Mileposts'!$F$19,H458&lt;='Intersection Mileposts'!$G$19),"Y",IF(AND(H458&gt;='Intersection Mileposts'!$F$20,H458&lt;='Intersection Mileposts'!$G$20),"Y",IF(AND(H458&gt;='Intersection Mileposts'!$F$21,H458&lt;='Intersection Mileposts'!$G$21),"Y",IF(AND(H458&gt;='Intersection Mileposts'!$F$22,H458&lt;='Intersection Mileposts'!$G$22),"Y",IF(AND(H458&gt;='Intersection Mileposts'!$F$23,H458&lt;='Intersection Mileposts'!$G$23),"Y",IF(AND(H458&gt;='Intersection Mileposts'!$F$24,H458&lt;='Intersection Mileposts'!$G$24),"Y",IF(AND(H458&gt;='Intersection Mileposts'!$F$25,H458&lt;='Intersection Mileposts'!$G$25),"Y",IF(AND(H458&gt;='Intersection Mileposts'!$F$26,H458&lt;='Intersection Mileposts'!$G$26),"Y",IF(AND(H458&gt;='Intersection Mileposts'!$F$27,H458&lt;='Intersection Mileposts'!$G$27),"Y",IF(AND(H458&gt;='Intersection Mileposts'!$F$28,H458&lt;='Intersection Mileposts'!$G$28),"Y",IF(AND(H458&gt;='Intersection Mileposts'!$F$29,H458&lt;='Intersection Mileposts'!$G$29),"Y", IF(AND(H458&gt;='Intersection Mileposts'!$F$30,H458&lt;='Intersection Mileposts'!$G$30),"Y",IF(AND(H458&gt;='Intersection Mileposts'!$F$31,H458&lt;='Intersection Mileposts'!$G$31),"Y",IF(AND(H458&gt;='Intersection Mileposts'!$F$32,H458&lt;='Intersection Mileposts'!$G$32),"Y",IF(AND(H458&gt;='Intersection Mileposts'!$F$33,H458&lt;='Intersection Mileposts'!$G$33),"Y",IF(AND(H458&gt;='Intersection Mileposts'!$F$34,H458&lt;='Intersection Mileposts'!$G$34),"Y",IF(AND(H458&gt;='Intersection Mileposts'!$F$35,H458&lt;='Intersection Mileposts'!$G$35),"Y",IF(AND(H458&gt;='Intersection Mileposts'!$F$36,H458&lt;='Intersection Mileposts'!$G$36),"Y",IF(AND(H458&gt;='Intersection Mileposts'!$F$37,H458&lt;='Intersection Mileposts'!$G$37),"Y",IF(AND(H458&gt;='Intersection Mileposts'!$F$38,H458&lt;='Intersection Mileposts'!$G$38),"Y",IF(AND(H458&gt;='Intersection Mileposts'!$F$39,H458&lt;='Intersection Mileposts'!$G$39),"Y","N"))))))))))))))))))))))))))))))))))))</f>
        <v/>
      </c>
    </row>
    <row r="459" spans="1:46" x14ac:dyDescent="0.35">
      <c r="A459" s="271"/>
      <c r="B459" s="269"/>
      <c r="C459" s="270"/>
      <c r="D459" s="270"/>
      <c r="E459" s="270"/>
      <c r="F459" s="270"/>
      <c r="G459" s="272"/>
      <c r="H459" s="273"/>
      <c r="I459" s="271"/>
      <c r="J459" s="268"/>
      <c r="K459" s="268"/>
      <c r="L459" s="274"/>
      <c r="M459" s="275"/>
      <c r="N459" s="276"/>
      <c r="P459" s="291" t="str">
        <f>IF(R459 = "", "", COUNT($R$4:R459))</f>
        <v/>
      </c>
      <c r="Q459" s="291" t="str">
        <f t="shared" si="57"/>
        <v/>
      </c>
      <c r="R459" s="292" t="str">
        <f t="shared" si="58"/>
        <v/>
      </c>
      <c r="S459" s="293" t="str">
        <f t="shared" si="60"/>
        <v/>
      </c>
      <c r="T459" s="294" t="str">
        <f t="shared" si="61"/>
        <v/>
      </c>
      <c r="U459" s="295" t="str">
        <f t="shared" si="62"/>
        <v/>
      </c>
      <c r="V459" s="296" t="str">
        <f t="shared" si="63"/>
        <v/>
      </c>
      <c r="W459" s="8"/>
      <c r="AR459" s="2" t="str">
        <f t="shared" si="64"/>
        <v/>
      </c>
      <c r="AS459" s="2" t="str">
        <f t="shared" si="59"/>
        <v/>
      </c>
      <c r="AT459" s="2" t="str">
        <f>IF(AR459="","",IF(AND(H459&gt;='Intersection Mileposts'!$F$5,H459&lt;='Intersection Mileposts'!$G$5),"Y",IF(AND(H459&gt;='Intersection Mileposts'!$F$6,H459&lt;='Intersection Mileposts'!$G$6),"Y",IF(AND(H459&gt;='Intersection Mileposts'!$F$7,H459&lt;='Intersection Mileposts'!$G$7),"Y",IF(AND(H459&gt;='Intersection Mileposts'!$F$8,H459&lt;='Intersection Mileposts'!$G$8),"Y",IF(AND(H459&gt;='Intersection Mileposts'!$F$9,H459&lt;='Intersection Mileposts'!$G$9),"Y",IF(AND(H459&gt;='Intersection Mileposts'!$F$10,H459&lt;='Intersection Mileposts'!$G$10),"Y",IF(AND(H459&gt;='Intersection Mileposts'!$F$11,H459&lt;='Intersection Mileposts'!$G$11),"Y",IF(AND(H459&gt;='Intersection Mileposts'!$F$12,H459&lt;='Intersection Mileposts'!$G$12),"Y",IF(AND(H459&gt;='Intersection Mileposts'!$F$13,H459&lt;='Intersection Mileposts'!$G$13),"Y",IF(AND(H459&gt;='Intersection Mileposts'!$F$14,H459&lt;='Intersection Mileposts'!$G$14),"Y",IF(AND(H459&gt;='Intersection Mileposts'!$F$15,H459&lt;='Intersection Mileposts'!$G$15),"Y",IF(AND(H459&gt;='Intersection Mileposts'!$F$16,H459&lt;='Intersection Mileposts'!$G$16),"Y",IF(AND(H459&gt;='Intersection Mileposts'!$F$17,H459&lt;='Intersection Mileposts'!$G$17),"Y",IF(AND(H459&gt;='Intersection Mileposts'!$F$18,H459&lt;='Intersection Mileposts'!$G$18),"Y",IF(AND(H459&gt;='Intersection Mileposts'!$F$19,H459&lt;='Intersection Mileposts'!$G$19),"Y",IF(AND(H459&gt;='Intersection Mileposts'!$F$20,H459&lt;='Intersection Mileposts'!$G$20),"Y",IF(AND(H459&gt;='Intersection Mileposts'!$F$21,H459&lt;='Intersection Mileposts'!$G$21),"Y",IF(AND(H459&gt;='Intersection Mileposts'!$F$22,H459&lt;='Intersection Mileposts'!$G$22),"Y",IF(AND(H459&gt;='Intersection Mileposts'!$F$23,H459&lt;='Intersection Mileposts'!$G$23),"Y",IF(AND(H459&gt;='Intersection Mileposts'!$F$24,H459&lt;='Intersection Mileposts'!$G$24),"Y",IF(AND(H459&gt;='Intersection Mileposts'!$F$25,H459&lt;='Intersection Mileposts'!$G$25),"Y",IF(AND(H459&gt;='Intersection Mileposts'!$F$26,H459&lt;='Intersection Mileposts'!$G$26),"Y",IF(AND(H459&gt;='Intersection Mileposts'!$F$27,H459&lt;='Intersection Mileposts'!$G$27),"Y",IF(AND(H459&gt;='Intersection Mileposts'!$F$28,H459&lt;='Intersection Mileposts'!$G$28),"Y",IF(AND(H459&gt;='Intersection Mileposts'!$F$29,H459&lt;='Intersection Mileposts'!$G$29),"Y", IF(AND(H459&gt;='Intersection Mileposts'!$F$30,H459&lt;='Intersection Mileposts'!$G$30),"Y",IF(AND(H459&gt;='Intersection Mileposts'!$F$31,H459&lt;='Intersection Mileposts'!$G$31),"Y",IF(AND(H459&gt;='Intersection Mileposts'!$F$32,H459&lt;='Intersection Mileposts'!$G$32),"Y",IF(AND(H459&gt;='Intersection Mileposts'!$F$33,H459&lt;='Intersection Mileposts'!$G$33),"Y",IF(AND(H459&gt;='Intersection Mileposts'!$F$34,H459&lt;='Intersection Mileposts'!$G$34),"Y",IF(AND(H459&gt;='Intersection Mileposts'!$F$35,H459&lt;='Intersection Mileposts'!$G$35),"Y",IF(AND(H459&gt;='Intersection Mileposts'!$F$36,H459&lt;='Intersection Mileposts'!$G$36),"Y",IF(AND(H459&gt;='Intersection Mileposts'!$F$37,H459&lt;='Intersection Mileposts'!$G$37),"Y",IF(AND(H459&gt;='Intersection Mileposts'!$F$38,H459&lt;='Intersection Mileposts'!$G$38),"Y",IF(AND(H459&gt;='Intersection Mileposts'!$F$39,H459&lt;='Intersection Mileposts'!$G$39),"Y","N"))))))))))))))))))))))))))))))))))))</f>
        <v/>
      </c>
    </row>
    <row r="460" spans="1:46" x14ac:dyDescent="0.35">
      <c r="A460" s="271"/>
      <c r="B460" s="269"/>
      <c r="C460" s="270"/>
      <c r="D460" s="270"/>
      <c r="E460" s="270"/>
      <c r="F460" s="270"/>
      <c r="G460" s="272"/>
      <c r="H460" s="273"/>
      <c r="I460" s="271"/>
      <c r="J460" s="268"/>
      <c r="K460" s="268"/>
      <c r="L460" s="274"/>
      <c r="M460" s="275"/>
      <c r="N460" s="276"/>
      <c r="P460" s="291" t="str">
        <f>IF(R460 = "", "", COUNT($R$4:R460))</f>
        <v/>
      </c>
      <c r="Q460" s="291" t="str">
        <f t="shared" si="57"/>
        <v/>
      </c>
      <c r="R460" s="292" t="str">
        <f t="shared" si="58"/>
        <v/>
      </c>
      <c r="S460" s="293" t="str">
        <f t="shared" si="60"/>
        <v/>
      </c>
      <c r="T460" s="294" t="str">
        <f t="shared" si="61"/>
        <v/>
      </c>
      <c r="U460" s="295" t="str">
        <f t="shared" si="62"/>
        <v/>
      </c>
      <c r="V460" s="296" t="str">
        <f t="shared" si="63"/>
        <v/>
      </c>
      <c r="W460" s="8"/>
      <c r="AR460" s="2" t="str">
        <f t="shared" si="64"/>
        <v/>
      </c>
      <c r="AS460" s="2" t="str">
        <f t="shared" si="59"/>
        <v/>
      </c>
      <c r="AT460" s="2" t="str">
        <f>IF(AR460="","",IF(AND(H460&gt;='Intersection Mileposts'!$F$5,H460&lt;='Intersection Mileposts'!$G$5),"Y",IF(AND(H460&gt;='Intersection Mileposts'!$F$6,H460&lt;='Intersection Mileposts'!$G$6),"Y",IF(AND(H460&gt;='Intersection Mileposts'!$F$7,H460&lt;='Intersection Mileposts'!$G$7),"Y",IF(AND(H460&gt;='Intersection Mileposts'!$F$8,H460&lt;='Intersection Mileposts'!$G$8),"Y",IF(AND(H460&gt;='Intersection Mileposts'!$F$9,H460&lt;='Intersection Mileposts'!$G$9),"Y",IF(AND(H460&gt;='Intersection Mileposts'!$F$10,H460&lt;='Intersection Mileposts'!$G$10),"Y",IF(AND(H460&gt;='Intersection Mileposts'!$F$11,H460&lt;='Intersection Mileposts'!$G$11),"Y",IF(AND(H460&gt;='Intersection Mileposts'!$F$12,H460&lt;='Intersection Mileposts'!$G$12),"Y",IF(AND(H460&gt;='Intersection Mileposts'!$F$13,H460&lt;='Intersection Mileposts'!$G$13),"Y",IF(AND(H460&gt;='Intersection Mileposts'!$F$14,H460&lt;='Intersection Mileposts'!$G$14),"Y",IF(AND(H460&gt;='Intersection Mileposts'!$F$15,H460&lt;='Intersection Mileposts'!$G$15),"Y",IF(AND(H460&gt;='Intersection Mileposts'!$F$16,H460&lt;='Intersection Mileposts'!$G$16),"Y",IF(AND(H460&gt;='Intersection Mileposts'!$F$17,H460&lt;='Intersection Mileposts'!$G$17),"Y",IF(AND(H460&gt;='Intersection Mileposts'!$F$18,H460&lt;='Intersection Mileposts'!$G$18),"Y",IF(AND(H460&gt;='Intersection Mileposts'!$F$19,H460&lt;='Intersection Mileposts'!$G$19),"Y",IF(AND(H460&gt;='Intersection Mileposts'!$F$20,H460&lt;='Intersection Mileposts'!$G$20),"Y",IF(AND(H460&gt;='Intersection Mileposts'!$F$21,H460&lt;='Intersection Mileposts'!$G$21),"Y",IF(AND(H460&gt;='Intersection Mileposts'!$F$22,H460&lt;='Intersection Mileposts'!$G$22),"Y",IF(AND(H460&gt;='Intersection Mileposts'!$F$23,H460&lt;='Intersection Mileposts'!$G$23),"Y",IF(AND(H460&gt;='Intersection Mileposts'!$F$24,H460&lt;='Intersection Mileposts'!$G$24),"Y",IF(AND(H460&gt;='Intersection Mileposts'!$F$25,H460&lt;='Intersection Mileposts'!$G$25),"Y",IF(AND(H460&gt;='Intersection Mileposts'!$F$26,H460&lt;='Intersection Mileposts'!$G$26),"Y",IF(AND(H460&gt;='Intersection Mileposts'!$F$27,H460&lt;='Intersection Mileposts'!$G$27),"Y",IF(AND(H460&gt;='Intersection Mileposts'!$F$28,H460&lt;='Intersection Mileposts'!$G$28),"Y",IF(AND(H460&gt;='Intersection Mileposts'!$F$29,H460&lt;='Intersection Mileposts'!$G$29),"Y", IF(AND(H460&gt;='Intersection Mileposts'!$F$30,H460&lt;='Intersection Mileposts'!$G$30),"Y",IF(AND(H460&gt;='Intersection Mileposts'!$F$31,H460&lt;='Intersection Mileposts'!$G$31),"Y",IF(AND(H460&gt;='Intersection Mileposts'!$F$32,H460&lt;='Intersection Mileposts'!$G$32),"Y",IF(AND(H460&gt;='Intersection Mileposts'!$F$33,H460&lt;='Intersection Mileposts'!$G$33),"Y",IF(AND(H460&gt;='Intersection Mileposts'!$F$34,H460&lt;='Intersection Mileposts'!$G$34),"Y",IF(AND(H460&gt;='Intersection Mileposts'!$F$35,H460&lt;='Intersection Mileposts'!$G$35),"Y",IF(AND(H460&gt;='Intersection Mileposts'!$F$36,H460&lt;='Intersection Mileposts'!$G$36),"Y",IF(AND(H460&gt;='Intersection Mileposts'!$F$37,H460&lt;='Intersection Mileposts'!$G$37),"Y",IF(AND(H460&gt;='Intersection Mileposts'!$F$38,H460&lt;='Intersection Mileposts'!$G$38),"Y",IF(AND(H460&gt;='Intersection Mileposts'!$F$39,H460&lt;='Intersection Mileposts'!$G$39),"Y","N"))))))))))))))))))))))))))))))))))))</f>
        <v/>
      </c>
    </row>
    <row r="461" spans="1:46" x14ac:dyDescent="0.35">
      <c r="A461" s="271"/>
      <c r="B461" s="269"/>
      <c r="C461" s="270"/>
      <c r="D461" s="270"/>
      <c r="E461" s="270"/>
      <c r="F461" s="270"/>
      <c r="G461" s="272"/>
      <c r="H461" s="273"/>
      <c r="I461" s="271"/>
      <c r="J461" s="268"/>
      <c r="K461" s="268"/>
      <c r="L461" s="274"/>
      <c r="M461" s="275"/>
      <c r="N461" s="276"/>
      <c r="P461" s="291" t="str">
        <f>IF(R461 = "", "", COUNT($R$4:R461))</f>
        <v/>
      </c>
      <c r="Q461" s="291" t="str">
        <f t="shared" si="57"/>
        <v/>
      </c>
      <c r="R461" s="292" t="str">
        <f t="shared" si="58"/>
        <v/>
      </c>
      <c r="S461" s="293" t="str">
        <f t="shared" si="60"/>
        <v/>
      </c>
      <c r="T461" s="294" t="str">
        <f t="shared" si="61"/>
        <v/>
      </c>
      <c r="U461" s="295" t="str">
        <f t="shared" si="62"/>
        <v/>
      </c>
      <c r="V461" s="296" t="str">
        <f t="shared" si="63"/>
        <v/>
      </c>
      <c r="W461" s="8"/>
      <c r="AR461" s="2" t="str">
        <f t="shared" si="64"/>
        <v/>
      </c>
      <c r="AS461" s="2" t="str">
        <f t="shared" si="59"/>
        <v/>
      </c>
      <c r="AT461" s="2" t="str">
        <f>IF(AR461="","",IF(AND(H461&gt;='Intersection Mileposts'!$F$5,H461&lt;='Intersection Mileposts'!$G$5),"Y",IF(AND(H461&gt;='Intersection Mileposts'!$F$6,H461&lt;='Intersection Mileposts'!$G$6),"Y",IF(AND(H461&gt;='Intersection Mileposts'!$F$7,H461&lt;='Intersection Mileposts'!$G$7),"Y",IF(AND(H461&gt;='Intersection Mileposts'!$F$8,H461&lt;='Intersection Mileposts'!$G$8),"Y",IF(AND(H461&gt;='Intersection Mileposts'!$F$9,H461&lt;='Intersection Mileposts'!$G$9),"Y",IF(AND(H461&gt;='Intersection Mileposts'!$F$10,H461&lt;='Intersection Mileposts'!$G$10),"Y",IF(AND(H461&gt;='Intersection Mileposts'!$F$11,H461&lt;='Intersection Mileposts'!$G$11),"Y",IF(AND(H461&gt;='Intersection Mileposts'!$F$12,H461&lt;='Intersection Mileposts'!$G$12),"Y",IF(AND(H461&gt;='Intersection Mileposts'!$F$13,H461&lt;='Intersection Mileposts'!$G$13),"Y",IF(AND(H461&gt;='Intersection Mileposts'!$F$14,H461&lt;='Intersection Mileposts'!$G$14),"Y",IF(AND(H461&gt;='Intersection Mileposts'!$F$15,H461&lt;='Intersection Mileposts'!$G$15),"Y",IF(AND(H461&gt;='Intersection Mileposts'!$F$16,H461&lt;='Intersection Mileposts'!$G$16),"Y",IF(AND(H461&gt;='Intersection Mileposts'!$F$17,H461&lt;='Intersection Mileposts'!$G$17),"Y",IF(AND(H461&gt;='Intersection Mileposts'!$F$18,H461&lt;='Intersection Mileposts'!$G$18),"Y",IF(AND(H461&gt;='Intersection Mileposts'!$F$19,H461&lt;='Intersection Mileposts'!$G$19),"Y",IF(AND(H461&gt;='Intersection Mileposts'!$F$20,H461&lt;='Intersection Mileposts'!$G$20),"Y",IF(AND(H461&gt;='Intersection Mileposts'!$F$21,H461&lt;='Intersection Mileposts'!$G$21),"Y",IF(AND(H461&gt;='Intersection Mileposts'!$F$22,H461&lt;='Intersection Mileposts'!$G$22),"Y",IF(AND(H461&gt;='Intersection Mileposts'!$F$23,H461&lt;='Intersection Mileposts'!$G$23),"Y",IF(AND(H461&gt;='Intersection Mileposts'!$F$24,H461&lt;='Intersection Mileposts'!$G$24),"Y",IF(AND(H461&gt;='Intersection Mileposts'!$F$25,H461&lt;='Intersection Mileposts'!$G$25),"Y",IF(AND(H461&gt;='Intersection Mileposts'!$F$26,H461&lt;='Intersection Mileposts'!$G$26),"Y",IF(AND(H461&gt;='Intersection Mileposts'!$F$27,H461&lt;='Intersection Mileposts'!$G$27),"Y",IF(AND(H461&gt;='Intersection Mileposts'!$F$28,H461&lt;='Intersection Mileposts'!$G$28),"Y",IF(AND(H461&gt;='Intersection Mileposts'!$F$29,H461&lt;='Intersection Mileposts'!$G$29),"Y", IF(AND(H461&gt;='Intersection Mileposts'!$F$30,H461&lt;='Intersection Mileposts'!$G$30),"Y",IF(AND(H461&gt;='Intersection Mileposts'!$F$31,H461&lt;='Intersection Mileposts'!$G$31),"Y",IF(AND(H461&gt;='Intersection Mileposts'!$F$32,H461&lt;='Intersection Mileposts'!$G$32),"Y",IF(AND(H461&gt;='Intersection Mileposts'!$F$33,H461&lt;='Intersection Mileposts'!$G$33),"Y",IF(AND(H461&gt;='Intersection Mileposts'!$F$34,H461&lt;='Intersection Mileposts'!$G$34),"Y",IF(AND(H461&gt;='Intersection Mileposts'!$F$35,H461&lt;='Intersection Mileposts'!$G$35),"Y",IF(AND(H461&gt;='Intersection Mileposts'!$F$36,H461&lt;='Intersection Mileposts'!$G$36),"Y",IF(AND(H461&gt;='Intersection Mileposts'!$F$37,H461&lt;='Intersection Mileposts'!$G$37),"Y",IF(AND(H461&gt;='Intersection Mileposts'!$F$38,H461&lt;='Intersection Mileposts'!$G$38),"Y",IF(AND(H461&gt;='Intersection Mileposts'!$F$39,H461&lt;='Intersection Mileposts'!$G$39),"Y","N"))))))))))))))))))))))))))))))))))))</f>
        <v/>
      </c>
    </row>
    <row r="462" spans="1:46" x14ac:dyDescent="0.35">
      <c r="A462" s="271"/>
      <c r="B462" s="269"/>
      <c r="C462" s="270"/>
      <c r="D462" s="270"/>
      <c r="E462" s="270"/>
      <c r="F462" s="270"/>
      <c r="G462" s="272"/>
      <c r="H462" s="273"/>
      <c r="I462" s="271"/>
      <c r="J462" s="268"/>
      <c r="K462" s="268"/>
      <c r="L462" s="274"/>
      <c r="M462" s="275"/>
      <c r="N462" s="276"/>
      <c r="P462" s="291" t="str">
        <f>IF(R462 = "", "", COUNT($R$4:R462))</f>
        <v/>
      </c>
      <c r="Q462" s="291" t="str">
        <f t="shared" si="57"/>
        <v/>
      </c>
      <c r="R462" s="292" t="str">
        <f t="shared" si="58"/>
        <v/>
      </c>
      <c r="S462" s="293" t="str">
        <f t="shared" si="60"/>
        <v/>
      </c>
      <c r="T462" s="294" t="str">
        <f t="shared" si="61"/>
        <v/>
      </c>
      <c r="U462" s="295" t="str">
        <f t="shared" si="62"/>
        <v/>
      </c>
      <c r="V462" s="296" t="str">
        <f t="shared" si="63"/>
        <v/>
      </c>
      <c r="W462" s="8"/>
      <c r="AR462" s="2" t="str">
        <f t="shared" si="64"/>
        <v/>
      </c>
      <c r="AS462" s="2" t="str">
        <f t="shared" si="59"/>
        <v/>
      </c>
      <c r="AT462" s="2" t="str">
        <f>IF(AR462="","",IF(AND(H462&gt;='Intersection Mileposts'!$F$5,H462&lt;='Intersection Mileposts'!$G$5),"Y",IF(AND(H462&gt;='Intersection Mileposts'!$F$6,H462&lt;='Intersection Mileposts'!$G$6),"Y",IF(AND(H462&gt;='Intersection Mileposts'!$F$7,H462&lt;='Intersection Mileposts'!$G$7),"Y",IF(AND(H462&gt;='Intersection Mileposts'!$F$8,H462&lt;='Intersection Mileposts'!$G$8),"Y",IF(AND(H462&gt;='Intersection Mileposts'!$F$9,H462&lt;='Intersection Mileposts'!$G$9),"Y",IF(AND(H462&gt;='Intersection Mileposts'!$F$10,H462&lt;='Intersection Mileposts'!$G$10),"Y",IF(AND(H462&gt;='Intersection Mileposts'!$F$11,H462&lt;='Intersection Mileposts'!$G$11),"Y",IF(AND(H462&gt;='Intersection Mileposts'!$F$12,H462&lt;='Intersection Mileposts'!$G$12),"Y",IF(AND(H462&gt;='Intersection Mileposts'!$F$13,H462&lt;='Intersection Mileposts'!$G$13),"Y",IF(AND(H462&gt;='Intersection Mileposts'!$F$14,H462&lt;='Intersection Mileposts'!$G$14),"Y",IF(AND(H462&gt;='Intersection Mileposts'!$F$15,H462&lt;='Intersection Mileposts'!$G$15),"Y",IF(AND(H462&gt;='Intersection Mileposts'!$F$16,H462&lt;='Intersection Mileposts'!$G$16),"Y",IF(AND(H462&gt;='Intersection Mileposts'!$F$17,H462&lt;='Intersection Mileposts'!$G$17),"Y",IF(AND(H462&gt;='Intersection Mileposts'!$F$18,H462&lt;='Intersection Mileposts'!$G$18),"Y",IF(AND(H462&gt;='Intersection Mileposts'!$F$19,H462&lt;='Intersection Mileposts'!$G$19),"Y",IF(AND(H462&gt;='Intersection Mileposts'!$F$20,H462&lt;='Intersection Mileposts'!$G$20),"Y",IF(AND(H462&gt;='Intersection Mileposts'!$F$21,H462&lt;='Intersection Mileposts'!$G$21),"Y",IF(AND(H462&gt;='Intersection Mileposts'!$F$22,H462&lt;='Intersection Mileposts'!$G$22),"Y",IF(AND(H462&gt;='Intersection Mileposts'!$F$23,H462&lt;='Intersection Mileposts'!$G$23),"Y",IF(AND(H462&gt;='Intersection Mileposts'!$F$24,H462&lt;='Intersection Mileposts'!$G$24),"Y",IF(AND(H462&gt;='Intersection Mileposts'!$F$25,H462&lt;='Intersection Mileposts'!$G$25),"Y",IF(AND(H462&gt;='Intersection Mileposts'!$F$26,H462&lt;='Intersection Mileposts'!$G$26),"Y",IF(AND(H462&gt;='Intersection Mileposts'!$F$27,H462&lt;='Intersection Mileposts'!$G$27),"Y",IF(AND(H462&gt;='Intersection Mileposts'!$F$28,H462&lt;='Intersection Mileposts'!$G$28),"Y",IF(AND(H462&gt;='Intersection Mileposts'!$F$29,H462&lt;='Intersection Mileposts'!$G$29),"Y", IF(AND(H462&gt;='Intersection Mileposts'!$F$30,H462&lt;='Intersection Mileposts'!$G$30),"Y",IF(AND(H462&gt;='Intersection Mileposts'!$F$31,H462&lt;='Intersection Mileposts'!$G$31),"Y",IF(AND(H462&gt;='Intersection Mileposts'!$F$32,H462&lt;='Intersection Mileposts'!$G$32),"Y",IF(AND(H462&gt;='Intersection Mileposts'!$F$33,H462&lt;='Intersection Mileposts'!$G$33),"Y",IF(AND(H462&gt;='Intersection Mileposts'!$F$34,H462&lt;='Intersection Mileposts'!$G$34),"Y",IF(AND(H462&gt;='Intersection Mileposts'!$F$35,H462&lt;='Intersection Mileposts'!$G$35),"Y",IF(AND(H462&gt;='Intersection Mileposts'!$F$36,H462&lt;='Intersection Mileposts'!$G$36),"Y",IF(AND(H462&gt;='Intersection Mileposts'!$F$37,H462&lt;='Intersection Mileposts'!$G$37),"Y",IF(AND(H462&gt;='Intersection Mileposts'!$F$38,H462&lt;='Intersection Mileposts'!$G$38),"Y",IF(AND(H462&gt;='Intersection Mileposts'!$F$39,H462&lt;='Intersection Mileposts'!$G$39),"Y","N"))))))))))))))))))))))))))))))))))))</f>
        <v/>
      </c>
    </row>
    <row r="463" spans="1:46" x14ac:dyDescent="0.35">
      <c r="A463" s="271"/>
      <c r="B463" s="269"/>
      <c r="C463" s="270"/>
      <c r="D463" s="270"/>
      <c r="E463" s="270"/>
      <c r="F463" s="270"/>
      <c r="G463" s="272"/>
      <c r="H463" s="273"/>
      <c r="I463" s="271"/>
      <c r="J463" s="268"/>
      <c r="K463" s="268"/>
      <c r="L463" s="274"/>
      <c r="M463" s="275"/>
      <c r="N463" s="276"/>
      <c r="P463" s="291" t="str">
        <f>IF(R463 = "", "", COUNT($R$4:R463))</f>
        <v/>
      </c>
      <c r="Q463" s="291" t="str">
        <f t="shared" si="57"/>
        <v/>
      </c>
      <c r="R463" s="292" t="str">
        <f t="shared" si="58"/>
        <v/>
      </c>
      <c r="S463" s="293" t="str">
        <f t="shared" si="60"/>
        <v/>
      </c>
      <c r="T463" s="294" t="str">
        <f t="shared" si="61"/>
        <v/>
      </c>
      <c r="U463" s="295" t="str">
        <f t="shared" si="62"/>
        <v/>
      </c>
      <c r="V463" s="296" t="str">
        <f t="shared" si="63"/>
        <v/>
      </c>
      <c r="W463" s="8"/>
      <c r="AR463" s="2" t="str">
        <f t="shared" si="64"/>
        <v/>
      </c>
      <c r="AS463" s="2" t="str">
        <f t="shared" si="59"/>
        <v/>
      </c>
      <c r="AT463" s="2" t="str">
        <f>IF(AR463="","",IF(AND(H463&gt;='Intersection Mileposts'!$F$5,H463&lt;='Intersection Mileposts'!$G$5),"Y",IF(AND(H463&gt;='Intersection Mileposts'!$F$6,H463&lt;='Intersection Mileposts'!$G$6),"Y",IF(AND(H463&gt;='Intersection Mileposts'!$F$7,H463&lt;='Intersection Mileposts'!$G$7),"Y",IF(AND(H463&gt;='Intersection Mileposts'!$F$8,H463&lt;='Intersection Mileposts'!$G$8),"Y",IF(AND(H463&gt;='Intersection Mileposts'!$F$9,H463&lt;='Intersection Mileposts'!$G$9),"Y",IF(AND(H463&gt;='Intersection Mileposts'!$F$10,H463&lt;='Intersection Mileposts'!$G$10),"Y",IF(AND(H463&gt;='Intersection Mileposts'!$F$11,H463&lt;='Intersection Mileposts'!$G$11),"Y",IF(AND(H463&gt;='Intersection Mileposts'!$F$12,H463&lt;='Intersection Mileposts'!$G$12),"Y",IF(AND(H463&gt;='Intersection Mileposts'!$F$13,H463&lt;='Intersection Mileposts'!$G$13),"Y",IF(AND(H463&gt;='Intersection Mileposts'!$F$14,H463&lt;='Intersection Mileposts'!$G$14),"Y",IF(AND(H463&gt;='Intersection Mileposts'!$F$15,H463&lt;='Intersection Mileposts'!$G$15),"Y",IF(AND(H463&gt;='Intersection Mileposts'!$F$16,H463&lt;='Intersection Mileposts'!$G$16),"Y",IF(AND(H463&gt;='Intersection Mileposts'!$F$17,H463&lt;='Intersection Mileposts'!$G$17),"Y",IF(AND(H463&gt;='Intersection Mileposts'!$F$18,H463&lt;='Intersection Mileposts'!$G$18),"Y",IF(AND(H463&gt;='Intersection Mileposts'!$F$19,H463&lt;='Intersection Mileposts'!$G$19),"Y",IF(AND(H463&gt;='Intersection Mileposts'!$F$20,H463&lt;='Intersection Mileposts'!$G$20),"Y",IF(AND(H463&gt;='Intersection Mileposts'!$F$21,H463&lt;='Intersection Mileposts'!$G$21),"Y",IF(AND(H463&gt;='Intersection Mileposts'!$F$22,H463&lt;='Intersection Mileposts'!$G$22),"Y",IF(AND(H463&gt;='Intersection Mileposts'!$F$23,H463&lt;='Intersection Mileposts'!$G$23),"Y",IF(AND(H463&gt;='Intersection Mileposts'!$F$24,H463&lt;='Intersection Mileposts'!$G$24),"Y",IF(AND(H463&gt;='Intersection Mileposts'!$F$25,H463&lt;='Intersection Mileposts'!$G$25),"Y",IF(AND(H463&gt;='Intersection Mileposts'!$F$26,H463&lt;='Intersection Mileposts'!$G$26),"Y",IF(AND(H463&gt;='Intersection Mileposts'!$F$27,H463&lt;='Intersection Mileposts'!$G$27),"Y",IF(AND(H463&gt;='Intersection Mileposts'!$F$28,H463&lt;='Intersection Mileposts'!$G$28),"Y",IF(AND(H463&gt;='Intersection Mileposts'!$F$29,H463&lt;='Intersection Mileposts'!$G$29),"Y", IF(AND(H463&gt;='Intersection Mileposts'!$F$30,H463&lt;='Intersection Mileposts'!$G$30),"Y",IF(AND(H463&gt;='Intersection Mileposts'!$F$31,H463&lt;='Intersection Mileposts'!$G$31),"Y",IF(AND(H463&gt;='Intersection Mileposts'!$F$32,H463&lt;='Intersection Mileposts'!$G$32),"Y",IF(AND(H463&gt;='Intersection Mileposts'!$F$33,H463&lt;='Intersection Mileposts'!$G$33),"Y",IF(AND(H463&gt;='Intersection Mileposts'!$F$34,H463&lt;='Intersection Mileposts'!$G$34),"Y",IF(AND(H463&gt;='Intersection Mileposts'!$F$35,H463&lt;='Intersection Mileposts'!$G$35),"Y",IF(AND(H463&gt;='Intersection Mileposts'!$F$36,H463&lt;='Intersection Mileposts'!$G$36),"Y",IF(AND(H463&gt;='Intersection Mileposts'!$F$37,H463&lt;='Intersection Mileposts'!$G$37),"Y",IF(AND(H463&gt;='Intersection Mileposts'!$F$38,H463&lt;='Intersection Mileposts'!$G$38),"Y",IF(AND(H463&gt;='Intersection Mileposts'!$F$39,H463&lt;='Intersection Mileposts'!$G$39),"Y","N"))))))))))))))))))))))))))))))))))))</f>
        <v/>
      </c>
    </row>
    <row r="464" spans="1:46" x14ac:dyDescent="0.35">
      <c r="A464" s="271"/>
      <c r="B464" s="269"/>
      <c r="C464" s="270"/>
      <c r="D464" s="270"/>
      <c r="E464" s="270"/>
      <c r="F464" s="270"/>
      <c r="G464" s="272"/>
      <c r="H464" s="273"/>
      <c r="I464" s="271"/>
      <c r="J464" s="268"/>
      <c r="K464" s="268"/>
      <c r="L464" s="274"/>
      <c r="M464" s="275"/>
      <c r="N464" s="276"/>
      <c r="P464" s="291" t="str">
        <f>IF(R464 = "", "", COUNT($R$4:R464))</f>
        <v/>
      </c>
      <c r="Q464" s="291" t="str">
        <f t="shared" si="57"/>
        <v/>
      </c>
      <c r="R464" s="292" t="str">
        <f t="shared" si="58"/>
        <v/>
      </c>
      <c r="S464" s="293" t="str">
        <f t="shared" si="60"/>
        <v/>
      </c>
      <c r="T464" s="294" t="str">
        <f t="shared" si="61"/>
        <v/>
      </c>
      <c r="U464" s="295" t="str">
        <f t="shared" si="62"/>
        <v/>
      </c>
      <c r="V464" s="296" t="str">
        <f t="shared" si="63"/>
        <v/>
      </c>
      <c r="W464" s="8"/>
      <c r="AR464" s="2" t="str">
        <f t="shared" si="64"/>
        <v/>
      </c>
      <c r="AS464" s="2" t="str">
        <f t="shared" si="59"/>
        <v/>
      </c>
      <c r="AT464" s="2" t="str">
        <f>IF(AR464="","",IF(AND(H464&gt;='Intersection Mileposts'!$F$5,H464&lt;='Intersection Mileposts'!$G$5),"Y",IF(AND(H464&gt;='Intersection Mileposts'!$F$6,H464&lt;='Intersection Mileposts'!$G$6),"Y",IF(AND(H464&gt;='Intersection Mileposts'!$F$7,H464&lt;='Intersection Mileposts'!$G$7),"Y",IF(AND(H464&gt;='Intersection Mileposts'!$F$8,H464&lt;='Intersection Mileposts'!$G$8),"Y",IF(AND(H464&gt;='Intersection Mileposts'!$F$9,H464&lt;='Intersection Mileposts'!$G$9),"Y",IF(AND(H464&gt;='Intersection Mileposts'!$F$10,H464&lt;='Intersection Mileposts'!$G$10),"Y",IF(AND(H464&gt;='Intersection Mileposts'!$F$11,H464&lt;='Intersection Mileposts'!$G$11),"Y",IF(AND(H464&gt;='Intersection Mileposts'!$F$12,H464&lt;='Intersection Mileposts'!$G$12),"Y",IF(AND(H464&gt;='Intersection Mileposts'!$F$13,H464&lt;='Intersection Mileposts'!$G$13),"Y",IF(AND(H464&gt;='Intersection Mileposts'!$F$14,H464&lt;='Intersection Mileposts'!$G$14),"Y",IF(AND(H464&gt;='Intersection Mileposts'!$F$15,H464&lt;='Intersection Mileposts'!$G$15),"Y",IF(AND(H464&gt;='Intersection Mileposts'!$F$16,H464&lt;='Intersection Mileposts'!$G$16),"Y",IF(AND(H464&gt;='Intersection Mileposts'!$F$17,H464&lt;='Intersection Mileposts'!$G$17),"Y",IF(AND(H464&gt;='Intersection Mileposts'!$F$18,H464&lt;='Intersection Mileposts'!$G$18),"Y",IF(AND(H464&gt;='Intersection Mileposts'!$F$19,H464&lt;='Intersection Mileposts'!$G$19),"Y",IF(AND(H464&gt;='Intersection Mileposts'!$F$20,H464&lt;='Intersection Mileposts'!$G$20),"Y",IF(AND(H464&gt;='Intersection Mileposts'!$F$21,H464&lt;='Intersection Mileposts'!$G$21),"Y",IF(AND(H464&gt;='Intersection Mileposts'!$F$22,H464&lt;='Intersection Mileposts'!$G$22),"Y",IF(AND(H464&gt;='Intersection Mileposts'!$F$23,H464&lt;='Intersection Mileposts'!$G$23),"Y",IF(AND(H464&gt;='Intersection Mileposts'!$F$24,H464&lt;='Intersection Mileposts'!$G$24),"Y",IF(AND(H464&gt;='Intersection Mileposts'!$F$25,H464&lt;='Intersection Mileposts'!$G$25),"Y",IF(AND(H464&gt;='Intersection Mileposts'!$F$26,H464&lt;='Intersection Mileposts'!$G$26),"Y",IF(AND(H464&gt;='Intersection Mileposts'!$F$27,H464&lt;='Intersection Mileposts'!$G$27),"Y",IF(AND(H464&gt;='Intersection Mileposts'!$F$28,H464&lt;='Intersection Mileposts'!$G$28),"Y",IF(AND(H464&gt;='Intersection Mileposts'!$F$29,H464&lt;='Intersection Mileposts'!$G$29),"Y", IF(AND(H464&gt;='Intersection Mileposts'!$F$30,H464&lt;='Intersection Mileposts'!$G$30),"Y",IF(AND(H464&gt;='Intersection Mileposts'!$F$31,H464&lt;='Intersection Mileposts'!$G$31),"Y",IF(AND(H464&gt;='Intersection Mileposts'!$F$32,H464&lt;='Intersection Mileposts'!$G$32),"Y",IF(AND(H464&gt;='Intersection Mileposts'!$F$33,H464&lt;='Intersection Mileposts'!$G$33),"Y",IF(AND(H464&gt;='Intersection Mileposts'!$F$34,H464&lt;='Intersection Mileposts'!$G$34),"Y",IF(AND(H464&gt;='Intersection Mileposts'!$F$35,H464&lt;='Intersection Mileposts'!$G$35),"Y",IF(AND(H464&gt;='Intersection Mileposts'!$F$36,H464&lt;='Intersection Mileposts'!$G$36),"Y",IF(AND(H464&gt;='Intersection Mileposts'!$F$37,H464&lt;='Intersection Mileposts'!$G$37),"Y",IF(AND(H464&gt;='Intersection Mileposts'!$F$38,H464&lt;='Intersection Mileposts'!$G$38),"Y",IF(AND(H464&gt;='Intersection Mileposts'!$F$39,H464&lt;='Intersection Mileposts'!$G$39),"Y","N"))))))))))))))))))))))))))))))))))))</f>
        <v/>
      </c>
    </row>
    <row r="465" spans="1:46" x14ac:dyDescent="0.35">
      <c r="A465" s="271"/>
      <c r="B465" s="269"/>
      <c r="C465" s="270"/>
      <c r="D465" s="270"/>
      <c r="E465" s="270"/>
      <c r="F465" s="270"/>
      <c r="G465" s="272"/>
      <c r="H465" s="273"/>
      <c r="I465" s="271"/>
      <c r="J465" s="268"/>
      <c r="K465" s="268"/>
      <c r="L465" s="274"/>
      <c r="M465" s="275"/>
      <c r="N465" s="276"/>
      <c r="P465" s="291" t="str">
        <f>IF(R465 = "", "", COUNT($R$4:R465))</f>
        <v/>
      </c>
      <c r="Q465" s="291" t="str">
        <f t="shared" si="57"/>
        <v/>
      </c>
      <c r="R465" s="292" t="str">
        <f t="shared" si="58"/>
        <v/>
      </c>
      <c r="S465" s="293" t="str">
        <f t="shared" si="60"/>
        <v/>
      </c>
      <c r="T465" s="294" t="str">
        <f t="shared" si="61"/>
        <v/>
      </c>
      <c r="U465" s="295" t="str">
        <f t="shared" si="62"/>
        <v/>
      </c>
      <c r="V465" s="296" t="str">
        <f t="shared" si="63"/>
        <v/>
      </c>
      <c r="W465" s="8"/>
      <c r="AR465" s="2" t="str">
        <f t="shared" si="64"/>
        <v/>
      </c>
      <c r="AS465" s="2" t="str">
        <f t="shared" si="59"/>
        <v/>
      </c>
      <c r="AT465" s="2" t="str">
        <f>IF(AR465="","",IF(AND(H465&gt;='Intersection Mileposts'!$F$5,H465&lt;='Intersection Mileposts'!$G$5),"Y",IF(AND(H465&gt;='Intersection Mileposts'!$F$6,H465&lt;='Intersection Mileposts'!$G$6),"Y",IF(AND(H465&gt;='Intersection Mileposts'!$F$7,H465&lt;='Intersection Mileposts'!$G$7),"Y",IF(AND(H465&gt;='Intersection Mileposts'!$F$8,H465&lt;='Intersection Mileposts'!$G$8),"Y",IF(AND(H465&gt;='Intersection Mileposts'!$F$9,H465&lt;='Intersection Mileposts'!$G$9),"Y",IF(AND(H465&gt;='Intersection Mileposts'!$F$10,H465&lt;='Intersection Mileposts'!$G$10),"Y",IF(AND(H465&gt;='Intersection Mileposts'!$F$11,H465&lt;='Intersection Mileposts'!$G$11),"Y",IF(AND(H465&gt;='Intersection Mileposts'!$F$12,H465&lt;='Intersection Mileposts'!$G$12),"Y",IF(AND(H465&gt;='Intersection Mileposts'!$F$13,H465&lt;='Intersection Mileposts'!$G$13),"Y",IF(AND(H465&gt;='Intersection Mileposts'!$F$14,H465&lt;='Intersection Mileposts'!$G$14),"Y",IF(AND(H465&gt;='Intersection Mileposts'!$F$15,H465&lt;='Intersection Mileposts'!$G$15),"Y",IF(AND(H465&gt;='Intersection Mileposts'!$F$16,H465&lt;='Intersection Mileposts'!$G$16),"Y",IF(AND(H465&gt;='Intersection Mileposts'!$F$17,H465&lt;='Intersection Mileposts'!$G$17),"Y",IF(AND(H465&gt;='Intersection Mileposts'!$F$18,H465&lt;='Intersection Mileposts'!$G$18),"Y",IF(AND(H465&gt;='Intersection Mileposts'!$F$19,H465&lt;='Intersection Mileposts'!$G$19),"Y",IF(AND(H465&gt;='Intersection Mileposts'!$F$20,H465&lt;='Intersection Mileposts'!$G$20),"Y",IF(AND(H465&gt;='Intersection Mileposts'!$F$21,H465&lt;='Intersection Mileposts'!$G$21),"Y",IF(AND(H465&gt;='Intersection Mileposts'!$F$22,H465&lt;='Intersection Mileposts'!$G$22),"Y",IF(AND(H465&gt;='Intersection Mileposts'!$F$23,H465&lt;='Intersection Mileposts'!$G$23),"Y",IF(AND(H465&gt;='Intersection Mileposts'!$F$24,H465&lt;='Intersection Mileposts'!$G$24),"Y",IF(AND(H465&gt;='Intersection Mileposts'!$F$25,H465&lt;='Intersection Mileposts'!$G$25),"Y",IF(AND(H465&gt;='Intersection Mileposts'!$F$26,H465&lt;='Intersection Mileposts'!$G$26),"Y",IF(AND(H465&gt;='Intersection Mileposts'!$F$27,H465&lt;='Intersection Mileposts'!$G$27),"Y",IF(AND(H465&gt;='Intersection Mileposts'!$F$28,H465&lt;='Intersection Mileposts'!$G$28),"Y",IF(AND(H465&gt;='Intersection Mileposts'!$F$29,H465&lt;='Intersection Mileposts'!$G$29),"Y", IF(AND(H465&gt;='Intersection Mileposts'!$F$30,H465&lt;='Intersection Mileposts'!$G$30),"Y",IF(AND(H465&gt;='Intersection Mileposts'!$F$31,H465&lt;='Intersection Mileposts'!$G$31),"Y",IF(AND(H465&gt;='Intersection Mileposts'!$F$32,H465&lt;='Intersection Mileposts'!$G$32),"Y",IF(AND(H465&gt;='Intersection Mileposts'!$F$33,H465&lt;='Intersection Mileposts'!$G$33),"Y",IF(AND(H465&gt;='Intersection Mileposts'!$F$34,H465&lt;='Intersection Mileposts'!$G$34),"Y",IF(AND(H465&gt;='Intersection Mileposts'!$F$35,H465&lt;='Intersection Mileposts'!$G$35),"Y",IF(AND(H465&gt;='Intersection Mileposts'!$F$36,H465&lt;='Intersection Mileposts'!$G$36),"Y",IF(AND(H465&gt;='Intersection Mileposts'!$F$37,H465&lt;='Intersection Mileposts'!$G$37),"Y",IF(AND(H465&gt;='Intersection Mileposts'!$F$38,H465&lt;='Intersection Mileposts'!$G$38),"Y",IF(AND(H465&gt;='Intersection Mileposts'!$F$39,H465&lt;='Intersection Mileposts'!$G$39),"Y","N"))))))))))))))))))))))))))))))))))))</f>
        <v/>
      </c>
    </row>
    <row r="466" spans="1:46" x14ac:dyDescent="0.35">
      <c r="A466" s="271"/>
      <c r="B466" s="269"/>
      <c r="C466" s="270"/>
      <c r="D466" s="270"/>
      <c r="E466" s="270"/>
      <c r="F466" s="270"/>
      <c r="G466" s="272"/>
      <c r="H466" s="273"/>
      <c r="I466" s="271"/>
      <c r="J466" s="268"/>
      <c r="K466" s="268"/>
      <c r="L466" s="274"/>
      <c r="M466" s="275"/>
      <c r="N466" s="276"/>
      <c r="P466" s="291" t="str">
        <f>IF(R466 = "", "", COUNT($R$4:R466))</f>
        <v/>
      </c>
      <c r="Q466" s="291" t="str">
        <f t="shared" si="57"/>
        <v/>
      </c>
      <c r="R466" s="292" t="str">
        <f t="shared" si="58"/>
        <v/>
      </c>
      <c r="S466" s="293" t="str">
        <f t="shared" si="60"/>
        <v/>
      </c>
      <c r="T466" s="294" t="str">
        <f t="shared" si="61"/>
        <v/>
      </c>
      <c r="U466" s="295" t="str">
        <f t="shared" si="62"/>
        <v/>
      </c>
      <c r="V466" s="296" t="str">
        <f t="shared" si="63"/>
        <v/>
      </c>
      <c r="W466" s="8"/>
      <c r="AR466" s="2" t="str">
        <f t="shared" si="64"/>
        <v/>
      </c>
      <c r="AS466" s="2" t="str">
        <f t="shared" si="59"/>
        <v/>
      </c>
      <c r="AT466" s="2" t="str">
        <f>IF(AR466="","",IF(AND(H466&gt;='Intersection Mileposts'!$F$5,H466&lt;='Intersection Mileposts'!$G$5),"Y",IF(AND(H466&gt;='Intersection Mileposts'!$F$6,H466&lt;='Intersection Mileposts'!$G$6),"Y",IF(AND(H466&gt;='Intersection Mileposts'!$F$7,H466&lt;='Intersection Mileposts'!$G$7),"Y",IF(AND(H466&gt;='Intersection Mileposts'!$F$8,H466&lt;='Intersection Mileposts'!$G$8),"Y",IF(AND(H466&gt;='Intersection Mileposts'!$F$9,H466&lt;='Intersection Mileposts'!$G$9),"Y",IF(AND(H466&gt;='Intersection Mileposts'!$F$10,H466&lt;='Intersection Mileposts'!$G$10),"Y",IF(AND(H466&gt;='Intersection Mileposts'!$F$11,H466&lt;='Intersection Mileposts'!$G$11),"Y",IF(AND(H466&gt;='Intersection Mileposts'!$F$12,H466&lt;='Intersection Mileposts'!$G$12),"Y",IF(AND(H466&gt;='Intersection Mileposts'!$F$13,H466&lt;='Intersection Mileposts'!$G$13),"Y",IF(AND(H466&gt;='Intersection Mileposts'!$F$14,H466&lt;='Intersection Mileposts'!$G$14),"Y",IF(AND(H466&gt;='Intersection Mileposts'!$F$15,H466&lt;='Intersection Mileposts'!$G$15),"Y",IF(AND(H466&gt;='Intersection Mileposts'!$F$16,H466&lt;='Intersection Mileposts'!$G$16),"Y",IF(AND(H466&gt;='Intersection Mileposts'!$F$17,H466&lt;='Intersection Mileposts'!$G$17),"Y",IF(AND(H466&gt;='Intersection Mileposts'!$F$18,H466&lt;='Intersection Mileposts'!$G$18),"Y",IF(AND(H466&gt;='Intersection Mileposts'!$F$19,H466&lt;='Intersection Mileposts'!$G$19),"Y",IF(AND(H466&gt;='Intersection Mileposts'!$F$20,H466&lt;='Intersection Mileposts'!$G$20),"Y",IF(AND(H466&gt;='Intersection Mileposts'!$F$21,H466&lt;='Intersection Mileposts'!$G$21),"Y",IF(AND(H466&gt;='Intersection Mileposts'!$F$22,H466&lt;='Intersection Mileposts'!$G$22),"Y",IF(AND(H466&gt;='Intersection Mileposts'!$F$23,H466&lt;='Intersection Mileposts'!$G$23),"Y",IF(AND(H466&gt;='Intersection Mileposts'!$F$24,H466&lt;='Intersection Mileposts'!$G$24),"Y",IF(AND(H466&gt;='Intersection Mileposts'!$F$25,H466&lt;='Intersection Mileposts'!$G$25),"Y",IF(AND(H466&gt;='Intersection Mileposts'!$F$26,H466&lt;='Intersection Mileposts'!$G$26),"Y",IF(AND(H466&gt;='Intersection Mileposts'!$F$27,H466&lt;='Intersection Mileposts'!$G$27),"Y",IF(AND(H466&gt;='Intersection Mileposts'!$F$28,H466&lt;='Intersection Mileposts'!$G$28),"Y",IF(AND(H466&gt;='Intersection Mileposts'!$F$29,H466&lt;='Intersection Mileposts'!$G$29),"Y", IF(AND(H466&gt;='Intersection Mileposts'!$F$30,H466&lt;='Intersection Mileposts'!$G$30),"Y",IF(AND(H466&gt;='Intersection Mileposts'!$F$31,H466&lt;='Intersection Mileposts'!$G$31),"Y",IF(AND(H466&gt;='Intersection Mileposts'!$F$32,H466&lt;='Intersection Mileposts'!$G$32),"Y",IF(AND(H466&gt;='Intersection Mileposts'!$F$33,H466&lt;='Intersection Mileposts'!$G$33),"Y",IF(AND(H466&gt;='Intersection Mileposts'!$F$34,H466&lt;='Intersection Mileposts'!$G$34),"Y",IF(AND(H466&gt;='Intersection Mileposts'!$F$35,H466&lt;='Intersection Mileposts'!$G$35),"Y",IF(AND(H466&gt;='Intersection Mileposts'!$F$36,H466&lt;='Intersection Mileposts'!$G$36),"Y",IF(AND(H466&gt;='Intersection Mileposts'!$F$37,H466&lt;='Intersection Mileposts'!$G$37),"Y",IF(AND(H466&gt;='Intersection Mileposts'!$F$38,H466&lt;='Intersection Mileposts'!$G$38),"Y",IF(AND(H466&gt;='Intersection Mileposts'!$F$39,H466&lt;='Intersection Mileposts'!$G$39),"Y","N"))))))))))))))))))))))))))))))))))))</f>
        <v/>
      </c>
    </row>
    <row r="467" spans="1:46" x14ac:dyDescent="0.35">
      <c r="A467" s="271"/>
      <c r="B467" s="269"/>
      <c r="C467" s="270"/>
      <c r="D467" s="270"/>
      <c r="E467" s="270"/>
      <c r="F467" s="270"/>
      <c r="G467" s="272"/>
      <c r="H467" s="273"/>
      <c r="I467" s="271"/>
      <c r="J467" s="268"/>
      <c r="K467" s="268"/>
      <c r="L467" s="274"/>
      <c r="M467" s="275"/>
      <c r="N467" s="276"/>
      <c r="P467" s="291" t="str">
        <f>IF(R467 = "", "", COUNT($R$4:R467))</f>
        <v/>
      </c>
      <c r="Q467" s="291" t="str">
        <f t="shared" si="57"/>
        <v/>
      </c>
      <c r="R467" s="292" t="str">
        <f t="shared" si="58"/>
        <v/>
      </c>
      <c r="S467" s="293" t="str">
        <f t="shared" si="60"/>
        <v/>
      </c>
      <c r="T467" s="294" t="str">
        <f t="shared" si="61"/>
        <v/>
      </c>
      <c r="U467" s="295" t="str">
        <f t="shared" si="62"/>
        <v/>
      </c>
      <c r="V467" s="296" t="str">
        <f t="shared" si="63"/>
        <v/>
      </c>
      <c r="W467" s="8"/>
      <c r="AR467" s="2" t="str">
        <f t="shared" si="64"/>
        <v/>
      </c>
      <c r="AS467" s="2" t="str">
        <f t="shared" si="59"/>
        <v/>
      </c>
      <c r="AT467" s="2" t="str">
        <f>IF(AR467="","",IF(AND(H467&gt;='Intersection Mileposts'!$F$5,H467&lt;='Intersection Mileposts'!$G$5),"Y",IF(AND(H467&gt;='Intersection Mileposts'!$F$6,H467&lt;='Intersection Mileposts'!$G$6),"Y",IF(AND(H467&gt;='Intersection Mileposts'!$F$7,H467&lt;='Intersection Mileposts'!$G$7),"Y",IF(AND(H467&gt;='Intersection Mileposts'!$F$8,H467&lt;='Intersection Mileposts'!$G$8),"Y",IF(AND(H467&gt;='Intersection Mileposts'!$F$9,H467&lt;='Intersection Mileposts'!$G$9),"Y",IF(AND(H467&gt;='Intersection Mileposts'!$F$10,H467&lt;='Intersection Mileposts'!$G$10),"Y",IF(AND(H467&gt;='Intersection Mileposts'!$F$11,H467&lt;='Intersection Mileposts'!$G$11),"Y",IF(AND(H467&gt;='Intersection Mileposts'!$F$12,H467&lt;='Intersection Mileposts'!$G$12),"Y",IF(AND(H467&gt;='Intersection Mileposts'!$F$13,H467&lt;='Intersection Mileposts'!$G$13),"Y",IF(AND(H467&gt;='Intersection Mileposts'!$F$14,H467&lt;='Intersection Mileposts'!$G$14),"Y",IF(AND(H467&gt;='Intersection Mileposts'!$F$15,H467&lt;='Intersection Mileposts'!$G$15),"Y",IF(AND(H467&gt;='Intersection Mileposts'!$F$16,H467&lt;='Intersection Mileposts'!$G$16),"Y",IF(AND(H467&gt;='Intersection Mileposts'!$F$17,H467&lt;='Intersection Mileposts'!$G$17),"Y",IF(AND(H467&gt;='Intersection Mileposts'!$F$18,H467&lt;='Intersection Mileposts'!$G$18),"Y",IF(AND(H467&gt;='Intersection Mileposts'!$F$19,H467&lt;='Intersection Mileposts'!$G$19),"Y",IF(AND(H467&gt;='Intersection Mileposts'!$F$20,H467&lt;='Intersection Mileposts'!$G$20),"Y",IF(AND(H467&gt;='Intersection Mileposts'!$F$21,H467&lt;='Intersection Mileposts'!$G$21),"Y",IF(AND(H467&gt;='Intersection Mileposts'!$F$22,H467&lt;='Intersection Mileposts'!$G$22),"Y",IF(AND(H467&gt;='Intersection Mileposts'!$F$23,H467&lt;='Intersection Mileposts'!$G$23),"Y",IF(AND(H467&gt;='Intersection Mileposts'!$F$24,H467&lt;='Intersection Mileposts'!$G$24),"Y",IF(AND(H467&gt;='Intersection Mileposts'!$F$25,H467&lt;='Intersection Mileposts'!$G$25),"Y",IF(AND(H467&gt;='Intersection Mileposts'!$F$26,H467&lt;='Intersection Mileposts'!$G$26),"Y",IF(AND(H467&gt;='Intersection Mileposts'!$F$27,H467&lt;='Intersection Mileposts'!$G$27),"Y",IF(AND(H467&gt;='Intersection Mileposts'!$F$28,H467&lt;='Intersection Mileposts'!$G$28),"Y",IF(AND(H467&gt;='Intersection Mileposts'!$F$29,H467&lt;='Intersection Mileposts'!$G$29),"Y", IF(AND(H467&gt;='Intersection Mileposts'!$F$30,H467&lt;='Intersection Mileposts'!$G$30),"Y",IF(AND(H467&gt;='Intersection Mileposts'!$F$31,H467&lt;='Intersection Mileposts'!$G$31),"Y",IF(AND(H467&gt;='Intersection Mileposts'!$F$32,H467&lt;='Intersection Mileposts'!$G$32),"Y",IF(AND(H467&gt;='Intersection Mileposts'!$F$33,H467&lt;='Intersection Mileposts'!$G$33),"Y",IF(AND(H467&gt;='Intersection Mileposts'!$F$34,H467&lt;='Intersection Mileposts'!$G$34),"Y",IF(AND(H467&gt;='Intersection Mileposts'!$F$35,H467&lt;='Intersection Mileposts'!$G$35),"Y",IF(AND(H467&gt;='Intersection Mileposts'!$F$36,H467&lt;='Intersection Mileposts'!$G$36),"Y",IF(AND(H467&gt;='Intersection Mileposts'!$F$37,H467&lt;='Intersection Mileposts'!$G$37),"Y",IF(AND(H467&gt;='Intersection Mileposts'!$F$38,H467&lt;='Intersection Mileposts'!$G$38),"Y",IF(AND(H467&gt;='Intersection Mileposts'!$F$39,H467&lt;='Intersection Mileposts'!$G$39),"Y","N"))))))))))))))))))))))))))))))))))))</f>
        <v/>
      </c>
    </row>
    <row r="468" spans="1:46" x14ac:dyDescent="0.35">
      <c r="A468" s="271"/>
      <c r="B468" s="269"/>
      <c r="C468" s="270"/>
      <c r="D468" s="270"/>
      <c r="E468" s="270"/>
      <c r="F468" s="270"/>
      <c r="G468" s="272"/>
      <c r="H468" s="273"/>
      <c r="I468" s="271"/>
      <c r="J468" s="268"/>
      <c r="K468" s="268"/>
      <c r="L468" s="274"/>
      <c r="M468" s="275"/>
      <c r="N468" s="276"/>
      <c r="P468" s="291" t="str">
        <f>IF(R468 = "", "", COUNT($R$4:R468))</f>
        <v/>
      </c>
      <c r="Q468" s="291" t="str">
        <f t="shared" si="57"/>
        <v/>
      </c>
      <c r="R468" s="292" t="str">
        <f t="shared" si="58"/>
        <v/>
      </c>
      <c r="S468" s="293" t="str">
        <f t="shared" si="60"/>
        <v/>
      </c>
      <c r="T468" s="294" t="str">
        <f t="shared" si="61"/>
        <v/>
      </c>
      <c r="U468" s="295" t="str">
        <f t="shared" si="62"/>
        <v/>
      </c>
      <c r="V468" s="296" t="str">
        <f t="shared" si="63"/>
        <v/>
      </c>
      <c r="W468" s="8"/>
      <c r="AR468" s="2" t="str">
        <f t="shared" si="64"/>
        <v/>
      </c>
      <c r="AS468" s="2" t="str">
        <f t="shared" si="59"/>
        <v/>
      </c>
      <c r="AT468" s="2" t="str">
        <f>IF(AR468="","",IF(AND(H468&gt;='Intersection Mileposts'!$F$5,H468&lt;='Intersection Mileposts'!$G$5),"Y",IF(AND(H468&gt;='Intersection Mileposts'!$F$6,H468&lt;='Intersection Mileposts'!$G$6),"Y",IF(AND(H468&gt;='Intersection Mileposts'!$F$7,H468&lt;='Intersection Mileposts'!$G$7),"Y",IF(AND(H468&gt;='Intersection Mileposts'!$F$8,H468&lt;='Intersection Mileposts'!$G$8),"Y",IF(AND(H468&gt;='Intersection Mileposts'!$F$9,H468&lt;='Intersection Mileposts'!$G$9),"Y",IF(AND(H468&gt;='Intersection Mileposts'!$F$10,H468&lt;='Intersection Mileposts'!$G$10),"Y",IF(AND(H468&gt;='Intersection Mileposts'!$F$11,H468&lt;='Intersection Mileposts'!$G$11),"Y",IF(AND(H468&gt;='Intersection Mileposts'!$F$12,H468&lt;='Intersection Mileposts'!$G$12),"Y",IF(AND(H468&gt;='Intersection Mileposts'!$F$13,H468&lt;='Intersection Mileposts'!$G$13),"Y",IF(AND(H468&gt;='Intersection Mileposts'!$F$14,H468&lt;='Intersection Mileposts'!$G$14),"Y",IF(AND(H468&gt;='Intersection Mileposts'!$F$15,H468&lt;='Intersection Mileposts'!$G$15),"Y",IF(AND(H468&gt;='Intersection Mileposts'!$F$16,H468&lt;='Intersection Mileposts'!$G$16),"Y",IF(AND(H468&gt;='Intersection Mileposts'!$F$17,H468&lt;='Intersection Mileposts'!$G$17),"Y",IF(AND(H468&gt;='Intersection Mileposts'!$F$18,H468&lt;='Intersection Mileposts'!$G$18),"Y",IF(AND(H468&gt;='Intersection Mileposts'!$F$19,H468&lt;='Intersection Mileposts'!$G$19),"Y",IF(AND(H468&gt;='Intersection Mileposts'!$F$20,H468&lt;='Intersection Mileposts'!$G$20),"Y",IF(AND(H468&gt;='Intersection Mileposts'!$F$21,H468&lt;='Intersection Mileposts'!$G$21),"Y",IF(AND(H468&gt;='Intersection Mileposts'!$F$22,H468&lt;='Intersection Mileposts'!$G$22),"Y",IF(AND(H468&gt;='Intersection Mileposts'!$F$23,H468&lt;='Intersection Mileposts'!$G$23),"Y",IF(AND(H468&gt;='Intersection Mileposts'!$F$24,H468&lt;='Intersection Mileposts'!$G$24),"Y",IF(AND(H468&gt;='Intersection Mileposts'!$F$25,H468&lt;='Intersection Mileposts'!$G$25),"Y",IF(AND(H468&gt;='Intersection Mileposts'!$F$26,H468&lt;='Intersection Mileposts'!$G$26),"Y",IF(AND(H468&gt;='Intersection Mileposts'!$F$27,H468&lt;='Intersection Mileposts'!$G$27),"Y",IF(AND(H468&gt;='Intersection Mileposts'!$F$28,H468&lt;='Intersection Mileposts'!$G$28),"Y",IF(AND(H468&gt;='Intersection Mileposts'!$F$29,H468&lt;='Intersection Mileposts'!$G$29),"Y", IF(AND(H468&gt;='Intersection Mileposts'!$F$30,H468&lt;='Intersection Mileposts'!$G$30),"Y",IF(AND(H468&gt;='Intersection Mileposts'!$F$31,H468&lt;='Intersection Mileposts'!$G$31),"Y",IF(AND(H468&gt;='Intersection Mileposts'!$F$32,H468&lt;='Intersection Mileposts'!$G$32),"Y",IF(AND(H468&gt;='Intersection Mileposts'!$F$33,H468&lt;='Intersection Mileposts'!$G$33),"Y",IF(AND(H468&gt;='Intersection Mileposts'!$F$34,H468&lt;='Intersection Mileposts'!$G$34),"Y",IF(AND(H468&gt;='Intersection Mileposts'!$F$35,H468&lt;='Intersection Mileposts'!$G$35),"Y",IF(AND(H468&gt;='Intersection Mileposts'!$F$36,H468&lt;='Intersection Mileposts'!$G$36),"Y",IF(AND(H468&gt;='Intersection Mileposts'!$F$37,H468&lt;='Intersection Mileposts'!$G$37),"Y",IF(AND(H468&gt;='Intersection Mileposts'!$F$38,H468&lt;='Intersection Mileposts'!$G$38),"Y",IF(AND(H468&gt;='Intersection Mileposts'!$F$39,H468&lt;='Intersection Mileposts'!$G$39),"Y","N"))))))))))))))))))))))))))))))))))))</f>
        <v/>
      </c>
    </row>
    <row r="469" spans="1:46" x14ac:dyDescent="0.35">
      <c r="A469" s="271"/>
      <c r="B469" s="269"/>
      <c r="C469" s="270"/>
      <c r="D469" s="270"/>
      <c r="E469" s="270"/>
      <c r="F469" s="270"/>
      <c r="G469" s="272"/>
      <c r="H469" s="273"/>
      <c r="I469" s="271"/>
      <c r="J469" s="268"/>
      <c r="K469" s="268"/>
      <c r="L469" s="274"/>
      <c r="M469" s="275"/>
      <c r="N469" s="276"/>
      <c r="P469" s="291" t="str">
        <f>IF(R469 = "", "", COUNT($R$4:R469))</f>
        <v/>
      </c>
      <c r="Q469" s="291" t="str">
        <f t="shared" si="57"/>
        <v/>
      </c>
      <c r="R469" s="292" t="str">
        <f t="shared" si="58"/>
        <v/>
      </c>
      <c r="S469" s="293" t="str">
        <f t="shared" si="60"/>
        <v/>
      </c>
      <c r="T469" s="294" t="str">
        <f t="shared" si="61"/>
        <v/>
      </c>
      <c r="U469" s="295" t="str">
        <f t="shared" si="62"/>
        <v/>
      </c>
      <c r="V469" s="296" t="str">
        <f t="shared" si="63"/>
        <v/>
      </c>
      <c r="W469" s="8"/>
      <c r="AR469" s="2" t="str">
        <f t="shared" si="64"/>
        <v/>
      </c>
      <c r="AS469" s="2" t="str">
        <f t="shared" si="59"/>
        <v/>
      </c>
      <c r="AT469" s="2" t="str">
        <f>IF(AR469="","",IF(AND(H469&gt;='Intersection Mileposts'!$F$5,H469&lt;='Intersection Mileposts'!$G$5),"Y",IF(AND(H469&gt;='Intersection Mileposts'!$F$6,H469&lt;='Intersection Mileposts'!$G$6),"Y",IF(AND(H469&gt;='Intersection Mileposts'!$F$7,H469&lt;='Intersection Mileposts'!$G$7),"Y",IF(AND(H469&gt;='Intersection Mileposts'!$F$8,H469&lt;='Intersection Mileposts'!$G$8),"Y",IF(AND(H469&gt;='Intersection Mileposts'!$F$9,H469&lt;='Intersection Mileposts'!$G$9),"Y",IF(AND(H469&gt;='Intersection Mileposts'!$F$10,H469&lt;='Intersection Mileposts'!$G$10),"Y",IF(AND(H469&gt;='Intersection Mileposts'!$F$11,H469&lt;='Intersection Mileposts'!$G$11),"Y",IF(AND(H469&gt;='Intersection Mileposts'!$F$12,H469&lt;='Intersection Mileposts'!$G$12),"Y",IF(AND(H469&gt;='Intersection Mileposts'!$F$13,H469&lt;='Intersection Mileposts'!$G$13),"Y",IF(AND(H469&gt;='Intersection Mileposts'!$F$14,H469&lt;='Intersection Mileposts'!$G$14),"Y",IF(AND(H469&gt;='Intersection Mileposts'!$F$15,H469&lt;='Intersection Mileposts'!$G$15),"Y",IF(AND(H469&gt;='Intersection Mileposts'!$F$16,H469&lt;='Intersection Mileposts'!$G$16),"Y",IF(AND(H469&gt;='Intersection Mileposts'!$F$17,H469&lt;='Intersection Mileposts'!$G$17),"Y",IF(AND(H469&gt;='Intersection Mileposts'!$F$18,H469&lt;='Intersection Mileposts'!$G$18),"Y",IF(AND(H469&gt;='Intersection Mileposts'!$F$19,H469&lt;='Intersection Mileposts'!$G$19),"Y",IF(AND(H469&gt;='Intersection Mileposts'!$F$20,H469&lt;='Intersection Mileposts'!$G$20),"Y",IF(AND(H469&gt;='Intersection Mileposts'!$F$21,H469&lt;='Intersection Mileposts'!$G$21),"Y",IF(AND(H469&gt;='Intersection Mileposts'!$F$22,H469&lt;='Intersection Mileposts'!$G$22),"Y",IF(AND(H469&gt;='Intersection Mileposts'!$F$23,H469&lt;='Intersection Mileposts'!$G$23),"Y",IF(AND(H469&gt;='Intersection Mileposts'!$F$24,H469&lt;='Intersection Mileposts'!$G$24),"Y",IF(AND(H469&gt;='Intersection Mileposts'!$F$25,H469&lt;='Intersection Mileposts'!$G$25),"Y",IF(AND(H469&gt;='Intersection Mileposts'!$F$26,H469&lt;='Intersection Mileposts'!$G$26),"Y",IF(AND(H469&gt;='Intersection Mileposts'!$F$27,H469&lt;='Intersection Mileposts'!$G$27),"Y",IF(AND(H469&gt;='Intersection Mileposts'!$F$28,H469&lt;='Intersection Mileposts'!$G$28),"Y",IF(AND(H469&gt;='Intersection Mileposts'!$F$29,H469&lt;='Intersection Mileposts'!$G$29),"Y", IF(AND(H469&gt;='Intersection Mileposts'!$F$30,H469&lt;='Intersection Mileposts'!$G$30),"Y",IF(AND(H469&gt;='Intersection Mileposts'!$F$31,H469&lt;='Intersection Mileposts'!$G$31),"Y",IF(AND(H469&gt;='Intersection Mileposts'!$F$32,H469&lt;='Intersection Mileposts'!$G$32),"Y",IF(AND(H469&gt;='Intersection Mileposts'!$F$33,H469&lt;='Intersection Mileposts'!$G$33),"Y",IF(AND(H469&gt;='Intersection Mileposts'!$F$34,H469&lt;='Intersection Mileposts'!$G$34),"Y",IF(AND(H469&gt;='Intersection Mileposts'!$F$35,H469&lt;='Intersection Mileposts'!$G$35),"Y",IF(AND(H469&gt;='Intersection Mileposts'!$F$36,H469&lt;='Intersection Mileposts'!$G$36),"Y",IF(AND(H469&gt;='Intersection Mileposts'!$F$37,H469&lt;='Intersection Mileposts'!$G$37),"Y",IF(AND(H469&gt;='Intersection Mileposts'!$F$38,H469&lt;='Intersection Mileposts'!$G$38),"Y",IF(AND(H469&gt;='Intersection Mileposts'!$F$39,H469&lt;='Intersection Mileposts'!$G$39),"Y","N"))))))))))))))))))))))))))))))))))))</f>
        <v/>
      </c>
    </row>
    <row r="470" spans="1:46" x14ac:dyDescent="0.35">
      <c r="A470" s="271"/>
      <c r="B470" s="269"/>
      <c r="C470" s="270"/>
      <c r="D470" s="270"/>
      <c r="E470" s="270"/>
      <c r="F470" s="270"/>
      <c r="G470" s="272"/>
      <c r="H470" s="273"/>
      <c r="I470" s="271"/>
      <c r="J470" s="268"/>
      <c r="K470" s="268"/>
      <c r="L470" s="274"/>
      <c r="M470" s="275"/>
      <c r="N470" s="276"/>
      <c r="P470" s="291" t="str">
        <f>IF(R470 = "", "", COUNT($R$4:R470))</f>
        <v/>
      </c>
      <c r="Q470" s="291" t="str">
        <f t="shared" si="57"/>
        <v/>
      </c>
      <c r="R470" s="292" t="str">
        <f t="shared" si="58"/>
        <v/>
      </c>
      <c r="S470" s="293" t="str">
        <f t="shared" si="60"/>
        <v/>
      </c>
      <c r="T470" s="294" t="str">
        <f t="shared" si="61"/>
        <v/>
      </c>
      <c r="U470" s="295" t="str">
        <f t="shared" si="62"/>
        <v/>
      </c>
      <c r="V470" s="296" t="str">
        <f t="shared" si="63"/>
        <v/>
      </c>
      <c r="W470" s="8"/>
      <c r="AR470" s="2" t="str">
        <f t="shared" si="64"/>
        <v/>
      </c>
      <c r="AS470" s="2" t="str">
        <f t="shared" si="59"/>
        <v/>
      </c>
      <c r="AT470" s="2" t="str">
        <f>IF(AR470="","",IF(AND(H470&gt;='Intersection Mileposts'!$F$5,H470&lt;='Intersection Mileposts'!$G$5),"Y",IF(AND(H470&gt;='Intersection Mileposts'!$F$6,H470&lt;='Intersection Mileposts'!$G$6),"Y",IF(AND(H470&gt;='Intersection Mileposts'!$F$7,H470&lt;='Intersection Mileposts'!$G$7),"Y",IF(AND(H470&gt;='Intersection Mileposts'!$F$8,H470&lt;='Intersection Mileposts'!$G$8),"Y",IF(AND(H470&gt;='Intersection Mileposts'!$F$9,H470&lt;='Intersection Mileposts'!$G$9),"Y",IF(AND(H470&gt;='Intersection Mileposts'!$F$10,H470&lt;='Intersection Mileposts'!$G$10),"Y",IF(AND(H470&gt;='Intersection Mileposts'!$F$11,H470&lt;='Intersection Mileposts'!$G$11),"Y",IF(AND(H470&gt;='Intersection Mileposts'!$F$12,H470&lt;='Intersection Mileposts'!$G$12),"Y",IF(AND(H470&gt;='Intersection Mileposts'!$F$13,H470&lt;='Intersection Mileposts'!$G$13),"Y",IF(AND(H470&gt;='Intersection Mileposts'!$F$14,H470&lt;='Intersection Mileposts'!$G$14),"Y",IF(AND(H470&gt;='Intersection Mileposts'!$F$15,H470&lt;='Intersection Mileposts'!$G$15),"Y",IF(AND(H470&gt;='Intersection Mileposts'!$F$16,H470&lt;='Intersection Mileposts'!$G$16),"Y",IF(AND(H470&gt;='Intersection Mileposts'!$F$17,H470&lt;='Intersection Mileposts'!$G$17),"Y",IF(AND(H470&gt;='Intersection Mileposts'!$F$18,H470&lt;='Intersection Mileposts'!$G$18),"Y",IF(AND(H470&gt;='Intersection Mileposts'!$F$19,H470&lt;='Intersection Mileposts'!$G$19),"Y",IF(AND(H470&gt;='Intersection Mileposts'!$F$20,H470&lt;='Intersection Mileposts'!$G$20),"Y",IF(AND(H470&gt;='Intersection Mileposts'!$F$21,H470&lt;='Intersection Mileposts'!$G$21),"Y",IF(AND(H470&gt;='Intersection Mileposts'!$F$22,H470&lt;='Intersection Mileposts'!$G$22),"Y",IF(AND(H470&gt;='Intersection Mileposts'!$F$23,H470&lt;='Intersection Mileposts'!$G$23),"Y",IF(AND(H470&gt;='Intersection Mileposts'!$F$24,H470&lt;='Intersection Mileposts'!$G$24),"Y",IF(AND(H470&gt;='Intersection Mileposts'!$F$25,H470&lt;='Intersection Mileposts'!$G$25),"Y",IF(AND(H470&gt;='Intersection Mileposts'!$F$26,H470&lt;='Intersection Mileposts'!$G$26),"Y",IF(AND(H470&gt;='Intersection Mileposts'!$F$27,H470&lt;='Intersection Mileposts'!$G$27),"Y",IF(AND(H470&gt;='Intersection Mileposts'!$F$28,H470&lt;='Intersection Mileposts'!$G$28),"Y",IF(AND(H470&gt;='Intersection Mileposts'!$F$29,H470&lt;='Intersection Mileposts'!$G$29),"Y", IF(AND(H470&gt;='Intersection Mileposts'!$F$30,H470&lt;='Intersection Mileposts'!$G$30),"Y",IF(AND(H470&gt;='Intersection Mileposts'!$F$31,H470&lt;='Intersection Mileposts'!$G$31),"Y",IF(AND(H470&gt;='Intersection Mileposts'!$F$32,H470&lt;='Intersection Mileposts'!$G$32),"Y",IF(AND(H470&gt;='Intersection Mileposts'!$F$33,H470&lt;='Intersection Mileposts'!$G$33),"Y",IF(AND(H470&gt;='Intersection Mileposts'!$F$34,H470&lt;='Intersection Mileposts'!$G$34),"Y",IF(AND(H470&gt;='Intersection Mileposts'!$F$35,H470&lt;='Intersection Mileposts'!$G$35),"Y",IF(AND(H470&gt;='Intersection Mileposts'!$F$36,H470&lt;='Intersection Mileposts'!$G$36),"Y",IF(AND(H470&gt;='Intersection Mileposts'!$F$37,H470&lt;='Intersection Mileposts'!$G$37),"Y",IF(AND(H470&gt;='Intersection Mileposts'!$F$38,H470&lt;='Intersection Mileposts'!$G$38),"Y",IF(AND(H470&gt;='Intersection Mileposts'!$F$39,H470&lt;='Intersection Mileposts'!$G$39),"Y","N"))))))))))))))))))))))))))))))))))))</f>
        <v/>
      </c>
    </row>
    <row r="471" spans="1:46" x14ac:dyDescent="0.35">
      <c r="A471" s="271"/>
      <c r="B471" s="269"/>
      <c r="C471" s="270"/>
      <c r="D471" s="270"/>
      <c r="E471" s="270"/>
      <c r="F471" s="270"/>
      <c r="G471" s="272"/>
      <c r="H471" s="273"/>
      <c r="I471" s="271"/>
      <c r="J471" s="268"/>
      <c r="K471" s="268"/>
      <c r="L471" s="274"/>
      <c r="M471" s="275"/>
      <c r="N471" s="276"/>
      <c r="P471" s="291" t="str">
        <f>IF(R471 = "", "", COUNT($R$4:R471))</f>
        <v/>
      </c>
      <c r="Q471" s="291" t="str">
        <f t="shared" si="57"/>
        <v/>
      </c>
      <c r="R471" s="292" t="str">
        <f t="shared" si="58"/>
        <v/>
      </c>
      <c r="S471" s="293" t="str">
        <f t="shared" si="60"/>
        <v/>
      </c>
      <c r="T471" s="294" t="str">
        <f t="shared" si="61"/>
        <v/>
      </c>
      <c r="U471" s="295" t="str">
        <f t="shared" si="62"/>
        <v/>
      </c>
      <c r="V471" s="296" t="str">
        <f t="shared" si="63"/>
        <v/>
      </c>
      <c r="W471" s="8"/>
      <c r="AR471" s="2" t="str">
        <f t="shared" si="64"/>
        <v/>
      </c>
      <c r="AS471" s="2" t="str">
        <f t="shared" si="59"/>
        <v/>
      </c>
      <c r="AT471" s="2" t="str">
        <f>IF(AR471="","",IF(AND(H471&gt;='Intersection Mileposts'!$F$5,H471&lt;='Intersection Mileposts'!$G$5),"Y",IF(AND(H471&gt;='Intersection Mileposts'!$F$6,H471&lt;='Intersection Mileposts'!$G$6),"Y",IF(AND(H471&gt;='Intersection Mileposts'!$F$7,H471&lt;='Intersection Mileposts'!$G$7),"Y",IF(AND(H471&gt;='Intersection Mileposts'!$F$8,H471&lt;='Intersection Mileposts'!$G$8),"Y",IF(AND(H471&gt;='Intersection Mileposts'!$F$9,H471&lt;='Intersection Mileposts'!$G$9),"Y",IF(AND(H471&gt;='Intersection Mileposts'!$F$10,H471&lt;='Intersection Mileposts'!$G$10),"Y",IF(AND(H471&gt;='Intersection Mileposts'!$F$11,H471&lt;='Intersection Mileposts'!$G$11),"Y",IF(AND(H471&gt;='Intersection Mileposts'!$F$12,H471&lt;='Intersection Mileposts'!$G$12),"Y",IF(AND(H471&gt;='Intersection Mileposts'!$F$13,H471&lt;='Intersection Mileposts'!$G$13),"Y",IF(AND(H471&gt;='Intersection Mileposts'!$F$14,H471&lt;='Intersection Mileposts'!$G$14),"Y",IF(AND(H471&gt;='Intersection Mileposts'!$F$15,H471&lt;='Intersection Mileposts'!$G$15),"Y",IF(AND(H471&gt;='Intersection Mileposts'!$F$16,H471&lt;='Intersection Mileposts'!$G$16),"Y",IF(AND(H471&gt;='Intersection Mileposts'!$F$17,H471&lt;='Intersection Mileposts'!$G$17),"Y",IF(AND(H471&gt;='Intersection Mileposts'!$F$18,H471&lt;='Intersection Mileposts'!$G$18),"Y",IF(AND(H471&gt;='Intersection Mileposts'!$F$19,H471&lt;='Intersection Mileposts'!$G$19),"Y",IF(AND(H471&gt;='Intersection Mileposts'!$F$20,H471&lt;='Intersection Mileposts'!$G$20),"Y",IF(AND(H471&gt;='Intersection Mileposts'!$F$21,H471&lt;='Intersection Mileposts'!$G$21),"Y",IF(AND(H471&gt;='Intersection Mileposts'!$F$22,H471&lt;='Intersection Mileposts'!$G$22),"Y",IF(AND(H471&gt;='Intersection Mileposts'!$F$23,H471&lt;='Intersection Mileposts'!$G$23),"Y",IF(AND(H471&gt;='Intersection Mileposts'!$F$24,H471&lt;='Intersection Mileposts'!$G$24),"Y",IF(AND(H471&gt;='Intersection Mileposts'!$F$25,H471&lt;='Intersection Mileposts'!$G$25),"Y",IF(AND(H471&gt;='Intersection Mileposts'!$F$26,H471&lt;='Intersection Mileposts'!$G$26),"Y",IF(AND(H471&gt;='Intersection Mileposts'!$F$27,H471&lt;='Intersection Mileposts'!$G$27),"Y",IF(AND(H471&gt;='Intersection Mileposts'!$F$28,H471&lt;='Intersection Mileposts'!$G$28),"Y",IF(AND(H471&gt;='Intersection Mileposts'!$F$29,H471&lt;='Intersection Mileposts'!$G$29),"Y", IF(AND(H471&gt;='Intersection Mileposts'!$F$30,H471&lt;='Intersection Mileposts'!$G$30),"Y",IF(AND(H471&gt;='Intersection Mileposts'!$F$31,H471&lt;='Intersection Mileposts'!$G$31),"Y",IF(AND(H471&gt;='Intersection Mileposts'!$F$32,H471&lt;='Intersection Mileposts'!$G$32),"Y",IF(AND(H471&gt;='Intersection Mileposts'!$F$33,H471&lt;='Intersection Mileposts'!$G$33),"Y",IF(AND(H471&gt;='Intersection Mileposts'!$F$34,H471&lt;='Intersection Mileposts'!$G$34),"Y",IF(AND(H471&gt;='Intersection Mileposts'!$F$35,H471&lt;='Intersection Mileposts'!$G$35),"Y",IF(AND(H471&gt;='Intersection Mileposts'!$F$36,H471&lt;='Intersection Mileposts'!$G$36),"Y",IF(AND(H471&gt;='Intersection Mileposts'!$F$37,H471&lt;='Intersection Mileposts'!$G$37),"Y",IF(AND(H471&gt;='Intersection Mileposts'!$F$38,H471&lt;='Intersection Mileposts'!$G$38),"Y",IF(AND(H471&gt;='Intersection Mileposts'!$F$39,H471&lt;='Intersection Mileposts'!$G$39),"Y","N"))))))))))))))))))))))))))))))))))))</f>
        <v/>
      </c>
    </row>
    <row r="472" spans="1:46" x14ac:dyDescent="0.35">
      <c r="A472" s="271"/>
      <c r="B472" s="269"/>
      <c r="C472" s="270"/>
      <c r="D472" s="270"/>
      <c r="E472" s="270"/>
      <c r="F472" s="270"/>
      <c r="G472" s="272"/>
      <c r="H472" s="273"/>
      <c r="I472" s="271"/>
      <c r="J472" s="268"/>
      <c r="K472" s="268"/>
      <c r="L472" s="274"/>
      <c r="M472" s="275"/>
      <c r="N472" s="276"/>
      <c r="P472" s="291" t="str">
        <f>IF(R472 = "", "", COUNT($R$4:R472))</f>
        <v/>
      </c>
      <c r="Q472" s="291" t="str">
        <f t="shared" si="57"/>
        <v/>
      </c>
      <c r="R472" s="292" t="str">
        <f t="shared" si="58"/>
        <v/>
      </c>
      <c r="S472" s="293" t="str">
        <f t="shared" si="60"/>
        <v/>
      </c>
      <c r="T472" s="294" t="str">
        <f t="shared" si="61"/>
        <v/>
      </c>
      <c r="U472" s="295" t="str">
        <f t="shared" si="62"/>
        <v/>
      </c>
      <c r="V472" s="296" t="str">
        <f t="shared" si="63"/>
        <v/>
      </c>
      <c r="W472" s="8"/>
      <c r="AR472" s="2" t="str">
        <f t="shared" si="64"/>
        <v/>
      </c>
      <c r="AS472" s="2" t="str">
        <f t="shared" si="59"/>
        <v/>
      </c>
      <c r="AT472" s="2" t="str">
        <f>IF(AR472="","",IF(AND(H472&gt;='Intersection Mileposts'!$F$5,H472&lt;='Intersection Mileposts'!$G$5),"Y",IF(AND(H472&gt;='Intersection Mileposts'!$F$6,H472&lt;='Intersection Mileposts'!$G$6),"Y",IF(AND(H472&gt;='Intersection Mileposts'!$F$7,H472&lt;='Intersection Mileposts'!$G$7),"Y",IF(AND(H472&gt;='Intersection Mileposts'!$F$8,H472&lt;='Intersection Mileposts'!$G$8),"Y",IF(AND(H472&gt;='Intersection Mileposts'!$F$9,H472&lt;='Intersection Mileposts'!$G$9),"Y",IF(AND(H472&gt;='Intersection Mileposts'!$F$10,H472&lt;='Intersection Mileposts'!$G$10),"Y",IF(AND(H472&gt;='Intersection Mileposts'!$F$11,H472&lt;='Intersection Mileposts'!$G$11),"Y",IF(AND(H472&gt;='Intersection Mileposts'!$F$12,H472&lt;='Intersection Mileposts'!$G$12),"Y",IF(AND(H472&gt;='Intersection Mileposts'!$F$13,H472&lt;='Intersection Mileposts'!$G$13),"Y",IF(AND(H472&gt;='Intersection Mileposts'!$F$14,H472&lt;='Intersection Mileposts'!$G$14),"Y",IF(AND(H472&gt;='Intersection Mileposts'!$F$15,H472&lt;='Intersection Mileposts'!$G$15),"Y",IF(AND(H472&gt;='Intersection Mileposts'!$F$16,H472&lt;='Intersection Mileposts'!$G$16),"Y",IF(AND(H472&gt;='Intersection Mileposts'!$F$17,H472&lt;='Intersection Mileposts'!$G$17),"Y",IF(AND(H472&gt;='Intersection Mileposts'!$F$18,H472&lt;='Intersection Mileposts'!$G$18),"Y",IF(AND(H472&gt;='Intersection Mileposts'!$F$19,H472&lt;='Intersection Mileposts'!$G$19),"Y",IF(AND(H472&gt;='Intersection Mileposts'!$F$20,H472&lt;='Intersection Mileposts'!$G$20),"Y",IF(AND(H472&gt;='Intersection Mileposts'!$F$21,H472&lt;='Intersection Mileposts'!$G$21),"Y",IF(AND(H472&gt;='Intersection Mileposts'!$F$22,H472&lt;='Intersection Mileposts'!$G$22),"Y",IF(AND(H472&gt;='Intersection Mileposts'!$F$23,H472&lt;='Intersection Mileposts'!$G$23),"Y",IF(AND(H472&gt;='Intersection Mileposts'!$F$24,H472&lt;='Intersection Mileposts'!$G$24),"Y",IF(AND(H472&gt;='Intersection Mileposts'!$F$25,H472&lt;='Intersection Mileposts'!$G$25),"Y",IF(AND(H472&gt;='Intersection Mileposts'!$F$26,H472&lt;='Intersection Mileposts'!$G$26),"Y",IF(AND(H472&gt;='Intersection Mileposts'!$F$27,H472&lt;='Intersection Mileposts'!$G$27),"Y",IF(AND(H472&gt;='Intersection Mileposts'!$F$28,H472&lt;='Intersection Mileposts'!$G$28),"Y",IF(AND(H472&gt;='Intersection Mileposts'!$F$29,H472&lt;='Intersection Mileposts'!$G$29),"Y", IF(AND(H472&gt;='Intersection Mileposts'!$F$30,H472&lt;='Intersection Mileposts'!$G$30),"Y",IF(AND(H472&gt;='Intersection Mileposts'!$F$31,H472&lt;='Intersection Mileposts'!$G$31),"Y",IF(AND(H472&gt;='Intersection Mileposts'!$F$32,H472&lt;='Intersection Mileposts'!$G$32),"Y",IF(AND(H472&gt;='Intersection Mileposts'!$F$33,H472&lt;='Intersection Mileposts'!$G$33),"Y",IF(AND(H472&gt;='Intersection Mileposts'!$F$34,H472&lt;='Intersection Mileposts'!$G$34),"Y",IF(AND(H472&gt;='Intersection Mileposts'!$F$35,H472&lt;='Intersection Mileposts'!$G$35),"Y",IF(AND(H472&gt;='Intersection Mileposts'!$F$36,H472&lt;='Intersection Mileposts'!$G$36),"Y",IF(AND(H472&gt;='Intersection Mileposts'!$F$37,H472&lt;='Intersection Mileposts'!$G$37),"Y",IF(AND(H472&gt;='Intersection Mileposts'!$F$38,H472&lt;='Intersection Mileposts'!$G$38),"Y",IF(AND(H472&gt;='Intersection Mileposts'!$F$39,H472&lt;='Intersection Mileposts'!$G$39),"Y","N"))))))))))))))))))))))))))))))))))))</f>
        <v/>
      </c>
    </row>
    <row r="473" spans="1:46" x14ac:dyDescent="0.35">
      <c r="A473" s="271"/>
      <c r="B473" s="269"/>
      <c r="C473" s="270"/>
      <c r="D473" s="270"/>
      <c r="E473" s="270"/>
      <c r="F473" s="270"/>
      <c r="G473" s="272"/>
      <c r="H473" s="273"/>
      <c r="I473" s="271"/>
      <c r="J473" s="268"/>
      <c r="K473" s="268"/>
      <c r="L473" s="274"/>
      <c r="M473" s="275"/>
      <c r="N473" s="276"/>
      <c r="P473" s="291" t="str">
        <f>IF(R473 = "", "", COUNT($R$4:R473))</f>
        <v/>
      </c>
      <c r="Q473" s="291" t="str">
        <f t="shared" si="57"/>
        <v/>
      </c>
      <c r="R473" s="292" t="str">
        <f t="shared" si="58"/>
        <v/>
      </c>
      <c r="S473" s="293" t="str">
        <f t="shared" si="60"/>
        <v/>
      </c>
      <c r="T473" s="294" t="str">
        <f t="shared" si="61"/>
        <v/>
      </c>
      <c r="U473" s="295" t="str">
        <f t="shared" si="62"/>
        <v/>
      </c>
      <c r="V473" s="296" t="str">
        <f t="shared" si="63"/>
        <v/>
      </c>
      <c r="W473" s="8"/>
      <c r="AR473" s="2" t="str">
        <f t="shared" si="64"/>
        <v/>
      </c>
      <c r="AS473" s="2" t="str">
        <f t="shared" si="59"/>
        <v/>
      </c>
      <c r="AT473" s="2" t="str">
        <f>IF(AR473="","",IF(AND(H473&gt;='Intersection Mileposts'!$F$5,H473&lt;='Intersection Mileposts'!$G$5),"Y",IF(AND(H473&gt;='Intersection Mileposts'!$F$6,H473&lt;='Intersection Mileposts'!$G$6),"Y",IF(AND(H473&gt;='Intersection Mileposts'!$F$7,H473&lt;='Intersection Mileposts'!$G$7),"Y",IF(AND(H473&gt;='Intersection Mileposts'!$F$8,H473&lt;='Intersection Mileposts'!$G$8),"Y",IF(AND(H473&gt;='Intersection Mileposts'!$F$9,H473&lt;='Intersection Mileposts'!$G$9),"Y",IF(AND(H473&gt;='Intersection Mileposts'!$F$10,H473&lt;='Intersection Mileposts'!$G$10),"Y",IF(AND(H473&gt;='Intersection Mileposts'!$F$11,H473&lt;='Intersection Mileposts'!$G$11),"Y",IF(AND(H473&gt;='Intersection Mileposts'!$F$12,H473&lt;='Intersection Mileposts'!$G$12),"Y",IF(AND(H473&gt;='Intersection Mileposts'!$F$13,H473&lt;='Intersection Mileposts'!$G$13),"Y",IF(AND(H473&gt;='Intersection Mileposts'!$F$14,H473&lt;='Intersection Mileposts'!$G$14),"Y",IF(AND(H473&gt;='Intersection Mileposts'!$F$15,H473&lt;='Intersection Mileposts'!$G$15),"Y",IF(AND(H473&gt;='Intersection Mileposts'!$F$16,H473&lt;='Intersection Mileposts'!$G$16),"Y",IF(AND(H473&gt;='Intersection Mileposts'!$F$17,H473&lt;='Intersection Mileposts'!$G$17),"Y",IF(AND(H473&gt;='Intersection Mileposts'!$F$18,H473&lt;='Intersection Mileposts'!$G$18),"Y",IF(AND(H473&gt;='Intersection Mileposts'!$F$19,H473&lt;='Intersection Mileposts'!$G$19),"Y",IF(AND(H473&gt;='Intersection Mileposts'!$F$20,H473&lt;='Intersection Mileposts'!$G$20),"Y",IF(AND(H473&gt;='Intersection Mileposts'!$F$21,H473&lt;='Intersection Mileposts'!$G$21),"Y",IF(AND(H473&gt;='Intersection Mileposts'!$F$22,H473&lt;='Intersection Mileposts'!$G$22),"Y",IF(AND(H473&gt;='Intersection Mileposts'!$F$23,H473&lt;='Intersection Mileposts'!$G$23),"Y",IF(AND(H473&gt;='Intersection Mileposts'!$F$24,H473&lt;='Intersection Mileposts'!$G$24),"Y",IF(AND(H473&gt;='Intersection Mileposts'!$F$25,H473&lt;='Intersection Mileposts'!$G$25),"Y",IF(AND(H473&gt;='Intersection Mileposts'!$F$26,H473&lt;='Intersection Mileposts'!$G$26),"Y",IF(AND(H473&gt;='Intersection Mileposts'!$F$27,H473&lt;='Intersection Mileposts'!$G$27),"Y",IF(AND(H473&gt;='Intersection Mileposts'!$F$28,H473&lt;='Intersection Mileposts'!$G$28),"Y",IF(AND(H473&gt;='Intersection Mileposts'!$F$29,H473&lt;='Intersection Mileposts'!$G$29),"Y", IF(AND(H473&gt;='Intersection Mileposts'!$F$30,H473&lt;='Intersection Mileposts'!$G$30),"Y",IF(AND(H473&gt;='Intersection Mileposts'!$F$31,H473&lt;='Intersection Mileposts'!$G$31),"Y",IF(AND(H473&gt;='Intersection Mileposts'!$F$32,H473&lt;='Intersection Mileposts'!$G$32),"Y",IF(AND(H473&gt;='Intersection Mileposts'!$F$33,H473&lt;='Intersection Mileposts'!$G$33),"Y",IF(AND(H473&gt;='Intersection Mileposts'!$F$34,H473&lt;='Intersection Mileposts'!$G$34),"Y",IF(AND(H473&gt;='Intersection Mileposts'!$F$35,H473&lt;='Intersection Mileposts'!$G$35),"Y",IF(AND(H473&gt;='Intersection Mileposts'!$F$36,H473&lt;='Intersection Mileposts'!$G$36),"Y",IF(AND(H473&gt;='Intersection Mileposts'!$F$37,H473&lt;='Intersection Mileposts'!$G$37),"Y",IF(AND(H473&gt;='Intersection Mileposts'!$F$38,H473&lt;='Intersection Mileposts'!$G$38),"Y",IF(AND(H473&gt;='Intersection Mileposts'!$F$39,H473&lt;='Intersection Mileposts'!$G$39),"Y","N"))))))))))))))))))))))))))))))))))))</f>
        <v/>
      </c>
    </row>
    <row r="474" spans="1:46" x14ac:dyDescent="0.35">
      <c r="A474" s="271"/>
      <c r="B474" s="269"/>
      <c r="C474" s="270"/>
      <c r="D474" s="270"/>
      <c r="E474" s="270"/>
      <c r="F474" s="270"/>
      <c r="G474" s="272"/>
      <c r="H474" s="273"/>
      <c r="I474" s="271"/>
      <c r="J474" s="268"/>
      <c r="K474" s="268"/>
      <c r="L474" s="274"/>
      <c r="M474" s="275"/>
      <c r="N474" s="276"/>
      <c r="P474" s="291" t="str">
        <f>IF(R474 = "", "", COUNT($R$4:R474))</f>
        <v/>
      </c>
      <c r="Q474" s="291" t="str">
        <f t="shared" si="57"/>
        <v/>
      </c>
      <c r="R474" s="292" t="str">
        <f t="shared" si="58"/>
        <v/>
      </c>
      <c r="S474" s="293" t="str">
        <f t="shared" si="60"/>
        <v/>
      </c>
      <c r="T474" s="294" t="str">
        <f t="shared" si="61"/>
        <v/>
      </c>
      <c r="U474" s="295" t="str">
        <f t="shared" si="62"/>
        <v/>
      </c>
      <c r="V474" s="296" t="str">
        <f t="shared" si="63"/>
        <v/>
      </c>
      <c r="W474" s="8"/>
      <c r="AR474" s="2" t="str">
        <f t="shared" si="64"/>
        <v/>
      </c>
      <c r="AS474" s="2" t="str">
        <f t="shared" si="59"/>
        <v/>
      </c>
      <c r="AT474" s="2" t="str">
        <f>IF(AR474="","",IF(AND(H474&gt;='Intersection Mileposts'!$F$5,H474&lt;='Intersection Mileposts'!$G$5),"Y",IF(AND(H474&gt;='Intersection Mileposts'!$F$6,H474&lt;='Intersection Mileposts'!$G$6),"Y",IF(AND(H474&gt;='Intersection Mileposts'!$F$7,H474&lt;='Intersection Mileposts'!$G$7),"Y",IF(AND(H474&gt;='Intersection Mileposts'!$F$8,H474&lt;='Intersection Mileposts'!$G$8),"Y",IF(AND(H474&gt;='Intersection Mileposts'!$F$9,H474&lt;='Intersection Mileposts'!$G$9),"Y",IF(AND(H474&gt;='Intersection Mileposts'!$F$10,H474&lt;='Intersection Mileposts'!$G$10),"Y",IF(AND(H474&gt;='Intersection Mileposts'!$F$11,H474&lt;='Intersection Mileposts'!$G$11),"Y",IF(AND(H474&gt;='Intersection Mileposts'!$F$12,H474&lt;='Intersection Mileposts'!$G$12),"Y",IF(AND(H474&gt;='Intersection Mileposts'!$F$13,H474&lt;='Intersection Mileposts'!$G$13),"Y",IF(AND(H474&gt;='Intersection Mileposts'!$F$14,H474&lt;='Intersection Mileposts'!$G$14),"Y",IF(AND(H474&gt;='Intersection Mileposts'!$F$15,H474&lt;='Intersection Mileposts'!$G$15),"Y",IF(AND(H474&gt;='Intersection Mileposts'!$F$16,H474&lt;='Intersection Mileposts'!$G$16),"Y",IF(AND(H474&gt;='Intersection Mileposts'!$F$17,H474&lt;='Intersection Mileposts'!$G$17),"Y",IF(AND(H474&gt;='Intersection Mileposts'!$F$18,H474&lt;='Intersection Mileposts'!$G$18),"Y",IF(AND(H474&gt;='Intersection Mileposts'!$F$19,H474&lt;='Intersection Mileposts'!$G$19),"Y",IF(AND(H474&gt;='Intersection Mileposts'!$F$20,H474&lt;='Intersection Mileposts'!$G$20),"Y",IF(AND(H474&gt;='Intersection Mileposts'!$F$21,H474&lt;='Intersection Mileposts'!$G$21),"Y",IF(AND(H474&gt;='Intersection Mileposts'!$F$22,H474&lt;='Intersection Mileposts'!$G$22),"Y",IF(AND(H474&gt;='Intersection Mileposts'!$F$23,H474&lt;='Intersection Mileposts'!$G$23),"Y",IF(AND(H474&gt;='Intersection Mileposts'!$F$24,H474&lt;='Intersection Mileposts'!$G$24),"Y",IF(AND(H474&gt;='Intersection Mileposts'!$F$25,H474&lt;='Intersection Mileposts'!$G$25),"Y",IF(AND(H474&gt;='Intersection Mileposts'!$F$26,H474&lt;='Intersection Mileposts'!$G$26),"Y",IF(AND(H474&gt;='Intersection Mileposts'!$F$27,H474&lt;='Intersection Mileposts'!$G$27),"Y",IF(AND(H474&gt;='Intersection Mileposts'!$F$28,H474&lt;='Intersection Mileposts'!$G$28),"Y",IF(AND(H474&gt;='Intersection Mileposts'!$F$29,H474&lt;='Intersection Mileposts'!$G$29),"Y", IF(AND(H474&gt;='Intersection Mileposts'!$F$30,H474&lt;='Intersection Mileposts'!$G$30),"Y",IF(AND(H474&gt;='Intersection Mileposts'!$F$31,H474&lt;='Intersection Mileposts'!$G$31),"Y",IF(AND(H474&gt;='Intersection Mileposts'!$F$32,H474&lt;='Intersection Mileposts'!$G$32),"Y",IF(AND(H474&gt;='Intersection Mileposts'!$F$33,H474&lt;='Intersection Mileposts'!$G$33),"Y",IF(AND(H474&gt;='Intersection Mileposts'!$F$34,H474&lt;='Intersection Mileposts'!$G$34),"Y",IF(AND(H474&gt;='Intersection Mileposts'!$F$35,H474&lt;='Intersection Mileposts'!$G$35),"Y",IF(AND(H474&gt;='Intersection Mileposts'!$F$36,H474&lt;='Intersection Mileposts'!$G$36),"Y",IF(AND(H474&gt;='Intersection Mileposts'!$F$37,H474&lt;='Intersection Mileposts'!$G$37),"Y",IF(AND(H474&gt;='Intersection Mileposts'!$F$38,H474&lt;='Intersection Mileposts'!$G$38),"Y",IF(AND(H474&gt;='Intersection Mileposts'!$F$39,H474&lt;='Intersection Mileposts'!$G$39),"Y","N"))))))))))))))))))))))))))))))))))))</f>
        <v/>
      </c>
    </row>
    <row r="475" spans="1:46" x14ac:dyDescent="0.35">
      <c r="A475" s="271"/>
      <c r="B475" s="269"/>
      <c r="C475" s="270"/>
      <c r="D475" s="270"/>
      <c r="E475" s="270"/>
      <c r="F475" s="270"/>
      <c r="G475" s="272"/>
      <c r="H475" s="273"/>
      <c r="I475" s="271"/>
      <c r="J475" s="268"/>
      <c r="K475" s="268"/>
      <c r="L475" s="274"/>
      <c r="M475" s="275"/>
      <c r="N475" s="276"/>
      <c r="P475" s="291" t="str">
        <f>IF(R475 = "", "", COUNT($R$4:R475))</f>
        <v/>
      </c>
      <c r="Q475" s="291" t="str">
        <f t="shared" si="57"/>
        <v/>
      </c>
      <c r="R475" s="292" t="str">
        <f t="shared" si="58"/>
        <v/>
      </c>
      <c r="S475" s="293" t="str">
        <f t="shared" si="60"/>
        <v/>
      </c>
      <c r="T475" s="294" t="str">
        <f t="shared" si="61"/>
        <v/>
      </c>
      <c r="U475" s="295" t="str">
        <f t="shared" si="62"/>
        <v/>
      </c>
      <c r="V475" s="296" t="str">
        <f t="shared" si="63"/>
        <v/>
      </c>
      <c r="W475" s="8"/>
      <c r="AR475" s="2" t="str">
        <f t="shared" si="64"/>
        <v/>
      </c>
      <c r="AS475" s="2" t="str">
        <f t="shared" si="59"/>
        <v/>
      </c>
      <c r="AT475" s="2" t="str">
        <f>IF(AR475="","",IF(AND(H475&gt;='Intersection Mileposts'!$F$5,H475&lt;='Intersection Mileposts'!$G$5),"Y",IF(AND(H475&gt;='Intersection Mileposts'!$F$6,H475&lt;='Intersection Mileposts'!$G$6),"Y",IF(AND(H475&gt;='Intersection Mileposts'!$F$7,H475&lt;='Intersection Mileposts'!$G$7),"Y",IF(AND(H475&gt;='Intersection Mileposts'!$F$8,H475&lt;='Intersection Mileposts'!$G$8),"Y",IF(AND(H475&gt;='Intersection Mileposts'!$F$9,H475&lt;='Intersection Mileposts'!$G$9),"Y",IF(AND(H475&gt;='Intersection Mileposts'!$F$10,H475&lt;='Intersection Mileposts'!$G$10),"Y",IF(AND(H475&gt;='Intersection Mileposts'!$F$11,H475&lt;='Intersection Mileposts'!$G$11),"Y",IF(AND(H475&gt;='Intersection Mileposts'!$F$12,H475&lt;='Intersection Mileposts'!$G$12),"Y",IF(AND(H475&gt;='Intersection Mileposts'!$F$13,H475&lt;='Intersection Mileposts'!$G$13),"Y",IF(AND(H475&gt;='Intersection Mileposts'!$F$14,H475&lt;='Intersection Mileposts'!$G$14),"Y",IF(AND(H475&gt;='Intersection Mileposts'!$F$15,H475&lt;='Intersection Mileposts'!$G$15),"Y",IF(AND(H475&gt;='Intersection Mileposts'!$F$16,H475&lt;='Intersection Mileposts'!$G$16),"Y",IF(AND(H475&gt;='Intersection Mileposts'!$F$17,H475&lt;='Intersection Mileposts'!$G$17),"Y",IF(AND(H475&gt;='Intersection Mileposts'!$F$18,H475&lt;='Intersection Mileposts'!$G$18),"Y",IF(AND(H475&gt;='Intersection Mileposts'!$F$19,H475&lt;='Intersection Mileposts'!$G$19),"Y",IF(AND(H475&gt;='Intersection Mileposts'!$F$20,H475&lt;='Intersection Mileposts'!$G$20),"Y",IF(AND(H475&gt;='Intersection Mileposts'!$F$21,H475&lt;='Intersection Mileposts'!$G$21),"Y",IF(AND(H475&gt;='Intersection Mileposts'!$F$22,H475&lt;='Intersection Mileposts'!$G$22),"Y",IF(AND(H475&gt;='Intersection Mileposts'!$F$23,H475&lt;='Intersection Mileposts'!$G$23),"Y",IF(AND(H475&gt;='Intersection Mileposts'!$F$24,H475&lt;='Intersection Mileposts'!$G$24),"Y",IF(AND(H475&gt;='Intersection Mileposts'!$F$25,H475&lt;='Intersection Mileposts'!$G$25),"Y",IF(AND(H475&gt;='Intersection Mileposts'!$F$26,H475&lt;='Intersection Mileposts'!$G$26),"Y",IF(AND(H475&gt;='Intersection Mileposts'!$F$27,H475&lt;='Intersection Mileposts'!$G$27),"Y",IF(AND(H475&gt;='Intersection Mileposts'!$F$28,H475&lt;='Intersection Mileposts'!$G$28),"Y",IF(AND(H475&gt;='Intersection Mileposts'!$F$29,H475&lt;='Intersection Mileposts'!$G$29),"Y", IF(AND(H475&gt;='Intersection Mileposts'!$F$30,H475&lt;='Intersection Mileposts'!$G$30),"Y",IF(AND(H475&gt;='Intersection Mileposts'!$F$31,H475&lt;='Intersection Mileposts'!$G$31),"Y",IF(AND(H475&gt;='Intersection Mileposts'!$F$32,H475&lt;='Intersection Mileposts'!$G$32),"Y",IF(AND(H475&gt;='Intersection Mileposts'!$F$33,H475&lt;='Intersection Mileposts'!$G$33),"Y",IF(AND(H475&gt;='Intersection Mileposts'!$F$34,H475&lt;='Intersection Mileposts'!$G$34),"Y",IF(AND(H475&gt;='Intersection Mileposts'!$F$35,H475&lt;='Intersection Mileposts'!$G$35),"Y",IF(AND(H475&gt;='Intersection Mileposts'!$F$36,H475&lt;='Intersection Mileposts'!$G$36),"Y",IF(AND(H475&gt;='Intersection Mileposts'!$F$37,H475&lt;='Intersection Mileposts'!$G$37),"Y",IF(AND(H475&gt;='Intersection Mileposts'!$F$38,H475&lt;='Intersection Mileposts'!$G$38),"Y",IF(AND(H475&gt;='Intersection Mileposts'!$F$39,H475&lt;='Intersection Mileposts'!$G$39),"Y","N"))))))))))))))))))))))))))))))))))))</f>
        <v/>
      </c>
    </row>
    <row r="476" spans="1:46" x14ac:dyDescent="0.35">
      <c r="A476" s="271"/>
      <c r="B476" s="269"/>
      <c r="C476" s="270"/>
      <c r="D476" s="270"/>
      <c r="E476" s="270"/>
      <c r="F476" s="270"/>
      <c r="G476" s="272"/>
      <c r="H476" s="273"/>
      <c r="I476" s="271"/>
      <c r="J476" s="268"/>
      <c r="K476" s="268"/>
      <c r="L476" s="274"/>
      <c r="M476" s="275"/>
      <c r="N476" s="276"/>
      <c r="P476" s="291" t="str">
        <f>IF(R476 = "", "", COUNT($R$4:R476))</f>
        <v/>
      </c>
      <c r="Q476" s="291" t="str">
        <f t="shared" si="57"/>
        <v/>
      </c>
      <c r="R476" s="292" t="str">
        <f t="shared" si="58"/>
        <v/>
      </c>
      <c r="S476" s="293" t="str">
        <f t="shared" si="60"/>
        <v/>
      </c>
      <c r="T476" s="294" t="str">
        <f t="shared" si="61"/>
        <v/>
      </c>
      <c r="U476" s="295" t="str">
        <f t="shared" si="62"/>
        <v/>
      </c>
      <c r="V476" s="296" t="str">
        <f t="shared" si="63"/>
        <v/>
      </c>
      <c r="W476" s="8"/>
      <c r="AR476" s="2" t="str">
        <f t="shared" si="64"/>
        <v/>
      </c>
      <c r="AS476" s="2" t="str">
        <f t="shared" si="59"/>
        <v/>
      </c>
      <c r="AT476" s="2" t="str">
        <f>IF(AR476="","",IF(AND(H476&gt;='Intersection Mileposts'!$F$5,H476&lt;='Intersection Mileposts'!$G$5),"Y",IF(AND(H476&gt;='Intersection Mileposts'!$F$6,H476&lt;='Intersection Mileposts'!$G$6),"Y",IF(AND(H476&gt;='Intersection Mileposts'!$F$7,H476&lt;='Intersection Mileposts'!$G$7),"Y",IF(AND(H476&gt;='Intersection Mileposts'!$F$8,H476&lt;='Intersection Mileposts'!$G$8),"Y",IF(AND(H476&gt;='Intersection Mileposts'!$F$9,H476&lt;='Intersection Mileposts'!$G$9),"Y",IF(AND(H476&gt;='Intersection Mileposts'!$F$10,H476&lt;='Intersection Mileposts'!$G$10),"Y",IF(AND(H476&gt;='Intersection Mileposts'!$F$11,H476&lt;='Intersection Mileposts'!$G$11),"Y",IF(AND(H476&gt;='Intersection Mileposts'!$F$12,H476&lt;='Intersection Mileposts'!$G$12),"Y",IF(AND(H476&gt;='Intersection Mileposts'!$F$13,H476&lt;='Intersection Mileposts'!$G$13),"Y",IF(AND(H476&gt;='Intersection Mileposts'!$F$14,H476&lt;='Intersection Mileposts'!$G$14),"Y",IF(AND(H476&gt;='Intersection Mileposts'!$F$15,H476&lt;='Intersection Mileposts'!$G$15),"Y",IF(AND(H476&gt;='Intersection Mileposts'!$F$16,H476&lt;='Intersection Mileposts'!$G$16),"Y",IF(AND(H476&gt;='Intersection Mileposts'!$F$17,H476&lt;='Intersection Mileposts'!$G$17),"Y",IF(AND(H476&gt;='Intersection Mileposts'!$F$18,H476&lt;='Intersection Mileposts'!$G$18),"Y",IF(AND(H476&gt;='Intersection Mileposts'!$F$19,H476&lt;='Intersection Mileposts'!$G$19),"Y",IF(AND(H476&gt;='Intersection Mileposts'!$F$20,H476&lt;='Intersection Mileposts'!$G$20),"Y",IF(AND(H476&gt;='Intersection Mileposts'!$F$21,H476&lt;='Intersection Mileposts'!$G$21),"Y",IF(AND(H476&gt;='Intersection Mileposts'!$F$22,H476&lt;='Intersection Mileposts'!$G$22),"Y",IF(AND(H476&gt;='Intersection Mileposts'!$F$23,H476&lt;='Intersection Mileposts'!$G$23),"Y",IF(AND(H476&gt;='Intersection Mileposts'!$F$24,H476&lt;='Intersection Mileposts'!$G$24),"Y",IF(AND(H476&gt;='Intersection Mileposts'!$F$25,H476&lt;='Intersection Mileposts'!$G$25),"Y",IF(AND(H476&gt;='Intersection Mileposts'!$F$26,H476&lt;='Intersection Mileposts'!$G$26),"Y",IF(AND(H476&gt;='Intersection Mileposts'!$F$27,H476&lt;='Intersection Mileposts'!$G$27),"Y",IF(AND(H476&gt;='Intersection Mileposts'!$F$28,H476&lt;='Intersection Mileposts'!$G$28),"Y",IF(AND(H476&gt;='Intersection Mileposts'!$F$29,H476&lt;='Intersection Mileposts'!$G$29),"Y", IF(AND(H476&gt;='Intersection Mileposts'!$F$30,H476&lt;='Intersection Mileposts'!$G$30),"Y",IF(AND(H476&gt;='Intersection Mileposts'!$F$31,H476&lt;='Intersection Mileposts'!$G$31),"Y",IF(AND(H476&gt;='Intersection Mileposts'!$F$32,H476&lt;='Intersection Mileposts'!$G$32),"Y",IF(AND(H476&gt;='Intersection Mileposts'!$F$33,H476&lt;='Intersection Mileposts'!$G$33),"Y",IF(AND(H476&gt;='Intersection Mileposts'!$F$34,H476&lt;='Intersection Mileposts'!$G$34),"Y",IF(AND(H476&gt;='Intersection Mileposts'!$F$35,H476&lt;='Intersection Mileposts'!$G$35),"Y",IF(AND(H476&gt;='Intersection Mileposts'!$F$36,H476&lt;='Intersection Mileposts'!$G$36),"Y",IF(AND(H476&gt;='Intersection Mileposts'!$F$37,H476&lt;='Intersection Mileposts'!$G$37),"Y",IF(AND(H476&gt;='Intersection Mileposts'!$F$38,H476&lt;='Intersection Mileposts'!$G$38),"Y",IF(AND(H476&gt;='Intersection Mileposts'!$F$39,H476&lt;='Intersection Mileposts'!$G$39),"Y","N"))))))))))))))))))))))))))))))))))))</f>
        <v/>
      </c>
    </row>
    <row r="477" spans="1:46" x14ac:dyDescent="0.35">
      <c r="A477" s="271"/>
      <c r="B477" s="269"/>
      <c r="C477" s="270"/>
      <c r="D477" s="270"/>
      <c r="E477" s="270"/>
      <c r="F477" s="270"/>
      <c r="G477" s="272"/>
      <c r="H477" s="273"/>
      <c r="I477" s="271"/>
      <c r="J477" s="268"/>
      <c r="K477" s="268"/>
      <c r="L477" s="274"/>
      <c r="M477" s="275"/>
      <c r="N477" s="276"/>
      <c r="P477" s="291" t="str">
        <f>IF(R477 = "", "", COUNT($R$4:R477))</f>
        <v/>
      </c>
      <c r="Q477" s="291" t="str">
        <f t="shared" si="57"/>
        <v/>
      </c>
      <c r="R477" s="292" t="str">
        <f t="shared" si="58"/>
        <v/>
      </c>
      <c r="S477" s="293" t="str">
        <f t="shared" si="60"/>
        <v/>
      </c>
      <c r="T477" s="294" t="str">
        <f t="shared" si="61"/>
        <v/>
      </c>
      <c r="U477" s="295" t="str">
        <f t="shared" si="62"/>
        <v/>
      </c>
      <c r="V477" s="296" t="str">
        <f t="shared" si="63"/>
        <v/>
      </c>
      <c r="W477" s="8"/>
      <c r="AR477" s="2" t="str">
        <f t="shared" si="64"/>
        <v/>
      </c>
      <c r="AS477" s="2" t="str">
        <f t="shared" si="59"/>
        <v/>
      </c>
      <c r="AT477" s="2" t="str">
        <f>IF(AR477="","",IF(AND(H477&gt;='Intersection Mileposts'!$F$5,H477&lt;='Intersection Mileposts'!$G$5),"Y",IF(AND(H477&gt;='Intersection Mileposts'!$F$6,H477&lt;='Intersection Mileposts'!$G$6),"Y",IF(AND(H477&gt;='Intersection Mileposts'!$F$7,H477&lt;='Intersection Mileposts'!$G$7),"Y",IF(AND(H477&gt;='Intersection Mileposts'!$F$8,H477&lt;='Intersection Mileposts'!$G$8),"Y",IF(AND(H477&gt;='Intersection Mileposts'!$F$9,H477&lt;='Intersection Mileposts'!$G$9),"Y",IF(AND(H477&gt;='Intersection Mileposts'!$F$10,H477&lt;='Intersection Mileposts'!$G$10),"Y",IF(AND(H477&gt;='Intersection Mileposts'!$F$11,H477&lt;='Intersection Mileposts'!$G$11),"Y",IF(AND(H477&gt;='Intersection Mileposts'!$F$12,H477&lt;='Intersection Mileposts'!$G$12),"Y",IF(AND(H477&gt;='Intersection Mileposts'!$F$13,H477&lt;='Intersection Mileposts'!$G$13),"Y",IF(AND(H477&gt;='Intersection Mileposts'!$F$14,H477&lt;='Intersection Mileposts'!$G$14),"Y",IF(AND(H477&gt;='Intersection Mileposts'!$F$15,H477&lt;='Intersection Mileposts'!$G$15),"Y",IF(AND(H477&gt;='Intersection Mileposts'!$F$16,H477&lt;='Intersection Mileposts'!$G$16),"Y",IF(AND(H477&gt;='Intersection Mileposts'!$F$17,H477&lt;='Intersection Mileposts'!$G$17),"Y",IF(AND(H477&gt;='Intersection Mileposts'!$F$18,H477&lt;='Intersection Mileposts'!$G$18),"Y",IF(AND(H477&gt;='Intersection Mileposts'!$F$19,H477&lt;='Intersection Mileposts'!$G$19),"Y",IF(AND(H477&gt;='Intersection Mileposts'!$F$20,H477&lt;='Intersection Mileposts'!$G$20),"Y",IF(AND(H477&gt;='Intersection Mileposts'!$F$21,H477&lt;='Intersection Mileposts'!$G$21),"Y",IF(AND(H477&gt;='Intersection Mileposts'!$F$22,H477&lt;='Intersection Mileposts'!$G$22),"Y",IF(AND(H477&gt;='Intersection Mileposts'!$F$23,H477&lt;='Intersection Mileposts'!$G$23),"Y",IF(AND(H477&gt;='Intersection Mileposts'!$F$24,H477&lt;='Intersection Mileposts'!$G$24),"Y",IF(AND(H477&gt;='Intersection Mileposts'!$F$25,H477&lt;='Intersection Mileposts'!$G$25),"Y",IF(AND(H477&gt;='Intersection Mileposts'!$F$26,H477&lt;='Intersection Mileposts'!$G$26),"Y",IF(AND(H477&gt;='Intersection Mileposts'!$F$27,H477&lt;='Intersection Mileposts'!$G$27),"Y",IF(AND(H477&gt;='Intersection Mileposts'!$F$28,H477&lt;='Intersection Mileposts'!$G$28),"Y",IF(AND(H477&gt;='Intersection Mileposts'!$F$29,H477&lt;='Intersection Mileposts'!$G$29),"Y", IF(AND(H477&gt;='Intersection Mileposts'!$F$30,H477&lt;='Intersection Mileposts'!$G$30),"Y",IF(AND(H477&gt;='Intersection Mileposts'!$F$31,H477&lt;='Intersection Mileposts'!$G$31),"Y",IF(AND(H477&gt;='Intersection Mileposts'!$F$32,H477&lt;='Intersection Mileposts'!$G$32),"Y",IF(AND(H477&gt;='Intersection Mileposts'!$F$33,H477&lt;='Intersection Mileposts'!$G$33),"Y",IF(AND(H477&gt;='Intersection Mileposts'!$F$34,H477&lt;='Intersection Mileposts'!$G$34),"Y",IF(AND(H477&gt;='Intersection Mileposts'!$F$35,H477&lt;='Intersection Mileposts'!$G$35),"Y",IF(AND(H477&gt;='Intersection Mileposts'!$F$36,H477&lt;='Intersection Mileposts'!$G$36),"Y",IF(AND(H477&gt;='Intersection Mileposts'!$F$37,H477&lt;='Intersection Mileposts'!$G$37),"Y",IF(AND(H477&gt;='Intersection Mileposts'!$F$38,H477&lt;='Intersection Mileposts'!$G$38),"Y",IF(AND(H477&gt;='Intersection Mileposts'!$F$39,H477&lt;='Intersection Mileposts'!$G$39),"Y","N"))))))))))))))))))))))))))))))))))))</f>
        <v/>
      </c>
    </row>
    <row r="478" spans="1:46" x14ac:dyDescent="0.35">
      <c r="A478" s="271"/>
      <c r="B478" s="269"/>
      <c r="C478" s="270"/>
      <c r="D478" s="270"/>
      <c r="E478" s="270"/>
      <c r="F478" s="270"/>
      <c r="G478" s="272"/>
      <c r="H478" s="273"/>
      <c r="I478" s="271"/>
      <c r="J478" s="268"/>
      <c r="K478" s="268"/>
      <c r="L478" s="274"/>
      <c r="M478" s="275"/>
      <c r="N478" s="276"/>
      <c r="P478" s="291" t="str">
        <f>IF(R478 = "", "", COUNT($R$4:R478))</f>
        <v/>
      </c>
      <c r="Q478" s="291" t="str">
        <f t="shared" si="57"/>
        <v/>
      </c>
      <c r="R478" s="292" t="str">
        <f t="shared" si="58"/>
        <v/>
      </c>
      <c r="S478" s="293" t="str">
        <f t="shared" si="60"/>
        <v/>
      </c>
      <c r="T478" s="294" t="str">
        <f t="shared" si="61"/>
        <v/>
      </c>
      <c r="U478" s="295" t="str">
        <f t="shared" si="62"/>
        <v/>
      </c>
      <c r="V478" s="296" t="str">
        <f t="shared" si="63"/>
        <v/>
      </c>
      <c r="W478" s="8"/>
      <c r="AR478" s="2" t="str">
        <f t="shared" si="64"/>
        <v/>
      </c>
      <c r="AS478" s="2" t="str">
        <f t="shared" si="59"/>
        <v/>
      </c>
      <c r="AT478" s="2" t="str">
        <f>IF(AR478="","",IF(AND(H478&gt;='Intersection Mileposts'!$F$5,H478&lt;='Intersection Mileposts'!$G$5),"Y",IF(AND(H478&gt;='Intersection Mileposts'!$F$6,H478&lt;='Intersection Mileposts'!$G$6),"Y",IF(AND(H478&gt;='Intersection Mileposts'!$F$7,H478&lt;='Intersection Mileposts'!$G$7),"Y",IF(AND(H478&gt;='Intersection Mileposts'!$F$8,H478&lt;='Intersection Mileposts'!$G$8),"Y",IF(AND(H478&gt;='Intersection Mileposts'!$F$9,H478&lt;='Intersection Mileposts'!$G$9),"Y",IF(AND(H478&gt;='Intersection Mileposts'!$F$10,H478&lt;='Intersection Mileposts'!$G$10),"Y",IF(AND(H478&gt;='Intersection Mileposts'!$F$11,H478&lt;='Intersection Mileposts'!$G$11),"Y",IF(AND(H478&gt;='Intersection Mileposts'!$F$12,H478&lt;='Intersection Mileposts'!$G$12),"Y",IF(AND(H478&gt;='Intersection Mileposts'!$F$13,H478&lt;='Intersection Mileposts'!$G$13),"Y",IF(AND(H478&gt;='Intersection Mileposts'!$F$14,H478&lt;='Intersection Mileposts'!$G$14),"Y",IF(AND(H478&gt;='Intersection Mileposts'!$F$15,H478&lt;='Intersection Mileposts'!$G$15),"Y",IF(AND(H478&gt;='Intersection Mileposts'!$F$16,H478&lt;='Intersection Mileposts'!$G$16),"Y",IF(AND(H478&gt;='Intersection Mileposts'!$F$17,H478&lt;='Intersection Mileposts'!$G$17),"Y",IF(AND(H478&gt;='Intersection Mileposts'!$F$18,H478&lt;='Intersection Mileposts'!$G$18),"Y",IF(AND(H478&gt;='Intersection Mileposts'!$F$19,H478&lt;='Intersection Mileposts'!$G$19),"Y",IF(AND(H478&gt;='Intersection Mileposts'!$F$20,H478&lt;='Intersection Mileposts'!$G$20),"Y",IF(AND(H478&gt;='Intersection Mileposts'!$F$21,H478&lt;='Intersection Mileposts'!$G$21),"Y",IF(AND(H478&gt;='Intersection Mileposts'!$F$22,H478&lt;='Intersection Mileposts'!$G$22),"Y",IF(AND(H478&gt;='Intersection Mileposts'!$F$23,H478&lt;='Intersection Mileposts'!$G$23),"Y",IF(AND(H478&gt;='Intersection Mileposts'!$F$24,H478&lt;='Intersection Mileposts'!$G$24),"Y",IF(AND(H478&gt;='Intersection Mileposts'!$F$25,H478&lt;='Intersection Mileposts'!$G$25),"Y",IF(AND(H478&gt;='Intersection Mileposts'!$F$26,H478&lt;='Intersection Mileposts'!$G$26),"Y",IF(AND(H478&gt;='Intersection Mileposts'!$F$27,H478&lt;='Intersection Mileposts'!$G$27),"Y",IF(AND(H478&gt;='Intersection Mileposts'!$F$28,H478&lt;='Intersection Mileposts'!$G$28),"Y",IF(AND(H478&gt;='Intersection Mileposts'!$F$29,H478&lt;='Intersection Mileposts'!$G$29),"Y", IF(AND(H478&gt;='Intersection Mileposts'!$F$30,H478&lt;='Intersection Mileposts'!$G$30),"Y",IF(AND(H478&gt;='Intersection Mileposts'!$F$31,H478&lt;='Intersection Mileposts'!$G$31),"Y",IF(AND(H478&gt;='Intersection Mileposts'!$F$32,H478&lt;='Intersection Mileposts'!$G$32),"Y",IF(AND(H478&gt;='Intersection Mileposts'!$F$33,H478&lt;='Intersection Mileposts'!$G$33),"Y",IF(AND(H478&gt;='Intersection Mileposts'!$F$34,H478&lt;='Intersection Mileposts'!$G$34),"Y",IF(AND(H478&gt;='Intersection Mileposts'!$F$35,H478&lt;='Intersection Mileposts'!$G$35),"Y",IF(AND(H478&gt;='Intersection Mileposts'!$F$36,H478&lt;='Intersection Mileposts'!$G$36),"Y",IF(AND(H478&gt;='Intersection Mileposts'!$F$37,H478&lt;='Intersection Mileposts'!$G$37),"Y",IF(AND(H478&gt;='Intersection Mileposts'!$F$38,H478&lt;='Intersection Mileposts'!$G$38),"Y",IF(AND(H478&gt;='Intersection Mileposts'!$F$39,H478&lt;='Intersection Mileposts'!$G$39),"Y","N"))))))))))))))))))))))))))))))))))))</f>
        <v/>
      </c>
    </row>
    <row r="479" spans="1:46" x14ac:dyDescent="0.35">
      <c r="A479" s="271"/>
      <c r="B479" s="269"/>
      <c r="C479" s="270"/>
      <c r="D479" s="270"/>
      <c r="E479" s="270"/>
      <c r="F479" s="270"/>
      <c r="G479" s="272"/>
      <c r="H479" s="273"/>
      <c r="I479" s="271"/>
      <c r="J479" s="268"/>
      <c r="K479" s="268"/>
      <c r="L479" s="274"/>
      <c r="M479" s="275"/>
      <c r="N479" s="276"/>
      <c r="P479" s="291" t="str">
        <f>IF(R479 = "", "", COUNT($R$4:R479))</f>
        <v/>
      </c>
      <c r="Q479" s="291" t="str">
        <f t="shared" si="57"/>
        <v/>
      </c>
      <c r="R479" s="292" t="str">
        <f t="shared" si="58"/>
        <v/>
      </c>
      <c r="S479" s="293" t="str">
        <f t="shared" si="60"/>
        <v/>
      </c>
      <c r="T479" s="294" t="str">
        <f t="shared" si="61"/>
        <v/>
      </c>
      <c r="U479" s="295" t="str">
        <f t="shared" si="62"/>
        <v/>
      </c>
      <c r="V479" s="296" t="str">
        <f t="shared" si="63"/>
        <v/>
      </c>
      <c r="W479" s="8"/>
      <c r="AR479" s="2" t="str">
        <f t="shared" si="64"/>
        <v/>
      </c>
      <c r="AS479" s="2" t="str">
        <f t="shared" si="59"/>
        <v/>
      </c>
      <c r="AT479" s="2" t="str">
        <f>IF(AR479="","",IF(AND(H479&gt;='Intersection Mileposts'!$F$5,H479&lt;='Intersection Mileposts'!$G$5),"Y",IF(AND(H479&gt;='Intersection Mileposts'!$F$6,H479&lt;='Intersection Mileposts'!$G$6),"Y",IF(AND(H479&gt;='Intersection Mileposts'!$F$7,H479&lt;='Intersection Mileposts'!$G$7),"Y",IF(AND(H479&gt;='Intersection Mileposts'!$F$8,H479&lt;='Intersection Mileposts'!$G$8),"Y",IF(AND(H479&gt;='Intersection Mileposts'!$F$9,H479&lt;='Intersection Mileposts'!$G$9),"Y",IF(AND(H479&gt;='Intersection Mileposts'!$F$10,H479&lt;='Intersection Mileposts'!$G$10),"Y",IF(AND(H479&gt;='Intersection Mileposts'!$F$11,H479&lt;='Intersection Mileposts'!$G$11),"Y",IF(AND(H479&gt;='Intersection Mileposts'!$F$12,H479&lt;='Intersection Mileposts'!$G$12),"Y",IF(AND(H479&gt;='Intersection Mileposts'!$F$13,H479&lt;='Intersection Mileposts'!$G$13),"Y",IF(AND(H479&gt;='Intersection Mileposts'!$F$14,H479&lt;='Intersection Mileposts'!$G$14),"Y",IF(AND(H479&gt;='Intersection Mileposts'!$F$15,H479&lt;='Intersection Mileposts'!$G$15),"Y",IF(AND(H479&gt;='Intersection Mileposts'!$F$16,H479&lt;='Intersection Mileposts'!$G$16),"Y",IF(AND(H479&gt;='Intersection Mileposts'!$F$17,H479&lt;='Intersection Mileposts'!$G$17),"Y",IF(AND(H479&gt;='Intersection Mileposts'!$F$18,H479&lt;='Intersection Mileposts'!$G$18),"Y",IF(AND(H479&gt;='Intersection Mileposts'!$F$19,H479&lt;='Intersection Mileposts'!$G$19),"Y",IF(AND(H479&gt;='Intersection Mileposts'!$F$20,H479&lt;='Intersection Mileposts'!$G$20),"Y",IF(AND(H479&gt;='Intersection Mileposts'!$F$21,H479&lt;='Intersection Mileposts'!$G$21),"Y",IF(AND(H479&gt;='Intersection Mileposts'!$F$22,H479&lt;='Intersection Mileposts'!$G$22),"Y",IF(AND(H479&gt;='Intersection Mileposts'!$F$23,H479&lt;='Intersection Mileposts'!$G$23),"Y",IF(AND(H479&gt;='Intersection Mileposts'!$F$24,H479&lt;='Intersection Mileposts'!$G$24),"Y",IF(AND(H479&gt;='Intersection Mileposts'!$F$25,H479&lt;='Intersection Mileposts'!$G$25),"Y",IF(AND(H479&gt;='Intersection Mileposts'!$F$26,H479&lt;='Intersection Mileposts'!$G$26),"Y",IF(AND(H479&gt;='Intersection Mileposts'!$F$27,H479&lt;='Intersection Mileposts'!$G$27),"Y",IF(AND(H479&gt;='Intersection Mileposts'!$F$28,H479&lt;='Intersection Mileposts'!$G$28),"Y",IF(AND(H479&gt;='Intersection Mileposts'!$F$29,H479&lt;='Intersection Mileposts'!$G$29),"Y", IF(AND(H479&gt;='Intersection Mileposts'!$F$30,H479&lt;='Intersection Mileposts'!$G$30),"Y",IF(AND(H479&gt;='Intersection Mileposts'!$F$31,H479&lt;='Intersection Mileposts'!$G$31),"Y",IF(AND(H479&gt;='Intersection Mileposts'!$F$32,H479&lt;='Intersection Mileposts'!$G$32),"Y",IF(AND(H479&gt;='Intersection Mileposts'!$F$33,H479&lt;='Intersection Mileposts'!$G$33),"Y",IF(AND(H479&gt;='Intersection Mileposts'!$F$34,H479&lt;='Intersection Mileposts'!$G$34),"Y",IF(AND(H479&gt;='Intersection Mileposts'!$F$35,H479&lt;='Intersection Mileposts'!$G$35),"Y",IF(AND(H479&gt;='Intersection Mileposts'!$F$36,H479&lt;='Intersection Mileposts'!$G$36),"Y",IF(AND(H479&gt;='Intersection Mileposts'!$F$37,H479&lt;='Intersection Mileposts'!$G$37),"Y",IF(AND(H479&gt;='Intersection Mileposts'!$F$38,H479&lt;='Intersection Mileposts'!$G$38),"Y",IF(AND(H479&gt;='Intersection Mileposts'!$F$39,H479&lt;='Intersection Mileposts'!$G$39),"Y","N"))))))))))))))))))))))))))))))))))))</f>
        <v/>
      </c>
    </row>
    <row r="480" spans="1:46" x14ac:dyDescent="0.35">
      <c r="A480" s="271"/>
      <c r="B480" s="269"/>
      <c r="C480" s="270"/>
      <c r="D480" s="270"/>
      <c r="E480" s="270"/>
      <c r="F480" s="270"/>
      <c r="G480" s="272"/>
      <c r="H480" s="273"/>
      <c r="I480" s="271"/>
      <c r="J480" s="268"/>
      <c r="K480" s="268"/>
      <c r="L480" s="274"/>
      <c r="M480" s="275"/>
      <c r="N480" s="276"/>
      <c r="P480" s="291" t="str">
        <f>IF(R480 = "", "", COUNT($R$4:R480))</f>
        <v/>
      </c>
      <c r="Q480" s="291" t="str">
        <f t="shared" si="57"/>
        <v/>
      </c>
      <c r="R480" s="292" t="str">
        <f t="shared" si="58"/>
        <v/>
      </c>
      <c r="S480" s="293" t="str">
        <f t="shared" si="60"/>
        <v/>
      </c>
      <c r="T480" s="294" t="str">
        <f t="shared" si="61"/>
        <v/>
      </c>
      <c r="U480" s="295" t="str">
        <f t="shared" si="62"/>
        <v/>
      </c>
      <c r="V480" s="296" t="str">
        <f t="shared" si="63"/>
        <v/>
      </c>
      <c r="W480" s="8"/>
      <c r="AR480" s="2" t="str">
        <f t="shared" si="64"/>
        <v/>
      </c>
      <c r="AS480" s="2" t="str">
        <f t="shared" si="59"/>
        <v/>
      </c>
      <c r="AT480" s="2" t="str">
        <f>IF(AR480="","",IF(AND(H480&gt;='Intersection Mileposts'!$F$5,H480&lt;='Intersection Mileposts'!$G$5),"Y",IF(AND(H480&gt;='Intersection Mileposts'!$F$6,H480&lt;='Intersection Mileposts'!$G$6),"Y",IF(AND(H480&gt;='Intersection Mileposts'!$F$7,H480&lt;='Intersection Mileposts'!$G$7),"Y",IF(AND(H480&gt;='Intersection Mileposts'!$F$8,H480&lt;='Intersection Mileposts'!$G$8),"Y",IF(AND(H480&gt;='Intersection Mileposts'!$F$9,H480&lt;='Intersection Mileposts'!$G$9),"Y",IF(AND(H480&gt;='Intersection Mileposts'!$F$10,H480&lt;='Intersection Mileposts'!$G$10),"Y",IF(AND(H480&gt;='Intersection Mileposts'!$F$11,H480&lt;='Intersection Mileposts'!$G$11),"Y",IF(AND(H480&gt;='Intersection Mileposts'!$F$12,H480&lt;='Intersection Mileposts'!$G$12),"Y",IF(AND(H480&gt;='Intersection Mileposts'!$F$13,H480&lt;='Intersection Mileposts'!$G$13),"Y",IF(AND(H480&gt;='Intersection Mileposts'!$F$14,H480&lt;='Intersection Mileposts'!$G$14),"Y",IF(AND(H480&gt;='Intersection Mileposts'!$F$15,H480&lt;='Intersection Mileposts'!$G$15),"Y",IF(AND(H480&gt;='Intersection Mileposts'!$F$16,H480&lt;='Intersection Mileposts'!$G$16),"Y",IF(AND(H480&gt;='Intersection Mileposts'!$F$17,H480&lt;='Intersection Mileposts'!$G$17),"Y",IF(AND(H480&gt;='Intersection Mileposts'!$F$18,H480&lt;='Intersection Mileposts'!$G$18),"Y",IF(AND(H480&gt;='Intersection Mileposts'!$F$19,H480&lt;='Intersection Mileposts'!$G$19),"Y",IF(AND(H480&gt;='Intersection Mileposts'!$F$20,H480&lt;='Intersection Mileposts'!$G$20),"Y",IF(AND(H480&gt;='Intersection Mileposts'!$F$21,H480&lt;='Intersection Mileposts'!$G$21),"Y",IF(AND(H480&gt;='Intersection Mileposts'!$F$22,H480&lt;='Intersection Mileposts'!$G$22),"Y",IF(AND(H480&gt;='Intersection Mileposts'!$F$23,H480&lt;='Intersection Mileposts'!$G$23),"Y",IF(AND(H480&gt;='Intersection Mileposts'!$F$24,H480&lt;='Intersection Mileposts'!$G$24),"Y",IF(AND(H480&gt;='Intersection Mileposts'!$F$25,H480&lt;='Intersection Mileposts'!$G$25),"Y",IF(AND(H480&gt;='Intersection Mileposts'!$F$26,H480&lt;='Intersection Mileposts'!$G$26),"Y",IF(AND(H480&gt;='Intersection Mileposts'!$F$27,H480&lt;='Intersection Mileposts'!$G$27),"Y",IF(AND(H480&gt;='Intersection Mileposts'!$F$28,H480&lt;='Intersection Mileposts'!$G$28),"Y",IF(AND(H480&gt;='Intersection Mileposts'!$F$29,H480&lt;='Intersection Mileposts'!$G$29),"Y", IF(AND(H480&gt;='Intersection Mileposts'!$F$30,H480&lt;='Intersection Mileposts'!$G$30),"Y",IF(AND(H480&gt;='Intersection Mileposts'!$F$31,H480&lt;='Intersection Mileposts'!$G$31),"Y",IF(AND(H480&gt;='Intersection Mileposts'!$F$32,H480&lt;='Intersection Mileposts'!$G$32),"Y",IF(AND(H480&gt;='Intersection Mileposts'!$F$33,H480&lt;='Intersection Mileposts'!$G$33),"Y",IF(AND(H480&gt;='Intersection Mileposts'!$F$34,H480&lt;='Intersection Mileposts'!$G$34),"Y",IF(AND(H480&gt;='Intersection Mileposts'!$F$35,H480&lt;='Intersection Mileposts'!$G$35),"Y",IF(AND(H480&gt;='Intersection Mileposts'!$F$36,H480&lt;='Intersection Mileposts'!$G$36),"Y",IF(AND(H480&gt;='Intersection Mileposts'!$F$37,H480&lt;='Intersection Mileposts'!$G$37),"Y",IF(AND(H480&gt;='Intersection Mileposts'!$F$38,H480&lt;='Intersection Mileposts'!$G$38),"Y",IF(AND(H480&gt;='Intersection Mileposts'!$F$39,H480&lt;='Intersection Mileposts'!$G$39),"Y","N"))))))))))))))))))))))))))))))))))))</f>
        <v/>
      </c>
    </row>
    <row r="481" spans="1:46" x14ac:dyDescent="0.35">
      <c r="A481" s="271"/>
      <c r="B481" s="269"/>
      <c r="C481" s="270"/>
      <c r="D481" s="270"/>
      <c r="E481" s="270"/>
      <c r="F481" s="270"/>
      <c r="G481" s="272"/>
      <c r="H481" s="273"/>
      <c r="I481" s="271"/>
      <c r="J481" s="268"/>
      <c r="K481" s="268"/>
      <c r="L481" s="274"/>
      <c r="M481" s="275"/>
      <c r="N481" s="276"/>
      <c r="P481" s="291" t="str">
        <f>IF(R481 = "", "", COUNT($R$4:R481))</f>
        <v/>
      </c>
      <c r="Q481" s="291" t="str">
        <f t="shared" si="57"/>
        <v/>
      </c>
      <c r="R481" s="292" t="str">
        <f t="shared" si="58"/>
        <v/>
      </c>
      <c r="S481" s="293" t="str">
        <f t="shared" si="60"/>
        <v/>
      </c>
      <c r="T481" s="294" t="str">
        <f t="shared" si="61"/>
        <v/>
      </c>
      <c r="U481" s="295" t="str">
        <f t="shared" si="62"/>
        <v/>
      </c>
      <c r="V481" s="296" t="str">
        <f t="shared" si="63"/>
        <v/>
      </c>
      <c r="W481" s="8"/>
      <c r="AR481" s="2" t="str">
        <f t="shared" si="64"/>
        <v/>
      </c>
      <c r="AS481" s="2" t="str">
        <f t="shared" si="59"/>
        <v/>
      </c>
      <c r="AT481" s="2" t="str">
        <f>IF(AR481="","",IF(AND(H481&gt;='Intersection Mileposts'!$F$5,H481&lt;='Intersection Mileposts'!$G$5),"Y",IF(AND(H481&gt;='Intersection Mileposts'!$F$6,H481&lt;='Intersection Mileposts'!$G$6),"Y",IF(AND(H481&gt;='Intersection Mileposts'!$F$7,H481&lt;='Intersection Mileposts'!$G$7),"Y",IF(AND(H481&gt;='Intersection Mileposts'!$F$8,H481&lt;='Intersection Mileposts'!$G$8),"Y",IF(AND(H481&gt;='Intersection Mileposts'!$F$9,H481&lt;='Intersection Mileposts'!$G$9),"Y",IF(AND(H481&gt;='Intersection Mileposts'!$F$10,H481&lt;='Intersection Mileposts'!$G$10),"Y",IF(AND(H481&gt;='Intersection Mileposts'!$F$11,H481&lt;='Intersection Mileposts'!$G$11),"Y",IF(AND(H481&gt;='Intersection Mileposts'!$F$12,H481&lt;='Intersection Mileposts'!$G$12),"Y",IF(AND(H481&gt;='Intersection Mileposts'!$F$13,H481&lt;='Intersection Mileposts'!$G$13),"Y",IF(AND(H481&gt;='Intersection Mileposts'!$F$14,H481&lt;='Intersection Mileposts'!$G$14),"Y",IF(AND(H481&gt;='Intersection Mileposts'!$F$15,H481&lt;='Intersection Mileposts'!$G$15),"Y",IF(AND(H481&gt;='Intersection Mileposts'!$F$16,H481&lt;='Intersection Mileposts'!$G$16),"Y",IF(AND(H481&gt;='Intersection Mileposts'!$F$17,H481&lt;='Intersection Mileposts'!$G$17),"Y",IF(AND(H481&gt;='Intersection Mileposts'!$F$18,H481&lt;='Intersection Mileposts'!$G$18),"Y",IF(AND(H481&gt;='Intersection Mileposts'!$F$19,H481&lt;='Intersection Mileposts'!$G$19),"Y",IF(AND(H481&gt;='Intersection Mileposts'!$F$20,H481&lt;='Intersection Mileposts'!$G$20),"Y",IF(AND(H481&gt;='Intersection Mileposts'!$F$21,H481&lt;='Intersection Mileposts'!$G$21),"Y",IF(AND(H481&gt;='Intersection Mileposts'!$F$22,H481&lt;='Intersection Mileposts'!$G$22),"Y",IF(AND(H481&gt;='Intersection Mileposts'!$F$23,H481&lt;='Intersection Mileposts'!$G$23),"Y",IF(AND(H481&gt;='Intersection Mileposts'!$F$24,H481&lt;='Intersection Mileposts'!$G$24),"Y",IF(AND(H481&gt;='Intersection Mileposts'!$F$25,H481&lt;='Intersection Mileposts'!$G$25),"Y",IF(AND(H481&gt;='Intersection Mileposts'!$F$26,H481&lt;='Intersection Mileposts'!$G$26),"Y",IF(AND(H481&gt;='Intersection Mileposts'!$F$27,H481&lt;='Intersection Mileposts'!$G$27),"Y",IF(AND(H481&gt;='Intersection Mileposts'!$F$28,H481&lt;='Intersection Mileposts'!$G$28),"Y",IF(AND(H481&gt;='Intersection Mileposts'!$F$29,H481&lt;='Intersection Mileposts'!$G$29),"Y", IF(AND(H481&gt;='Intersection Mileposts'!$F$30,H481&lt;='Intersection Mileposts'!$G$30),"Y",IF(AND(H481&gt;='Intersection Mileposts'!$F$31,H481&lt;='Intersection Mileposts'!$G$31),"Y",IF(AND(H481&gt;='Intersection Mileposts'!$F$32,H481&lt;='Intersection Mileposts'!$G$32),"Y",IF(AND(H481&gt;='Intersection Mileposts'!$F$33,H481&lt;='Intersection Mileposts'!$G$33),"Y",IF(AND(H481&gt;='Intersection Mileposts'!$F$34,H481&lt;='Intersection Mileposts'!$G$34),"Y",IF(AND(H481&gt;='Intersection Mileposts'!$F$35,H481&lt;='Intersection Mileposts'!$G$35),"Y",IF(AND(H481&gt;='Intersection Mileposts'!$F$36,H481&lt;='Intersection Mileposts'!$G$36),"Y",IF(AND(H481&gt;='Intersection Mileposts'!$F$37,H481&lt;='Intersection Mileposts'!$G$37),"Y",IF(AND(H481&gt;='Intersection Mileposts'!$F$38,H481&lt;='Intersection Mileposts'!$G$38),"Y",IF(AND(H481&gt;='Intersection Mileposts'!$F$39,H481&lt;='Intersection Mileposts'!$G$39),"Y","N"))))))))))))))))))))))))))))))))))))</f>
        <v/>
      </c>
    </row>
    <row r="482" spans="1:46" x14ac:dyDescent="0.35">
      <c r="A482" s="271"/>
      <c r="B482" s="269"/>
      <c r="C482" s="270"/>
      <c r="D482" s="270"/>
      <c r="E482" s="270"/>
      <c r="F482" s="270"/>
      <c r="G482" s="272"/>
      <c r="H482" s="273"/>
      <c r="I482" s="271"/>
      <c r="J482" s="268"/>
      <c r="K482" s="268"/>
      <c r="L482" s="274"/>
      <c r="M482" s="275"/>
      <c r="N482" s="276"/>
      <c r="P482" s="291" t="str">
        <f>IF(R482 = "", "", COUNT($R$4:R482))</f>
        <v/>
      </c>
      <c r="Q482" s="291" t="str">
        <f t="shared" si="57"/>
        <v/>
      </c>
      <c r="R482" s="292" t="str">
        <f t="shared" si="58"/>
        <v/>
      </c>
      <c r="S482" s="293" t="str">
        <f t="shared" si="60"/>
        <v/>
      </c>
      <c r="T482" s="294" t="str">
        <f t="shared" si="61"/>
        <v/>
      </c>
      <c r="U482" s="295" t="str">
        <f t="shared" si="62"/>
        <v/>
      </c>
      <c r="V482" s="296" t="str">
        <f t="shared" si="63"/>
        <v/>
      </c>
      <c r="W482" s="8"/>
      <c r="AR482" s="2" t="str">
        <f t="shared" si="64"/>
        <v/>
      </c>
      <c r="AS482" s="2" t="str">
        <f t="shared" si="59"/>
        <v/>
      </c>
      <c r="AT482" s="2" t="str">
        <f>IF(AR482="","",IF(AND(H482&gt;='Intersection Mileposts'!$F$5,H482&lt;='Intersection Mileposts'!$G$5),"Y",IF(AND(H482&gt;='Intersection Mileposts'!$F$6,H482&lt;='Intersection Mileposts'!$G$6),"Y",IF(AND(H482&gt;='Intersection Mileposts'!$F$7,H482&lt;='Intersection Mileposts'!$G$7),"Y",IF(AND(H482&gt;='Intersection Mileposts'!$F$8,H482&lt;='Intersection Mileposts'!$G$8),"Y",IF(AND(H482&gt;='Intersection Mileposts'!$F$9,H482&lt;='Intersection Mileposts'!$G$9),"Y",IF(AND(H482&gt;='Intersection Mileposts'!$F$10,H482&lt;='Intersection Mileposts'!$G$10),"Y",IF(AND(H482&gt;='Intersection Mileposts'!$F$11,H482&lt;='Intersection Mileposts'!$G$11),"Y",IF(AND(H482&gt;='Intersection Mileposts'!$F$12,H482&lt;='Intersection Mileposts'!$G$12),"Y",IF(AND(H482&gt;='Intersection Mileposts'!$F$13,H482&lt;='Intersection Mileposts'!$G$13),"Y",IF(AND(H482&gt;='Intersection Mileposts'!$F$14,H482&lt;='Intersection Mileposts'!$G$14),"Y",IF(AND(H482&gt;='Intersection Mileposts'!$F$15,H482&lt;='Intersection Mileposts'!$G$15),"Y",IF(AND(H482&gt;='Intersection Mileposts'!$F$16,H482&lt;='Intersection Mileposts'!$G$16),"Y",IF(AND(H482&gt;='Intersection Mileposts'!$F$17,H482&lt;='Intersection Mileposts'!$G$17),"Y",IF(AND(H482&gt;='Intersection Mileposts'!$F$18,H482&lt;='Intersection Mileposts'!$G$18),"Y",IF(AND(H482&gt;='Intersection Mileposts'!$F$19,H482&lt;='Intersection Mileposts'!$G$19),"Y",IF(AND(H482&gt;='Intersection Mileposts'!$F$20,H482&lt;='Intersection Mileposts'!$G$20),"Y",IF(AND(H482&gt;='Intersection Mileposts'!$F$21,H482&lt;='Intersection Mileposts'!$G$21),"Y",IF(AND(H482&gt;='Intersection Mileposts'!$F$22,H482&lt;='Intersection Mileposts'!$G$22),"Y",IF(AND(H482&gt;='Intersection Mileposts'!$F$23,H482&lt;='Intersection Mileposts'!$G$23),"Y",IF(AND(H482&gt;='Intersection Mileposts'!$F$24,H482&lt;='Intersection Mileposts'!$G$24),"Y",IF(AND(H482&gt;='Intersection Mileposts'!$F$25,H482&lt;='Intersection Mileposts'!$G$25),"Y",IF(AND(H482&gt;='Intersection Mileposts'!$F$26,H482&lt;='Intersection Mileposts'!$G$26),"Y",IF(AND(H482&gt;='Intersection Mileposts'!$F$27,H482&lt;='Intersection Mileposts'!$G$27),"Y",IF(AND(H482&gt;='Intersection Mileposts'!$F$28,H482&lt;='Intersection Mileposts'!$G$28),"Y",IF(AND(H482&gt;='Intersection Mileposts'!$F$29,H482&lt;='Intersection Mileposts'!$G$29),"Y", IF(AND(H482&gt;='Intersection Mileposts'!$F$30,H482&lt;='Intersection Mileposts'!$G$30),"Y",IF(AND(H482&gt;='Intersection Mileposts'!$F$31,H482&lt;='Intersection Mileposts'!$G$31),"Y",IF(AND(H482&gt;='Intersection Mileposts'!$F$32,H482&lt;='Intersection Mileposts'!$G$32),"Y",IF(AND(H482&gt;='Intersection Mileposts'!$F$33,H482&lt;='Intersection Mileposts'!$G$33),"Y",IF(AND(H482&gt;='Intersection Mileposts'!$F$34,H482&lt;='Intersection Mileposts'!$G$34),"Y",IF(AND(H482&gt;='Intersection Mileposts'!$F$35,H482&lt;='Intersection Mileposts'!$G$35),"Y",IF(AND(H482&gt;='Intersection Mileposts'!$F$36,H482&lt;='Intersection Mileposts'!$G$36),"Y",IF(AND(H482&gt;='Intersection Mileposts'!$F$37,H482&lt;='Intersection Mileposts'!$G$37),"Y",IF(AND(H482&gt;='Intersection Mileposts'!$F$38,H482&lt;='Intersection Mileposts'!$G$38),"Y",IF(AND(H482&gt;='Intersection Mileposts'!$F$39,H482&lt;='Intersection Mileposts'!$G$39),"Y","N"))))))))))))))))))))))))))))))))))))</f>
        <v/>
      </c>
    </row>
    <row r="483" spans="1:46" x14ac:dyDescent="0.35">
      <c r="A483" s="271"/>
      <c r="B483" s="269"/>
      <c r="C483" s="270"/>
      <c r="D483" s="270"/>
      <c r="E483" s="270"/>
      <c r="F483" s="270"/>
      <c r="G483" s="272"/>
      <c r="H483" s="273"/>
      <c r="I483" s="271"/>
      <c r="J483" s="268"/>
      <c r="K483" s="268"/>
      <c r="L483" s="274"/>
      <c r="M483" s="275"/>
      <c r="N483" s="276"/>
      <c r="P483" s="291" t="str">
        <f>IF(R483 = "", "", COUNT($R$4:R483))</f>
        <v/>
      </c>
      <c r="Q483" s="291" t="str">
        <f t="shared" si="57"/>
        <v/>
      </c>
      <c r="R483" s="292" t="str">
        <f t="shared" si="58"/>
        <v/>
      </c>
      <c r="S483" s="293" t="str">
        <f t="shared" si="60"/>
        <v/>
      </c>
      <c r="T483" s="294" t="str">
        <f t="shared" si="61"/>
        <v/>
      </c>
      <c r="U483" s="295" t="str">
        <f t="shared" si="62"/>
        <v/>
      </c>
      <c r="V483" s="296" t="str">
        <f t="shared" si="63"/>
        <v/>
      </c>
      <c r="W483" s="8"/>
      <c r="AR483" s="2" t="str">
        <f t="shared" si="64"/>
        <v/>
      </c>
      <c r="AS483" s="2" t="str">
        <f t="shared" si="59"/>
        <v/>
      </c>
      <c r="AT483" s="2" t="str">
        <f>IF(AR483="","",IF(AND(H483&gt;='Intersection Mileposts'!$F$5,H483&lt;='Intersection Mileposts'!$G$5),"Y",IF(AND(H483&gt;='Intersection Mileposts'!$F$6,H483&lt;='Intersection Mileposts'!$G$6),"Y",IF(AND(H483&gt;='Intersection Mileposts'!$F$7,H483&lt;='Intersection Mileposts'!$G$7),"Y",IF(AND(H483&gt;='Intersection Mileposts'!$F$8,H483&lt;='Intersection Mileposts'!$G$8),"Y",IF(AND(H483&gt;='Intersection Mileposts'!$F$9,H483&lt;='Intersection Mileposts'!$G$9),"Y",IF(AND(H483&gt;='Intersection Mileposts'!$F$10,H483&lt;='Intersection Mileposts'!$G$10),"Y",IF(AND(H483&gt;='Intersection Mileposts'!$F$11,H483&lt;='Intersection Mileposts'!$G$11),"Y",IF(AND(H483&gt;='Intersection Mileposts'!$F$12,H483&lt;='Intersection Mileposts'!$G$12),"Y",IF(AND(H483&gt;='Intersection Mileposts'!$F$13,H483&lt;='Intersection Mileposts'!$G$13),"Y",IF(AND(H483&gt;='Intersection Mileposts'!$F$14,H483&lt;='Intersection Mileposts'!$G$14),"Y",IF(AND(H483&gt;='Intersection Mileposts'!$F$15,H483&lt;='Intersection Mileposts'!$G$15),"Y",IF(AND(H483&gt;='Intersection Mileposts'!$F$16,H483&lt;='Intersection Mileposts'!$G$16),"Y",IF(AND(H483&gt;='Intersection Mileposts'!$F$17,H483&lt;='Intersection Mileposts'!$G$17),"Y",IF(AND(H483&gt;='Intersection Mileposts'!$F$18,H483&lt;='Intersection Mileposts'!$G$18),"Y",IF(AND(H483&gt;='Intersection Mileposts'!$F$19,H483&lt;='Intersection Mileposts'!$G$19),"Y",IF(AND(H483&gt;='Intersection Mileposts'!$F$20,H483&lt;='Intersection Mileposts'!$G$20),"Y",IF(AND(H483&gt;='Intersection Mileposts'!$F$21,H483&lt;='Intersection Mileposts'!$G$21),"Y",IF(AND(H483&gt;='Intersection Mileposts'!$F$22,H483&lt;='Intersection Mileposts'!$G$22),"Y",IF(AND(H483&gt;='Intersection Mileposts'!$F$23,H483&lt;='Intersection Mileposts'!$G$23),"Y",IF(AND(H483&gt;='Intersection Mileposts'!$F$24,H483&lt;='Intersection Mileposts'!$G$24),"Y",IF(AND(H483&gt;='Intersection Mileposts'!$F$25,H483&lt;='Intersection Mileposts'!$G$25),"Y",IF(AND(H483&gt;='Intersection Mileposts'!$F$26,H483&lt;='Intersection Mileposts'!$G$26),"Y",IF(AND(H483&gt;='Intersection Mileposts'!$F$27,H483&lt;='Intersection Mileposts'!$G$27),"Y",IF(AND(H483&gt;='Intersection Mileposts'!$F$28,H483&lt;='Intersection Mileposts'!$G$28),"Y",IF(AND(H483&gt;='Intersection Mileposts'!$F$29,H483&lt;='Intersection Mileposts'!$G$29),"Y", IF(AND(H483&gt;='Intersection Mileposts'!$F$30,H483&lt;='Intersection Mileposts'!$G$30),"Y",IF(AND(H483&gt;='Intersection Mileposts'!$F$31,H483&lt;='Intersection Mileposts'!$G$31),"Y",IF(AND(H483&gt;='Intersection Mileposts'!$F$32,H483&lt;='Intersection Mileposts'!$G$32),"Y",IF(AND(H483&gt;='Intersection Mileposts'!$F$33,H483&lt;='Intersection Mileposts'!$G$33),"Y",IF(AND(H483&gt;='Intersection Mileposts'!$F$34,H483&lt;='Intersection Mileposts'!$G$34),"Y",IF(AND(H483&gt;='Intersection Mileposts'!$F$35,H483&lt;='Intersection Mileposts'!$G$35),"Y",IF(AND(H483&gt;='Intersection Mileposts'!$F$36,H483&lt;='Intersection Mileposts'!$G$36),"Y",IF(AND(H483&gt;='Intersection Mileposts'!$F$37,H483&lt;='Intersection Mileposts'!$G$37),"Y",IF(AND(H483&gt;='Intersection Mileposts'!$F$38,H483&lt;='Intersection Mileposts'!$G$38),"Y",IF(AND(H483&gt;='Intersection Mileposts'!$F$39,H483&lt;='Intersection Mileposts'!$G$39),"Y","N"))))))))))))))))))))))))))))))))))))</f>
        <v/>
      </c>
    </row>
    <row r="484" spans="1:46" x14ac:dyDescent="0.35">
      <c r="A484" s="271"/>
      <c r="B484" s="269"/>
      <c r="C484" s="270"/>
      <c r="D484" s="270"/>
      <c r="E484" s="270"/>
      <c r="F484" s="270"/>
      <c r="G484" s="272"/>
      <c r="H484" s="273"/>
      <c r="I484" s="271"/>
      <c r="J484" s="268"/>
      <c r="K484" s="268"/>
      <c r="L484" s="274"/>
      <c r="M484" s="275"/>
      <c r="N484" s="276"/>
      <c r="P484" s="291" t="str">
        <f>IF(R484 = "", "", COUNT($R$4:R484))</f>
        <v/>
      </c>
      <c r="Q484" s="291" t="str">
        <f t="shared" si="57"/>
        <v/>
      </c>
      <c r="R484" s="292" t="str">
        <f t="shared" si="58"/>
        <v/>
      </c>
      <c r="S484" s="293" t="str">
        <f t="shared" si="60"/>
        <v/>
      </c>
      <c r="T484" s="294" t="str">
        <f t="shared" si="61"/>
        <v/>
      </c>
      <c r="U484" s="295" t="str">
        <f t="shared" si="62"/>
        <v/>
      </c>
      <c r="V484" s="296" t="str">
        <f t="shared" si="63"/>
        <v/>
      </c>
      <c r="W484" s="8"/>
      <c r="AR484" s="2" t="str">
        <f t="shared" si="64"/>
        <v/>
      </c>
      <c r="AS484" s="2" t="str">
        <f t="shared" si="59"/>
        <v/>
      </c>
      <c r="AT484" s="2" t="str">
        <f>IF(AR484="","",IF(AND(H484&gt;='Intersection Mileposts'!$F$5,H484&lt;='Intersection Mileposts'!$G$5),"Y",IF(AND(H484&gt;='Intersection Mileposts'!$F$6,H484&lt;='Intersection Mileposts'!$G$6),"Y",IF(AND(H484&gt;='Intersection Mileposts'!$F$7,H484&lt;='Intersection Mileposts'!$G$7),"Y",IF(AND(H484&gt;='Intersection Mileposts'!$F$8,H484&lt;='Intersection Mileposts'!$G$8),"Y",IF(AND(H484&gt;='Intersection Mileposts'!$F$9,H484&lt;='Intersection Mileposts'!$G$9),"Y",IF(AND(H484&gt;='Intersection Mileposts'!$F$10,H484&lt;='Intersection Mileposts'!$G$10),"Y",IF(AND(H484&gt;='Intersection Mileposts'!$F$11,H484&lt;='Intersection Mileposts'!$G$11),"Y",IF(AND(H484&gt;='Intersection Mileposts'!$F$12,H484&lt;='Intersection Mileposts'!$G$12),"Y",IF(AND(H484&gt;='Intersection Mileposts'!$F$13,H484&lt;='Intersection Mileposts'!$G$13),"Y",IF(AND(H484&gt;='Intersection Mileposts'!$F$14,H484&lt;='Intersection Mileposts'!$G$14),"Y",IF(AND(H484&gt;='Intersection Mileposts'!$F$15,H484&lt;='Intersection Mileposts'!$G$15),"Y",IF(AND(H484&gt;='Intersection Mileposts'!$F$16,H484&lt;='Intersection Mileposts'!$G$16),"Y",IF(AND(H484&gt;='Intersection Mileposts'!$F$17,H484&lt;='Intersection Mileposts'!$G$17),"Y",IF(AND(H484&gt;='Intersection Mileposts'!$F$18,H484&lt;='Intersection Mileposts'!$G$18),"Y",IF(AND(H484&gt;='Intersection Mileposts'!$F$19,H484&lt;='Intersection Mileposts'!$G$19),"Y",IF(AND(H484&gt;='Intersection Mileposts'!$F$20,H484&lt;='Intersection Mileposts'!$G$20),"Y",IF(AND(H484&gt;='Intersection Mileposts'!$F$21,H484&lt;='Intersection Mileposts'!$G$21),"Y",IF(AND(H484&gt;='Intersection Mileposts'!$F$22,H484&lt;='Intersection Mileposts'!$G$22),"Y",IF(AND(H484&gt;='Intersection Mileposts'!$F$23,H484&lt;='Intersection Mileposts'!$G$23),"Y",IF(AND(H484&gt;='Intersection Mileposts'!$F$24,H484&lt;='Intersection Mileposts'!$G$24),"Y",IF(AND(H484&gt;='Intersection Mileposts'!$F$25,H484&lt;='Intersection Mileposts'!$G$25),"Y",IF(AND(H484&gt;='Intersection Mileposts'!$F$26,H484&lt;='Intersection Mileposts'!$G$26),"Y",IF(AND(H484&gt;='Intersection Mileposts'!$F$27,H484&lt;='Intersection Mileposts'!$G$27),"Y",IF(AND(H484&gt;='Intersection Mileposts'!$F$28,H484&lt;='Intersection Mileposts'!$G$28),"Y",IF(AND(H484&gt;='Intersection Mileposts'!$F$29,H484&lt;='Intersection Mileposts'!$G$29),"Y", IF(AND(H484&gt;='Intersection Mileposts'!$F$30,H484&lt;='Intersection Mileposts'!$G$30),"Y",IF(AND(H484&gt;='Intersection Mileposts'!$F$31,H484&lt;='Intersection Mileposts'!$G$31),"Y",IF(AND(H484&gt;='Intersection Mileposts'!$F$32,H484&lt;='Intersection Mileposts'!$G$32),"Y",IF(AND(H484&gt;='Intersection Mileposts'!$F$33,H484&lt;='Intersection Mileposts'!$G$33),"Y",IF(AND(H484&gt;='Intersection Mileposts'!$F$34,H484&lt;='Intersection Mileposts'!$G$34),"Y",IF(AND(H484&gt;='Intersection Mileposts'!$F$35,H484&lt;='Intersection Mileposts'!$G$35),"Y",IF(AND(H484&gt;='Intersection Mileposts'!$F$36,H484&lt;='Intersection Mileposts'!$G$36),"Y",IF(AND(H484&gt;='Intersection Mileposts'!$F$37,H484&lt;='Intersection Mileposts'!$G$37),"Y",IF(AND(H484&gt;='Intersection Mileposts'!$F$38,H484&lt;='Intersection Mileposts'!$G$38),"Y",IF(AND(H484&gt;='Intersection Mileposts'!$F$39,H484&lt;='Intersection Mileposts'!$G$39),"Y","N"))))))))))))))))))))))))))))))))))))</f>
        <v/>
      </c>
    </row>
    <row r="485" spans="1:46" x14ac:dyDescent="0.35">
      <c r="A485" s="271"/>
      <c r="B485" s="269"/>
      <c r="C485" s="270"/>
      <c r="D485" s="270"/>
      <c r="E485" s="270"/>
      <c r="F485" s="270"/>
      <c r="G485" s="272"/>
      <c r="H485" s="273"/>
      <c r="I485" s="271"/>
      <c r="J485" s="268"/>
      <c r="K485" s="268"/>
      <c r="L485" s="274"/>
      <c r="M485" s="275"/>
      <c r="N485" s="276"/>
      <c r="P485" s="291" t="str">
        <f>IF(R485 = "", "", COUNT($R$4:R485))</f>
        <v/>
      </c>
      <c r="Q485" s="291" t="str">
        <f t="shared" si="57"/>
        <v/>
      </c>
      <c r="R485" s="292" t="str">
        <f t="shared" si="58"/>
        <v/>
      </c>
      <c r="S485" s="293" t="str">
        <f t="shared" si="60"/>
        <v/>
      </c>
      <c r="T485" s="294" t="str">
        <f t="shared" si="61"/>
        <v/>
      </c>
      <c r="U485" s="295" t="str">
        <f t="shared" si="62"/>
        <v/>
      </c>
      <c r="V485" s="296" t="str">
        <f t="shared" si="63"/>
        <v/>
      </c>
      <c r="W485" s="8"/>
      <c r="AR485" s="2" t="str">
        <f t="shared" si="64"/>
        <v/>
      </c>
      <c r="AS485" s="2" t="str">
        <f t="shared" si="59"/>
        <v/>
      </c>
      <c r="AT485" s="2" t="str">
        <f>IF(AR485="","",IF(AND(H485&gt;='Intersection Mileposts'!$F$5,H485&lt;='Intersection Mileposts'!$G$5),"Y",IF(AND(H485&gt;='Intersection Mileposts'!$F$6,H485&lt;='Intersection Mileposts'!$G$6),"Y",IF(AND(H485&gt;='Intersection Mileposts'!$F$7,H485&lt;='Intersection Mileposts'!$G$7),"Y",IF(AND(H485&gt;='Intersection Mileposts'!$F$8,H485&lt;='Intersection Mileposts'!$G$8),"Y",IF(AND(H485&gt;='Intersection Mileposts'!$F$9,H485&lt;='Intersection Mileposts'!$G$9),"Y",IF(AND(H485&gt;='Intersection Mileposts'!$F$10,H485&lt;='Intersection Mileposts'!$G$10),"Y",IF(AND(H485&gt;='Intersection Mileposts'!$F$11,H485&lt;='Intersection Mileposts'!$G$11),"Y",IF(AND(H485&gt;='Intersection Mileposts'!$F$12,H485&lt;='Intersection Mileposts'!$G$12),"Y",IF(AND(H485&gt;='Intersection Mileposts'!$F$13,H485&lt;='Intersection Mileposts'!$G$13),"Y",IF(AND(H485&gt;='Intersection Mileposts'!$F$14,H485&lt;='Intersection Mileposts'!$G$14),"Y",IF(AND(H485&gt;='Intersection Mileposts'!$F$15,H485&lt;='Intersection Mileposts'!$G$15),"Y",IF(AND(H485&gt;='Intersection Mileposts'!$F$16,H485&lt;='Intersection Mileposts'!$G$16),"Y",IF(AND(H485&gt;='Intersection Mileposts'!$F$17,H485&lt;='Intersection Mileposts'!$G$17),"Y",IF(AND(H485&gt;='Intersection Mileposts'!$F$18,H485&lt;='Intersection Mileposts'!$G$18),"Y",IF(AND(H485&gt;='Intersection Mileposts'!$F$19,H485&lt;='Intersection Mileposts'!$G$19),"Y",IF(AND(H485&gt;='Intersection Mileposts'!$F$20,H485&lt;='Intersection Mileposts'!$G$20),"Y",IF(AND(H485&gt;='Intersection Mileposts'!$F$21,H485&lt;='Intersection Mileposts'!$G$21),"Y",IF(AND(H485&gt;='Intersection Mileposts'!$F$22,H485&lt;='Intersection Mileposts'!$G$22),"Y",IF(AND(H485&gt;='Intersection Mileposts'!$F$23,H485&lt;='Intersection Mileposts'!$G$23),"Y",IF(AND(H485&gt;='Intersection Mileposts'!$F$24,H485&lt;='Intersection Mileposts'!$G$24),"Y",IF(AND(H485&gt;='Intersection Mileposts'!$F$25,H485&lt;='Intersection Mileposts'!$G$25),"Y",IF(AND(H485&gt;='Intersection Mileposts'!$F$26,H485&lt;='Intersection Mileposts'!$G$26),"Y",IF(AND(H485&gt;='Intersection Mileposts'!$F$27,H485&lt;='Intersection Mileposts'!$G$27),"Y",IF(AND(H485&gt;='Intersection Mileposts'!$F$28,H485&lt;='Intersection Mileposts'!$G$28),"Y",IF(AND(H485&gt;='Intersection Mileposts'!$F$29,H485&lt;='Intersection Mileposts'!$G$29),"Y", IF(AND(H485&gt;='Intersection Mileposts'!$F$30,H485&lt;='Intersection Mileposts'!$G$30),"Y",IF(AND(H485&gt;='Intersection Mileposts'!$F$31,H485&lt;='Intersection Mileposts'!$G$31),"Y",IF(AND(H485&gt;='Intersection Mileposts'!$F$32,H485&lt;='Intersection Mileposts'!$G$32),"Y",IF(AND(H485&gt;='Intersection Mileposts'!$F$33,H485&lt;='Intersection Mileposts'!$G$33),"Y",IF(AND(H485&gt;='Intersection Mileposts'!$F$34,H485&lt;='Intersection Mileposts'!$G$34),"Y",IF(AND(H485&gt;='Intersection Mileposts'!$F$35,H485&lt;='Intersection Mileposts'!$G$35),"Y",IF(AND(H485&gt;='Intersection Mileposts'!$F$36,H485&lt;='Intersection Mileposts'!$G$36),"Y",IF(AND(H485&gt;='Intersection Mileposts'!$F$37,H485&lt;='Intersection Mileposts'!$G$37),"Y",IF(AND(H485&gt;='Intersection Mileposts'!$F$38,H485&lt;='Intersection Mileposts'!$G$38),"Y",IF(AND(H485&gt;='Intersection Mileposts'!$F$39,H485&lt;='Intersection Mileposts'!$G$39),"Y","N"))))))))))))))))))))))))))))))))))))</f>
        <v/>
      </c>
    </row>
    <row r="486" spans="1:46" x14ac:dyDescent="0.35">
      <c r="A486" s="271"/>
      <c r="B486" s="269"/>
      <c r="C486" s="270"/>
      <c r="D486" s="270"/>
      <c r="E486" s="270"/>
      <c r="F486" s="270"/>
      <c r="G486" s="272"/>
      <c r="H486" s="273"/>
      <c r="I486" s="271"/>
      <c r="J486" s="268"/>
      <c r="K486" s="268"/>
      <c r="L486" s="274"/>
      <c r="M486" s="275"/>
      <c r="N486" s="276"/>
      <c r="P486" s="291" t="str">
        <f>IF(R486 = "", "", COUNT($R$4:R486))</f>
        <v/>
      </c>
      <c r="Q486" s="291" t="str">
        <f t="shared" si="57"/>
        <v/>
      </c>
      <c r="R486" s="292" t="str">
        <f t="shared" si="58"/>
        <v/>
      </c>
      <c r="S486" s="293" t="str">
        <f t="shared" si="60"/>
        <v/>
      </c>
      <c r="T486" s="294" t="str">
        <f t="shared" si="61"/>
        <v/>
      </c>
      <c r="U486" s="295" t="str">
        <f t="shared" si="62"/>
        <v/>
      </c>
      <c r="V486" s="296" t="str">
        <f t="shared" si="63"/>
        <v/>
      </c>
      <c r="W486" s="8"/>
      <c r="AR486" s="2" t="str">
        <f t="shared" si="64"/>
        <v/>
      </c>
      <c r="AS486" s="2" t="str">
        <f t="shared" si="59"/>
        <v/>
      </c>
      <c r="AT486" s="2" t="str">
        <f>IF(AR486="","",IF(AND(H486&gt;='Intersection Mileposts'!$F$5,H486&lt;='Intersection Mileposts'!$G$5),"Y",IF(AND(H486&gt;='Intersection Mileposts'!$F$6,H486&lt;='Intersection Mileposts'!$G$6),"Y",IF(AND(H486&gt;='Intersection Mileposts'!$F$7,H486&lt;='Intersection Mileposts'!$G$7),"Y",IF(AND(H486&gt;='Intersection Mileposts'!$F$8,H486&lt;='Intersection Mileposts'!$G$8),"Y",IF(AND(H486&gt;='Intersection Mileposts'!$F$9,H486&lt;='Intersection Mileposts'!$G$9),"Y",IF(AND(H486&gt;='Intersection Mileposts'!$F$10,H486&lt;='Intersection Mileposts'!$G$10),"Y",IF(AND(H486&gt;='Intersection Mileposts'!$F$11,H486&lt;='Intersection Mileposts'!$G$11),"Y",IF(AND(H486&gt;='Intersection Mileposts'!$F$12,H486&lt;='Intersection Mileposts'!$G$12),"Y",IF(AND(H486&gt;='Intersection Mileposts'!$F$13,H486&lt;='Intersection Mileposts'!$G$13),"Y",IF(AND(H486&gt;='Intersection Mileposts'!$F$14,H486&lt;='Intersection Mileposts'!$G$14),"Y",IF(AND(H486&gt;='Intersection Mileposts'!$F$15,H486&lt;='Intersection Mileposts'!$G$15),"Y",IF(AND(H486&gt;='Intersection Mileposts'!$F$16,H486&lt;='Intersection Mileposts'!$G$16),"Y",IF(AND(H486&gt;='Intersection Mileposts'!$F$17,H486&lt;='Intersection Mileposts'!$G$17),"Y",IF(AND(H486&gt;='Intersection Mileposts'!$F$18,H486&lt;='Intersection Mileposts'!$G$18),"Y",IF(AND(H486&gt;='Intersection Mileposts'!$F$19,H486&lt;='Intersection Mileposts'!$G$19),"Y",IF(AND(H486&gt;='Intersection Mileposts'!$F$20,H486&lt;='Intersection Mileposts'!$G$20),"Y",IF(AND(H486&gt;='Intersection Mileposts'!$F$21,H486&lt;='Intersection Mileposts'!$G$21),"Y",IF(AND(H486&gt;='Intersection Mileposts'!$F$22,H486&lt;='Intersection Mileposts'!$G$22),"Y",IF(AND(H486&gt;='Intersection Mileposts'!$F$23,H486&lt;='Intersection Mileposts'!$G$23),"Y",IF(AND(H486&gt;='Intersection Mileposts'!$F$24,H486&lt;='Intersection Mileposts'!$G$24),"Y",IF(AND(H486&gt;='Intersection Mileposts'!$F$25,H486&lt;='Intersection Mileposts'!$G$25),"Y",IF(AND(H486&gt;='Intersection Mileposts'!$F$26,H486&lt;='Intersection Mileposts'!$G$26),"Y",IF(AND(H486&gt;='Intersection Mileposts'!$F$27,H486&lt;='Intersection Mileposts'!$G$27),"Y",IF(AND(H486&gt;='Intersection Mileposts'!$F$28,H486&lt;='Intersection Mileposts'!$G$28),"Y",IF(AND(H486&gt;='Intersection Mileposts'!$F$29,H486&lt;='Intersection Mileposts'!$G$29),"Y", IF(AND(H486&gt;='Intersection Mileposts'!$F$30,H486&lt;='Intersection Mileposts'!$G$30),"Y",IF(AND(H486&gt;='Intersection Mileposts'!$F$31,H486&lt;='Intersection Mileposts'!$G$31),"Y",IF(AND(H486&gt;='Intersection Mileposts'!$F$32,H486&lt;='Intersection Mileposts'!$G$32),"Y",IF(AND(H486&gt;='Intersection Mileposts'!$F$33,H486&lt;='Intersection Mileposts'!$G$33),"Y",IF(AND(H486&gt;='Intersection Mileposts'!$F$34,H486&lt;='Intersection Mileposts'!$G$34),"Y",IF(AND(H486&gt;='Intersection Mileposts'!$F$35,H486&lt;='Intersection Mileposts'!$G$35),"Y",IF(AND(H486&gt;='Intersection Mileposts'!$F$36,H486&lt;='Intersection Mileposts'!$G$36),"Y",IF(AND(H486&gt;='Intersection Mileposts'!$F$37,H486&lt;='Intersection Mileposts'!$G$37),"Y",IF(AND(H486&gt;='Intersection Mileposts'!$F$38,H486&lt;='Intersection Mileposts'!$G$38),"Y",IF(AND(H486&gt;='Intersection Mileposts'!$F$39,H486&lt;='Intersection Mileposts'!$G$39),"Y","N"))))))))))))))))))))))))))))))))))))</f>
        <v/>
      </c>
    </row>
    <row r="487" spans="1:46" x14ac:dyDescent="0.35">
      <c r="A487" s="271"/>
      <c r="B487" s="269"/>
      <c r="C487" s="270"/>
      <c r="D487" s="270"/>
      <c r="E487" s="270"/>
      <c r="F487" s="270"/>
      <c r="G487" s="272"/>
      <c r="H487" s="273"/>
      <c r="I487" s="271"/>
      <c r="J487" s="268"/>
      <c r="K487" s="268"/>
      <c r="L487" s="274"/>
      <c r="M487" s="275"/>
      <c r="N487" s="276"/>
      <c r="P487" s="291" t="str">
        <f>IF(R487 = "", "", COUNT($R$4:R487))</f>
        <v/>
      </c>
      <c r="Q487" s="291" t="str">
        <f t="shared" si="57"/>
        <v/>
      </c>
      <c r="R487" s="292" t="str">
        <f t="shared" si="58"/>
        <v/>
      </c>
      <c r="S487" s="293" t="str">
        <f t="shared" si="60"/>
        <v/>
      </c>
      <c r="T487" s="294" t="str">
        <f t="shared" si="61"/>
        <v/>
      </c>
      <c r="U487" s="295" t="str">
        <f t="shared" si="62"/>
        <v/>
      </c>
      <c r="V487" s="296" t="str">
        <f t="shared" si="63"/>
        <v/>
      </c>
      <c r="W487" s="8"/>
      <c r="AR487" s="2" t="str">
        <f t="shared" si="64"/>
        <v/>
      </c>
      <c r="AS487" s="2" t="str">
        <f t="shared" si="59"/>
        <v/>
      </c>
      <c r="AT487" s="2" t="str">
        <f>IF(AR487="","",IF(AND(H487&gt;='Intersection Mileposts'!$F$5,H487&lt;='Intersection Mileposts'!$G$5),"Y",IF(AND(H487&gt;='Intersection Mileposts'!$F$6,H487&lt;='Intersection Mileposts'!$G$6),"Y",IF(AND(H487&gt;='Intersection Mileposts'!$F$7,H487&lt;='Intersection Mileposts'!$G$7),"Y",IF(AND(H487&gt;='Intersection Mileposts'!$F$8,H487&lt;='Intersection Mileposts'!$G$8),"Y",IF(AND(H487&gt;='Intersection Mileposts'!$F$9,H487&lt;='Intersection Mileposts'!$G$9),"Y",IF(AND(H487&gt;='Intersection Mileposts'!$F$10,H487&lt;='Intersection Mileposts'!$G$10),"Y",IF(AND(H487&gt;='Intersection Mileposts'!$F$11,H487&lt;='Intersection Mileposts'!$G$11),"Y",IF(AND(H487&gt;='Intersection Mileposts'!$F$12,H487&lt;='Intersection Mileposts'!$G$12),"Y",IF(AND(H487&gt;='Intersection Mileposts'!$F$13,H487&lt;='Intersection Mileposts'!$G$13),"Y",IF(AND(H487&gt;='Intersection Mileposts'!$F$14,H487&lt;='Intersection Mileposts'!$G$14),"Y",IF(AND(H487&gt;='Intersection Mileposts'!$F$15,H487&lt;='Intersection Mileposts'!$G$15),"Y",IF(AND(H487&gt;='Intersection Mileposts'!$F$16,H487&lt;='Intersection Mileposts'!$G$16),"Y",IF(AND(H487&gt;='Intersection Mileposts'!$F$17,H487&lt;='Intersection Mileposts'!$G$17),"Y",IF(AND(H487&gt;='Intersection Mileposts'!$F$18,H487&lt;='Intersection Mileposts'!$G$18),"Y",IF(AND(H487&gt;='Intersection Mileposts'!$F$19,H487&lt;='Intersection Mileposts'!$G$19),"Y",IF(AND(H487&gt;='Intersection Mileposts'!$F$20,H487&lt;='Intersection Mileposts'!$G$20),"Y",IF(AND(H487&gt;='Intersection Mileposts'!$F$21,H487&lt;='Intersection Mileposts'!$G$21),"Y",IF(AND(H487&gt;='Intersection Mileposts'!$F$22,H487&lt;='Intersection Mileposts'!$G$22),"Y",IF(AND(H487&gt;='Intersection Mileposts'!$F$23,H487&lt;='Intersection Mileposts'!$G$23),"Y",IF(AND(H487&gt;='Intersection Mileposts'!$F$24,H487&lt;='Intersection Mileposts'!$G$24),"Y",IF(AND(H487&gt;='Intersection Mileposts'!$F$25,H487&lt;='Intersection Mileposts'!$G$25),"Y",IF(AND(H487&gt;='Intersection Mileposts'!$F$26,H487&lt;='Intersection Mileposts'!$G$26),"Y",IF(AND(H487&gt;='Intersection Mileposts'!$F$27,H487&lt;='Intersection Mileposts'!$G$27),"Y",IF(AND(H487&gt;='Intersection Mileposts'!$F$28,H487&lt;='Intersection Mileposts'!$G$28),"Y",IF(AND(H487&gt;='Intersection Mileposts'!$F$29,H487&lt;='Intersection Mileposts'!$G$29),"Y", IF(AND(H487&gt;='Intersection Mileposts'!$F$30,H487&lt;='Intersection Mileposts'!$G$30),"Y",IF(AND(H487&gt;='Intersection Mileposts'!$F$31,H487&lt;='Intersection Mileposts'!$G$31),"Y",IF(AND(H487&gt;='Intersection Mileposts'!$F$32,H487&lt;='Intersection Mileposts'!$G$32),"Y",IF(AND(H487&gt;='Intersection Mileposts'!$F$33,H487&lt;='Intersection Mileposts'!$G$33),"Y",IF(AND(H487&gt;='Intersection Mileposts'!$F$34,H487&lt;='Intersection Mileposts'!$G$34),"Y",IF(AND(H487&gt;='Intersection Mileposts'!$F$35,H487&lt;='Intersection Mileposts'!$G$35),"Y",IF(AND(H487&gt;='Intersection Mileposts'!$F$36,H487&lt;='Intersection Mileposts'!$G$36),"Y",IF(AND(H487&gt;='Intersection Mileposts'!$F$37,H487&lt;='Intersection Mileposts'!$G$37),"Y",IF(AND(H487&gt;='Intersection Mileposts'!$F$38,H487&lt;='Intersection Mileposts'!$G$38),"Y",IF(AND(H487&gt;='Intersection Mileposts'!$F$39,H487&lt;='Intersection Mileposts'!$G$39),"Y","N"))))))))))))))))))))))))))))))))))))</f>
        <v/>
      </c>
    </row>
    <row r="488" spans="1:46" x14ac:dyDescent="0.35">
      <c r="A488" s="271"/>
      <c r="B488" s="269"/>
      <c r="C488" s="270"/>
      <c r="D488" s="270"/>
      <c r="E488" s="270"/>
      <c r="F488" s="270"/>
      <c r="G488" s="272"/>
      <c r="H488" s="273"/>
      <c r="I488" s="271"/>
      <c r="J488" s="268"/>
      <c r="K488" s="268"/>
      <c r="L488" s="274"/>
      <c r="M488" s="275"/>
      <c r="N488" s="276"/>
      <c r="P488" s="291" t="str">
        <f>IF(R488 = "", "", COUNT($R$4:R488))</f>
        <v/>
      </c>
      <c r="Q488" s="291" t="str">
        <f t="shared" si="57"/>
        <v/>
      </c>
      <c r="R488" s="292" t="str">
        <f t="shared" si="58"/>
        <v/>
      </c>
      <c r="S488" s="293" t="str">
        <f t="shared" si="60"/>
        <v/>
      </c>
      <c r="T488" s="294" t="str">
        <f t="shared" si="61"/>
        <v/>
      </c>
      <c r="U488" s="295" t="str">
        <f t="shared" si="62"/>
        <v/>
      </c>
      <c r="V488" s="296" t="str">
        <f t="shared" si="63"/>
        <v/>
      </c>
      <c r="W488" s="8"/>
      <c r="AR488" s="2" t="str">
        <f t="shared" si="64"/>
        <v/>
      </c>
      <c r="AS488" s="2" t="str">
        <f t="shared" si="59"/>
        <v/>
      </c>
      <c r="AT488" s="2" t="str">
        <f>IF(AR488="","",IF(AND(H488&gt;='Intersection Mileposts'!$F$5,H488&lt;='Intersection Mileposts'!$G$5),"Y",IF(AND(H488&gt;='Intersection Mileposts'!$F$6,H488&lt;='Intersection Mileposts'!$G$6),"Y",IF(AND(H488&gt;='Intersection Mileposts'!$F$7,H488&lt;='Intersection Mileposts'!$G$7),"Y",IF(AND(H488&gt;='Intersection Mileposts'!$F$8,H488&lt;='Intersection Mileposts'!$G$8),"Y",IF(AND(H488&gt;='Intersection Mileposts'!$F$9,H488&lt;='Intersection Mileposts'!$G$9),"Y",IF(AND(H488&gt;='Intersection Mileposts'!$F$10,H488&lt;='Intersection Mileposts'!$G$10),"Y",IF(AND(H488&gt;='Intersection Mileposts'!$F$11,H488&lt;='Intersection Mileposts'!$G$11),"Y",IF(AND(H488&gt;='Intersection Mileposts'!$F$12,H488&lt;='Intersection Mileposts'!$G$12),"Y",IF(AND(H488&gt;='Intersection Mileposts'!$F$13,H488&lt;='Intersection Mileposts'!$G$13),"Y",IF(AND(H488&gt;='Intersection Mileposts'!$F$14,H488&lt;='Intersection Mileposts'!$G$14),"Y",IF(AND(H488&gt;='Intersection Mileposts'!$F$15,H488&lt;='Intersection Mileposts'!$G$15),"Y",IF(AND(H488&gt;='Intersection Mileposts'!$F$16,H488&lt;='Intersection Mileposts'!$G$16),"Y",IF(AND(H488&gt;='Intersection Mileposts'!$F$17,H488&lt;='Intersection Mileposts'!$G$17),"Y",IF(AND(H488&gt;='Intersection Mileposts'!$F$18,H488&lt;='Intersection Mileposts'!$G$18),"Y",IF(AND(H488&gt;='Intersection Mileposts'!$F$19,H488&lt;='Intersection Mileposts'!$G$19),"Y",IF(AND(H488&gt;='Intersection Mileposts'!$F$20,H488&lt;='Intersection Mileposts'!$G$20),"Y",IF(AND(H488&gt;='Intersection Mileposts'!$F$21,H488&lt;='Intersection Mileposts'!$G$21),"Y",IF(AND(H488&gt;='Intersection Mileposts'!$F$22,H488&lt;='Intersection Mileposts'!$G$22),"Y",IF(AND(H488&gt;='Intersection Mileposts'!$F$23,H488&lt;='Intersection Mileposts'!$G$23),"Y",IF(AND(H488&gt;='Intersection Mileposts'!$F$24,H488&lt;='Intersection Mileposts'!$G$24),"Y",IF(AND(H488&gt;='Intersection Mileposts'!$F$25,H488&lt;='Intersection Mileposts'!$G$25),"Y",IF(AND(H488&gt;='Intersection Mileposts'!$F$26,H488&lt;='Intersection Mileposts'!$G$26),"Y",IF(AND(H488&gt;='Intersection Mileposts'!$F$27,H488&lt;='Intersection Mileposts'!$G$27),"Y",IF(AND(H488&gt;='Intersection Mileposts'!$F$28,H488&lt;='Intersection Mileposts'!$G$28),"Y",IF(AND(H488&gt;='Intersection Mileposts'!$F$29,H488&lt;='Intersection Mileposts'!$G$29),"Y", IF(AND(H488&gt;='Intersection Mileposts'!$F$30,H488&lt;='Intersection Mileposts'!$G$30),"Y",IF(AND(H488&gt;='Intersection Mileposts'!$F$31,H488&lt;='Intersection Mileposts'!$G$31),"Y",IF(AND(H488&gt;='Intersection Mileposts'!$F$32,H488&lt;='Intersection Mileposts'!$G$32),"Y",IF(AND(H488&gt;='Intersection Mileposts'!$F$33,H488&lt;='Intersection Mileposts'!$G$33),"Y",IF(AND(H488&gt;='Intersection Mileposts'!$F$34,H488&lt;='Intersection Mileposts'!$G$34),"Y",IF(AND(H488&gt;='Intersection Mileposts'!$F$35,H488&lt;='Intersection Mileposts'!$G$35),"Y",IF(AND(H488&gt;='Intersection Mileposts'!$F$36,H488&lt;='Intersection Mileposts'!$G$36),"Y",IF(AND(H488&gt;='Intersection Mileposts'!$F$37,H488&lt;='Intersection Mileposts'!$G$37),"Y",IF(AND(H488&gt;='Intersection Mileposts'!$F$38,H488&lt;='Intersection Mileposts'!$G$38),"Y",IF(AND(H488&gt;='Intersection Mileposts'!$F$39,H488&lt;='Intersection Mileposts'!$G$39),"Y","N"))))))))))))))))))))))))))))))))))))</f>
        <v/>
      </c>
    </row>
    <row r="489" spans="1:46" x14ac:dyDescent="0.35">
      <c r="A489" s="271"/>
      <c r="B489" s="269"/>
      <c r="C489" s="270"/>
      <c r="D489" s="270"/>
      <c r="E489" s="270"/>
      <c r="F489" s="270"/>
      <c r="G489" s="272"/>
      <c r="H489" s="273"/>
      <c r="I489" s="271"/>
      <c r="J489" s="268"/>
      <c r="K489" s="268"/>
      <c r="L489" s="274"/>
      <c r="M489" s="275"/>
      <c r="N489" s="276"/>
      <c r="P489" s="291" t="str">
        <f>IF(R489 = "", "", COUNT($R$4:R489))</f>
        <v/>
      </c>
      <c r="Q489" s="291" t="str">
        <f t="shared" si="57"/>
        <v/>
      </c>
      <c r="R489" s="292" t="str">
        <f t="shared" si="58"/>
        <v/>
      </c>
      <c r="S489" s="293" t="str">
        <f t="shared" si="60"/>
        <v/>
      </c>
      <c r="T489" s="294" t="str">
        <f t="shared" si="61"/>
        <v/>
      </c>
      <c r="U489" s="295" t="str">
        <f t="shared" si="62"/>
        <v/>
      </c>
      <c r="V489" s="296" t="str">
        <f t="shared" si="63"/>
        <v/>
      </c>
      <c r="W489" s="8"/>
      <c r="AR489" s="2" t="str">
        <f t="shared" si="64"/>
        <v/>
      </c>
      <c r="AS489" s="2" t="str">
        <f t="shared" si="59"/>
        <v/>
      </c>
      <c r="AT489" s="2" t="str">
        <f>IF(AR489="","",IF(AND(H489&gt;='Intersection Mileposts'!$F$5,H489&lt;='Intersection Mileposts'!$G$5),"Y",IF(AND(H489&gt;='Intersection Mileposts'!$F$6,H489&lt;='Intersection Mileposts'!$G$6),"Y",IF(AND(H489&gt;='Intersection Mileposts'!$F$7,H489&lt;='Intersection Mileposts'!$G$7),"Y",IF(AND(H489&gt;='Intersection Mileposts'!$F$8,H489&lt;='Intersection Mileposts'!$G$8),"Y",IF(AND(H489&gt;='Intersection Mileposts'!$F$9,H489&lt;='Intersection Mileposts'!$G$9),"Y",IF(AND(H489&gt;='Intersection Mileposts'!$F$10,H489&lt;='Intersection Mileposts'!$G$10),"Y",IF(AND(H489&gt;='Intersection Mileposts'!$F$11,H489&lt;='Intersection Mileposts'!$G$11),"Y",IF(AND(H489&gt;='Intersection Mileposts'!$F$12,H489&lt;='Intersection Mileposts'!$G$12),"Y",IF(AND(H489&gt;='Intersection Mileposts'!$F$13,H489&lt;='Intersection Mileposts'!$G$13),"Y",IF(AND(H489&gt;='Intersection Mileposts'!$F$14,H489&lt;='Intersection Mileposts'!$G$14),"Y",IF(AND(H489&gt;='Intersection Mileposts'!$F$15,H489&lt;='Intersection Mileposts'!$G$15),"Y",IF(AND(H489&gt;='Intersection Mileposts'!$F$16,H489&lt;='Intersection Mileposts'!$G$16),"Y",IF(AND(H489&gt;='Intersection Mileposts'!$F$17,H489&lt;='Intersection Mileposts'!$G$17),"Y",IF(AND(H489&gt;='Intersection Mileposts'!$F$18,H489&lt;='Intersection Mileposts'!$G$18),"Y",IF(AND(H489&gt;='Intersection Mileposts'!$F$19,H489&lt;='Intersection Mileposts'!$G$19),"Y",IF(AND(H489&gt;='Intersection Mileposts'!$F$20,H489&lt;='Intersection Mileposts'!$G$20),"Y",IF(AND(H489&gt;='Intersection Mileposts'!$F$21,H489&lt;='Intersection Mileposts'!$G$21),"Y",IF(AND(H489&gt;='Intersection Mileposts'!$F$22,H489&lt;='Intersection Mileposts'!$G$22),"Y",IF(AND(H489&gt;='Intersection Mileposts'!$F$23,H489&lt;='Intersection Mileposts'!$G$23),"Y",IF(AND(H489&gt;='Intersection Mileposts'!$F$24,H489&lt;='Intersection Mileposts'!$G$24),"Y",IF(AND(H489&gt;='Intersection Mileposts'!$F$25,H489&lt;='Intersection Mileposts'!$G$25),"Y",IF(AND(H489&gt;='Intersection Mileposts'!$F$26,H489&lt;='Intersection Mileposts'!$G$26),"Y",IF(AND(H489&gt;='Intersection Mileposts'!$F$27,H489&lt;='Intersection Mileposts'!$G$27),"Y",IF(AND(H489&gt;='Intersection Mileposts'!$F$28,H489&lt;='Intersection Mileposts'!$G$28),"Y",IF(AND(H489&gt;='Intersection Mileposts'!$F$29,H489&lt;='Intersection Mileposts'!$G$29),"Y", IF(AND(H489&gt;='Intersection Mileposts'!$F$30,H489&lt;='Intersection Mileposts'!$G$30),"Y",IF(AND(H489&gt;='Intersection Mileposts'!$F$31,H489&lt;='Intersection Mileposts'!$G$31),"Y",IF(AND(H489&gt;='Intersection Mileposts'!$F$32,H489&lt;='Intersection Mileposts'!$G$32),"Y",IF(AND(H489&gt;='Intersection Mileposts'!$F$33,H489&lt;='Intersection Mileposts'!$G$33),"Y",IF(AND(H489&gt;='Intersection Mileposts'!$F$34,H489&lt;='Intersection Mileposts'!$G$34),"Y",IF(AND(H489&gt;='Intersection Mileposts'!$F$35,H489&lt;='Intersection Mileposts'!$G$35),"Y",IF(AND(H489&gt;='Intersection Mileposts'!$F$36,H489&lt;='Intersection Mileposts'!$G$36),"Y",IF(AND(H489&gt;='Intersection Mileposts'!$F$37,H489&lt;='Intersection Mileposts'!$G$37),"Y",IF(AND(H489&gt;='Intersection Mileposts'!$F$38,H489&lt;='Intersection Mileposts'!$G$38),"Y",IF(AND(H489&gt;='Intersection Mileposts'!$F$39,H489&lt;='Intersection Mileposts'!$G$39),"Y","N"))))))))))))))))))))))))))))))))))))</f>
        <v/>
      </c>
    </row>
    <row r="490" spans="1:46" x14ac:dyDescent="0.35">
      <c r="A490" s="271"/>
      <c r="B490" s="269"/>
      <c r="C490" s="270"/>
      <c r="D490" s="270"/>
      <c r="E490" s="270"/>
      <c r="F490" s="270"/>
      <c r="G490" s="272"/>
      <c r="H490" s="273"/>
      <c r="I490" s="271"/>
      <c r="J490" s="268"/>
      <c r="K490" s="268"/>
      <c r="L490" s="274"/>
      <c r="M490" s="275"/>
      <c r="N490" s="276"/>
      <c r="P490" s="291" t="str">
        <f>IF(R490 = "", "", COUNT($R$4:R490))</f>
        <v/>
      </c>
      <c r="Q490" s="291" t="str">
        <f t="shared" si="57"/>
        <v/>
      </c>
      <c r="R490" s="292" t="str">
        <f t="shared" si="58"/>
        <v/>
      </c>
      <c r="S490" s="293" t="str">
        <f t="shared" si="60"/>
        <v/>
      </c>
      <c r="T490" s="294" t="str">
        <f t="shared" si="61"/>
        <v/>
      </c>
      <c r="U490" s="295" t="str">
        <f t="shared" si="62"/>
        <v/>
      </c>
      <c r="V490" s="296" t="str">
        <f t="shared" si="63"/>
        <v/>
      </c>
      <c r="W490" s="8"/>
      <c r="AR490" s="2" t="str">
        <f t="shared" si="64"/>
        <v/>
      </c>
      <c r="AS490" s="2" t="str">
        <f t="shared" si="59"/>
        <v/>
      </c>
      <c r="AT490" s="2" t="str">
        <f>IF(AR490="","",IF(AND(H490&gt;='Intersection Mileposts'!$F$5,H490&lt;='Intersection Mileposts'!$G$5),"Y",IF(AND(H490&gt;='Intersection Mileposts'!$F$6,H490&lt;='Intersection Mileposts'!$G$6),"Y",IF(AND(H490&gt;='Intersection Mileposts'!$F$7,H490&lt;='Intersection Mileposts'!$G$7),"Y",IF(AND(H490&gt;='Intersection Mileposts'!$F$8,H490&lt;='Intersection Mileposts'!$G$8),"Y",IF(AND(H490&gt;='Intersection Mileposts'!$F$9,H490&lt;='Intersection Mileposts'!$G$9),"Y",IF(AND(H490&gt;='Intersection Mileposts'!$F$10,H490&lt;='Intersection Mileposts'!$G$10),"Y",IF(AND(H490&gt;='Intersection Mileposts'!$F$11,H490&lt;='Intersection Mileposts'!$G$11),"Y",IF(AND(H490&gt;='Intersection Mileposts'!$F$12,H490&lt;='Intersection Mileposts'!$G$12),"Y",IF(AND(H490&gt;='Intersection Mileposts'!$F$13,H490&lt;='Intersection Mileposts'!$G$13),"Y",IF(AND(H490&gt;='Intersection Mileposts'!$F$14,H490&lt;='Intersection Mileposts'!$G$14),"Y",IF(AND(H490&gt;='Intersection Mileposts'!$F$15,H490&lt;='Intersection Mileposts'!$G$15),"Y",IF(AND(H490&gt;='Intersection Mileposts'!$F$16,H490&lt;='Intersection Mileposts'!$G$16),"Y",IF(AND(H490&gt;='Intersection Mileposts'!$F$17,H490&lt;='Intersection Mileposts'!$G$17),"Y",IF(AND(H490&gt;='Intersection Mileposts'!$F$18,H490&lt;='Intersection Mileposts'!$G$18),"Y",IF(AND(H490&gt;='Intersection Mileposts'!$F$19,H490&lt;='Intersection Mileposts'!$G$19),"Y",IF(AND(H490&gt;='Intersection Mileposts'!$F$20,H490&lt;='Intersection Mileposts'!$G$20),"Y",IF(AND(H490&gt;='Intersection Mileposts'!$F$21,H490&lt;='Intersection Mileposts'!$G$21),"Y",IF(AND(H490&gt;='Intersection Mileposts'!$F$22,H490&lt;='Intersection Mileposts'!$G$22),"Y",IF(AND(H490&gt;='Intersection Mileposts'!$F$23,H490&lt;='Intersection Mileposts'!$G$23),"Y",IF(AND(H490&gt;='Intersection Mileposts'!$F$24,H490&lt;='Intersection Mileposts'!$G$24),"Y",IF(AND(H490&gt;='Intersection Mileposts'!$F$25,H490&lt;='Intersection Mileposts'!$G$25),"Y",IF(AND(H490&gt;='Intersection Mileposts'!$F$26,H490&lt;='Intersection Mileposts'!$G$26),"Y",IF(AND(H490&gt;='Intersection Mileposts'!$F$27,H490&lt;='Intersection Mileposts'!$G$27),"Y",IF(AND(H490&gt;='Intersection Mileposts'!$F$28,H490&lt;='Intersection Mileposts'!$G$28),"Y",IF(AND(H490&gt;='Intersection Mileposts'!$F$29,H490&lt;='Intersection Mileposts'!$G$29),"Y", IF(AND(H490&gt;='Intersection Mileposts'!$F$30,H490&lt;='Intersection Mileposts'!$G$30),"Y",IF(AND(H490&gt;='Intersection Mileposts'!$F$31,H490&lt;='Intersection Mileposts'!$G$31),"Y",IF(AND(H490&gt;='Intersection Mileposts'!$F$32,H490&lt;='Intersection Mileposts'!$G$32),"Y",IF(AND(H490&gt;='Intersection Mileposts'!$F$33,H490&lt;='Intersection Mileposts'!$G$33),"Y",IF(AND(H490&gt;='Intersection Mileposts'!$F$34,H490&lt;='Intersection Mileposts'!$G$34),"Y",IF(AND(H490&gt;='Intersection Mileposts'!$F$35,H490&lt;='Intersection Mileposts'!$G$35),"Y",IF(AND(H490&gt;='Intersection Mileposts'!$F$36,H490&lt;='Intersection Mileposts'!$G$36),"Y",IF(AND(H490&gt;='Intersection Mileposts'!$F$37,H490&lt;='Intersection Mileposts'!$G$37),"Y",IF(AND(H490&gt;='Intersection Mileposts'!$F$38,H490&lt;='Intersection Mileposts'!$G$38),"Y",IF(AND(H490&gt;='Intersection Mileposts'!$F$39,H490&lt;='Intersection Mileposts'!$G$39),"Y","N"))))))))))))))))))))))))))))))))))))</f>
        <v/>
      </c>
    </row>
    <row r="491" spans="1:46" x14ac:dyDescent="0.35">
      <c r="A491" s="271"/>
      <c r="B491" s="269"/>
      <c r="C491" s="270"/>
      <c r="D491" s="270"/>
      <c r="E491" s="270"/>
      <c r="F491" s="270"/>
      <c r="G491" s="272"/>
      <c r="H491" s="273"/>
      <c r="I491" s="271"/>
      <c r="J491" s="268"/>
      <c r="K491" s="268"/>
      <c r="L491" s="274"/>
      <c r="M491" s="275"/>
      <c r="N491" s="276"/>
      <c r="P491" s="291" t="str">
        <f>IF(R491 = "", "", COUNT($R$4:R491))</f>
        <v/>
      </c>
      <c r="Q491" s="291" t="str">
        <f t="shared" si="57"/>
        <v/>
      </c>
      <c r="R491" s="292" t="str">
        <f t="shared" si="58"/>
        <v/>
      </c>
      <c r="S491" s="293" t="str">
        <f t="shared" si="60"/>
        <v/>
      </c>
      <c r="T491" s="294" t="str">
        <f t="shared" si="61"/>
        <v/>
      </c>
      <c r="U491" s="295" t="str">
        <f t="shared" si="62"/>
        <v/>
      </c>
      <c r="V491" s="296" t="str">
        <f t="shared" si="63"/>
        <v/>
      </c>
      <c r="W491" s="8"/>
      <c r="AR491" s="2" t="str">
        <f t="shared" si="64"/>
        <v/>
      </c>
      <c r="AS491" s="2" t="str">
        <f t="shared" si="59"/>
        <v/>
      </c>
      <c r="AT491" s="2" t="str">
        <f>IF(AR491="","",IF(AND(H491&gt;='Intersection Mileposts'!$F$5,H491&lt;='Intersection Mileposts'!$G$5),"Y",IF(AND(H491&gt;='Intersection Mileposts'!$F$6,H491&lt;='Intersection Mileposts'!$G$6),"Y",IF(AND(H491&gt;='Intersection Mileposts'!$F$7,H491&lt;='Intersection Mileposts'!$G$7),"Y",IF(AND(H491&gt;='Intersection Mileposts'!$F$8,H491&lt;='Intersection Mileposts'!$G$8),"Y",IF(AND(H491&gt;='Intersection Mileposts'!$F$9,H491&lt;='Intersection Mileposts'!$G$9),"Y",IF(AND(H491&gt;='Intersection Mileposts'!$F$10,H491&lt;='Intersection Mileposts'!$G$10),"Y",IF(AND(H491&gt;='Intersection Mileposts'!$F$11,H491&lt;='Intersection Mileposts'!$G$11),"Y",IF(AND(H491&gt;='Intersection Mileposts'!$F$12,H491&lt;='Intersection Mileposts'!$G$12),"Y",IF(AND(H491&gt;='Intersection Mileposts'!$F$13,H491&lt;='Intersection Mileposts'!$G$13),"Y",IF(AND(H491&gt;='Intersection Mileposts'!$F$14,H491&lt;='Intersection Mileposts'!$G$14),"Y",IF(AND(H491&gt;='Intersection Mileposts'!$F$15,H491&lt;='Intersection Mileposts'!$G$15),"Y",IF(AND(H491&gt;='Intersection Mileposts'!$F$16,H491&lt;='Intersection Mileposts'!$G$16),"Y",IF(AND(H491&gt;='Intersection Mileposts'!$F$17,H491&lt;='Intersection Mileposts'!$G$17),"Y",IF(AND(H491&gt;='Intersection Mileposts'!$F$18,H491&lt;='Intersection Mileposts'!$G$18),"Y",IF(AND(H491&gt;='Intersection Mileposts'!$F$19,H491&lt;='Intersection Mileposts'!$G$19),"Y",IF(AND(H491&gt;='Intersection Mileposts'!$F$20,H491&lt;='Intersection Mileposts'!$G$20),"Y",IF(AND(H491&gt;='Intersection Mileposts'!$F$21,H491&lt;='Intersection Mileposts'!$G$21),"Y",IF(AND(H491&gt;='Intersection Mileposts'!$F$22,H491&lt;='Intersection Mileposts'!$G$22),"Y",IF(AND(H491&gt;='Intersection Mileposts'!$F$23,H491&lt;='Intersection Mileposts'!$G$23),"Y",IF(AND(H491&gt;='Intersection Mileposts'!$F$24,H491&lt;='Intersection Mileposts'!$G$24),"Y",IF(AND(H491&gt;='Intersection Mileposts'!$F$25,H491&lt;='Intersection Mileposts'!$G$25),"Y",IF(AND(H491&gt;='Intersection Mileposts'!$F$26,H491&lt;='Intersection Mileposts'!$G$26),"Y",IF(AND(H491&gt;='Intersection Mileposts'!$F$27,H491&lt;='Intersection Mileposts'!$G$27),"Y",IF(AND(H491&gt;='Intersection Mileposts'!$F$28,H491&lt;='Intersection Mileposts'!$G$28),"Y",IF(AND(H491&gt;='Intersection Mileposts'!$F$29,H491&lt;='Intersection Mileposts'!$G$29),"Y", IF(AND(H491&gt;='Intersection Mileposts'!$F$30,H491&lt;='Intersection Mileposts'!$G$30),"Y",IF(AND(H491&gt;='Intersection Mileposts'!$F$31,H491&lt;='Intersection Mileposts'!$G$31),"Y",IF(AND(H491&gt;='Intersection Mileposts'!$F$32,H491&lt;='Intersection Mileposts'!$G$32),"Y",IF(AND(H491&gt;='Intersection Mileposts'!$F$33,H491&lt;='Intersection Mileposts'!$G$33),"Y",IF(AND(H491&gt;='Intersection Mileposts'!$F$34,H491&lt;='Intersection Mileposts'!$G$34),"Y",IF(AND(H491&gt;='Intersection Mileposts'!$F$35,H491&lt;='Intersection Mileposts'!$G$35),"Y",IF(AND(H491&gt;='Intersection Mileposts'!$F$36,H491&lt;='Intersection Mileposts'!$G$36),"Y",IF(AND(H491&gt;='Intersection Mileposts'!$F$37,H491&lt;='Intersection Mileposts'!$G$37),"Y",IF(AND(H491&gt;='Intersection Mileposts'!$F$38,H491&lt;='Intersection Mileposts'!$G$38),"Y",IF(AND(H491&gt;='Intersection Mileposts'!$F$39,H491&lt;='Intersection Mileposts'!$G$39),"Y","N"))))))))))))))))))))))))))))))))))))</f>
        <v/>
      </c>
    </row>
    <row r="492" spans="1:46" x14ac:dyDescent="0.35">
      <c r="A492" s="271"/>
      <c r="B492" s="269"/>
      <c r="C492" s="270"/>
      <c r="D492" s="270"/>
      <c r="E492" s="270"/>
      <c r="F492" s="270"/>
      <c r="G492" s="272"/>
      <c r="H492" s="273"/>
      <c r="I492" s="271"/>
      <c r="J492" s="268"/>
      <c r="K492" s="268"/>
      <c r="L492" s="274"/>
      <c r="M492" s="275"/>
      <c r="N492" s="276"/>
      <c r="P492" s="291" t="str">
        <f>IF(R492 = "", "", COUNT($R$4:R492))</f>
        <v/>
      </c>
      <c r="Q492" s="291" t="str">
        <f t="shared" si="57"/>
        <v/>
      </c>
      <c r="R492" s="292" t="str">
        <f t="shared" si="58"/>
        <v/>
      </c>
      <c r="S492" s="293" t="str">
        <f t="shared" si="60"/>
        <v/>
      </c>
      <c r="T492" s="294" t="str">
        <f t="shared" si="61"/>
        <v/>
      </c>
      <c r="U492" s="295" t="str">
        <f t="shared" si="62"/>
        <v/>
      </c>
      <c r="V492" s="296" t="str">
        <f t="shared" si="63"/>
        <v/>
      </c>
      <c r="W492" s="8"/>
      <c r="AR492" s="2" t="str">
        <f t="shared" si="64"/>
        <v/>
      </c>
      <c r="AS492" s="2" t="str">
        <f t="shared" si="59"/>
        <v/>
      </c>
      <c r="AT492" s="2" t="str">
        <f>IF(AR492="","",IF(AND(H492&gt;='Intersection Mileposts'!$F$5,H492&lt;='Intersection Mileposts'!$G$5),"Y",IF(AND(H492&gt;='Intersection Mileposts'!$F$6,H492&lt;='Intersection Mileposts'!$G$6),"Y",IF(AND(H492&gt;='Intersection Mileposts'!$F$7,H492&lt;='Intersection Mileposts'!$G$7),"Y",IF(AND(H492&gt;='Intersection Mileposts'!$F$8,H492&lt;='Intersection Mileposts'!$G$8),"Y",IF(AND(H492&gt;='Intersection Mileposts'!$F$9,H492&lt;='Intersection Mileposts'!$G$9),"Y",IF(AND(H492&gt;='Intersection Mileposts'!$F$10,H492&lt;='Intersection Mileposts'!$G$10),"Y",IF(AND(H492&gt;='Intersection Mileposts'!$F$11,H492&lt;='Intersection Mileposts'!$G$11),"Y",IF(AND(H492&gt;='Intersection Mileposts'!$F$12,H492&lt;='Intersection Mileposts'!$G$12),"Y",IF(AND(H492&gt;='Intersection Mileposts'!$F$13,H492&lt;='Intersection Mileposts'!$G$13),"Y",IF(AND(H492&gt;='Intersection Mileposts'!$F$14,H492&lt;='Intersection Mileposts'!$G$14),"Y",IF(AND(H492&gt;='Intersection Mileposts'!$F$15,H492&lt;='Intersection Mileposts'!$G$15),"Y",IF(AND(H492&gt;='Intersection Mileposts'!$F$16,H492&lt;='Intersection Mileposts'!$G$16),"Y",IF(AND(H492&gt;='Intersection Mileposts'!$F$17,H492&lt;='Intersection Mileposts'!$G$17),"Y",IF(AND(H492&gt;='Intersection Mileposts'!$F$18,H492&lt;='Intersection Mileposts'!$G$18),"Y",IF(AND(H492&gt;='Intersection Mileposts'!$F$19,H492&lt;='Intersection Mileposts'!$G$19),"Y",IF(AND(H492&gt;='Intersection Mileposts'!$F$20,H492&lt;='Intersection Mileposts'!$G$20),"Y",IF(AND(H492&gt;='Intersection Mileposts'!$F$21,H492&lt;='Intersection Mileposts'!$G$21),"Y",IF(AND(H492&gt;='Intersection Mileposts'!$F$22,H492&lt;='Intersection Mileposts'!$G$22),"Y",IF(AND(H492&gt;='Intersection Mileposts'!$F$23,H492&lt;='Intersection Mileposts'!$G$23),"Y",IF(AND(H492&gt;='Intersection Mileposts'!$F$24,H492&lt;='Intersection Mileposts'!$G$24),"Y",IF(AND(H492&gt;='Intersection Mileposts'!$F$25,H492&lt;='Intersection Mileposts'!$G$25),"Y",IF(AND(H492&gt;='Intersection Mileposts'!$F$26,H492&lt;='Intersection Mileposts'!$G$26),"Y",IF(AND(H492&gt;='Intersection Mileposts'!$F$27,H492&lt;='Intersection Mileposts'!$G$27),"Y",IF(AND(H492&gt;='Intersection Mileposts'!$F$28,H492&lt;='Intersection Mileposts'!$G$28),"Y",IF(AND(H492&gt;='Intersection Mileposts'!$F$29,H492&lt;='Intersection Mileposts'!$G$29),"Y", IF(AND(H492&gt;='Intersection Mileposts'!$F$30,H492&lt;='Intersection Mileposts'!$G$30),"Y",IF(AND(H492&gt;='Intersection Mileposts'!$F$31,H492&lt;='Intersection Mileposts'!$G$31),"Y",IF(AND(H492&gt;='Intersection Mileposts'!$F$32,H492&lt;='Intersection Mileposts'!$G$32),"Y",IF(AND(H492&gt;='Intersection Mileposts'!$F$33,H492&lt;='Intersection Mileposts'!$G$33),"Y",IF(AND(H492&gt;='Intersection Mileposts'!$F$34,H492&lt;='Intersection Mileposts'!$G$34),"Y",IF(AND(H492&gt;='Intersection Mileposts'!$F$35,H492&lt;='Intersection Mileposts'!$G$35),"Y",IF(AND(H492&gt;='Intersection Mileposts'!$F$36,H492&lt;='Intersection Mileposts'!$G$36),"Y",IF(AND(H492&gt;='Intersection Mileposts'!$F$37,H492&lt;='Intersection Mileposts'!$G$37),"Y",IF(AND(H492&gt;='Intersection Mileposts'!$F$38,H492&lt;='Intersection Mileposts'!$G$38),"Y",IF(AND(H492&gt;='Intersection Mileposts'!$F$39,H492&lt;='Intersection Mileposts'!$G$39),"Y","N"))))))))))))))))))))))))))))))))))))</f>
        <v/>
      </c>
    </row>
    <row r="493" spans="1:46" x14ac:dyDescent="0.35">
      <c r="A493" s="271"/>
      <c r="B493" s="269"/>
      <c r="C493" s="270"/>
      <c r="D493" s="270"/>
      <c r="E493" s="270"/>
      <c r="F493" s="270"/>
      <c r="G493" s="272"/>
      <c r="H493" s="273"/>
      <c r="I493" s="271"/>
      <c r="J493" s="268"/>
      <c r="K493" s="268"/>
      <c r="L493" s="274"/>
      <c r="M493" s="275"/>
      <c r="N493" s="276"/>
      <c r="P493" s="291" t="str">
        <f>IF(R493 = "", "", COUNT($R$4:R493))</f>
        <v/>
      </c>
      <c r="Q493" s="291" t="str">
        <f t="shared" si="57"/>
        <v/>
      </c>
      <c r="R493" s="292" t="str">
        <f t="shared" si="58"/>
        <v/>
      </c>
      <c r="S493" s="293" t="str">
        <f t="shared" si="60"/>
        <v/>
      </c>
      <c r="T493" s="294" t="str">
        <f t="shared" si="61"/>
        <v/>
      </c>
      <c r="U493" s="295" t="str">
        <f t="shared" si="62"/>
        <v/>
      </c>
      <c r="V493" s="296" t="str">
        <f t="shared" si="63"/>
        <v/>
      </c>
      <c r="W493" s="8"/>
      <c r="AR493" s="2" t="str">
        <f t="shared" si="64"/>
        <v/>
      </c>
      <c r="AS493" s="2" t="str">
        <f t="shared" si="59"/>
        <v/>
      </c>
      <c r="AT493" s="2" t="str">
        <f>IF(AR493="","",IF(AND(H493&gt;='Intersection Mileposts'!$F$5,H493&lt;='Intersection Mileposts'!$G$5),"Y",IF(AND(H493&gt;='Intersection Mileposts'!$F$6,H493&lt;='Intersection Mileposts'!$G$6),"Y",IF(AND(H493&gt;='Intersection Mileposts'!$F$7,H493&lt;='Intersection Mileposts'!$G$7),"Y",IF(AND(H493&gt;='Intersection Mileposts'!$F$8,H493&lt;='Intersection Mileposts'!$G$8),"Y",IF(AND(H493&gt;='Intersection Mileposts'!$F$9,H493&lt;='Intersection Mileposts'!$G$9),"Y",IF(AND(H493&gt;='Intersection Mileposts'!$F$10,H493&lt;='Intersection Mileposts'!$G$10),"Y",IF(AND(H493&gt;='Intersection Mileposts'!$F$11,H493&lt;='Intersection Mileposts'!$G$11),"Y",IF(AND(H493&gt;='Intersection Mileposts'!$F$12,H493&lt;='Intersection Mileposts'!$G$12),"Y",IF(AND(H493&gt;='Intersection Mileposts'!$F$13,H493&lt;='Intersection Mileposts'!$G$13),"Y",IF(AND(H493&gt;='Intersection Mileposts'!$F$14,H493&lt;='Intersection Mileposts'!$G$14),"Y",IF(AND(H493&gt;='Intersection Mileposts'!$F$15,H493&lt;='Intersection Mileposts'!$G$15),"Y",IF(AND(H493&gt;='Intersection Mileposts'!$F$16,H493&lt;='Intersection Mileposts'!$G$16),"Y",IF(AND(H493&gt;='Intersection Mileposts'!$F$17,H493&lt;='Intersection Mileposts'!$G$17),"Y",IF(AND(H493&gt;='Intersection Mileposts'!$F$18,H493&lt;='Intersection Mileposts'!$G$18),"Y",IF(AND(H493&gt;='Intersection Mileposts'!$F$19,H493&lt;='Intersection Mileposts'!$G$19),"Y",IF(AND(H493&gt;='Intersection Mileposts'!$F$20,H493&lt;='Intersection Mileposts'!$G$20),"Y",IF(AND(H493&gt;='Intersection Mileposts'!$F$21,H493&lt;='Intersection Mileposts'!$G$21),"Y",IF(AND(H493&gt;='Intersection Mileposts'!$F$22,H493&lt;='Intersection Mileposts'!$G$22),"Y",IF(AND(H493&gt;='Intersection Mileposts'!$F$23,H493&lt;='Intersection Mileposts'!$G$23),"Y",IF(AND(H493&gt;='Intersection Mileposts'!$F$24,H493&lt;='Intersection Mileposts'!$G$24),"Y",IF(AND(H493&gt;='Intersection Mileposts'!$F$25,H493&lt;='Intersection Mileposts'!$G$25),"Y",IF(AND(H493&gt;='Intersection Mileposts'!$F$26,H493&lt;='Intersection Mileposts'!$G$26),"Y",IF(AND(H493&gt;='Intersection Mileposts'!$F$27,H493&lt;='Intersection Mileposts'!$G$27),"Y",IF(AND(H493&gt;='Intersection Mileposts'!$F$28,H493&lt;='Intersection Mileposts'!$G$28),"Y",IF(AND(H493&gt;='Intersection Mileposts'!$F$29,H493&lt;='Intersection Mileposts'!$G$29),"Y", IF(AND(H493&gt;='Intersection Mileposts'!$F$30,H493&lt;='Intersection Mileposts'!$G$30),"Y",IF(AND(H493&gt;='Intersection Mileposts'!$F$31,H493&lt;='Intersection Mileposts'!$G$31),"Y",IF(AND(H493&gt;='Intersection Mileposts'!$F$32,H493&lt;='Intersection Mileposts'!$G$32),"Y",IF(AND(H493&gt;='Intersection Mileposts'!$F$33,H493&lt;='Intersection Mileposts'!$G$33),"Y",IF(AND(H493&gt;='Intersection Mileposts'!$F$34,H493&lt;='Intersection Mileposts'!$G$34),"Y",IF(AND(H493&gt;='Intersection Mileposts'!$F$35,H493&lt;='Intersection Mileposts'!$G$35),"Y",IF(AND(H493&gt;='Intersection Mileposts'!$F$36,H493&lt;='Intersection Mileposts'!$G$36),"Y",IF(AND(H493&gt;='Intersection Mileposts'!$F$37,H493&lt;='Intersection Mileposts'!$G$37),"Y",IF(AND(H493&gt;='Intersection Mileposts'!$F$38,H493&lt;='Intersection Mileposts'!$G$38),"Y",IF(AND(H493&gt;='Intersection Mileposts'!$F$39,H493&lt;='Intersection Mileposts'!$G$39),"Y","N"))))))))))))))))))))))))))))))))))))</f>
        <v/>
      </c>
    </row>
    <row r="494" spans="1:46" x14ac:dyDescent="0.35">
      <c r="A494" s="271"/>
      <c r="B494" s="269"/>
      <c r="C494" s="270"/>
      <c r="D494" s="270"/>
      <c r="E494" s="270"/>
      <c r="F494" s="270"/>
      <c r="G494" s="272"/>
      <c r="H494" s="273"/>
      <c r="I494" s="271"/>
      <c r="J494" s="268"/>
      <c r="K494" s="268"/>
      <c r="L494" s="274"/>
      <c r="M494" s="275"/>
      <c r="N494" s="276"/>
      <c r="P494" s="291" t="str">
        <f>IF(R494 = "", "", COUNT($R$4:R494))</f>
        <v/>
      </c>
      <c r="Q494" s="291" t="str">
        <f t="shared" si="57"/>
        <v/>
      </c>
      <c r="R494" s="292" t="str">
        <f t="shared" si="58"/>
        <v/>
      </c>
      <c r="S494" s="293" t="str">
        <f t="shared" si="60"/>
        <v/>
      </c>
      <c r="T494" s="294" t="str">
        <f t="shared" si="61"/>
        <v/>
      </c>
      <c r="U494" s="295" t="str">
        <f t="shared" si="62"/>
        <v/>
      </c>
      <c r="V494" s="296" t="str">
        <f t="shared" si="63"/>
        <v/>
      </c>
      <c r="W494" s="8"/>
      <c r="AR494" s="2" t="str">
        <f t="shared" si="64"/>
        <v/>
      </c>
      <c r="AS494" s="2" t="str">
        <f t="shared" si="59"/>
        <v/>
      </c>
      <c r="AT494" s="2" t="str">
        <f>IF(AR494="","",IF(AND(H494&gt;='Intersection Mileposts'!$F$5,H494&lt;='Intersection Mileposts'!$G$5),"Y",IF(AND(H494&gt;='Intersection Mileposts'!$F$6,H494&lt;='Intersection Mileposts'!$G$6),"Y",IF(AND(H494&gt;='Intersection Mileposts'!$F$7,H494&lt;='Intersection Mileposts'!$G$7),"Y",IF(AND(H494&gt;='Intersection Mileposts'!$F$8,H494&lt;='Intersection Mileposts'!$G$8),"Y",IF(AND(H494&gt;='Intersection Mileposts'!$F$9,H494&lt;='Intersection Mileposts'!$G$9),"Y",IF(AND(H494&gt;='Intersection Mileposts'!$F$10,H494&lt;='Intersection Mileposts'!$G$10),"Y",IF(AND(H494&gt;='Intersection Mileposts'!$F$11,H494&lt;='Intersection Mileposts'!$G$11),"Y",IF(AND(H494&gt;='Intersection Mileposts'!$F$12,H494&lt;='Intersection Mileposts'!$G$12),"Y",IF(AND(H494&gt;='Intersection Mileposts'!$F$13,H494&lt;='Intersection Mileposts'!$G$13),"Y",IF(AND(H494&gt;='Intersection Mileposts'!$F$14,H494&lt;='Intersection Mileposts'!$G$14),"Y",IF(AND(H494&gt;='Intersection Mileposts'!$F$15,H494&lt;='Intersection Mileposts'!$G$15),"Y",IF(AND(H494&gt;='Intersection Mileposts'!$F$16,H494&lt;='Intersection Mileposts'!$G$16),"Y",IF(AND(H494&gt;='Intersection Mileposts'!$F$17,H494&lt;='Intersection Mileposts'!$G$17),"Y",IF(AND(H494&gt;='Intersection Mileposts'!$F$18,H494&lt;='Intersection Mileposts'!$G$18),"Y",IF(AND(H494&gt;='Intersection Mileposts'!$F$19,H494&lt;='Intersection Mileposts'!$G$19),"Y",IF(AND(H494&gt;='Intersection Mileposts'!$F$20,H494&lt;='Intersection Mileposts'!$G$20),"Y",IF(AND(H494&gt;='Intersection Mileposts'!$F$21,H494&lt;='Intersection Mileposts'!$G$21),"Y",IF(AND(H494&gt;='Intersection Mileposts'!$F$22,H494&lt;='Intersection Mileposts'!$G$22),"Y",IF(AND(H494&gt;='Intersection Mileposts'!$F$23,H494&lt;='Intersection Mileposts'!$G$23),"Y",IF(AND(H494&gt;='Intersection Mileposts'!$F$24,H494&lt;='Intersection Mileposts'!$G$24),"Y",IF(AND(H494&gt;='Intersection Mileposts'!$F$25,H494&lt;='Intersection Mileposts'!$G$25),"Y",IF(AND(H494&gt;='Intersection Mileposts'!$F$26,H494&lt;='Intersection Mileposts'!$G$26),"Y",IF(AND(H494&gt;='Intersection Mileposts'!$F$27,H494&lt;='Intersection Mileposts'!$G$27),"Y",IF(AND(H494&gt;='Intersection Mileposts'!$F$28,H494&lt;='Intersection Mileposts'!$G$28),"Y",IF(AND(H494&gt;='Intersection Mileposts'!$F$29,H494&lt;='Intersection Mileposts'!$G$29),"Y", IF(AND(H494&gt;='Intersection Mileposts'!$F$30,H494&lt;='Intersection Mileposts'!$G$30),"Y",IF(AND(H494&gt;='Intersection Mileposts'!$F$31,H494&lt;='Intersection Mileposts'!$G$31),"Y",IF(AND(H494&gt;='Intersection Mileposts'!$F$32,H494&lt;='Intersection Mileposts'!$G$32),"Y",IF(AND(H494&gt;='Intersection Mileposts'!$F$33,H494&lt;='Intersection Mileposts'!$G$33),"Y",IF(AND(H494&gt;='Intersection Mileposts'!$F$34,H494&lt;='Intersection Mileposts'!$G$34),"Y",IF(AND(H494&gt;='Intersection Mileposts'!$F$35,H494&lt;='Intersection Mileposts'!$G$35),"Y",IF(AND(H494&gt;='Intersection Mileposts'!$F$36,H494&lt;='Intersection Mileposts'!$G$36),"Y",IF(AND(H494&gt;='Intersection Mileposts'!$F$37,H494&lt;='Intersection Mileposts'!$G$37),"Y",IF(AND(H494&gt;='Intersection Mileposts'!$F$38,H494&lt;='Intersection Mileposts'!$G$38),"Y",IF(AND(H494&gt;='Intersection Mileposts'!$F$39,H494&lt;='Intersection Mileposts'!$G$39),"Y","N"))))))))))))))))))))))))))))))))))))</f>
        <v/>
      </c>
    </row>
    <row r="495" spans="1:46" x14ac:dyDescent="0.35">
      <c r="A495" s="271"/>
      <c r="B495" s="269"/>
      <c r="C495" s="270"/>
      <c r="D495" s="270"/>
      <c r="E495" s="270"/>
      <c r="F495" s="270"/>
      <c r="G495" s="272"/>
      <c r="H495" s="273"/>
      <c r="I495" s="271"/>
      <c r="J495" s="268"/>
      <c r="K495" s="268"/>
      <c r="L495" s="274"/>
      <c r="M495" s="275"/>
      <c r="N495" s="276"/>
      <c r="P495" s="291" t="str">
        <f>IF(R495 = "", "", COUNT($R$4:R495))</f>
        <v/>
      </c>
      <c r="Q495" s="291" t="str">
        <f t="shared" si="57"/>
        <v/>
      </c>
      <c r="R495" s="292" t="str">
        <f t="shared" si="58"/>
        <v/>
      </c>
      <c r="S495" s="293" t="str">
        <f t="shared" si="60"/>
        <v/>
      </c>
      <c r="T495" s="294" t="str">
        <f t="shared" si="61"/>
        <v/>
      </c>
      <c r="U495" s="295" t="str">
        <f t="shared" si="62"/>
        <v/>
      </c>
      <c r="V495" s="296" t="str">
        <f t="shared" si="63"/>
        <v/>
      </c>
      <c r="W495" s="8"/>
      <c r="AR495" s="2" t="str">
        <f t="shared" si="64"/>
        <v/>
      </c>
      <c r="AS495" s="2" t="str">
        <f t="shared" si="59"/>
        <v/>
      </c>
      <c r="AT495" s="2" t="str">
        <f>IF(AR495="","",IF(AND(H495&gt;='Intersection Mileposts'!$F$5,H495&lt;='Intersection Mileposts'!$G$5),"Y",IF(AND(H495&gt;='Intersection Mileposts'!$F$6,H495&lt;='Intersection Mileposts'!$G$6),"Y",IF(AND(H495&gt;='Intersection Mileposts'!$F$7,H495&lt;='Intersection Mileposts'!$G$7),"Y",IF(AND(H495&gt;='Intersection Mileposts'!$F$8,H495&lt;='Intersection Mileposts'!$G$8),"Y",IF(AND(H495&gt;='Intersection Mileposts'!$F$9,H495&lt;='Intersection Mileposts'!$G$9),"Y",IF(AND(H495&gt;='Intersection Mileposts'!$F$10,H495&lt;='Intersection Mileposts'!$G$10),"Y",IF(AND(H495&gt;='Intersection Mileposts'!$F$11,H495&lt;='Intersection Mileposts'!$G$11),"Y",IF(AND(H495&gt;='Intersection Mileposts'!$F$12,H495&lt;='Intersection Mileposts'!$G$12),"Y",IF(AND(H495&gt;='Intersection Mileposts'!$F$13,H495&lt;='Intersection Mileposts'!$G$13),"Y",IF(AND(H495&gt;='Intersection Mileposts'!$F$14,H495&lt;='Intersection Mileposts'!$G$14),"Y",IF(AND(H495&gt;='Intersection Mileposts'!$F$15,H495&lt;='Intersection Mileposts'!$G$15),"Y",IF(AND(H495&gt;='Intersection Mileposts'!$F$16,H495&lt;='Intersection Mileposts'!$G$16),"Y",IF(AND(H495&gt;='Intersection Mileposts'!$F$17,H495&lt;='Intersection Mileposts'!$G$17),"Y",IF(AND(H495&gt;='Intersection Mileposts'!$F$18,H495&lt;='Intersection Mileposts'!$G$18),"Y",IF(AND(H495&gt;='Intersection Mileposts'!$F$19,H495&lt;='Intersection Mileposts'!$G$19),"Y",IF(AND(H495&gt;='Intersection Mileposts'!$F$20,H495&lt;='Intersection Mileposts'!$G$20),"Y",IF(AND(H495&gt;='Intersection Mileposts'!$F$21,H495&lt;='Intersection Mileposts'!$G$21),"Y",IF(AND(H495&gt;='Intersection Mileposts'!$F$22,H495&lt;='Intersection Mileposts'!$G$22),"Y",IF(AND(H495&gt;='Intersection Mileposts'!$F$23,H495&lt;='Intersection Mileposts'!$G$23),"Y",IF(AND(H495&gt;='Intersection Mileposts'!$F$24,H495&lt;='Intersection Mileposts'!$G$24),"Y",IF(AND(H495&gt;='Intersection Mileposts'!$F$25,H495&lt;='Intersection Mileposts'!$G$25),"Y",IF(AND(H495&gt;='Intersection Mileposts'!$F$26,H495&lt;='Intersection Mileposts'!$G$26),"Y",IF(AND(H495&gt;='Intersection Mileposts'!$F$27,H495&lt;='Intersection Mileposts'!$G$27),"Y",IF(AND(H495&gt;='Intersection Mileposts'!$F$28,H495&lt;='Intersection Mileposts'!$G$28),"Y",IF(AND(H495&gt;='Intersection Mileposts'!$F$29,H495&lt;='Intersection Mileposts'!$G$29),"Y", IF(AND(H495&gt;='Intersection Mileposts'!$F$30,H495&lt;='Intersection Mileposts'!$G$30),"Y",IF(AND(H495&gt;='Intersection Mileposts'!$F$31,H495&lt;='Intersection Mileposts'!$G$31),"Y",IF(AND(H495&gt;='Intersection Mileposts'!$F$32,H495&lt;='Intersection Mileposts'!$G$32),"Y",IF(AND(H495&gt;='Intersection Mileposts'!$F$33,H495&lt;='Intersection Mileposts'!$G$33),"Y",IF(AND(H495&gt;='Intersection Mileposts'!$F$34,H495&lt;='Intersection Mileposts'!$G$34),"Y",IF(AND(H495&gt;='Intersection Mileposts'!$F$35,H495&lt;='Intersection Mileposts'!$G$35),"Y",IF(AND(H495&gt;='Intersection Mileposts'!$F$36,H495&lt;='Intersection Mileposts'!$G$36),"Y",IF(AND(H495&gt;='Intersection Mileposts'!$F$37,H495&lt;='Intersection Mileposts'!$G$37),"Y",IF(AND(H495&gt;='Intersection Mileposts'!$F$38,H495&lt;='Intersection Mileposts'!$G$38),"Y",IF(AND(H495&gt;='Intersection Mileposts'!$F$39,H495&lt;='Intersection Mileposts'!$G$39),"Y","N"))))))))))))))))))))))))))))))))))))</f>
        <v/>
      </c>
    </row>
    <row r="496" spans="1:46" x14ac:dyDescent="0.35">
      <c r="A496" s="271"/>
      <c r="B496" s="269"/>
      <c r="C496" s="270"/>
      <c r="D496" s="270"/>
      <c r="E496" s="270"/>
      <c r="F496" s="270"/>
      <c r="G496" s="272"/>
      <c r="H496" s="273"/>
      <c r="I496" s="271"/>
      <c r="J496" s="268"/>
      <c r="K496" s="268"/>
      <c r="L496" s="274"/>
      <c r="M496" s="275"/>
      <c r="N496" s="276"/>
      <c r="P496" s="291" t="str">
        <f>IF(R496 = "", "", COUNT($R$4:R496))</f>
        <v/>
      </c>
      <c r="Q496" s="291" t="str">
        <f t="shared" si="57"/>
        <v/>
      </c>
      <c r="R496" s="292" t="str">
        <f t="shared" si="58"/>
        <v/>
      </c>
      <c r="S496" s="293" t="str">
        <f t="shared" si="60"/>
        <v/>
      </c>
      <c r="T496" s="294" t="str">
        <f t="shared" si="61"/>
        <v/>
      </c>
      <c r="U496" s="295" t="str">
        <f t="shared" si="62"/>
        <v/>
      </c>
      <c r="V496" s="296" t="str">
        <f t="shared" si="63"/>
        <v/>
      </c>
      <c r="W496" s="8"/>
      <c r="AR496" s="2" t="str">
        <f t="shared" si="64"/>
        <v/>
      </c>
      <c r="AS496" s="2" t="str">
        <f t="shared" si="59"/>
        <v/>
      </c>
      <c r="AT496" s="2" t="str">
        <f>IF(AR496="","",IF(AND(H496&gt;='Intersection Mileposts'!$F$5,H496&lt;='Intersection Mileposts'!$G$5),"Y",IF(AND(H496&gt;='Intersection Mileposts'!$F$6,H496&lt;='Intersection Mileposts'!$G$6),"Y",IF(AND(H496&gt;='Intersection Mileposts'!$F$7,H496&lt;='Intersection Mileposts'!$G$7),"Y",IF(AND(H496&gt;='Intersection Mileposts'!$F$8,H496&lt;='Intersection Mileposts'!$G$8),"Y",IF(AND(H496&gt;='Intersection Mileposts'!$F$9,H496&lt;='Intersection Mileposts'!$G$9),"Y",IF(AND(H496&gt;='Intersection Mileposts'!$F$10,H496&lt;='Intersection Mileposts'!$G$10),"Y",IF(AND(H496&gt;='Intersection Mileposts'!$F$11,H496&lt;='Intersection Mileposts'!$G$11),"Y",IF(AND(H496&gt;='Intersection Mileposts'!$F$12,H496&lt;='Intersection Mileposts'!$G$12),"Y",IF(AND(H496&gt;='Intersection Mileposts'!$F$13,H496&lt;='Intersection Mileposts'!$G$13),"Y",IF(AND(H496&gt;='Intersection Mileposts'!$F$14,H496&lt;='Intersection Mileposts'!$G$14),"Y",IF(AND(H496&gt;='Intersection Mileposts'!$F$15,H496&lt;='Intersection Mileposts'!$G$15),"Y",IF(AND(H496&gt;='Intersection Mileposts'!$F$16,H496&lt;='Intersection Mileposts'!$G$16),"Y",IF(AND(H496&gt;='Intersection Mileposts'!$F$17,H496&lt;='Intersection Mileposts'!$G$17),"Y",IF(AND(H496&gt;='Intersection Mileposts'!$F$18,H496&lt;='Intersection Mileposts'!$G$18),"Y",IF(AND(H496&gt;='Intersection Mileposts'!$F$19,H496&lt;='Intersection Mileposts'!$G$19),"Y",IF(AND(H496&gt;='Intersection Mileposts'!$F$20,H496&lt;='Intersection Mileposts'!$G$20),"Y",IF(AND(H496&gt;='Intersection Mileposts'!$F$21,H496&lt;='Intersection Mileposts'!$G$21),"Y",IF(AND(H496&gt;='Intersection Mileposts'!$F$22,H496&lt;='Intersection Mileposts'!$G$22),"Y",IF(AND(H496&gt;='Intersection Mileposts'!$F$23,H496&lt;='Intersection Mileposts'!$G$23),"Y",IF(AND(H496&gt;='Intersection Mileposts'!$F$24,H496&lt;='Intersection Mileposts'!$G$24),"Y",IF(AND(H496&gt;='Intersection Mileposts'!$F$25,H496&lt;='Intersection Mileposts'!$G$25),"Y",IF(AND(H496&gt;='Intersection Mileposts'!$F$26,H496&lt;='Intersection Mileposts'!$G$26),"Y",IF(AND(H496&gt;='Intersection Mileposts'!$F$27,H496&lt;='Intersection Mileposts'!$G$27),"Y",IF(AND(H496&gt;='Intersection Mileposts'!$F$28,H496&lt;='Intersection Mileposts'!$G$28),"Y",IF(AND(H496&gt;='Intersection Mileposts'!$F$29,H496&lt;='Intersection Mileposts'!$G$29),"Y", IF(AND(H496&gt;='Intersection Mileposts'!$F$30,H496&lt;='Intersection Mileposts'!$G$30),"Y",IF(AND(H496&gt;='Intersection Mileposts'!$F$31,H496&lt;='Intersection Mileposts'!$G$31),"Y",IF(AND(H496&gt;='Intersection Mileposts'!$F$32,H496&lt;='Intersection Mileposts'!$G$32),"Y",IF(AND(H496&gt;='Intersection Mileposts'!$F$33,H496&lt;='Intersection Mileposts'!$G$33),"Y",IF(AND(H496&gt;='Intersection Mileposts'!$F$34,H496&lt;='Intersection Mileposts'!$G$34),"Y",IF(AND(H496&gt;='Intersection Mileposts'!$F$35,H496&lt;='Intersection Mileposts'!$G$35),"Y",IF(AND(H496&gt;='Intersection Mileposts'!$F$36,H496&lt;='Intersection Mileposts'!$G$36),"Y",IF(AND(H496&gt;='Intersection Mileposts'!$F$37,H496&lt;='Intersection Mileposts'!$G$37),"Y",IF(AND(H496&gt;='Intersection Mileposts'!$F$38,H496&lt;='Intersection Mileposts'!$G$38),"Y",IF(AND(H496&gt;='Intersection Mileposts'!$F$39,H496&lt;='Intersection Mileposts'!$G$39),"Y","N"))))))))))))))))))))))))))))))))))))</f>
        <v/>
      </c>
    </row>
    <row r="497" spans="1:46" x14ac:dyDescent="0.35">
      <c r="A497" s="271"/>
      <c r="B497" s="269"/>
      <c r="C497" s="270"/>
      <c r="D497" s="270"/>
      <c r="E497" s="270"/>
      <c r="F497" s="270"/>
      <c r="G497" s="272"/>
      <c r="H497" s="273"/>
      <c r="I497" s="271"/>
      <c r="J497" s="268"/>
      <c r="K497" s="268"/>
      <c r="L497" s="274"/>
      <c r="M497" s="275"/>
      <c r="N497" s="276"/>
      <c r="P497" s="291" t="str">
        <f>IF(R497 = "", "", COUNT($R$4:R497))</f>
        <v/>
      </c>
      <c r="Q497" s="291" t="str">
        <f t="shared" si="57"/>
        <v/>
      </c>
      <c r="R497" s="292" t="str">
        <f t="shared" si="58"/>
        <v/>
      </c>
      <c r="S497" s="293" t="str">
        <f t="shared" si="60"/>
        <v/>
      </c>
      <c r="T497" s="294" t="str">
        <f t="shared" si="61"/>
        <v/>
      </c>
      <c r="U497" s="295" t="str">
        <f t="shared" si="62"/>
        <v/>
      </c>
      <c r="V497" s="296" t="str">
        <f t="shared" si="63"/>
        <v/>
      </c>
      <c r="W497" s="8"/>
      <c r="AR497" s="2" t="str">
        <f t="shared" si="64"/>
        <v/>
      </c>
      <c r="AS497" s="2" t="str">
        <f t="shared" si="59"/>
        <v/>
      </c>
      <c r="AT497" s="2" t="str">
        <f>IF(AR497="","",IF(AND(H497&gt;='Intersection Mileposts'!$F$5,H497&lt;='Intersection Mileposts'!$G$5),"Y",IF(AND(H497&gt;='Intersection Mileposts'!$F$6,H497&lt;='Intersection Mileposts'!$G$6),"Y",IF(AND(H497&gt;='Intersection Mileposts'!$F$7,H497&lt;='Intersection Mileposts'!$G$7),"Y",IF(AND(H497&gt;='Intersection Mileposts'!$F$8,H497&lt;='Intersection Mileposts'!$G$8),"Y",IF(AND(H497&gt;='Intersection Mileposts'!$F$9,H497&lt;='Intersection Mileposts'!$G$9),"Y",IF(AND(H497&gt;='Intersection Mileposts'!$F$10,H497&lt;='Intersection Mileposts'!$G$10),"Y",IF(AND(H497&gt;='Intersection Mileposts'!$F$11,H497&lt;='Intersection Mileposts'!$G$11),"Y",IF(AND(H497&gt;='Intersection Mileposts'!$F$12,H497&lt;='Intersection Mileposts'!$G$12),"Y",IF(AND(H497&gt;='Intersection Mileposts'!$F$13,H497&lt;='Intersection Mileposts'!$G$13),"Y",IF(AND(H497&gt;='Intersection Mileposts'!$F$14,H497&lt;='Intersection Mileposts'!$G$14),"Y",IF(AND(H497&gt;='Intersection Mileposts'!$F$15,H497&lt;='Intersection Mileposts'!$G$15),"Y",IF(AND(H497&gt;='Intersection Mileposts'!$F$16,H497&lt;='Intersection Mileposts'!$G$16),"Y",IF(AND(H497&gt;='Intersection Mileposts'!$F$17,H497&lt;='Intersection Mileposts'!$G$17),"Y",IF(AND(H497&gt;='Intersection Mileposts'!$F$18,H497&lt;='Intersection Mileposts'!$G$18),"Y",IF(AND(H497&gt;='Intersection Mileposts'!$F$19,H497&lt;='Intersection Mileposts'!$G$19),"Y",IF(AND(H497&gt;='Intersection Mileposts'!$F$20,H497&lt;='Intersection Mileposts'!$G$20),"Y",IF(AND(H497&gt;='Intersection Mileposts'!$F$21,H497&lt;='Intersection Mileposts'!$G$21),"Y",IF(AND(H497&gt;='Intersection Mileposts'!$F$22,H497&lt;='Intersection Mileposts'!$G$22),"Y",IF(AND(H497&gt;='Intersection Mileposts'!$F$23,H497&lt;='Intersection Mileposts'!$G$23),"Y",IF(AND(H497&gt;='Intersection Mileposts'!$F$24,H497&lt;='Intersection Mileposts'!$G$24),"Y",IF(AND(H497&gt;='Intersection Mileposts'!$F$25,H497&lt;='Intersection Mileposts'!$G$25),"Y",IF(AND(H497&gt;='Intersection Mileposts'!$F$26,H497&lt;='Intersection Mileposts'!$G$26),"Y",IF(AND(H497&gt;='Intersection Mileposts'!$F$27,H497&lt;='Intersection Mileposts'!$G$27),"Y",IF(AND(H497&gt;='Intersection Mileposts'!$F$28,H497&lt;='Intersection Mileposts'!$G$28),"Y",IF(AND(H497&gt;='Intersection Mileposts'!$F$29,H497&lt;='Intersection Mileposts'!$G$29),"Y", IF(AND(H497&gt;='Intersection Mileposts'!$F$30,H497&lt;='Intersection Mileposts'!$G$30),"Y",IF(AND(H497&gt;='Intersection Mileposts'!$F$31,H497&lt;='Intersection Mileposts'!$G$31),"Y",IF(AND(H497&gt;='Intersection Mileposts'!$F$32,H497&lt;='Intersection Mileposts'!$G$32),"Y",IF(AND(H497&gt;='Intersection Mileposts'!$F$33,H497&lt;='Intersection Mileposts'!$G$33),"Y",IF(AND(H497&gt;='Intersection Mileposts'!$F$34,H497&lt;='Intersection Mileposts'!$G$34),"Y",IF(AND(H497&gt;='Intersection Mileposts'!$F$35,H497&lt;='Intersection Mileposts'!$G$35),"Y",IF(AND(H497&gt;='Intersection Mileposts'!$F$36,H497&lt;='Intersection Mileposts'!$G$36),"Y",IF(AND(H497&gt;='Intersection Mileposts'!$F$37,H497&lt;='Intersection Mileposts'!$G$37),"Y",IF(AND(H497&gt;='Intersection Mileposts'!$F$38,H497&lt;='Intersection Mileposts'!$G$38),"Y",IF(AND(H497&gt;='Intersection Mileposts'!$F$39,H497&lt;='Intersection Mileposts'!$G$39),"Y","N"))))))))))))))))))))))))))))))))))))</f>
        <v/>
      </c>
    </row>
    <row r="498" spans="1:46" x14ac:dyDescent="0.35">
      <c r="A498" s="271"/>
      <c r="B498" s="269"/>
      <c r="C498" s="270"/>
      <c r="D498" s="270"/>
      <c r="E498" s="270"/>
      <c r="F498" s="270"/>
      <c r="G498" s="272"/>
      <c r="H498" s="273"/>
      <c r="I498" s="271"/>
      <c r="J498" s="268"/>
      <c r="K498" s="268"/>
      <c r="L498" s="274"/>
      <c r="M498" s="275"/>
      <c r="N498" s="276"/>
      <c r="P498" s="291" t="str">
        <f>IF(R498 = "", "", COUNT($R$4:R498))</f>
        <v/>
      </c>
      <c r="Q498" s="291" t="str">
        <f t="shared" si="57"/>
        <v/>
      </c>
      <c r="R498" s="292" t="str">
        <f t="shared" si="58"/>
        <v/>
      </c>
      <c r="S498" s="293" t="str">
        <f t="shared" si="60"/>
        <v/>
      </c>
      <c r="T498" s="294" t="str">
        <f t="shared" si="61"/>
        <v/>
      </c>
      <c r="U498" s="295" t="str">
        <f t="shared" si="62"/>
        <v/>
      </c>
      <c r="V498" s="296" t="str">
        <f t="shared" si="63"/>
        <v/>
      </c>
      <c r="W498" s="8"/>
      <c r="AR498" s="2" t="str">
        <f t="shared" si="64"/>
        <v/>
      </c>
      <c r="AS498" s="2" t="str">
        <f t="shared" si="59"/>
        <v/>
      </c>
      <c r="AT498" s="2" t="str">
        <f>IF(AR498="","",IF(AND(H498&gt;='Intersection Mileposts'!$F$5,H498&lt;='Intersection Mileposts'!$G$5),"Y",IF(AND(H498&gt;='Intersection Mileposts'!$F$6,H498&lt;='Intersection Mileposts'!$G$6),"Y",IF(AND(H498&gt;='Intersection Mileposts'!$F$7,H498&lt;='Intersection Mileposts'!$G$7),"Y",IF(AND(H498&gt;='Intersection Mileposts'!$F$8,H498&lt;='Intersection Mileposts'!$G$8),"Y",IF(AND(H498&gt;='Intersection Mileposts'!$F$9,H498&lt;='Intersection Mileposts'!$G$9),"Y",IF(AND(H498&gt;='Intersection Mileposts'!$F$10,H498&lt;='Intersection Mileposts'!$G$10),"Y",IF(AND(H498&gt;='Intersection Mileposts'!$F$11,H498&lt;='Intersection Mileposts'!$G$11),"Y",IF(AND(H498&gt;='Intersection Mileposts'!$F$12,H498&lt;='Intersection Mileposts'!$G$12),"Y",IF(AND(H498&gt;='Intersection Mileposts'!$F$13,H498&lt;='Intersection Mileposts'!$G$13),"Y",IF(AND(H498&gt;='Intersection Mileposts'!$F$14,H498&lt;='Intersection Mileposts'!$G$14),"Y",IF(AND(H498&gt;='Intersection Mileposts'!$F$15,H498&lt;='Intersection Mileposts'!$G$15),"Y",IF(AND(H498&gt;='Intersection Mileposts'!$F$16,H498&lt;='Intersection Mileposts'!$G$16),"Y",IF(AND(H498&gt;='Intersection Mileposts'!$F$17,H498&lt;='Intersection Mileposts'!$G$17),"Y",IF(AND(H498&gt;='Intersection Mileposts'!$F$18,H498&lt;='Intersection Mileposts'!$G$18),"Y",IF(AND(H498&gt;='Intersection Mileposts'!$F$19,H498&lt;='Intersection Mileposts'!$G$19),"Y",IF(AND(H498&gt;='Intersection Mileposts'!$F$20,H498&lt;='Intersection Mileposts'!$G$20),"Y",IF(AND(H498&gt;='Intersection Mileposts'!$F$21,H498&lt;='Intersection Mileposts'!$G$21),"Y",IF(AND(H498&gt;='Intersection Mileposts'!$F$22,H498&lt;='Intersection Mileposts'!$G$22),"Y",IF(AND(H498&gt;='Intersection Mileposts'!$F$23,H498&lt;='Intersection Mileposts'!$G$23),"Y",IF(AND(H498&gt;='Intersection Mileposts'!$F$24,H498&lt;='Intersection Mileposts'!$G$24),"Y",IF(AND(H498&gt;='Intersection Mileposts'!$F$25,H498&lt;='Intersection Mileposts'!$G$25),"Y",IF(AND(H498&gt;='Intersection Mileposts'!$F$26,H498&lt;='Intersection Mileposts'!$G$26),"Y",IF(AND(H498&gt;='Intersection Mileposts'!$F$27,H498&lt;='Intersection Mileposts'!$G$27),"Y",IF(AND(H498&gt;='Intersection Mileposts'!$F$28,H498&lt;='Intersection Mileposts'!$G$28),"Y",IF(AND(H498&gt;='Intersection Mileposts'!$F$29,H498&lt;='Intersection Mileposts'!$G$29),"Y", IF(AND(H498&gt;='Intersection Mileposts'!$F$30,H498&lt;='Intersection Mileposts'!$G$30),"Y",IF(AND(H498&gt;='Intersection Mileposts'!$F$31,H498&lt;='Intersection Mileposts'!$G$31),"Y",IF(AND(H498&gt;='Intersection Mileposts'!$F$32,H498&lt;='Intersection Mileposts'!$G$32),"Y",IF(AND(H498&gt;='Intersection Mileposts'!$F$33,H498&lt;='Intersection Mileposts'!$G$33),"Y",IF(AND(H498&gt;='Intersection Mileposts'!$F$34,H498&lt;='Intersection Mileposts'!$G$34),"Y",IF(AND(H498&gt;='Intersection Mileposts'!$F$35,H498&lt;='Intersection Mileposts'!$G$35),"Y",IF(AND(H498&gt;='Intersection Mileposts'!$F$36,H498&lt;='Intersection Mileposts'!$G$36),"Y",IF(AND(H498&gt;='Intersection Mileposts'!$F$37,H498&lt;='Intersection Mileposts'!$G$37),"Y",IF(AND(H498&gt;='Intersection Mileposts'!$F$38,H498&lt;='Intersection Mileposts'!$G$38),"Y",IF(AND(H498&gt;='Intersection Mileposts'!$F$39,H498&lt;='Intersection Mileposts'!$G$39),"Y","N"))))))))))))))))))))))))))))))))))))</f>
        <v/>
      </c>
    </row>
    <row r="499" spans="1:46" x14ac:dyDescent="0.35">
      <c r="A499" s="271"/>
      <c r="B499" s="269"/>
      <c r="C499" s="270"/>
      <c r="D499" s="270"/>
      <c r="E499" s="270"/>
      <c r="F499" s="270"/>
      <c r="G499" s="272"/>
      <c r="H499" s="273"/>
      <c r="I499" s="271"/>
      <c r="J499" s="268"/>
      <c r="K499" s="268"/>
      <c r="L499" s="274"/>
      <c r="M499" s="275"/>
      <c r="N499" s="276"/>
      <c r="P499" s="291" t="str">
        <f>IF(R499 = "", "", COUNT($R$4:R499))</f>
        <v/>
      </c>
      <c r="Q499" s="291" t="str">
        <f t="shared" si="57"/>
        <v/>
      </c>
      <c r="R499" s="292" t="str">
        <f t="shared" si="58"/>
        <v/>
      </c>
      <c r="S499" s="293" t="str">
        <f t="shared" si="60"/>
        <v/>
      </c>
      <c r="T499" s="294" t="str">
        <f t="shared" si="61"/>
        <v/>
      </c>
      <c r="U499" s="295" t="str">
        <f t="shared" si="62"/>
        <v/>
      </c>
      <c r="V499" s="296" t="str">
        <f t="shared" si="63"/>
        <v/>
      </c>
      <c r="W499" s="8"/>
      <c r="AR499" s="2" t="str">
        <f t="shared" si="64"/>
        <v/>
      </c>
      <c r="AS499" s="2" t="str">
        <f t="shared" si="59"/>
        <v/>
      </c>
      <c r="AT499" s="2" t="str">
        <f>IF(AR499="","",IF(AND(H499&gt;='Intersection Mileposts'!$F$5,H499&lt;='Intersection Mileposts'!$G$5),"Y",IF(AND(H499&gt;='Intersection Mileposts'!$F$6,H499&lt;='Intersection Mileposts'!$G$6),"Y",IF(AND(H499&gt;='Intersection Mileposts'!$F$7,H499&lt;='Intersection Mileposts'!$G$7),"Y",IF(AND(H499&gt;='Intersection Mileposts'!$F$8,H499&lt;='Intersection Mileposts'!$G$8),"Y",IF(AND(H499&gt;='Intersection Mileposts'!$F$9,H499&lt;='Intersection Mileposts'!$G$9),"Y",IF(AND(H499&gt;='Intersection Mileposts'!$F$10,H499&lt;='Intersection Mileposts'!$G$10),"Y",IF(AND(H499&gt;='Intersection Mileposts'!$F$11,H499&lt;='Intersection Mileposts'!$G$11),"Y",IF(AND(H499&gt;='Intersection Mileposts'!$F$12,H499&lt;='Intersection Mileposts'!$G$12),"Y",IF(AND(H499&gt;='Intersection Mileposts'!$F$13,H499&lt;='Intersection Mileposts'!$G$13),"Y",IF(AND(H499&gt;='Intersection Mileposts'!$F$14,H499&lt;='Intersection Mileposts'!$G$14),"Y",IF(AND(H499&gt;='Intersection Mileposts'!$F$15,H499&lt;='Intersection Mileposts'!$G$15),"Y",IF(AND(H499&gt;='Intersection Mileposts'!$F$16,H499&lt;='Intersection Mileposts'!$G$16),"Y",IF(AND(H499&gt;='Intersection Mileposts'!$F$17,H499&lt;='Intersection Mileposts'!$G$17),"Y",IF(AND(H499&gt;='Intersection Mileposts'!$F$18,H499&lt;='Intersection Mileposts'!$G$18),"Y",IF(AND(H499&gt;='Intersection Mileposts'!$F$19,H499&lt;='Intersection Mileposts'!$G$19),"Y",IF(AND(H499&gt;='Intersection Mileposts'!$F$20,H499&lt;='Intersection Mileposts'!$G$20),"Y",IF(AND(H499&gt;='Intersection Mileposts'!$F$21,H499&lt;='Intersection Mileposts'!$G$21),"Y",IF(AND(H499&gt;='Intersection Mileposts'!$F$22,H499&lt;='Intersection Mileposts'!$G$22),"Y",IF(AND(H499&gt;='Intersection Mileposts'!$F$23,H499&lt;='Intersection Mileposts'!$G$23),"Y",IF(AND(H499&gt;='Intersection Mileposts'!$F$24,H499&lt;='Intersection Mileposts'!$G$24),"Y",IF(AND(H499&gt;='Intersection Mileposts'!$F$25,H499&lt;='Intersection Mileposts'!$G$25),"Y",IF(AND(H499&gt;='Intersection Mileposts'!$F$26,H499&lt;='Intersection Mileposts'!$G$26),"Y",IF(AND(H499&gt;='Intersection Mileposts'!$F$27,H499&lt;='Intersection Mileposts'!$G$27),"Y",IF(AND(H499&gt;='Intersection Mileposts'!$F$28,H499&lt;='Intersection Mileposts'!$G$28),"Y",IF(AND(H499&gt;='Intersection Mileposts'!$F$29,H499&lt;='Intersection Mileposts'!$G$29),"Y", IF(AND(H499&gt;='Intersection Mileposts'!$F$30,H499&lt;='Intersection Mileposts'!$G$30),"Y",IF(AND(H499&gt;='Intersection Mileposts'!$F$31,H499&lt;='Intersection Mileposts'!$G$31),"Y",IF(AND(H499&gt;='Intersection Mileposts'!$F$32,H499&lt;='Intersection Mileposts'!$G$32),"Y",IF(AND(H499&gt;='Intersection Mileposts'!$F$33,H499&lt;='Intersection Mileposts'!$G$33),"Y",IF(AND(H499&gt;='Intersection Mileposts'!$F$34,H499&lt;='Intersection Mileposts'!$G$34),"Y",IF(AND(H499&gt;='Intersection Mileposts'!$F$35,H499&lt;='Intersection Mileposts'!$G$35),"Y",IF(AND(H499&gt;='Intersection Mileposts'!$F$36,H499&lt;='Intersection Mileposts'!$G$36),"Y",IF(AND(H499&gt;='Intersection Mileposts'!$F$37,H499&lt;='Intersection Mileposts'!$G$37),"Y",IF(AND(H499&gt;='Intersection Mileposts'!$F$38,H499&lt;='Intersection Mileposts'!$G$38),"Y",IF(AND(H499&gt;='Intersection Mileposts'!$F$39,H499&lt;='Intersection Mileposts'!$G$39),"Y","N"))))))))))))))))))))))))))))))))))))</f>
        <v/>
      </c>
    </row>
    <row r="500" spans="1:46" x14ac:dyDescent="0.35">
      <c r="A500" s="271"/>
      <c r="B500" s="269"/>
      <c r="C500" s="270"/>
      <c r="D500" s="270"/>
      <c r="E500" s="270"/>
      <c r="F500" s="270"/>
      <c r="G500" s="272"/>
      <c r="H500" s="273"/>
      <c r="I500" s="271"/>
      <c r="J500" s="268"/>
      <c r="K500" s="268"/>
      <c r="L500" s="274"/>
      <c r="M500" s="275"/>
      <c r="N500" s="276"/>
      <c r="P500" s="291" t="str">
        <f>IF(R500 = "", "", COUNT($R$4:R500))</f>
        <v/>
      </c>
      <c r="Q500" s="291" t="str">
        <f t="shared" si="57"/>
        <v/>
      </c>
      <c r="R500" s="292" t="str">
        <f t="shared" si="58"/>
        <v/>
      </c>
      <c r="S500" s="293" t="str">
        <f t="shared" si="60"/>
        <v/>
      </c>
      <c r="T500" s="294" t="str">
        <f t="shared" si="61"/>
        <v/>
      </c>
      <c r="U500" s="295" t="str">
        <f t="shared" si="62"/>
        <v/>
      </c>
      <c r="V500" s="296" t="str">
        <f t="shared" si="63"/>
        <v/>
      </c>
      <c r="W500" s="8"/>
      <c r="AR500" s="2" t="str">
        <f t="shared" si="64"/>
        <v/>
      </c>
      <c r="AS500" s="2" t="str">
        <f t="shared" si="59"/>
        <v/>
      </c>
      <c r="AT500" s="2" t="str">
        <f>IF(AR500="","",IF(AND(H500&gt;='Intersection Mileposts'!$F$5,H500&lt;='Intersection Mileposts'!$G$5),"Y",IF(AND(H500&gt;='Intersection Mileposts'!$F$6,H500&lt;='Intersection Mileposts'!$G$6),"Y",IF(AND(H500&gt;='Intersection Mileposts'!$F$7,H500&lt;='Intersection Mileposts'!$G$7),"Y",IF(AND(H500&gt;='Intersection Mileposts'!$F$8,H500&lt;='Intersection Mileposts'!$G$8),"Y",IF(AND(H500&gt;='Intersection Mileposts'!$F$9,H500&lt;='Intersection Mileposts'!$G$9),"Y",IF(AND(H500&gt;='Intersection Mileposts'!$F$10,H500&lt;='Intersection Mileposts'!$G$10),"Y",IF(AND(H500&gt;='Intersection Mileposts'!$F$11,H500&lt;='Intersection Mileposts'!$G$11),"Y",IF(AND(H500&gt;='Intersection Mileposts'!$F$12,H500&lt;='Intersection Mileposts'!$G$12),"Y",IF(AND(H500&gt;='Intersection Mileposts'!$F$13,H500&lt;='Intersection Mileposts'!$G$13),"Y",IF(AND(H500&gt;='Intersection Mileposts'!$F$14,H500&lt;='Intersection Mileposts'!$G$14),"Y",IF(AND(H500&gt;='Intersection Mileposts'!$F$15,H500&lt;='Intersection Mileposts'!$G$15),"Y",IF(AND(H500&gt;='Intersection Mileposts'!$F$16,H500&lt;='Intersection Mileposts'!$G$16),"Y",IF(AND(H500&gt;='Intersection Mileposts'!$F$17,H500&lt;='Intersection Mileposts'!$G$17),"Y",IF(AND(H500&gt;='Intersection Mileposts'!$F$18,H500&lt;='Intersection Mileposts'!$G$18),"Y",IF(AND(H500&gt;='Intersection Mileposts'!$F$19,H500&lt;='Intersection Mileposts'!$G$19),"Y",IF(AND(H500&gt;='Intersection Mileposts'!$F$20,H500&lt;='Intersection Mileposts'!$G$20),"Y",IF(AND(H500&gt;='Intersection Mileposts'!$F$21,H500&lt;='Intersection Mileposts'!$G$21),"Y",IF(AND(H500&gt;='Intersection Mileposts'!$F$22,H500&lt;='Intersection Mileposts'!$G$22),"Y",IF(AND(H500&gt;='Intersection Mileposts'!$F$23,H500&lt;='Intersection Mileposts'!$G$23),"Y",IF(AND(H500&gt;='Intersection Mileposts'!$F$24,H500&lt;='Intersection Mileposts'!$G$24),"Y",IF(AND(H500&gt;='Intersection Mileposts'!$F$25,H500&lt;='Intersection Mileposts'!$G$25),"Y",IF(AND(H500&gt;='Intersection Mileposts'!$F$26,H500&lt;='Intersection Mileposts'!$G$26),"Y",IF(AND(H500&gt;='Intersection Mileposts'!$F$27,H500&lt;='Intersection Mileposts'!$G$27),"Y",IF(AND(H500&gt;='Intersection Mileposts'!$F$28,H500&lt;='Intersection Mileposts'!$G$28),"Y",IF(AND(H500&gt;='Intersection Mileposts'!$F$29,H500&lt;='Intersection Mileposts'!$G$29),"Y", IF(AND(H500&gt;='Intersection Mileposts'!$F$30,H500&lt;='Intersection Mileposts'!$G$30),"Y",IF(AND(H500&gt;='Intersection Mileposts'!$F$31,H500&lt;='Intersection Mileposts'!$G$31),"Y",IF(AND(H500&gt;='Intersection Mileposts'!$F$32,H500&lt;='Intersection Mileposts'!$G$32),"Y",IF(AND(H500&gt;='Intersection Mileposts'!$F$33,H500&lt;='Intersection Mileposts'!$G$33),"Y",IF(AND(H500&gt;='Intersection Mileposts'!$F$34,H500&lt;='Intersection Mileposts'!$G$34),"Y",IF(AND(H500&gt;='Intersection Mileposts'!$F$35,H500&lt;='Intersection Mileposts'!$G$35),"Y",IF(AND(H500&gt;='Intersection Mileposts'!$F$36,H500&lt;='Intersection Mileposts'!$G$36),"Y",IF(AND(H500&gt;='Intersection Mileposts'!$F$37,H500&lt;='Intersection Mileposts'!$G$37),"Y",IF(AND(H500&gt;='Intersection Mileposts'!$F$38,H500&lt;='Intersection Mileposts'!$G$38),"Y",IF(AND(H500&gt;='Intersection Mileposts'!$F$39,H500&lt;='Intersection Mileposts'!$G$39),"Y","N"))))))))))))))))))))))))))))))))))))</f>
        <v/>
      </c>
    </row>
    <row r="501" spans="1:46" x14ac:dyDescent="0.35">
      <c r="A501" s="271"/>
      <c r="B501" s="269"/>
      <c r="C501" s="270"/>
      <c r="D501" s="270"/>
      <c r="E501" s="270"/>
      <c r="F501" s="270"/>
      <c r="G501" s="272"/>
      <c r="H501" s="273"/>
      <c r="I501" s="271"/>
      <c r="J501" s="268"/>
      <c r="K501" s="268"/>
      <c r="L501" s="274"/>
      <c r="M501" s="275"/>
      <c r="N501" s="276"/>
      <c r="P501" s="291" t="str">
        <f>IF(R501 = "", "", COUNT($R$4:R501))</f>
        <v/>
      </c>
      <c r="Q501" s="291" t="str">
        <f t="shared" si="57"/>
        <v/>
      </c>
      <c r="R501" s="292" t="str">
        <f t="shared" si="58"/>
        <v/>
      </c>
      <c r="S501" s="293" t="str">
        <f t="shared" si="60"/>
        <v/>
      </c>
      <c r="T501" s="294" t="str">
        <f t="shared" si="61"/>
        <v/>
      </c>
      <c r="U501" s="295" t="str">
        <f t="shared" si="62"/>
        <v/>
      </c>
      <c r="V501" s="296" t="str">
        <f t="shared" si="63"/>
        <v/>
      </c>
      <c r="W501" s="8"/>
      <c r="AR501" s="2" t="str">
        <f t="shared" si="64"/>
        <v/>
      </c>
      <c r="AS501" s="2" t="str">
        <f t="shared" si="59"/>
        <v/>
      </c>
      <c r="AT501" s="2" t="str">
        <f>IF(AR501="","",IF(AND(H501&gt;='Intersection Mileposts'!$F$5,H501&lt;='Intersection Mileposts'!$G$5),"Y",IF(AND(H501&gt;='Intersection Mileposts'!$F$6,H501&lt;='Intersection Mileposts'!$G$6),"Y",IF(AND(H501&gt;='Intersection Mileposts'!$F$7,H501&lt;='Intersection Mileposts'!$G$7),"Y",IF(AND(H501&gt;='Intersection Mileposts'!$F$8,H501&lt;='Intersection Mileposts'!$G$8),"Y",IF(AND(H501&gt;='Intersection Mileposts'!$F$9,H501&lt;='Intersection Mileposts'!$G$9),"Y",IF(AND(H501&gt;='Intersection Mileposts'!$F$10,H501&lt;='Intersection Mileposts'!$G$10),"Y",IF(AND(H501&gt;='Intersection Mileposts'!$F$11,H501&lt;='Intersection Mileposts'!$G$11),"Y",IF(AND(H501&gt;='Intersection Mileposts'!$F$12,H501&lt;='Intersection Mileposts'!$G$12),"Y",IF(AND(H501&gt;='Intersection Mileposts'!$F$13,H501&lt;='Intersection Mileposts'!$G$13),"Y",IF(AND(H501&gt;='Intersection Mileposts'!$F$14,H501&lt;='Intersection Mileposts'!$G$14),"Y",IF(AND(H501&gt;='Intersection Mileposts'!$F$15,H501&lt;='Intersection Mileposts'!$G$15),"Y",IF(AND(H501&gt;='Intersection Mileposts'!$F$16,H501&lt;='Intersection Mileposts'!$G$16),"Y",IF(AND(H501&gt;='Intersection Mileposts'!$F$17,H501&lt;='Intersection Mileposts'!$G$17),"Y",IF(AND(H501&gt;='Intersection Mileposts'!$F$18,H501&lt;='Intersection Mileposts'!$G$18),"Y",IF(AND(H501&gt;='Intersection Mileposts'!$F$19,H501&lt;='Intersection Mileposts'!$G$19),"Y",IF(AND(H501&gt;='Intersection Mileposts'!$F$20,H501&lt;='Intersection Mileposts'!$G$20),"Y",IF(AND(H501&gt;='Intersection Mileposts'!$F$21,H501&lt;='Intersection Mileposts'!$G$21),"Y",IF(AND(H501&gt;='Intersection Mileposts'!$F$22,H501&lt;='Intersection Mileposts'!$G$22),"Y",IF(AND(H501&gt;='Intersection Mileposts'!$F$23,H501&lt;='Intersection Mileposts'!$G$23),"Y",IF(AND(H501&gt;='Intersection Mileposts'!$F$24,H501&lt;='Intersection Mileposts'!$G$24),"Y",IF(AND(H501&gt;='Intersection Mileposts'!$F$25,H501&lt;='Intersection Mileposts'!$G$25),"Y",IF(AND(H501&gt;='Intersection Mileposts'!$F$26,H501&lt;='Intersection Mileposts'!$G$26),"Y",IF(AND(H501&gt;='Intersection Mileposts'!$F$27,H501&lt;='Intersection Mileposts'!$G$27),"Y",IF(AND(H501&gt;='Intersection Mileposts'!$F$28,H501&lt;='Intersection Mileposts'!$G$28),"Y",IF(AND(H501&gt;='Intersection Mileposts'!$F$29,H501&lt;='Intersection Mileposts'!$G$29),"Y", IF(AND(H501&gt;='Intersection Mileposts'!$F$30,H501&lt;='Intersection Mileposts'!$G$30),"Y",IF(AND(H501&gt;='Intersection Mileposts'!$F$31,H501&lt;='Intersection Mileposts'!$G$31),"Y",IF(AND(H501&gt;='Intersection Mileposts'!$F$32,H501&lt;='Intersection Mileposts'!$G$32),"Y",IF(AND(H501&gt;='Intersection Mileposts'!$F$33,H501&lt;='Intersection Mileposts'!$G$33),"Y",IF(AND(H501&gt;='Intersection Mileposts'!$F$34,H501&lt;='Intersection Mileposts'!$G$34),"Y",IF(AND(H501&gt;='Intersection Mileposts'!$F$35,H501&lt;='Intersection Mileposts'!$G$35),"Y",IF(AND(H501&gt;='Intersection Mileposts'!$F$36,H501&lt;='Intersection Mileposts'!$G$36),"Y",IF(AND(H501&gt;='Intersection Mileposts'!$F$37,H501&lt;='Intersection Mileposts'!$G$37),"Y",IF(AND(H501&gt;='Intersection Mileposts'!$F$38,H501&lt;='Intersection Mileposts'!$G$38),"Y",IF(AND(H501&gt;='Intersection Mileposts'!$F$39,H501&lt;='Intersection Mileposts'!$G$39),"Y","N"))))))))))))))))))))))))))))))))))))</f>
        <v/>
      </c>
    </row>
    <row r="502" spans="1:46" x14ac:dyDescent="0.35">
      <c r="A502" s="271"/>
      <c r="B502" s="269"/>
      <c r="C502" s="270"/>
      <c r="D502" s="270"/>
      <c r="E502" s="270"/>
      <c r="F502" s="270"/>
      <c r="G502" s="272"/>
      <c r="H502" s="273"/>
      <c r="I502" s="271"/>
      <c r="J502" s="268"/>
      <c r="K502" s="268"/>
      <c r="L502" s="274"/>
      <c r="M502" s="275"/>
      <c r="N502" s="276"/>
      <c r="P502" s="291" t="str">
        <f>IF(R502 = "", "", COUNT($R$4:R502))</f>
        <v/>
      </c>
      <c r="Q502" s="291" t="str">
        <f t="shared" si="57"/>
        <v/>
      </c>
      <c r="R502" s="292" t="str">
        <f t="shared" si="58"/>
        <v/>
      </c>
      <c r="S502" s="293" t="str">
        <f t="shared" si="60"/>
        <v/>
      </c>
      <c r="T502" s="294" t="str">
        <f t="shared" si="61"/>
        <v/>
      </c>
      <c r="U502" s="295" t="str">
        <f t="shared" si="62"/>
        <v/>
      </c>
      <c r="V502" s="296" t="str">
        <f t="shared" si="63"/>
        <v/>
      </c>
      <c r="W502" s="8"/>
      <c r="AR502" s="2" t="str">
        <f t="shared" si="64"/>
        <v/>
      </c>
      <c r="AS502" s="2" t="str">
        <f t="shared" si="59"/>
        <v/>
      </c>
      <c r="AT502" s="2" t="str">
        <f>IF(AR502="","",IF(AND(H502&gt;='Intersection Mileposts'!$F$5,H502&lt;='Intersection Mileposts'!$G$5),"Y",IF(AND(H502&gt;='Intersection Mileposts'!$F$6,H502&lt;='Intersection Mileposts'!$G$6),"Y",IF(AND(H502&gt;='Intersection Mileposts'!$F$7,H502&lt;='Intersection Mileposts'!$G$7),"Y",IF(AND(H502&gt;='Intersection Mileposts'!$F$8,H502&lt;='Intersection Mileposts'!$G$8),"Y",IF(AND(H502&gt;='Intersection Mileposts'!$F$9,H502&lt;='Intersection Mileposts'!$G$9),"Y",IF(AND(H502&gt;='Intersection Mileposts'!$F$10,H502&lt;='Intersection Mileposts'!$G$10),"Y",IF(AND(H502&gt;='Intersection Mileposts'!$F$11,H502&lt;='Intersection Mileposts'!$G$11),"Y",IF(AND(H502&gt;='Intersection Mileposts'!$F$12,H502&lt;='Intersection Mileposts'!$G$12),"Y",IF(AND(H502&gt;='Intersection Mileposts'!$F$13,H502&lt;='Intersection Mileposts'!$G$13),"Y",IF(AND(H502&gt;='Intersection Mileposts'!$F$14,H502&lt;='Intersection Mileposts'!$G$14),"Y",IF(AND(H502&gt;='Intersection Mileposts'!$F$15,H502&lt;='Intersection Mileposts'!$G$15),"Y",IF(AND(H502&gt;='Intersection Mileposts'!$F$16,H502&lt;='Intersection Mileposts'!$G$16),"Y",IF(AND(H502&gt;='Intersection Mileposts'!$F$17,H502&lt;='Intersection Mileposts'!$G$17),"Y",IF(AND(H502&gt;='Intersection Mileposts'!$F$18,H502&lt;='Intersection Mileposts'!$G$18),"Y",IF(AND(H502&gt;='Intersection Mileposts'!$F$19,H502&lt;='Intersection Mileposts'!$G$19),"Y",IF(AND(H502&gt;='Intersection Mileposts'!$F$20,H502&lt;='Intersection Mileposts'!$G$20),"Y",IF(AND(H502&gt;='Intersection Mileposts'!$F$21,H502&lt;='Intersection Mileposts'!$G$21),"Y",IF(AND(H502&gt;='Intersection Mileposts'!$F$22,H502&lt;='Intersection Mileposts'!$G$22),"Y",IF(AND(H502&gt;='Intersection Mileposts'!$F$23,H502&lt;='Intersection Mileposts'!$G$23),"Y",IF(AND(H502&gt;='Intersection Mileposts'!$F$24,H502&lt;='Intersection Mileposts'!$G$24),"Y",IF(AND(H502&gt;='Intersection Mileposts'!$F$25,H502&lt;='Intersection Mileposts'!$G$25),"Y",IF(AND(H502&gt;='Intersection Mileposts'!$F$26,H502&lt;='Intersection Mileposts'!$G$26),"Y",IF(AND(H502&gt;='Intersection Mileposts'!$F$27,H502&lt;='Intersection Mileposts'!$G$27),"Y",IF(AND(H502&gt;='Intersection Mileposts'!$F$28,H502&lt;='Intersection Mileposts'!$G$28),"Y",IF(AND(H502&gt;='Intersection Mileposts'!$F$29,H502&lt;='Intersection Mileposts'!$G$29),"Y", IF(AND(H502&gt;='Intersection Mileposts'!$F$30,H502&lt;='Intersection Mileposts'!$G$30),"Y",IF(AND(H502&gt;='Intersection Mileposts'!$F$31,H502&lt;='Intersection Mileposts'!$G$31),"Y",IF(AND(H502&gt;='Intersection Mileposts'!$F$32,H502&lt;='Intersection Mileposts'!$G$32),"Y",IF(AND(H502&gt;='Intersection Mileposts'!$F$33,H502&lt;='Intersection Mileposts'!$G$33),"Y",IF(AND(H502&gt;='Intersection Mileposts'!$F$34,H502&lt;='Intersection Mileposts'!$G$34),"Y",IF(AND(H502&gt;='Intersection Mileposts'!$F$35,H502&lt;='Intersection Mileposts'!$G$35),"Y",IF(AND(H502&gt;='Intersection Mileposts'!$F$36,H502&lt;='Intersection Mileposts'!$G$36),"Y",IF(AND(H502&gt;='Intersection Mileposts'!$F$37,H502&lt;='Intersection Mileposts'!$G$37),"Y",IF(AND(H502&gt;='Intersection Mileposts'!$F$38,H502&lt;='Intersection Mileposts'!$G$38),"Y",IF(AND(H502&gt;='Intersection Mileposts'!$F$39,H502&lt;='Intersection Mileposts'!$G$39),"Y","N"))))))))))))))))))))))))))))))))))))</f>
        <v/>
      </c>
    </row>
    <row r="503" spans="1:46" x14ac:dyDescent="0.35">
      <c r="A503" s="271"/>
      <c r="B503" s="269"/>
      <c r="C503" s="270"/>
      <c r="D503" s="270"/>
      <c r="E503" s="270"/>
      <c r="F503" s="270"/>
      <c r="G503" s="272"/>
      <c r="H503" s="273"/>
      <c r="I503" s="271"/>
      <c r="J503" s="268"/>
      <c r="K503" s="268"/>
      <c r="L503" s="274"/>
      <c r="M503" s="275"/>
      <c r="N503" s="276"/>
      <c r="P503" s="291" t="str">
        <f>IF(R503 = "", "", COUNT($R$4:R503))</f>
        <v/>
      </c>
      <c r="Q503" s="291" t="str">
        <f t="shared" si="57"/>
        <v/>
      </c>
      <c r="R503" s="292" t="str">
        <f t="shared" si="58"/>
        <v/>
      </c>
      <c r="S503" s="293" t="str">
        <f t="shared" si="60"/>
        <v/>
      </c>
      <c r="T503" s="294" t="str">
        <f t="shared" si="61"/>
        <v/>
      </c>
      <c r="U503" s="295" t="str">
        <f t="shared" si="62"/>
        <v/>
      </c>
      <c r="V503" s="296" t="str">
        <f t="shared" si="63"/>
        <v/>
      </c>
      <c r="W503" s="8"/>
      <c r="AR503" s="2" t="str">
        <f t="shared" si="64"/>
        <v/>
      </c>
      <c r="AS503" s="2" t="str">
        <f t="shared" si="59"/>
        <v/>
      </c>
      <c r="AT503" s="2" t="str">
        <f>IF(AR503="","",IF(AND(H503&gt;='Intersection Mileposts'!$F$5,H503&lt;='Intersection Mileposts'!$G$5),"Y",IF(AND(H503&gt;='Intersection Mileposts'!$F$6,H503&lt;='Intersection Mileposts'!$G$6),"Y",IF(AND(H503&gt;='Intersection Mileposts'!$F$7,H503&lt;='Intersection Mileposts'!$G$7),"Y",IF(AND(H503&gt;='Intersection Mileposts'!$F$8,H503&lt;='Intersection Mileposts'!$G$8),"Y",IF(AND(H503&gt;='Intersection Mileposts'!$F$9,H503&lt;='Intersection Mileposts'!$G$9),"Y",IF(AND(H503&gt;='Intersection Mileposts'!$F$10,H503&lt;='Intersection Mileposts'!$G$10),"Y",IF(AND(H503&gt;='Intersection Mileposts'!$F$11,H503&lt;='Intersection Mileposts'!$G$11),"Y",IF(AND(H503&gt;='Intersection Mileposts'!$F$12,H503&lt;='Intersection Mileposts'!$G$12),"Y",IF(AND(H503&gt;='Intersection Mileposts'!$F$13,H503&lt;='Intersection Mileposts'!$G$13),"Y",IF(AND(H503&gt;='Intersection Mileposts'!$F$14,H503&lt;='Intersection Mileposts'!$G$14),"Y",IF(AND(H503&gt;='Intersection Mileposts'!$F$15,H503&lt;='Intersection Mileposts'!$G$15),"Y",IF(AND(H503&gt;='Intersection Mileposts'!$F$16,H503&lt;='Intersection Mileposts'!$G$16),"Y",IF(AND(H503&gt;='Intersection Mileposts'!$F$17,H503&lt;='Intersection Mileposts'!$G$17),"Y",IF(AND(H503&gt;='Intersection Mileposts'!$F$18,H503&lt;='Intersection Mileposts'!$G$18),"Y",IF(AND(H503&gt;='Intersection Mileposts'!$F$19,H503&lt;='Intersection Mileposts'!$G$19),"Y",IF(AND(H503&gt;='Intersection Mileposts'!$F$20,H503&lt;='Intersection Mileposts'!$G$20),"Y",IF(AND(H503&gt;='Intersection Mileposts'!$F$21,H503&lt;='Intersection Mileposts'!$G$21),"Y",IF(AND(H503&gt;='Intersection Mileposts'!$F$22,H503&lt;='Intersection Mileposts'!$G$22),"Y",IF(AND(H503&gt;='Intersection Mileposts'!$F$23,H503&lt;='Intersection Mileposts'!$G$23),"Y",IF(AND(H503&gt;='Intersection Mileposts'!$F$24,H503&lt;='Intersection Mileposts'!$G$24),"Y",IF(AND(H503&gt;='Intersection Mileposts'!$F$25,H503&lt;='Intersection Mileposts'!$G$25),"Y",IF(AND(H503&gt;='Intersection Mileposts'!$F$26,H503&lt;='Intersection Mileposts'!$G$26),"Y",IF(AND(H503&gt;='Intersection Mileposts'!$F$27,H503&lt;='Intersection Mileposts'!$G$27),"Y",IF(AND(H503&gt;='Intersection Mileposts'!$F$28,H503&lt;='Intersection Mileposts'!$G$28),"Y",IF(AND(H503&gt;='Intersection Mileposts'!$F$29,H503&lt;='Intersection Mileposts'!$G$29),"Y", IF(AND(H503&gt;='Intersection Mileposts'!$F$30,H503&lt;='Intersection Mileposts'!$G$30),"Y",IF(AND(H503&gt;='Intersection Mileposts'!$F$31,H503&lt;='Intersection Mileposts'!$G$31),"Y",IF(AND(H503&gt;='Intersection Mileposts'!$F$32,H503&lt;='Intersection Mileposts'!$G$32),"Y",IF(AND(H503&gt;='Intersection Mileposts'!$F$33,H503&lt;='Intersection Mileposts'!$G$33),"Y",IF(AND(H503&gt;='Intersection Mileposts'!$F$34,H503&lt;='Intersection Mileposts'!$G$34),"Y",IF(AND(H503&gt;='Intersection Mileposts'!$F$35,H503&lt;='Intersection Mileposts'!$G$35),"Y",IF(AND(H503&gt;='Intersection Mileposts'!$F$36,H503&lt;='Intersection Mileposts'!$G$36),"Y",IF(AND(H503&gt;='Intersection Mileposts'!$F$37,H503&lt;='Intersection Mileposts'!$G$37),"Y",IF(AND(H503&gt;='Intersection Mileposts'!$F$38,H503&lt;='Intersection Mileposts'!$G$38),"Y",IF(AND(H503&gt;='Intersection Mileposts'!$F$39,H503&lt;='Intersection Mileposts'!$G$39),"Y","N"))))))))))))))))))))))))))))))))))))</f>
        <v/>
      </c>
    </row>
    <row r="504" spans="1:46" x14ac:dyDescent="0.35">
      <c r="A504" s="271"/>
      <c r="B504" s="269"/>
      <c r="C504" s="270"/>
      <c r="D504" s="270"/>
      <c r="E504" s="270"/>
      <c r="F504" s="270"/>
      <c r="G504" s="272"/>
      <c r="H504" s="273"/>
      <c r="I504" s="271"/>
      <c r="J504" s="268"/>
      <c r="K504" s="268"/>
      <c r="L504" s="274"/>
      <c r="M504" s="275"/>
      <c r="N504" s="276"/>
      <c r="P504" s="291" t="str">
        <f>IF(R504 = "", "", COUNT($R$4:R504))</f>
        <v/>
      </c>
      <c r="Q504" s="291" t="str">
        <f t="shared" si="57"/>
        <v/>
      </c>
      <c r="R504" s="292" t="str">
        <f t="shared" si="58"/>
        <v/>
      </c>
      <c r="S504" s="293" t="str">
        <f t="shared" si="60"/>
        <v/>
      </c>
      <c r="T504" s="294" t="str">
        <f t="shared" si="61"/>
        <v/>
      </c>
      <c r="U504" s="295" t="str">
        <f t="shared" si="62"/>
        <v/>
      </c>
      <c r="V504" s="296" t="str">
        <f t="shared" si="63"/>
        <v/>
      </c>
      <c r="W504" s="8"/>
      <c r="AR504" s="2" t="str">
        <f t="shared" si="64"/>
        <v/>
      </c>
      <c r="AS504" s="2" t="str">
        <f t="shared" si="59"/>
        <v/>
      </c>
      <c r="AT504" s="2" t="str">
        <f>IF(AR504="","",IF(AND(H504&gt;='Intersection Mileposts'!$F$5,H504&lt;='Intersection Mileposts'!$G$5),"Y",IF(AND(H504&gt;='Intersection Mileposts'!$F$6,H504&lt;='Intersection Mileposts'!$G$6),"Y",IF(AND(H504&gt;='Intersection Mileposts'!$F$7,H504&lt;='Intersection Mileposts'!$G$7),"Y",IF(AND(H504&gt;='Intersection Mileposts'!$F$8,H504&lt;='Intersection Mileposts'!$G$8),"Y",IF(AND(H504&gt;='Intersection Mileposts'!$F$9,H504&lt;='Intersection Mileposts'!$G$9),"Y",IF(AND(H504&gt;='Intersection Mileposts'!$F$10,H504&lt;='Intersection Mileposts'!$G$10),"Y",IF(AND(H504&gt;='Intersection Mileposts'!$F$11,H504&lt;='Intersection Mileposts'!$G$11),"Y",IF(AND(H504&gt;='Intersection Mileposts'!$F$12,H504&lt;='Intersection Mileposts'!$G$12),"Y",IF(AND(H504&gt;='Intersection Mileposts'!$F$13,H504&lt;='Intersection Mileposts'!$G$13),"Y",IF(AND(H504&gt;='Intersection Mileposts'!$F$14,H504&lt;='Intersection Mileposts'!$G$14),"Y",IF(AND(H504&gt;='Intersection Mileposts'!$F$15,H504&lt;='Intersection Mileposts'!$G$15),"Y",IF(AND(H504&gt;='Intersection Mileposts'!$F$16,H504&lt;='Intersection Mileposts'!$G$16),"Y",IF(AND(H504&gt;='Intersection Mileposts'!$F$17,H504&lt;='Intersection Mileposts'!$G$17),"Y",IF(AND(H504&gt;='Intersection Mileposts'!$F$18,H504&lt;='Intersection Mileposts'!$G$18),"Y",IF(AND(H504&gt;='Intersection Mileposts'!$F$19,H504&lt;='Intersection Mileposts'!$G$19),"Y",IF(AND(H504&gt;='Intersection Mileposts'!$F$20,H504&lt;='Intersection Mileposts'!$G$20),"Y",IF(AND(H504&gt;='Intersection Mileposts'!$F$21,H504&lt;='Intersection Mileposts'!$G$21),"Y",IF(AND(H504&gt;='Intersection Mileposts'!$F$22,H504&lt;='Intersection Mileposts'!$G$22),"Y",IF(AND(H504&gt;='Intersection Mileposts'!$F$23,H504&lt;='Intersection Mileposts'!$G$23),"Y",IF(AND(H504&gt;='Intersection Mileposts'!$F$24,H504&lt;='Intersection Mileposts'!$G$24),"Y",IF(AND(H504&gt;='Intersection Mileposts'!$F$25,H504&lt;='Intersection Mileposts'!$G$25),"Y",IF(AND(H504&gt;='Intersection Mileposts'!$F$26,H504&lt;='Intersection Mileposts'!$G$26),"Y",IF(AND(H504&gt;='Intersection Mileposts'!$F$27,H504&lt;='Intersection Mileposts'!$G$27),"Y",IF(AND(H504&gt;='Intersection Mileposts'!$F$28,H504&lt;='Intersection Mileposts'!$G$28),"Y",IF(AND(H504&gt;='Intersection Mileposts'!$F$29,H504&lt;='Intersection Mileposts'!$G$29),"Y", IF(AND(H504&gt;='Intersection Mileposts'!$F$30,H504&lt;='Intersection Mileposts'!$G$30),"Y",IF(AND(H504&gt;='Intersection Mileposts'!$F$31,H504&lt;='Intersection Mileposts'!$G$31),"Y",IF(AND(H504&gt;='Intersection Mileposts'!$F$32,H504&lt;='Intersection Mileposts'!$G$32),"Y",IF(AND(H504&gt;='Intersection Mileposts'!$F$33,H504&lt;='Intersection Mileposts'!$G$33),"Y",IF(AND(H504&gt;='Intersection Mileposts'!$F$34,H504&lt;='Intersection Mileposts'!$G$34),"Y",IF(AND(H504&gt;='Intersection Mileposts'!$F$35,H504&lt;='Intersection Mileposts'!$G$35),"Y",IF(AND(H504&gt;='Intersection Mileposts'!$F$36,H504&lt;='Intersection Mileposts'!$G$36),"Y",IF(AND(H504&gt;='Intersection Mileposts'!$F$37,H504&lt;='Intersection Mileposts'!$G$37),"Y",IF(AND(H504&gt;='Intersection Mileposts'!$F$38,H504&lt;='Intersection Mileposts'!$G$38),"Y",IF(AND(H504&gt;='Intersection Mileposts'!$F$39,H504&lt;='Intersection Mileposts'!$G$39),"Y","N"))))))))))))))))))))))))))))))))))))</f>
        <v/>
      </c>
    </row>
    <row r="505" spans="1:46" x14ac:dyDescent="0.35">
      <c r="A505" s="271"/>
      <c r="B505" s="269"/>
      <c r="C505" s="270"/>
      <c r="D505" s="270"/>
      <c r="E505" s="270"/>
      <c r="F505" s="270"/>
      <c r="G505" s="272"/>
      <c r="H505" s="273"/>
      <c r="I505" s="271"/>
      <c r="J505" s="268"/>
      <c r="K505" s="268"/>
      <c r="L505" s="274"/>
      <c r="M505" s="275"/>
      <c r="N505" s="276"/>
      <c r="P505" s="291" t="str">
        <f>IF(R505 = "", "", COUNT($R$4:R505))</f>
        <v/>
      </c>
      <c r="Q505" s="291" t="str">
        <f t="shared" si="57"/>
        <v/>
      </c>
      <c r="R505" s="292" t="str">
        <f t="shared" si="58"/>
        <v/>
      </c>
      <c r="S505" s="293" t="str">
        <f t="shared" si="60"/>
        <v/>
      </c>
      <c r="T505" s="294" t="str">
        <f t="shared" si="61"/>
        <v/>
      </c>
      <c r="U505" s="295" t="str">
        <f t="shared" si="62"/>
        <v/>
      </c>
      <c r="V505" s="296" t="str">
        <f t="shared" si="63"/>
        <v/>
      </c>
      <c r="W505" s="8"/>
      <c r="AR505" s="2" t="str">
        <f t="shared" si="64"/>
        <v/>
      </c>
      <c r="AS505" s="2" t="str">
        <f t="shared" si="59"/>
        <v/>
      </c>
      <c r="AT505" s="2" t="str">
        <f>IF(AR505="","",IF(AND(H505&gt;='Intersection Mileposts'!$F$5,H505&lt;='Intersection Mileposts'!$G$5),"Y",IF(AND(H505&gt;='Intersection Mileposts'!$F$6,H505&lt;='Intersection Mileposts'!$G$6),"Y",IF(AND(H505&gt;='Intersection Mileposts'!$F$7,H505&lt;='Intersection Mileposts'!$G$7),"Y",IF(AND(H505&gt;='Intersection Mileposts'!$F$8,H505&lt;='Intersection Mileposts'!$G$8),"Y",IF(AND(H505&gt;='Intersection Mileposts'!$F$9,H505&lt;='Intersection Mileposts'!$G$9),"Y",IF(AND(H505&gt;='Intersection Mileposts'!$F$10,H505&lt;='Intersection Mileposts'!$G$10),"Y",IF(AND(H505&gt;='Intersection Mileposts'!$F$11,H505&lt;='Intersection Mileposts'!$G$11),"Y",IF(AND(H505&gt;='Intersection Mileposts'!$F$12,H505&lt;='Intersection Mileposts'!$G$12),"Y",IF(AND(H505&gt;='Intersection Mileposts'!$F$13,H505&lt;='Intersection Mileposts'!$G$13),"Y",IF(AND(H505&gt;='Intersection Mileposts'!$F$14,H505&lt;='Intersection Mileposts'!$G$14),"Y",IF(AND(H505&gt;='Intersection Mileposts'!$F$15,H505&lt;='Intersection Mileposts'!$G$15),"Y",IF(AND(H505&gt;='Intersection Mileposts'!$F$16,H505&lt;='Intersection Mileposts'!$G$16),"Y",IF(AND(H505&gt;='Intersection Mileposts'!$F$17,H505&lt;='Intersection Mileposts'!$G$17),"Y",IF(AND(H505&gt;='Intersection Mileposts'!$F$18,H505&lt;='Intersection Mileposts'!$G$18),"Y",IF(AND(H505&gt;='Intersection Mileposts'!$F$19,H505&lt;='Intersection Mileposts'!$G$19),"Y",IF(AND(H505&gt;='Intersection Mileposts'!$F$20,H505&lt;='Intersection Mileposts'!$G$20),"Y",IF(AND(H505&gt;='Intersection Mileposts'!$F$21,H505&lt;='Intersection Mileposts'!$G$21),"Y",IF(AND(H505&gt;='Intersection Mileposts'!$F$22,H505&lt;='Intersection Mileposts'!$G$22),"Y",IF(AND(H505&gt;='Intersection Mileposts'!$F$23,H505&lt;='Intersection Mileposts'!$G$23),"Y",IF(AND(H505&gt;='Intersection Mileposts'!$F$24,H505&lt;='Intersection Mileposts'!$G$24),"Y",IF(AND(H505&gt;='Intersection Mileposts'!$F$25,H505&lt;='Intersection Mileposts'!$G$25),"Y",IF(AND(H505&gt;='Intersection Mileposts'!$F$26,H505&lt;='Intersection Mileposts'!$G$26),"Y",IF(AND(H505&gt;='Intersection Mileposts'!$F$27,H505&lt;='Intersection Mileposts'!$G$27),"Y",IF(AND(H505&gt;='Intersection Mileposts'!$F$28,H505&lt;='Intersection Mileposts'!$G$28),"Y",IF(AND(H505&gt;='Intersection Mileposts'!$F$29,H505&lt;='Intersection Mileposts'!$G$29),"Y", IF(AND(H505&gt;='Intersection Mileposts'!$F$30,H505&lt;='Intersection Mileposts'!$G$30),"Y",IF(AND(H505&gt;='Intersection Mileposts'!$F$31,H505&lt;='Intersection Mileposts'!$G$31),"Y",IF(AND(H505&gt;='Intersection Mileposts'!$F$32,H505&lt;='Intersection Mileposts'!$G$32),"Y",IF(AND(H505&gt;='Intersection Mileposts'!$F$33,H505&lt;='Intersection Mileposts'!$G$33),"Y",IF(AND(H505&gt;='Intersection Mileposts'!$F$34,H505&lt;='Intersection Mileposts'!$G$34),"Y",IF(AND(H505&gt;='Intersection Mileposts'!$F$35,H505&lt;='Intersection Mileposts'!$G$35),"Y",IF(AND(H505&gt;='Intersection Mileposts'!$F$36,H505&lt;='Intersection Mileposts'!$G$36),"Y",IF(AND(H505&gt;='Intersection Mileposts'!$F$37,H505&lt;='Intersection Mileposts'!$G$37),"Y",IF(AND(H505&gt;='Intersection Mileposts'!$F$38,H505&lt;='Intersection Mileposts'!$G$38),"Y",IF(AND(H505&gt;='Intersection Mileposts'!$F$39,H505&lt;='Intersection Mileposts'!$G$39),"Y","N"))))))))))))))))))))))))))))))))))))</f>
        <v/>
      </c>
    </row>
    <row r="506" spans="1:46" x14ac:dyDescent="0.35">
      <c r="A506" s="271"/>
      <c r="B506" s="269"/>
      <c r="C506" s="270"/>
      <c r="D506" s="270"/>
      <c r="E506" s="270"/>
      <c r="F506" s="270"/>
      <c r="G506" s="272"/>
      <c r="H506" s="273"/>
      <c r="I506" s="271"/>
      <c r="J506" s="268"/>
      <c r="K506" s="268"/>
      <c r="L506" s="274"/>
      <c r="M506" s="275"/>
      <c r="N506" s="276"/>
      <c r="P506" s="291" t="str">
        <f>IF(R506 = "", "", COUNT($R$4:R506))</f>
        <v/>
      </c>
      <c r="Q506" s="291" t="str">
        <f t="shared" si="57"/>
        <v/>
      </c>
      <c r="R506" s="292" t="str">
        <f t="shared" si="58"/>
        <v/>
      </c>
      <c r="S506" s="293" t="str">
        <f t="shared" si="60"/>
        <v/>
      </c>
      <c r="T506" s="294" t="str">
        <f t="shared" si="61"/>
        <v/>
      </c>
      <c r="U506" s="295" t="str">
        <f t="shared" si="62"/>
        <v/>
      </c>
      <c r="V506" s="296" t="str">
        <f t="shared" si="63"/>
        <v/>
      </c>
      <c r="W506" s="8"/>
      <c r="AR506" s="2" t="str">
        <f t="shared" si="64"/>
        <v/>
      </c>
      <c r="AS506" s="2" t="str">
        <f t="shared" si="59"/>
        <v/>
      </c>
      <c r="AT506" s="2" t="str">
        <f>IF(AR506="","",IF(AND(H506&gt;='Intersection Mileposts'!$F$5,H506&lt;='Intersection Mileposts'!$G$5),"Y",IF(AND(H506&gt;='Intersection Mileposts'!$F$6,H506&lt;='Intersection Mileposts'!$G$6),"Y",IF(AND(H506&gt;='Intersection Mileposts'!$F$7,H506&lt;='Intersection Mileposts'!$G$7),"Y",IF(AND(H506&gt;='Intersection Mileposts'!$F$8,H506&lt;='Intersection Mileposts'!$G$8),"Y",IF(AND(H506&gt;='Intersection Mileposts'!$F$9,H506&lt;='Intersection Mileposts'!$G$9),"Y",IF(AND(H506&gt;='Intersection Mileposts'!$F$10,H506&lt;='Intersection Mileposts'!$G$10),"Y",IF(AND(H506&gt;='Intersection Mileposts'!$F$11,H506&lt;='Intersection Mileposts'!$G$11),"Y",IF(AND(H506&gt;='Intersection Mileposts'!$F$12,H506&lt;='Intersection Mileposts'!$G$12),"Y",IF(AND(H506&gt;='Intersection Mileposts'!$F$13,H506&lt;='Intersection Mileposts'!$G$13),"Y",IF(AND(H506&gt;='Intersection Mileposts'!$F$14,H506&lt;='Intersection Mileposts'!$G$14),"Y",IF(AND(H506&gt;='Intersection Mileposts'!$F$15,H506&lt;='Intersection Mileposts'!$G$15),"Y",IF(AND(H506&gt;='Intersection Mileposts'!$F$16,H506&lt;='Intersection Mileposts'!$G$16),"Y",IF(AND(H506&gt;='Intersection Mileposts'!$F$17,H506&lt;='Intersection Mileposts'!$G$17),"Y",IF(AND(H506&gt;='Intersection Mileposts'!$F$18,H506&lt;='Intersection Mileposts'!$G$18),"Y",IF(AND(H506&gt;='Intersection Mileposts'!$F$19,H506&lt;='Intersection Mileposts'!$G$19),"Y",IF(AND(H506&gt;='Intersection Mileposts'!$F$20,H506&lt;='Intersection Mileposts'!$G$20),"Y",IF(AND(H506&gt;='Intersection Mileposts'!$F$21,H506&lt;='Intersection Mileposts'!$G$21),"Y",IF(AND(H506&gt;='Intersection Mileposts'!$F$22,H506&lt;='Intersection Mileposts'!$G$22),"Y",IF(AND(H506&gt;='Intersection Mileposts'!$F$23,H506&lt;='Intersection Mileposts'!$G$23),"Y",IF(AND(H506&gt;='Intersection Mileposts'!$F$24,H506&lt;='Intersection Mileposts'!$G$24),"Y",IF(AND(H506&gt;='Intersection Mileposts'!$F$25,H506&lt;='Intersection Mileposts'!$G$25),"Y",IF(AND(H506&gt;='Intersection Mileposts'!$F$26,H506&lt;='Intersection Mileposts'!$G$26),"Y",IF(AND(H506&gt;='Intersection Mileposts'!$F$27,H506&lt;='Intersection Mileposts'!$G$27),"Y",IF(AND(H506&gt;='Intersection Mileposts'!$F$28,H506&lt;='Intersection Mileposts'!$G$28),"Y",IF(AND(H506&gt;='Intersection Mileposts'!$F$29,H506&lt;='Intersection Mileposts'!$G$29),"Y", IF(AND(H506&gt;='Intersection Mileposts'!$F$30,H506&lt;='Intersection Mileposts'!$G$30),"Y",IF(AND(H506&gt;='Intersection Mileposts'!$F$31,H506&lt;='Intersection Mileposts'!$G$31),"Y",IF(AND(H506&gt;='Intersection Mileposts'!$F$32,H506&lt;='Intersection Mileposts'!$G$32),"Y",IF(AND(H506&gt;='Intersection Mileposts'!$F$33,H506&lt;='Intersection Mileposts'!$G$33),"Y",IF(AND(H506&gt;='Intersection Mileposts'!$F$34,H506&lt;='Intersection Mileposts'!$G$34),"Y",IF(AND(H506&gt;='Intersection Mileposts'!$F$35,H506&lt;='Intersection Mileposts'!$G$35),"Y",IF(AND(H506&gt;='Intersection Mileposts'!$F$36,H506&lt;='Intersection Mileposts'!$G$36),"Y",IF(AND(H506&gt;='Intersection Mileposts'!$F$37,H506&lt;='Intersection Mileposts'!$G$37),"Y",IF(AND(H506&gt;='Intersection Mileposts'!$F$38,H506&lt;='Intersection Mileposts'!$G$38),"Y",IF(AND(H506&gt;='Intersection Mileposts'!$F$39,H506&lt;='Intersection Mileposts'!$G$39),"Y","N"))))))))))))))))))))))))))))))))))))</f>
        <v/>
      </c>
    </row>
    <row r="507" spans="1:46" x14ac:dyDescent="0.35">
      <c r="A507" s="271"/>
      <c r="B507" s="269"/>
      <c r="C507" s="270"/>
      <c r="D507" s="270"/>
      <c r="E507" s="270"/>
      <c r="F507" s="270"/>
      <c r="G507" s="272"/>
      <c r="H507" s="273"/>
      <c r="I507" s="271"/>
      <c r="J507" s="268"/>
      <c r="K507" s="268"/>
      <c r="L507" s="274"/>
      <c r="M507" s="275"/>
      <c r="N507" s="276"/>
      <c r="P507" s="291" t="str">
        <f>IF(R507 = "", "", COUNT($R$4:R507))</f>
        <v/>
      </c>
      <c r="Q507" s="291" t="str">
        <f t="shared" si="57"/>
        <v/>
      </c>
      <c r="R507" s="292" t="str">
        <f t="shared" si="58"/>
        <v/>
      </c>
      <c r="S507" s="293" t="str">
        <f t="shared" si="60"/>
        <v/>
      </c>
      <c r="T507" s="294" t="str">
        <f t="shared" si="61"/>
        <v/>
      </c>
      <c r="U507" s="295" t="str">
        <f t="shared" si="62"/>
        <v/>
      </c>
      <c r="V507" s="296" t="str">
        <f t="shared" si="63"/>
        <v/>
      </c>
      <c r="W507" s="8"/>
      <c r="AR507" s="2" t="str">
        <f t="shared" si="64"/>
        <v/>
      </c>
      <c r="AS507" s="2" t="str">
        <f t="shared" si="59"/>
        <v/>
      </c>
      <c r="AT507" s="2" t="str">
        <f>IF(AR507="","",IF(AND(H507&gt;='Intersection Mileposts'!$F$5,H507&lt;='Intersection Mileposts'!$G$5),"Y",IF(AND(H507&gt;='Intersection Mileposts'!$F$6,H507&lt;='Intersection Mileposts'!$G$6),"Y",IF(AND(H507&gt;='Intersection Mileposts'!$F$7,H507&lt;='Intersection Mileposts'!$G$7),"Y",IF(AND(H507&gt;='Intersection Mileposts'!$F$8,H507&lt;='Intersection Mileposts'!$G$8),"Y",IF(AND(H507&gt;='Intersection Mileposts'!$F$9,H507&lt;='Intersection Mileposts'!$G$9),"Y",IF(AND(H507&gt;='Intersection Mileposts'!$F$10,H507&lt;='Intersection Mileposts'!$G$10),"Y",IF(AND(H507&gt;='Intersection Mileposts'!$F$11,H507&lt;='Intersection Mileposts'!$G$11),"Y",IF(AND(H507&gt;='Intersection Mileposts'!$F$12,H507&lt;='Intersection Mileposts'!$G$12),"Y",IF(AND(H507&gt;='Intersection Mileposts'!$F$13,H507&lt;='Intersection Mileposts'!$G$13),"Y",IF(AND(H507&gt;='Intersection Mileposts'!$F$14,H507&lt;='Intersection Mileposts'!$G$14),"Y",IF(AND(H507&gt;='Intersection Mileposts'!$F$15,H507&lt;='Intersection Mileposts'!$G$15),"Y",IF(AND(H507&gt;='Intersection Mileposts'!$F$16,H507&lt;='Intersection Mileposts'!$G$16),"Y",IF(AND(H507&gt;='Intersection Mileposts'!$F$17,H507&lt;='Intersection Mileposts'!$G$17),"Y",IF(AND(H507&gt;='Intersection Mileposts'!$F$18,H507&lt;='Intersection Mileposts'!$G$18),"Y",IF(AND(H507&gt;='Intersection Mileposts'!$F$19,H507&lt;='Intersection Mileposts'!$G$19),"Y",IF(AND(H507&gt;='Intersection Mileposts'!$F$20,H507&lt;='Intersection Mileposts'!$G$20),"Y",IF(AND(H507&gt;='Intersection Mileposts'!$F$21,H507&lt;='Intersection Mileposts'!$G$21),"Y",IF(AND(H507&gt;='Intersection Mileposts'!$F$22,H507&lt;='Intersection Mileposts'!$G$22),"Y",IF(AND(H507&gt;='Intersection Mileposts'!$F$23,H507&lt;='Intersection Mileposts'!$G$23),"Y",IF(AND(H507&gt;='Intersection Mileposts'!$F$24,H507&lt;='Intersection Mileposts'!$G$24),"Y",IF(AND(H507&gt;='Intersection Mileposts'!$F$25,H507&lt;='Intersection Mileposts'!$G$25),"Y",IF(AND(H507&gt;='Intersection Mileposts'!$F$26,H507&lt;='Intersection Mileposts'!$G$26),"Y",IF(AND(H507&gt;='Intersection Mileposts'!$F$27,H507&lt;='Intersection Mileposts'!$G$27),"Y",IF(AND(H507&gt;='Intersection Mileposts'!$F$28,H507&lt;='Intersection Mileposts'!$G$28),"Y",IF(AND(H507&gt;='Intersection Mileposts'!$F$29,H507&lt;='Intersection Mileposts'!$G$29),"Y", IF(AND(H507&gt;='Intersection Mileposts'!$F$30,H507&lt;='Intersection Mileposts'!$G$30),"Y",IF(AND(H507&gt;='Intersection Mileposts'!$F$31,H507&lt;='Intersection Mileposts'!$G$31),"Y",IF(AND(H507&gt;='Intersection Mileposts'!$F$32,H507&lt;='Intersection Mileposts'!$G$32),"Y",IF(AND(H507&gt;='Intersection Mileposts'!$F$33,H507&lt;='Intersection Mileposts'!$G$33),"Y",IF(AND(H507&gt;='Intersection Mileposts'!$F$34,H507&lt;='Intersection Mileposts'!$G$34),"Y",IF(AND(H507&gt;='Intersection Mileposts'!$F$35,H507&lt;='Intersection Mileposts'!$G$35),"Y",IF(AND(H507&gt;='Intersection Mileposts'!$F$36,H507&lt;='Intersection Mileposts'!$G$36),"Y",IF(AND(H507&gt;='Intersection Mileposts'!$F$37,H507&lt;='Intersection Mileposts'!$G$37),"Y",IF(AND(H507&gt;='Intersection Mileposts'!$F$38,H507&lt;='Intersection Mileposts'!$G$38),"Y",IF(AND(H507&gt;='Intersection Mileposts'!$F$39,H507&lt;='Intersection Mileposts'!$G$39),"Y","N"))))))))))))))))))))))))))))))))))))</f>
        <v/>
      </c>
    </row>
    <row r="508" spans="1:46" x14ac:dyDescent="0.35">
      <c r="A508" s="271"/>
      <c r="B508" s="269"/>
      <c r="C508" s="270"/>
      <c r="D508" s="270"/>
      <c r="E508" s="270"/>
      <c r="F508" s="270"/>
      <c r="G508" s="272"/>
      <c r="H508" s="273"/>
      <c r="I508" s="271"/>
      <c r="J508" s="268"/>
      <c r="K508" s="268"/>
      <c r="L508" s="274"/>
      <c r="M508" s="275"/>
      <c r="N508" s="276"/>
      <c r="P508" s="291" t="str">
        <f>IF(R508 = "", "", COUNT($R$4:R508))</f>
        <v/>
      </c>
      <c r="Q508" s="291" t="str">
        <f t="shared" si="57"/>
        <v/>
      </c>
      <c r="R508" s="292" t="str">
        <f t="shared" si="58"/>
        <v/>
      </c>
      <c r="S508" s="293" t="str">
        <f t="shared" si="60"/>
        <v/>
      </c>
      <c r="T508" s="294" t="str">
        <f t="shared" si="61"/>
        <v/>
      </c>
      <c r="U508" s="295" t="str">
        <f t="shared" si="62"/>
        <v/>
      </c>
      <c r="V508" s="296" t="str">
        <f t="shared" si="63"/>
        <v/>
      </c>
      <c r="W508" s="8"/>
      <c r="AR508" s="2" t="str">
        <f t="shared" si="64"/>
        <v/>
      </c>
      <c r="AS508" s="2" t="str">
        <f t="shared" si="59"/>
        <v/>
      </c>
      <c r="AT508" s="2" t="str">
        <f>IF(AR508="","",IF(AND(H508&gt;='Intersection Mileposts'!$F$5,H508&lt;='Intersection Mileposts'!$G$5),"Y",IF(AND(H508&gt;='Intersection Mileposts'!$F$6,H508&lt;='Intersection Mileposts'!$G$6),"Y",IF(AND(H508&gt;='Intersection Mileposts'!$F$7,H508&lt;='Intersection Mileposts'!$G$7),"Y",IF(AND(H508&gt;='Intersection Mileposts'!$F$8,H508&lt;='Intersection Mileposts'!$G$8),"Y",IF(AND(H508&gt;='Intersection Mileposts'!$F$9,H508&lt;='Intersection Mileposts'!$G$9),"Y",IF(AND(H508&gt;='Intersection Mileposts'!$F$10,H508&lt;='Intersection Mileposts'!$G$10),"Y",IF(AND(H508&gt;='Intersection Mileposts'!$F$11,H508&lt;='Intersection Mileposts'!$G$11),"Y",IF(AND(H508&gt;='Intersection Mileposts'!$F$12,H508&lt;='Intersection Mileposts'!$G$12),"Y",IF(AND(H508&gt;='Intersection Mileposts'!$F$13,H508&lt;='Intersection Mileposts'!$G$13),"Y",IF(AND(H508&gt;='Intersection Mileposts'!$F$14,H508&lt;='Intersection Mileposts'!$G$14),"Y",IF(AND(H508&gt;='Intersection Mileposts'!$F$15,H508&lt;='Intersection Mileposts'!$G$15),"Y",IF(AND(H508&gt;='Intersection Mileposts'!$F$16,H508&lt;='Intersection Mileposts'!$G$16),"Y",IF(AND(H508&gt;='Intersection Mileposts'!$F$17,H508&lt;='Intersection Mileposts'!$G$17),"Y",IF(AND(H508&gt;='Intersection Mileposts'!$F$18,H508&lt;='Intersection Mileposts'!$G$18),"Y",IF(AND(H508&gt;='Intersection Mileposts'!$F$19,H508&lt;='Intersection Mileposts'!$G$19),"Y",IF(AND(H508&gt;='Intersection Mileposts'!$F$20,H508&lt;='Intersection Mileposts'!$G$20),"Y",IF(AND(H508&gt;='Intersection Mileposts'!$F$21,H508&lt;='Intersection Mileposts'!$G$21),"Y",IF(AND(H508&gt;='Intersection Mileposts'!$F$22,H508&lt;='Intersection Mileposts'!$G$22),"Y",IF(AND(H508&gt;='Intersection Mileposts'!$F$23,H508&lt;='Intersection Mileposts'!$G$23),"Y",IF(AND(H508&gt;='Intersection Mileposts'!$F$24,H508&lt;='Intersection Mileposts'!$G$24),"Y",IF(AND(H508&gt;='Intersection Mileposts'!$F$25,H508&lt;='Intersection Mileposts'!$G$25),"Y",IF(AND(H508&gt;='Intersection Mileposts'!$F$26,H508&lt;='Intersection Mileposts'!$G$26),"Y",IF(AND(H508&gt;='Intersection Mileposts'!$F$27,H508&lt;='Intersection Mileposts'!$G$27),"Y",IF(AND(H508&gt;='Intersection Mileposts'!$F$28,H508&lt;='Intersection Mileposts'!$G$28),"Y",IF(AND(H508&gt;='Intersection Mileposts'!$F$29,H508&lt;='Intersection Mileposts'!$G$29),"Y", IF(AND(H508&gt;='Intersection Mileposts'!$F$30,H508&lt;='Intersection Mileposts'!$G$30),"Y",IF(AND(H508&gt;='Intersection Mileposts'!$F$31,H508&lt;='Intersection Mileposts'!$G$31),"Y",IF(AND(H508&gt;='Intersection Mileposts'!$F$32,H508&lt;='Intersection Mileposts'!$G$32),"Y",IF(AND(H508&gt;='Intersection Mileposts'!$F$33,H508&lt;='Intersection Mileposts'!$G$33),"Y",IF(AND(H508&gt;='Intersection Mileposts'!$F$34,H508&lt;='Intersection Mileposts'!$G$34),"Y",IF(AND(H508&gt;='Intersection Mileposts'!$F$35,H508&lt;='Intersection Mileposts'!$G$35),"Y",IF(AND(H508&gt;='Intersection Mileposts'!$F$36,H508&lt;='Intersection Mileposts'!$G$36),"Y",IF(AND(H508&gt;='Intersection Mileposts'!$F$37,H508&lt;='Intersection Mileposts'!$G$37),"Y",IF(AND(H508&gt;='Intersection Mileposts'!$F$38,H508&lt;='Intersection Mileposts'!$G$38),"Y",IF(AND(H508&gt;='Intersection Mileposts'!$F$39,H508&lt;='Intersection Mileposts'!$G$39),"Y","N"))))))))))))))))))))))))))))))))))))</f>
        <v/>
      </c>
    </row>
    <row r="509" spans="1:46" x14ac:dyDescent="0.35">
      <c r="A509" s="271"/>
      <c r="B509" s="269"/>
      <c r="C509" s="270"/>
      <c r="D509" s="270"/>
      <c r="E509" s="270"/>
      <c r="F509" s="270"/>
      <c r="G509" s="272"/>
      <c r="H509" s="273"/>
      <c r="I509" s="271"/>
      <c r="J509" s="268"/>
      <c r="K509" s="268"/>
      <c r="L509" s="274"/>
      <c r="M509" s="275"/>
      <c r="N509" s="276"/>
      <c r="P509" s="291" t="str">
        <f>IF(R509 = "", "", COUNT($R$4:R509))</f>
        <v/>
      </c>
      <c r="Q509" s="291" t="str">
        <f t="shared" si="57"/>
        <v/>
      </c>
      <c r="R509" s="292" t="str">
        <f t="shared" si="58"/>
        <v/>
      </c>
      <c r="S509" s="293" t="str">
        <f t="shared" si="60"/>
        <v/>
      </c>
      <c r="T509" s="294" t="str">
        <f t="shared" si="61"/>
        <v/>
      </c>
      <c r="U509" s="295" t="str">
        <f t="shared" si="62"/>
        <v/>
      </c>
      <c r="V509" s="296" t="str">
        <f t="shared" si="63"/>
        <v/>
      </c>
      <c r="W509" s="8"/>
      <c r="AR509" s="2" t="str">
        <f t="shared" si="64"/>
        <v/>
      </c>
      <c r="AS509" s="2" t="str">
        <f t="shared" si="59"/>
        <v/>
      </c>
      <c r="AT509" s="2" t="str">
        <f>IF(AR509="","",IF(AND(H509&gt;='Intersection Mileposts'!$F$5,H509&lt;='Intersection Mileposts'!$G$5),"Y",IF(AND(H509&gt;='Intersection Mileposts'!$F$6,H509&lt;='Intersection Mileposts'!$G$6),"Y",IF(AND(H509&gt;='Intersection Mileposts'!$F$7,H509&lt;='Intersection Mileposts'!$G$7),"Y",IF(AND(H509&gt;='Intersection Mileposts'!$F$8,H509&lt;='Intersection Mileposts'!$G$8),"Y",IF(AND(H509&gt;='Intersection Mileposts'!$F$9,H509&lt;='Intersection Mileposts'!$G$9),"Y",IF(AND(H509&gt;='Intersection Mileposts'!$F$10,H509&lt;='Intersection Mileposts'!$G$10),"Y",IF(AND(H509&gt;='Intersection Mileposts'!$F$11,H509&lt;='Intersection Mileposts'!$G$11),"Y",IF(AND(H509&gt;='Intersection Mileposts'!$F$12,H509&lt;='Intersection Mileposts'!$G$12),"Y",IF(AND(H509&gt;='Intersection Mileposts'!$F$13,H509&lt;='Intersection Mileposts'!$G$13),"Y",IF(AND(H509&gt;='Intersection Mileposts'!$F$14,H509&lt;='Intersection Mileposts'!$G$14),"Y",IF(AND(H509&gt;='Intersection Mileposts'!$F$15,H509&lt;='Intersection Mileposts'!$G$15),"Y",IF(AND(H509&gt;='Intersection Mileposts'!$F$16,H509&lt;='Intersection Mileposts'!$G$16),"Y",IF(AND(H509&gt;='Intersection Mileposts'!$F$17,H509&lt;='Intersection Mileposts'!$G$17),"Y",IF(AND(H509&gt;='Intersection Mileposts'!$F$18,H509&lt;='Intersection Mileposts'!$G$18),"Y",IF(AND(H509&gt;='Intersection Mileposts'!$F$19,H509&lt;='Intersection Mileposts'!$G$19),"Y",IF(AND(H509&gt;='Intersection Mileposts'!$F$20,H509&lt;='Intersection Mileposts'!$G$20),"Y",IF(AND(H509&gt;='Intersection Mileposts'!$F$21,H509&lt;='Intersection Mileposts'!$G$21),"Y",IF(AND(H509&gt;='Intersection Mileposts'!$F$22,H509&lt;='Intersection Mileposts'!$G$22),"Y",IF(AND(H509&gt;='Intersection Mileposts'!$F$23,H509&lt;='Intersection Mileposts'!$G$23),"Y",IF(AND(H509&gt;='Intersection Mileposts'!$F$24,H509&lt;='Intersection Mileposts'!$G$24),"Y",IF(AND(H509&gt;='Intersection Mileposts'!$F$25,H509&lt;='Intersection Mileposts'!$G$25),"Y",IF(AND(H509&gt;='Intersection Mileposts'!$F$26,H509&lt;='Intersection Mileposts'!$G$26),"Y",IF(AND(H509&gt;='Intersection Mileposts'!$F$27,H509&lt;='Intersection Mileposts'!$G$27),"Y",IF(AND(H509&gt;='Intersection Mileposts'!$F$28,H509&lt;='Intersection Mileposts'!$G$28),"Y",IF(AND(H509&gt;='Intersection Mileposts'!$F$29,H509&lt;='Intersection Mileposts'!$G$29),"Y", IF(AND(H509&gt;='Intersection Mileposts'!$F$30,H509&lt;='Intersection Mileposts'!$G$30),"Y",IF(AND(H509&gt;='Intersection Mileposts'!$F$31,H509&lt;='Intersection Mileposts'!$G$31),"Y",IF(AND(H509&gt;='Intersection Mileposts'!$F$32,H509&lt;='Intersection Mileposts'!$G$32),"Y",IF(AND(H509&gt;='Intersection Mileposts'!$F$33,H509&lt;='Intersection Mileposts'!$G$33),"Y",IF(AND(H509&gt;='Intersection Mileposts'!$F$34,H509&lt;='Intersection Mileposts'!$G$34),"Y",IF(AND(H509&gt;='Intersection Mileposts'!$F$35,H509&lt;='Intersection Mileposts'!$G$35),"Y",IF(AND(H509&gt;='Intersection Mileposts'!$F$36,H509&lt;='Intersection Mileposts'!$G$36),"Y",IF(AND(H509&gt;='Intersection Mileposts'!$F$37,H509&lt;='Intersection Mileposts'!$G$37),"Y",IF(AND(H509&gt;='Intersection Mileposts'!$F$38,H509&lt;='Intersection Mileposts'!$G$38),"Y",IF(AND(H509&gt;='Intersection Mileposts'!$F$39,H509&lt;='Intersection Mileposts'!$G$39),"Y","N"))))))))))))))))))))))))))))))))))))</f>
        <v/>
      </c>
    </row>
    <row r="510" spans="1:46" x14ac:dyDescent="0.35">
      <c r="A510" s="271"/>
      <c r="B510" s="269"/>
      <c r="C510" s="270"/>
      <c r="D510" s="270"/>
      <c r="E510" s="270"/>
      <c r="F510" s="270"/>
      <c r="G510" s="272"/>
      <c r="H510" s="273"/>
      <c r="I510" s="271"/>
      <c r="J510" s="268"/>
      <c r="K510" s="268"/>
      <c r="L510" s="274"/>
      <c r="M510" s="275"/>
      <c r="N510" s="276"/>
      <c r="P510" s="291" t="str">
        <f>IF(R510 = "", "", COUNT($R$4:R510))</f>
        <v/>
      </c>
      <c r="Q510" s="291" t="str">
        <f t="shared" si="57"/>
        <v/>
      </c>
      <c r="R510" s="292" t="str">
        <f t="shared" si="58"/>
        <v/>
      </c>
      <c r="S510" s="293" t="str">
        <f t="shared" si="60"/>
        <v/>
      </c>
      <c r="T510" s="294" t="str">
        <f t="shared" si="61"/>
        <v/>
      </c>
      <c r="U510" s="295" t="str">
        <f t="shared" si="62"/>
        <v/>
      </c>
      <c r="V510" s="296" t="str">
        <f t="shared" si="63"/>
        <v/>
      </c>
      <c r="W510" s="8"/>
      <c r="AR510" s="2" t="str">
        <f t="shared" si="64"/>
        <v/>
      </c>
      <c r="AS510" s="2" t="str">
        <f t="shared" si="59"/>
        <v/>
      </c>
      <c r="AT510" s="2" t="str">
        <f>IF(AR510="","",IF(AND(H510&gt;='Intersection Mileposts'!$F$5,H510&lt;='Intersection Mileposts'!$G$5),"Y",IF(AND(H510&gt;='Intersection Mileposts'!$F$6,H510&lt;='Intersection Mileposts'!$G$6),"Y",IF(AND(H510&gt;='Intersection Mileposts'!$F$7,H510&lt;='Intersection Mileposts'!$G$7),"Y",IF(AND(H510&gt;='Intersection Mileposts'!$F$8,H510&lt;='Intersection Mileposts'!$G$8),"Y",IF(AND(H510&gt;='Intersection Mileposts'!$F$9,H510&lt;='Intersection Mileposts'!$G$9),"Y",IF(AND(H510&gt;='Intersection Mileposts'!$F$10,H510&lt;='Intersection Mileposts'!$G$10),"Y",IF(AND(H510&gt;='Intersection Mileposts'!$F$11,H510&lt;='Intersection Mileposts'!$G$11),"Y",IF(AND(H510&gt;='Intersection Mileposts'!$F$12,H510&lt;='Intersection Mileposts'!$G$12),"Y",IF(AND(H510&gt;='Intersection Mileposts'!$F$13,H510&lt;='Intersection Mileposts'!$G$13),"Y",IF(AND(H510&gt;='Intersection Mileposts'!$F$14,H510&lt;='Intersection Mileposts'!$G$14),"Y",IF(AND(H510&gt;='Intersection Mileposts'!$F$15,H510&lt;='Intersection Mileposts'!$G$15),"Y",IF(AND(H510&gt;='Intersection Mileposts'!$F$16,H510&lt;='Intersection Mileposts'!$G$16),"Y",IF(AND(H510&gt;='Intersection Mileposts'!$F$17,H510&lt;='Intersection Mileposts'!$G$17),"Y",IF(AND(H510&gt;='Intersection Mileposts'!$F$18,H510&lt;='Intersection Mileposts'!$G$18),"Y",IF(AND(H510&gt;='Intersection Mileposts'!$F$19,H510&lt;='Intersection Mileposts'!$G$19),"Y",IF(AND(H510&gt;='Intersection Mileposts'!$F$20,H510&lt;='Intersection Mileposts'!$G$20),"Y",IF(AND(H510&gt;='Intersection Mileposts'!$F$21,H510&lt;='Intersection Mileposts'!$G$21),"Y",IF(AND(H510&gt;='Intersection Mileposts'!$F$22,H510&lt;='Intersection Mileposts'!$G$22),"Y",IF(AND(H510&gt;='Intersection Mileposts'!$F$23,H510&lt;='Intersection Mileposts'!$G$23),"Y",IF(AND(H510&gt;='Intersection Mileposts'!$F$24,H510&lt;='Intersection Mileposts'!$G$24),"Y",IF(AND(H510&gt;='Intersection Mileposts'!$F$25,H510&lt;='Intersection Mileposts'!$G$25),"Y",IF(AND(H510&gt;='Intersection Mileposts'!$F$26,H510&lt;='Intersection Mileposts'!$G$26),"Y",IF(AND(H510&gt;='Intersection Mileposts'!$F$27,H510&lt;='Intersection Mileposts'!$G$27),"Y",IF(AND(H510&gt;='Intersection Mileposts'!$F$28,H510&lt;='Intersection Mileposts'!$G$28),"Y",IF(AND(H510&gt;='Intersection Mileposts'!$F$29,H510&lt;='Intersection Mileposts'!$G$29),"Y", IF(AND(H510&gt;='Intersection Mileposts'!$F$30,H510&lt;='Intersection Mileposts'!$G$30),"Y",IF(AND(H510&gt;='Intersection Mileposts'!$F$31,H510&lt;='Intersection Mileposts'!$G$31),"Y",IF(AND(H510&gt;='Intersection Mileposts'!$F$32,H510&lt;='Intersection Mileposts'!$G$32),"Y",IF(AND(H510&gt;='Intersection Mileposts'!$F$33,H510&lt;='Intersection Mileposts'!$G$33),"Y",IF(AND(H510&gt;='Intersection Mileposts'!$F$34,H510&lt;='Intersection Mileposts'!$G$34),"Y",IF(AND(H510&gt;='Intersection Mileposts'!$F$35,H510&lt;='Intersection Mileposts'!$G$35),"Y",IF(AND(H510&gt;='Intersection Mileposts'!$F$36,H510&lt;='Intersection Mileposts'!$G$36),"Y",IF(AND(H510&gt;='Intersection Mileposts'!$F$37,H510&lt;='Intersection Mileposts'!$G$37),"Y",IF(AND(H510&gt;='Intersection Mileposts'!$F$38,H510&lt;='Intersection Mileposts'!$G$38),"Y",IF(AND(H510&gt;='Intersection Mileposts'!$F$39,H510&lt;='Intersection Mileposts'!$G$39),"Y","N"))))))))))))))))))))))))))))))))))))</f>
        <v/>
      </c>
    </row>
    <row r="511" spans="1:46" x14ac:dyDescent="0.35">
      <c r="A511" s="271"/>
      <c r="B511" s="269"/>
      <c r="C511" s="270"/>
      <c r="D511" s="270"/>
      <c r="E511" s="270"/>
      <c r="F511" s="270"/>
      <c r="G511" s="272"/>
      <c r="H511" s="273"/>
      <c r="I511" s="271"/>
      <c r="J511" s="268"/>
      <c r="K511" s="268"/>
      <c r="L511" s="274"/>
      <c r="M511" s="275"/>
      <c r="N511" s="276"/>
      <c r="P511" s="291" t="str">
        <f>IF(R511 = "", "", COUNT($R$4:R511))</f>
        <v/>
      </c>
      <c r="Q511" s="291" t="str">
        <f t="shared" si="57"/>
        <v/>
      </c>
      <c r="R511" s="292" t="str">
        <f t="shared" si="58"/>
        <v/>
      </c>
      <c r="S511" s="293" t="str">
        <f t="shared" si="60"/>
        <v/>
      </c>
      <c r="T511" s="294" t="str">
        <f t="shared" si="61"/>
        <v/>
      </c>
      <c r="U511" s="295" t="str">
        <f t="shared" si="62"/>
        <v/>
      </c>
      <c r="V511" s="296" t="str">
        <f t="shared" si="63"/>
        <v/>
      </c>
      <c r="W511" s="8"/>
      <c r="AR511" s="2" t="str">
        <f t="shared" si="64"/>
        <v/>
      </c>
      <c r="AS511" s="2" t="str">
        <f t="shared" si="59"/>
        <v/>
      </c>
      <c r="AT511" s="2" t="str">
        <f>IF(AR511="","",IF(AND(H511&gt;='Intersection Mileposts'!$F$5,H511&lt;='Intersection Mileposts'!$G$5),"Y",IF(AND(H511&gt;='Intersection Mileposts'!$F$6,H511&lt;='Intersection Mileposts'!$G$6),"Y",IF(AND(H511&gt;='Intersection Mileposts'!$F$7,H511&lt;='Intersection Mileposts'!$G$7),"Y",IF(AND(H511&gt;='Intersection Mileposts'!$F$8,H511&lt;='Intersection Mileposts'!$G$8),"Y",IF(AND(H511&gt;='Intersection Mileposts'!$F$9,H511&lt;='Intersection Mileposts'!$G$9),"Y",IF(AND(H511&gt;='Intersection Mileposts'!$F$10,H511&lt;='Intersection Mileposts'!$G$10),"Y",IF(AND(H511&gt;='Intersection Mileposts'!$F$11,H511&lt;='Intersection Mileposts'!$G$11),"Y",IF(AND(H511&gt;='Intersection Mileposts'!$F$12,H511&lt;='Intersection Mileposts'!$G$12),"Y",IF(AND(H511&gt;='Intersection Mileposts'!$F$13,H511&lt;='Intersection Mileposts'!$G$13),"Y",IF(AND(H511&gt;='Intersection Mileposts'!$F$14,H511&lt;='Intersection Mileposts'!$G$14),"Y",IF(AND(H511&gt;='Intersection Mileposts'!$F$15,H511&lt;='Intersection Mileposts'!$G$15),"Y",IF(AND(H511&gt;='Intersection Mileposts'!$F$16,H511&lt;='Intersection Mileposts'!$G$16),"Y",IF(AND(H511&gt;='Intersection Mileposts'!$F$17,H511&lt;='Intersection Mileposts'!$G$17),"Y",IF(AND(H511&gt;='Intersection Mileposts'!$F$18,H511&lt;='Intersection Mileposts'!$G$18),"Y",IF(AND(H511&gt;='Intersection Mileposts'!$F$19,H511&lt;='Intersection Mileposts'!$G$19),"Y",IF(AND(H511&gt;='Intersection Mileposts'!$F$20,H511&lt;='Intersection Mileposts'!$G$20),"Y",IF(AND(H511&gt;='Intersection Mileposts'!$F$21,H511&lt;='Intersection Mileposts'!$G$21),"Y",IF(AND(H511&gt;='Intersection Mileposts'!$F$22,H511&lt;='Intersection Mileposts'!$G$22),"Y",IF(AND(H511&gt;='Intersection Mileposts'!$F$23,H511&lt;='Intersection Mileposts'!$G$23),"Y",IF(AND(H511&gt;='Intersection Mileposts'!$F$24,H511&lt;='Intersection Mileposts'!$G$24),"Y",IF(AND(H511&gt;='Intersection Mileposts'!$F$25,H511&lt;='Intersection Mileposts'!$G$25),"Y",IF(AND(H511&gt;='Intersection Mileposts'!$F$26,H511&lt;='Intersection Mileposts'!$G$26),"Y",IF(AND(H511&gt;='Intersection Mileposts'!$F$27,H511&lt;='Intersection Mileposts'!$G$27),"Y",IF(AND(H511&gt;='Intersection Mileposts'!$F$28,H511&lt;='Intersection Mileposts'!$G$28),"Y",IF(AND(H511&gt;='Intersection Mileposts'!$F$29,H511&lt;='Intersection Mileposts'!$G$29),"Y", IF(AND(H511&gt;='Intersection Mileposts'!$F$30,H511&lt;='Intersection Mileposts'!$G$30),"Y",IF(AND(H511&gt;='Intersection Mileposts'!$F$31,H511&lt;='Intersection Mileposts'!$G$31),"Y",IF(AND(H511&gt;='Intersection Mileposts'!$F$32,H511&lt;='Intersection Mileposts'!$G$32),"Y",IF(AND(H511&gt;='Intersection Mileposts'!$F$33,H511&lt;='Intersection Mileposts'!$G$33),"Y",IF(AND(H511&gt;='Intersection Mileposts'!$F$34,H511&lt;='Intersection Mileposts'!$G$34),"Y",IF(AND(H511&gt;='Intersection Mileposts'!$F$35,H511&lt;='Intersection Mileposts'!$G$35),"Y",IF(AND(H511&gt;='Intersection Mileposts'!$F$36,H511&lt;='Intersection Mileposts'!$G$36),"Y",IF(AND(H511&gt;='Intersection Mileposts'!$F$37,H511&lt;='Intersection Mileposts'!$G$37),"Y",IF(AND(H511&gt;='Intersection Mileposts'!$F$38,H511&lt;='Intersection Mileposts'!$G$38),"Y",IF(AND(H511&gt;='Intersection Mileposts'!$F$39,H511&lt;='Intersection Mileposts'!$G$39),"Y","N"))))))))))))))))))))))))))))))))))))</f>
        <v/>
      </c>
    </row>
    <row r="512" spans="1:46" x14ac:dyDescent="0.35">
      <c r="A512" s="271"/>
      <c r="B512" s="269"/>
      <c r="C512" s="270"/>
      <c r="D512" s="270"/>
      <c r="E512" s="270"/>
      <c r="F512" s="270"/>
      <c r="G512" s="272"/>
      <c r="H512" s="273"/>
      <c r="I512" s="271"/>
      <c r="J512" s="268"/>
      <c r="K512" s="268"/>
      <c r="L512" s="274"/>
      <c r="M512" s="275"/>
      <c r="N512" s="276"/>
      <c r="P512" s="291" t="str">
        <f>IF(R512 = "", "", COUNT($R$4:R512))</f>
        <v/>
      </c>
      <c r="Q512" s="291" t="str">
        <f t="shared" si="57"/>
        <v/>
      </c>
      <c r="R512" s="292" t="str">
        <f t="shared" si="58"/>
        <v/>
      </c>
      <c r="S512" s="293" t="str">
        <f t="shared" si="60"/>
        <v/>
      </c>
      <c r="T512" s="294" t="str">
        <f t="shared" si="61"/>
        <v/>
      </c>
      <c r="U512" s="295" t="str">
        <f t="shared" si="62"/>
        <v/>
      </c>
      <c r="V512" s="296" t="str">
        <f t="shared" si="63"/>
        <v/>
      </c>
      <c r="W512" s="8"/>
      <c r="AR512" s="2" t="str">
        <f t="shared" si="64"/>
        <v/>
      </c>
      <c r="AS512" s="2" t="str">
        <f t="shared" si="59"/>
        <v/>
      </c>
      <c r="AT512" s="2" t="str">
        <f>IF(AR512="","",IF(AND(H512&gt;='Intersection Mileposts'!$F$5,H512&lt;='Intersection Mileposts'!$G$5),"Y",IF(AND(H512&gt;='Intersection Mileposts'!$F$6,H512&lt;='Intersection Mileposts'!$G$6),"Y",IF(AND(H512&gt;='Intersection Mileposts'!$F$7,H512&lt;='Intersection Mileposts'!$G$7),"Y",IF(AND(H512&gt;='Intersection Mileposts'!$F$8,H512&lt;='Intersection Mileposts'!$G$8),"Y",IF(AND(H512&gt;='Intersection Mileposts'!$F$9,H512&lt;='Intersection Mileposts'!$G$9),"Y",IF(AND(H512&gt;='Intersection Mileposts'!$F$10,H512&lt;='Intersection Mileposts'!$G$10),"Y",IF(AND(H512&gt;='Intersection Mileposts'!$F$11,H512&lt;='Intersection Mileposts'!$G$11),"Y",IF(AND(H512&gt;='Intersection Mileposts'!$F$12,H512&lt;='Intersection Mileposts'!$G$12),"Y",IF(AND(H512&gt;='Intersection Mileposts'!$F$13,H512&lt;='Intersection Mileposts'!$G$13),"Y",IF(AND(H512&gt;='Intersection Mileposts'!$F$14,H512&lt;='Intersection Mileposts'!$G$14),"Y",IF(AND(H512&gt;='Intersection Mileposts'!$F$15,H512&lt;='Intersection Mileposts'!$G$15),"Y",IF(AND(H512&gt;='Intersection Mileposts'!$F$16,H512&lt;='Intersection Mileposts'!$G$16),"Y",IF(AND(H512&gt;='Intersection Mileposts'!$F$17,H512&lt;='Intersection Mileposts'!$G$17),"Y",IF(AND(H512&gt;='Intersection Mileposts'!$F$18,H512&lt;='Intersection Mileposts'!$G$18),"Y",IF(AND(H512&gt;='Intersection Mileposts'!$F$19,H512&lt;='Intersection Mileposts'!$G$19),"Y",IF(AND(H512&gt;='Intersection Mileposts'!$F$20,H512&lt;='Intersection Mileposts'!$G$20),"Y",IF(AND(H512&gt;='Intersection Mileposts'!$F$21,H512&lt;='Intersection Mileposts'!$G$21),"Y",IF(AND(H512&gt;='Intersection Mileposts'!$F$22,H512&lt;='Intersection Mileposts'!$G$22),"Y",IF(AND(H512&gt;='Intersection Mileposts'!$F$23,H512&lt;='Intersection Mileposts'!$G$23),"Y",IF(AND(H512&gt;='Intersection Mileposts'!$F$24,H512&lt;='Intersection Mileposts'!$G$24),"Y",IF(AND(H512&gt;='Intersection Mileposts'!$F$25,H512&lt;='Intersection Mileposts'!$G$25),"Y",IF(AND(H512&gt;='Intersection Mileposts'!$F$26,H512&lt;='Intersection Mileposts'!$G$26),"Y",IF(AND(H512&gt;='Intersection Mileposts'!$F$27,H512&lt;='Intersection Mileposts'!$G$27),"Y",IF(AND(H512&gt;='Intersection Mileposts'!$F$28,H512&lt;='Intersection Mileposts'!$G$28),"Y",IF(AND(H512&gt;='Intersection Mileposts'!$F$29,H512&lt;='Intersection Mileposts'!$G$29),"Y", IF(AND(H512&gt;='Intersection Mileposts'!$F$30,H512&lt;='Intersection Mileposts'!$G$30),"Y",IF(AND(H512&gt;='Intersection Mileposts'!$F$31,H512&lt;='Intersection Mileposts'!$G$31),"Y",IF(AND(H512&gt;='Intersection Mileposts'!$F$32,H512&lt;='Intersection Mileposts'!$G$32),"Y",IF(AND(H512&gt;='Intersection Mileposts'!$F$33,H512&lt;='Intersection Mileposts'!$G$33),"Y",IF(AND(H512&gt;='Intersection Mileposts'!$F$34,H512&lt;='Intersection Mileposts'!$G$34),"Y",IF(AND(H512&gt;='Intersection Mileposts'!$F$35,H512&lt;='Intersection Mileposts'!$G$35),"Y",IF(AND(H512&gt;='Intersection Mileposts'!$F$36,H512&lt;='Intersection Mileposts'!$G$36),"Y",IF(AND(H512&gt;='Intersection Mileposts'!$F$37,H512&lt;='Intersection Mileposts'!$G$37),"Y",IF(AND(H512&gt;='Intersection Mileposts'!$F$38,H512&lt;='Intersection Mileposts'!$G$38),"Y",IF(AND(H512&gt;='Intersection Mileposts'!$F$39,H512&lt;='Intersection Mileposts'!$G$39),"Y","N"))))))))))))))))))))))))))))))))))))</f>
        <v/>
      </c>
    </row>
    <row r="513" spans="1:46" x14ac:dyDescent="0.35">
      <c r="A513" s="271"/>
      <c r="B513" s="269"/>
      <c r="C513" s="270"/>
      <c r="D513" s="270"/>
      <c r="E513" s="270"/>
      <c r="F513" s="270"/>
      <c r="G513" s="272"/>
      <c r="H513" s="273"/>
      <c r="I513" s="271"/>
      <c r="J513" s="268"/>
      <c r="K513" s="268"/>
      <c r="L513" s="274"/>
      <c r="M513" s="275"/>
      <c r="N513" s="276"/>
      <c r="P513" s="291" t="str">
        <f>IF(R513 = "", "", COUNT($R$4:R513))</f>
        <v/>
      </c>
      <c r="Q513" s="291" t="str">
        <f t="shared" si="57"/>
        <v/>
      </c>
      <c r="R513" s="292" t="str">
        <f t="shared" si="58"/>
        <v/>
      </c>
      <c r="S513" s="293" t="str">
        <f t="shared" si="60"/>
        <v/>
      </c>
      <c r="T513" s="294" t="str">
        <f t="shared" si="61"/>
        <v/>
      </c>
      <c r="U513" s="295" t="str">
        <f t="shared" si="62"/>
        <v/>
      </c>
      <c r="V513" s="296" t="str">
        <f t="shared" si="63"/>
        <v/>
      </c>
      <c r="W513" s="8"/>
      <c r="AR513" s="2" t="str">
        <f t="shared" si="64"/>
        <v/>
      </c>
      <c r="AS513" s="2" t="str">
        <f t="shared" si="59"/>
        <v/>
      </c>
      <c r="AT513" s="2" t="str">
        <f>IF(AR513="","",IF(AND(H513&gt;='Intersection Mileposts'!$F$5,H513&lt;='Intersection Mileposts'!$G$5),"Y",IF(AND(H513&gt;='Intersection Mileposts'!$F$6,H513&lt;='Intersection Mileposts'!$G$6),"Y",IF(AND(H513&gt;='Intersection Mileposts'!$F$7,H513&lt;='Intersection Mileposts'!$G$7),"Y",IF(AND(H513&gt;='Intersection Mileposts'!$F$8,H513&lt;='Intersection Mileposts'!$G$8),"Y",IF(AND(H513&gt;='Intersection Mileposts'!$F$9,H513&lt;='Intersection Mileposts'!$G$9),"Y",IF(AND(H513&gt;='Intersection Mileposts'!$F$10,H513&lt;='Intersection Mileposts'!$G$10),"Y",IF(AND(H513&gt;='Intersection Mileposts'!$F$11,H513&lt;='Intersection Mileposts'!$G$11),"Y",IF(AND(H513&gt;='Intersection Mileposts'!$F$12,H513&lt;='Intersection Mileposts'!$G$12),"Y",IF(AND(H513&gt;='Intersection Mileposts'!$F$13,H513&lt;='Intersection Mileposts'!$G$13),"Y",IF(AND(H513&gt;='Intersection Mileposts'!$F$14,H513&lt;='Intersection Mileposts'!$G$14),"Y",IF(AND(H513&gt;='Intersection Mileposts'!$F$15,H513&lt;='Intersection Mileposts'!$G$15),"Y",IF(AND(H513&gt;='Intersection Mileposts'!$F$16,H513&lt;='Intersection Mileposts'!$G$16),"Y",IF(AND(H513&gt;='Intersection Mileposts'!$F$17,H513&lt;='Intersection Mileposts'!$G$17),"Y",IF(AND(H513&gt;='Intersection Mileposts'!$F$18,H513&lt;='Intersection Mileposts'!$G$18),"Y",IF(AND(H513&gt;='Intersection Mileposts'!$F$19,H513&lt;='Intersection Mileposts'!$G$19),"Y",IF(AND(H513&gt;='Intersection Mileposts'!$F$20,H513&lt;='Intersection Mileposts'!$G$20),"Y",IF(AND(H513&gt;='Intersection Mileposts'!$F$21,H513&lt;='Intersection Mileposts'!$G$21),"Y",IF(AND(H513&gt;='Intersection Mileposts'!$F$22,H513&lt;='Intersection Mileposts'!$G$22),"Y",IF(AND(H513&gt;='Intersection Mileposts'!$F$23,H513&lt;='Intersection Mileposts'!$G$23),"Y",IF(AND(H513&gt;='Intersection Mileposts'!$F$24,H513&lt;='Intersection Mileposts'!$G$24),"Y",IF(AND(H513&gt;='Intersection Mileposts'!$F$25,H513&lt;='Intersection Mileposts'!$G$25),"Y",IF(AND(H513&gt;='Intersection Mileposts'!$F$26,H513&lt;='Intersection Mileposts'!$G$26),"Y",IF(AND(H513&gt;='Intersection Mileposts'!$F$27,H513&lt;='Intersection Mileposts'!$G$27),"Y",IF(AND(H513&gt;='Intersection Mileposts'!$F$28,H513&lt;='Intersection Mileposts'!$G$28),"Y",IF(AND(H513&gt;='Intersection Mileposts'!$F$29,H513&lt;='Intersection Mileposts'!$G$29),"Y", IF(AND(H513&gt;='Intersection Mileposts'!$F$30,H513&lt;='Intersection Mileposts'!$G$30),"Y",IF(AND(H513&gt;='Intersection Mileposts'!$F$31,H513&lt;='Intersection Mileposts'!$G$31),"Y",IF(AND(H513&gt;='Intersection Mileposts'!$F$32,H513&lt;='Intersection Mileposts'!$G$32),"Y",IF(AND(H513&gt;='Intersection Mileposts'!$F$33,H513&lt;='Intersection Mileposts'!$G$33),"Y",IF(AND(H513&gt;='Intersection Mileposts'!$F$34,H513&lt;='Intersection Mileposts'!$G$34),"Y",IF(AND(H513&gt;='Intersection Mileposts'!$F$35,H513&lt;='Intersection Mileposts'!$G$35),"Y",IF(AND(H513&gt;='Intersection Mileposts'!$F$36,H513&lt;='Intersection Mileposts'!$G$36),"Y",IF(AND(H513&gt;='Intersection Mileposts'!$F$37,H513&lt;='Intersection Mileposts'!$G$37),"Y",IF(AND(H513&gt;='Intersection Mileposts'!$F$38,H513&lt;='Intersection Mileposts'!$G$38),"Y",IF(AND(H513&gt;='Intersection Mileposts'!$F$39,H513&lt;='Intersection Mileposts'!$G$39),"Y","N"))))))))))))))))))))))))))))))))))))</f>
        <v/>
      </c>
    </row>
    <row r="514" spans="1:46" x14ac:dyDescent="0.35">
      <c r="A514" s="271"/>
      <c r="B514" s="269"/>
      <c r="C514" s="270"/>
      <c r="D514" s="270"/>
      <c r="E514" s="270"/>
      <c r="F514" s="270"/>
      <c r="G514" s="272"/>
      <c r="H514" s="273"/>
      <c r="I514" s="271"/>
      <c r="J514" s="268"/>
      <c r="K514" s="268"/>
      <c r="L514" s="274"/>
      <c r="M514" s="275"/>
      <c r="N514" s="276"/>
      <c r="P514" s="291" t="str">
        <f>IF(R514 = "", "", COUNT($R$4:R514))</f>
        <v/>
      </c>
      <c r="Q514" s="291" t="str">
        <f t="shared" si="57"/>
        <v/>
      </c>
      <c r="R514" s="292" t="str">
        <f t="shared" si="58"/>
        <v/>
      </c>
      <c r="S514" s="293" t="str">
        <f t="shared" si="60"/>
        <v/>
      </c>
      <c r="T514" s="294" t="str">
        <f t="shared" si="61"/>
        <v/>
      </c>
      <c r="U514" s="295" t="str">
        <f t="shared" si="62"/>
        <v/>
      </c>
      <c r="V514" s="296" t="str">
        <f t="shared" si="63"/>
        <v/>
      </c>
      <c r="W514" s="8"/>
      <c r="AR514" s="2" t="str">
        <f t="shared" si="64"/>
        <v/>
      </c>
      <c r="AS514" s="2" t="str">
        <f t="shared" si="59"/>
        <v/>
      </c>
      <c r="AT514" s="2" t="str">
        <f>IF(AR514="","",IF(AND(H514&gt;='Intersection Mileposts'!$F$5,H514&lt;='Intersection Mileposts'!$G$5),"Y",IF(AND(H514&gt;='Intersection Mileposts'!$F$6,H514&lt;='Intersection Mileposts'!$G$6),"Y",IF(AND(H514&gt;='Intersection Mileposts'!$F$7,H514&lt;='Intersection Mileposts'!$G$7),"Y",IF(AND(H514&gt;='Intersection Mileposts'!$F$8,H514&lt;='Intersection Mileposts'!$G$8),"Y",IF(AND(H514&gt;='Intersection Mileposts'!$F$9,H514&lt;='Intersection Mileposts'!$G$9),"Y",IF(AND(H514&gt;='Intersection Mileposts'!$F$10,H514&lt;='Intersection Mileposts'!$G$10),"Y",IF(AND(H514&gt;='Intersection Mileposts'!$F$11,H514&lt;='Intersection Mileposts'!$G$11),"Y",IF(AND(H514&gt;='Intersection Mileposts'!$F$12,H514&lt;='Intersection Mileposts'!$G$12),"Y",IF(AND(H514&gt;='Intersection Mileposts'!$F$13,H514&lt;='Intersection Mileposts'!$G$13),"Y",IF(AND(H514&gt;='Intersection Mileposts'!$F$14,H514&lt;='Intersection Mileposts'!$G$14),"Y",IF(AND(H514&gt;='Intersection Mileposts'!$F$15,H514&lt;='Intersection Mileposts'!$G$15),"Y",IF(AND(H514&gt;='Intersection Mileposts'!$F$16,H514&lt;='Intersection Mileposts'!$G$16),"Y",IF(AND(H514&gt;='Intersection Mileposts'!$F$17,H514&lt;='Intersection Mileposts'!$G$17),"Y",IF(AND(H514&gt;='Intersection Mileposts'!$F$18,H514&lt;='Intersection Mileposts'!$G$18),"Y",IF(AND(H514&gt;='Intersection Mileposts'!$F$19,H514&lt;='Intersection Mileposts'!$G$19),"Y",IF(AND(H514&gt;='Intersection Mileposts'!$F$20,H514&lt;='Intersection Mileposts'!$G$20),"Y",IF(AND(H514&gt;='Intersection Mileposts'!$F$21,H514&lt;='Intersection Mileposts'!$G$21),"Y",IF(AND(H514&gt;='Intersection Mileposts'!$F$22,H514&lt;='Intersection Mileposts'!$G$22),"Y",IF(AND(H514&gt;='Intersection Mileposts'!$F$23,H514&lt;='Intersection Mileposts'!$G$23),"Y",IF(AND(H514&gt;='Intersection Mileposts'!$F$24,H514&lt;='Intersection Mileposts'!$G$24),"Y",IF(AND(H514&gt;='Intersection Mileposts'!$F$25,H514&lt;='Intersection Mileposts'!$G$25),"Y",IF(AND(H514&gt;='Intersection Mileposts'!$F$26,H514&lt;='Intersection Mileposts'!$G$26),"Y",IF(AND(H514&gt;='Intersection Mileposts'!$F$27,H514&lt;='Intersection Mileposts'!$G$27),"Y",IF(AND(H514&gt;='Intersection Mileposts'!$F$28,H514&lt;='Intersection Mileposts'!$G$28),"Y",IF(AND(H514&gt;='Intersection Mileposts'!$F$29,H514&lt;='Intersection Mileposts'!$G$29),"Y", IF(AND(H514&gt;='Intersection Mileposts'!$F$30,H514&lt;='Intersection Mileposts'!$G$30),"Y",IF(AND(H514&gt;='Intersection Mileposts'!$F$31,H514&lt;='Intersection Mileposts'!$G$31),"Y",IF(AND(H514&gt;='Intersection Mileposts'!$F$32,H514&lt;='Intersection Mileposts'!$G$32),"Y",IF(AND(H514&gt;='Intersection Mileposts'!$F$33,H514&lt;='Intersection Mileposts'!$G$33),"Y",IF(AND(H514&gt;='Intersection Mileposts'!$F$34,H514&lt;='Intersection Mileposts'!$G$34),"Y",IF(AND(H514&gt;='Intersection Mileposts'!$F$35,H514&lt;='Intersection Mileposts'!$G$35),"Y",IF(AND(H514&gt;='Intersection Mileposts'!$F$36,H514&lt;='Intersection Mileposts'!$G$36),"Y",IF(AND(H514&gt;='Intersection Mileposts'!$F$37,H514&lt;='Intersection Mileposts'!$G$37),"Y",IF(AND(H514&gt;='Intersection Mileposts'!$F$38,H514&lt;='Intersection Mileposts'!$G$38),"Y",IF(AND(H514&gt;='Intersection Mileposts'!$F$39,H514&lt;='Intersection Mileposts'!$G$39),"Y","N"))))))))))))))))))))))))))))))))))))</f>
        <v/>
      </c>
    </row>
    <row r="515" spans="1:46" x14ac:dyDescent="0.35">
      <c r="A515" s="271"/>
      <c r="B515" s="269"/>
      <c r="C515" s="270"/>
      <c r="D515" s="270"/>
      <c r="E515" s="270"/>
      <c r="F515" s="270"/>
      <c r="G515" s="272"/>
      <c r="H515" s="273"/>
      <c r="I515" s="271"/>
      <c r="J515" s="268"/>
      <c r="K515" s="268"/>
      <c r="L515" s="274"/>
      <c r="M515" s="275"/>
      <c r="N515" s="276"/>
      <c r="P515" s="291" t="str">
        <f>IF(R515 = "", "", COUNT($R$4:R515))</f>
        <v/>
      </c>
      <c r="Q515" s="291" t="str">
        <f t="shared" si="57"/>
        <v/>
      </c>
      <c r="R515" s="292" t="str">
        <f t="shared" si="58"/>
        <v/>
      </c>
      <c r="S515" s="293" t="str">
        <f t="shared" si="60"/>
        <v/>
      </c>
      <c r="T515" s="294" t="str">
        <f t="shared" si="61"/>
        <v/>
      </c>
      <c r="U515" s="295" t="str">
        <f t="shared" si="62"/>
        <v/>
      </c>
      <c r="V515" s="296" t="str">
        <f t="shared" si="63"/>
        <v/>
      </c>
      <c r="W515" s="8"/>
      <c r="AR515" s="2" t="str">
        <f t="shared" si="64"/>
        <v/>
      </c>
      <c r="AS515" s="2" t="str">
        <f t="shared" si="59"/>
        <v/>
      </c>
      <c r="AT515" s="2" t="str">
        <f>IF(AR515="","",IF(AND(H515&gt;='Intersection Mileposts'!$F$5,H515&lt;='Intersection Mileposts'!$G$5),"Y",IF(AND(H515&gt;='Intersection Mileposts'!$F$6,H515&lt;='Intersection Mileposts'!$G$6),"Y",IF(AND(H515&gt;='Intersection Mileposts'!$F$7,H515&lt;='Intersection Mileposts'!$G$7),"Y",IF(AND(H515&gt;='Intersection Mileposts'!$F$8,H515&lt;='Intersection Mileposts'!$G$8),"Y",IF(AND(H515&gt;='Intersection Mileposts'!$F$9,H515&lt;='Intersection Mileposts'!$G$9),"Y",IF(AND(H515&gt;='Intersection Mileposts'!$F$10,H515&lt;='Intersection Mileposts'!$G$10),"Y",IF(AND(H515&gt;='Intersection Mileposts'!$F$11,H515&lt;='Intersection Mileposts'!$G$11),"Y",IF(AND(H515&gt;='Intersection Mileposts'!$F$12,H515&lt;='Intersection Mileposts'!$G$12),"Y",IF(AND(H515&gt;='Intersection Mileposts'!$F$13,H515&lt;='Intersection Mileposts'!$G$13),"Y",IF(AND(H515&gt;='Intersection Mileposts'!$F$14,H515&lt;='Intersection Mileposts'!$G$14),"Y",IF(AND(H515&gt;='Intersection Mileposts'!$F$15,H515&lt;='Intersection Mileposts'!$G$15),"Y",IF(AND(H515&gt;='Intersection Mileposts'!$F$16,H515&lt;='Intersection Mileposts'!$G$16),"Y",IF(AND(H515&gt;='Intersection Mileposts'!$F$17,H515&lt;='Intersection Mileposts'!$G$17),"Y",IF(AND(H515&gt;='Intersection Mileposts'!$F$18,H515&lt;='Intersection Mileposts'!$G$18),"Y",IF(AND(H515&gt;='Intersection Mileposts'!$F$19,H515&lt;='Intersection Mileposts'!$G$19),"Y",IF(AND(H515&gt;='Intersection Mileposts'!$F$20,H515&lt;='Intersection Mileposts'!$G$20),"Y",IF(AND(H515&gt;='Intersection Mileposts'!$F$21,H515&lt;='Intersection Mileposts'!$G$21),"Y",IF(AND(H515&gt;='Intersection Mileposts'!$F$22,H515&lt;='Intersection Mileposts'!$G$22),"Y",IF(AND(H515&gt;='Intersection Mileposts'!$F$23,H515&lt;='Intersection Mileposts'!$G$23),"Y",IF(AND(H515&gt;='Intersection Mileposts'!$F$24,H515&lt;='Intersection Mileposts'!$G$24),"Y",IF(AND(H515&gt;='Intersection Mileposts'!$F$25,H515&lt;='Intersection Mileposts'!$G$25),"Y",IF(AND(H515&gt;='Intersection Mileposts'!$F$26,H515&lt;='Intersection Mileposts'!$G$26),"Y",IF(AND(H515&gt;='Intersection Mileposts'!$F$27,H515&lt;='Intersection Mileposts'!$G$27),"Y",IF(AND(H515&gt;='Intersection Mileposts'!$F$28,H515&lt;='Intersection Mileposts'!$G$28),"Y",IF(AND(H515&gt;='Intersection Mileposts'!$F$29,H515&lt;='Intersection Mileposts'!$G$29),"Y", IF(AND(H515&gt;='Intersection Mileposts'!$F$30,H515&lt;='Intersection Mileposts'!$G$30),"Y",IF(AND(H515&gt;='Intersection Mileposts'!$F$31,H515&lt;='Intersection Mileposts'!$G$31),"Y",IF(AND(H515&gt;='Intersection Mileposts'!$F$32,H515&lt;='Intersection Mileposts'!$G$32),"Y",IF(AND(H515&gt;='Intersection Mileposts'!$F$33,H515&lt;='Intersection Mileposts'!$G$33),"Y",IF(AND(H515&gt;='Intersection Mileposts'!$F$34,H515&lt;='Intersection Mileposts'!$G$34),"Y",IF(AND(H515&gt;='Intersection Mileposts'!$F$35,H515&lt;='Intersection Mileposts'!$G$35),"Y",IF(AND(H515&gt;='Intersection Mileposts'!$F$36,H515&lt;='Intersection Mileposts'!$G$36),"Y",IF(AND(H515&gt;='Intersection Mileposts'!$F$37,H515&lt;='Intersection Mileposts'!$G$37),"Y",IF(AND(H515&gt;='Intersection Mileposts'!$F$38,H515&lt;='Intersection Mileposts'!$G$38),"Y",IF(AND(H515&gt;='Intersection Mileposts'!$F$39,H515&lt;='Intersection Mileposts'!$G$39),"Y","N"))))))))))))))))))))))))))))))))))))</f>
        <v/>
      </c>
    </row>
    <row r="516" spans="1:46" x14ac:dyDescent="0.35">
      <c r="A516" s="271"/>
      <c r="B516" s="269"/>
      <c r="C516" s="270"/>
      <c r="D516" s="270"/>
      <c r="E516" s="270"/>
      <c r="F516" s="270"/>
      <c r="G516" s="272"/>
      <c r="H516" s="273"/>
      <c r="I516" s="271"/>
      <c r="J516" s="268"/>
      <c r="K516" s="268"/>
      <c r="L516" s="274"/>
      <c r="M516" s="275"/>
      <c r="N516" s="276"/>
      <c r="P516" s="291" t="str">
        <f>IF(R516 = "", "", COUNT($R$4:R516))</f>
        <v/>
      </c>
      <c r="Q516" s="291" t="str">
        <f t="shared" ref="Q516:Q579" si="65">IF(B516="", "", YEAR(B516))</f>
        <v/>
      </c>
      <c r="R516" s="292" t="str">
        <f t="shared" ref="R516:R579" si="66">IF(A516="", "", IF(G516="",1,IF(G516="O",1,IF(G516="C",8.4,IF(G516="B",8.4,IF(G516="A",76.8,IF(G516="K",76.8,"ERR")))))))</f>
        <v/>
      </c>
      <c r="S516" s="293" t="str">
        <f t="shared" si="60"/>
        <v/>
      </c>
      <c r="T516" s="294" t="str">
        <f t="shared" si="61"/>
        <v/>
      </c>
      <c r="U516" s="295" t="str">
        <f t="shared" si="62"/>
        <v/>
      </c>
      <c r="V516" s="296" t="str">
        <f t="shared" si="63"/>
        <v/>
      </c>
      <c r="W516" s="8"/>
      <c r="AR516" s="2" t="str">
        <f t="shared" si="64"/>
        <v/>
      </c>
      <c r="AS516" s="2" t="str">
        <f t="shared" ref="AS516:AS579" si="67">IF(OR(M516="Y",N516="Y"),"Y","")</f>
        <v/>
      </c>
      <c r="AT516" s="2" t="str">
        <f>IF(AR516="","",IF(AND(H516&gt;='Intersection Mileposts'!$F$5,H516&lt;='Intersection Mileposts'!$G$5),"Y",IF(AND(H516&gt;='Intersection Mileposts'!$F$6,H516&lt;='Intersection Mileposts'!$G$6),"Y",IF(AND(H516&gt;='Intersection Mileposts'!$F$7,H516&lt;='Intersection Mileposts'!$G$7),"Y",IF(AND(H516&gt;='Intersection Mileposts'!$F$8,H516&lt;='Intersection Mileposts'!$G$8),"Y",IF(AND(H516&gt;='Intersection Mileposts'!$F$9,H516&lt;='Intersection Mileposts'!$G$9),"Y",IF(AND(H516&gt;='Intersection Mileposts'!$F$10,H516&lt;='Intersection Mileposts'!$G$10),"Y",IF(AND(H516&gt;='Intersection Mileposts'!$F$11,H516&lt;='Intersection Mileposts'!$G$11),"Y",IF(AND(H516&gt;='Intersection Mileposts'!$F$12,H516&lt;='Intersection Mileposts'!$G$12),"Y",IF(AND(H516&gt;='Intersection Mileposts'!$F$13,H516&lt;='Intersection Mileposts'!$G$13),"Y",IF(AND(H516&gt;='Intersection Mileposts'!$F$14,H516&lt;='Intersection Mileposts'!$G$14),"Y",IF(AND(H516&gt;='Intersection Mileposts'!$F$15,H516&lt;='Intersection Mileposts'!$G$15),"Y",IF(AND(H516&gt;='Intersection Mileposts'!$F$16,H516&lt;='Intersection Mileposts'!$G$16),"Y",IF(AND(H516&gt;='Intersection Mileposts'!$F$17,H516&lt;='Intersection Mileposts'!$G$17),"Y",IF(AND(H516&gt;='Intersection Mileposts'!$F$18,H516&lt;='Intersection Mileposts'!$G$18),"Y",IF(AND(H516&gt;='Intersection Mileposts'!$F$19,H516&lt;='Intersection Mileposts'!$G$19),"Y",IF(AND(H516&gt;='Intersection Mileposts'!$F$20,H516&lt;='Intersection Mileposts'!$G$20),"Y",IF(AND(H516&gt;='Intersection Mileposts'!$F$21,H516&lt;='Intersection Mileposts'!$G$21),"Y",IF(AND(H516&gt;='Intersection Mileposts'!$F$22,H516&lt;='Intersection Mileposts'!$G$22),"Y",IF(AND(H516&gt;='Intersection Mileposts'!$F$23,H516&lt;='Intersection Mileposts'!$G$23),"Y",IF(AND(H516&gt;='Intersection Mileposts'!$F$24,H516&lt;='Intersection Mileposts'!$G$24),"Y",IF(AND(H516&gt;='Intersection Mileposts'!$F$25,H516&lt;='Intersection Mileposts'!$G$25),"Y",IF(AND(H516&gt;='Intersection Mileposts'!$F$26,H516&lt;='Intersection Mileposts'!$G$26),"Y",IF(AND(H516&gt;='Intersection Mileposts'!$F$27,H516&lt;='Intersection Mileposts'!$G$27),"Y",IF(AND(H516&gt;='Intersection Mileposts'!$F$28,H516&lt;='Intersection Mileposts'!$G$28),"Y",IF(AND(H516&gt;='Intersection Mileposts'!$F$29,H516&lt;='Intersection Mileposts'!$G$29),"Y", IF(AND(H516&gt;='Intersection Mileposts'!$F$30,H516&lt;='Intersection Mileposts'!$G$30),"Y",IF(AND(H516&gt;='Intersection Mileposts'!$F$31,H516&lt;='Intersection Mileposts'!$G$31),"Y",IF(AND(H516&gt;='Intersection Mileposts'!$F$32,H516&lt;='Intersection Mileposts'!$G$32),"Y",IF(AND(H516&gt;='Intersection Mileposts'!$F$33,H516&lt;='Intersection Mileposts'!$G$33),"Y",IF(AND(H516&gt;='Intersection Mileposts'!$F$34,H516&lt;='Intersection Mileposts'!$G$34),"Y",IF(AND(H516&gt;='Intersection Mileposts'!$F$35,H516&lt;='Intersection Mileposts'!$G$35),"Y",IF(AND(H516&gt;='Intersection Mileposts'!$F$36,H516&lt;='Intersection Mileposts'!$G$36),"Y",IF(AND(H516&gt;='Intersection Mileposts'!$F$37,H516&lt;='Intersection Mileposts'!$G$37),"Y",IF(AND(H516&gt;='Intersection Mileposts'!$F$38,H516&lt;='Intersection Mileposts'!$G$38),"Y",IF(AND(H516&gt;='Intersection Mileposts'!$F$39,H516&lt;='Intersection Mileposts'!$G$39),"Y","N"))))))))))))))))))))))))))))))))))))</f>
        <v/>
      </c>
    </row>
    <row r="517" spans="1:46" x14ac:dyDescent="0.35">
      <c r="A517" s="271"/>
      <c r="B517" s="269"/>
      <c r="C517" s="270"/>
      <c r="D517" s="270"/>
      <c r="E517" s="270"/>
      <c r="F517" s="270"/>
      <c r="G517" s="272"/>
      <c r="H517" s="273"/>
      <c r="I517" s="271"/>
      <c r="J517" s="268"/>
      <c r="K517" s="268"/>
      <c r="L517" s="274"/>
      <c r="M517" s="275"/>
      <c r="N517" s="276"/>
      <c r="P517" s="291" t="str">
        <f>IF(R517 = "", "", COUNT($R$4:R517))</f>
        <v/>
      </c>
      <c r="Q517" s="291" t="str">
        <f t="shared" si="65"/>
        <v/>
      </c>
      <c r="R517" s="292" t="str">
        <f t="shared" si="66"/>
        <v/>
      </c>
      <c r="S517" s="293" t="str">
        <f t="shared" ref="S517:S580" si="68">IF(M517&lt;&gt;"",R517,"")</f>
        <v/>
      </c>
      <c r="T517" s="294" t="str">
        <f t="shared" ref="T517:T580" si="69">IF(IF(M517&lt;&gt;"",G517,"")=0, "O", IF(M517&lt;&gt;"",G517,""))</f>
        <v/>
      </c>
      <c r="U517" s="295" t="str">
        <f t="shared" ref="U517:U580" si="70">IF(N517&lt;&gt;"",R517,"")</f>
        <v/>
      </c>
      <c r="V517" s="296" t="str">
        <f t="shared" ref="V517:V580" si="71">IF(IF(N517&lt;&gt;"",G517,"")=0, "O", IF(N517&lt;&gt;"",G517,""))</f>
        <v/>
      </c>
      <c r="W517" s="8"/>
      <c r="AR517" s="2" t="str">
        <f t="shared" ref="AR517:AR580" si="72">IF(P517&gt;0, P517, "")</f>
        <v/>
      </c>
      <c r="AS517" s="2" t="str">
        <f t="shared" si="67"/>
        <v/>
      </c>
      <c r="AT517" s="2" t="str">
        <f>IF(AR517="","",IF(AND(H517&gt;='Intersection Mileposts'!$F$5,H517&lt;='Intersection Mileposts'!$G$5),"Y",IF(AND(H517&gt;='Intersection Mileposts'!$F$6,H517&lt;='Intersection Mileposts'!$G$6),"Y",IF(AND(H517&gt;='Intersection Mileposts'!$F$7,H517&lt;='Intersection Mileposts'!$G$7),"Y",IF(AND(H517&gt;='Intersection Mileposts'!$F$8,H517&lt;='Intersection Mileposts'!$G$8),"Y",IF(AND(H517&gt;='Intersection Mileposts'!$F$9,H517&lt;='Intersection Mileposts'!$G$9),"Y",IF(AND(H517&gt;='Intersection Mileposts'!$F$10,H517&lt;='Intersection Mileposts'!$G$10),"Y",IF(AND(H517&gt;='Intersection Mileposts'!$F$11,H517&lt;='Intersection Mileposts'!$G$11),"Y",IF(AND(H517&gt;='Intersection Mileposts'!$F$12,H517&lt;='Intersection Mileposts'!$G$12),"Y",IF(AND(H517&gt;='Intersection Mileposts'!$F$13,H517&lt;='Intersection Mileposts'!$G$13),"Y",IF(AND(H517&gt;='Intersection Mileposts'!$F$14,H517&lt;='Intersection Mileposts'!$G$14),"Y",IF(AND(H517&gt;='Intersection Mileposts'!$F$15,H517&lt;='Intersection Mileposts'!$G$15),"Y",IF(AND(H517&gt;='Intersection Mileposts'!$F$16,H517&lt;='Intersection Mileposts'!$G$16),"Y",IF(AND(H517&gt;='Intersection Mileposts'!$F$17,H517&lt;='Intersection Mileposts'!$G$17),"Y",IF(AND(H517&gt;='Intersection Mileposts'!$F$18,H517&lt;='Intersection Mileposts'!$G$18),"Y",IF(AND(H517&gt;='Intersection Mileposts'!$F$19,H517&lt;='Intersection Mileposts'!$G$19),"Y",IF(AND(H517&gt;='Intersection Mileposts'!$F$20,H517&lt;='Intersection Mileposts'!$G$20),"Y",IF(AND(H517&gt;='Intersection Mileposts'!$F$21,H517&lt;='Intersection Mileposts'!$G$21),"Y",IF(AND(H517&gt;='Intersection Mileposts'!$F$22,H517&lt;='Intersection Mileposts'!$G$22),"Y",IF(AND(H517&gt;='Intersection Mileposts'!$F$23,H517&lt;='Intersection Mileposts'!$G$23),"Y",IF(AND(H517&gt;='Intersection Mileposts'!$F$24,H517&lt;='Intersection Mileposts'!$G$24),"Y",IF(AND(H517&gt;='Intersection Mileposts'!$F$25,H517&lt;='Intersection Mileposts'!$G$25),"Y",IF(AND(H517&gt;='Intersection Mileposts'!$F$26,H517&lt;='Intersection Mileposts'!$G$26),"Y",IF(AND(H517&gt;='Intersection Mileposts'!$F$27,H517&lt;='Intersection Mileposts'!$G$27),"Y",IF(AND(H517&gt;='Intersection Mileposts'!$F$28,H517&lt;='Intersection Mileposts'!$G$28),"Y",IF(AND(H517&gt;='Intersection Mileposts'!$F$29,H517&lt;='Intersection Mileposts'!$G$29),"Y", IF(AND(H517&gt;='Intersection Mileposts'!$F$30,H517&lt;='Intersection Mileposts'!$G$30),"Y",IF(AND(H517&gt;='Intersection Mileposts'!$F$31,H517&lt;='Intersection Mileposts'!$G$31),"Y",IF(AND(H517&gt;='Intersection Mileposts'!$F$32,H517&lt;='Intersection Mileposts'!$G$32),"Y",IF(AND(H517&gt;='Intersection Mileposts'!$F$33,H517&lt;='Intersection Mileposts'!$G$33),"Y",IF(AND(H517&gt;='Intersection Mileposts'!$F$34,H517&lt;='Intersection Mileposts'!$G$34),"Y",IF(AND(H517&gt;='Intersection Mileposts'!$F$35,H517&lt;='Intersection Mileposts'!$G$35),"Y",IF(AND(H517&gt;='Intersection Mileposts'!$F$36,H517&lt;='Intersection Mileposts'!$G$36),"Y",IF(AND(H517&gt;='Intersection Mileposts'!$F$37,H517&lt;='Intersection Mileposts'!$G$37),"Y",IF(AND(H517&gt;='Intersection Mileposts'!$F$38,H517&lt;='Intersection Mileposts'!$G$38),"Y",IF(AND(H517&gt;='Intersection Mileposts'!$F$39,H517&lt;='Intersection Mileposts'!$G$39),"Y","N"))))))))))))))))))))))))))))))))))))</f>
        <v/>
      </c>
    </row>
    <row r="518" spans="1:46" x14ac:dyDescent="0.35">
      <c r="A518" s="271"/>
      <c r="B518" s="269"/>
      <c r="C518" s="270"/>
      <c r="D518" s="270"/>
      <c r="E518" s="270"/>
      <c r="F518" s="270"/>
      <c r="G518" s="272"/>
      <c r="H518" s="273"/>
      <c r="I518" s="271"/>
      <c r="J518" s="268"/>
      <c r="K518" s="268"/>
      <c r="L518" s="274"/>
      <c r="M518" s="275"/>
      <c r="N518" s="276"/>
      <c r="P518" s="291" t="str">
        <f>IF(R518 = "", "", COUNT($R$4:R518))</f>
        <v/>
      </c>
      <c r="Q518" s="291" t="str">
        <f t="shared" si="65"/>
        <v/>
      </c>
      <c r="R518" s="292" t="str">
        <f t="shared" si="66"/>
        <v/>
      </c>
      <c r="S518" s="293" t="str">
        <f t="shared" si="68"/>
        <v/>
      </c>
      <c r="T518" s="294" t="str">
        <f t="shared" si="69"/>
        <v/>
      </c>
      <c r="U518" s="295" t="str">
        <f t="shared" si="70"/>
        <v/>
      </c>
      <c r="V518" s="296" t="str">
        <f t="shared" si="71"/>
        <v/>
      </c>
      <c r="W518" s="8"/>
      <c r="AR518" s="2" t="str">
        <f t="shared" si="72"/>
        <v/>
      </c>
      <c r="AS518" s="2" t="str">
        <f t="shared" si="67"/>
        <v/>
      </c>
      <c r="AT518" s="2" t="str">
        <f>IF(AR518="","",IF(AND(H518&gt;='Intersection Mileposts'!$F$5,H518&lt;='Intersection Mileposts'!$G$5),"Y",IF(AND(H518&gt;='Intersection Mileposts'!$F$6,H518&lt;='Intersection Mileposts'!$G$6),"Y",IF(AND(H518&gt;='Intersection Mileposts'!$F$7,H518&lt;='Intersection Mileposts'!$G$7),"Y",IF(AND(H518&gt;='Intersection Mileposts'!$F$8,H518&lt;='Intersection Mileposts'!$G$8),"Y",IF(AND(H518&gt;='Intersection Mileposts'!$F$9,H518&lt;='Intersection Mileposts'!$G$9),"Y",IF(AND(H518&gt;='Intersection Mileposts'!$F$10,H518&lt;='Intersection Mileposts'!$G$10),"Y",IF(AND(H518&gt;='Intersection Mileposts'!$F$11,H518&lt;='Intersection Mileposts'!$G$11),"Y",IF(AND(H518&gt;='Intersection Mileposts'!$F$12,H518&lt;='Intersection Mileposts'!$G$12),"Y",IF(AND(H518&gt;='Intersection Mileposts'!$F$13,H518&lt;='Intersection Mileposts'!$G$13),"Y",IF(AND(H518&gt;='Intersection Mileposts'!$F$14,H518&lt;='Intersection Mileposts'!$G$14),"Y",IF(AND(H518&gt;='Intersection Mileposts'!$F$15,H518&lt;='Intersection Mileposts'!$G$15),"Y",IF(AND(H518&gt;='Intersection Mileposts'!$F$16,H518&lt;='Intersection Mileposts'!$G$16),"Y",IF(AND(H518&gt;='Intersection Mileposts'!$F$17,H518&lt;='Intersection Mileposts'!$G$17),"Y",IF(AND(H518&gt;='Intersection Mileposts'!$F$18,H518&lt;='Intersection Mileposts'!$G$18),"Y",IF(AND(H518&gt;='Intersection Mileposts'!$F$19,H518&lt;='Intersection Mileposts'!$G$19),"Y",IF(AND(H518&gt;='Intersection Mileposts'!$F$20,H518&lt;='Intersection Mileposts'!$G$20),"Y",IF(AND(H518&gt;='Intersection Mileposts'!$F$21,H518&lt;='Intersection Mileposts'!$G$21),"Y",IF(AND(H518&gt;='Intersection Mileposts'!$F$22,H518&lt;='Intersection Mileposts'!$G$22),"Y",IF(AND(H518&gt;='Intersection Mileposts'!$F$23,H518&lt;='Intersection Mileposts'!$G$23),"Y",IF(AND(H518&gt;='Intersection Mileposts'!$F$24,H518&lt;='Intersection Mileposts'!$G$24),"Y",IF(AND(H518&gt;='Intersection Mileposts'!$F$25,H518&lt;='Intersection Mileposts'!$G$25),"Y",IF(AND(H518&gt;='Intersection Mileposts'!$F$26,H518&lt;='Intersection Mileposts'!$G$26),"Y",IF(AND(H518&gt;='Intersection Mileposts'!$F$27,H518&lt;='Intersection Mileposts'!$G$27),"Y",IF(AND(H518&gt;='Intersection Mileposts'!$F$28,H518&lt;='Intersection Mileposts'!$G$28),"Y",IF(AND(H518&gt;='Intersection Mileposts'!$F$29,H518&lt;='Intersection Mileposts'!$G$29),"Y", IF(AND(H518&gt;='Intersection Mileposts'!$F$30,H518&lt;='Intersection Mileposts'!$G$30),"Y",IF(AND(H518&gt;='Intersection Mileposts'!$F$31,H518&lt;='Intersection Mileposts'!$G$31),"Y",IF(AND(H518&gt;='Intersection Mileposts'!$F$32,H518&lt;='Intersection Mileposts'!$G$32),"Y",IF(AND(H518&gt;='Intersection Mileposts'!$F$33,H518&lt;='Intersection Mileposts'!$G$33),"Y",IF(AND(H518&gt;='Intersection Mileposts'!$F$34,H518&lt;='Intersection Mileposts'!$G$34),"Y",IF(AND(H518&gt;='Intersection Mileposts'!$F$35,H518&lt;='Intersection Mileposts'!$G$35),"Y",IF(AND(H518&gt;='Intersection Mileposts'!$F$36,H518&lt;='Intersection Mileposts'!$G$36),"Y",IF(AND(H518&gt;='Intersection Mileposts'!$F$37,H518&lt;='Intersection Mileposts'!$G$37),"Y",IF(AND(H518&gt;='Intersection Mileposts'!$F$38,H518&lt;='Intersection Mileposts'!$G$38),"Y",IF(AND(H518&gt;='Intersection Mileposts'!$F$39,H518&lt;='Intersection Mileposts'!$G$39),"Y","N"))))))))))))))))))))))))))))))))))))</f>
        <v/>
      </c>
    </row>
    <row r="519" spans="1:46" x14ac:dyDescent="0.35">
      <c r="A519" s="271"/>
      <c r="B519" s="269"/>
      <c r="C519" s="270"/>
      <c r="D519" s="270"/>
      <c r="E519" s="270"/>
      <c r="F519" s="270"/>
      <c r="G519" s="272"/>
      <c r="H519" s="273"/>
      <c r="I519" s="271"/>
      <c r="J519" s="268"/>
      <c r="K519" s="268"/>
      <c r="L519" s="274"/>
      <c r="M519" s="275"/>
      <c r="N519" s="276"/>
      <c r="P519" s="291" t="str">
        <f>IF(R519 = "", "", COUNT($R$4:R519))</f>
        <v/>
      </c>
      <c r="Q519" s="291" t="str">
        <f t="shared" si="65"/>
        <v/>
      </c>
      <c r="R519" s="292" t="str">
        <f t="shared" si="66"/>
        <v/>
      </c>
      <c r="S519" s="293" t="str">
        <f t="shared" si="68"/>
        <v/>
      </c>
      <c r="T519" s="294" t="str">
        <f t="shared" si="69"/>
        <v/>
      </c>
      <c r="U519" s="295" t="str">
        <f t="shared" si="70"/>
        <v/>
      </c>
      <c r="V519" s="296" t="str">
        <f t="shared" si="71"/>
        <v/>
      </c>
      <c r="W519" s="8"/>
      <c r="AR519" s="2" t="str">
        <f t="shared" si="72"/>
        <v/>
      </c>
      <c r="AS519" s="2" t="str">
        <f t="shared" si="67"/>
        <v/>
      </c>
      <c r="AT519" s="2" t="str">
        <f>IF(AR519="","",IF(AND(H519&gt;='Intersection Mileposts'!$F$5,H519&lt;='Intersection Mileposts'!$G$5),"Y",IF(AND(H519&gt;='Intersection Mileposts'!$F$6,H519&lt;='Intersection Mileposts'!$G$6),"Y",IF(AND(H519&gt;='Intersection Mileposts'!$F$7,H519&lt;='Intersection Mileposts'!$G$7),"Y",IF(AND(H519&gt;='Intersection Mileposts'!$F$8,H519&lt;='Intersection Mileposts'!$G$8),"Y",IF(AND(H519&gt;='Intersection Mileposts'!$F$9,H519&lt;='Intersection Mileposts'!$G$9),"Y",IF(AND(H519&gt;='Intersection Mileposts'!$F$10,H519&lt;='Intersection Mileposts'!$G$10),"Y",IF(AND(H519&gt;='Intersection Mileposts'!$F$11,H519&lt;='Intersection Mileposts'!$G$11),"Y",IF(AND(H519&gt;='Intersection Mileposts'!$F$12,H519&lt;='Intersection Mileposts'!$G$12),"Y",IF(AND(H519&gt;='Intersection Mileposts'!$F$13,H519&lt;='Intersection Mileposts'!$G$13),"Y",IF(AND(H519&gt;='Intersection Mileposts'!$F$14,H519&lt;='Intersection Mileposts'!$G$14),"Y",IF(AND(H519&gt;='Intersection Mileposts'!$F$15,H519&lt;='Intersection Mileposts'!$G$15),"Y",IF(AND(H519&gt;='Intersection Mileposts'!$F$16,H519&lt;='Intersection Mileposts'!$G$16),"Y",IF(AND(H519&gt;='Intersection Mileposts'!$F$17,H519&lt;='Intersection Mileposts'!$G$17),"Y",IF(AND(H519&gt;='Intersection Mileposts'!$F$18,H519&lt;='Intersection Mileposts'!$G$18),"Y",IF(AND(H519&gt;='Intersection Mileposts'!$F$19,H519&lt;='Intersection Mileposts'!$G$19),"Y",IF(AND(H519&gt;='Intersection Mileposts'!$F$20,H519&lt;='Intersection Mileposts'!$G$20),"Y",IF(AND(H519&gt;='Intersection Mileposts'!$F$21,H519&lt;='Intersection Mileposts'!$G$21),"Y",IF(AND(H519&gt;='Intersection Mileposts'!$F$22,H519&lt;='Intersection Mileposts'!$G$22),"Y",IF(AND(H519&gt;='Intersection Mileposts'!$F$23,H519&lt;='Intersection Mileposts'!$G$23),"Y",IF(AND(H519&gt;='Intersection Mileposts'!$F$24,H519&lt;='Intersection Mileposts'!$G$24),"Y",IF(AND(H519&gt;='Intersection Mileposts'!$F$25,H519&lt;='Intersection Mileposts'!$G$25),"Y",IF(AND(H519&gt;='Intersection Mileposts'!$F$26,H519&lt;='Intersection Mileposts'!$G$26),"Y",IF(AND(H519&gt;='Intersection Mileposts'!$F$27,H519&lt;='Intersection Mileposts'!$G$27),"Y",IF(AND(H519&gt;='Intersection Mileposts'!$F$28,H519&lt;='Intersection Mileposts'!$G$28),"Y",IF(AND(H519&gt;='Intersection Mileposts'!$F$29,H519&lt;='Intersection Mileposts'!$G$29),"Y", IF(AND(H519&gt;='Intersection Mileposts'!$F$30,H519&lt;='Intersection Mileposts'!$G$30),"Y",IF(AND(H519&gt;='Intersection Mileposts'!$F$31,H519&lt;='Intersection Mileposts'!$G$31),"Y",IF(AND(H519&gt;='Intersection Mileposts'!$F$32,H519&lt;='Intersection Mileposts'!$G$32),"Y",IF(AND(H519&gt;='Intersection Mileposts'!$F$33,H519&lt;='Intersection Mileposts'!$G$33),"Y",IF(AND(H519&gt;='Intersection Mileposts'!$F$34,H519&lt;='Intersection Mileposts'!$G$34),"Y",IF(AND(H519&gt;='Intersection Mileposts'!$F$35,H519&lt;='Intersection Mileposts'!$G$35),"Y",IF(AND(H519&gt;='Intersection Mileposts'!$F$36,H519&lt;='Intersection Mileposts'!$G$36),"Y",IF(AND(H519&gt;='Intersection Mileposts'!$F$37,H519&lt;='Intersection Mileposts'!$G$37),"Y",IF(AND(H519&gt;='Intersection Mileposts'!$F$38,H519&lt;='Intersection Mileposts'!$G$38),"Y",IF(AND(H519&gt;='Intersection Mileposts'!$F$39,H519&lt;='Intersection Mileposts'!$G$39),"Y","N"))))))))))))))))))))))))))))))))))))</f>
        <v/>
      </c>
    </row>
    <row r="520" spans="1:46" x14ac:dyDescent="0.35">
      <c r="A520" s="271"/>
      <c r="B520" s="269"/>
      <c r="C520" s="270"/>
      <c r="D520" s="270"/>
      <c r="E520" s="270"/>
      <c r="F520" s="270"/>
      <c r="G520" s="272"/>
      <c r="H520" s="273"/>
      <c r="I520" s="271"/>
      <c r="J520" s="268"/>
      <c r="K520" s="268"/>
      <c r="L520" s="274"/>
      <c r="M520" s="275"/>
      <c r="N520" s="276"/>
      <c r="P520" s="291" t="str">
        <f>IF(R520 = "", "", COUNT($R$4:R520))</f>
        <v/>
      </c>
      <c r="Q520" s="291" t="str">
        <f t="shared" si="65"/>
        <v/>
      </c>
      <c r="R520" s="292" t="str">
        <f t="shared" si="66"/>
        <v/>
      </c>
      <c r="S520" s="293" t="str">
        <f t="shared" si="68"/>
        <v/>
      </c>
      <c r="T520" s="294" t="str">
        <f t="shared" si="69"/>
        <v/>
      </c>
      <c r="U520" s="295" t="str">
        <f t="shared" si="70"/>
        <v/>
      </c>
      <c r="V520" s="296" t="str">
        <f t="shared" si="71"/>
        <v/>
      </c>
      <c r="W520" s="8"/>
      <c r="AR520" s="2" t="str">
        <f t="shared" si="72"/>
        <v/>
      </c>
      <c r="AS520" s="2" t="str">
        <f t="shared" si="67"/>
        <v/>
      </c>
      <c r="AT520" s="2" t="str">
        <f>IF(AR520="","",IF(AND(H520&gt;='Intersection Mileposts'!$F$5,H520&lt;='Intersection Mileposts'!$G$5),"Y",IF(AND(H520&gt;='Intersection Mileposts'!$F$6,H520&lt;='Intersection Mileposts'!$G$6),"Y",IF(AND(H520&gt;='Intersection Mileposts'!$F$7,H520&lt;='Intersection Mileposts'!$G$7),"Y",IF(AND(H520&gt;='Intersection Mileposts'!$F$8,H520&lt;='Intersection Mileposts'!$G$8),"Y",IF(AND(H520&gt;='Intersection Mileposts'!$F$9,H520&lt;='Intersection Mileposts'!$G$9),"Y",IF(AND(H520&gt;='Intersection Mileposts'!$F$10,H520&lt;='Intersection Mileposts'!$G$10),"Y",IF(AND(H520&gt;='Intersection Mileposts'!$F$11,H520&lt;='Intersection Mileposts'!$G$11),"Y",IF(AND(H520&gt;='Intersection Mileposts'!$F$12,H520&lt;='Intersection Mileposts'!$G$12),"Y",IF(AND(H520&gt;='Intersection Mileposts'!$F$13,H520&lt;='Intersection Mileposts'!$G$13),"Y",IF(AND(H520&gt;='Intersection Mileposts'!$F$14,H520&lt;='Intersection Mileposts'!$G$14),"Y",IF(AND(H520&gt;='Intersection Mileposts'!$F$15,H520&lt;='Intersection Mileposts'!$G$15),"Y",IF(AND(H520&gt;='Intersection Mileposts'!$F$16,H520&lt;='Intersection Mileposts'!$G$16),"Y",IF(AND(H520&gt;='Intersection Mileposts'!$F$17,H520&lt;='Intersection Mileposts'!$G$17),"Y",IF(AND(H520&gt;='Intersection Mileposts'!$F$18,H520&lt;='Intersection Mileposts'!$G$18),"Y",IF(AND(H520&gt;='Intersection Mileposts'!$F$19,H520&lt;='Intersection Mileposts'!$G$19),"Y",IF(AND(H520&gt;='Intersection Mileposts'!$F$20,H520&lt;='Intersection Mileposts'!$G$20),"Y",IF(AND(H520&gt;='Intersection Mileposts'!$F$21,H520&lt;='Intersection Mileposts'!$G$21),"Y",IF(AND(H520&gt;='Intersection Mileposts'!$F$22,H520&lt;='Intersection Mileposts'!$G$22),"Y",IF(AND(H520&gt;='Intersection Mileposts'!$F$23,H520&lt;='Intersection Mileposts'!$G$23),"Y",IF(AND(H520&gt;='Intersection Mileposts'!$F$24,H520&lt;='Intersection Mileposts'!$G$24),"Y",IF(AND(H520&gt;='Intersection Mileposts'!$F$25,H520&lt;='Intersection Mileposts'!$G$25),"Y",IF(AND(H520&gt;='Intersection Mileposts'!$F$26,H520&lt;='Intersection Mileposts'!$G$26),"Y",IF(AND(H520&gt;='Intersection Mileposts'!$F$27,H520&lt;='Intersection Mileposts'!$G$27),"Y",IF(AND(H520&gt;='Intersection Mileposts'!$F$28,H520&lt;='Intersection Mileposts'!$G$28),"Y",IF(AND(H520&gt;='Intersection Mileposts'!$F$29,H520&lt;='Intersection Mileposts'!$G$29),"Y", IF(AND(H520&gt;='Intersection Mileposts'!$F$30,H520&lt;='Intersection Mileposts'!$G$30),"Y",IF(AND(H520&gt;='Intersection Mileposts'!$F$31,H520&lt;='Intersection Mileposts'!$G$31),"Y",IF(AND(H520&gt;='Intersection Mileposts'!$F$32,H520&lt;='Intersection Mileposts'!$G$32),"Y",IF(AND(H520&gt;='Intersection Mileposts'!$F$33,H520&lt;='Intersection Mileposts'!$G$33),"Y",IF(AND(H520&gt;='Intersection Mileposts'!$F$34,H520&lt;='Intersection Mileposts'!$G$34),"Y",IF(AND(H520&gt;='Intersection Mileposts'!$F$35,H520&lt;='Intersection Mileposts'!$G$35),"Y",IF(AND(H520&gt;='Intersection Mileposts'!$F$36,H520&lt;='Intersection Mileposts'!$G$36),"Y",IF(AND(H520&gt;='Intersection Mileposts'!$F$37,H520&lt;='Intersection Mileposts'!$G$37),"Y",IF(AND(H520&gt;='Intersection Mileposts'!$F$38,H520&lt;='Intersection Mileposts'!$G$38),"Y",IF(AND(H520&gt;='Intersection Mileposts'!$F$39,H520&lt;='Intersection Mileposts'!$G$39),"Y","N"))))))))))))))))))))))))))))))))))))</f>
        <v/>
      </c>
    </row>
    <row r="521" spans="1:46" x14ac:dyDescent="0.35">
      <c r="A521" s="271"/>
      <c r="B521" s="269"/>
      <c r="C521" s="270"/>
      <c r="D521" s="270"/>
      <c r="E521" s="270"/>
      <c r="F521" s="270"/>
      <c r="G521" s="272"/>
      <c r="H521" s="273"/>
      <c r="I521" s="271"/>
      <c r="J521" s="268"/>
      <c r="K521" s="268"/>
      <c r="L521" s="274"/>
      <c r="M521" s="275"/>
      <c r="N521" s="276"/>
      <c r="P521" s="291" t="str">
        <f>IF(R521 = "", "", COUNT($R$4:R521))</f>
        <v/>
      </c>
      <c r="Q521" s="291" t="str">
        <f t="shared" si="65"/>
        <v/>
      </c>
      <c r="R521" s="292" t="str">
        <f t="shared" si="66"/>
        <v/>
      </c>
      <c r="S521" s="293" t="str">
        <f t="shared" si="68"/>
        <v/>
      </c>
      <c r="T521" s="294" t="str">
        <f t="shared" si="69"/>
        <v/>
      </c>
      <c r="U521" s="295" t="str">
        <f t="shared" si="70"/>
        <v/>
      </c>
      <c r="V521" s="296" t="str">
        <f t="shared" si="71"/>
        <v/>
      </c>
      <c r="W521" s="8"/>
      <c r="AR521" s="2" t="str">
        <f t="shared" si="72"/>
        <v/>
      </c>
      <c r="AS521" s="2" t="str">
        <f t="shared" si="67"/>
        <v/>
      </c>
      <c r="AT521" s="2" t="str">
        <f>IF(AR521="","",IF(AND(H521&gt;='Intersection Mileposts'!$F$5,H521&lt;='Intersection Mileposts'!$G$5),"Y",IF(AND(H521&gt;='Intersection Mileposts'!$F$6,H521&lt;='Intersection Mileposts'!$G$6),"Y",IF(AND(H521&gt;='Intersection Mileposts'!$F$7,H521&lt;='Intersection Mileposts'!$G$7),"Y",IF(AND(H521&gt;='Intersection Mileposts'!$F$8,H521&lt;='Intersection Mileposts'!$G$8),"Y",IF(AND(H521&gt;='Intersection Mileposts'!$F$9,H521&lt;='Intersection Mileposts'!$G$9),"Y",IF(AND(H521&gt;='Intersection Mileposts'!$F$10,H521&lt;='Intersection Mileposts'!$G$10),"Y",IF(AND(H521&gt;='Intersection Mileposts'!$F$11,H521&lt;='Intersection Mileposts'!$G$11),"Y",IF(AND(H521&gt;='Intersection Mileposts'!$F$12,H521&lt;='Intersection Mileposts'!$G$12),"Y",IF(AND(H521&gt;='Intersection Mileposts'!$F$13,H521&lt;='Intersection Mileposts'!$G$13),"Y",IF(AND(H521&gt;='Intersection Mileposts'!$F$14,H521&lt;='Intersection Mileposts'!$G$14),"Y",IF(AND(H521&gt;='Intersection Mileposts'!$F$15,H521&lt;='Intersection Mileposts'!$G$15),"Y",IF(AND(H521&gt;='Intersection Mileposts'!$F$16,H521&lt;='Intersection Mileposts'!$G$16),"Y",IF(AND(H521&gt;='Intersection Mileposts'!$F$17,H521&lt;='Intersection Mileposts'!$G$17),"Y",IF(AND(H521&gt;='Intersection Mileposts'!$F$18,H521&lt;='Intersection Mileposts'!$G$18),"Y",IF(AND(H521&gt;='Intersection Mileposts'!$F$19,H521&lt;='Intersection Mileposts'!$G$19),"Y",IF(AND(H521&gt;='Intersection Mileposts'!$F$20,H521&lt;='Intersection Mileposts'!$G$20),"Y",IF(AND(H521&gt;='Intersection Mileposts'!$F$21,H521&lt;='Intersection Mileposts'!$G$21),"Y",IF(AND(H521&gt;='Intersection Mileposts'!$F$22,H521&lt;='Intersection Mileposts'!$G$22),"Y",IF(AND(H521&gt;='Intersection Mileposts'!$F$23,H521&lt;='Intersection Mileposts'!$G$23),"Y",IF(AND(H521&gt;='Intersection Mileposts'!$F$24,H521&lt;='Intersection Mileposts'!$G$24),"Y",IF(AND(H521&gt;='Intersection Mileposts'!$F$25,H521&lt;='Intersection Mileposts'!$G$25),"Y",IF(AND(H521&gt;='Intersection Mileposts'!$F$26,H521&lt;='Intersection Mileposts'!$G$26),"Y",IF(AND(H521&gt;='Intersection Mileposts'!$F$27,H521&lt;='Intersection Mileposts'!$G$27),"Y",IF(AND(H521&gt;='Intersection Mileposts'!$F$28,H521&lt;='Intersection Mileposts'!$G$28),"Y",IF(AND(H521&gt;='Intersection Mileposts'!$F$29,H521&lt;='Intersection Mileposts'!$G$29),"Y", IF(AND(H521&gt;='Intersection Mileposts'!$F$30,H521&lt;='Intersection Mileposts'!$G$30),"Y",IF(AND(H521&gt;='Intersection Mileposts'!$F$31,H521&lt;='Intersection Mileposts'!$G$31),"Y",IF(AND(H521&gt;='Intersection Mileposts'!$F$32,H521&lt;='Intersection Mileposts'!$G$32),"Y",IF(AND(H521&gt;='Intersection Mileposts'!$F$33,H521&lt;='Intersection Mileposts'!$G$33),"Y",IF(AND(H521&gt;='Intersection Mileposts'!$F$34,H521&lt;='Intersection Mileposts'!$G$34),"Y",IF(AND(H521&gt;='Intersection Mileposts'!$F$35,H521&lt;='Intersection Mileposts'!$G$35),"Y",IF(AND(H521&gt;='Intersection Mileposts'!$F$36,H521&lt;='Intersection Mileposts'!$G$36),"Y",IF(AND(H521&gt;='Intersection Mileposts'!$F$37,H521&lt;='Intersection Mileposts'!$G$37),"Y",IF(AND(H521&gt;='Intersection Mileposts'!$F$38,H521&lt;='Intersection Mileposts'!$G$38),"Y",IF(AND(H521&gt;='Intersection Mileposts'!$F$39,H521&lt;='Intersection Mileposts'!$G$39),"Y","N"))))))))))))))))))))))))))))))))))))</f>
        <v/>
      </c>
    </row>
    <row r="522" spans="1:46" x14ac:dyDescent="0.35">
      <c r="A522" s="271"/>
      <c r="B522" s="269"/>
      <c r="C522" s="270"/>
      <c r="D522" s="270"/>
      <c r="E522" s="270"/>
      <c r="F522" s="270"/>
      <c r="G522" s="272"/>
      <c r="H522" s="273"/>
      <c r="I522" s="271"/>
      <c r="J522" s="268"/>
      <c r="K522" s="268"/>
      <c r="L522" s="274"/>
      <c r="M522" s="275"/>
      <c r="N522" s="276"/>
      <c r="P522" s="291" t="str">
        <f>IF(R522 = "", "", COUNT($R$4:R522))</f>
        <v/>
      </c>
      <c r="Q522" s="291" t="str">
        <f t="shared" si="65"/>
        <v/>
      </c>
      <c r="R522" s="292" t="str">
        <f t="shared" si="66"/>
        <v/>
      </c>
      <c r="S522" s="293" t="str">
        <f t="shared" si="68"/>
        <v/>
      </c>
      <c r="T522" s="294" t="str">
        <f t="shared" si="69"/>
        <v/>
      </c>
      <c r="U522" s="295" t="str">
        <f t="shared" si="70"/>
        <v/>
      </c>
      <c r="V522" s="296" t="str">
        <f t="shared" si="71"/>
        <v/>
      </c>
      <c r="W522" s="8"/>
      <c r="AR522" s="2" t="str">
        <f t="shared" si="72"/>
        <v/>
      </c>
      <c r="AS522" s="2" t="str">
        <f t="shared" si="67"/>
        <v/>
      </c>
      <c r="AT522" s="2" t="str">
        <f>IF(AR522="","",IF(AND(H522&gt;='Intersection Mileposts'!$F$5,H522&lt;='Intersection Mileposts'!$G$5),"Y",IF(AND(H522&gt;='Intersection Mileposts'!$F$6,H522&lt;='Intersection Mileposts'!$G$6),"Y",IF(AND(H522&gt;='Intersection Mileposts'!$F$7,H522&lt;='Intersection Mileposts'!$G$7),"Y",IF(AND(H522&gt;='Intersection Mileposts'!$F$8,H522&lt;='Intersection Mileposts'!$G$8),"Y",IF(AND(H522&gt;='Intersection Mileposts'!$F$9,H522&lt;='Intersection Mileposts'!$G$9),"Y",IF(AND(H522&gt;='Intersection Mileposts'!$F$10,H522&lt;='Intersection Mileposts'!$G$10),"Y",IF(AND(H522&gt;='Intersection Mileposts'!$F$11,H522&lt;='Intersection Mileposts'!$G$11),"Y",IF(AND(H522&gt;='Intersection Mileposts'!$F$12,H522&lt;='Intersection Mileposts'!$G$12),"Y",IF(AND(H522&gt;='Intersection Mileposts'!$F$13,H522&lt;='Intersection Mileposts'!$G$13),"Y",IF(AND(H522&gt;='Intersection Mileposts'!$F$14,H522&lt;='Intersection Mileposts'!$G$14),"Y",IF(AND(H522&gt;='Intersection Mileposts'!$F$15,H522&lt;='Intersection Mileposts'!$G$15),"Y",IF(AND(H522&gt;='Intersection Mileposts'!$F$16,H522&lt;='Intersection Mileposts'!$G$16),"Y",IF(AND(H522&gt;='Intersection Mileposts'!$F$17,H522&lt;='Intersection Mileposts'!$G$17),"Y",IF(AND(H522&gt;='Intersection Mileposts'!$F$18,H522&lt;='Intersection Mileposts'!$G$18),"Y",IF(AND(H522&gt;='Intersection Mileposts'!$F$19,H522&lt;='Intersection Mileposts'!$G$19),"Y",IF(AND(H522&gt;='Intersection Mileposts'!$F$20,H522&lt;='Intersection Mileposts'!$G$20),"Y",IF(AND(H522&gt;='Intersection Mileposts'!$F$21,H522&lt;='Intersection Mileposts'!$G$21),"Y",IF(AND(H522&gt;='Intersection Mileposts'!$F$22,H522&lt;='Intersection Mileposts'!$G$22),"Y",IF(AND(H522&gt;='Intersection Mileposts'!$F$23,H522&lt;='Intersection Mileposts'!$G$23),"Y",IF(AND(H522&gt;='Intersection Mileposts'!$F$24,H522&lt;='Intersection Mileposts'!$G$24),"Y",IF(AND(H522&gt;='Intersection Mileposts'!$F$25,H522&lt;='Intersection Mileposts'!$G$25),"Y",IF(AND(H522&gt;='Intersection Mileposts'!$F$26,H522&lt;='Intersection Mileposts'!$G$26),"Y",IF(AND(H522&gt;='Intersection Mileposts'!$F$27,H522&lt;='Intersection Mileposts'!$G$27),"Y",IF(AND(H522&gt;='Intersection Mileposts'!$F$28,H522&lt;='Intersection Mileposts'!$G$28),"Y",IF(AND(H522&gt;='Intersection Mileposts'!$F$29,H522&lt;='Intersection Mileposts'!$G$29),"Y", IF(AND(H522&gt;='Intersection Mileposts'!$F$30,H522&lt;='Intersection Mileposts'!$G$30),"Y",IF(AND(H522&gt;='Intersection Mileposts'!$F$31,H522&lt;='Intersection Mileposts'!$G$31),"Y",IF(AND(H522&gt;='Intersection Mileposts'!$F$32,H522&lt;='Intersection Mileposts'!$G$32),"Y",IF(AND(H522&gt;='Intersection Mileposts'!$F$33,H522&lt;='Intersection Mileposts'!$G$33),"Y",IF(AND(H522&gt;='Intersection Mileposts'!$F$34,H522&lt;='Intersection Mileposts'!$G$34),"Y",IF(AND(H522&gt;='Intersection Mileposts'!$F$35,H522&lt;='Intersection Mileposts'!$G$35),"Y",IF(AND(H522&gt;='Intersection Mileposts'!$F$36,H522&lt;='Intersection Mileposts'!$G$36),"Y",IF(AND(H522&gt;='Intersection Mileposts'!$F$37,H522&lt;='Intersection Mileposts'!$G$37),"Y",IF(AND(H522&gt;='Intersection Mileposts'!$F$38,H522&lt;='Intersection Mileposts'!$G$38),"Y",IF(AND(H522&gt;='Intersection Mileposts'!$F$39,H522&lt;='Intersection Mileposts'!$G$39),"Y","N"))))))))))))))))))))))))))))))))))))</f>
        <v/>
      </c>
    </row>
    <row r="523" spans="1:46" x14ac:dyDescent="0.35">
      <c r="A523" s="271"/>
      <c r="B523" s="269"/>
      <c r="C523" s="270"/>
      <c r="D523" s="270"/>
      <c r="E523" s="270"/>
      <c r="F523" s="270"/>
      <c r="G523" s="272"/>
      <c r="H523" s="273"/>
      <c r="I523" s="271"/>
      <c r="J523" s="268"/>
      <c r="K523" s="268"/>
      <c r="L523" s="274"/>
      <c r="M523" s="275"/>
      <c r="N523" s="276"/>
      <c r="P523" s="291" t="str">
        <f>IF(R523 = "", "", COUNT($R$4:R523))</f>
        <v/>
      </c>
      <c r="Q523" s="291" t="str">
        <f t="shared" si="65"/>
        <v/>
      </c>
      <c r="R523" s="292" t="str">
        <f t="shared" si="66"/>
        <v/>
      </c>
      <c r="S523" s="293" t="str">
        <f t="shared" si="68"/>
        <v/>
      </c>
      <c r="T523" s="294" t="str">
        <f t="shared" si="69"/>
        <v/>
      </c>
      <c r="U523" s="295" t="str">
        <f t="shared" si="70"/>
        <v/>
      </c>
      <c r="V523" s="296" t="str">
        <f t="shared" si="71"/>
        <v/>
      </c>
      <c r="W523" s="8"/>
      <c r="AR523" s="2" t="str">
        <f t="shared" si="72"/>
        <v/>
      </c>
      <c r="AS523" s="2" t="str">
        <f t="shared" si="67"/>
        <v/>
      </c>
      <c r="AT523" s="2" t="str">
        <f>IF(AR523="","",IF(AND(H523&gt;='Intersection Mileposts'!$F$5,H523&lt;='Intersection Mileposts'!$G$5),"Y",IF(AND(H523&gt;='Intersection Mileposts'!$F$6,H523&lt;='Intersection Mileposts'!$G$6),"Y",IF(AND(H523&gt;='Intersection Mileposts'!$F$7,H523&lt;='Intersection Mileposts'!$G$7),"Y",IF(AND(H523&gt;='Intersection Mileposts'!$F$8,H523&lt;='Intersection Mileposts'!$G$8),"Y",IF(AND(H523&gt;='Intersection Mileposts'!$F$9,H523&lt;='Intersection Mileposts'!$G$9),"Y",IF(AND(H523&gt;='Intersection Mileposts'!$F$10,H523&lt;='Intersection Mileposts'!$G$10),"Y",IF(AND(H523&gt;='Intersection Mileposts'!$F$11,H523&lt;='Intersection Mileposts'!$G$11),"Y",IF(AND(H523&gt;='Intersection Mileposts'!$F$12,H523&lt;='Intersection Mileposts'!$G$12),"Y",IF(AND(H523&gt;='Intersection Mileposts'!$F$13,H523&lt;='Intersection Mileposts'!$G$13),"Y",IF(AND(H523&gt;='Intersection Mileposts'!$F$14,H523&lt;='Intersection Mileposts'!$G$14),"Y",IF(AND(H523&gt;='Intersection Mileposts'!$F$15,H523&lt;='Intersection Mileposts'!$G$15),"Y",IF(AND(H523&gt;='Intersection Mileposts'!$F$16,H523&lt;='Intersection Mileposts'!$G$16),"Y",IF(AND(H523&gt;='Intersection Mileposts'!$F$17,H523&lt;='Intersection Mileposts'!$G$17),"Y",IF(AND(H523&gt;='Intersection Mileposts'!$F$18,H523&lt;='Intersection Mileposts'!$G$18),"Y",IF(AND(H523&gt;='Intersection Mileposts'!$F$19,H523&lt;='Intersection Mileposts'!$G$19),"Y",IF(AND(H523&gt;='Intersection Mileposts'!$F$20,H523&lt;='Intersection Mileposts'!$G$20),"Y",IF(AND(H523&gt;='Intersection Mileposts'!$F$21,H523&lt;='Intersection Mileposts'!$G$21),"Y",IF(AND(H523&gt;='Intersection Mileposts'!$F$22,H523&lt;='Intersection Mileposts'!$G$22),"Y",IF(AND(H523&gt;='Intersection Mileposts'!$F$23,H523&lt;='Intersection Mileposts'!$G$23),"Y",IF(AND(H523&gt;='Intersection Mileposts'!$F$24,H523&lt;='Intersection Mileposts'!$G$24),"Y",IF(AND(H523&gt;='Intersection Mileposts'!$F$25,H523&lt;='Intersection Mileposts'!$G$25),"Y",IF(AND(H523&gt;='Intersection Mileposts'!$F$26,H523&lt;='Intersection Mileposts'!$G$26),"Y",IF(AND(H523&gt;='Intersection Mileposts'!$F$27,H523&lt;='Intersection Mileposts'!$G$27),"Y",IF(AND(H523&gt;='Intersection Mileposts'!$F$28,H523&lt;='Intersection Mileposts'!$G$28),"Y",IF(AND(H523&gt;='Intersection Mileposts'!$F$29,H523&lt;='Intersection Mileposts'!$G$29),"Y", IF(AND(H523&gt;='Intersection Mileposts'!$F$30,H523&lt;='Intersection Mileposts'!$G$30),"Y",IF(AND(H523&gt;='Intersection Mileposts'!$F$31,H523&lt;='Intersection Mileposts'!$G$31),"Y",IF(AND(H523&gt;='Intersection Mileposts'!$F$32,H523&lt;='Intersection Mileposts'!$G$32),"Y",IF(AND(H523&gt;='Intersection Mileposts'!$F$33,H523&lt;='Intersection Mileposts'!$G$33),"Y",IF(AND(H523&gt;='Intersection Mileposts'!$F$34,H523&lt;='Intersection Mileposts'!$G$34),"Y",IF(AND(H523&gt;='Intersection Mileposts'!$F$35,H523&lt;='Intersection Mileposts'!$G$35),"Y",IF(AND(H523&gt;='Intersection Mileposts'!$F$36,H523&lt;='Intersection Mileposts'!$G$36),"Y",IF(AND(H523&gt;='Intersection Mileposts'!$F$37,H523&lt;='Intersection Mileposts'!$G$37),"Y",IF(AND(H523&gt;='Intersection Mileposts'!$F$38,H523&lt;='Intersection Mileposts'!$G$38),"Y",IF(AND(H523&gt;='Intersection Mileposts'!$F$39,H523&lt;='Intersection Mileposts'!$G$39),"Y","N"))))))))))))))))))))))))))))))))))))</f>
        <v/>
      </c>
    </row>
    <row r="524" spans="1:46" x14ac:dyDescent="0.35">
      <c r="A524" s="271"/>
      <c r="B524" s="269"/>
      <c r="C524" s="270"/>
      <c r="D524" s="270"/>
      <c r="E524" s="270"/>
      <c r="F524" s="270"/>
      <c r="G524" s="272"/>
      <c r="H524" s="273"/>
      <c r="I524" s="271"/>
      <c r="J524" s="268"/>
      <c r="K524" s="268"/>
      <c r="L524" s="274"/>
      <c r="M524" s="275"/>
      <c r="N524" s="276"/>
      <c r="P524" s="291" t="str">
        <f>IF(R524 = "", "", COUNT($R$4:R524))</f>
        <v/>
      </c>
      <c r="Q524" s="291" t="str">
        <f t="shared" si="65"/>
        <v/>
      </c>
      <c r="R524" s="292" t="str">
        <f t="shared" si="66"/>
        <v/>
      </c>
      <c r="S524" s="293" t="str">
        <f t="shared" si="68"/>
        <v/>
      </c>
      <c r="T524" s="294" t="str">
        <f t="shared" si="69"/>
        <v/>
      </c>
      <c r="U524" s="295" t="str">
        <f t="shared" si="70"/>
        <v/>
      </c>
      <c r="V524" s="296" t="str">
        <f t="shared" si="71"/>
        <v/>
      </c>
      <c r="W524" s="8"/>
      <c r="AR524" s="2" t="str">
        <f t="shared" si="72"/>
        <v/>
      </c>
      <c r="AS524" s="2" t="str">
        <f t="shared" si="67"/>
        <v/>
      </c>
      <c r="AT524" s="2" t="str">
        <f>IF(AR524="","",IF(AND(H524&gt;='Intersection Mileposts'!$F$5,H524&lt;='Intersection Mileposts'!$G$5),"Y",IF(AND(H524&gt;='Intersection Mileposts'!$F$6,H524&lt;='Intersection Mileposts'!$G$6),"Y",IF(AND(H524&gt;='Intersection Mileposts'!$F$7,H524&lt;='Intersection Mileposts'!$G$7),"Y",IF(AND(H524&gt;='Intersection Mileposts'!$F$8,H524&lt;='Intersection Mileposts'!$G$8),"Y",IF(AND(H524&gt;='Intersection Mileposts'!$F$9,H524&lt;='Intersection Mileposts'!$G$9),"Y",IF(AND(H524&gt;='Intersection Mileposts'!$F$10,H524&lt;='Intersection Mileposts'!$G$10),"Y",IF(AND(H524&gt;='Intersection Mileposts'!$F$11,H524&lt;='Intersection Mileposts'!$G$11),"Y",IF(AND(H524&gt;='Intersection Mileposts'!$F$12,H524&lt;='Intersection Mileposts'!$G$12),"Y",IF(AND(H524&gt;='Intersection Mileposts'!$F$13,H524&lt;='Intersection Mileposts'!$G$13),"Y",IF(AND(H524&gt;='Intersection Mileposts'!$F$14,H524&lt;='Intersection Mileposts'!$G$14),"Y",IF(AND(H524&gt;='Intersection Mileposts'!$F$15,H524&lt;='Intersection Mileposts'!$G$15),"Y",IF(AND(H524&gt;='Intersection Mileposts'!$F$16,H524&lt;='Intersection Mileposts'!$G$16),"Y",IF(AND(H524&gt;='Intersection Mileposts'!$F$17,H524&lt;='Intersection Mileposts'!$G$17),"Y",IF(AND(H524&gt;='Intersection Mileposts'!$F$18,H524&lt;='Intersection Mileposts'!$G$18),"Y",IF(AND(H524&gt;='Intersection Mileposts'!$F$19,H524&lt;='Intersection Mileposts'!$G$19),"Y",IF(AND(H524&gt;='Intersection Mileposts'!$F$20,H524&lt;='Intersection Mileposts'!$G$20),"Y",IF(AND(H524&gt;='Intersection Mileposts'!$F$21,H524&lt;='Intersection Mileposts'!$G$21),"Y",IF(AND(H524&gt;='Intersection Mileposts'!$F$22,H524&lt;='Intersection Mileposts'!$G$22),"Y",IF(AND(H524&gt;='Intersection Mileposts'!$F$23,H524&lt;='Intersection Mileposts'!$G$23),"Y",IF(AND(H524&gt;='Intersection Mileposts'!$F$24,H524&lt;='Intersection Mileposts'!$G$24),"Y",IF(AND(H524&gt;='Intersection Mileposts'!$F$25,H524&lt;='Intersection Mileposts'!$G$25),"Y",IF(AND(H524&gt;='Intersection Mileposts'!$F$26,H524&lt;='Intersection Mileposts'!$G$26),"Y",IF(AND(H524&gt;='Intersection Mileposts'!$F$27,H524&lt;='Intersection Mileposts'!$G$27),"Y",IF(AND(H524&gt;='Intersection Mileposts'!$F$28,H524&lt;='Intersection Mileposts'!$G$28),"Y",IF(AND(H524&gt;='Intersection Mileposts'!$F$29,H524&lt;='Intersection Mileposts'!$G$29),"Y", IF(AND(H524&gt;='Intersection Mileposts'!$F$30,H524&lt;='Intersection Mileposts'!$G$30),"Y",IF(AND(H524&gt;='Intersection Mileposts'!$F$31,H524&lt;='Intersection Mileposts'!$G$31),"Y",IF(AND(H524&gt;='Intersection Mileposts'!$F$32,H524&lt;='Intersection Mileposts'!$G$32),"Y",IF(AND(H524&gt;='Intersection Mileposts'!$F$33,H524&lt;='Intersection Mileposts'!$G$33),"Y",IF(AND(H524&gt;='Intersection Mileposts'!$F$34,H524&lt;='Intersection Mileposts'!$G$34),"Y",IF(AND(H524&gt;='Intersection Mileposts'!$F$35,H524&lt;='Intersection Mileposts'!$G$35),"Y",IF(AND(H524&gt;='Intersection Mileposts'!$F$36,H524&lt;='Intersection Mileposts'!$G$36),"Y",IF(AND(H524&gt;='Intersection Mileposts'!$F$37,H524&lt;='Intersection Mileposts'!$G$37),"Y",IF(AND(H524&gt;='Intersection Mileposts'!$F$38,H524&lt;='Intersection Mileposts'!$G$38),"Y",IF(AND(H524&gt;='Intersection Mileposts'!$F$39,H524&lt;='Intersection Mileposts'!$G$39),"Y","N"))))))))))))))))))))))))))))))))))))</f>
        <v/>
      </c>
    </row>
    <row r="525" spans="1:46" x14ac:dyDescent="0.35">
      <c r="A525" s="271"/>
      <c r="B525" s="269"/>
      <c r="C525" s="270"/>
      <c r="D525" s="270"/>
      <c r="E525" s="270"/>
      <c r="F525" s="270"/>
      <c r="G525" s="272"/>
      <c r="H525" s="273"/>
      <c r="I525" s="271"/>
      <c r="J525" s="268"/>
      <c r="K525" s="268"/>
      <c r="L525" s="274"/>
      <c r="M525" s="275"/>
      <c r="N525" s="276"/>
      <c r="P525" s="291" t="str">
        <f>IF(R525 = "", "", COUNT($R$4:R525))</f>
        <v/>
      </c>
      <c r="Q525" s="291" t="str">
        <f t="shared" si="65"/>
        <v/>
      </c>
      <c r="R525" s="292" t="str">
        <f t="shared" si="66"/>
        <v/>
      </c>
      <c r="S525" s="293" t="str">
        <f t="shared" si="68"/>
        <v/>
      </c>
      <c r="T525" s="294" t="str">
        <f t="shared" si="69"/>
        <v/>
      </c>
      <c r="U525" s="295" t="str">
        <f t="shared" si="70"/>
        <v/>
      </c>
      <c r="V525" s="296" t="str">
        <f t="shared" si="71"/>
        <v/>
      </c>
      <c r="W525" s="8"/>
      <c r="AR525" s="2" t="str">
        <f t="shared" si="72"/>
        <v/>
      </c>
      <c r="AS525" s="2" t="str">
        <f t="shared" si="67"/>
        <v/>
      </c>
      <c r="AT525" s="2" t="str">
        <f>IF(AR525="","",IF(AND(H525&gt;='Intersection Mileposts'!$F$5,H525&lt;='Intersection Mileposts'!$G$5),"Y",IF(AND(H525&gt;='Intersection Mileposts'!$F$6,H525&lt;='Intersection Mileposts'!$G$6),"Y",IF(AND(H525&gt;='Intersection Mileposts'!$F$7,H525&lt;='Intersection Mileposts'!$G$7),"Y",IF(AND(H525&gt;='Intersection Mileposts'!$F$8,H525&lt;='Intersection Mileposts'!$G$8),"Y",IF(AND(H525&gt;='Intersection Mileposts'!$F$9,H525&lt;='Intersection Mileposts'!$G$9),"Y",IF(AND(H525&gt;='Intersection Mileposts'!$F$10,H525&lt;='Intersection Mileposts'!$G$10),"Y",IF(AND(H525&gt;='Intersection Mileposts'!$F$11,H525&lt;='Intersection Mileposts'!$G$11),"Y",IF(AND(H525&gt;='Intersection Mileposts'!$F$12,H525&lt;='Intersection Mileposts'!$G$12),"Y",IF(AND(H525&gt;='Intersection Mileposts'!$F$13,H525&lt;='Intersection Mileposts'!$G$13),"Y",IF(AND(H525&gt;='Intersection Mileposts'!$F$14,H525&lt;='Intersection Mileposts'!$G$14),"Y",IF(AND(H525&gt;='Intersection Mileposts'!$F$15,H525&lt;='Intersection Mileposts'!$G$15),"Y",IF(AND(H525&gt;='Intersection Mileposts'!$F$16,H525&lt;='Intersection Mileposts'!$G$16),"Y",IF(AND(H525&gt;='Intersection Mileposts'!$F$17,H525&lt;='Intersection Mileposts'!$G$17),"Y",IF(AND(H525&gt;='Intersection Mileposts'!$F$18,H525&lt;='Intersection Mileposts'!$G$18),"Y",IF(AND(H525&gt;='Intersection Mileposts'!$F$19,H525&lt;='Intersection Mileposts'!$G$19),"Y",IF(AND(H525&gt;='Intersection Mileposts'!$F$20,H525&lt;='Intersection Mileposts'!$G$20),"Y",IF(AND(H525&gt;='Intersection Mileposts'!$F$21,H525&lt;='Intersection Mileposts'!$G$21),"Y",IF(AND(H525&gt;='Intersection Mileposts'!$F$22,H525&lt;='Intersection Mileposts'!$G$22),"Y",IF(AND(H525&gt;='Intersection Mileposts'!$F$23,H525&lt;='Intersection Mileposts'!$G$23),"Y",IF(AND(H525&gt;='Intersection Mileposts'!$F$24,H525&lt;='Intersection Mileposts'!$G$24),"Y",IF(AND(H525&gt;='Intersection Mileposts'!$F$25,H525&lt;='Intersection Mileposts'!$G$25),"Y",IF(AND(H525&gt;='Intersection Mileposts'!$F$26,H525&lt;='Intersection Mileposts'!$G$26),"Y",IF(AND(H525&gt;='Intersection Mileposts'!$F$27,H525&lt;='Intersection Mileposts'!$G$27),"Y",IF(AND(H525&gt;='Intersection Mileposts'!$F$28,H525&lt;='Intersection Mileposts'!$G$28),"Y",IF(AND(H525&gt;='Intersection Mileposts'!$F$29,H525&lt;='Intersection Mileposts'!$G$29),"Y", IF(AND(H525&gt;='Intersection Mileposts'!$F$30,H525&lt;='Intersection Mileposts'!$G$30),"Y",IF(AND(H525&gt;='Intersection Mileposts'!$F$31,H525&lt;='Intersection Mileposts'!$G$31),"Y",IF(AND(H525&gt;='Intersection Mileposts'!$F$32,H525&lt;='Intersection Mileposts'!$G$32),"Y",IF(AND(H525&gt;='Intersection Mileposts'!$F$33,H525&lt;='Intersection Mileposts'!$G$33),"Y",IF(AND(H525&gt;='Intersection Mileposts'!$F$34,H525&lt;='Intersection Mileposts'!$G$34),"Y",IF(AND(H525&gt;='Intersection Mileposts'!$F$35,H525&lt;='Intersection Mileposts'!$G$35),"Y",IF(AND(H525&gt;='Intersection Mileposts'!$F$36,H525&lt;='Intersection Mileposts'!$G$36),"Y",IF(AND(H525&gt;='Intersection Mileposts'!$F$37,H525&lt;='Intersection Mileposts'!$G$37),"Y",IF(AND(H525&gt;='Intersection Mileposts'!$F$38,H525&lt;='Intersection Mileposts'!$G$38),"Y",IF(AND(H525&gt;='Intersection Mileposts'!$F$39,H525&lt;='Intersection Mileposts'!$G$39),"Y","N"))))))))))))))))))))))))))))))))))))</f>
        <v/>
      </c>
    </row>
    <row r="526" spans="1:46" x14ac:dyDescent="0.35">
      <c r="A526" s="271"/>
      <c r="B526" s="269"/>
      <c r="C526" s="270"/>
      <c r="D526" s="270"/>
      <c r="E526" s="270"/>
      <c r="F526" s="270"/>
      <c r="G526" s="272"/>
      <c r="H526" s="273"/>
      <c r="I526" s="271"/>
      <c r="J526" s="268"/>
      <c r="K526" s="268"/>
      <c r="L526" s="274"/>
      <c r="M526" s="275"/>
      <c r="N526" s="276"/>
      <c r="P526" s="291" t="str">
        <f>IF(R526 = "", "", COUNT($R$4:R526))</f>
        <v/>
      </c>
      <c r="Q526" s="291" t="str">
        <f t="shared" si="65"/>
        <v/>
      </c>
      <c r="R526" s="292" t="str">
        <f t="shared" si="66"/>
        <v/>
      </c>
      <c r="S526" s="293" t="str">
        <f t="shared" si="68"/>
        <v/>
      </c>
      <c r="T526" s="294" t="str">
        <f t="shared" si="69"/>
        <v/>
      </c>
      <c r="U526" s="295" t="str">
        <f t="shared" si="70"/>
        <v/>
      </c>
      <c r="V526" s="296" t="str">
        <f t="shared" si="71"/>
        <v/>
      </c>
      <c r="W526" s="8"/>
      <c r="AR526" s="2" t="str">
        <f t="shared" si="72"/>
        <v/>
      </c>
      <c r="AS526" s="2" t="str">
        <f t="shared" si="67"/>
        <v/>
      </c>
      <c r="AT526" s="2" t="str">
        <f>IF(AR526="","",IF(AND(H526&gt;='Intersection Mileposts'!$F$5,H526&lt;='Intersection Mileposts'!$G$5),"Y",IF(AND(H526&gt;='Intersection Mileposts'!$F$6,H526&lt;='Intersection Mileposts'!$G$6),"Y",IF(AND(H526&gt;='Intersection Mileposts'!$F$7,H526&lt;='Intersection Mileposts'!$G$7),"Y",IF(AND(H526&gt;='Intersection Mileposts'!$F$8,H526&lt;='Intersection Mileposts'!$G$8),"Y",IF(AND(H526&gt;='Intersection Mileposts'!$F$9,H526&lt;='Intersection Mileposts'!$G$9),"Y",IF(AND(H526&gt;='Intersection Mileposts'!$F$10,H526&lt;='Intersection Mileposts'!$G$10),"Y",IF(AND(H526&gt;='Intersection Mileposts'!$F$11,H526&lt;='Intersection Mileposts'!$G$11),"Y",IF(AND(H526&gt;='Intersection Mileposts'!$F$12,H526&lt;='Intersection Mileposts'!$G$12),"Y",IF(AND(H526&gt;='Intersection Mileposts'!$F$13,H526&lt;='Intersection Mileposts'!$G$13),"Y",IF(AND(H526&gt;='Intersection Mileposts'!$F$14,H526&lt;='Intersection Mileposts'!$G$14),"Y",IF(AND(H526&gt;='Intersection Mileposts'!$F$15,H526&lt;='Intersection Mileposts'!$G$15),"Y",IF(AND(H526&gt;='Intersection Mileposts'!$F$16,H526&lt;='Intersection Mileposts'!$G$16),"Y",IF(AND(H526&gt;='Intersection Mileposts'!$F$17,H526&lt;='Intersection Mileposts'!$G$17),"Y",IF(AND(H526&gt;='Intersection Mileposts'!$F$18,H526&lt;='Intersection Mileposts'!$G$18),"Y",IF(AND(H526&gt;='Intersection Mileposts'!$F$19,H526&lt;='Intersection Mileposts'!$G$19),"Y",IF(AND(H526&gt;='Intersection Mileposts'!$F$20,H526&lt;='Intersection Mileposts'!$G$20),"Y",IF(AND(H526&gt;='Intersection Mileposts'!$F$21,H526&lt;='Intersection Mileposts'!$G$21),"Y",IF(AND(H526&gt;='Intersection Mileposts'!$F$22,H526&lt;='Intersection Mileposts'!$G$22),"Y",IF(AND(H526&gt;='Intersection Mileposts'!$F$23,H526&lt;='Intersection Mileposts'!$G$23),"Y",IF(AND(H526&gt;='Intersection Mileposts'!$F$24,H526&lt;='Intersection Mileposts'!$G$24),"Y",IF(AND(H526&gt;='Intersection Mileposts'!$F$25,H526&lt;='Intersection Mileposts'!$G$25),"Y",IF(AND(H526&gt;='Intersection Mileposts'!$F$26,H526&lt;='Intersection Mileposts'!$G$26),"Y",IF(AND(H526&gt;='Intersection Mileposts'!$F$27,H526&lt;='Intersection Mileposts'!$G$27),"Y",IF(AND(H526&gt;='Intersection Mileposts'!$F$28,H526&lt;='Intersection Mileposts'!$G$28),"Y",IF(AND(H526&gt;='Intersection Mileposts'!$F$29,H526&lt;='Intersection Mileposts'!$G$29),"Y", IF(AND(H526&gt;='Intersection Mileposts'!$F$30,H526&lt;='Intersection Mileposts'!$G$30),"Y",IF(AND(H526&gt;='Intersection Mileposts'!$F$31,H526&lt;='Intersection Mileposts'!$G$31),"Y",IF(AND(H526&gt;='Intersection Mileposts'!$F$32,H526&lt;='Intersection Mileposts'!$G$32),"Y",IF(AND(H526&gt;='Intersection Mileposts'!$F$33,H526&lt;='Intersection Mileposts'!$G$33),"Y",IF(AND(H526&gt;='Intersection Mileposts'!$F$34,H526&lt;='Intersection Mileposts'!$G$34),"Y",IF(AND(H526&gt;='Intersection Mileposts'!$F$35,H526&lt;='Intersection Mileposts'!$G$35),"Y",IF(AND(H526&gt;='Intersection Mileposts'!$F$36,H526&lt;='Intersection Mileposts'!$G$36),"Y",IF(AND(H526&gt;='Intersection Mileposts'!$F$37,H526&lt;='Intersection Mileposts'!$G$37),"Y",IF(AND(H526&gt;='Intersection Mileposts'!$F$38,H526&lt;='Intersection Mileposts'!$G$38),"Y",IF(AND(H526&gt;='Intersection Mileposts'!$F$39,H526&lt;='Intersection Mileposts'!$G$39),"Y","N"))))))))))))))))))))))))))))))))))))</f>
        <v/>
      </c>
    </row>
    <row r="527" spans="1:46" x14ac:dyDescent="0.35">
      <c r="A527" s="271"/>
      <c r="B527" s="269"/>
      <c r="C527" s="270"/>
      <c r="D527" s="270"/>
      <c r="E527" s="270"/>
      <c r="F527" s="270"/>
      <c r="G527" s="272"/>
      <c r="H527" s="273"/>
      <c r="I527" s="271"/>
      <c r="J527" s="268"/>
      <c r="K527" s="268"/>
      <c r="L527" s="274"/>
      <c r="M527" s="275"/>
      <c r="N527" s="276"/>
      <c r="P527" s="291" t="str">
        <f>IF(R527 = "", "", COUNT($R$4:R527))</f>
        <v/>
      </c>
      <c r="Q527" s="291" t="str">
        <f t="shared" si="65"/>
        <v/>
      </c>
      <c r="R527" s="292" t="str">
        <f t="shared" si="66"/>
        <v/>
      </c>
      <c r="S527" s="293" t="str">
        <f t="shared" si="68"/>
        <v/>
      </c>
      <c r="T527" s="294" t="str">
        <f t="shared" si="69"/>
        <v/>
      </c>
      <c r="U527" s="295" t="str">
        <f t="shared" si="70"/>
        <v/>
      </c>
      <c r="V527" s="296" t="str">
        <f t="shared" si="71"/>
        <v/>
      </c>
      <c r="W527" s="8"/>
      <c r="AR527" s="2" t="str">
        <f t="shared" si="72"/>
        <v/>
      </c>
      <c r="AS527" s="2" t="str">
        <f t="shared" si="67"/>
        <v/>
      </c>
      <c r="AT527" s="2" t="str">
        <f>IF(AR527="","",IF(AND(H527&gt;='Intersection Mileposts'!$F$5,H527&lt;='Intersection Mileposts'!$G$5),"Y",IF(AND(H527&gt;='Intersection Mileposts'!$F$6,H527&lt;='Intersection Mileposts'!$G$6),"Y",IF(AND(H527&gt;='Intersection Mileposts'!$F$7,H527&lt;='Intersection Mileposts'!$G$7),"Y",IF(AND(H527&gt;='Intersection Mileposts'!$F$8,H527&lt;='Intersection Mileposts'!$G$8),"Y",IF(AND(H527&gt;='Intersection Mileposts'!$F$9,H527&lt;='Intersection Mileposts'!$G$9),"Y",IF(AND(H527&gt;='Intersection Mileposts'!$F$10,H527&lt;='Intersection Mileposts'!$G$10),"Y",IF(AND(H527&gt;='Intersection Mileposts'!$F$11,H527&lt;='Intersection Mileposts'!$G$11),"Y",IF(AND(H527&gt;='Intersection Mileposts'!$F$12,H527&lt;='Intersection Mileposts'!$G$12),"Y",IF(AND(H527&gt;='Intersection Mileposts'!$F$13,H527&lt;='Intersection Mileposts'!$G$13),"Y",IF(AND(H527&gt;='Intersection Mileposts'!$F$14,H527&lt;='Intersection Mileposts'!$G$14),"Y",IF(AND(H527&gt;='Intersection Mileposts'!$F$15,H527&lt;='Intersection Mileposts'!$G$15),"Y",IF(AND(H527&gt;='Intersection Mileposts'!$F$16,H527&lt;='Intersection Mileposts'!$G$16),"Y",IF(AND(H527&gt;='Intersection Mileposts'!$F$17,H527&lt;='Intersection Mileposts'!$G$17),"Y",IF(AND(H527&gt;='Intersection Mileposts'!$F$18,H527&lt;='Intersection Mileposts'!$G$18),"Y",IF(AND(H527&gt;='Intersection Mileposts'!$F$19,H527&lt;='Intersection Mileposts'!$G$19),"Y",IF(AND(H527&gt;='Intersection Mileposts'!$F$20,H527&lt;='Intersection Mileposts'!$G$20),"Y",IF(AND(H527&gt;='Intersection Mileposts'!$F$21,H527&lt;='Intersection Mileposts'!$G$21),"Y",IF(AND(H527&gt;='Intersection Mileposts'!$F$22,H527&lt;='Intersection Mileposts'!$G$22),"Y",IF(AND(H527&gt;='Intersection Mileposts'!$F$23,H527&lt;='Intersection Mileposts'!$G$23),"Y",IF(AND(H527&gt;='Intersection Mileposts'!$F$24,H527&lt;='Intersection Mileposts'!$G$24),"Y",IF(AND(H527&gt;='Intersection Mileposts'!$F$25,H527&lt;='Intersection Mileposts'!$G$25),"Y",IF(AND(H527&gt;='Intersection Mileposts'!$F$26,H527&lt;='Intersection Mileposts'!$G$26),"Y",IF(AND(H527&gt;='Intersection Mileposts'!$F$27,H527&lt;='Intersection Mileposts'!$G$27),"Y",IF(AND(H527&gt;='Intersection Mileposts'!$F$28,H527&lt;='Intersection Mileposts'!$G$28),"Y",IF(AND(H527&gt;='Intersection Mileposts'!$F$29,H527&lt;='Intersection Mileposts'!$G$29),"Y", IF(AND(H527&gt;='Intersection Mileposts'!$F$30,H527&lt;='Intersection Mileposts'!$G$30),"Y",IF(AND(H527&gt;='Intersection Mileposts'!$F$31,H527&lt;='Intersection Mileposts'!$G$31),"Y",IF(AND(H527&gt;='Intersection Mileposts'!$F$32,H527&lt;='Intersection Mileposts'!$G$32),"Y",IF(AND(H527&gt;='Intersection Mileposts'!$F$33,H527&lt;='Intersection Mileposts'!$G$33),"Y",IF(AND(H527&gt;='Intersection Mileposts'!$F$34,H527&lt;='Intersection Mileposts'!$G$34),"Y",IF(AND(H527&gt;='Intersection Mileposts'!$F$35,H527&lt;='Intersection Mileposts'!$G$35),"Y",IF(AND(H527&gt;='Intersection Mileposts'!$F$36,H527&lt;='Intersection Mileposts'!$G$36),"Y",IF(AND(H527&gt;='Intersection Mileposts'!$F$37,H527&lt;='Intersection Mileposts'!$G$37),"Y",IF(AND(H527&gt;='Intersection Mileposts'!$F$38,H527&lt;='Intersection Mileposts'!$G$38),"Y",IF(AND(H527&gt;='Intersection Mileposts'!$F$39,H527&lt;='Intersection Mileposts'!$G$39),"Y","N"))))))))))))))))))))))))))))))))))))</f>
        <v/>
      </c>
    </row>
    <row r="528" spans="1:46" x14ac:dyDescent="0.35">
      <c r="A528" s="271"/>
      <c r="B528" s="269"/>
      <c r="C528" s="270"/>
      <c r="D528" s="270"/>
      <c r="E528" s="270"/>
      <c r="F528" s="270"/>
      <c r="G528" s="272"/>
      <c r="H528" s="273"/>
      <c r="I528" s="271"/>
      <c r="J528" s="268"/>
      <c r="K528" s="268"/>
      <c r="L528" s="274"/>
      <c r="M528" s="275"/>
      <c r="N528" s="276"/>
      <c r="P528" s="291" t="str">
        <f>IF(R528 = "", "", COUNT($R$4:R528))</f>
        <v/>
      </c>
      <c r="Q528" s="291" t="str">
        <f t="shared" si="65"/>
        <v/>
      </c>
      <c r="R528" s="292" t="str">
        <f t="shared" si="66"/>
        <v/>
      </c>
      <c r="S528" s="293" t="str">
        <f t="shared" si="68"/>
        <v/>
      </c>
      <c r="T528" s="294" t="str">
        <f t="shared" si="69"/>
        <v/>
      </c>
      <c r="U528" s="295" t="str">
        <f t="shared" si="70"/>
        <v/>
      </c>
      <c r="V528" s="296" t="str">
        <f t="shared" si="71"/>
        <v/>
      </c>
      <c r="W528" s="8"/>
      <c r="AR528" s="2" t="str">
        <f t="shared" si="72"/>
        <v/>
      </c>
      <c r="AS528" s="2" t="str">
        <f t="shared" si="67"/>
        <v/>
      </c>
      <c r="AT528" s="2" t="str">
        <f>IF(AR528="","",IF(AND(H528&gt;='Intersection Mileposts'!$F$5,H528&lt;='Intersection Mileposts'!$G$5),"Y",IF(AND(H528&gt;='Intersection Mileposts'!$F$6,H528&lt;='Intersection Mileposts'!$G$6),"Y",IF(AND(H528&gt;='Intersection Mileposts'!$F$7,H528&lt;='Intersection Mileposts'!$G$7),"Y",IF(AND(H528&gt;='Intersection Mileposts'!$F$8,H528&lt;='Intersection Mileposts'!$G$8),"Y",IF(AND(H528&gt;='Intersection Mileposts'!$F$9,H528&lt;='Intersection Mileposts'!$G$9),"Y",IF(AND(H528&gt;='Intersection Mileposts'!$F$10,H528&lt;='Intersection Mileposts'!$G$10),"Y",IF(AND(H528&gt;='Intersection Mileposts'!$F$11,H528&lt;='Intersection Mileposts'!$G$11),"Y",IF(AND(H528&gt;='Intersection Mileposts'!$F$12,H528&lt;='Intersection Mileposts'!$G$12),"Y",IF(AND(H528&gt;='Intersection Mileposts'!$F$13,H528&lt;='Intersection Mileposts'!$G$13),"Y",IF(AND(H528&gt;='Intersection Mileposts'!$F$14,H528&lt;='Intersection Mileposts'!$G$14),"Y",IF(AND(H528&gt;='Intersection Mileposts'!$F$15,H528&lt;='Intersection Mileposts'!$G$15),"Y",IF(AND(H528&gt;='Intersection Mileposts'!$F$16,H528&lt;='Intersection Mileposts'!$G$16),"Y",IF(AND(H528&gt;='Intersection Mileposts'!$F$17,H528&lt;='Intersection Mileposts'!$G$17),"Y",IF(AND(H528&gt;='Intersection Mileposts'!$F$18,H528&lt;='Intersection Mileposts'!$G$18),"Y",IF(AND(H528&gt;='Intersection Mileposts'!$F$19,H528&lt;='Intersection Mileposts'!$G$19),"Y",IF(AND(H528&gt;='Intersection Mileposts'!$F$20,H528&lt;='Intersection Mileposts'!$G$20),"Y",IF(AND(H528&gt;='Intersection Mileposts'!$F$21,H528&lt;='Intersection Mileposts'!$G$21),"Y",IF(AND(H528&gt;='Intersection Mileposts'!$F$22,H528&lt;='Intersection Mileposts'!$G$22),"Y",IF(AND(H528&gt;='Intersection Mileposts'!$F$23,H528&lt;='Intersection Mileposts'!$G$23),"Y",IF(AND(H528&gt;='Intersection Mileposts'!$F$24,H528&lt;='Intersection Mileposts'!$G$24),"Y",IF(AND(H528&gt;='Intersection Mileposts'!$F$25,H528&lt;='Intersection Mileposts'!$G$25),"Y",IF(AND(H528&gt;='Intersection Mileposts'!$F$26,H528&lt;='Intersection Mileposts'!$G$26),"Y",IF(AND(H528&gt;='Intersection Mileposts'!$F$27,H528&lt;='Intersection Mileposts'!$G$27),"Y",IF(AND(H528&gt;='Intersection Mileposts'!$F$28,H528&lt;='Intersection Mileposts'!$G$28),"Y",IF(AND(H528&gt;='Intersection Mileposts'!$F$29,H528&lt;='Intersection Mileposts'!$G$29),"Y", IF(AND(H528&gt;='Intersection Mileposts'!$F$30,H528&lt;='Intersection Mileposts'!$G$30),"Y",IF(AND(H528&gt;='Intersection Mileposts'!$F$31,H528&lt;='Intersection Mileposts'!$G$31),"Y",IF(AND(H528&gt;='Intersection Mileposts'!$F$32,H528&lt;='Intersection Mileposts'!$G$32),"Y",IF(AND(H528&gt;='Intersection Mileposts'!$F$33,H528&lt;='Intersection Mileposts'!$G$33),"Y",IF(AND(H528&gt;='Intersection Mileposts'!$F$34,H528&lt;='Intersection Mileposts'!$G$34),"Y",IF(AND(H528&gt;='Intersection Mileposts'!$F$35,H528&lt;='Intersection Mileposts'!$G$35),"Y",IF(AND(H528&gt;='Intersection Mileposts'!$F$36,H528&lt;='Intersection Mileposts'!$G$36),"Y",IF(AND(H528&gt;='Intersection Mileposts'!$F$37,H528&lt;='Intersection Mileposts'!$G$37),"Y",IF(AND(H528&gt;='Intersection Mileposts'!$F$38,H528&lt;='Intersection Mileposts'!$G$38),"Y",IF(AND(H528&gt;='Intersection Mileposts'!$F$39,H528&lt;='Intersection Mileposts'!$G$39),"Y","N"))))))))))))))))))))))))))))))))))))</f>
        <v/>
      </c>
    </row>
    <row r="529" spans="1:46" x14ac:dyDescent="0.35">
      <c r="A529" s="271"/>
      <c r="B529" s="269"/>
      <c r="C529" s="270"/>
      <c r="D529" s="270"/>
      <c r="E529" s="270"/>
      <c r="F529" s="270"/>
      <c r="G529" s="272"/>
      <c r="H529" s="273"/>
      <c r="I529" s="271"/>
      <c r="J529" s="268"/>
      <c r="K529" s="268"/>
      <c r="L529" s="274"/>
      <c r="M529" s="275"/>
      <c r="N529" s="276"/>
      <c r="P529" s="291" t="str">
        <f>IF(R529 = "", "", COUNT($R$4:R529))</f>
        <v/>
      </c>
      <c r="Q529" s="291" t="str">
        <f t="shared" si="65"/>
        <v/>
      </c>
      <c r="R529" s="292" t="str">
        <f t="shared" si="66"/>
        <v/>
      </c>
      <c r="S529" s="293" t="str">
        <f t="shared" si="68"/>
        <v/>
      </c>
      <c r="T529" s="294" t="str">
        <f t="shared" si="69"/>
        <v/>
      </c>
      <c r="U529" s="295" t="str">
        <f t="shared" si="70"/>
        <v/>
      </c>
      <c r="V529" s="296" t="str">
        <f t="shared" si="71"/>
        <v/>
      </c>
      <c r="W529" s="8"/>
      <c r="AR529" s="2" t="str">
        <f t="shared" si="72"/>
        <v/>
      </c>
      <c r="AS529" s="2" t="str">
        <f t="shared" si="67"/>
        <v/>
      </c>
      <c r="AT529" s="2" t="str">
        <f>IF(AR529="","",IF(AND(H529&gt;='Intersection Mileposts'!$F$5,H529&lt;='Intersection Mileposts'!$G$5),"Y",IF(AND(H529&gt;='Intersection Mileposts'!$F$6,H529&lt;='Intersection Mileposts'!$G$6),"Y",IF(AND(H529&gt;='Intersection Mileposts'!$F$7,H529&lt;='Intersection Mileposts'!$G$7),"Y",IF(AND(H529&gt;='Intersection Mileposts'!$F$8,H529&lt;='Intersection Mileposts'!$G$8),"Y",IF(AND(H529&gt;='Intersection Mileposts'!$F$9,H529&lt;='Intersection Mileposts'!$G$9),"Y",IF(AND(H529&gt;='Intersection Mileposts'!$F$10,H529&lt;='Intersection Mileposts'!$G$10),"Y",IF(AND(H529&gt;='Intersection Mileposts'!$F$11,H529&lt;='Intersection Mileposts'!$G$11),"Y",IF(AND(H529&gt;='Intersection Mileposts'!$F$12,H529&lt;='Intersection Mileposts'!$G$12),"Y",IF(AND(H529&gt;='Intersection Mileposts'!$F$13,H529&lt;='Intersection Mileposts'!$G$13),"Y",IF(AND(H529&gt;='Intersection Mileposts'!$F$14,H529&lt;='Intersection Mileposts'!$G$14),"Y",IF(AND(H529&gt;='Intersection Mileposts'!$F$15,H529&lt;='Intersection Mileposts'!$G$15),"Y",IF(AND(H529&gt;='Intersection Mileposts'!$F$16,H529&lt;='Intersection Mileposts'!$G$16),"Y",IF(AND(H529&gt;='Intersection Mileposts'!$F$17,H529&lt;='Intersection Mileposts'!$G$17),"Y",IF(AND(H529&gt;='Intersection Mileposts'!$F$18,H529&lt;='Intersection Mileposts'!$G$18),"Y",IF(AND(H529&gt;='Intersection Mileposts'!$F$19,H529&lt;='Intersection Mileposts'!$G$19),"Y",IF(AND(H529&gt;='Intersection Mileposts'!$F$20,H529&lt;='Intersection Mileposts'!$G$20),"Y",IF(AND(H529&gt;='Intersection Mileposts'!$F$21,H529&lt;='Intersection Mileposts'!$G$21),"Y",IF(AND(H529&gt;='Intersection Mileposts'!$F$22,H529&lt;='Intersection Mileposts'!$G$22),"Y",IF(AND(H529&gt;='Intersection Mileposts'!$F$23,H529&lt;='Intersection Mileposts'!$G$23),"Y",IF(AND(H529&gt;='Intersection Mileposts'!$F$24,H529&lt;='Intersection Mileposts'!$G$24),"Y",IF(AND(H529&gt;='Intersection Mileposts'!$F$25,H529&lt;='Intersection Mileposts'!$G$25),"Y",IF(AND(H529&gt;='Intersection Mileposts'!$F$26,H529&lt;='Intersection Mileposts'!$G$26),"Y",IF(AND(H529&gt;='Intersection Mileposts'!$F$27,H529&lt;='Intersection Mileposts'!$G$27),"Y",IF(AND(H529&gt;='Intersection Mileposts'!$F$28,H529&lt;='Intersection Mileposts'!$G$28),"Y",IF(AND(H529&gt;='Intersection Mileposts'!$F$29,H529&lt;='Intersection Mileposts'!$G$29),"Y", IF(AND(H529&gt;='Intersection Mileposts'!$F$30,H529&lt;='Intersection Mileposts'!$G$30),"Y",IF(AND(H529&gt;='Intersection Mileposts'!$F$31,H529&lt;='Intersection Mileposts'!$G$31),"Y",IF(AND(H529&gt;='Intersection Mileposts'!$F$32,H529&lt;='Intersection Mileposts'!$G$32),"Y",IF(AND(H529&gt;='Intersection Mileposts'!$F$33,H529&lt;='Intersection Mileposts'!$G$33),"Y",IF(AND(H529&gt;='Intersection Mileposts'!$F$34,H529&lt;='Intersection Mileposts'!$G$34),"Y",IF(AND(H529&gt;='Intersection Mileposts'!$F$35,H529&lt;='Intersection Mileposts'!$G$35),"Y",IF(AND(H529&gt;='Intersection Mileposts'!$F$36,H529&lt;='Intersection Mileposts'!$G$36),"Y",IF(AND(H529&gt;='Intersection Mileposts'!$F$37,H529&lt;='Intersection Mileposts'!$G$37),"Y",IF(AND(H529&gt;='Intersection Mileposts'!$F$38,H529&lt;='Intersection Mileposts'!$G$38),"Y",IF(AND(H529&gt;='Intersection Mileposts'!$F$39,H529&lt;='Intersection Mileposts'!$G$39),"Y","N"))))))))))))))))))))))))))))))))))))</f>
        <v/>
      </c>
    </row>
    <row r="530" spans="1:46" x14ac:dyDescent="0.35">
      <c r="A530" s="271"/>
      <c r="B530" s="269"/>
      <c r="C530" s="270"/>
      <c r="D530" s="270"/>
      <c r="E530" s="270"/>
      <c r="F530" s="270"/>
      <c r="G530" s="272"/>
      <c r="H530" s="273"/>
      <c r="I530" s="271"/>
      <c r="J530" s="268"/>
      <c r="K530" s="268"/>
      <c r="L530" s="274"/>
      <c r="M530" s="275"/>
      <c r="N530" s="276"/>
      <c r="P530" s="291" t="str">
        <f>IF(R530 = "", "", COUNT($R$4:R530))</f>
        <v/>
      </c>
      <c r="Q530" s="291" t="str">
        <f t="shared" si="65"/>
        <v/>
      </c>
      <c r="R530" s="292" t="str">
        <f t="shared" si="66"/>
        <v/>
      </c>
      <c r="S530" s="293" t="str">
        <f t="shared" si="68"/>
        <v/>
      </c>
      <c r="T530" s="294" t="str">
        <f t="shared" si="69"/>
        <v/>
      </c>
      <c r="U530" s="295" t="str">
        <f t="shared" si="70"/>
        <v/>
      </c>
      <c r="V530" s="296" t="str">
        <f t="shared" si="71"/>
        <v/>
      </c>
      <c r="W530" s="8"/>
      <c r="AR530" s="2" t="str">
        <f t="shared" si="72"/>
        <v/>
      </c>
      <c r="AS530" s="2" t="str">
        <f t="shared" si="67"/>
        <v/>
      </c>
      <c r="AT530" s="2" t="str">
        <f>IF(AR530="","",IF(AND(H530&gt;='Intersection Mileposts'!$F$5,H530&lt;='Intersection Mileposts'!$G$5),"Y",IF(AND(H530&gt;='Intersection Mileposts'!$F$6,H530&lt;='Intersection Mileposts'!$G$6),"Y",IF(AND(H530&gt;='Intersection Mileposts'!$F$7,H530&lt;='Intersection Mileposts'!$G$7),"Y",IF(AND(H530&gt;='Intersection Mileposts'!$F$8,H530&lt;='Intersection Mileposts'!$G$8),"Y",IF(AND(H530&gt;='Intersection Mileposts'!$F$9,H530&lt;='Intersection Mileposts'!$G$9),"Y",IF(AND(H530&gt;='Intersection Mileposts'!$F$10,H530&lt;='Intersection Mileposts'!$G$10),"Y",IF(AND(H530&gt;='Intersection Mileposts'!$F$11,H530&lt;='Intersection Mileposts'!$G$11),"Y",IF(AND(H530&gt;='Intersection Mileposts'!$F$12,H530&lt;='Intersection Mileposts'!$G$12),"Y",IF(AND(H530&gt;='Intersection Mileposts'!$F$13,H530&lt;='Intersection Mileposts'!$G$13),"Y",IF(AND(H530&gt;='Intersection Mileposts'!$F$14,H530&lt;='Intersection Mileposts'!$G$14),"Y",IF(AND(H530&gt;='Intersection Mileposts'!$F$15,H530&lt;='Intersection Mileposts'!$G$15),"Y",IF(AND(H530&gt;='Intersection Mileposts'!$F$16,H530&lt;='Intersection Mileposts'!$G$16),"Y",IF(AND(H530&gt;='Intersection Mileposts'!$F$17,H530&lt;='Intersection Mileposts'!$G$17),"Y",IF(AND(H530&gt;='Intersection Mileposts'!$F$18,H530&lt;='Intersection Mileposts'!$G$18),"Y",IF(AND(H530&gt;='Intersection Mileposts'!$F$19,H530&lt;='Intersection Mileposts'!$G$19),"Y",IF(AND(H530&gt;='Intersection Mileposts'!$F$20,H530&lt;='Intersection Mileposts'!$G$20),"Y",IF(AND(H530&gt;='Intersection Mileposts'!$F$21,H530&lt;='Intersection Mileposts'!$G$21),"Y",IF(AND(H530&gt;='Intersection Mileposts'!$F$22,H530&lt;='Intersection Mileposts'!$G$22),"Y",IF(AND(H530&gt;='Intersection Mileposts'!$F$23,H530&lt;='Intersection Mileposts'!$G$23),"Y",IF(AND(H530&gt;='Intersection Mileposts'!$F$24,H530&lt;='Intersection Mileposts'!$G$24),"Y",IF(AND(H530&gt;='Intersection Mileposts'!$F$25,H530&lt;='Intersection Mileposts'!$G$25),"Y",IF(AND(H530&gt;='Intersection Mileposts'!$F$26,H530&lt;='Intersection Mileposts'!$G$26),"Y",IF(AND(H530&gt;='Intersection Mileposts'!$F$27,H530&lt;='Intersection Mileposts'!$G$27),"Y",IF(AND(H530&gt;='Intersection Mileposts'!$F$28,H530&lt;='Intersection Mileposts'!$G$28),"Y",IF(AND(H530&gt;='Intersection Mileposts'!$F$29,H530&lt;='Intersection Mileposts'!$G$29),"Y", IF(AND(H530&gt;='Intersection Mileposts'!$F$30,H530&lt;='Intersection Mileposts'!$G$30),"Y",IF(AND(H530&gt;='Intersection Mileposts'!$F$31,H530&lt;='Intersection Mileposts'!$G$31),"Y",IF(AND(H530&gt;='Intersection Mileposts'!$F$32,H530&lt;='Intersection Mileposts'!$G$32),"Y",IF(AND(H530&gt;='Intersection Mileposts'!$F$33,H530&lt;='Intersection Mileposts'!$G$33),"Y",IF(AND(H530&gt;='Intersection Mileposts'!$F$34,H530&lt;='Intersection Mileposts'!$G$34),"Y",IF(AND(H530&gt;='Intersection Mileposts'!$F$35,H530&lt;='Intersection Mileposts'!$G$35),"Y",IF(AND(H530&gt;='Intersection Mileposts'!$F$36,H530&lt;='Intersection Mileposts'!$G$36),"Y",IF(AND(H530&gt;='Intersection Mileposts'!$F$37,H530&lt;='Intersection Mileposts'!$G$37),"Y",IF(AND(H530&gt;='Intersection Mileposts'!$F$38,H530&lt;='Intersection Mileposts'!$G$38),"Y",IF(AND(H530&gt;='Intersection Mileposts'!$F$39,H530&lt;='Intersection Mileposts'!$G$39),"Y","N"))))))))))))))))))))))))))))))))))))</f>
        <v/>
      </c>
    </row>
    <row r="531" spans="1:46" x14ac:dyDescent="0.35">
      <c r="A531" s="271"/>
      <c r="B531" s="269"/>
      <c r="C531" s="270"/>
      <c r="D531" s="270"/>
      <c r="E531" s="270"/>
      <c r="F531" s="270"/>
      <c r="G531" s="272"/>
      <c r="H531" s="273"/>
      <c r="I531" s="271"/>
      <c r="J531" s="268"/>
      <c r="K531" s="268"/>
      <c r="L531" s="274"/>
      <c r="M531" s="275"/>
      <c r="N531" s="276"/>
      <c r="P531" s="291" t="str">
        <f>IF(R531 = "", "", COUNT($R$4:R531))</f>
        <v/>
      </c>
      <c r="Q531" s="291" t="str">
        <f t="shared" si="65"/>
        <v/>
      </c>
      <c r="R531" s="292" t="str">
        <f t="shared" si="66"/>
        <v/>
      </c>
      <c r="S531" s="293" t="str">
        <f t="shared" si="68"/>
        <v/>
      </c>
      <c r="T531" s="294" t="str">
        <f t="shared" si="69"/>
        <v/>
      </c>
      <c r="U531" s="295" t="str">
        <f t="shared" si="70"/>
        <v/>
      </c>
      <c r="V531" s="296" t="str">
        <f t="shared" si="71"/>
        <v/>
      </c>
      <c r="W531" s="8"/>
      <c r="AR531" s="2" t="str">
        <f t="shared" si="72"/>
        <v/>
      </c>
      <c r="AS531" s="2" t="str">
        <f t="shared" si="67"/>
        <v/>
      </c>
      <c r="AT531" s="2" t="str">
        <f>IF(AR531="","",IF(AND(H531&gt;='Intersection Mileposts'!$F$5,H531&lt;='Intersection Mileposts'!$G$5),"Y",IF(AND(H531&gt;='Intersection Mileposts'!$F$6,H531&lt;='Intersection Mileposts'!$G$6),"Y",IF(AND(H531&gt;='Intersection Mileposts'!$F$7,H531&lt;='Intersection Mileposts'!$G$7),"Y",IF(AND(H531&gt;='Intersection Mileposts'!$F$8,H531&lt;='Intersection Mileposts'!$G$8),"Y",IF(AND(H531&gt;='Intersection Mileposts'!$F$9,H531&lt;='Intersection Mileposts'!$G$9),"Y",IF(AND(H531&gt;='Intersection Mileposts'!$F$10,H531&lt;='Intersection Mileposts'!$G$10),"Y",IF(AND(H531&gt;='Intersection Mileposts'!$F$11,H531&lt;='Intersection Mileposts'!$G$11),"Y",IF(AND(H531&gt;='Intersection Mileposts'!$F$12,H531&lt;='Intersection Mileposts'!$G$12),"Y",IF(AND(H531&gt;='Intersection Mileposts'!$F$13,H531&lt;='Intersection Mileposts'!$G$13),"Y",IF(AND(H531&gt;='Intersection Mileposts'!$F$14,H531&lt;='Intersection Mileposts'!$G$14),"Y",IF(AND(H531&gt;='Intersection Mileposts'!$F$15,H531&lt;='Intersection Mileposts'!$G$15),"Y",IF(AND(H531&gt;='Intersection Mileposts'!$F$16,H531&lt;='Intersection Mileposts'!$G$16),"Y",IF(AND(H531&gt;='Intersection Mileposts'!$F$17,H531&lt;='Intersection Mileposts'!$G$17),"Y",IF(AND(H531&gt;='Intersection Mileposts'!$F$18,H531&lt;='Intersection Mileposts'!$G$18),"Y",IF(AND(H531&gt;='Intersection Mileposts'!$F$19,H531&lt;='Intersection Mileposts'!$G$19),"Y",IF(AND(H531&gt;='Intersection Mileposts'!$F$20,H531&lt;='Intersection Mileposts'!$G$20),"Y",IF(AND(H531&gt;='Intersection Mileposts'!$F$21,H531&lt;='Intersection Mileposts'!$G$21),"Y",IF(AND(H531&gt;='Intersection Mileposts'!$F$22,H531&lt;='Intersection Mileposts'!$G$22),"Y",IF(AND(H531&gt;='Intersection Mileposts'!$F$23,H531&lt;='Intersection Mileposts'!$G$23),"Y",IF(AND(H531&gt;='Intersection Mileposts'!$F$24,H531&lt;='Intersection Mileposts'!$G$24),"Y",IF(AND(H531&gt;='Intersection Mileposts'!$F$25,H531&lt;='Intersection Mileposts'!$G$25),"Y",IF(AND(H531&gt;='Intersection Mileposts'!$F$26,H531&lt;='Intersection Mileposts'!$G$26),"Y",IF(AND(H531&gt;='Intersection Mileposts'!$F$27,H531&lt;='Intersection Mileposts'!$G$27),"Y",IF(AND(H531&gt;='Intersection Mileposts'!$F$28,H531&lt;='Intersection Mileposts'!$G$28),"Y",IF(AND(H531&gt;='Intersection Mileposts'!$F$29,H531&lt;='Intersection Mileposts'!$G$29),"Y", IF(AND(H531&gt;='Intersection Mileposts'!$F$30,H531&lt;='Intersection Mileposts'!$G$30),"Y",IF(AND(H531&gt;='Intersection Mileposts'!$F$31,H531&lt;='Intersection Mileposts'!$G$31),"Y",IF(AND(H531&gt;='Intersection Mileposts'!$F$32,H531&lt;='Intersection Mileposts'!$G$32),"Y",IF(AND(H531&gt;='Intersection Mileposts'!$F$33,H531&lt;='Intersection Mileposts'!$G$33),"Y",IF(AND(H531&gt;='Intersection Mileposts'!$F$34,H531&lt;='Intersection Mileposts'!$G$34),"Y",IF(AND(H531&gt;='Intersection Mileposts'!$F$35,H531&lt;='Intersection Mileposts'!$G$35),"Y",IF(AND(H531&gt;='Intersection Mileposts'!$F$36,H531&lt;='Intersection Mileposts'!$G$36),"Y",IF(AND(H531&gt;='Intersection Mileposts'!$F$37,H531&lt;='Intersection Mileposts'!$G$37),"Y",IF(AND(H531&gt;='Intersection Mileposts'!$F$38,H531&lt;='Intersection Mileposts'!$G$38),"Y",IF(AND(H531&gt;='Intersection Mileposts'!$F$39,H531&lt;='Intersection Mileposts'!$G$39),"Y","N"))))))))))))))))))))))))))))))))))))</f>
        <v/>
      </c>
    </row>
    <row r="532" spans="1:46" x14ac:dyDescent="0.35">
      <c r="A532" s="271"/>
      <c r="B532" s="269"/>
      <c r="C532" s="270"/>
      <c r="D532" s="270"/>
      <c r="E532" s="270"/>
      <c r="F532" s="270"/>
      <c r="G532" s="272"/>
      <c r="H532" s="273"/>
      <c r="I532" s="271"/>
      <c r="J532" s="268"/>
      <c r="K532" s="268"/>
      <c r="L532" s="274"/>
      <c r="M532" s="275"/>
      <c r="N532" s="276"/>
      <c r="P532" s="291" t="str">
        <f>IF(R532 = "", "", COUNT($R$4:R532))</f>
        <v/>
      </c>
      <c r="Q532" s="291" t="str">
        <f t="shared" si="65"/>
        <v/>
      </c>
      <c r="R532" s="292" t="str">
        <f t="shared" si="66"/>
        <v/>
      </c>
      <c r="S532" s="293" t="str">
        <f t="shared" si="68"/>
        <v/>
      </c>
      <c r="T532" s="294" t="str">
        <f t="shared" si="69"/>
        <v/>
      </c>
      <c r="U532" s="295" t="str">
        <f t="shared" si="70"/>
        <v/>
      </c>
      <c r="V532" s="296" t="str">
        <f t="shared" si="71"/>
        <v/>
      </c>
      <c r="W532" s="8"/>
      <c r="AR532" s="2" t="str">
        <f t="shared" si="72"/>
        <v/>
      </c>
      <c r="AS532" s="2" t="str">
        <f t="shared" si="67"/>
        <v/>
      </c>
      <c r="AT532" s="2" t="str">
        <f>IF(AR532="","",IF(AND(H532&gt;='Intersection Mileposts'!$F$5,H532&lt;='Intersection Mileposts'!$G$5),"Y",IF(AND(H532&gt;='Intersection Mileposts'!$F$6,H532&lt;='Intersection Mileposts'!$G$6),"Y",IF(AND(H532&gt;='Intersection Mileposts'!$F$7,H532&lt;='Intersection Mileposts'!$G$7),"Y",IF(AND(H532&gt;='Intersection Mileposts'!$F$8,H532&lt;='Intersection Mileposts'!$G$8),"Y",IF(AND(H532&gt;='Intersection Mileposts'!$F$9,H532&lt;='Intersection Mileposts'!$G$9),"Y",IF(AND(H532&gt;='Intersection Mileposts'!$F$10,H532&lt;='Intersection Mileposts'!$G$10),"Y",IF(AND(H532&gt;='Intersection Mileposts'!$F$11,H532&lt;='Intersection Mileposts'!$G$11),"Y",IF(AND(H532&gt;='Intersection Mileposts'!$F$12,H532&lt;='Intersection Mileposts'!$G$12),"Y",IF(AND(H532&gt;='Intersection Mileposts'!$F$13,H532&lt;='Intersection Mileposts'!$G$13),"Y",IF(AND(H532&gt;='Intersection Mileposts'!$F$14,H532&lt;='Intersection Mileposts'!$G$14),"Y",IF(AND(H532&gt;='Intersection Mileposts'!$F$15,H532&lt;='Intersection Mileposts'!$G$15),"Y",IF(AND(H532&gt;='Intersection Mileposts'!$F$16,H532&lt;='Intersection Mileposts'!$G$16),"Y",IF(AND(H532&gt;='Intersection Mileposts'!$F$17,H532&lt;='Intersection Mileposts'!$G$17),"Y",IF(AND(H532&gt;='Intersection Mileposts'!$F$18,H532&lt;='Intersection Mileposts'!$G$18),"Y",IF(AND(H532&gt;='Intersection Mileposts'!$F$19,H532&lt;='Intersection Mileposts'!$G$19),"Y",IF(AND(H532&gt;='Intersection Mileposts'!$F$20,H532&lt;='Intersection Mileposts'!$G$20),"Y",IF(AND(H532&gt;='Intersection Mileposts'!$F$21,H532&lt;='Intersection Mileposts'!$G$21),"Y",IF(AND(H532&gt;='Intersection Mileposts'!$F$22,H532&lt;='Intersection Mileposts'!$G$22),"Y",IF(AND(H532&gt;='Intersection Mileposts'!$F$23,H532&lt;='Intersection Mileposts'!$G$23),"Y",IF(AND(H532&gt;='Intersection Mileposts'!$F$24,H532&lt;='Intersection Mileposts'!$G$24),"Y",IF(AND(H532&gt;='Intersection Mileposts'!$F$25,H532&lt;='Intersection Mileposts'!$G$25),"Y",IF(AND(H532&gt;='Intersection Mileposts'!$F$26,H532&lt;='Intersection Mileposts'!$G$26),"Y",IF(AND(H532&gt;='Intersection Mileposts'!$F$27,H532&lt;='Intersection Mileposts'!$G$27),"Y",IF(AND(H532&gt;='Intersection Mileposts'!$F$28,H532&lt;='Intersection Mileposts'!$G$28),"Y",IF(AND(H532&gt;='Intersection Mileposts'!$F$29,H532&lt;='Intersection Mileposts'!$G$29),"Y", IF(AND(H532&gt;='Intersection Mileposts'!$F$30,H532&lt;='Intersection Mileposts'!$G$30),"Y",IF(AND(H532&gt;='Intersection Mileposts'!$F$31,H532&lt;='Intersection Mileposts'!$G$31),"Y",IF(AND(H532&gt;='Intersection Mileposts'!$F$32,H532&lt;='Intersection Mileposts'!$G$32),"Y",IF(AND(H532&gt;='Intersection Mileposts'!$F$33,H532&lt;='Intersection Mileposts'!$G$33),"Y",IF(AND(H532&gt;='Intersection Mileposts'!$F$34,H532&lt;='Intersection Mileposts'!$G$34),"Y",IF(AND(H532&gt;='Intersection Mileposts'!$F$35,H532&lt;='Intersection Mileposts'!$G$35),"Y",IF(AND(H532&gt;='Intersection Mileposts'!$F$36,H532&lt;='Intersection Mileposts'!$G$36),"Y",IF(AND(H532&gt;='Intersection Mileposts'!$F$37,H532&lt;='Intersection Mileposts'!$G$37),"Y",IF(AND(H532&gt;='Intersection Mileposts'!$F$38,H532&lt;='Intersection Mileposts'!$G$38),"Y",IF(AND(H532&gt;='Intersection Mileposts'!$F$39,H532&lt;='Intersection Mileposts'!$G$39),"Y","N"))))))))))))))))))))))))))))))))))))</f>
        <v/>
      </c>
    </row>
    <row r="533" spans="1:46" x14ac:dyDescent="0.35">
      <c r="A533" s="271"/>
      <c r="B533" s="269"/>
      <c r="C533" s="270"/>
      <c r="D533" s="270"/>
      <c r="E533" s="270"/>
      <c r="F533" s="270"/>
      <c r="G533" s="272"/>
      <c r="H533" s="273"/>
      <c r="I533" s="271"/>
      <c r="J533" s="268"/>
      <c r="K533" s="268"/>
      <c r="L533" s="274"/>
      <c r="M533" s="275"/>
      <c r="N533" s="276"/>
      <c r="P533" s="291" t="str">
        <f>IF(R533 = "", "", COUNT($R$4:R533))</f>
        <v/>
      </c>
      <c r="Q533" s="291" t="str">
        <f t="shared" si="65"/>
        <v/>
      </c>
      <c r="R533" s="292" t="str">
        <f t="shared" si="66"/>
        <v/>
      </c>
      <c r="S533" s="293" t="str">
        <f t="shared" si="68"/>
        <v/>
      </c>
      <c r="T533" s="294" t="str">
        <f t="shared" si="69"/>
        <v/>
      </c>
      <c r="U533" s="295" t="str">
        <f t="shared" si="70"/>
        <v/>
      </c>
      <c r="V533" s="296" t="str">
        <f t="shared" si="71"/>
        <v/>
      </c>
      <c r="W533" s="8"/>
      <c r="AR533" s="2" t="str">
        <f t="shared" si="72"/>
        <v/>
      </c>
      <c r="AS533" s="2" t="str">
        <f t="shared" si="67"/>
        <v/>
      </c>
      <c r="AT533" s="2" t="str">
        <f>IF(AR533="","",IF(AND(H533&gt;='Intersection Mileposts'!$F$5,H533&lt;='Intersection Mileposts'!$G$5),"Y",IF(AND(H533&gt;='Intersection Mileposts'!$F$6,H533&lt;='Intersection Mileposts'!$G$6),"Y",IF(AND(H533&gt;='Intersection Mileposts'!$F$7,H533&lt;='Intersection Mileposts'!$G$7),"Y",IF(AND(H533&gt;='Intersection Mileposts'!$F$8,H533&lt;='Intersection Mileposts'!$G$8),"Y",IF(AND(H533&gt;='Intersection Mileposts'!$F$9,H533&lt;='Intersection Mileposts'!$G$9),"Y",IF(AND(H533&gt;='Intersection Mileposts'!$F$10,H533&lt;='Intersection Mileposts'!$G$10),"Y",IF(AND(H533&gt;='Intersection Mileposts'!$F$11,H533&lt;='Intersection Mileposts'!$G$11),"Y",IF(AND(H533&gt;='Intersection Mileposts'!$F$12,H533&lt;='Intersection Mileposts'!$G$12),"Y",IF(AND(H533&gt;='Intersection Mileposts'!$F$13,H533&lt;='Intersection Mileposts'!$G$13),"Y",IF(AND(H533&gt;='Intersection Mileposts'!$F$14,H533&lt;='Intersection Mileposts'!$G$14),"Y",IF(AND(H533&gt;='Intersection Mileposts'!$F$15,H533&lt;='Intersection Mileposts'!$G$15),"Y",IF(AND(H533&gt;='Intersection Mileposts'!$F$16,H533&lt;='Intersection Mileposts'!$G$16),"Y",IF(AND(H533&gt;='Intersection Mileposts'!$F$17,H533&lt;='Intersection Mileposts'!$G$17),"Y",IF(AND(H533&gt;='Intersection Mileposts'!$F$18,H533&lt;='Intersection Mileposts'!$G$18),"Y",IF(AND(H533&gt;='Intersection Mileposts'!$F$19,H533&lt;='Intersection Mileposts'!$G$19),"Y",IF(AND(H533&gt;='Intersection Mileposts'!$F$20,H533&lt;='Intersection Mileposts'!$G$20),"Y",IF(AND(H533&gt;='Intersection Mileposts'!$F$21,H533&lt;='Intersection Mileposts'!$G$21),"Y",IF(AND(H533&gt;='Intersection Mileposts'!$F$22,H533&lt;='Intersection Mileposts'!$G$22),"Y",IF(AND(H533&gt;='Intersection Mileposts'!$F$23,H533&lt;='Intersection Mileposts'!$G$23),"Y",IF(AND(H533&gt;='Intersection Mileposts'!$F$24,H533&lt;='Intersection Mileposts'!$G$24),"Y",IF(AND(H533&gt;='Intersection Mileposts'!$F$25,H533&lt;='Intersection Mileposts'!$G$25),"Y",IF(AND(H533&gt;='Intersection Mileposts'!$F$26,H533&lt;='Intersection Mileposts'!$G$26),"Y",IF(AND(H533&gt;='Intersection Mileposts'!$F$27,H533&lt;='Intersection Mileposts'!$G$27),"Y",IF(AND(H533&gt;='Intersection Mileposts'!$F$28,H533&lt;='Intersection Mileposts'!$G$28),"Y",IF(AND(H533&gt;='Intersection Mileposts'!$F$29,H533&lt;='Intersection Mileposts'!$G$29),"Y", IF(AND(H533&gt;='Intersection Mileposts'!$F$30,H533&lt;='Intersection Mileposts'!$G$30),"Y",IF(AND(H533&gt;='Intersection Mileposts'!$F$31,H533&lt;='Intersection Mileposts'!$G$31),"Y",IF(AND(H533&gt;='Intersection Mileposts'!$F$32,H533&lt;='Intersection Mileposts'!$G$32),"Y",IF(AND(H533&gt;='Intersection Mileposts'!$F$33,H533&lt;='Intersection Mileposts'!$G$33),"Y",IF(AND(H533&gt;='Intersection Mileposts'!$F$34,H533&lt;='Intersection Mileposts'!$G$34),"Y",IF(AND(H533&gt;='Intersection Mileposts'!$F$35,H533&lt;='Intersection Mileposts'!$G$35),"Y",IF(AND(H533&gt;='Intersection Mileposts'!$F$36,H533&lt;='Intersection Mileposts'!$G$36),"Y",IF(AND(H533&gt;='Intersection Mileposts'!$F$37,H533&lt;='Intersection Mileposts'!$G$37),"Y",IF(AND(H533&gt;='Intersection Mileposts'!$F$38,H533&lt;='Intersection Mileposts'!$G$38),"Y",IF(AND(H533&gt;='Intersection Mileposts'!$F$39,H533&lt;='Intersection Mileposts'!$G$39),"Y","N"))))))))))))))))))))))))))))))))))))</f>
        <v/>
      </c>
    </row>
    <row r="534" spans="1:46" x14ac:dyDescent="0.35">
      <c r="A534" s="271"/>
      <c r="B534" s="269"/>
      <c r="C534" s="270"/>
      <c r="D534" s="270"/>
      <c r="E534" s="270"/>
      <c r="F534" s="270"/>
      <c r="G534" s="272"/>
      <c r="H534" s="273"/>
      <c r="I534" s="271"/>
      <c r="J534" s="268"/>
      <c r="K534" s="268"/>
      <c r="L534" s="274"/>
      <c r="M534" s="275"/>
      <c r="N534" s="276"/>
      <c r="P534" s="291" t="str">
        <f>IF(R534 = "", "", COUNT($R$4:R534))</f>
        <v/>
      </c>
      <c r="Q534" s="291" t="str">
        <f t="shared" si="65"/>
        <v/>
      </c>
      <c r="R534" s="292" t="str">
        <f t="shared" si="66"/>
        <v/>
      </c>
      <c r="S534" s="293" t="str">
        <f t="shared" si="68"/>
        <v/>
      </c>
      <c r="T534" s="294" t="str">
        <f t="shared" si="69"/>
        <v/>
      </c>
      <c r="U534" s="295" t="str">
        <f t="shared" si="70"/>
        <v/>
      </c>
      <c r="V534" s="296" t="str">
        <f t="shared" si="71"/>
        <v/>
      </c>
      <c r="W534" s="8"/>
      <c r="AR534" s="2" t="str">
        <f t="shared" si="72"/>
        <v/>
      </c>
      <c r="AS534" s="2" t="str">
        <f t="shared" si="67"/>
        <v/>
      </c>
      <c r="AT534" s="2" t="str">
        <f>IF(AR534="","",IF(AND(H534&gt;='Intersection Mileposts'!$F$5,H534&lt;='Intersection Mileposts'!$G$5),"Y",IF(AND(H534&gt;='Intersection Mileposts'!$F$6,H534&lt;='Intersection Mileposts'!$G$6),"Y",IF(AND(H534&gt;='Intersection Mileposts'!$F$7,H534&lt;='Intersection Mileposts'!$G$7),"Y",IF(AND(H534&gt;='Intersection Mileposts'!$F$8,H534&lt;='Intersection Mileposts'!$G$8),"Y",IF(AND(H534&gt;='Intersection Mileposts'!$F$9,H534&lt;='Intersection Mileposts'!$G$9),"Y",IF(AND(H534&gt;='Intersection Mileposts'!$F$10,H534&lt;='Intersection Mileposts'!$G$10),"Y",IF(AND(H534&gt;='Intersection Mileposts'!$F$11,H534&lt;='Intersection Mileposts'!$G$11),"Y",IF(AND(H534&gt;='Intersection Mileposts'!$F$12,H534&lt;='Intersection Mileposts'!$G$12),"Y",IF(AND(H534&gt;='Intersection Mileposts'!$F$13,H534&lt;='Intersection Mileposts'!$G$13),"Y",IF(AND(H534&gt;='Intersection Mileposts'!$F$14,H534&lt;='Intersection Mileposts'!$G$14),"Y",IF(AND(H534&gt;='Intersection Mileposts'!$F$15,H534&lt;='Intersection Mileposts'!$G$15),"Y",IF(AND(H534&gt;='Intersection Mileposts'!$F$16,H534&lt;='Intersection Mileposts'!$G$16),"Y",IF(AND(H534&gt;='Intersection Mileposts'!$F$17,H534&lt;='Intersection Mileposts'!$G$17),"Y",IF(AND(H534&gt;='Intersection Mileposts'!$F$18,H534&lt;='Intersection Mileposts'!$G$18),"Y",IF(AND(H534&gt;='Intersection Mileposts'!$F$19,H534&lt;='Intersection Mileposts'!$G$19),"Y",IF(AND(H534&gt;='Intersection Mileposts'!$F$20,H534&lt;='Intersection Mileposts'!$G$20),"Y",IF(AND(H534&gt;='Intersection Mileposts'!$F$21,H534&lt;='Intersection Mileposts'!$G$21),"Y",IF(AND(H534&gt;='Intersection Mileposts'!$F$22,H534&lt;='Intersection Mileposts'!$G$22),"Y",IF(AND(H534&gt;='Intersection Mileposts'!$F$23,H534&lt;='Intersection Mileposts'!$G$23),"Y",IF(AND(H534&gt;='Intersection Mileposts'!$F$24,H534&lt;='Intersection Mileposts'!$G$24),"Y",IF(AND(H534&gt;='Intersection Mileposts'!$F$25,H534&lt;='Intersection Mileposts'!$G$25),"Y",IF(AND(H534&gt;='Intersection Mileposts'!$F$26,H534&lt;='Intersection Mileposts'!$G$26),"Y",IF(AND(H534&gt;='Intersection Mileposts'!$F$27,H534&lt;='Intersection Mileposts'!$G$27),"Y",IF(AND(H534&gt;='Intersection Mileposts'!$F$28,H534&lt;='Intersection Mileposts'!$G$28),"Y",IF(AND(H534&gt;='Intersection Mileposts'!$F$29,H534&lt;='Intersection Mileposts'!$G$29),"Y", IF(AND(H534&gt;='Intersection Mileposts'!$F$30,H534&lt;='Intersection Mileposts'!$G$30),"Y",IF(AND(H534&gt;='Intersection Mileposts'!$F$31,H534&lt;='Intersection Mileposts'!$G$31),"Y",IF(AND(H534&gt;='Intersection Mileposts'!$F$32,H534&lt;='Intersection Mileposts'!$G$32),"Y",IF(AND(H534&gt;='Intersection Mileposts'!$F$33,H534&lt;='Intersection Mileposts'!$G$33),"Y",IF(AND(H534&gt;='Intersection Mileposts'!$F$34,H534&lt;='Intersection Mileposts'!$G$34),"Y",IF(AND(H534&gt;='Intersection Mileposts'!$F$35,H534&lt;='Intersection Mileposts'!$G$35),"Y",IF(AND(H534&gt;='Intersection Mileposts'!$F$36,H534&lt;='Intersection Mileposts'!$G$36),"Y",IF(AND(H534&gt;='Intersection Mileposts'!$F$37,H534&lt;='Intersection Mileposts'!$G$37),"Y",IF(AND(H534&gt;='Intersection Mileposts'!$F$38,H534&lt;='Intersection Mileposts'!$G$38),"Y",IF(AND(H534&gt;='Intersection Mileposts'!$F$39,H534&lt;='Intersection Mileposts'!$G$39),"Y","N"))))))))))))))))))))))))))))))))))))</f>
        <v/>
      </c>
    </row>
    <row r="535" spans="1:46" x14ac:dyDescent="0.35">
      <c r="A535" s="271"/>
      <c r="B535" s="269"/>
      <c r="C535" s="270"/>
      <c r="D535" s="270"/>
      <c r="E535" s="270"/>
      <c r="F535" s="270"/>
      <c r="G535" s="272"/>
      <c r="H535" s="273"/>
      <c r="I535" s="271"/>
      <c r="J535" s="268"/>
      <c r="K535" s="268"/>
      <c r="L535" s="274"/>
      <c r="M535" s="275"/>
      <c r="N535" s="276"/>
      <c r="P535" s="291" t="str">
        <f>IF(R535 = "", "", COUNT($R$4:R535))</f>
        <v/>
      </c>
      <c r="Q535" s="291" t="str">
        <f t="shared" si="65"/>
        <v/>
      </c>
      <c r="R535" s="292" t="str">
        <f t="shared" si="66"/>
        <v/>
      </c>
      <c r="S535" s="293" t="str">
        <f t="shared" si="68"/>
        <v/>
      </c>
      <c r="T535" s="294" t="str">
        <f t="shared" si="69"/>
        <v/>
      </c>
      <c r="U535" s="295" t="str">
        <f t="shared" si="70"/>
        <v/>
      </c>
      <c r="V535" s="296" t="str">
        <f t="shared" si="71"/>
        <v/>
      </c>
      <c r="W535" s="8"/>
      <c r="AR535" s="2" t="str">
        <f t="shared" si="72"/>
        <v/>
      </c>
      <c r="AS535" s="2" t="str">
        <f t="shared" si="67"/>
        <v/>
      </c>
      <c r="AT535" s="2" t="str">
        <f>IF(AR535="","",IF(AND(H535&gt;='Intersection Mileposts'!$F$5,H535&lt;='Intersection Mileposts'!$G$5),"Y",IF(AND(H535&gt;='Intersection Mileposts'!$F$6,H535&lt;='Intersection Mileposts'!$G$6),"Y",IF(AND(H535&gt;='Intersection Mileposts'!$F$7,H535&lt;='Intersection Mileposts'!$G$7),"Y",IF(AND(H535&gt;='Intersection Mileposts'!$F$8,H535&lt;='Intersection Mileposts'!$G$8),"Y",IF(AND(H535&gt;='Intersection Mileposts'!$F$9,H535&lt;='Intersection Mileposts'!$G$9),"Y",IF(AND(H535&gt;='Intersection Mileposts'!$F$10,H535&lt;='Intersection Mileposts'!$G$10),"Y",IF(AND(H535&gt;='Intersection Mileposts'!$F$11,H535&lt;='Intersection Mileposts'!$G$11),"Y",IF(AND(H535&gt;='Intersection Mileposts'!$F$12,H535&lt;='Intersection Mileposts'!$G$12),"Y",IF(AND(H535&gt;='Intersection Mileposts'!$F$13,H535&lt;='Intersection Mileposts'!$G$13),"Y",IF(AND(H535&gt;='Intersection Mileposts'!$F$14,H535&lt;='Intersection Mileposts'!$G$14),"Y",IF(AND(H535&gt;='Intersection Mileposts'!$F$15,H535&lt;='Intersection Mileposts'!$G$15),"Y",IF(AND(H535&gt;='Intersection Mileposts'!$F$16,H535&lt;='Intersection Mileposts'!$G$16),"Y",IF(AND(H535&gt;='Intersection Mileposts'!$F$17,H535&lt;='Intersection Mileposts'!$G$17),"Y",IF(AND(H535&gt;='Intersection Mileposts'!$F$18,H535&lt;='Intersection Mileposts'!$G$18),"Y",IF(AND(H535&gt;='Intersection Mileposts'!$F$19,H535&lt;='Intersection Mileposts'!$G$19),"Y",IF(AND(H535&gt;='Intersection Mileposts'!$F$20,H535&lt;='Intersection Mileposts'!$G$20),"Y",IF(AND(H535&gt;='Intersection Mileposts'!$F$21,H535&lt;='Intersection Mileposts'!$G$21),"Y",IF(AND(H535&gt;='Intersection Mileposts'!$F$22,H535&lt;='Intersection Mileposts'!$G$22),"Y",IF(AND(H535&gt;='Intersection Mileposts'!$F$23,H535&lt;='Intersection Mileposts'!$G$23),"Y",IF(AND(H535&gt;='Intersection Mileposts'!$F$24,H535&lt;='Intersection Mileposts'!$G$24),"Y",IF(AND(H535&gt;='Intersection Mileposts'!$F$25,H535&lt;='Intersection Mileposts'!$G$25),"Y",IF(AND(H535&gt;='Intersection Mileposts'!$F$26,H535&lt;='Intersection Mileposts'!$G$26),"Y",IF(AND(H535&gt;='Intersection Mileposts'!$F$27,H535&lt;='Intersection Mileposts'!$G$27),"Y",IF(AND(H535&gt;='Intersection Mileposts'!$F$28,H535&lt;='Intersection Mileposts'!$G$28),"Y",IF(AND(H535&gt;='Intersection Mileposts'!$F$29,H535&lt;='Intersection Mileposts'!$G$29),"Y", IF(AND(H535&gt;='Intersection Mileposts'!$F$30,H535&lt;='Intersection Mileposts'!$G$30),"Y",IF(AND(H535&gt;='Intersection Mileposts'!$F$31,H535&lt;='Intersection Mileposts'!$G$31),"Y",IF(AND(H535&gt;='Intersection Mileposts'!$F$32,H535&lt;='Intersection Mileposts'!$G$32),"Y",IF(AND(H535&gt;='Intersection Mileposts'!$F$33,H535&lt;='Intersection Mileposts'!$G$33),"Y",IF(AND(H535&gt;='Intersection Mileposts'!$F$34,H535&lt;='Intersection Mileposts'!$G$34),"Y",IF(AND(H535&gt;='Intersection Mileposts'!$F$35,H535&lt;='Intersection Mileposts'!$G$35),"Y",IF(AND(H535&gt;='Intersection Mileposts'!$F$36,H535&lt;='Intersection Mileposts'!$G$36),"Y",IF(AND(H535&gt;='Intersection Mileposts'!$F$37,H535&lt;='Intersection Mileposts'!$G$37),"Y",IF(AND(H535&gt;='Intersection Mileposts'!$F$38,H535&lt;='Intersection Mileposts'!$G$38),"Y",IF(AND(H535&gt;='Intersection Mileposts'!$F$39,H535&lt;='Intersection Mileposts'!$G$39),"Y","N"))))))))))))))))))))))))))))))))))))</f>
        <v/>
      </c>
    </row>
    <row r="536" spans="1:46" x14ac:dyDescent="0.35">
      <c r="A536" s="271"/>
      <c r="B536" s="269"/>
      <c r="C536" s="270"/>
      <c r="D536" s="270"/>
      <c r="E536" s="270"/>
      <c r="F536" s="270"/>
      <c r="G536" s="272"/>
      <c r="H536" s="273"/>
      <c r="I536" s="271"/>
      <c r="J536" s="268"/>
      <c r="K536" s="268"/>
      <c r="L536" s="274"/>
      <c r="M536" s="275"/>
      <c r="N536" s="276"/>
      <c r="P536" s="291" t="str">
        <f>IF(R536 = "", "", COUNT($R$4:R536))</f>
        <v/>
      </c>
      <c r="Q536" s="291" t="str">
        <f t="shared" si="65"/>
        <v/>
      </c>
      <c r="R536" s="292" t="str">
        <f t="shared" si="66"/>
        <v/>
      </c>
      <c r="S536" s="293" t="str">
        <f t="shared" si="68"/>
        <v/>
      </c>
      <c r="T536" s="294" t="str">
        <f t="shared" si="69"/>
        <v/>
      </c>
      <c r="U536" s="295" t="str">
        <f t="shared" si="70"/>
        <v/>
      </c>
      <c r="V536" s="296" t="str">
        <f t="shared" si="71"/>
        <v/>
      </c>
      <c r="W536" s="8"/>
      <c r="AR536" s="2" t="str">
        <f t="shared" si="72"/>
        <v/>
      </c>
      <c r="AS536" s="2" t="str">
        <f t="shared" si="67"/>
        <v/>
      </c>
      <c r="AT536" s="2" t="str">
        <f>IF(AR536="","",IF(AND(H536&gt;='Intersection Mileposts'!$F$5,H536&lt;='Intersection Mileposts'!$G$5),"Y",IF(AND(H536&gt;='Intersection Mileposts'!$F$6,H536&lt;='Intersection Mileposts'!$G$6),"Y",IF(AND(H536&gt;='Intersection Mileposts'!$F$7,H536&lt;='Intersection Mileposts'!$G$7),"Y",IF(AND(H536&gt;='Intersection Mileposts'!$F$8,H536&lt;='Intersection Mileposts'!$G$8),"Y",IF(AND(H536&gt;='Intersection Mileposts'!$F$9,H536&lt;='Intersection Mileposts'!$G$9),"Y",IF(AND(H536&gt;='Intersection Mileposts'!$F$10,H536&lt;='Intersection Mileposts'!$G$10),"Y",IF(AND(H536&gt;='Intersection Mileposts'!$F$11,H536&lt;='Intersection Mileposts'!$G$11),"Y",IF(AND(H536&gt;='Intersection Mileposts'!$F$12,H536&lt;='Intersection Mileposts'!$G$12),"Y",IF(AND(H536&gt;='Intersection Mileposts'!$F$13,H536&lt;='Intersection Mileposts'!$G$13),"Y",IF(AND(H536&gt;='Intersection Mileposts'!$F$14,H536&lt;='Intersection Mileposts'!$G$14),"Y",IF(AND(H536&gt;='Intersection Mileposts'!$F$15,H536&lt;='Intersection Mileposts'!$G$15),"Y",IF(AND(H536&gt;='Intersection Mileposts'!$F$16,H536&lt;='Intersection Mileposts'!$G$16),"Y",IF(AND(H536&gt;='Intersection Mileposts'!$F$17,H536&lt;='Intersection Mileposts'!$G$17),"Y",IF(AND(H536&gt;='Intersection Mileposts'!$F$18,H536&lt;='Intersection Mileposts'!$G$18),"Y",IF(AND(H536&gt;='Intersection Mileposts'!$F$19,H536&lt;='Intersection Mileposts'!$G$19),"Y",IF(AND(H536&gt;='Intersection Mileposts'!$F$20,H536&lt;='Intersection Mileposts'!$G$20),"Y",IF(AND(H536&gt;='Intersection Mileposts'!$F$21,H536&lt;='Intersection Mileposts'!$G$21),"Y",IF(AND(H536&gt;='Intersection Mileposts'!$F$22,H536&lt;='Intersection Mileposts'!$G$22),"Y",IF(AND(H536&gt;='Intersection Mileposts'!$F$23,H536&lt;='Intersection Mileposts'!$G$23),"Y",IF(AND(H536&gt;='Intersection Mileposts'!$F$24,H536&lt;='Intersection Mileposts'!$G$24),"Y",IF(AND(H536&gt;='Intersection Mileposts'!$F$25,H536&lt;='Intersection Mileposts'!$G$25),"Y",IF(AND(H536&gt;='Intersection Mileposts'!$F$26,H536&lt;='Intersection Mileposts'!$G$26),"Y",IF(AND(H536&gt;='Intersection Mileposts'!$F$27,H536&lt;='Intersection Mileposts'!$G$27),"Y",IF(AND(H536&gt;='Intersection Mileposts'!$F$28,H536&lt;='Intersection Mileposts'!$G$28),"Y",IF(AND(H536&gt;='Intersection Mileposts'!$F$29,H536&lt;='Intersection Mileposts'!$G$29),"Y", IF(AND(H536&gt;='Intersection Mileposts'!$F$30,H536&lt;='Intersection Mileposts'!$G$30),"Y",IF(AND(H536&gt;='Intersection Mileposts'!$F$31,H536&lt;='Intersection Mileposts'!$G$31),"Y",IF(AND(H536&gt;='Intersection Mileposts'!$F$32,H536&lt;='Intersection Mileposts'!$G$32),"Y",IF(AND(H536&gt;='Intersection Mileposts'!$F$33,H536&lt;='Intersection Mileposts'!$G$33),"Y",IF(AND(H536&gt;='Intersection Mileposts'!$F$34,H536&lt;='Intersection Mileposts'!$G$34),"Y",IF(AND(H536&gt;='Intersection Mileposts'!$F$35,H536&lt;='Intersection Mileposts'!$G$35),"Y",IF(AND(H536&gt;='Intersection Mileposts'!$F$36,H536&lt;='Intersection Mileposts'!$G$36),"Y",IF(AND(H536&gt;='Intersection Mileposts'!$F$37,H536&lt;='Intersection Mileposts'!$G$37),"Y",IF(AND(H536&gt;='Intersection Mileposts'!$F$38,H536&lt;='Intersection Mileposts'!$G$38),"Y",IF(AND(H536&gt;='Intersection Mileposts'!$F$39,H536&lt;='Intersection Mileposts'!$G$39),"Y","N"))))))))))))))))))))))))))))))))))))</f>
        <v/>
      </c>
    </row>
    <row r="537" spans="1:46" x14ac:dyDescent="0.35">
      <c r="A537" s="271"/>
      <c r="B537" s="269"/>
      <c r="C537" s="270"/>
      <c r="D537" s="270"/>
      <c r="E537" s="270"/>
      <c r="F537" s="270"/>
      <c r="G537" s="272"/>
      <c r="H537" s="273"/>
      <c r="I537" s="271"/>
      <c r="J537" s="268"/>
      <c r="K537" s="268"/>
      <c r="L537" s="274"/>
      <c r="M537" s="275"/>
      <c r="N537" s="276"/>
      <c r="P537" s="291" t="str">
        <f>IF(R537 = "", "", COUNT($R$4:R537))</f>
        <v/>
      </c>
      <c r="Q537" s="291" t="str">
        <f t="shared" si="65"/>
        <v/>
      </c>
      <c r="R537" s="292" t="str">
        <f t="shared" si="66"/>
        <v/>
      </c>
      <c r="S537" s="293" t="str">
        <f t="shared" si="68"/>
        <v/>
      </c>
      <c r="T537" s="294" t="str">
        <f t="shared" si="69"/>
        <v/>
      </c>
      <c r="U537" s="295" t="str">
        <f t="shared" si="70"/>
        <v/>
      </c>
      <c r="V537" s="296" t="str">
        <f t="shared" si="71"/>
        <v/>
      </c>
      <c r="W537" s="8"/>
      <c r="AR537" s="2" t="str">
        <f t="shared" si="72"/>
        <v/>
      </c>
      <c r="AS537" s="2" t="str">
        <f t="shared" si="67"/>
        <v/>
      </c>
      <c r="AT537" s="2" t="str">
        <f>IF(AR537="","",IF(AND(H537&gt;='Intersection Mileposts'!$F$5,H537&lt;='Intersection Mileposts'!$G$5),"Y",IF(AND(H537&gt;='Intersection Mileposts'!$F$6,H537&lt;='Intersection Mileposts'!$G$6),"Y",IF(AND(H537&gt;='Intersection Mileposts'!$F$7,H537&lt;='Intersection Mileposts'!$G$7),"Y",IF(AND(H537&gt;='Intersection Mileposts'!$F$8,H537&lt;='Intersection Mileposts'!$G$8),"Y",IF(AND(H537&gt;='Intersection Mileposts'!$F$9,H537&lt;='Intersection Mileposts'!$G$9),"Y",IF(AND(H537&gt;='Intersection Mileposts'!$F$10,H537&lt;='Intersection Mileposts'!$G$10),"Y",IF(AND(H537&gt;='Intersection Mileposts'!$F$11,H537&lt;='Intersection Mileposts'!$G$11),"Y",IF(AND(H537&gt;='Intersection Mileposts'!$F$12,H537&lt;='Intersection Mileposts'!$G$12),"Y",IF(AND(H537&gt;='Intersection Mileposts'!$F$13,H537&lt;='Intersection Mileposts'!$G$13),"Y",IF(AND(H537&gt;='Intersection Mileposts'!$F$14,H537&lt;='Intersection Mileposts'!$G$14),"Y",IF(AND(H537&gt;='Intersection Mileposts'!$F$15,H537&lt;='Intersection Mileposts'!$G$15),"Y",IF(AND(H537&gt;='Intersection Mileposts'!$F$16,H537&lt;='Intersection Mileposts'!$G$16),"Y",IF(AND(H537&gt;='Intersection Mileposts'!$F$17,H537&lt;='Intersection Mileposts'!$G$17),"Y",IF(AND(H537&gt;='Intersection Mileposts'!$F$18,H537&lt;='Intersection Mileposts'!$G$18),"Y",IF(AND(H537&gt;='Intersection Mileposts'!$F$19,H537&lt;='Intersection Mileposts'!$G$19),"Y",IF(AND(H537&gt;='Intersection Mileposts'!$F$20,H537&lt;='Intersection Mileposts'!$G$20),"Y",IF(AND(H537&gt;='Intersection Mileposts'!$F$21,H537&lt;='Intersection Mileposts'!$G$21),"Y",IF(AND(H537&gt;='Intersection Mileposts'!$F$22,H537&lt;='Intersection Mileposts'!$G$22),"Y",IF(AND(H537&gt;='Intersection Mileposts'!$F$23,H537&lt;='Intersection Mileposts'!$G$23),"Y",IF(AND(H537&gt;='Intersection Mileposts'!$F$24,H537&lt;='Intersection Mileposts'!$G$24),"Y",IF(AND(H537&gt;='Intersection Mileposts'!$F$25,H537&lt;='Intersection Mileposts'!$G$25),"Y",IF(AND(H537&gt;='Intersection Mileposts'!$F$26,H537&lt;='Intersection Mileposts'!$G$26),"Y",IF(AND(H537&gt;='Intersection Mileposts'!$F$27,H537&lt;='Intersection Mileposts'!$G$27),"Y",IF(AND(H537&gt;='Intersection Mileposts'!$F$28,H537&lt;='Intersection Mileposts'!$G$28),"Y",IF(AND(H537&gt;='Intersection Mileposts'!$F$29,H537&lt;='Intersection Mileposts'!$G$29),"Y", IF(AND(H537&gt;='Intersection Mileposts'!$F$30,H537&lt;='Intersection Mileposts'!$G$30),"Y",IF(AND(H537&gt;='Intersection Mileposts'!$F$31,H537&lt;='Intersection Mileposts'!$G$31),"Y",IF(AND(H537&gt;='Intersection Mileposts'!$F$32,H537&lt;='Intersection Mileposts'!$G$32),"Y",IF(AND(H537&gt;='Intersection Mileposts'!$F$33,H537&lt;='Intersection Mileposts'!$G$33),"Y",IF(AND(H537&gt;='Intersection Mileposts'!$F$34,H537&lt;='Intersection Mileposts'!$G$34),"Y",IF(AND(H537&gt;='Intersection Mileposts'!$F$35,H537&lt;='Intersection Mileposts'!$G$35),"Y",IF(AND(H537&gt;='Intersection Mileposts'!$F$36,H537&lt;='Intersection Mileposts'!$G$36),"Y",IF(AND(H537&gt;='Intersection Mileposts'!$F$37,H537&lt;='Intersection Mileposts'!$G$37),"Y",IF(AND(H537&gt;='Intersection Mileposts'!$F$38,H537&lt;='Intersection Mileposts'!$G$38),"Y",IF(AND(H537&gt;='Intersection Mileposts'!$F$39,H537&lt;='Intersection Mileposts'!$G$39),"Y","N"))))))))))))))))))))))))))))))))))))</f>
        <v/>
      </c>
    </row>
    <row r="538" spans="1:46" x14ac:dyDescent="0.35">
      <c r="A538" s="271"/>
      <c r="B538" s="269"/>
      <c r="C538" s="270"/>
      <c r="D538" s="270"/>
      <c r="E538" s="270"/>
      <c r="F538" s="270"/>
      <c r="G538" s="272"/>
      <c r="H538" s="273"/>
      <c r="I538" s="271"/>
      <c r="J538" s="268"/>
      <c r="K538" s="268"/>
      <c r="L538" s="274"/>
      <c r="M538" s="275"/>
      <c r="N538" s="276"/>
      <c r="P538" s="291" t="str">
        <f>IF(R538 = "", "", COUNT($R$4:R538))</f>
        <v/>
      </c>
      <c r="Q538" s="291" t="str">
        <f t="shared" si="65"/>
        <v/>
      </c>
      <c r="R538" s="292" t="str">
        <f t="shared" si="66"/>
        <v/>
      </c>
      <c r="S538" s="293" t="str">
        <f t="shared" si="68"/>
        <v/>
      </c>
      <c r="T538" s="294" t="str">
        <f t="shared" si="69"/>
        <v/>
      </c>
      <c r="U538" s="295" t="str">
        <f t="shared" si="70"/>
        <v/>
      </c>
      <c r="V538" s="296" t="str">
        <f t="shared" si="71"/>
        <v/>
      </c>
      <c r="W538" s="8"/>
      <c r="AR538" s="2" t="str">
        <f t="shared" si="72"/>
        <v/>
      </c>
      <c r="AS538" s="2" t="str">
        <f t="shared" si="67"/>
        <v/>
      </c>
      <c r="AT538" s="2" t="str">
        <f>IF(AR538="","",IF(AND(H538&gt;='Intersection Mileposts'!$F$5,H538&lt;='Intersection Mileposts'!$G$5),"Y",IF(AND(H538&gt;='Intersection Mileposts'!$F$6,H538&lt;='Intersection Mileposts'!$G$6),"Y",IF(AND(H538&gt;='Intersection Mileposts'!$F$7,H538&lt;='Intersection Mileposts'!$G$7),"Y",IF(AND(H538&gt;='Intersection Mileposts'!$F$8,H538&lt;='Intersection Mileposts'!$G$8),"Y",IF(AND(H538&gt;='Intersection Mileposts'!$F$9,H538&lt;='Intersection Mileposts'!$G$9),"Y",IF(AND(H538&gt;='Intersection Mileposts'!$F$10,H538&lt;='Intersection Mileposts'!$G$10),"Y",IF(AND(H538&gt;='Intersection Mileposts'!$F$11,H538&lt;='Intersection Mileposts'!$G$11),"Y",IF(AND(H538&gt;='Intersection Mileposts'!$F$12,H538&lt;='Intersection Mileposts'!$G$12),"Y",IF(AND(H538&gt;='Intersection Mileposts'!$F$13,H538&lt;='Intersection Mileposts'!$G$13),"Y",IF(AND(H538&gt;='Intersection Mileposts'!$F$14,H538&lt;='Intersection Mileposts'!$G$14),"Y",IF(AND(H538&gt;='Intersection Mileposts'!$F$15,H538&lt;='Intersection Mileposts'!$G$15),"Y",IF(AND(H538&gt;='Intersection Mileposts'!$F$16,H538&lt;='Intersection Mileposts'!$G$16),"Y",IF(AND(H538&gt;='Intersection Mileposts'!$F$17,H538&lt;='Intersection Mileposts'!$G$17),"Y",IF(AND(H538&gt;='Intersection Mileposts'!$F$18,H538&lt;='Intersection Mileposts'!$G$18),"Y",IF(AND(H538&gt;='Intersection Mileposts'!$F$19,H538&lt;='Intersection Mileposts'!$G$19),"Y",IF(AND(H538&gt;='Intersection Mileposts'!$F$20,H538&lt;='Intersection Mileposts'!$G$20),"Y",IF(AND(H538&gt;='Intersection Mileposts'!$F$21,H538&lt;='Intersection Mileposts'!$G$21),"Y",IF(AND(H538&gt;='Intersection Mileposts'!$F$22,H538&lt;='Intersection Mileposts'!$G$22),"Y",IF(AND(H538&gt;='Intersection Mileposts'!$F$23,H538&lt;='Intersection Mileposts'!$G$23),"Y",IF(AND(H538&gt;='Intersection Mileposts'!$F$24,H538&lt;='Intersection Mileposts'!$G$24),"Y",IF(AND(H538&gt;='Intersection Mileposts'!$F$25,H538&lt;='Intersection Mileposts'!$G$25),"Y",IF(AND(H538&gt;='Intersection Mileposts'!$F$26,H538&lt;='Intersection Mileposts'!$G$26),"Y",IF(AND(H538&gt;='Intersection Mileposts'!$F$27,H538&lt;='Intersection Mileposts'!$G$27),"Y",IF(AND(H538&gt;='Intersection Mileposts'!$F$28,H538&lt;='Intersection Mileposts'!$G$28),"Y",IF(AND(H538&gt;='Intersection Mileposts'!$F$29,H538&lt;='Intersection Mileposts'!$G$29),"Y", IF(AND(H538&gt;='Intersection Mileposts'!$F$30,H538&lt;='Intersection Mileposts'!$G$30),"Y",IF(AND(H538&gt;='Intersection Mileposts'!$F$31,H538&lt;='Intersection Mileposts'!$G$31),"Y",IF(AND(H538&gt;='Intersection Mileposts'!$F$32,H538&lt;='Intersection Mileposts'!$G$32),"Y",IF(AND(H538&gt;='Intersection Mileposts'!$F$33,H538&lt;='Intersection Mileposts'!$G$33),"Y",IF(AND(H538&gt;='Intersection Mileposts'!$F$34,H538&lt;='Intersection Mileposts'!$G$34),"Y",IF(AND(H538&gt;='Intersection Mileposts'!$F$35,H538&lt;='Intersection Mileposts'!$G$35),"Y",IF(AND(H538&gt;='Intersection Mileposts'!$F$36,H538&lt;='Intersection Mileposts'!$G$36),"Y",IF(AND(H538&gt;='Intersection Mileposts'!$F$37,H538&lt;='Intersection Mileposts'!$G$37),"Y",IF(AND(H538&gt;='Intersection Mileposts'!$F$38,H538&lt;='Intersection Mileposts'!$G$38),"Y",IF(AND(H538&gt;='Intersection Mileposts'!$F$39,H538&lt;='Intersection Mileposts'!$G$39),"Y","N"))))))))))))))))))))))))))))))))))))</f>
        <v/>
      </c>
    </row>
    <row r="539" spans="1:46" x14ac:dyDescent="0.35">
      <c r="A539" s="271"/>
      <c r="B539" s="269"/>
      <c r="C539" s="270"/>
      <c r="D539" s="270"/>
      <c r="E539" s="270"/>
      <c r="F539" s="270"/>
      <c r="G539" s="272"/>
      <c r="H539" s="273"/>
      <c r="I539" s="271"/>
      <c r="J539" s="268"/>
      <c r="K539" s="268"/>
      <c r="L539" s="274"/>
      <c r="M539" s="275"/>
      <c r="N539" s="276"/>
      <c r="P539" s="291" t="str">
        <f>IF(R539 = "", "", COUNT($R$4:R539))</f>
        <v/>
      </c>
      <c r="Q539" s="291" t="str">
        <f t="shared" si="65"/>
        <v/>
      </c>
      <c r="R539" s="292" t="str">
        <f t="shared" si="66"/>
        <v/>
      </c>
      <c r="S539" s="293" t="str">
        <f t="shared" si="68"/>
        <v/>
      </c>
      <c r="T539" s="294" t="str">
        <f t="shared" si="69"/>
        <v/>
      </c>
      <c r="U539" s="295" t="str">
        <f t="shared" si="70"/>
        <v/>
      </c>
      <c r="V539" s="296" t="str">
        <f t="shared" si="71"/>
        <v/>
      </c>
      <c r="W539" s="8"/>
      <c r="AR539" s="2" t="str">
        <f t="shared" si="72"/>
        <v/>
      </c>
      <c r="AS539" s="2" t="str">
        <f t="shared" si="67"/>
        <v/>
      </c>
      <c r="AT539" s="2" t="str">
        <f>IF(AR539="","",IF(AND(H539&gt;='Intersection Mileposts'!$F$5,H539&lt;='Intersection Mileposts'!$G$5),"Y",IF(AND(H539&gt;='Intersection Mileposts'!$F$6,H539&lt;='Intersection Mileposts'!$G$6),"Y",IF(AND(H539&gt;='Intersection Mileposts'!$F$7,H539&lt;='Intersection Mileposts'!$G$7),"Y",IF(AND(H539&gt;='Intersection Mileposts'!$F$8,H539&lt;='Intersection Mileposts'!$G$8),"Y",IF(AND(H539&gt;='Intersection Mileposts'!$F$9,H539&lt;='Intersection Mileposts'!$G$9),"Y",IF(AND(H539&gt;='Intersection Mileposts'!$F$10,H539&lt;='Intersection Mileposts'!$G$10),"Y",IF(AND(H539&gt;='Intersection Mileposts'!$F$11,H539&lt;='Intersection Mileposts'!$G$11),"Y",IF(AND(H539&gt;='Intersection Mileposts'!$F$12,H539&lt;='Intersection Mileposts'!$G$12),"Y",IF(AND(H539&gt;='Intersection Mileposts'!$F$13,H539&lt;='Intersection Mileposts'!$G$13),"Y",IF(AND(H539&gt;='Intersection Mileposts'!$F$14,H539&lt;='Intersection Mileposts'!$G$14),"Y",IF(AND(H539&gt;='Intersection Mileposts'!$F$15,H539&lt;='Intersection Mileposts'!$G$15),"Y",IF(AND(H539&gt;='Intersection Mileposts'!$F$16,H539&lt;='Intersection Mileposts'!$G$16),"Y",IF(AND(H539&gt;='Intersection Mileposts'!$F$17,H539&lt;='Intersection Mileposts'!$G$17),"Y",IF(AND(H539&gt;='Intersection Mileposts'!$F$18,H539&lt;='Intersection Mileposts'!$G$18),"Y",IF(AND(H539&gt;='Intersection Mileposts'!$F$19,H539&lt;='Intersection Mileposts'!$G$19),"Y",IF(AND(H539&gt;='Intersection Mileposts'!$F$20,H539&lt;='Intersection Mileposts'!$G$20),"Y",IF(AND(H539&gt;='Intersection Mileposts'!$F$21,H539&lt;='Intersection Mileposts'!$G$21),"Y",IF(AND(H539&gt;='Intersection Mileposts'!$F$22,H539&lt;='Intersection Mileposts'!$G$22),"Y",IF(AND(H539&gt;='Intersection Mileposts'!$F$23,H539&lt;='Intersection Mileposts'!$G$23),"Y",IF(AND(H539&gt;='Intersection Mileposts'!$F$24,H539&lt;='Intersection Mileposts'!$G$24),"Y",IF(AND(H539&gt;='Intersection Mileposts'!$F$25,H539&lt;='Intersection Mileposts'!$G$25),"Y",IF(AND(H539&gt;='Intersection Mileposts'!$F$26,H539&lt;='Intersection Mileposts'!$G$26),"Y",IF(AND(H539&gt;='Intersection Mileposts'!$F$27,H539&lt;='Intersection Mileposts'!$G$27),"Y",IF(AND(H539&gt;='Intersection Mileposts'!$F$28,H539&lt;='Intersection Mileposts'!$G$28),"Y",IF(AND(H539&gt;='Intersection Mileposts'!$F$29,H539&lt;='Intersection Mileposts'!$G$29),"Y", IF(AND(H539&gt;='Intersection Mileposts'!$F$30,H539&lt;='Intersection Mileposts'!$G$30),"Y",IF(AND(H539&gt;='Intersection Mileposts'!$F$31,H539&lt;='Intersection Mileposts'!$G$31),"Y",IF(AND(H539&gt;='Intersection Mileposts'!$F$32,H539&lt;='Intersection Mileposts'!$G$32),"Y",IF(AND(H539&gt;='Intersection Mileposts'!$F$33,H539&lt;='Intersection Mileposts'!$G$33),"Y",IF(AND(H539&gt;='Intersection Mileposts'!$F$34,H539&lt;='Intersection Mileposts'!$G$34),"Y",IF(AND(H539&gt;='Intersection Mileposts'!$F$35,H539&lt;='Intersection Mileposts'!$G$35),"Y",IF(AND(H539&gt;='Intersection Mileposts'!$F$36,H539&lt;='Intersection Mileposts'!$G$36),"Y",IF(AND(H539&gt;='Intersection Mileposts'!$F$37,H539&lt;='Intersection Mileposts'!$G$37),"Y",IF(AND(H539&gt;='Intersection Mileposts'!$F$38,H539&lt;='Intersection Mileposts'!$G$38),"Y",IF(AND(H539&gt;='Intersection Mileposts'!$F$39,H539&lt;='Intersection Mileposts'!$G$39),"Y","N"))))))))))))))))))))))))))))))))))))</f>
        <v/>
      </c>
    </row>
    <row r="540" spans="1:46" x14ac:dyDescent="0.35">
      <c r="A540" s="271"/>
      <c r="B540" s="269"/>
      <c r="C540" s="270"/>
      <c r="D540" s="270"/>
      <c r="E540" s="270"/>
      <c r="F540" s="270"/>
      <c r="G540" s="272"/>
      <c r="H540" s="273"/>
      <c r="I540" s="271"/>
      <c r="J540" s="268"/>
      <c r="K540" s="268"/>
      <c r="L540" s="274"/>
      <c r="M540" s="275"/>
      <c r="N540" s="276"/>
      <c r="P540" s="291" t="str">
        <f>IF(R540 = "", "", COUNT($R$4:R540))</f>
        <v/>
      </c>
      <c r="Q540" s="291" t="str">
        <f t="shared" si="65"/>
        <v/>
      </c>
      <c r="R540" s="292" t="str">
        <f t="shared" si="66"/>
        <v/>
      </c>
      <c r="S540" s="293" t="str">
        <f t="shared" si="68"/>
        <v/>
      </c>
      <c r="T540" s="294" t="str">
        <f t="shared" si="69"/>
        <v/>
      </c>
      <c r="U540" s="295" t="str">
        <f t="shared" si="70"/>
        <v/>
      </c>
      <c r="V540" s="296" t="str">
        <f t="shared" si="71"/>
        <v/>
      </c>
      <c r="W540" s="8"/>
      <c r="AR540" s="2" t="str">
        <f t="shared" si="72"/>
        <v/>
      </c>
      <c r="AS540" s="2" t="str">
        <f t="shared" si="67"/>
        <v/>
      </c>
      <c r="AT540" s="2" t="str">
        <f>IF(AR540="","",IF(AND(H540&gt;='Intersection Mileposts'!$F$5,H540&lt;='Intersection Mileposts'!$G$5),"Y",IF(AND(H540&gt;='Intersection Mileposts'!$F$6,H540&lt;='Intersection Mileposts'!$G$6),"Y",IF(AND(H540&gt;='Intersection Mileposts'!$F$7,H540&lt;='Intersection Mileposts'!$G$7),"Y",IF(AND(H540&gt;='Intersection Mileposts'!$F$8,H540&lt;='Intersection Mileposts'!$G$8),"Y",IF(AND(H540&gt;='Intersection Mileposts'!$F$9,H540&lt;='Intersection Mileposts'!$G$9),"Y",IF(AND(H540&gt;='Intersection Mileposts'!$F$10,H540&lt;='Intersection Mileposts'!$G$10),"Y",IF(AND(H540&gt;='Intersection Mileposts'!$F$11,H540&lt;='Intersection Mileposts'!$G$11),"Y",IF(AND(H540&gt;='Intersection Mileposts'!$F$12,H540&lt;='Intersection Mileposts'!$G$12),"Y",IF(AND(H540&gt;='Intersection Mileposts'!$F$13,H540&lt;='Intersection Mileposts'!$G$13),"Y",IF(AND(H540&gt;='Intersection Mileposts'!$F$14,H540&lt;='Intersection Mileposts'!$G$14),"Y",IF(AND(H540&gt;='Intersection Mileposts'!$F$15,H540&lt;='Intersection Mileposts'!$G$15),"Y",IF(AND(H540&gt;='Intersection Mileposts'!$F$16,H540&lt;='Intersection Mileposts'!$G$16),"Y",IF(AND(H540&gt;='Intersection Mileposts'!$F$17,H540&lt;='Intersection Mileposts'!$G$17),"Y",IF(AND(H540&gt;='Intersection Mileposts'!$F$18,H540&lt;='Intersection Mileposts'!$G$18),"Y",IF(AND(H540&gt;='Intersection Mileposts'!$F$19,H540&lt;='Intersection Mileposts'!$G$19),"Y",IF(AND(H540&gt;='Intersection Mileposts'!$F$20,H540&lt;='Intersection Mileposts'!$G$20),"Y",IF(AND(H540&gt;='Intersection Mileposts'!$F$21,H540&lt;='Intersection Mileposts'!$G$21),"Y",IF(AND(H540&gt;='Intersection Mileposts'!$F$22,H540&lt;='Intersection Mileposts'!$G$22),"Y",IF(AND(H540&gt;='Intersection Mileposts'!$F$23,H540&lt;='Intersection Mileposts'!$G$23),"Y",IF(AND(H540&gt;='Intersection Mileposts'!$F$24,H540&lt;='Intersection Mileposts'!$G$24),"Y",IF(AND(H540&gt;='Intersection Mileposts'!$F$25,H540&lt;='Intersection Mileposts'!$G$25),"Y",IF(AND(H540&gt;='Intersection Mileposts'!$F$26,H540&lt;='Intersection Mileposts'!$G$26),"Y",IF(AND(H540&gt;='Intersection Mileposts'!$F$27,H540&lt;='Intersection Mileposts'!$G$27),"Y",IF(AND(H540&gt;='Intersection Mileposts'!$F$28,H540&lt;='Intersection Mileposts'!$G$28),"Y",IF(AND(H540&gt;='Intersection Mileposts'!$F$29,H540&lt;='Intersection Mileposts'!$G$29),"Y", IF(AND(H540&gt;='Intersection Mileposts'!$F$30,H540&lt;='Intersection Mileposts'!$G$30),"Y",IF(AND(H540&gt;='Intersection Mileposts'!$F$31,H540&lt;='Intersection Mileposts'!$G$31),"Y",IF(AND(H540&gt;='Intersection Mileposts'!$F$32,H540&lt;='Intersection Mileposts'!$G$32),"Y",IF(AND(H540&gt;='Intersection Mileposts'!$F$33,H540&lt;='Intersection Mileposts'!$G$33),"Y",IF(AND(H540&gt;='Intersection Mileposts'!$F$34,H540&lt;='Intersection Mileposts'!$G$34),"Y",IF(AND(H540&gt;='Intersection Mileposts'!$F$35,H540&lt;='Intersection Mileposts'!$G$35),"Y",IF(AND(H540&gt;='Intersection Mileposts'!$F$36,H540&lt;='Intersection Mileposts'!$G$36),"Y",IF(AND(H540&gt;='Intersection Mileposts'!$F$37,H540&lt;='Intersection Mileposts'!$G$37),"Y",IF(AND(H540&gt;='Intersection Mileposts'!$F$38,H540&lt;='Intersection Mileposts'!$G$38),"Y",IF(AND(H540&gt;='Intersection Mileposts'!$F$39,H540&lt;='Intersection Mileposts'!$G$39),"Y","N"))))))))))))))))))))))))))))))))))))</f>
        <v/>
      </c>
    </row>
    <row r="541" spans="1:46" x14ac:dyDescent="0.35">
      <c r="A541" s="271"/>
      <c r="B541" s="269"/>
      <c r="C541" s="270"/>
      <c r="D541" s="270"/>
      <c r="E541" s="270"/>
      <c r="F541" s="270"/>
      <c r="G541" s="272"/>
      <c r="H541" s="273"/>
      <c r="I541" s="271"/>
      <c r="J541" s="268"/>
      <c r="K541" s="268"/>
      <c r="L541" s="274"/>
      <c r="M541" s="275"/>
      <c r="N541" s="276"/>
      <c r="P541" s="291" t="str">
        <f>IF(R541 = "", "", COUNT($R$4:R541))</f>
        <v/>
      </c>
      <c r="Q541" s="291" t="str">
        <f t="shared" si="65"/>
        <v/>
      </c>
      <c r="R541" s="292" t="str">
        <f t="shared" si="66"/>
        <v/>
      </c>
      <c r="S541" s="293" t="str">
        <f t="shared" si="68"/>
        <v/>
      </c>
      <c r="T541" s="294" t="str">
        <f t="shared" si="69"/>
        <v/>
      </c>
      <c r="U541" s="295" t="str">
        <f t="shared" si="70"/>
        <v/>
      </c>
      <c r="V541" s="296" t="str">
        <f t="shared" si="71"/>
        <v/>
      </c>
      <c r="W541" s="8"/>
      <c r="AR541" s="2" t="str">
        <f t="shared" si="72"/>
        <v/>
      </c>
      <c r="AS541" s="2" t="str">
        <f t="shared" si="67"/>
        <v/>
      </c>
      <c r="AT541" s="2" t="str">
        <f>IF(AR541="","",IF(AND(H541&gt;='Intersection Mileposts'!$F$5,H541&lt;='Intersection Mileposts'!$G$5),"Y",IF(AND(H541&gt;='Intersection Mileposts'!$F$6,H541&lt;='Intersection Mileposts'!$G$6),"Y",IF(AND(H541&gt;='Intersection Mileposts'!$F$7,H541&lt;='Intersection Mileposts'!$G$7),"Y",IF(AND(H541&gt;='Intersection Mileposts'!$F$8,H541&lt;='Intersection Mileposts'!$G$8),"Y",IF(AND(H541&gt;='Intersection Mileposts'!$F$9,H541&lt;='Intersection Mileposts'!$G$9),"Y",IF(AND(H541&gt;='Intersection Mileposts'!$F$10,H541&lt;='Intersection Mileposts'!$G$10),"Y",IF(AND(H541&gt;='Intersection Mileposts'!$F$11,H541&lt;='Intersection Mileposts'!$G$11),"Y",IF(AND(H541&gt;='Intersection Mileposts'!$F$12,H541&lt;='Intersection Mileposts'!$G$12),"Y",IF(AND(H541&gt;='Intersection Mileposts'!$F$13,H541&lt;='Intersection Mileposts'!$G$13),"Y",IF(AND(H541&gt;='Intersection Mileposts'!$F$14,H541&lt;='Intersection Mileposts'!$G$14),"Y",IF(AND(H541&gt;='Intersection Mileposts'!$F$15,H541&lt;='Intersection Mileposts'!$G$15),"Y",IF(AND(H541&gt;='Intersection Mileposts'!$F$16,H541&lt;='Intersection Mileposts'!$G$16),"Y",IF(AND(H541&gt;='Intersection Mileposts'!$F$17,H541&lt;='Intersection Mileposts'!$G$17),"Y",IF(AND(H541&gt;='Intersection Mileposts'!$F$18,H541&lt;='Intersection Mileposts'!$G$18),"Y",IF(AND(H541&gt;='Intersection Mileposts'!$F$19,H541&lt;='Intersection Mileposts'!$G$19),"Y",IF(AND(H541&gt;='Intersection Mileposts'!$F$20,H541&lt;='Intersection Mileposts'!$G$20),"Y",IF(AND(H541&gt;='Intersection Mileposts'!$F$21,H541&lt;='Intersection Mileposts'!$G$21),"Y",IF(AND(H541&gt;='Intersection Mileposts'!$F$22,H541&lt;='Intersection Mileposts'!$G$22),"Y",IF(AND(H541&gt;='Intersection Mileposts'!$F$23,H541&lt;='Intersection Mileposts'!$G$23),"Y",IF(AND(H541&gt;='Intersection Mileposts'!$F$24,H541&lt;='Intersection Mileposts'!$G$24),"Y",IF(AND(H541&gt;='Intersection Mileposts'!$F$25,H541&lt;='Intersection Mileposts'!$G$25),"Y",IF(AND(H541&gt;='Intersection Mileposts'!$F$26,H541&lt;='Intersection Mileposts'!$G$26),"Y",IF(AND(H541&gt;='Intersection Mileposts'!$F$27,H541&lt;='Intersection Mileposts'!$G$27),"Y",IF(AND(H541&gt;='Intersection Mileposts'!$F$28,H541&lt;='Intersection Mileposts'!$G$28),"Y",IF(AND(H541&gt;='Intersection Mileposts'!$F$29,H541&lt;='Intersection Mileposts'!$G$29),"Y", IF(AND(H541&gt;='Intersection Mileposts'!$F$30,H541&lt;='Intersection Mileposts'!$G$30),"Y",IF(AND(H541&gt;='Intersection Mileposts'!$F$31,H541&lt;='Intersection Mileposts'!$G$31),"Y",IF(AND(H541&gt;='Intersection Mileposts'!$F$32,H541&lt;='Intersection Mileposts'!$G$32),"Y",IF(AND(H541&gt;='Intersection Mileposts'!$F$33,H541&lt;='Intersection Mileposts'!$G$33),"Y",IF(AND(H541&gt;='Intersection Mileposts'!$F$34,H541&lt;='Intersection Mileposts'!$G$34),"Y",IF(AND(H541&gt;='Intersection Mileposts'!$F$35,H541&lt;='Intersection Mileposts'!$G$35),"Y",IF(AND(H541&gt;='Intersection Mileposts'!$F$36,H541&lt;='Intersection Mileposts'!$G$36),"Y",IF(AND(H541&gt;='Intersection Mileposts'!$F$37,H541&lt;='Intersection Mileposts'!$G$37),"Y",IF(AND(H541&gt;='Intersection Mileposts'!$F$38,H541&lt;='Intersection Mileposts'!$G$38),"Y",IF(AND(H541&gt;='Intersection Mileposts'!$F$39,H541&lt;='Intersection Mileposts'!$G$39),"Y","N"))))))))))))))))))))))))))))))))))))</f>
        <v/>
      </c>
    </row>
    <row r="542" spans="1:46" x14ac:dyDescent="0.35">
      <c r="A542" s="271"/>
      <c r="B542" s="269"/>
      <c r="C542" s="270"/>
      <c r="D542" s="270"/>
      <c r="E542" s="270"/>
      <c r="F542" s="270"/>
      <c r="G542" s="272"/>
      <c r="H542" s="273"/>
      <c r="I542" s="271"/>
      <c r="J542" s="268"/>
      <c r="K542" s="268"/>
      <c r="L542" s="274"/>
      <c r="M542" s="275"/>
      <c r="N542" s="276"/>
      <c r="P542" s="291" t="str">
        <f>IF(R542 = "", "", COUNT($R$4:R542))</f>
        <v/>
      </c>
      <c r="Q542" s="291" t="str">
        <f t="shared" si="65"/>
        <v/>
      </c>
      <c r="R542" s="292" t="str">
        <f t="shared" si="66"/>
        <v/>
      </c>
      <c r="S542" s="293" t="str">
        <f t="shared" si="68"/>
        <v/>
      </c>
      <c r="T542" s="294" t="str">
        <f t="shared" si="69"/>
        <v/>
      </c>
      <c r="U542" s="295" t="str">
        <f t="shared" si="70"/>
        <v/>
      </c>
      <c r="V542" s="296" t="str">
        <f t="shared" si="71"/>
        <v/>
      </c>
      <c r="W542" s="8"/>
      <c r="AR542" s="2" t="str">
        <f t="shared" si="72"/>
        <v/>
      </c>
      <c r="AS542" s="2" t="str">
        <f t="shared" si="67"/>
        <v/>
      </c>
      <c r="AT542" s="2" t="str">
        <f>IF(AR542="","",IF(AND(H542&gt;='Intersection Mileposts'!$F$5,H542&lt;='Intersection Mileposts'!$G$5),"Y",IF(AND(H542&gt;='Intersection Mileposts'!$F$6,H542&lt;='Intersection Mileposts'!$G$6),"Y",IF(AND(H542&gt;='Intersection Mileposts'!$F$7,H542&lt;='Intersection Mileposts'!$G$7),"Y",IF(AND(H542&gt;='Intersection Mileposts'!$F$8,H542&lt;='Intersection Mileposts'!$G$8),"Y",IF(AND(H542&gt;='Intersection Mileposts'!$F$9,H542&lt;='Intersection Mileposts'!$G$9),"Y",IF(AND(H542&gt;='Intersection Mileposts'!$F$10,H542&lt;='Intersection Mileposts'!$G$10),"Y",IF(AND(H542&gt;='Intersection Mileposts'!$F$11,H542&lt;='Intersection Mileposts'!$G$11),"Y",IF(AND(H542&gt;='Intersection Mileposts'!$F$12,H542&lt;='Intersection Mileposts'!$G$12),"Y",IF(AND(H542&gt;='Intersection Mileposts'!$F$13,H542&lt;='Intersection Mileposts'!$G$13),"Y",IF(AND(H542&gt;='Intersection Mileposts'!$F$14,H542&lt;='Intersection Mileposts'!$G$14),"Y",IF(AND(H542&gt;='Intersection Mileposts'!$F$15,H542&lt;='Intersection Mileposts'!$G$15),"Y",IF(AND(H542&gt;='Intersection Mileposts'!$F$16,H542&lt;='Intersection Mileposts'!$G$16),"Y",IF(AND(H542&gt;='Intersection Mileposts'!$F$17,H542&lt;='Intersection Mileposts'!$G$17),"Y",IF(AND(H542&gt;='Intersection Mileposts'!$F$18,H542&lt;='Intersection Mileposts'!$G$18),"Y",IF(AND(H542&gt;='Intersection Mileposts'!$F$19,H542&lt;='Intersection Mileposts'!$G$19),"Y",IF(AND(H542&gt;='Intersection Mileposts'!$F$20,H542&lt;='Intersection Mileposts'!$G$20),"Y",IF(AND(H542&gt;='Intersection Mileposts'!$F$21,H542&lt;='Intersection Mileposts'!$G$21),"Y",IF(AND(H542&gt;='Intersection Mileposts'!$F$22,H542&lt;='Intersection Mileposts'!$G$22),"Y",IF(AND(H542&gt;='Intersection Mileposts'!$F$23,H542&lt;='Intersection Mileposts'!$G$23),"Y",IF(AND(H542&gt;='Intersection Mileposts'!$F$24,H542&lt;='Intersection Mileposts'!$G$24),"Y",IF(AND(H542&gt;='Intersection Mileposts'!$F$25,H542&lt;='Intersection Mileposts'!$G$25),"Y",IF(AND(H542&gt;='Intersection Mileposts'!$F$26,H542&lt;='Intersection Mileposts'!$G$26),"Y",IF(AND(H542&gt;='Intersection Mileposts'!$F$27,H542&lt;='Intersection Mileposts'!$G$27),"Y",IF(AND(H542&gt;='Intersection Mileposts'!$F$28,H542&lt;='Intersection Mileposts'!$G$28),"Y",IF(AND(H542&gt;='Intersection Mileposts'!$F$29,H542&lt;='Intersection Mileposts'!$G$29),"Y", IF(AND(H542&gt;='Intersection Mileposts'!$F$30,H542&lt;='Intersection Mileposts'!$G$30),"Y",IF(AND(H542&gt;='Intersection Mileposts'!$F$31,H542&lt;='Intersection Mileposts'!$G$31),"Y",IF(AND(H542&gt;='Intersection Mileposts'!$F$32,H542&lt;='Intersection Mileposts'!$G$32),"Y",IF(AND(H542&gt;='Intersection Mileposts'!$F$33,H542&lt;='Intersection Mileposts'!$G$33),"Y",IF(AND(H542&gt;='Intersection Mileposts'!$F$34,H542&lt;='Intersection Mileposts'!$G$34),"Y",IF(AND(H542&gt;='Intersection Mileposts'!$F$35,H542&lt;='Intersection Mileposts'!$G$35),"Y",IF(AND(H542&gt;='Intersection Mileposts'!$F$36,H542&lt;='Intersection Mileposts'!$G$36),"Y",IF(AND(H542&gt;='Intersection Mileposts'!$F$37,H542&lt;='Intersection Mileposts'!$G$37),"Y",IF(AND(H542&gt;='Intersection Mileposts'!$F$38,H542&lt;='Intersection Mileposts'!$G$38),"Y",IF(AND(H542&gt;='Intersection Mileposts'!$F$39,H542&lt;='Intersection Mileposts'!$G$39),"Y","N"))))))))))))))))))))))))))))))))))))</f>
        <v/>
      </c>
    </row>
    <row r="543" spans="1:46" x14ac:dyDescent="0.35">
      <c r="A543" s="271"/>
      <c r="B543" s="269"/>
      <c r="C543" s="270"/>
      <c r="D543" s="270"/>
      <c r="E543" s="270"/>
      <c r="F543" s="270"/>
      <c r="G543" s="272"/>
      <c r="H543" s="273"/>
      <c r="I543" s="271"/>
      <c r="J543" s="268"/>
      <c r="K543" s="268"/>
      <c r="L543" s="274"/>
      <c r="M543" s="275"/>
      <c r="N543" s="276"/>
      <c r="P543" s="291" t="str">
        <f>IF(R543 = "", "", COUNT($R$4:R543))</f>
        <v/>
      </c>
      <c r="Q543" s="291" t="str">
        <f t="shared" si="65"/>
        <v/>
      </c>
      <c r="R543" s="292" t="str">
        <f t="shared" si="66"/>
        <v/>
      </c>
      <c r="S543" s="293" t="str">
        <f t="shared" si="68"/>
        <v/>
      </c>
      <c r="T543" s="294" t="str">
        <f t="shared" si="69"/>
        <v/>
      </c>
      <c r="U543" s="295" t="str">
        <f t="shared" si="70"/>
        <v/>
      </c>
      <c r="V543" s="296" t="str">
        <f t="shared" si="71"/>
        <v/>
      </c>
      <c r="W543" s="8"/>
      <c r="AR543" s="2" t="str">
        <f t="shared" si="72"/>
        <v/>
      </c>
      <c r="AS543" s="2" t="str">
        <f t="shared" si="67"/>
        <v/>
      </c>
      <c r="AT543" s="2" t="str">
        <f>IF(AR543="","",IF(AND(H543&gt;='Intersection Mileposts'!$F$5,H543&lt;='Intersection Mileposts'!$G$5),"Y",IF(AND(H543&gt;='Intersection Mileposts'!$F$6,H543&lt;='Intersection Mileposts'!$G$6),"Y",IF(AND(H543&gt;='Intersection Mileposts'!$F$7,H543&lt;='Intersection Mileposts'!$G$7),"Y",IF(AND(H543&gt;='Intersection Mileposts'!$F$8,H543&lt;='Intersection Mileposts'!$G$8),"Y",IF(AND(H543&gt;='Intersection Mileposts'!$F$9,H543&lt;='Intersection Mileposts'!$G$9),"Y",IF(AND(H543&gt;='Intersection Mileposts'!$F$10,H543&lt;='Intersection Mileposts'!$G$10),"Y",IF(AND(H543&gt;='Intersection Mileposts'!$F$11,H543&lt;='Intersection Mileposts'!$G$11),"Y",IF(AND(H543&gt;='Intersection Mileposts'!$F$12,H543&lt;='Intersection Mileposts'!$G$12),"Y",IF(AND(H543&gt;='Intersection Mileposts'!$F$13,H543&lt;='Intersection Mileposts'!$G$13),"Y",IF(AND(H543&gt;='Intersection Mileposts'!$F$14,H543&lt;='Intersection Mileposts'!$G$14),"Y",IF(AND(H543&gt;='Intersection Mileposts'!$F$15,H543&lt;='Intersection Mileposts'!$G$15),"Y",IF(AND(H543&gt;='Intersection Mileposts'!$F$16,H543&lt;='Intersection Mileposts'!$G$16),"Y",IF(AND(H543&gt;='Intersection Mileposts'!$F$17,H543&lt;='Intersection Mileposts'!$G$17),"Y",IF(AND(H543&gt;='Intersection Mileposts'!$F$18,H543&lt;='Intersection Mileposts'!$G$18),"Y",IF(AND(H543&gt;='Intersection Mileposts'!$F$19,H543&lt;='Intersection Mileposts'!$G$19),"Y",IF(AND(H543&gt;='Intersection Mileposts'!$F$20,H543&lt;='Intersection Mileposts'!$G$20),"Y",IF(AND(H543&gt;='Intersection Mileposts'!$F$21,H543&lt;='Intersection Mileposts'!$G$21),"Y",IF(AND(H543&gt;='Intersection Mileposts'!$F$22,H543&lt;='Intersection Mileposts'!$G$22),"Y",IF(AND(H543&gt;='Intersection Mileposts'!$F$23,H543&lt;='Intersection Mileposts'!$G$23),"Y",IF(AND(H543&gt;='Intersection Mileposts'!$F$24,H543&lt;='Intersection Mileposts'!$G$24),"Y",IF(AND(H543&gt;='Intersection Mileposts'!$F$25,H543&lt;='Intersection Mileposts'!$G$25),"Y",IF(AND(H543&gt;='Intersection Mileposts'!$F$26,H543&lt;='Intersection Mileposts'!$G$26),"Y",IF(AND(H543&gt;='Intersection Mileposts'!$F$27,H543&lt;='Intersection Mileposts'!$G$27),"Y",IF(AND(H543&gt;='Intersection Mileposts'!$F$28,H543&lt;='Intersection Mileposts'!$G$28),"Y",IF(AND(H543&gt;='Intersection Mileposts'!$F$29,H543&lt;='Intersection Mileposts'!$G$29),"Y", IF(AND(H543&gt;='Intersection Mileposts'!$F$30,H543&lt;='Intersection Mileposts'!$G$30),"Y",IF(AND(H543&gt;='Intersection Mileposts'!$F$31,H543&lt;='Intersection Mileposts'!$G$31),"Y",IF(AND(H543&gt;='Intersection Mileposts'!$F$32,H543&lt;='Intersection Mileposts'!$G$32),"Y",IF(AND(H543&gt;='Intersection Mileposts'!$F$33,H543&lt;='Intersection Mileposts'!$G$33),"Y",IF(AND(H543&gt;='Intersection Mileposts'!$F$34,H543&lt;='Intersection Mileposts'!$G$34),"Y",IF(AND(H543&gt;='Intersection Mileposts'!$F$35,H543&lt;='Intersection Mileposts'!$G$35),"Y",IF(AND(H543&gt;='Intersection Mileposts'!$F$36,H543&lt;='Intersection Mileposts'!$G$36),"Y",IF(AND(H543&gt;='Intersection Mileposts'!$F$37,H543&lt;='Intersection Mileposts'!$G$37),"Y",IF(AND(H543&gt;='Intersection Mileposts'!$F$38,H543&lt;='Intersection Mileposts'!$G$38),"Y",IF(AND(H543&gt;='Intersection Mileposts'!$F$39,H543&lt;='Intersection Mileposts'!$G$39),"Y","N"))))))))))))))))))))))))))))))))))))</f>
        <v/>
      </c>
    </row>
    <row r="544" spans="1:46" x14ac:dyDescent="0.35">
      <c r="A544" s="271"/>
      <c r="B544" s="269"/>
      <c r="C544" s="270"/>
      <c r="D544" s="270"/>
      <c r="E544" s="270"/>
      <c r="F544" s="270"/>
      <c r="G544" s="272"/>
      <c r="H544" s="273"/>
      <c r="I544" s="271"/>
      <c r="J544" s="268"/>
      <c r="K544" s="268"/>
      <c r="L544" s="274"/>
      <c r="M544" s="275"/>
      <c r="N544" s="276"/>
      <c r="P544" s="291" t="str">
        <f>IF(R544 = "", "", COUNT($R$4:R544))</f>
        <v/>
      </c>
      <c r="Q544" s="291" t="str">
        <f t="shared" si="65"/>
        <v/>
      </c>
      <c r="R544" s="292" t="str">
        <f t="shared" si="66"/>
        <v/>
      </c>
      <c r="S544" s="293" t="str">
        <f t="shared" si="68"/>
        <v/>
      </c>
      <c r="T544" s="294" t="str">
        <f t="shared" si="69"/>
        <v/>
      </c>
      <c r="U544" s="295" t="str">
        <f t="shared" si="70"/>
        <v/>
      </c>
      <c r="V544" s="296" t="str">
        <f t="shared" si="71"/>
        <v/>
      </c>
      <c r="W544" s="8"/>
      <c r="AR544" s="2" t="str">
        <f t="shared" si="72"/>
        <v/>
      </c>
      <c r="AS544" s="2" t="str">
        <f t="shared" si="67"/>
        <v/>
      </c>
      <c r="AT544" s="2" t="str">
        <f>IF(AR544="","",IF(AND(H544&gt;='Intersection Mileposts'!$F$5,H544&lt;='Intersection Mileposts'!$G$5),"Y",IF(AND(H544&gt;='Intersection Mileposts'!$F$6,H544&lt;='Intersection Mileposts'!$G$6),"Y",IF(AND(H544&gt;='Intersection Mileposts'!$F$7,H544&lt;='Intersection Mileposts'!$G$7),"Y",IF(AND(H544&gt;='Intersection Mileposts'!$F$8,H544&lt;='Intersection Mileposts'!$G$8),"Y",IF(AND(H544&gt;='Intersection Mileposts'!$F$9,H544&lt;='Intersection Mileposts'!$G$9),"Y",IF(AND(H544&gt;='Intersection Mileposts'!$F$10,H544&lt;='Intersection Mileposts'!$G$10),"Y",IF(AND(H544&gt;='Intersection Mileposts'!$F$11,H544&lt;='Intersection Mileposts'!$G$11),"Y",IF(AND(H544&gt;='Intersection Mileposts'!$F$12,H544&lt;='Intersection Mileposts'!$G$12),"Y",IF(AND(H544&gt;='Intersection Mileposts'!$F$13,H544&lt;='Intersection Mileposts'!$G$13),"Y",IF(AND(H544&gt;='Intersection Mileposts'!$F$14,H544&lt;='Intersection Mileposts'!$G$14),"Y",IF(AND(H544&gt;='Intersection Mileposts'!$F$15,H544&lt;='Intersection Mileposts'!$G$15),"Y",IF(AND(H544&gt;='Intersection Mileposts'!$F$16,H544&lt;='Intersection Mileposts'!$G$16),"Y",IF(AND(H544&gt;='Intersection Mileposts'!$F$17,H544&lt;='Intersection Mileposts'!$G$17),"Y",IF(AND(H544&gt;='Intersection Mileposts'!$F$18,H544&lt;='Intersection Mileposts'!$G$18),"Y",IF(AND(H544&gt;='Intersection Mileposts'!$F$19,H544&lt;='Intersection Mileposts'!$G$19),"Y",IF(AND(H544&gt;='Intersection Mileposts'!$F$20,H544&lt;='Intersection Mileposts'!$G$20),"Y",IF(AND(H544&gt;='Intersection Mileposts'!$F$21,H544&lt;='Intersection Mileposts'!$G$21),"Y",IF(AND(H544&gt;='Intersection Mileposts'!$F$22,H544&lt;='Intersection Mileposts'!$G$22),"Y",IF(AND(H544&gt;='Intersection Mileposts'!$F$23,H544&lt;='Intersection Mileposts'!$G$23),"Y",IF(AND(H544&gt;='Intersection Mileposts'!$F$24,H544&lt;='Intersection Mileposts'!$G$24),"Y",IF(AND(H544&gt;='Intersection Mileposts'!$F$25,H544&lt;='Intersection Mileposts'!$G$25),"Y",IF(AND(H544&gt;='Intersection Mileposts'!$F$26,H544&lt;='Intersection Mileposts'!$G$26),"Y",IF(AND(H544&gt;='Intersection Mileposts'!$F$27,H544&lt;='Intersection Mileposts'!$G$27),"Y",IF(AND(H544&gt;='Intersection Mileposts'!$F$28,H544&lt;='Intersection Mileposts'!$G$28),"Y",IF(AND(H544&gt;='Intersection Mileposts'!$F$29,H544&lt;='Intersection Mileposts'!$G$29),"Y", IF(AND(H544&gt;='Intersection Mileposts'!$F$30,H544&lt;='Intersection Mileposts'!$G$30),"Y",IF(AND(H544&gt;='Intersection Mileposts'!$F$31,H544&lt;='Intersection Mileposts'!$G$31),"Y",IF(AND(H544&gt;='Intersection Mileposts'!$F$32,H544&lt;='Intersection Mileposts'!$G$32),"Y",IF(AND(H544&gt;='Intersection Mileposts'!$F$33,H544&lt;='Intersection Mileposts'!$G$33),"Y",IF(AND(H544&gt;='Intersection Mileposts'!$F$34,H544&lt;='Intersection Mileposts'!$G$34),"Y",IF(AND(H544&gt;='Intersection Mileposts'!$F$35,H544&lt;='Intersection Mileposts'!$G$35),"Y",IF(AND(H544&gt;='Intersection Mileposts'!$F$36,H544&lt;='Intersection Mileposts'!$G$36),"Y",IF(AND(H544&gt;='Intersection Mileposts'!$F$37,H544&lt;='Intersection Mileposts'!$G$37),"Y",IF(AND(H544&gt;='Intersection Mileposts'!$F$38,H544&lt;='Intersection Mileposts'!$G$38),"Y",IF(AND(H544&gt;='Intersection Mileposts'!$F$39,H544&lt;='Intersection Mileposts'!$G$39),"Y","N"))))))))))))))))))))))))))))))))))))</f>
        <v/>
      </c>
    </row>
    <row r="545" spans="1:46" x14ac:dyDescent="0.35">
      <c r="A545" s="271"/>
      <c r="B545" s="269"/>
      <c r="C545" s="270"/>
      <c r="D545" s="270"/>
      <c r="E545" s="270"/>
      <c r="F545" s="270"/>
      <c r="G545" s="272"/>
      <c r="H545" s="273"/>
      <c r="I545" s="271"/>
      <c r="J545" s="268"/>
      <c r="K545" s="268"/>
      <c r="L545" s="274"/>
      <c r="M545" s="275"/>
      <c r="N545" s="276"/>
      <c r="P545" s="291" t="str">
        <f>IF(R545 = "", "", COUNT($R$4:R545))</f>
        <v/>
      </c>
      <c r="Q545" s="291" t="str">
        <f t="shared" si="65"/>
        <v/>
      </c>
      <c r="R545" s="292" t="str">
        <f t="shared" si="66"/>
        <v/>
      </c>
      <c r="S545" s="293" t="str">
        <f t="shared" si="68"/>
        <v/>
      </c>
      <c r="T545" s="294" t="str">
        <f t="shared" si="69"/>
        <v/>
      </c>
      <c r="U545" s="295" t="str">
        <f t="shared" si="70"/>
        <v/>
      </c>
      <c r="V545" s="296" t="str">
        <f t="shared" si="71"/>
        <v/>
      </c>
      <c r="W545" s="8"/>
      <c r="AR545" s="2" t="str">
        <f t="shared" si="72"/>
        <v/>
      </c>
      <c r="AS545" s="2" t="str">
        <f t="shared" si="67"/>
        <v/>
      </c>
      <c r="AT545" s="2" t="str">
        <f>IF(AR545="","",IF(AND(H545&gt;='Intersection Mileposts'!$F$5,H545&lt;='Intersection Mileposts'!$G$5),"Y",IF(AND(H545&gt;='Intersection Mileposts'!$F$6,H545&lt;='Intersection Mileposts'!$G$6),"Y",IF(AND(H545&gt;='Intersection Mileposts'!$F$7,H545&lt;='Intersection Mileposts'!$G$7),"Y",IF(AND(H545&gt;='Intersection Mileposts'!$F$8,H545&lt;='Intersection Mileposts'!$G$8),"Y",IF(AND(H545&gt;='Intersection Mileposts'!$F$9,H545&lt;='Intersection Mileposts'!$G$9),"Y",IF(AND(H545&gt;='Intersection Mileposts'!$F$10,H545&lt;='Intersection Mileposts'!$G$10),"Y",IF(AND(H545&gt;='Intersection Mileposts'!$F$11,H545&lt;='Intersection Mileposts'!$G$11),"Y",IF(AND(H545&gt;='Intersection Mileposts'!$F$12,H545&lt;='Intersection Mileposts'!$G$12),"Y",IF(AND(H545&gt;='Intersection Mileposts'!$F$13,H545&lt;='Intersection Mileposts'!$G$13),"Y",IF(AND(H545&gt;='Intersection Mileposts'!$F$14,H545&lt;='Intersection Mileposts'!$G$14),"Y",IF(AND(H545&gt;='Intersection Mileposts'!$F$15,H545&lt;='Intersection Mileposts'!$G$15),"Y",IF(AND(H545&gt;='Intersection Mileposts'!$F$16,H545&lt;='Intersection Mileposts'!$G$16),"Y",IF(AND(H545&gt;='Intersection Mileposts'!$F$17,H545&lt;='Intersection Mileposts'!$G$17),"Y",IF(AND(H545&gt;='Intersection Mileposts'!$F$18,H545&lt;='Intersection Mileposts'!$G$18),"Y",IF(AND(H545&gt;='Intersection Mileposts'!$F$19,H545&lt;='Intersection Mileposts'!$G$19),"Y",IF(AND(H545&gt;='Intersection Mileposts'!$F$20,H545&lt;='Intersection Mileposts'!$G$20),"Y",IF(AND(H545&gt;='Intersection Mileposts'!$F$21,H545&lt;='Intersection Mileposts'!$G$21),"Y",IF(AND(H545&gt;='Intersection Mileposts'!$F$22,H545&lt;='Intersection Mileposts'!$G$22),"Y",IF(AND(H545&gt;='Intersection Mileposts'!$F$23,H545&lt;='Intersection Mileposts'!$G$23),"Y",IF(AND(H545&gt;='Intersection Mileposts'!$F$24,H545&lt;='Intersection Mileposts'!$G$24),"Y",IF(AND(H545&gt;='Intersection Mileposts'!$F$25,H545&lt;='Intersection Mileposts'!$G$25),"Y",IF(AND(H545&gt;='Intersection Mileposts'!$F$26,H545&lt;='Intersection Mileposts'!$G$26),"Y",IF(AND(H545&gt;='Intersection Mileposts'!$F$27,H545&lt;='Intersection Mileposts'!$G$27),"Y",IF(AND(H545&gt;='Intersection Mileposts'!$F$28,H545&lt;='Intersection Mileposts'!$G$28),"Y",IF(AND(H545&gt;='Intersection Mileposts'!$F$29,H545&lt;='Intersection Mileposts'!$G$29),"Y", IF(AND(H545&gt;='Intersection Mileposts'!$F$30,H545&lt;='Intersection Mileposts'!$G$30),"Y",IF(AND(H545&gt;='Intersection Mileposts'!$F$31,H545&lt;='Intersection Mileposts'!$G$31),"Y",IF(AND(H545&gt;='Intersection Mileposts'!$F$32,H545&lt;='Intersection Mileposts'!$G$32),"Y",IF(AND(H545&gt;='Intersection Mileposts'!$F$33,H545&lt;='Intersection Mileposts'!$G$33),"Y",IF(AND(H545&gt;='Intersection Mileposts'!$F$34,H545&lt;='Intersection Mileposts'!$G$34),"Y",IF(AND(H545&gt;='Intersection Mileposts'!$F$35,H545&lt;='Intersection Mileposts'!$G$35),"Y",IF(AND(H545&gt;='Intersection Mileposts'!$F$36,H545&lt;='Intersection Mileposts'!$G$36),"Y",IF(AND(H545&gt;='Intersection Mileposts'!$F$37,H545&lt;='Intersection Mileposts'!$G$37),"Y",IF(AND(H545&gt;='Intersection Mileposts'!$F$38,H545&lt;='Intersection Mileposts'!$G$38),"Y",IF(AND(H545&gt;='Intersection Mileposts'!$F$39,H545&lt;='Intersection Mileposts'!$G$39),"Y","N"))))))))))))))))))))))))))))))))))))</f>
        <v/>
      </c>
    </row>
    <row r="546" spans="1:46" x14ac:dyDescent="0.35">
      <c r="A546" s="271"/>
      <c r="B546" s="269"/>
      <c r="C546" s="270"/>
      <c r="D546" s="270"/>
      <c r="E546" s="270"/>
      <c r="F546" s="270"/>
      <c r="G546" s="272"/>
      <c r="H546" s="273"/>
      <c r="I546" s="271"/>
      <c r="J546" s="268"/>
      <c r="K546" s="268"/>
      <c r="L546" s="274"/>
      <c r="M546" s="275"/>
      <c r="N546" s="276"/>
      <c r="P546" s="291" t="str">
        <f>IF(R546 = "", "", COUNT($R$4:R546))</f>
        <v/>
      </c>
      <c r="Q546" s="291" t="str">
        <f t="shared" si="65"/>
        <v/>
      </c>
      <c r="R546" s="292" t="str">
        <f t="shared" si="66"/>
        <v/>
      </c>
      <c r="S546" s="293" t="str">
        <f t="shared" si="68"/>
        <v/>
      </c>
      <c r="T546" s="294" t="str">
        <f t="shared" si="69"/>
        <v/>
      </c>
      <c r="U546" s="295" t="str">
        <f t="shared" si="70"/>
        <v/>
      </c>
      <c r="V546" s="296" t="str">
        <f t="shared" si="71"/>
        <v/>
      </c>
      <c r="W546" s="8"/>
      <c r="AR546" s="2" t="str">
        <f t="shared" si="72"/>
        <v/>
      </c>
      <c r="AS546" s="2" t="str">
        <f t="shared" si="67"/>
        <v/>
      </c>
      <c r="AT546" s="2" t="str">
        <f>IF(AR546="","",IF(AND(H546&gt;='Intersection Mileposts'!$F$5,H546&lt;='Intersection Mileposts'!$G$5),"Y",IF(AND(H546&gt;='Intersection Mileposts'!$F$6,H546&lt;='Intersection Mileposts'!$G$6),"Y",IF(AND(H546&gt;='Intersection Mileposts'!$F$7,H546&lt;='Intersection Mileposts'!$G$7),"Y",IF(AND(H546&gt;='Intersection Mileposts'!$F$8,H546&lt;='Intersection Mileposts'!$G$8),"Y",IF(AND(H546&gt;='Intersection Mileposts'!$F$9,H546&lt;='Intersection Mileposts'!$G$9),"Y",IF(AND(H546&gt;='Intersection Mileposts'!$F$10,H546&lt;='Intersection Mileposts'!$G$10),"Y",IF(AND(H546&gt;='Intersection Mileposts'!$F$11,H546&lt;='Intersection Mileposts'!$G$11),"Y",IF(AND(H546&gt;='Intersection Mileposts'!$F$12,H546&lt;='Intersection Mileposts'!$G$12),"Y",IF(AND(H546&gt;='Intersection Mileposts'!$F$13,H546&lt;='Intersection Mileposts'!$G$13),"Y",IF(AND(H546&gt;='Intersection Mileposts'!$F$14,H546&lt;='Intersection Mileposts'!$G$14),"Y",IF(AND(H546&gt;='Intersection Mileposts'!$F$15,H546&lt;='Intersection Mileposts'!$G$15),"Y",IF(AND(H546&gt;='Intersection Mileposts'!$F$16,H546&lt;='Intersection Mileposts'!$G$16),"Y",IF(AND(H546&gt;='Intersection Mileposts'!$F$17,H546&lt;='Intersection Mileposts'!$G$17),"Y",IF(AND(H546&gt;='Intersection Mileposts'!$F$18,H546&lt;='Intersection Mileposts'!$G$18),"Y",IF(AND(H546&gt;='Intersection Mileposts'!$F$19,H546&lt;='Intersection Mileposts'!$G$19),"Y",IF(AND(H546&gt;='Intersection Mileposts'!$F$20,H546&lt;='Intersection Mileposts'!$G$20),"Y",IF(AND(H546&gt;='Intersection Mileposts'!$F$21,H546&lt;='Intersection Mileposts'!$G$21),"Y",IF(AND(H546&gt;='Intersection Mileposts'!$F$22,H546&lt;='Intersection Mileposts'!$G$22),"Y",IF(AND(H546&gt;='Intersection Mileposts'!$F$23,H546&lt;='Intersection Mileposts'!$G$23),"Y",IF(AND(H546&gt;='Intersection Mileposts'!$F$24,H546&lt;='Intersection Mileposts'!$G$24),"Y",IF(AND(H546&gt;='Intersection Mileposts'!$F$25,H546&lt;='Intersection Mileposts'!$G$25),"Y",IF(AND(H546&gt;='Intersection Mileposts'!$F$26,H546&lt;='Intersection Mileposts'!$G$26),"Y",IF(AND(H546&gt;='Intersection Mileposts'!$F$27,H546&lt;='Intersection Mileposts'!$G$27),"Y",IF(AND(H546&gt;='Intersection Mileposts'!$F$28,H546&lt;='Intersection Mileposts'!$G$28),"Y",IF(AND(H546&gt;='Intersection Mileposts'!$F$29,H546&lt;='Intersection Mileposts'!$G$29),"Y", IF(AND(H546&gt;='Intersection Mileposts'!$F$30,H546&lt;='Intersection Mileposts'!$G$30),"Y",IF(AND(H546&gt;='Intersection Mileposts'!$F$31,H546&lt;='Intersection Mileposts'!$G$31),"Y",IF(AND(H546&gt;='Intersection Mileposts'!$F$32,H546&lt;='Intersection Mileposts'!$G$32),"Y",IF(AND(H546&gt;='Intersection Mileposts'!$F$33,H546&lt;='Intersection Mileposts'!$G$33),"Y",IF(AND(H546&gt;='Intersection Mileposts'!$F$34,H546&lt;='Intersection Mileposts'!$G$34),"Y",IF(AND(H546&gt;='Intersection Mileposts'!$F$35,H546&lt;='Intersection Mileposts'!$G$35),"Y",IF(AND(H546&gt;='Intersection Mileposts'!$F$36,H546&lt;='Intersection Mileposts'!$G$36),"Y",IF(AND(H546&gt;='Intersection Mileposts'!$F$37,H546&lt;='Intersection Mileposts'!$G$37),"Y",IF(AND(H546&gt;='Intersection Mileposts'!$F$38,H546&lt;='Intersection Mileposts'!$G$38),"Y",IF(AND(H546&gt;='Intersection Mileposts'!$F$39,H546&lt;='Intersection Mileposts'!$G$39),"Y","N"))))))))))))))))))))))))))))))))))))</f>
        <v/>
      </c>
    </row>
    <row r="547" spans="1:46" x14ac:dyDescent="0.35">
      <c r="A547" s="271"/>
      <c r="B547" s="269"/>
      <c r="C547" s="270"/>
      <c r="D547" s="270"/>
      <c r="E547" s="270"/>
      <c r="F547" s="270"/>
      <c r="G547" s="272"/>
      <c r="H547" s="273"/>
      <c r="I547" s="271"/>
      <c r="J547" s="268"/>
      <c r="K547" s="268"/>
      <c r="L547" s="274"/>
      <c r="M547" s="275"/>
      <c r="N547" s="276"/>
      <c r="P547" s="291" t="str">
        <f>IF(R547 = "", "", COUNT($R$4:R547))</f>
        <v/>
      </c>
      <c r="Q547" s="291" t="str">
        <f t="shared" si="65"/>
        <v/>
      </c>
      <c r="R547" s="292" t="str">
        <f t="shared" si="66"/>
        <v/>
      </c>
      <c r="S547" s="293" t="str">
        <f t="shared" si="68"/>
        <v/>
      </c>
      <c r="T547" s="294" t="str">
        <f t="shared" si="69"/>
        <v/>
      </c>
      <c r="U547" s="295" t="str">
        <f t="shared" si="70"/>
        <v/>
      </c>
      <c r="V547" s="296" t="str">
        <f t="shared" si="71"/>
        <v/>
      </c>
      <c r="W547" s="8"/>
      <c r="AR547" s="2" t="str">
        <f t="shared" si="72"/>
        <v/>
      </c>
      <c r="AS547" s="2" t="str">
        <f t="shared" si="67"/>
        <v/>
      </c>
      <c r="AT547" s="2" t="str">
        <f>IF(AR547="","",IF(AND(H547&gt;='Intersection Mileposts'!$F$5,H547&lt;='Intersection Mileposts'!$G$5),"Y",IF(AND(H547&gt;='Intersection Mileposts'!$F$6,H547&lt;='Intersection Mileposts'!$G$6),"Y",IF(AND(H547&gt;='Intersection Mileposts'!$F$7,H547&lt;='Intersection Mileposts'!$G$7),"Y",IF(AND(H547&gt;='Intersection Mileposts'!$F$8,H547&lt;='Intersection Mileposts'!$G$8),"Y",IF(AND(H547&gt;='Intersection Mileposts'!$F$9,H547&lt;='Intersection Mileposts'!$G$9),"Y",IF(AND(H547&gt;='Intersection Mileposts'!$F$10,H547&lt;='Intersection Mileposts'!$G$10),"Y",IF(AND(H547&gt;='Intersection Mileposts'!$F$11,H547&lt;='Intersection Mileposts'!$G$11),"Y",IF(AND(H547&gt;='Intersection Mileposts'!$F$12,H547&lt;='Intersection Mileposts'!$G$12),"Y",IF(AND(H547&gt;='Intersection Mileposts'!$F$13,H547&lt;='Intersection Mileposts'!$G$13),"Y",IF(AND(H547&gt;='Intersection Mileposts'!$F$14,H547&lt;='Intersection Mileposts'!$G$14),"Y",IF(AND(H547&gt;='Intersection Mileposts'!$F$15,H547&lt;='Intersection Mileposts'!$G$15),"Y",IF(AND(H547&gt;='Intersection Mileposts'!$F$16,H547&lt;='Intersection Mileposts'!$G$16),"Y",IF(AND(H547&gt;='Intersection Mileposts'!$F$17,H547&lt;='Intersection Mileposts'!$G$17),"Y",IF(AND(H547&gt;='Intersection Mileposts'!$F$18,H547&lt;='Intersection Mileposts'!$G$18),"Y",IF(AND(H547&gt;='Intersection Mileposts'!$F$19,H547&lt;='Intersection Mileposts'!$G$19),"Y",IF(AND(H547&gt;='Intersection Mileposts'!$F$20,H547&lt;='Intersection Mileposts'!$G$20),"Y",IF(AND(H547&gt;='Intersection Mileposts'!$F$21,H547&lt;='Intersection Mileposts'!$G$21),"Y",IF(AND(H547&gt;='Intersection Mileposts'!$F$22,H547&lt;='Intersection Mileposts'!$G$22),"Y",IF(AND(H547&gt;='Intersection Mileposts'!$F$23,H547&lt;='Intersection Mileposts'!$G$23),"Y",IF(AND(H547&gt;='Intersection Mileposts'!$F$24,H547&lt;='Intersection Mileposts'!$G$24),"Y",IF(AND(H547&gt;='Intersection Mileposts'!$F$25,H547&lt;='Intersection Mileposts'!$G$25),"Y",IF(AND(H547&gt;='Intersection Mileposts'!$F$26,H547&lt;='Intersection Mileposts'!$G$26),"Y",IF(AND(H547&gt;='Intersection Mileposts'!$F$27,H547&lt;='Intersection Mileposts'!$G$27),"Y",IF(AND(H547&gt;='Intersection Mileposts'!$F$28,H547&lt;='Intersection Mileposts'!$G$28),"Y",IF(AND(H547&gt;='Intersection Mileposts'!$F$29,H547&lt;='Intersection Mileposts'!$G$29),"Y", IF(AND(H547&gt;='Intersection Mileposts'!$F$30,H547&lt;='Intersection Mileposts'!$G$30),"Y",IF(AND(H547&gt;='Intersection Mileposts'!$F$31,H547&lt;='Intersection Mileposts'!$G$31),"Y",IF(AND(H547&gt;='Intersection Mileposts'!$F$32,H547&lt;='Intersection Mileposts'!$G$32),"Y",IF(AND(H547&gt;='Intersection Mileposts'!$F$33,H547&lt;='Intersection Mileposts'!$G$33),"Y",IF(AND(H547&gt;='Intersection Mileposts'!$F$34,H547&lt;='Intersection Mileposts'!$G$34),"Y",IF(AND(H547&gt;='Intersection Mileposts'!$F$35,H547&lt;='Intersection Mileposts'!$G$35),"Y",IF(AND(H547&gt;='Intersection Mileposts'!$F$36,H547&lt;='Intersection Mileposts'!$G$36),"Y",IF(AND(H547&gt;='Intersection Mileposts'!$F$37,H547&lt;='Intersection Mileposts'!$G$37),"Y",IF(AND(H547&gt;='Intersection Mileposts'!$F$38,H547&lt;='Intersection Mileposts'!$G$38),"Y",IF(AND(H547&gt;='Intersection Mileposts'!$F$39,H547&lt;='Intersection Mileposts'!$G$39),"Y","N"))))))))))))))))))))))))))))))))))))</f>
        <v/>
      </c>
    </row>
    <row r="548" spans="1:46" x14ac:dyDescent="0.35">
      <c r="A548" s="271"/>
      <c r="B548" s="269"/>
      <c r="C548" s="270"/>
      <c r="D548" s="270"/>
      <c r="E548" s="270"/>
      <c r="F548" s="270"/>
      <c r="G548" s="272"/>
      <c r="H548" s="273"/>
      <c r="I548" s="271"/>
      <c r="J548" s="268"/>
      <c r="K548" s="268"/>
      <c r="L548" s="274"/>
      <c r="M548" s="275"/>
      <c r="N548" s="276"/>
      <c r="P548" s="291" t="str">
        <f>IF(R548 = "", "", COUNT($R$4:R548))</f>
        <v/>
      </c>
      <c r="Q548" s="291" t="str">
        <f t="shared" si="65"/>
        <v/>
      </c>
      <c r="R548" s="292" t="str">
        <f t="shared" si="66"/>
        <v/>
      </c>
      <c r="S548" s="293" t="str">
        <f t="shared" si="68"/>
        <v/>
      </c>
      <c r="T548" s="294" t="str">
        <f t="shared" si="69"/>
        <v/>
      </c>
      <c r="U548" s="295" t="str">
        <f t="shared" si="70"/>
        <v/>
      </c>
      <c r="V548" s="296" t="str">
        <f t="shared" si="71"/>
        <v/>
      </c>
      <c r="W548" s="8"/>
      <c r="AR548" s="2" t="str">
        <f t="shared" si="72"/>
        <v/>
      </c>
      <c r="AS548" s="2" t="str">
        <f t="shared" si="67"/>
        <v/>
      </c>
      <c r="AT548" s="2" t="str">
        <f>IF(AR548="","",IF(AND(H548&gt;='Intersection Mileposts'!$F$5,H548&lt;='Intersection Mileposts'!$G$5),"Y",IF(AND(H548&gt;='Intersection Mileposts'!$F$6,H548&lt;='Intersection Mileposts'!$G$6),"Y",IF(AND(H548&gt;='Intersection Mileposts'!$F$7,H548&lt;='Intersection Mileposts'!$G$7),"Y",IF(AND(H548&gt;='Intersection Mileposts'!$F$8,H548&lt;='Intersection Mileposts'!$G$8),"Y",IF(AND(H548&gt;='Intersection Mileposts'!$F$9,H548&lt;='Intersection Mileposts'!$G$9),"Y",IF(AND(H548&gt;='Intersection Mileposts'!$F$10,H548&lt;='Intersection Mileposts'!$G$10),"Y",IF(AND(H548&gt;='Intersection Mileposts'!$F$11,H548&lt;='Intersection Mileposts'!$G$11),"Y",IF(AND(H548&gt;='Intersection Mileposts'!$F$12,H548&lt;='Intersection Mileposts'!$G$12),"Y",IF(AND(H548&gt;='Intersection Mileposts'!$F$13,H548&lt;='Intersection Mileposts'!$G$13),"Y",IF(AND(H548&gt;='Intersection Mileposts'!$F$14,H548&lt;='Intersection Mileposts'!$G$14),"Y",IF(AND(H548&gt;='Intersection Mileposts'!$F$15,H548&lt;='Intersection Mileposts'!$G$15),"Y",IF(AND(H548&gt;='Intersection Mileposts'!$F$16,H548&lt;='Intersection Mileposts'!$G$16),"Y",IF(AND(H548&gt;='Intersection Mileposts'!$F$17,H548&lt;='Intersection Mileposts'!$G$17),"Y",IF(AND(H548&gt;='Intersection Mileposts'!$F$18,H548&lt;='Intersection Mileposts'!$G$18),"Y",IF(AND(H548&gt;='Intersection Mileposts'!$F$19,H548&lt;='Intersection Mileposts'!$G$19),"Y",IF(AND(H548&gt;='Intersection Mileposts'!$F$20,H548&lt;='Intersection Mileposts'!$G$20),"Y",IF(AND(H548&gt;='Intersection Mileposts'!$F$21,H548&lt;='Intersection Mileposts'!$G$21),"Y",IF(AND(H548&gt;='Intersection Mileposts'!$F$22,H548&lt;='Intersection Mileposts'!$G$22),"Y",IF(AND(H548&gt;='Intersection Mileposts'!$F$23,H548&lt;='Intersection Mileposts'!$G$23),"Y",IF(AND(H548&gt;='Intersection Mileposts'!$F$24,H548&lt;='Intersection Mileposts'!$G$24),"Y",IF(AND(H548&gt;='Intersection Mileposts'!$F$25,H548&lt;='Intersection Mileposts'!$G$25),"Y",IF(AND(H548&gt;='Intersection Mileposts'!$F$26,H548&lt;='Intersection Mileposts'!$G$26),"Y",IF(AND(H548&gt;='Intersection Mileposts'!$F$27,H548&lt;='Intersection Mileposts'!$G$27),"Y",IF(AND(H548&gt;='Intersection Mileposts'!$F$28,H548&lt;='Intersection Mileposts'!$G$28),"Y",IF(AND(H548&gt;='Intersection Mileposts'!$F$29,H548&lt;='Intersection Mileposts'!$G$29),"Y", IF(AND(H548&gt;='Intersection Mileposts'!$F$30,H548&lt;='Intersection Mileposts'!$G$30),"Y",IF(AND(H548&gt;='Intersection Mileposts'!$F$31,H548&lt;='Intersection Mileposts'!$G$31),"Y",IF(AND(H548&gt;='Intersection Mileposts'!$F$32,H548&lt;='Intersection Mileposts'!$G$32),"Y",IF(AND(H548&gt;='Intersection Mileposts'!$F$33,H548&lt;='Intersection Mileposts'!$G$33),"Y",IF(AND(H548&gt;='Intersection Mileposts'!$F$34,H548&lt;='Intersection Mileposts'!$G$34),"Y",IF(AND(H548&gt;='Intersection Mileposts'!$F$35,H548&lt;='Intersection Mileposts'!$G$35),"Y",IF(AND(H548&gt;='Intersection Mileposts'!$F$36,H548&lt;='Intersection Mileposts'!$G$36),"Y",IF(AND(H548&gt;='Intersection Mileposts'!$F$37,H548&lt;='Intersection Mileposts'!$G$37),"Y",IF(AND(H548&gt;='Intersection Mileposts'!$F$38,H548&lt;='Intersection Mileposts'!$G$38),"Y",IF(AND(H548&gt;='Intersection Mileposts'!$F$39,H548&lt;='Intersection Mileposts'!$G$39),"Y","N"))))))))))))))))))))))))))))))))))))</f>
        <v/>
      </c>
    </row>
    <row r="549" spans="1:46" x14ac:dyDescent="0.35">
      <c r="A549" s="271"/>
      <c r="B549" s="269"/>
      <c r="C549" s="270"/>
      <c r="D549" s="270"/>
      <c r="E549" s="270"/>
      <c r="F549" s="270"/>
      <c r="G549" s="272"/>
      <c r="H549" s="273"/>
      <c r="I549" s="271"/>
      <c r="J549" s="268"/>
      <c r="K549" s="268"/>
      <c r="L549" s="274"/>
      <c r="M549" s="275"/>
      <c r="N549" s="276"/>
      <c r="P549" s="291" t="str">
        <f>IF(R549 = "", "", COUNT($R$4:R549))</f>
        <v/>
      </c>
      <c r="Q549" s="291" t="str">
        <f t="shared" si="65"/>
        <v/>
      </c>
      <c r="R549" s="292" t="str">
        <f t="shared" si="66"/>
        <v/>
      </c>
      <c r="S549" s="293" t="str">
        <f t="shared" si="68"/>
        <v/>
      </c>
      <c r="T549" s="294" t="str">
        <f t="shared" si="69"/>
        <v/>
      </c>
      <c r="U549" s="295" t="str">
        <f t="shared" si="70"/>
        <v/>
      </c>
      <c r="V549" s="296" t="str">
        <f t="shared" si="71"/>
        <v/>
      </c>
      <c r="W549" s="8"/>
      <c r="AR549" s="2" t="str">
        <f t="shared" si="72"/>
        <v/>
      </c>
      <c r="AS549" s="2" t="str">
        <f t="shared" si="67"/>
        <v/>
      </c>
      <c r="AT549" s="2" t="str">
        <f>IF(AR549="","",IF(AND(H549&gt;='Intersection Mileposts'!$F$5,H549&lt;='Intersection Mileposts'!$G$5),"Y",IF(AND(H549&gt;='Intersection Mileposts'!$F$6,H549&lt;='Intersection Mileposts'!$G$6),"Y",IF(AND(H549&gt;='Intersection Mileposts'!$F$7,H549&lt;='Intersection Mileposts'!$G$7),"Y",IF(AND(H549&gt;='Intersection Mileposts'!$F$8,H549&lt;='Intersection Mileposts'!$G$8),"Y",IF(AND(H549&gt;='Intersection Mileposts'!$F$9,H549&lt;='Intersection Mileposts'!$G$9),"Y",IF(AND(H549&gt;='Intersection Mileposts'!$F$10,H549&lt;='Intersection Mileposts'!$G$10),"Y",IF(AND(H549&gt;='Intersection Mileposts'!$F$11,H549&lt;='Intersection Mileposts'!$G$11),"Y",IF(AND(H549&gt;='Intersection Mileposts'!$F$12,H549&lt;='Intersection Mileposts'!$G$12),"Y",IF(AND(H549&gt;='Intersection Mileposts'!$F$13,H549&lt;='Intersection Mileposts'!$G$13),"Y",IF(AND(H549&gt;='Intersection Mileposts'!$F$14,H549&lt;='Intersection Mileposts'!$G$14),"Y",IF(AND(H549&gt;='Intersection Mileposts'!$F$15,H549&lt;='Intersection Mileposts'!$G$15),"Y",IF(AND(H549&gt;='Intersection Mileposts'!$F$16,H549&lt;='Intersection Mileposts'!$G$16),"Y",IF(AND(H549&gt;='Intersection Mileposts'!$F$17,H549&lt;='Intersection Mileposts'!$G$17),"Y",IF(AND(H549&gt;='Intersection Mileposts'!$F$18,H549&lt;='Intersection Mileposts'!$G$18),"Y",IF(AND(H549&gt;='Intersection Mileposts'!$F$19,H549&lt;='Intersection Mileposts'!$G$19),"Y",IF(AND(H549&gt;='Intersection Mileposts'!$F$20,H549&lt;='Intersection Mileposts'!$G$20),"Y",IF(AND(H549&gt;='Intersection Mileposts'!$F$21,H549&lt;='Intersection Mileposts'!$G$21),"Y",IF(AND(H549&gt;='Intersection Mileposts'!$F$22,H549&lt;='Intersection Mileposts'!$G$22),"Y",IF(AND(H549&gt;='Intersection Mileposts'!$F$23,H549&lt;='Intersection Mileposts'!$G$23),"Y",IF(AND(H549&gt;='Intersection Mileposts'!$F$24,H549&lt;='Intersection Mileposts'!$G$24),"Y",IF(AND(H549&gt;='Intersection Mileposts'!$F$25,H549&lt;='Intersection Mileposts'!$G$25),"Y",IF(AND(H549&gt;='Intersection Mileposts'!$F$26,H549&lt;='Intersection Mileposts'!$G$26),"Y",IF(AND(H549&gt;='Intersection Mileposts'!$F$27,H549&lt;='Intersection Mileposts'!$G$27),"Y",IF(AND(H549&gt;='Intersection Mileposts'!$F$28,H549&lt;='Intersection Mileposts'!$G$28),"Y",IF(AND(H549&gt;='Intersection Mileposts'!$F$29,H549&lt;='Intersection Mileposts'!$G$29),"Y", IF(AND(H549&gt;='Intersection Mileposts'!$F$30,H549&lt;='Intersection Mileposts'!$G$30),"Y",IF(AND(H549&gt;='Intersection Mileposts'!$F$31,H549&lt;='Intersection Mileposts'!$G$31),"Y",IF(AND(H549&gt;='Intersection Mileposts'!$F$32,H549&lt;='Intersection Mileposts'!$G$32),"Y",IF(AND(H549&gt;='Intersection Mileposts'!$F$33,H549&lt;='Intersection Mileposts'!$G$33),"Y",IF(AND(H549&gt;='Intersection Mileposts'!$F$34,H549&lt;='Intersection Mileposts'!$G$34),"Y",IF(AND(H549&gt;='Intersection Mileposts'!$F$35,H549&lt;='Intersection Mileposts'!$G$35),"Y",IF(AND(H549&gt;='Intersection Mileposts'!$F$36,H549&lt;='Intersection Mileposts'!$G$36),"Y",IF(AND(H549&gt;='Intersection Mileposts'!$F$37,H549&lt;='Intersection Mileposts'!$G$37),"Y",IF(AND(H549&gt;='Intersection Mileposts'!$F$38,H549&lt;='Intersection Mileposts'!$G$38),"Y",IF(AND(H549&gt;='Intersection Mileposts'!$F$39,H549&lt;='Intersection Mileposts'!$G$39),"Y","N"))))))))))))))))))))))))))))))))))))</f>
        <v/>
      </c>
    </row>
    <row r="550" spans="1:46" x14ac:dyDescent="0.35">
      <c r="A550" s="271"/>
      <c r="B550" s="269"/>
      <c r="C550" s="270"/>
      <c r="D550" s="270"/>
      <c r="E550" s="270"/>
      <c r="F550" s="270"/>
      <c r="G550" s="272"/>
      <c r="H550" s="273"/>
      <c r="I550" s="271"/>
      <c r="J550" s="268"/>
      <c r="K550" s="268"/>
      <c r="L550" s="274"/>
      <c r="M550" s="275"/>
      <c r="N550" s="276"/>
      <c r="P550" s="291" t="str">
        <f>IF(R550 = "", "", COUNT($R$4:R550))</f>
        <v/>
      </c>
      <c r="Q550" s="291" t="str">
        <f t="shared" si="65"/>
        <v/>
      </c>
      <c r="R550" s="292" t="str">
        <f t="shared" si="66"/>
        <v/>
      </c>
      <c r="S550" s="293" t="str">
        <f t="shared" si="68"/>
        <v/>
      </c>
      <c r="T550" s="294" t="str">
        <f t="shared" si="69"/>
        <v/>
      </c>
      <c r="U550" s="295" t="str">
        <f t="shared" si="70"/>
        <v/>
      </c>
      <c r="V550" s="296" t="str">
        <f t="shared" si="71"/>
        <v/>
      </c>
      <c r="W550" s="8"/>
      <c r="AR550" s="2" t="str">
        <f t="shared" si="72"/>
        <v/>
      </c>
      <c r="AS550" s="2" t="str">
        <f t="shared" si="67"/>
        <v/>
      </c>
      <c r="AT550" s="2" t="str">
        <f>IF(AR550="","",IF(AND(H550&gt;='Intersection Mileposts'!$F$5,H550&lt;='Intersection Mileposts'!$G$5),"Y",IF(AND(H550&gt;='Intersection Mileposts'!$F$6,H550&lt;='Intersection Mileposts'!$G$6),"Y",IF(AND(H550&gt;='Intersection Mileposts'!$F$7,H550&lt;='Intersection Mileposts'!$G$7),"Y",IF(AND(H550&gt;='Intersection Mileposts'!$F$8,H550&lt;='Intersection Mileposts'!$G$8),"Y",IF(AND(H550&gt;='Intersection Mileposts'!$F$9,H550&lt;='Intersection Mileposts'!$G$9),"Y",IF(AND(H550&gt;='Intersection Mileposts'!$F$10,H550&lt;='Intersection Mileposts'!$G$10),"Y",IF(AND(H550&gt;='Intersection Mileposts'!$F$11,H550&lt;='Intersection Mileposts'!$G$11),"Y",IF(AND(H550&gt;='Intersection Mileposts'!$F$12,H550&lt;='Intersection Mileposts'!$G$12),"Y",IF(AND(H550&gt;='Intersection Mileposts'!$F$13,H550&lt;='Intersection Mileposts'!$G$13),"Y",IF(AND(H550&gt;='Intersection Mileposts'!$F$14,H550&lt;='Intersection Mileposts'!$G$14),"Y",IF(AND(H550&gt;='Intersection Mileposts'!$F$15,H550&lt;='Intersection Mileposts'!$G$15),"Y",IF(AND(H550&gt;='Intersection Mileposts'!$F$16,H550&lt;='Intersection Mileposts'!$G$16),"Y",IF(AND(H550&gt;='Intersection Mileposts'!$F$17,H550&lt;='Intersection Mileposts'!$G$17),"Y",IF(AND(H550&gt;='Intersection Mileposts'!$F$18,H550&lt;='Intersection Mileposts'!$G$18),"Y",IF(AND(H550&gt;='Intersection Mileposts'!$F$19,H550&lt;='Intersection Mileposts'!$G$19),"Y",IF(AND(H550&gt;='Intersection Mileposts'!$F$20,H550&lt;='Intersection Mileposts'!$G$20),"Y",IF(AND(H550&gt;='Intersection Mileposts'!$F$21,H550&lt;='Intersection Mileposts'!$G$21),"Y",IF(AND(H550&gt;='Intersection Mileposts'!$F$22,H550&lt;='Intersection Mileposts'!$G$22),"Y",IF(AND(H550&gt;='Intersection Mileposts'!$F$23,H550&lt;='Intersection Mileposts'!$G$23),"Y",IF(AND(H550&gt;='Intersection Mileposts'!$F$24,H550&lt;='Intersection Mileposts'!$G$24),"Y",IF(AND(H550&gt;='Intersection Mileposts'!$F$25,H550&lt;='Intersection Mileposts'!$G$25),"Y",IF(AND(H550&gt;='Intersection Mileposts'!$F$26,H550&lt;='Intersection Mileposts'!$G$26),"Y",IF(AND(H550&gt;='Intersection Mileposts'!$F$27,H550&lt;='Intersection Mileposts'!$G$27),"Y",IF(AND(H550&gt;='Intersection Mileposts'!$F$28,H550&lt;='Intersection Mileposts'!$G$28),"Y",IF(AND(H550&gt;='Intersection Mileposts'!$F$29,H550&lt;='Intersection Mileposts'!$G$29),"Y", IF(AND(H550&gt;='Intersection Mileposts'!$F$30,H550&lt;='Intersection Mileposts'!$G$30),"Y",IF(AND(H550&gt;='Intersection Mileposts'!$F$31,H550&lt;='Intersection Mileposts'!$G$31),"Y",IF(AND(H550&gt;='Intersection Mileposts'!$F$32,H550&lt;='Intersection Mileposts'!$G$32),"Y",IF(AND(H550&gt;='Intersection Mileposts'!$F$33,H550&lt;='Intersection Mileposts'!$G$33),"Y",IF(AND(H550&gt;='Intersection Mileposts'!$F$34,H550&lt;='Intersection Mileposts'!$G$34),"Y",IF(AND(H550&gt;='Intersection Mileposts'!$F$35,H550&lt;='Intersection Mileposts'!$G$35),"Y",IF(AND(H550&gt;='Intersection Mileposts'!$F$36,H550&lt;='Intersection Mileposts'!$G$36),"Y",IF(AND(H550&gt;='Intersection Mileposts'!$F$37,H550&lt;='Intersection Mileposts'!$G$37),"Y",IF(AND(H550&gt;='Intersection Mileposts'!$F$38,H550&lt;='Intersection Mileposts'!$G$38),"Y",IF(AND(H550&gt;='Intersection Mileposts'!$F$39,H550&lt;='Intersection Mileposts'!$G$39),"Y","N"))))))))))))))))))))))))))))))))))))</f>
        <v/>
      </c>
    </row>
    <row r="551" spans="1:46" x14ac:dyDescent="0.35">
      <c r="A551" s="271"/>
      <c r="B551" s="269"/>
      <c r="C551" s="270"/>
      <c r="D551" s="270"/>
      <c r="E551" s="270"/>
      <c r="F551" s="270"/>
      <c r="G551" s="272"/>
      <c r="H551" s="273"/>
      <c r="I551" s="271"/>
      <c r="J551" s="268"/>
      <c r="K551" s="268"/>
      <c r="L551" s="274"/>
      <c r="M551" s="275"/>
      <c r="N551" s="276"/>
      <c r="P551" s="291" t="str">
        <f>IF(R551 = "", "", COUNT($R$4:R551))</f>
        <v/>
      </c>
      <c r="Q551" s="291" t="str">
        <f t="shared" si="65"/>
        <v/>
      </c>
      <c r="R551" s="292" t="str">
        <f t="shared" si="66"/>
        <v/>
      </c>
      <c r="S551" s="293" t="str">
        <f t="shared" si="68"/>
        <v/>
      </c>
      <c r="T551" s="294" t="str">
        <f t="shared" si="69"/>
        <v/>
      </c>
      <c r="U551" s="295" t="str">
        <f t="shared" si="70"/>
        <v/>
      </c>
      <c r="V551" s="296" t="str">
        <f t="shared" si="71"/>
        <v/>
      </c>
      <c r="W551" s="8"/>
      <c r="AR551" s="2" t="str">
        <f t="shared" si="72"/>
        <v/>
      </c>
      <c r="AS551" s="2" t="str">
        <f t="shared" si="67"/>
        <v/>
      </c>
      <c r="AT551" s="2" t="str">
        <f>IF(AR551="","",IF(AND(H551&gt;='Intersection Mileposts'!$F$5,H551&lt;='Intersection Mileposts'!$G$5),"Y",IF(AND(H551&gt;='Intersection Mileposts'!$F$6,H551&lt;='Intersection Mileposts'!$G$6),"Y",IF(AND(H551&gt;='Intersection Mileposts'!$F$7,H551&lt;='Intersection Mileposts'!$G$7),"Y",IF(AND(H551&gt;='Intersection Mileposts'!$F$8,H551&lt;='Intersection Mileposts'!$G$8),"Y",IF(AND(H551&gt;='Intersection Mileposts'!$F$9,H551&lt;='Intersection Mileposts'!$G$9),"Y",IF(AND(H551&gt;='Intersection Mileposts'!$F$10,H551&lt;='Intersection Mileposts'!$G$10),"Y",IF(AND(H551&gt;='Intersection Mileposts'!$F$11,H551&lt;='Intersection Mileposts'!$G$11),"Y",IF(AND(H551&gt;='Intersection Mileposts'!$F$12,H551&lt;='Intersection Mileposts'!$G$12),"Y",IF(AND(H551&gt;='Intersection Mileposts'!$F$13,H551&lt;='Intersection Mileposts'!$G$13),"Y",IF(AND(H551&gt;='Intersection Mileposts'!$F$14,H551&lt;='Intersection Mileposts'!$G$14),"Y",IF(AND(H551&gt;='Intersection Mileposts'!$F$15,H551&lt;='Intersection Mileposts'!$G$15),"Y",IF(AND(H551&gt;='Intersection Mileposts'!$F$16,H551&lt;='Intersection Mileposts'!$G$16),"Y",IF(AND(H551&gt;='Intersection Mileposts'!$F$17,H551&lt;='Intersection Mileposts'!$G$17),"Y",IF(AND(H551&gt;='Intersection Mileposts'!$F$18,H551&lt;='Intersection Mileposts'!$G$18),"Y",IF(AND(H551&gt;='Intersection Mileposts'!$F$19,H551&lt;='Intersection Mileposts'!$G$19),"Y",IF(AND(H551&gt;='Intersection Mileposts'!$F$20,H551&lt;='Intersection Mileposts'!$G$20),"Y",IF(AND(H551&gt;='Intersection Mileposts'!$F$21,H551&lt;='Intersection Mileposts'!$G$21),"Y",IF(AND(H551&gt;='Intersection Mileposts'!$F$22,H551&lt;='Intersection Mileposts'!$G$22),"Y",IF(AND(H551&gt;='Intersection Mileposts'!$F$23,H551&lt;='Intersection Mileposts'!$G$23),"Y",IF(AND(H551&gt;='Intersection Mileposts'!$F$24,H551&lt;='Intersection Mileposts'!$G$24),"Y",IF(AND(H551&gt;='Intersection Mileposts'!$F$25,H551&lt;='Intersection Mileposts'!$G$25),"Y",IF(AND(H551&gt;='Intersection Mileposts'!$F$26,H551&lt;='Intersection Mileposts'!$G$26),"Y",IF(AND(H551&gt;='Intersection Mileposts'!$F$27,H551&lt;='Intersection Mileposts'!$G$27),"Y",IF(AND(H551&gt;='Intersection Mileposts'!$F$28,H551&lt;='Intersection Mileposts'!$G$28),"Y",IF(AND(H551&gt;='Intersection Mileposts'!$F$29,H551&lt;='Intersection Mileposts'!$G$29),"Y", IF(AND(H551&gt;='Intersection Mileposts'!$F$30,H551&lt;='Intersection Mileposts'!$G$30),"Y",IF(AND(H551&gt;='Intersection Mileposts'!$F$31,H551&lt;='Intersection Mileposts'!$G$31),"Y",IF(AND(H551&gt;='Intersection Mileposts'!$F$32,H551&lt;='Intersection Mileposts'!$G$32),"Y",IF(AND(H551&gt;='Intersection Mileposts'!$F$33,H551&lt;='Intersection Mileposts'!$G$33),"Y",IF(AND(H551&gt;='Intersection Mileposts'!$F$34,H551&lt;='Intersection Mileposts'!$G$34),"Y",IF(AND(H551&gt;='Intersection Mileposts'!$F$35,H551&lt;='Intersection Mileposts'!$G$35),"Y",IF(AND(H551&gt;='Intersection Mileposts'!$F$36,H551&lt;='Intersection Mileposts'!$G$36),"Y",IF(AND(H551&gt;='Intersection Mileposts'!$F$37,H551&lt;='Intersection Mileposts'!$G$37),"Y",IF(AND(H551&gt;='Intersection Mileposts'!$F$38,H551&lt;='Intersection Mileposts'!$G$38),"Y",IF(AND(H551&gt;='Intersection Mileposts'!$F$39,H551&lt;='Intersection Mileposts'!$G$39),"Y","N"))))))))))))))))))))))))))))))))))))</f>
        <v/>
      </c>
    </row>
    <row r="552" spans="1:46" x14ac:dyDescent="0.35">
      <c r="A552" s="271"/>
      <c r="B552" s="269"/>
      <c r="C552" s="270"/>
      <c r="D552" s="270"/>
      <c r="E552" s="270"/>
      <c r="F552" s="270"/>
      <c r="G552" s="272"/>
      <c r="H552" s="273"/>
      <c r="I552" s="271"/>
      <c r="J552" s="268"/>
      <c r="K552" s="268"/>
      <c r="L552" s="274"/>
      <c r="M552" s="275"/>
      <c r="N552" s="276"/>
      <c r="P552" s="291" t="str">
        <f>IF(R552 = "", "", COUNT($R$4:R552))</f>
        <v/>
      </c>
      <c r="Q552" s="291" t="str">
        <f t="shared" si="65"/>
        <v/>
      </c>
      <c r="R552" s="292" t="str">
        <f t="shared" si="66"/>
        <v/>
      </c>
      <c r="S552" s="293" t="str">
        <f t="shared" si="68"/>
        <v/>
      </c>
      <c r="T552" s="294" t="str">
        <f t="shared" si="69"/>
        <v/>
      </c>
      <c r="U552" s="295" t="str">
        <f t="shared" si="70"/>
        <v/>
      </c>
      <c r="V552" s="296" t="str">
        <f t="shared" si="71"/>
        <v/>
      </c>
      <c r="W552" s="8"/>
      <c r="AR552" s="2" t="str">
        <f t="shared" si="72"/>
        <v/>
      </c>
      <c r="AS552" s="2" t="str">
        <f t="shared" si="67"/>
        <v/>
      </c>
      <c r="AT552" s="2" t="str">
        <f>IF(AR552="","",IF(AND(H552&gt;='Intersection Mileposts'!$F$5,H552&lt;='Intersection Mileposts'!$G$5),"Y",IF(AND(H552&gt;='Intersection Mileposts'!$F$6,H552&lt;='Intersection Mileposts'!$G$6),"Y",IF(AND(H552&gt;='Intersection Mileposts'!$F$7,H552&lt;='Intersection Mileposts'!$G$7),"Y",IF(AND(H552&gt;='Intersection Mileposts'!$F$8,H552&lt;='Intersection Mileposts'!$G$8),"Y",IF(AND(H552&gt;='Intersection Mileposts'!$F$9,H552&lt;='Intersection Mileposts'!$G$9),"Y",IF(AND(H552&gt;='Intersection Mileposts'!$F$10,H552&lt;='Intersection Mileposts'!$G$10),"Y",IF(AND(H552&gt;='Intersection Mileposts'!$F$11,H552&lt;='Intersection Mileposts'!$G$11),"Y",IF(AND(H552&gt;='Intersection Mileposts'!$F$12,H552&lt;='Intersection Mileposts'!$G$12),"Y",IF(AND(H552&gt;='Intersection Mileposts'!$F$13,H552&lt;='Intersection Mileposts'!$G$13),"Y",IF(AND(H552&gt;='Intersection Mileposts'!$F$14,H552&lt;='Intersection Mileposts'!$G$14),"Y",IF(AND(H552&gt;='Intersection Mileposts'!$F$15,H552&lt;='Intersection Mileposts'!$G$15),"Y",IF(AND(H552&gt;='Intersection Mileposts'!$F$16,H552&lt;='Intersection Mileposts'!$G$16),"Y",IF(AND(H552&gt;='Intersection Mileposts'!$F$17,H552&lt;='Intersection Mileposts'!$G$17),"Y",IF(AND(H552&gt;='Intersection Mileposts'!$F$18,H552&lt;='Intersection Mileposts'!$G$18),"Y",IF(AND(H552&gt;='Intersection Mileposts'!$F$19,H552&lt;='Intersection Mileposts'!$G$19),"Y",IF(AND(H552&gt;='Intersection Mileposts'!$F$20,H552&lt;='Intersection Mileposts'!$G$20),"Y",IF(AND(H552&gt;='Intersection Mileposts'!$F$21,H552&lt;='Intersection Mileposts'!$G$21),"Y",IF(AND(H552&gt;='Intersection Mileposts'!$F$22,H552&lt;='Intersection Mileposts'!$G$22),"Y",IF(AND(H552&gt;='Intersection Mileposts'!$F$23,H552&lt;='Intersection Mileposts'!$G$23),"Y",IF(AND(H552&gt;='Intersection Mileposts'!$F$24,H552&lt;='Intersection Mileposts'!$G$24),"Y",IF(AND(H552&gt;='Intersection Mileposts'!$F$25,H552&lt;='Intersection Mileposts'!$G$25),"Y",IF(AND(H552&gt;='Intersection Mileposts'!$F$26,H552&lt;='Intersection Mileposts'!$G$26),"Y",IF(AND(H552&gt;='Intersection Mileposts'!$F$27,H552&lt;='Intersection Mileposts'!$G$27),"Y",IF(AND(H552&gt;='Intersection Mileposts'!$F$28,H552&lt;='Intersection Mileposts'!$G$28),"Y",IF(AND(H552&gt;='Intersection Mileposts'!$F$29,H552&lt;='Intersection Mileposts'!$G$29),"Y", IF(AND(H552&gt;='Intersection Mileposts'!$F$30,H552&lt;='Intersection Mileposts'!$G$30),"Y",IF(AND(H552&gt;='Intersection Mileposts'!$F$31,H552&lt;='Intersection Mileposts'!$G$31),"Y",IF(AND(H552&gt;='Intersection Mileposts'!$F$32,H552&lt;='Intersection Mileposts'!$G$32),"Y",IF(AND(H552&gt;='Intersection Mileposts'!$F$33,H552&lt;='Intersection Mileposts'!$G$33),"Y",IF(AND(H552&gt;='Intersection Mileposts'!$F$34,H552&lt;='Intersection Mileposts'!$G$34),"Y",IF(AND(H552&gt;='Intersection Mileposts'!$F$35,H552&lt;='Intersection Mileposts'!$G$35),"Y",IF(AND(H552&gt;='Intersection Mileposts'!$F$36,H552&lt;='Intersection Mileposts'!$G$36),"Y",IF(AND(H552&gt;='Intersection Mileposts'!$F$37,H552&lt;='Intersection Mileposts'!$G$37),"Y",IF(AND(H552&gt;='Intersection Mileposts'!$F$38,H552&lt;='Intersection Mileposts'!$G$38),"Y",IF(AND(H552&gt;='Intersection Mileposts'!$F$39,H552&lt;='Intersection Mileposts'!$G$39),"Y","N"))))))))))))))))))))))))))))))))))))</f>
        <v/>
      </c>
    </row>
    <row r="553" spans="1:46" x14ac:dyDescent="0.35">
      <c r="A553" s="271"/>
      <c r="B553" s="269"/>
      <c r="C553" s="270"/>
      <c r="D553" s="270"/>
      <c r="E553" s="270"/>
      <c r="F553" s="270"/>
      <c r="G553" s="272"/>
      <c r="H553" s="273"/>
      <c r="I553" s="271"/>
      <c r="J553" s="268"/>
      <c r="K553" s="268"/>
      <c r="L553" s="274"/>
      <c r="M553" s="275"/>
      <c r="N553" s="276"/>
      <c r="P553" s="291" t="str">
        <f>IF(R553 = "", "", COUNT($R$4:R553))</f>
        <v/>
      </c>
      <c r="Q553" s="291" t="str">
        <f t="shared" si="65"/>
        <v/>
      </c>
      <c r="R553" s="292" t="str">
        <f t="shared" si="66"/>
        <v/>
      </c>
      <c r="S553" s="293" t="str">
        <f t="shared" si="68"/>
        <v/>
      </c>
      <c r="T553" s="294" t="str">
        <f t="shared" si="69"/>
        <v/>
      </c>
      <c r="U553" s="295" t="str">
        <f t="shared" si="70"/>
        <v/>
      </c>
      <c r="V553" s="296" t="str">
        <f t="shared" si="71"/>
        <v/>
      </c>
      <c r="W553" s="8"/>
      <c r="AR553" s="2" t="str">
        <f t="shared" si="72"/>
        <v/>
      </c>
      <c r="AS553" s="2" t="str">
        <f t="shared" si="67"/>
        <v/>
      </c>
      <c r="AT553" s="2" t="str">
        <f>IF(AR553="","",IF(AND(H553&gt;='Intersection Mileposts'!$F$5,H553&lt;='Intersection Mileposts'!$G$5),"Y",IF(AND(H553&gt;='Intersection Mileposts'!$F$6,H553&lt;='Intersection Mileposts'!$G$6),"Y",IF(AND(H553&gt;='Intersection Mileposts'!$F$7,H553&lt;='Intersection Mileposts'!$G$7),"Y",IF(AND(H553&gt;='Intersection Mileposts'!$F$8,H553&lt;='Intersection Mileposts'!$G$8),"Y",IF(AND(H553&gt;='Intersection Mileposts'!$F$9,H553&lt;='Intersection Mileposts'!$G$9),"Y",IF(AND(H553&gt;='Intersection Mileposts'!$F$10,H553&lt;='Intersection Mileposts'!$G$10),"Y",IF(AND(H553&gt;='Intersection Mileposts'!$F$11,H553&lt;='Intersection Mileposts'!$G$11),"Y",IF(AND(H553&gt;='Intersection Mileposts'!$F$12,H553&lt;='Intersection Mileposts'!$G$12),"Y",IF(AND(H553&gt;='Intersection Mileposts'!$F$13,H553&lt;='Intersection Mileposts'!$G$13),"Y",IF(AND(H553&gt;='Intersection Mileposts'!$F$14,H553&lt;='Intersection Mileposts'!$G$14),"Y",IF(AND(H553&gt;='Intersection Mileposts'!$F$15,H553&lt;='Intersection Mileposts'!$G$15),"Y",IF(AND(H553&gt;='Intersection Mileposts'!$F$16,H553&lt;='Intersection Mileposts'!$G$16),"Y",IF(AND(H553&gt;='Intersection Mileposts'!$F$17,H553&lt;='Intersection Mileposts'!$G$17),"Y",IF(AND(H553&gt;='Intersection Mileposts'!$F$18,H553&lt;='Intersection Mileposts'!$G$18),"Y",IF(AND(H553&gt;='Intersection Mileposts'!$F$19,H553&lt;='Intersection Mileposts'!$G$19),"Y",IF(AND(H553&gt;='Intersection Mileposts'!$F$20,H553&lt;='Intersection Mileposts'!$G$20),"Y",IF(AND(H553&gt;='Intersection Mileposts'!$F$21,H553&lt;='Intersection Mileposts'!$G$21),"Y",IF(AND(H553&gt;='Intersection Mileposts'!$F$22,H553&lt;='Intersection Mileposts'!$G$22),"Y",IF(AND(H553&gt;='Intersection Mileposts'!$F$23,H553&lt;='Intersection Mileposts'!$G$23),"Y",IF(AND(H553&gt;='Intersection Mileposts'!$F$24,H553&lt;='Intersection Mileposts'!$G$24),"Y",IF(AND(H553&gt;='Intersection Mileposts'!$F$25,H553&lt;='Intersection Mileposts'!$G$25),"Y",IF(AND(H553&gt;='Intersection Mileposts'!$F$26,H553&lt;='Intersection Mileposts'!$G$26),"Y",IF(AND(H553&gt;='Intersection Mileposts'!$F$27,H553&lt;='Intersection Mileposts'!$G$27),"Y",IF(AND(H553&gt;='Intersection Mileposts'!$F$28,H553&lt;='Intersection Mileposts'!$G$28),"Y",IF(AND(H553&gt;='Intersection Mileposts'!$F$29,H553&lt;='Intersection Mileposts'!$G$29),"Y", IF(AND(H553&gt;='Intersection Mileposts'!$F$30,H553&lt;='Intersection Mileposts'!$G$30),"Y",IF(AND(H553&gt;='Intersection Mileposts'!$F$31,H553&lt;='Intersection Mileposts'!$G$31),"Y",IF(AND(H553&gt;='Intersection Mileposts'!$F$32,H553&lt;='Intersection Mileposts'!$G$32),"Y",IF(AND(H553&gt;='Intersection Mileposts'!$F$33,H553&lt;='Intersection Mileposts'!$G$33),"Y",IF(AND(H553&gt;='Intersection Mileposts'!$F$34,H553&lt;='Intersection Mileposts'!$G$34),"Y",IF(AND(H553&gt;='Intersection Mileposts'!$F$35,H553&lt;='Intersection Mileposts'!$G$35),"Y",IF(AND(H553&gt;='Intersection Mileposts'!$F$36,H553&lt;='Intersection Mileposts'!$G$36),"Y",IF(AND(H553&gt;='Intersection Mileposts'!$F$37,H553&lt;='Intersection Mileposts'!$G$37),"Y",IF(AND(H553&gt;='Intersection Mileposts'!$F$38,H553&lt;='Intersection Mileposts'!$G$38),"Y",IF(AND(H553&gt;='Intersection Mileposts'!$F$39,H553&lt;='Intersection Mileposts'!$G$39),"Y","N"))))))))))))))))))))))))))))))))))))</f>
        <v/>
      </c>
    </row>
    <row r="554" spans="1:46" x14ac:dyDescent="0.35">
      <c r="A554" s="271"/>
      <c r="B554" s="269"/>
      <c r="C554" s="270"/>
      <c r="D554" s="270"/>
      <c r="E554" s="270"/>
      <c r="F554" s="270"/>
      <c r="G554" s="272"/>
      <c r="H554" s="273"/>
      <c r="I554" s="271"/>
      <c r="J554" s="268"/>
      <c r="K554" s="268"/>
      <c r="L554" s="274"/>
      <c r="M554" s="275"/>
      <c r="N554" s="276"/>
      <c r="P554" s="291" t="str">
        <f>IF(R554 = "", "", COUNT($R$4:R554))</f>
        <v/>
      </c>
      <c r="Q554" s="291" t="str">
        <f t="shared" si="65"/>
        <v/>
      </c>
      <c r="R554" s="292" t="str">
        <f t="shared" si="66"/>
        <v/>
      </c>
      <c r="S554" s="293" t="str">
        <f t="shared" si="68"/>
        <v/>
      </c>
      <c r="T554" s="294" t="str">
        <f t="shared" si="69"/>
        <v/>
      </c>
      <c r="U554" s="295" t="str">
        <f t="shared" si="70"/>
        <v/>
      </c>
      <c r="V554" s="296" t="str">
        <f t="shared" si="71"/>
        <v/>
      </c>
      <c r="W554" s="8"/>
      <c r="AR554" s="2" t="str">
        <f t="shared" si="72"/>
        <v/>
      </c>
      <c r="AS554" s="2" t="str">
        <f t="shared" si="67"/>
        <v/>
      </c>
      <c r="AT554" s="2" t="str">
        <f>IF(AR554="","",IF(AND(H554&gt;='Intersection Mileposts'!$F$5,H554&lt;='Intersection Mileposts'!$G$5),"Y",IF(AND(H554&gt;='Intersection Mileposts'!$F$6,H554&lt;='Intersection Mileposts'!$G$6),"Y",IF(AND(H554&gt;='Intersection Mileposts'!$F$7,H554&lt;='Intersection Mileposts'!$G$7),"Y",IF(AND(H554&gt;='Intersection Mileposts'!$F$8,H554&lt;='Intersection Mileposts'!$G$8),"Y",IF(AND(H554&gt;='Intersection Mileposts'!$F$9,H554&lt;='Intersection Mileposts'!$G$9),"Y",IF(AND(H554&gt;='Intersection Mileposts'!$F$10,H554&lt;='Intersection Mileposts'!$G$10),"Y",IF(AND(H554&gt;='Intersection Mileposts'!$F$11,H554&lt;='Intersection Mileposts'!$G$11),"Y",IF(AND(H554&gt;='Intersection Mileposts'!$F$12,H554&lt;='Intersection Mileposts'!$G$12),"Y",IF(AND(H554&gt;='Intersection Mileposts'!$F$13,H554&lt;='Intersection Mileposts'!$G$13),"Y",IF(AND(H554&gt;='Intersection Mileposts'!$F$14,H554&lt;='Intersection Mileposts'!$G$14),"Y",IF(AND(H554&gt;='Intersection Mileposts'!$F$15,H554&lt;='Intersection Mileposts'!$G$15),"Y",IF(AND(H554&gt;='Intersection Mileposts'!$F$16,H554&lt;='Intersection Mileposts'!$G$16),"Y",IF(AND(H554&gt;='Intersection Mileposts'!$F$17,H554&lt;='Intersection Mileposts'!$G$17),"Y",IF(AND(H554&gt;='Intersection Mileposts'!$F$18,H554&lt;='Intersection Mileposts'!$G$18),"Y",IF(AND(H554&gt;='Intersection Mileposts'!$F$19,H554&lt;='Intersection Mileposts'!$G$19),"Y",IF(AND(H554&gt;='Intersection Mileposts'!$F$20,H554&lt;='Intersection Mileposts'!$G$20),"Y",IF(AND(H554&gt;='Intersection Mileposts'!$F$21,H554&lt;='Intersection Mileposts'!$G$21),"Y",IF(AND(H554&gt;='Intersection Mileposts'!$F$22,H554&lt;='Intersection Mileposts'!$G$22),"Y",IF(AND(H554&gt;='Intersection Mileposts'!$F$23,H554&lt;='Intersection Mileposts'!$G$23),"Y",IF(AND(H554&gt;='Intersection Mileposts'!$F$24,H554&lt;='Intersection Mileposts'!$G$24),"Y",IF(AND(H554&gt;='Intersection Mileposts'!$F$25,H554&lt;='Intersection Mileposts'!$G$25),"Y",IF(AND(H554&gt;='Intersection Mileposts'!$F$26,H554&lt;='Intersection Mileposts'!$G$26),"Y",IF(AND(H554&gt;='Intersection Mileposts'!$F$27,H554&lt;='Intersection Mileposts'!$G$27),"Y",IF(AND(H554&gt;='Intersection Mileposts'!$F$28,H554&lt;='Intersection Mileposts'!$G$28),"Y",IF(AND(H554&gt;='Intersection Mileposts'!$F$29,H554&lt;='Intersection Mileposts'!$G$29),"Y", IF(AND(H554&gt;='Intersection Mileposts'!$F$30,H554&lt;='Intersection Mileposts'!$G$30),"Y",IF(AND(H554&gt;='Intersection Mileposts'!$F$31,H554&lt;='Intersection Mileposts'!$G$31),"Y",IF(AND(H554&gt;='Intersection Mileposts'!$F$32,H554&lt;='Intersection Mileposts'!$G$32),"Y",IF(AND(H554&gt;='Intersection Mileposts'!$F$33,H554&lt;='Intersection Mileposts'!$G$33),"Y",IF(AND(H554&gt;='Intersection Mileposts'!$F$34,H554&lt;='Intersection Mileposts'!$G$34),"Y",IF(AND(H554&gt;='Intersection Mileposts'!$F$35,H554&lt;='Intersection Mileposts'!$G$35),"Y",IF(AND(H554&gt;='Intersection Mileposts'!$F$36,H554&lt;='Intersection Mileposts'!$G$36),"Y",IF(AND(H554&gt;='Intersection Mileposts'!$F$37,H554&lt;='Intersection Mileposts'!$G$37),"Y",IF(AND(H554&gt;='Intersection Mileposts'!$F$38,H554&lt;='Intersection Mileposts'!$G$38),"Y",IF(AND(H554&gt;='Intersection Mileposts'!$F$39,H554&lt;='Intersection Mileposts'!$G$39),"Y","N"))))))))))))))))))))))))))))))))))))</f>
        <v/>
      </c>
    </row>
    <row r="555" spans="1:46" x14ac:dyDescent="0.35">
      <c r="A555" s="271"/>
      <c r="B555" s="269"/>
      <c r="C555" s="270"/>
      <c r="D555" s="270"/>
      <c r="E555" s="270"/>
      <c r="F555" s="270"/>
      <c r="G555" s="272"/>
      <c r="H555" s="273"/>
      <c r="I555" s="271"/>
      <c r="J555" s="268"/>
      <c r="K555" s="268"/>
      <c r="L555" s="274"/>
      <c r="M555" s="275"/>
      <c r="N555" s="276"/>
      <c r="P555" s="291" t="str">
        <f>IF(R555 = "", "", COUNT($R$4:R555))</f>
        <v/>
      </c>
      <c r="Q555" s="291" t="str">
        <f t="shared" si="65"/>
        <v/>
      </c>
      <c r="R555" s="292" t="str">
        <f t="shared" si="66"/>
        <v/>
      </c>
      <c r="S555" s="293" t="str">
        <f t="shared" si="68"/>
        <v/>
      </c>
      <c r="T555" s="294" t="str">
        <f t="shared" si="69"/>
        <v/>
      </c>
      <c r="U555" s="295" t="str">
        <f t="shared" si="70"/>
        <v/>
      </c>
      <c r="V555" s="296" t="str">
        <f t="shared" si="71"/>
        <v/>
      </c>
      <c r="W555" s="8"/>
      <c r="AR555" s="2" t="str">
        <f t="shared" si="72"/>
        <v/>
      </c>
      <c r="AS555" s="2" t="str">
        <f t="shared" si="67"/>
        <v/>
      </c>
      <c r="AT555" s="2" t="str">
        <f>IF(AR555="","",IF(AND(H555&gt;='Intersection Mileposts'!$F$5,H555&lt;='Intersection Mileposts'!$G$5),"Y",IF(AND(H555&gt;='Intersection Mileposts'!$F$6,H555&lt;='Intersection Mileposts'!$G$6),"Y",IF(AND(H555&gt;='Intersection Mileposts'!$F$7,H555&lt;='Intersection Mileposts'!$G$7),"Y",IF(AND(H555&gt;='Intersection Mileposts'!$F$8,H555&lt;='Intersection Mileposts'!$G$8),"Y",IF(AND(H555&gt;='Intersection Mileposts'!$F$9,H555&lt;='Intersection Mileposts'!$G$9),"Y",IF(AND(H555&gt;='Intersection Mileposts'!$F$10,H555&lt;='Intersection Mileposts'!$G$10),"Y",IF(AND(H555&gt;='Intersection Mileposts'!$F$11,H555&lt;='Intersection Mileposts'!$G$11),"Y",IF(AND(H555&gt;='Intersection Mileposts'!$F$12,H555&lt;='Intersection Mileposts'!$G$12),"Y",IF(AND(H555&gt;='Intersection Mileposts'!$F$13,H555&lt;='Intersection Mileposts'!$G$13),"Y",IF(AND(H555&gt;='Intersection Mileposts'!$F$14,H555&lt;='Intersection Mileposts'!$G$14),"Y",IF(AND(H555&gt;='Intersection Mileposts'!$F$15,H555&lt;='Intersection Mileposts'!$G$15),"Y",IF(AND(H555&gt;='Intersection Mileposts'!$F$16,H555&lt;='Intersection Mileposts'!$G$16),"Y",IF(AND(H555&gt;='Intersection Mileposts'!$F$17,H555&lt;='Intersection Mileposts'!$G$17),"Y",IF(AND(H555&gt;='Intersection Mileposts'!$F$18,H555&lt;='Intersection Mileposts'!$G$18),"Y",IF(AND(H555&gt;='Intersection Mileposts'!$F$19,H555&lt;='Intersection Mileposts'!$G$19),"Y",IF(AND(H555&gt;='Intersection Mileposts'!$F$20,H555&lt;='Intersection Mileposts'!$G$20),"Y",IF(AND(H555&gt;='Intersection Mileposts'!$F$21,H555&lt;='Intersection Mileposts'!$G$21),"Y",IF(AND(H555&gt;='Intersection Mileposts'!$F$22,H555&lt;='Intersection Mileposts'!$G$22),"Y",IF(AND(H555&gt;='Intersection Mileposts'!$F$23,H555&lt;='Intersection Mileposts'!$G$23),"Y",IF(AND(H555&gt;='Intersection Mileposts'!$F$24,H555&lt;='Intersection Mileposts'!$G$24),"Y",IF(AND(H555&gt;='Intersection Mileposts'!$F$25,H555&lt;='Intersection Mileposts'!$G$25),"Y",IF(AND(H555&gt;='Intersection Mileposts'!$F$26,H555&lt;='Intersection Mileposts'!$G$26),"Y",IF(AND(H555&gt;='Intersection Mileposts'!$F$27,H555&lt;='Intersection Mileposts'!$G$27),"Y",IF(AND(H555&gt;='Intersection Mileposts'!$F$28,H555&lt;='Intersection Mileposts'!$G$28),"Y",IF(AND(H555&gt;='Intersection Mileposts'!$F$29,H555&lt;='Intersection Mileposts'!$G$29),"Y", IF(AND(H555&gt;='Intersection Mileposts'!$F$30,H555&lt;='Intersection Mileposts'!$G$30),"Y",IF(AND(H555&gt;='Intersection Mileposts'!$F$31,H555&lt;='Intersection Mileposts'!$G$31),"Y",IF(AND(H555&gt;='Intersection Mileposts'!$F$32,H555&lt;='Intersection Mileposts'!$G$32),"Y",IF(AND(H555&gt;='Intersection Mileposts'!$F$33,H555&lt;='Intersection Mileposts'!$G$33),"Y",IF(AND(H555&gt;='Intersection Mileposts'!$F$34,H555&lt;='Intersection Mileposts'!$G$34),"Y",IF(AND(H555&gt;='Intersection Mileposts'!$F$35,H555&lt;='Intersection Mileposts'!$G$35),"Y",IF(AND(H555&gt;='Intersection Mileposts'!$F$36,H555&lt;='Intersection Mileposts'!$G$36),"Y",IF(AND(H555&gt;='Intersection Mileposts'!$F$37,H555&lt;='Intersection Mileposts'!$G$37),"Y",IF(AND(H555&gt;='Intersection Mileposts'!$F$38,H555&lt;='Intersection Mileposts'!$G$38),"Y",IF(AND(H555&gt;='Intersection Mileposts'!$F$39,H555&lt;='Intersection Mileposts'!$G$39),"Y","N"))))))))))))))))))))))))))))))))))))</f>
        <v/>
      </c>
    </row>
    <row r="556" spans="1:46" x14ac:dyDescent="0.35">
      <c r="A556" s="271"/>
      <c r="B556" s="269"/>
      <c r="C556" s="270"/>
      <c r="D556" s="270"/>
      <c r="E556" s="270"/>
      <c r="F556" s="270"/>
      <c r="G556" s="272"/>
      <c r="H556" s="273"/>
      <c r="I556" s="271"/>
      <c r="J556" s="268"/>
      <c r="K556" s="268"/>
      <c r="L556" s="274"/>
      <c r="M556" s="275"/>
      <c r="N556" s="276"/>
      <c r="P556" s="291" t="str">
        <f>IF(R556 = "", "", COUNT($R$4:R556))</f>
        <v/>
      </c>
      <c r="Q556" s="291" t="str">
        <f t="shared" si="65"/>
        <v/>
      </c>
      <c r="R556" s="292" t="str">
        <f t="shared" si="66"/>
        <v/>
      </c>
      <c r="S556" s="293" t="str">
        <f t="shared" si="68"/>
        <v/>
      </c>
      <c r="T556" s="294" t="str">
        <f t="shared" si="69"/>
        <v/>
      </c>
      <c r="U556" s="295" t="str">
        <f t="shared" si="70"/>
        <v/>
      </c>
      <c r="V556" s="296" t="str">
        <f t="shared" si="71"/>
        <v/>
      </c>
      <c r="W556" s="8"/>
      <c r="AR556" s="2" t="str">
        <f t="shared" si="72"/>
        <v/>
      </c>
      <c r="AS556" s="2" t="str">
        <f t="shared" si="67"/>
        <v/>
      </c>
      <c r="AT556" s="2" t="str">
        <f>IF(AR556="","",IF(AND(H556&gt;='Intersection Mileposts'!$F$5,H556&lt;='Intersection Mileposts'!$G$5),"Y",IF(AND(H556&gt;='Intersection Mileposts'!$F$6,H556&lt;='Intersection Mileposts'!$G$6),"Y",IF(AND(H556&gt;='Intersection Mileposts'!$F$7,H556&lt;='Intersection Mileposts'!$G$7),"Y",IF(AND(H556&gt;='Intersection Mileposts'!$F$8,H556&lt;='Intersection Mileposts'!$G$8),"Y",IF(AND(H556&gt;='Intersection Mileposts'!$F$9,H556&lt;='Intersection Mileposts'!$G$9),"Y",IF(AND(H556&gt;='Intersection Mileposts'!$F$10,H556&lt;='Intersection Mileposts'!$G$10),"Y",IF(AND(H556&gt;='Intersection Mileposts'!$F$11,H556&lt;='Intersection Mileposts'!$G$11),"Y",IF(AND(H556&gt;='Intersection Mileposts'!$F$12,H556&lt;='Intersection Mileposts'!$G$12),"Y",IF(AND(H556&gt;='Intersection Mileposts'!$F$13,H556&lt;='Intersection Mileposts'!$G$13),"Y",IF(AND(H556&gt;='Intersection Mileposts'!$F$14,H556&lt;='Intersection Mileposts'!$G$14),"Y",IF(AND(H556&gt;='Intersection Mileposts'!$F$15,H556&lt;='Intersection Mileposts'!$G$15),"Y",IF(AND(H556&gt;='Intersection Mileposts'!$F$16,H556&lt;='Intersection Mileposts'!$G$16),"Y",IF(AND(H556&gt;='Intersection Mileposts'!$F$17,H556&lt;='Intersection Mileposts'!$G$17),"Y",IF(AND(H556&gt;='Intersection Mileposts'!$F$18,H556&lt;='Intersection Mileposts'!$G$18),"Y",IF(AND(H556&gt;='Intersection Mileposts'!$F$19,H556&lt;='Intersection Mileposts'!$G$19),"Y",IF(AND(H556&gt;='Intersection Mileposts'!$F$20,H556&lt;='Intersection Mileposts'!$G$20),"Y",IF(AND(H556&gt;='Intersection Mileposts'!$F$21,H556&lt;='Intersection Mileposts'!$G$21),"Y",IF(AND(H556&gt;='Intersection Mileposts'!$F$22,H556&lt;='Intersection Mileposts'!$G$22),"Y",IF(AND(H556&gt;='Intersection Mileposts'!$F$23,H556&lt;='Intersection Mileposts'!$G$23),"Y",IF(AND(H556&gt;='Intersection Mileposts'!$F$24,H556&lt;='Intersection Mileposts'!$G$24),"Y",IF(AND(H556&gt;='Intersection Mileposts'!$F$25,H556&lt;='Intersection Mileposts'!$G$25),"Y",IF(AND(H556&gt;='Intersection Mileposts'!$F$26,H556&lt;='Intersection Mileposts'!$G$26),"Y",IF(AND(H556&gt;='Intersection Mileposts'!$F$27,H556&lt;='Intersection Mileposts'!$G$27),"Y",IF(AND(H556&gt;='Intersection Mileposts'!$F$28,H556&lt;='Intersection Mileposts'!$G$28),"Y",IF(AND(H556&gt;='Intersection Mileposts'!$F$29,H556&lt;='Intersection Mileposts'!$G$29),"Y", IF(AND(H556&gt;='Intersection Mileposts'!$F$30,H556&lt;='Intersection Mileposts'!$G$30),"Y",IF(AND(H556&gt;='Intersection Mileposts'!$F$31,H556&lt;='Intersection Mileposts'!$G$31),"Y",IF(AND(H556&gt;='Intersection Mileposts'!$F$32,H556&lt;='Intersection Mileposts'!$G$32),"Y",IF(AND(H556&gt;='Intersection Mileposts'!$F$33,H556&lt;='Intersection Mileposts'!$G$33),"Y",IF(AND(H556&gt;='Intersection Mileposts'!$F$34,H556&lt;='Intersection Mileposts'!$G$34),"Y",IF(AND(H556&gt;='Intersection Mileposts'!$F$35,H556&lt;='Intersection Mileposts'!$G$35),"Y",IF(AND(H556&gt;='Intersection Mileposts'!$F$36,H556&lt;='Intersection Mileposts'!$G$36),"Y",IF(AND(H556&gt;='Intersection Mileposts'!$F$37,H556&lt;='Intersection Mileposts'!$G$37),"Y",IF(AND(H556&gt;='Intersection Mileposts'!$F$38,H556&lt;='Intersection Mileposts'!$G$38),"Y",IF(AND(H556&gt;='Intersection Mileposts'!$F$39,H556&lt;='Intersection Mileposts'!$G$39),"Y","N"))))))))))))))))))))))))))))))))))))</f>
        <v/>
      </c>
    </row>
    <row r="557" spans="1:46" x14ac:dyDescent="0.35">
      <c r="A557" s="271"/>
      <c r="B557" s="269"/>
      <c r="C557" s="270"/>
      <c r="D557" s="270"/>
      <c r="E557" s="270"/>
      <c r="F557" s="270"/>
      <c r="G557" s="272"/>
      <c r="H557" s="273"/>
      <c r="I557" s="271"/>
      <c r="J557" s="268"/>
      <c r="K557" s="268"/>
      <c r="L557" s="274"/>
      <c r="M557" s="275"/>
      <c r="N557" s="276"/>
      <c r="P557" s="291" t="str">
        <f>IF(R557 = "", "", COUNT($R$4:R557))</f>
        <v/>
      </c>
      <c r="Q557" s="291" t="str">
        <f t="shared" si="65"/>
        <v/>
      </c>
      <c r="R557" s="292" t="str">
        <f t="shared" si="66"/>
        <v/>
      </c>
      <c r="S557" s="293" t="str">
        <f t="shared" si="68"/>
        <v/>
      </c>
      <c r="T557" s="294" t="str">
        <f t="shared" si="69"/>
        <v/>
      </c>
      <c r="U557" s="295" t="str">
        <f t="shared" si="70"/>
        <v/>
      </c>
      <c r="V557" s="296" t="str">
        <f t="shared" si="71"/>
        <v/>
      </c>
      <c r="W557" s="8"/>
      <c r="AR557" s="2" t="str">
        <f t="shared" si="72"/>
        <v/>
      </c>
      <c r="AS557" s="2" t="str">
        <f t="shared" si="67"/>
        <v/>
      </c>
      <c r="AT557" s="2" t="str">
        <f>IF(AR557="","",IF(AND(H557&gt;='Intersection Mileposts'!$F$5,H557&lt;='Intersection Mileposts'!$G$5),"Y",IF(AND(H557&gt;='Intersection Mileposts'!$F$6,H557&lt;='Intersection Mileposts'!$G$6),"Y",IF(AND(H557&gt;='Intersection Mileposts'!$F$7,H557&lt;='Intersection Mileposts'!$G$7),"Y",IF(AND(H557&gt;='Intersection Mileposts'!$F$8,H557&lt;='Intersection Mileposts'!$G$8),"Y",IF(AND(H557&gt;='Intersection Mileposts'!$F$9,H557&lt;='Intersection Mileposts'!$G$9),"Y",IF(AND(H557&gt;='Intersection Mileposts'!$F$10,H557&lt;='Intersection Mileposts'!$G$10),"Y",IF(AND(H557&gt;='Intersection Mileposts'!$F$11,H557&lt;='Intersection Mileposts'!$G$11),"Y",IF(AND(H557&gt;='Intersection Mileposts'!$F$12,H557&lt;='Intersection Mileposts'!$G$12),"Y",IF(AND(H557&gt;='Intersection Mileposts'!$F$13,H557&lt;='Intersection Mileposts'!$G$13),"Y",IF(AND(H557&gt;='Intersection Mileposts'!$F$14,H557&lt;='Intersection Mileposts'!$G$14),"Y",IF(AND(H557&gt;='Intersection Mileposts'!$F$15,H557&lt;='Intersection Mileposts'!$G$15),"Y",IF(AND(H557&gt;='Intersection Mileposts'!$F$16,H557&lt;='Intersection Mileposts'!$G$16),"Y",IF(AND(H557&gt;='Intersection Mileposts'!$F$17,H557&lt;='Intersection Mileposts'!$G$17),"Y",IF(AND(H557&gt;='Intersection Mileposts'!$F$18,H557&lt;='Intersection Mileposts'!$G$18),"Y",IF(AND(H557&gt;='Intersection Mileposts'!$F$19,H557&lt;='Intersection Mileposts'!$G$19),"Y",IF(AND(H557&gt;='Intersection Mileposts'!$F$20,H557&lt;='Intersection Mileposts'!$G$20),"Y",IF(AND(H557&gt;='Intersection Mileposts'!$F$21,H557&lt;='Intersection Mileposts'!$G$21),"Y",IF(AND(H557&gt;='Intersection Mileposts'!$F$22,H557&lt;='Intersection Mileposts'!$G$22),"Y",IF(AND(H557&gt;='Intersection Mileposts'!$F$23,H557&lt;='Intersection Mileposts'!$G$23),"Y",IF(AND(H557&gt;='Intersection Mileposts'!$F$24,H557&lt;='Intersection Mileposts'!$G$24),"Y",IF(AND(H557&gt;='Intersection Mileposts'!$F$25,H557&lt;='Intersection Mileposts'!$G$25),"Y",IF(AND(H557&gt;='Intersection Mileposts'!$F$26,H557&lt;='Intersection Mileposts'!$G$26),"Y",IF(AND(H557&gt;='Intersection Mileposts'!$F$27,H557&lt;='Intersection Mileposts'!$G$27),"Y",IF(AND(H557&gt;='Intersection Mileposts'!$F$28,H557&lt;='Intersection Mileposts'!$G$28),"Y",IF(AND(H557&gt;='Intersection Mileposts'!$F$29,H557&lt;='Intersection Mileposts'!$G$29),"Y", IF(AND(H557&gt;='Intersection Mileposts'!$F$30,H557&lt;='Intersection Mileposts'!$G$30),"Y",IF(AND(H557&gt;='Intersection Mileposts'!$F$31,H557&lt;='Intersection Mileposts'!$G$31),"Y",IF(AND(H557&gt;='Intersection Mileposts'!$F$32,H557&lt;='Intersection Mileposts'!$G$32),"Y",IF(AND(H557&gt;='Intersection Mileposts'!$F$33,H557&lt;='Intersection Mileposts'!$G$33),"Y",IF(AND(H557&gt;='Intersection Mileposts'!$F$34,H557&lt;='Intersection Mileposts'!$G$34),"Y",IF(AND(H557&gt;='Intersection Mileposts'!$F$35,H557&lt;='Intersection Mileposts'!$G$35),"Y",IF(AND(H557&gt;='Intersection Mileposts'!$F$36,H557&lt;='Intersection Mileposts'!$G$36),"Y",IF(AND(H557&gt;='Intersection Mileposts'!$F$37,H557&lt;='Intersection Mileposts'!$G$37),"Y",IF(AND(H557&gt;='Intersection Mileposts'!$F$38,H557&lt;='Intersection Mileposts'!$G$38),"Y",IF(AND(H557&gt;='Intersection Mileposts'!$F$39,H557&lt;='Intersection Mileposts'!$G$39),"Y","N"))))))))))))))))))))))))))))))))))))</f>
        <v/>
      </c>
    </row>
    <row r="558" spans="1:46" x14ac:dyDescent="0.35">
      <c r="A558" s="271"/>
      <c r="B558" s="269"/>
      <c r="C558" s="270"/>
      <c r="D558" s="270"/>
      <c r="E558" s="270"/>
      <c r="F558" s="270"/>
      <c r="G558" s="272"/>
      <c r="H558" s="273"/>
      <c r="I558" s="271"/>
      <c r="J558" s="268"/>
      <c r="K558" s="268"/>
      <c r="L558" s="274"/>
      <c r="M558" s="275"/>
      <c r="N558" s="276"/>
      <c r="P558" s="291" t="str">
        <f>IF(R558 = "", "", COUNT($R$4:R558))</f>
        <v/>
      </c>
      <c r="Q558" s="291" t="str">
        <f t="shared" si="65"/>
        <v/>
      </c>
      <c r="R558" s="292" t="str">
        <f t="shared" si="66"/>
        <v/>
      </c>
      <c r="S558" s="293" t="str">
        <f t="shared" si="68"/>
        <v/>
      </c>
      <c r="T558" s="294" t="str">
        <f t="shared" si="69"/>
        <v/>
      </c>
      <c r="U558" s="295" t="str">
        <f t="shared" si="70"/>
        <v/>
      </c>
      <c r="V558" s="296" t="str">
        <f t="shared" si="71"/>
        <v/>
      </c>
      <c r="W558" s="8"/>
      <c r="AR558" s="2" t="str">
        <f t="shared" si="72"/>
        <v/>
      </c>
      <c r="AS558" s="2" t="str">
        <f t="shared" si="67"/>
        <v/>
      </c>
      <c r="AT558" s="2" t="str">
        <f>IF(AR558="","",IF(AND(H558&gt;='Intersection Mileposts'!$F$5,H558&lt;='Intersection Mileposts'!$G$5),"Y",IF(AND(H558&gt;='Intersection Mileposts'!$F$6,H558&lt;='Intersection Mileposts'!$G$6),"Y",IF(AND(H558&gt;='Intersection Mileposts'!$F$7,H558&lt;='Intersection Mileposts'!$G$7),"Y",IF(AND(H558&gt;='Intersection Mileposts'!$F$8,H558&lt;='Intersection Mileposts'!$G$8),"Y",IF(AND(H558&gt;='Intersection Mileposts'!$F$9,H558&lt;='Intersection Mileposts'!$G$9),"Y",IF(AND(H558&gt;='Intersection Mileposts'!$F$10,H558&lt;='Intersection Mileposts'!$G$10),"Y",IF(AND(H558&gt;='Intersection Mileposts'!$F$11,H558&lt;='Intersection Mileposts'!$G$11),"Y",IF(AND(H558&gt;='Intersection Mileposts'!$F$12,H558&lt;='Intersection Mileposts'!$G$12),"Y",IF(AND(H558&gt;='Intersection Mileposts'!$F$13,H558&lt;='Intersection Mileposts'!$G$13),"Y",IF(AND(H558&gt;='Intersection Mileposts'!$F$14,H558&lt;='Intersection Mileposts'!$G$14),"Y",IF(AND(H558&gt;='Intersection Mileposts'!$F$15,H558&lt;='Intersection Mileposts'!$G$15),"Y",IF(AND(H558&gt;='Intersection Mileposts'!$F$16,H558&lt;='Intersection Mileposts'!$G$16),"Y",IF(AND(H558&gt;='Intersection Mileposts'!$F$17,H558&lt;='Intersection Mileposts'!$G$17),"Y",IF(AND(H558&gt;='Intersection Mileposts'!$F$18,H558&lt;='Intersection Mileposts'!$G$18),"Y",IF(AND(H558&gt;='Intersection Mileposts'!$F$19,H558&lt;='Intersection Mileposts'!$G$19),"Y",IF(AND(H558&gt;='Intersection Mileposts'!$F$20,H558&lt;='Intersection Mileposts'!$G$20),"Y",IF(AND(H558&gt;='Intersection Mileposts'!$F$21,H558&lt;='Intersection Mileposts'!$G$21),"Y",IF(AND(H558&gt;='Intersection Mileposts'!$F$22,H558&lt;='Intersection Mileposts'!$G$22),"Y",IF(AND(H558&gt;='Intersection Mileposts'!$F$23,H558&lt;='Intersection Mileposts'!$G$23),"Y",IF(AND(H558&gt;='Intersection Mileposts'!$F$24,H558&lt;='Intersection Mileposts'!$G$24),"Y",IF(AND(H558&gt;='Intersection Mileposts'!$F$25,H558&lt;='Intersection Mileposts'!$G$25),"Y",IF(AND(H558&gt;='Intersection Mileposts'!$F$26,H558&lt;='Intersection Mileposts'!$G$26),"Y",IF(AND(H558&gt;='Intersection Mileposts'!$F$27,H558&lt;='Intersection Mileposts'!$G$27),"Y",IF(AND(H558&gt;='Intersection Mileposts'!$F$28,H558&lt;='Intersection Mileposts'!$G$28),"Y",IF(AND(H558&gt;='Intersection Mileposts'!$F$29,H558&lt;='Intersection Mileposts'!$G$29),"Y", IF(AND(H558&gt;='Intersection Mileposts'!$F$30,H558&lt;='Intersection Mileposts'!$G$30),"Y",IF(AND(H558&gt;='Intersection Mileposts'!$F$31,H558&lt;='Intersection Mileposts'!$G$31),"Y",IF(AND(H558&gt;='Intersection Mileposts'!$F$32,H558&lt;='Intersection Mileposts'!$G$32),"Y",IF(AND(H558&gt;='Intersection Mileposts'!$F$33,H558&lt;='Intersection Mileposts'!$G$33),"Y",IF(AND(H558&gt;='Intersection Mileposts'!$F$34,H558&lt;='Intersection Mileposts'!$G$34),"Y",IF(AND(H558&gt;='Intersection Mileposts'!$F$35,H558&lt;='Intersection Mileposts'!$G$35),"Y",IF(AND(H558&gt;='Intersection Mileposts'!$F$36,H558&lt;='Intersection Mileposts'!$G$36),"Y",IF(AND(H558&gt;='Intersection Mileposts'!$F$37,H558&lt;='Intersection Mileposts'!$G$37),"Y",IF(AND(H558&gt;='Intersection Mileposts'!$F$38,H558&lt;='Intersection Mileposts'!$G$38),"Y",IF(AND(H558&gt;='Intersection Mileposts'!$F$39,H558&lt;='Intersection Mileposts'!$G$39),"Y","N"))))))))))))))))))))))))))))))))))))</f>
        <v/>
      </c>
    </row>
    <row r="559" spans="1:46" x14ac:dyDescent="0.35">
      <c r="A559" s="271"/>
      <c r="B559" s="269"/>
      <c r="C559" s="270"/>
      <c r="D559" s="270"/>
      <c r="E559" s="270"/>
      <c r="F559" s="270"/>
      <c r="G559" s="272"/>
      <c r="H559" s="273"/>
      <c r="I559" s="271"/>
      <c r="J559" s="268"/>
      <c r="K559" s="268"/>
      <c r="L559" s="274"/>
      <c r="M559" s="275"/>
      <c r="N559" s="276"/>
      <c r="P559" s="291" t="str">
        <f>IF(R559 = "", "", COUNT($R$4:R559))</f>
        <v/>
      </c>
      <c r="Q559" s="291" t="str">
        <f t="shared" si="65"/>
        <v/>
      </c>
      <c r="R559" s="292" t="str">
        <f t="shared" si="66"/>
        <v/>
      </c>
      <c r="S559" s="293" t="str">
        <f t="shared" si="68"/>
        <v/>
      </c>
      <c r="T559" s="294" t="str">
        <f t="shared" si="69"/>
        <v/>
      </c>
      <c r="U559" s="295" t="str">
        <f t="shared" si="70"/>
        <v/>
      </c>
      <c r="V559" s="296" t="str">
        <f t="shared" si="71"/>
        <v/>
      </c>
      <c r="W559" s="8"/>
      <c r="AR559" s="2" t="str">
        <f t="shared" si="72"/>
        <v/>
      </c>
      <c r="AS559" s="2" t="str">
        <f t="shared" si="67"/>
        <v/>
      </c>
      <c r="AT559" s="2" t="str">
        <f>IF(AR559="","",IF(AND(H559&gt;='Intersection Mileposts'!$F$5,H559&lt;='Intersection Mileposts'!$G$5),"Y",IF(AND(H559&gt;='Intersection Mileposts'!$F$6,H559&lt;='Intersection Mileposts'!$G$6),"Y",IF(AND(H559&gt;='Intersection Mileposts'!$F$7,H559&lt;='Intersection Mileposts'!$G$7),"Y",IF(AND(H559&gt;='Intersection Mileposts'!$F$8,H559&lt;='Intersection Mileposts'!$G$8),"Y",IF(AND(H559&gt;='Intersection Mileposts'!$F$9,H559&lt;='Intersection Mileposts'!$G$9),"Y",IF(AND(H559&gt;='Intersection Mileposts'!$F$10,H559&lt;='Intersection Mileposts'!$G$10),"Y",IF(AND(H559&gt;='Intersection Mileposts'!$F$11,H559&lt;='Intersection Mileposts'!$G$11),"Y",IF(AND(H559&gt;='Intersection Mileposts'!$F$12,H559&lt;='Intersection Mileposts'!$G$12),"Y",IF(AND(H559&gt;='Intersection Mileposts'!$F$13,H559&lt;='Intersection Mileposts'!$G$13),"Y",IF(AND(H559&gt;='Intersection Mileposts'!$F$14,H559&lt;='Intersection Mileposts'!$G$14),"Y",IF(AND(H559&gt;='Intersection Mileposts'!$F$15,H559&lt;='Intersection Mileposts'!$G$15),"Y",IF(AND(H559&gt;='Intersection Mileposts'!$F$16,H559&lt;='Intersection Mileposts'!$G$16),"Y",IF(AND(H559&gt;='Intersection Mileposts'!$F$17,H559&lt;='Intersection Mileposts'!$G$17),"Y",IF(AND(H559&gt;='Intersection Mileposts'!$F$18,H559&lt;='Intersection Mileposts'!$G$18),"Y",IF(AND(H559&gt;='Intersection Mileposts'!$F$19,H559&lt;='Intersection Mileposts'!$G$19),"Y",IF(AND(H559&gt;='Intersection Mileposts'!$F$20,H559&lt;='Intersection Mileposts'!$G$20),"Y",IF(AND(H559&gt;='Intersection Mileposts'!$F$21,H559&lt;='Intersection Mileposts'!$G$21),"Y",IF(AND(H559&gt;='Intersection Mileposts'!$F$22,H559&lt;='Intersection Mileposts'!$G$22),"Y",IF(AND(H559&gt;='Intersection Mileposts'!$F$23,H559&lt;='Intersection Mileposts'!$G$23),"Y",IF(AND(H559&gt;='Intersection Mileposts'!$F$24,H559&lt;='Intersection Mileposts'!$G$24),"Y",IF(AND(H559&gt;='Intersection Mileposts'!$F$25,H559&lt;='Intersection Mileposts'!$G$25),"Y",IF(AND(H559&gt;='Intersection Mileposts'!$F$26,H559&lt;='Intersection Mileposts'!$G$26),"Y",IF(AND(H559&gt;='Intersection Mileposts'!$F$27,H559&lt;='Intersection Mileposts'!$G$27),"Y",IF(AND(H559&gt;='Intersection Mileposts'!$F$28,H559&lt;='Intersection Mileposts'!$G$28),"Y",IF(AND(H559&gt;='Intersection Mileposts'!$F$29,H559&lt;='Intersection Mileposts'!$G$29),"Y", IF(AND(H559&gt;='Intersection Mileposts'!$F$30,H559&lt;='Intersection Mileposts'!$G$30),"Y",IF(AND(H559&gt;='Intersection Mileposts'!$F$31,H559&lt;='Intersection Mileposts'!$G$31),"Y",IF(AND(H559&gt;='Intersection Mileposts'!$F$32,H559&lt;='Intersection Mileposts'!$G$32),"Y",IF(AND(H559&gt;='Intersection Mileposts'!$F$33,H559&lt;='Intersection Mileposts'!$G$33),"Y",IF(AND(H559&gt;='Intersection Mileposts'!$F$34,H559&lt;='Intersection Mileposts'!$G$34),"Y",IF(AND(H559&gt;='Intersection Mileposts'!$F$35,H559&lt;='Intersection Mileposts'!$G$35),"Y",IF(AND(H559&gt;='Intersection Mileposts'!$F$36,H559&lt;='Intersection Mileposts'!$G$36),"Y",IF(AND(H559&gt;='Intersection Mileposts'!$F$37,H559&lt;='Intersection Mileposts'!$G$37),"Y",IF(AND(H559&gt;='Intersection Mileposts'!$F$38,H559&lt;='Intersection Mileposts'!$G$38),"Y",IF(AND(H559&gt;='Intersection Mileposts'!$F$39,H559&lt;='Intersection Mileposts'!$G$39),"Y","N"))))))))))))))))))))))))))))))))))))</f>
        <v/>
      </c>
    </row>
    <row r="560" spans="1:46" x14ac:dyDescent="0.35">
      <c r="A560" s="271"/>
      <c r="B560" s="269"/>
      <c r="C560" s="270"/>
      <c r="D560" s="270"/>
      <c r="E560" s="270"/>
      <c r="F560" s="270"/>
      <c r="G560" s="272"/>
      <c r="H560" s="273"/>
      <c r="I560" s="271"/>
      <c r="J560" s="268"/>
      <c r="K560" s="268"/>
      <c r="L560" s="274"/>
      <c r="M560" s="275"/>
      <c r="N560" s="276"/>
      <c r="P560" s="291" t="str">
        <f>IF(R560 = "", "", COUNT($R$4:R560))</f>
        <v/>
      </c>
      <c r="Q560" s="291" t="str">
        <f t="shared" si="65"/>
        <v/>
      </c>
      <c r="R560" s="292" t="str">
        <f t="shared" si="66"/>
        <v/>
      </c>
      <c r="S560" s="293" t="str">
        <f t="shared" si="68"/>
        <v/>
      </c>
      <c r="T560" s="294" t="str">
        <f t="shared" si="69"/>
        <v/>
      </c>
      <c r="U560" s="295" t="str">
        <f t="shared" si="70"/>
        <v/>
      </c>
      <c r="V560" s="296" t="str">
        <f t="shared" si="71"/>
        <v/>
      </c>
      <c r="W560" s="8"/>
      <c r="AR560" s="2" t="str">
        <f t="shared" si="72"/>
        <v/>
      </c>
      <c r="AS560" s="2" t="str">
        <f t="shared" si="67"/>
        <v/>
      </c>
      <c r="AT560" s="2" t="str">
        <f>IF(AR560="","",IF(AND(H560&gt;='Intersection Mileposts'!$F$5,H560&lt;='Intersection Mileposts'!$G$5),"Y",IF(AND(H560&gt;='Intersection Mileposts'!$F$6,H560&lt;='Intersection Mileposts'!$G$6),"Y",IF(AND(H560&gt;='Intersection Mileposts'!$F$7,H560&lt;='Intersection Mileposts'!$G$7),"Y",IF(AND(H560&gt;='Intersection Mileposts'!$F$8,H560&lt;='Intersection Mileposts'!$G$8),"Y",IF(AND(H560&gt;='Intersection Mileposts'!$F$9,H560&lt;='Intersection Mileposts'!$G$9),"Y",IF(AND(H560&gt;='Intersection Mileposts'!$F$10,H560&lt;='Intersection Mileposts'!$G$10),"Y",IF(AND(H560&gt;='Intersection Mileposts'!$F$11,H560&lt;='Intersection Mileposts'!$G$11),"Y",IF(AND(H560&gt;='Intersection Mileposts'!$F$12,H560&lt;='Intersection Mileposts'!$G$12),"Y",IF(AND(H560&gt;='Intersection Mileposts'!$F$13,H560&lt;='Intersection Mileposts'!$G$13),"Y",IF(AND(H560&gt;='Intersection Mileposts'!$F$14,H560&lt;='Intersection Mileposts'!$G$14),"Y",IF(AND(H560&gt;='Intersection Mileposts'!$F$15,H560&lt;='Intersection Mileposts'!$G$15),"Y",IF(AND(H560&gt;='Intersection Mileposts'!$F$16,H560&lt;='Intersection Mileposts'!$G$16),"Y",IF(AND(H560&gt;='Intersection Mileposts'!$F$17,H560&lt;='Intersection Mileposts'!$G$17),"Y",IF(AND(H560&gt;='Intersection Mileposts'!$F$18,H560&lt;='Intersection Mileposts'!$G$18),"Y",IF(AND(H560&gt;='Intersection Mileposts'!$F$19,H560&lt;='Intersection Mileposts'!$G$19),"Y",IF(AND(H560&gt;='Intersection Mileposts'!$F$20,H560&lt;='Intersection Mileposts'!$G$20),"Y",IF(AND(H560&gt;='Intersection Mileposts'!$F$21,H560&lt;='Intersection Mileposts'!$G$21),"Y",IF(AND(H560&gt;='Intersection Mileposts'!$F$22,H560&lt;='Intersection Mileposts'!$G$22),"Y",IF(AND(H560&gt;='Intersection Mileposts'!$F$23,H560&lt;='Intersection Mileposts'!$G$23),"Y",IF(AND(H560&gt;='Intersection Mileposts'!$F$24,H560&lt;='Intersection Mileposts'!$G$24),"Y",IF(AND(H560&gt;='Intersection Mileposts'!$F$25,H560&lt;='Intersection Mileposts'!$G$25),"Y",IF(AND(H560&gt;='Intersection Mileposts'!$F$26,H560&lt;='Intersection Mileposts'!$G$26),"Y",IF(AND(H560&gt;='Intersection Mileposts'!$F$27,H560&lt;='Intersection Mileposts'!$G$27),"Y",IF(AND(H560&gt;='Intersection Mileposts'!$F$28,H560&lt;='Intersection Mileposts'!$G$28),"Y",IF(AND(H560&gt;='Intersection Mileposts'!$F$29,H560&lt;='Intersection Mileposts'!$G$29),"Y", IF(AND(H560&gt;='Intersection Mileposts'!$F$30,H560&lt;='Intersection Mileposts'!$G$30),"Y",IF(AND(H560&gt;='Intersection Mileposts'!$F$31,H560&lt;='Intersection Mileposts'!$G$31),"Y",IF(AND(H560&gt;='Intersection Mileposts'!$F$32,H560&lt;='Intersection Mileposts'!$G$32),"Y",IF(AND(H560&gt;='Intersection Mileposts'!$F$33,H560&lt;='Intersection Mileposts'!$G$33),"Y",IF(AND(H560&gt;='Intersection Mileposts'!$F$34,H560&lt;='Intersection Mileposts'!$G$34),"Y",IF(AND(H560&gt;='Intersection Mileposts'!$F$35,H560&lt;='Intersection Mileposts'!$G$35),"Y",IF(AND(H560&gt;='Intersection Mileposts'!$F$36,H560&lt;='Intersection Mileposts'!$G$36),"Y",IF(AND(H560&gt;='Intersection Mileposts'!$F$37,H560&lt;='Intersection Mileposts'!$G$37),"Y",IF(AND(H560&gt;='Intersection Mileposts'!$F$38,H560&lt;='Intersection Mileposts'!$G$38),"Y",IF(AND(H560&gt;='Intersection Mileposts'!$F$39,H560&lt;='Intersection Mileposts'!$G$39),"Y","N"))))))))))))))))))))))))))))))))))))</f>
        <v/>
      </c>
    </row>
    <row r="561" spans="1:46" x14ac:dyDescent="0.35">
      <c r="A561" s="271"/>
      <c r="B561" s="269"/>
      <c r="C561" s="270"/>
      <c r="D561" s="270"/>
      <c r="E561" s="270"/>
      <c r="F561" s="270"/>
      <c r="G561" s="272"/>
      <c r="H561" s="273"/>
      <c r="I561" s="271"/>
      <c r="J561" s="268"/>
      <c r="K561" s="268"/>
      <c r="L561" s="274"/>
      <c r="M561" s="275"/>
      <c r="N561" s="276"/>
      <c r="P561" s="291" t="str">
        <f>IF(R561 = "", "", COUNT($R$4:R561))</f>
        <v/>
      </c>
      <c r="Q561" s="291" t="str">
        <f t="shared" si="65"/>
        <v/>
      </c>
      <c r="R561" s="292" t="str">
        <f t="shared" si="66"/>
        <v/>
      </c>
      <c r="S561" s="293" t="str">
        <f t="shared" si="68"/>
        <v/>
      </c>
      <c r="T561" s="294" t="str">
        <f t="shared" si="69"/>
        <v/>
      </c>
      <c r="U561" s="295" t="str">
        <f t="shared" si="70"/>
        <v/>
      </c>
      <c r="V561" s="296" t="str">
        <f t="shared" si="71"/>
        <v/>
      </c>
      <c r="W561" s="8"/>
      <c r="AR561" s="2" t="str">
        <f t="shared" si="72"/>
        <v/>
      </c>
      <c r="AS561" s="2" t="str">
        <f t="shared" si="67"/>
        <v/>
      </c>
      <c r="AT561" s="2" t="str">
        <f>IF(AR561="","",IF(AND(H561&gt;='Intersection Mileposts'!$F$5,H561&lt;='Intersection Mileposts'!$G$5),"Y",IF(AND(H561&gt;='Intersection Mileposts'!$F$6,H561&lt;='Intersection Mileposts'!$G$6),"Y",IF(AND(H561&gt;='Intersection Mileposts'!$F$7,H561&lt;='Intersection Mileposts'!$G$7),"Y",IF(AND(H561&gt;='Intersection Mileposts'!$F$8,H561&lt;='Intersection Mileposts'!$G$8),"Y",IF(AND(H561&gt;='Intersection Mileposts'!$F$9,H561&lt;='Intersection Mileposts'!$G$9),"Y",IF(AND(H561&gt;='Intersection Mileposts'!$F$10,H561&lt;='Intersection Mileposts'!$G$10),"Y",IF(AND(H561&gt;='Intersection Mileposts'!$F$11,H561&lt;='Intersection Mileposts'!$G$11),"Y",IF(AND(H561&gt;='Intersection Mileposts'!$F$12,H561&lt;='Intersection Mileposts'!$G$12),"Y",IF(AND(H561&gt;='Intersection Mileposts'!$F$13,H561&lt;='Intersection Mileposts'!$G$13),"Y",IF(AND(H561&gt;='Intersection Mileposts'!$F$14,H561&lt;='Intersection Mileposts'!$G$14),"Y",IF(AND(H561&gt;='Intersection Mileposts'!$F$15,H561&lt;='Intersection Mileposts'!$G$15),"Y",IF(AND(H561&gt;='Intersection Mileposts'!$F$16,H561&lt;='Intersection Mileposts'!$G$16),"Y",IF(AND(H561&gt;='Intersection Mileposts'!$F$17,H561&lt;='Intersection Mileposts'!$G$17),"Y",IF(AND(H561&gt;='Intersection Mileposts'!$F$18,H561&lt;='Intersection Mileposts'!$G$18),"Y",IF(AND(H561&gt;='Intersection Mileposts'!$F$19,H561&lt;='Intersection Mileposts'!$G$19),"Y",IF(AND(H561&gt;='Intersection Mileposts'!$F$20,H561&lt;='Intersection Mileposts'!$G$20),"Y",IF(AND(H561&gt;='Intersection Mileposts'!$F$21,H561&lt;='Intersection Mileposts'!$G$21),"Y",IF(AND(H561&gt;='Intersection Mileposts'!$F$22,H561&lt;='Intersection Mileposts'!$G$22),"Y",IF(AND(H561&gt;='Intersection Mileposts'!$F$23,H561&lt;='Intersection Mileposts'!$G$23),"Y",IF(AND(H561&gt;='Intersection Mileposts'!$F$24,H561&lt;='Intersection Mileposts'!$G$24),"Y",IF(AND(H561&gt;='Intersection Mileposts'!$F$25,H561&lt;='Intersection Mileposts'!$G$25),"Y",IF(AND(H561&gt;='Intersection Mileposts'!$F$26,H561&lt;='Intersection Mileposts'!$G$26),"Y",IF(AND(H561&gt;='Intersection Mileposts'!$F$27,H561&lt;='Intersection Mileposts'!$G$27),"Y",IF(AND(H561&gt;='Intersection Mileposts'!$F$28,H561&lt;='Intersection Mileposts'!$G$28),"Y",IF(AND(H561&gt;='Intersection Mileposts'!$F$29,H561&lt;='Intersection Mileposts'!$G$29),"Y", IF(AND(H561&gt;='Intersection Mileposts'!$F$30,H561&lt;='Intersection Mileposts'!$G$30),"Y",IF(AND(H561&gt;='Intersection Mileposts'!$F$31,H561&lt;='Intersection Mileposts'!$G$31),"Y",IF(AND(H561&gt;='Intersection Mileposts'!$F$32,H561&lt;='Intersection Mileposts'!$G$32),"Y",IF(AND(H561&gt;='Intersection Mileposts'!$F$33,H561&lt;='Intersection Mileposts'!$G$33),"Y",IF(AND(H561&gt;='Intersection Mileposts'!$F$34,H561&lt;='Intersection Mileposts'!$G$34),"Y",IF(AND(H561&gt;='Intersection Mileposts'!$F$35,H561&lt;='Intersection Mileposts'!$G$35),"Y",IF(AND(H561&gt;='Intersection Mileposts'!$F$36,H561&lt;='Intersection Mileposts'!$G$36),"Y",IF(AND(H561&gt;='Intersection Mileposts'!$F$37,H561&lt;='Intersection Mileposts'!$G$37),"Y",IF(AND(H561&gt;='Intersection Mileposts'!$F$38,H561&lt;='Intersection Mileposts'!$G$38),"Y",IF(AND(H561&gt;='Intersection Mileposts'!$F$39,H561&lt;='Intersection Mileposts'!$G$39),"Y","N"))))))))))))))))))))))))))))))))))))</f>
        <v/>
      </c>
    </row>
    <row r="562" spans="1:46" x14ac:dyDescent="0.35">
      <c r="A562" s="271"/>
      <c r="B562" s="269"/>
      <c r="C562" s="270"/>
      <c r="D562" s="270"/>
      <c r="E562" s="270"/>
      <c r="F562" s="270"/>
      <c r="G562" s="272"/>
      <c r="H562" s="273"/>
      <c r="I562" s="271"/>
      <c r="J562" s="268"/>
      <c r="K562" s="268"/>
      <c r="L562" s="274"/>
      <c r="M562" s="275"/>
      <c r="N562" s="276"/>
      <c r="P562" s="291" t="str">
        <f>IF(R562 = "", "", COUNT($R$4:R562))</f>
        <v/>
      </c>
      <c r="Q562" s="291" t="str">
        <f t="shared" si="65"/>
        <v/>
      </c>
      <c r="R562" s="292" t="str">
        <f t="shared" si="66"/>
        <v/>
      </c>
      <c r="S562" s="293" t="str">
        <f t="shared" si="68"/>
        <v/>
      </c>
      <c r="T562" s="294" t="str">
        <f t="shared" si="69"/>
        <v/>
      </c>
      <c r="U562" s="295" t="str">
        <f t="shared" si="70"/>
        <v/>
      </c>
      <c r="V562" s="296" t="str">
        <f t="shared" si="71"/>
        <v/>
      </c>
      <c r="W562" s="8"/>
      <c r="AR562" s="2" t="str">
        <f t="shared" si="72"/>
        <v/>
      </c>
      <c r="AS562" s="2" t="str">
        <f t="shared" si="67"/>
        <v/>
      </c>
      <c r="AT562" s="2" t="str">
        <f>IF(AR562="","",IF(AND(H562&gt;='Intersection Mileposts'!$F$5,H562&lt;='Intersection Mileposts'!$G$5),"Y",IF(AND(H562&gt;='Intersection Mileposts'!$F$6,H562&lt;='Intersection Mileposts'!$G$6),"Y",IF(AND(H562&gt;='Intersection Mileposts'!$F$7,H562&lt;='Intersection Mileposts'!$G$7),"Y",IF(AND(H562&gt;='Intersection Mileposts'!$F$8,H562&lt;='Intersection Mileposts'!$G$8),"Y",IF(AND(H562&gt;='Intersection Mileposts'!$F$9,H562&lt;='Intersection Mileposts'!$G$9),"Y",IF(AND(H562&gt;='Intersection Mileposts'!$F$10,H562&lt;='Intersection Mileposts'!$G$10),"Y",IF(AND(H562&gt;='Intersection Mileposts'!$F$11,H562&lt;='Intersection Mileposts'!$G$11),"Y",IF(AND(H562&gt;='Intersection Mileposts'!$F$12,H562&lt;='Intersection Mileposts'!$G$12),"Y",IF(AND(H562&gt;='Intersection Mileposts'!$F$13,H562&lt;='Intersection Mileposts'!$G$13),"Y",IF(AND(H562&gt;='Intersection Mileposts'!$F$14,H562&lt;='Intersection Mileposts'!$G$14),"Y",IF(AND(H562&gt;='Intersection Mileposts'!$F$15,H562&lt;='Intersection Mileposts'!$G$15),"Y",IF(AND(H562&gt;='Intersection Mileposts'!$F$16,H562&lt;='Intersection Mileposts'!$G$16),"Y",IF(AND(H562&gt;='Intersection Mileposts'!$F$17,H562&lt;='Intersection Mileposts'!$G$17),"Y",IF(AND(H562&gt;='Intersection Mileposts'!$F$18,H562&lt;='Intersection Mileposts'!$G$18),"Y",IF(AND(H562&gt;='Intersection Mileposts'!$F$19,H562&lt;='Intersection Mileposts'!$G$19),"Y",IF(AND(H562&gt;='Intersection Mileposts'!$F$20,H562&lt;='Intersection Mileposts'!$G$20),"Y",IF(AND(H562&gt;='Intersection Mileposts'!$F$21,H562&lt;='Intersection Mileposts'!$G$21),"Y",IF(AND(H562&gt;='Intersection Mileposts'!$F$22,H562&lt;='Intersection Mileposts'!$G$22),"Y",IF(AND(H562&gt;='Intersection Mileposts'!$F$23,H562&lt;='Intersection Mileposts'!$G$23),"Y",IF(AND(H562&gt;='Intersection Mileposts'!$F$24,H562&lt;='Intersection Mileposts'!$G$24),"Y",IF(AND(H562&gt;='Intersection Mileposts'!$F$25,H562&lt;='Intersection Mileposts'!$G$25),"Y",IF(AND(H562&gt;='Intersection Mileposts'!$F$26,H562&lt;='Intersection Mileposts'!$G$26),"Y",IF(AND(H562&gt;='Intersection Mileposts'!$F$27,H562&lt;='Intersection Mileposts'!$G$27),"Y",IF(AND(H562&gt;='Intersection Mileposts'!$F$28,H562&lt;='Intersection Mileposts'!$G$28),"Y",IF(AND(H562&gt;='Intersection Mileposts'!$F$29,H562&lt;='Intersection Mileposts'!$G$29),"Y", IF(AND(H562&gt;='Intersection Mileposts'!$F$30,H562&lt;='Intersection Mileposts'!$G$30),"Y",IF(AND(H562&gt;='Intersection Mileposts'!$F$31,H562&lt;='Intersection Mileposts'!$G$31),"Y",IF(AND(H562&gt;='Intersection Mileposts'!$F$32,H562&lt;='Intersection Mileposts'!$G$32),"Y",IF(AND(H562&gt;='Intersection Mileposts'!$F$33,H562&lt;='Intersection Mileposts'!$G$33),"Y",IF(AND(H562&gt;='Intersection Mileposts'!$F$34,H562&lt;='Intersection Mileposts'!$G$34),"Y",IF(AND(H562&gt;='Intersection Mileposts'!$F$35,H562&lt;='Intersection Mileposts'!$G$35),"Y",IF(AND(H562&gt;='Intersection Mileposts'!$F$36,H562&lt;='Intersection Mileposts'!$G$36),"Y",IF(AND(H562&gt;='Intersection Mileposts'!$F$37,H562&lt;='Intersection Mileposts'!$G$37),"Y",IF(AND(H562&gt;='Intersection Mileposts'!$F$38,H562&lt;='Intersection Mileposts'!$G$38),"Y",IF(AND(H562&gt;='Intersection Mileposts'!$F$39,H562&lt;='Intersection Mileposts'!$G$39),"Y","N"))))))))))))))))))))))))))))))))))))</f>
        <v/>
      </c>
    </row>
    <row r="563" spans="1:46" x14ac:dyDescent="0.35">
      <c r="A563" s="271"/>
      <c r="B563" s="269"/>
      <c r="C563" s="270"/>
      <c r="D563" s="270"/>
      <c r="E563" s="270"/>
      <c r="F563" s="270"/>
      <c r="G563" s="272"/>
      <c r="H563" s="273"/>
      <c r="I563" s="271"/>
      <c r="J563" s="268"/>
      <c r="K563" s="268"/>
      <c r="L563" s="274"/>
      <c r="M563" s="275"/>
      <c r="N563" s="276"/>
      <c r="P563" s="291" t="str">
        <f>IF(R563 = "", "", COUNT($R$4:R563))</f>
        <v/>
      </c>
      <c r="Q563" s="291" t="str">
        <f t="shared" si="65"/>
        <v/>
      </c>
      <c r="R563" s="292" t="str">
        <f t="shared" si="66"/>
        <v/>
      </c>
      <c r="S563" s="293" t="str">
        <f t="shared" si="68"/>
        <v/>
      </c>
      <c r="T563" s="294" t="str">
        <f t="shared" si="69"/>
        <v/>
      </c>
      <c r="U563" s="295" t="str">
        <f t="shared" si="70"/>
        <v/>
      </c>
      <c r="V563" s="296" t="str">
        <f t="shared" si="71"/>
        <v/>
      </c>
      <c r="W563" s="8"/>
      <c r="AR563" s="2" t="str">
        <f t="shared" si="72"/>
        <v/>
      </c>
      <c r="AS563" s="2" t="str">
        <f t="shared" si="67"/>
        <v/>
      </c>
      <c r="AT563" s="2" t="str">
        <f>IF(AR563="","",IF(AND(H563&gt;='Intersection Mileposts'!$F$5,H563&lt;='Intersection Mileposts'!$G$5),"Y",IF(AND(H563&gt;='Intersection Mileposts'!$F$6,H563&lt;='Intersection Mileposts'!$G$6),"Y",IF(AND(H563&gt;='Intersection Mileposts'!$F$7,H563&lt;='Intersection Mileposts'!$G$7),"Y",IF(AND(H563&gt;='Intersection Mileposts'!$F$8,H563&lt;='Intersection Mileposts'!$G$8),"Y",IF(AND(H563&gt;='Intersection Mileposts'!$F$9,H563&lt;='Intersection Mileposts'!$G$9),"Y",IF(AND(H563&gt;='Intersection Mileposts'!$F$10,H563&lt;='Intersection Mileposts'!$G$10),"Y",IF(AND(H563&gt;='Intersection Mileposts'!$F$11,H563&lt;='Intersection Mileposts'!$G$11),"Y",IF(AND(H563&gt;='Intersection Mileposts'!$F$12,H563&lt;='Intersection Mileposts'!$G$12),"Y",IF(AND(H563&gt;='Intersection Mileposts'!$F$13,H563&lt;='Intersection Mileposts'!$G$13),"Y",IF(AND(H563&gt;='Intersection Mileposts'!$F$14,H563&lt;='Intersection Mileposts'!$G$14),"Y",IF(AND(H563&gt;='Intersection Mileposts'!$F$15,H563&lt;='Intersection Mileposts'!$G$15),"Y",IF(AND(H563&gt;='Intersection Mileposts'!$F$16,H563&lt;='Intersection Mileposts'!$G$16),"Y",IF(AND(H563&gt;='Intersection Mileposts'!$F$17,H563&lt;='Intersection Mileposts'!$G$17),"Y",IF(AND(H563&gt;='Intersection Mileposts'!$F$18,H563&lt;='Intersection Mileposts'!$G$18),"Y",IF(AND(H563&gt;='Intersection Mileposts'!$F$19,H563&lt;='Intersection Mileposts'!$G$19),"Y",IF(AND(H563&gt;='Intersection Mileposts'!$F$20,H563&lt;='Intersection Mileposts'!$G$20),"Y",IF(AND(H563&gt;='Intersection Mileposts'!$F$21,H563&lt;='Intersection Mileposts'!$G$21),"Y",IF(AND(H563&gt;='Intersection Mileposts'!$F$22,H563&lt;='Intersection Mileposts'!$G$22),"Y",IF(AND(H563&gt;='Intersection Mileposts'!$F$23,H563&lt;='Intersection Mileposts'!$G$23),"Y",IF(AND(H563&gt;='Intersection Mileposts'!$F$24,H563&lt;='Intersection Mileposts'!$G$24),"Y",IF(AND(H563&gt;='Intersection Mileposts'!$F$25,H563&lt;='Intersection Mileposts'!$G$25),"Y",IF(AND(H563&gt;='Intersection Mileposts'!$F$26,H563&lt;='Intersection Mileposts'!$G$26),"Y",IF(AND(H563&gt;='Intersection Mileposts'!$F$27,H563&lt;='Intersection Mileposts'!$G$27),"Y",IF(AND(H563&gt;='Intersection Mileposts'!$F$28,H563&lt;='Intersection Mileposts'!$G$28),"Y",IF(AND(H563&gt;='Intersection Mileposts'!$F$29,H563&lt;='Intersection Mileposts'!$G$29),"Y", IF(AND(H563&gt;='Intersection Mileposts'!$F$30,H563&lt;='Intersection Mileposts'!$G$30),"Y",IF(AND(H563&gt;='Intersection Mileposts'!$F$31,H563&lt;='Intersection Mileposts'!$G$31),"Y",IF(AND(H563&gt;='Intersection Mileposts'!$F$32,H563&lt;='Intersection Mileposts'!$G$32),"Y",IF(AND(H563&gt;='Intersection Mileposts'!$F$33,H563&lt;='Intersection Mileposts'!$G$33),"Y",IF(AND(H563&gt;='Intersection Mileposts'!$F$34,H563&lt;='Intersection Mileposts'!$G$34),"Y",IF(AND(H563&gt;='Intersection Mileposts'!$F$35,H563&lt;='Intersection Mileposts'!$G$35),"Y",IF(AND(H563&gt;='Intersection Mileposts'!$F$36,H563&lt;='Intersection Mileposts'!$G$36),"Y",IF(AND(H563&gt;='Intersection Mileposts'!$F$37,H563&lt;='Intersection Mileposts'!$G$37),"Y",IF(AND(H563&gt;='Intersection Mileposts'!$F$38,H563&lt;='Intersection Mileposts'!$G$38),"Y",IF(AND(H563&gt;='Intersection Mileposts'!$F$39,H563&lt;='Intersection Mileposts'!$G$39),"Y","N"))))))))))))))))))))))))))))))))))))</f>
        <v/>
      </c>
    </row>
    <row r="564" spans="1:46" x14ac:dyDescent="0.35">
      <c r="A564" s="271"/>
      <c r="B564" s="269"/>
      <c r="C564" s="270"/>
      <c r="D564" s="270"/>
      <c r="E564" s="270"/>
      <c r="F564" s="270"/>
      <c r="G564" s="272"/>
      <c r="H564" s="273"/>
      <c r="I564" s="271"/>
      <c r="J564" s="268"/>
      <c r="K564" s="268"/>
      <c r="L564" s="274"/>
      <c r="M564" s="275"/>
      <c r="N564" s="276"/>
      <c r="P564" s="291" t="str">
        <f>IF(R564 = "", "", COUNT($R$4:R564))</f>
        <v/>
      </c>
      <c r="Q564" s="291" t="str">
        <f t="shared" si="65"/>
        <v/>
      </c>
      <c r="R564" s="292" t="str">
        <f t="shared" si="66"/>
        <v/>
      </c>
      <c r="S564" s="293" t="str">
        <f t="shared" si="68"/>
        <v/>
      </c>
      <c r="T564" s="294" t="str">
        <f t="shared" si="69"/>
        <v/>
      </c>
      <c r="U564" s="295" t="str">
        <f t="shared" si="70"/>
        <v/>
      </c>
      <c r="V564" s="296" t="str">
        <f t="shared" si="71"/>
        <v/>
      </c>
      <c r="W564" s="8"/>
      <c r="AR564" s="2" t="str">
        <f t="shared" si="72"/>
        <v/>
      </c>
      <c r="AS564" s="2" t="str">
        <f t="shared" si="67"/>
        <v/>
      </c>
      <c r="AT564" s="2" t="str">
        <f>IF(AR564="","",IF(AND(H564&gt;='Intersection Mileposts'!$F$5,H564&lt;='Intersection Mileposts'!$G$5),"Y",IF(AND(H564&gt;='Intersection Mileposts'!$F$6,H564&lt;='Intersection Mileposts'!$G$6),"Y",IF(AND(H564&gt;='Intersection Mileposts'!$F$7,H564&lt;='Intersection Mileposts'!$G$7),"Y",IF(AND(H564&gt;='Intersection Mileposts'!$F$8,H564&lt;='Intersection Mileposts'!$G$8),"Y",IF(AND(H564&gt;='Intersection Mileposts'!$F$9,H564&lt;='Intersection Mileposts'!$G$9),"Y",IF(AND(H564&gt;='Intersection Mileposts'!$F$10,H564&lt;='Intersection Mileposts'!$G$10),"Y",IF(AND(H564&gt;='Intersection Mileposts'!$F$11,H564&lt;='Intersection Mileposts'!$G$11),"Y",IF(AND(H564&gt;='Intersection Mileposts'!$F$12,H564&lt;='Intersection Mileposts'!$G$12),"Y",IF(AND(H564&gt;='Intersection Mileposts'!$F$13,H564&lt;='Intersection Mileposts'!$G$13),"Y",IF(AND(H564&gt;='Intersection Mileposts'!$F$14,H564&lt;='Intersection Mileposts'!$G$14),"Y",IF(AND(H564&gt;='Intersection Mileposts'!$F$15,H564&lt;='Intersection Mileposts'!$G$15),"Y",IF(AND(H564&gt;='Intersection Mileposts'!$F$16,H564&lt;='Intersection Mileposts'!$G$16),"Y",IF(AND(H564&gt;='Intersection Mileposts'!$F$17,H564&lt;='Intersection Mileposts'!$G$17),"Y",IF(AND(H564&gt;='Intersection Mileposts'!$F$18,H564&lt;='Intersection Mileposts'!$G$18),"Y",IF(AND(H564&gt;='Intersection Mileposts'!$F$19,H564&lt;='Intersection Mileposts'!$G$19),"Y",IF(AND(H564&gt;='Intersection Mileposts'!$F$20,H564&lt;='Intersection Mileposts'!$G$20),"Y",IF(AND(H564&gt;='Intersection Mileposts'!$F$21,H564&lt;='Intersection Mileposts'!$G$21),"Y",IF(AND(H564&gt;='Intersection Mileposts'!$F$22,H564&lt;='Intersection Mileposts'!$G$22),"Y",IF(AND(H564&gt;='Intersection Mileposts'!$F$23,H564&lt;='Intersection Mileposts'!$G$23),"Y",IF(AND(H564&gt;='Intersection Mileposts'!$F$24,H564&lt;='Intersection Mileposts'!$G$24),"Y",IF(AND(H564&gt;='Intersection Mileposts'!$F$25,H564&lt;='Intersection Mileposts'!$G$25),"Y",IF(AND(H564&gt;='Intersection Mileposts'!$F$26,H564&lt;='Intersection Mileposts'!$G$26),"Y",IF(AND(H564&gt;='Intersection Mileposts'!$F$27,H564&lt;='Intersection Mileposts'!$G$27),"Y",IF(AND(H564&gt;='Intersection Mileposts'!$F$28,H564&lt;='Intersection Mileposts'!$G$28),"Y",IF(AND(H564&gt;='Intersection Mileposts'!$F$29,H564&lt;='Intersection Mileposts'!$G$29),"Y", IF(AND(H564&gt;='Intersection Mileposts'!$F$30,H564&lt;='Intersection Mileposts'!$G$30),"Y",IF(AND(H564&gt;='Intersection Mileposts'!$F$31,H564&lt;='Intersection Mileposts'!$G$31),"Y",IF(AND(H564&gt;='Intersection Mileposts'!$F$32,H564&lt;='Intersection Mileposts'!$G$32),"Y",IF(AND(H564&gt;='Intersection Mileposts'!$F$33,H564&lt;='Intersection Mileposts'!$G$33),"Y",IF(AND(H564&gt;='Intersection Mileposts'!$F$34,H564&lt;='Intersection Mileposts'!$G$34),"Y",IF(AND(H564&gt;='Intersection Mileposts'!$F$35,H564&lt;='Intersection Mileposts'!$G$35),"Y",IF(AND(H564&gt;='Intersection Mileposts'!$F$36,H564&lt;='Intersection Mileposts'!$G$36),"Y",IF(AND(H564&gt;='Intersection Mileposts'!$F$37,H564&lt;='Intersection Mileposts'!$G$37),"Y",IF(AND(H564&gt;='Intersection Mileposts'!$F$38,H564&lt;='Intersection Mileposts'!$G$38),"Y",IF(AND(H564&gt;='Intersection Mileposts'!$F$39,H564&lt;='Intersection Mileposts'!$G$39),"Y","N"))))))))))))))))))))))))))))))))))))</f>
        <v/>
      </c>
    </row>
    <row r="565" spans="1:46" x14ac:dyDescent="0.35">
      <c r="A565" s="271"/>
      <c r="B565" s="269"/>
      <c r="C565" s="270"/>
      <c r="D565" s="270"/>
      <c r="E565" s="270"/>
      <c r="F565" s="270"/>
      <c r="G565" s="272"/>
      <c r="H565" s="273"/>
      <c r="I565" s="271"/>
      <c r="J565" s="268"/>
      <c r="K565" s="268"/>
      <c r="L565" s="274"/>
      <c r="M565" s="275"/>
      <c r="N565" s="276"/>
      <c r="P565" s="291" t="str">
        <f>IF(R565 = "", "", COUNT($R$4:R565))</f>
        <v/>
      </c>
      <c r="Q565" s="291" t="str">
        <f t="shared" si="65"/>
        <v/>
      </c>
      <c r="R565" s="292" t="str">
        <f t="shared" si="66"/>
        <v/>
      </c>
      <c r="S565" s="293" t="str">
        <f t="shared" si="68"/>
        <v/>
      </c>
      <c r="T565" s="294" t="str">
        <f t="shared" si="69"/>
        <v/>
      </c>
      <c r="U565" s="295" t="str">
        <f t="shared" si="70"/>
        <v/>
      </c>
      <c r="V565" s="296" t="str">
        <f t="shared" si="71"/>
        <v/>
      </c>
      <c r="W565" s="8"/>
      <c r="AR565" s="2" t="str">
        <f t="shared" si="72"/>
        <v/>
      </c>
      <c r="AS565" s="2" t="str">
        <f t="shared" si="67"/>
        <v/>
      </c>
      <c r="AT565" s="2" t="str">
        <f>IF(AR565="","",IF(AND(H565&gt;='Intersection Mileposts'!$F$5,H565&lt;='Intersection Mileposts'!$G$5),"Y",IF(AND(H565&gt;='Intersection Mileposts'!$F$6,H565&lt;='Intersection Mileposts'!$G$6),"Y",IF(AND(H565&gt;='Intersection Mileposts'!$F$7,H565&lt;='Intersection Mileposts'!$G$7),"Y",IF(AND(H565&gt;='Intersection Mileposts'!$F$8,H565&lt;='Intersection Mileposts'!$G$8),"Y",IF(AND(H565&gt;='Intersection Mileposts'!$F$9,H565&lt;='Intersection Mileposts'!$G$9),"Y",IF(AND(H565&gt;='Intersection Mileposts'!$F$10,H565&lt;='Intersection Mileposts'!$G$10),"Y",IF(AND(H565&gt;='Intersection Mileposts'!$F$11,H565&lt;='Intersection Mileposts'!$G$11),"Y",IF(AND(H565&gt;='Intersection Mileposts'!$F$12,H565&lt;='Intersection Mileposts'!$G$12),"Y",IF(AND(H565&gt;='Intersection Mileposts'!$F$13,H565&lt;='Intersection Mileposts'!$G$13),"Y",IF(AND(H565&gt;='Intersection Mileposts'!$F$14,H565&lt;='Intersection Mileposts'!$G$14),"Y",IF(AND(H565&gt;='Intersection Mileposts'!$F$15,H565&lt;='Intersection Mileposts'!$G$15),"Y",IF(AND(H565&gt;='Intersection Mileposts'!$F$16,H565&lt;='Intersection Mileposts'!$G$16),"Y",IF(AND(H565&gt;='Intersection Mileposts'!$F$17,H565&lt;='Intersection Mileposts'!$G$17),"Y",IF(AND(H565&gt;='Intersection Mileposts'!$F$18,H565&lt;='Intersection Mileposts'!$G$18),"Y",IF(AND(H565&gt;='Intersection Mileposts'!$F$19,H565&lt;='Intersection Mileposts'!$G$19),"Y",IF(AND(H565&gt;='Intersection Mileposts'!$F$20,H565&lt;='Intersection Mileposts'!$G$20),"Y",IF(AND(H565&gt;='Intersection Mileposts'!$F$21,H565&lt;='Intersection Mileposts'!$G$21),"Y",IF(AND(H565&gt;='Intersection Mileposts'!$F$22,H565&lt;='Intersection Mileposts'!$G$22),"Y",IF(AND(H565&gt;='Intersection Mileposts'!$F$23,H565&lt;='Intersection Mileposts'!$G$23),"Y",IF(AND(H565&gt;='Intersection Mileposts'!$F$24,H565&lt;='Intersection Mileposts'!$G$24),"Y",IF(AND(H565&gt;='Intersection Mileposts'!$F$25,H565&lt;='Intersection Mileposts'!$G$25),"Y",IF(AND(H565&gt;='Intersection Mileposts'!$F$26,H565&lt;='Intersection Mileposts'!$G$26),"Y",IF(AND(H565&gt;='Intersection Mileposts'!$F$27,H565&lt;='Intersection Mileposts'!$G$27),"Y",IF(AND(H565&gt;='Intersection Mileposts'!$F$28,H565&lt;='Intersection Mileposts'!$G$28),"Y",IF(AND(H565&gt;='Intersection Mileposts'!$F$29,H565&lt;='Intersection Mileposts'!$G$29),"Y", IF(AND(H565&gt;='Intersection Mileposts'!$F$30,H565&lt;='Intersection Mileposts'!$G$30),"Y",IF(AND(H565&gt;='Intersection Mileposts'!$F$31,H565&lt;='Intersection Mileposts'!$G$31),"Y",IF(AND(H565&gt;='Intersection Mileposts'!$F$32,H565&lt;='Intersection Mileposts'!$G$32),"Y",IF(AND(H565&gt;='Intersection Mileposts'!$F$33,H565&lt;='Intersection Mileposts'!$G$33),"Y",IF(AND(H565&gt;='Intersection Mileposts'!$F$34,H565&lt;='Intersection Mileposts'!$G$34),"Y",IF(AND(H565&gt;='Intersection Mileposts'!$F$35,H565&lt;='Intersection Mileposts'!$G$35),"Y",IF(AND(H565&gt;='Intersection Mileposts'!$F$36,H565&lt;='Intersection Mileposts'!$G$36),"Y",IF(AND(H565&gt;='Intersection Mileposts'!$F$37,H565&lt;='Intersection Mileposts'!$G$37),"Y",IF(AND(H565&gt;='Intersection Mileposts'!$F$38,H565&lt;='Intersection Mileposts'!$G$38),"Y",IF(AND(H565&gt;='Intersection Mileposts'!$F$39,H565&lt;='Intersection Mileposts'!$G$39),"Y","N"))))))))))))))))))))))))))))))))))))</f>
        <v/>
      </c>
    </row>
    <row r="566" spans="1:46" x14ac:dyDescent="0.35">
      <c r="A566" s="271"/>
      <c r="B566" s="269"/>
      <c r="C566" s="270"/>
      <c r="D566" s="270"/>
      <c r="E566" s="270"/>
      <c r="F566" s="270"/>
      <c r="G566" s="272"/>
      <c r="H566" s="273"/>
      <c r="I566" s="271"/>
      <c r="J566" s="268"/>
      <c r="K566" s="268"/>
      <c r="L566" s="274"/>
      <c r="M566" s="275"/>
      <c r="N566" s="276"/>
      <c r="P566" s="291" t="str">
        <f>IF(R566 = "", "", COUNT($R$4:R566))</f>
        <v/>
      </c>
      <c r="Q566" s="291" t="str">
        <f t="shared" si="65"/>
        <v/>
      </c>
      <c r="R566" s="292" t="str">
        <f t="shared" si="66"/>
        <v/>
      </c>
      <c r="S566" s="293" t="str">
        <f t="shared" si="68"/>
        <v/>
      </c>
      <c r="T566" s="294" t="str">
        <f t="shared" si="69"/>
        <v/>
      </c>
      <c r="U566" s="295" t="str">
        <f t="shared" si="70"/>
        <v/>
      </c>
      <c r="V566" s="296" t="str">
        <f t="shared" si="71"/>
        <v/>
      </c>
      <c r="W566" s="8"/>
      <c r="AR566" s="2" t="str">
        <f t="shared" si="72"/>
        <v/>
      </c>
      <c r="AS566" s="2" t="str">
        <f t="shared" si="67"/>
        <v/>
      </c>
      <c r="AT566" s="2" t="str">
        <f>IF(AR566="","",IF(AND(H566&gt;='Intersection Mileposts'!$F$5,H566&lt;='Intersection Mileposts'!$G$5),"Y",IF(AND(H566&gt;='Intersection Mileposts'!$F$6,H566&lt;='Intersection Mileposts'!$G$6),"Y",IF(AND(H566&gt;='Intersection Mileposts'!$F$7,H566&lt;='Intersection Mileposts'!$G$7),"Y",IF(AND(H566&gt;='Intersection Mileposts'!$F$8,H566&lt;='Intersection Mileposts'!$G$8),"Y",IF(AND(H566&gt;='Intersection Mileposts'!$F$9,H566&lt;='Intersection Mileposts'!$G$9),"Y",IF(AND(H566&gt;='Intersection Mileposts'!$F$10,H566&lt;='Intersection Mileposts'!$G$10),"Y",IF(AND(H566&gt;='Intersection Mileposts'!$F$11,H566&lt;='Intersection Mileposts'!$G$11),"Y",IF(AND(H566&gt;='Intersection Mileposts'!$F$12,H566&lt;='Intersection Mileposts'!$G$12),"Y",IF(AND(H566&gt;='Intersection Mileposts'!$F$13,H566&lt;='Intersection Mileposts'!$G$13),"Y",IF(AND(H566&gt;='Intersection Mileposts'!$F$14,H566&lt;='Intersection Mileposts'!$G$14),"Y",IF(AND(H566&gt;='Intersection Mileposts'!$F$15,H566&lt;='Intersection Mileposts'!$G$15),"Y",IF(AND(H566&gt;='Intersection Mileposts'!$F$16,H566&lt;='Intersection Mileposts'!$G$16),"Y",IF(AND(H566&gt;='Intersection Mileposts'!$F$17,H566&lt;='Intersection Mileposts'!$G$17),"Y",IF(AND(H566&gt;='Intersection Mileposts'!$F$18,H566&lt;='Intersection Mileposts'!$G$18),"Y",IF(AND(H566&gt;='Intersection Mileposts'!$F$19,H566&lt;='Intersection Mileposts'!$G$19),"Y",IF(AND(H566&gt;='Intersection Mileposts'!$F$20,H566&lt;='Intersection Mileposts'!$G$20),"Y",IF(AND(H566&gt;='Intersection Mileposts'!$F$21,H566&lt;='Intersection Mileposts'!$G$21),"Y",IF(AND(H566&gt;='Intersection Mileposts'!$F$22,H566&lt;='Intersection Mileposts'!$G$22),"Y",IF(AND(H566&gt;='Intersection Mileposts'!$F$23,H566&lt;='Intersection Mileposts'!$G$23),"Y",IF(AND(H566&gt;='Intersection Mileposts'!$F$24,H566&lt;='Intersection Mileposts'!$G$24),"Y",IF(AND(H566&gt;='Intersection Mileposts'!$F$25,H566&lt;='Intersection Mileposts'!$G$25),"Y",IF(AND(H566&gt;='Intersection Mileposts'!$F$26,H566&lt;='Intersection Mileposts'!$G$26),"Y",IF(AND(H566&gt;='Intersection Mileposts'!$F$27,H566&lt;='Intersection Mileposts'!$G$27),"Y",IF(AND(H566&gt;='Intersection Mileposts'!$F$28,H566&lt;='Intersection Mileposts'!$G$28),"Y",IF(AND(H566&gt;='Intersection Mileposts'!$F$29,H566&lt;='Intersection Mileposts'!$G$29),"Y", IF(AND(H566&gt;='Intersection Mileposts'!$F$30,H566&lt;='Intersection Mileposts'!$G$30),"Y",IF(AND(H566&gt;='Intersection Mileposts'!$F$31,H566&lt;='Intersection Mileposts'!$G$31),"Y",IF(AND(H566&gt;='Intersection Mileposts'!$F$32,H566&lt;='Intersection Mileposts'!$G$32),"Y",IF(AND(H566&gt;='Intersection Mileposts'!$F$33,H566&lt;='Intersection Mileposts'!$G$33),"Y",IF(AND(H566&gt;='Intersection Mileposts'!$F$34,H566&lt;='Intersection Mileposts'!$G$34),"Y",IF(AND(H566&gt;='Intersection Mileposts'!$F$35,H566&lt;='Intersection Mileposts'!$G$35),"Y",IF(AND(H566&gt;='Intersection Mileposts'!$F$36,H566&lt;='Intersection Mileposts'!$G$36),"Y",IF(AND(H566&gt;='Intersection Mileposts'!$F$37,H566&lt;='Intersection Mileposts'!$G$37),"Y",IF(AND(H566&gt;='Intersection Mileposts'!$F$38,H566&lt;='Intersection Mileposts'!$G$38),"Y",IF(AND(H566&gt;='Intersection Mileposts'!$F$39,H566&lt;='Intersection Mileposts'!$G$39),"Y","N"))))))))))))))))))))))))))))))))))))</f>
        <v/>
      </c>
    </row>
    <row r="567" spans="1:46" x14ac:dyDescent="0.35">
      <c r="A567" s="271"/>
      <c r="B567" s="269"/>
      <c r="C567" s="270"/>
      <c r="D567" s="270"/>
      <c r="E567" s="270"/>
      <c r="F567" s="270"/>
      <c r="G567" s="272"/>
      <c r="H567" s="273"/>
      <c r="I567" s="271"/>
      <c r="J567" s="268"/>
      <c r="K567" s="268"/>
      <c r="L567" s="274"/>
      <c r="M567" s="275"/>
      <c r="N567" s="276"/>
      <c r="P567" s="291" t="str">
        <f>IF(R567 = "", "", COUNT($R$4:R567))</f>
        <v/>
      </c>
      <c r="Q567" s="291" t="str">
        <f t="shared" si="65"/>
        <v/>
      </c>
      <c r="R567" s="292" t="str">
        <f t="shared" si="66"/>
        <v/>
      </c>
      <c r="S567" s="293" t="str">
        <f t="shared" si="68"/>
        <v/>
      </c>
      <c r="T567" s="294" t="str">
        <f t="shared" si="69"/>
        <v/>
      </c>
      <c r="U567" s="295" t="str">
        <f t="shared" si="70"/>
        <v/>
      </c>
      <c r="V567" s="296" t="str">
        <f t="shared" si="71"/>
        <v/>
      </c>
      <c r="W567" s="8"/>
      <c r="AR567" s="2" t="str">
        <f t="shared" si="72"/>
        <v/>
      </c>
      <c r="AS567" s="2" t="str">
        <f t="shared" si="67"/>
        <v/>
      </c>
      <c r="AT567" s="2" t="str">
        <f>IF(AR567="","",IF(AND(H567&gt;='Intersection Mileposts'!$F$5,H567&lt;='Intersection Mileposts'!$G$5),"Y",IF(AND(H567&gt;='Intersection Mileposts'!$F$6,H567&lt;='Intersection Mileposts'!$G$6),"Y",IF(AND(H567&gt;='Intersection Mileposts'!$F$7,H567&lt;='Intersection Mileposts'!$G$7),"Y",IF(AND(H567&gt;='Intersection Mileposts'!$F$8,H567&lt;='Intersection Mileposts'!$G$8),"Y",IF(AND(H567&gt;='Intersection Mileposts'!$F$9,H567&lt;='Intersection Mileposts'!$G$9),"Y",IF(AND(H567&gt;='Intersection Mileposts'!$F$10,H567&lt;='Intersection Mileposts'!$G$10),"Y",IF(AND(H567&gt;='Intersection Mileposts'!$F$11,H567&lt;='Intersection Mileposts'!$G$11),"Y",IF(AND(H567&gt;='Intersection Mileposts'!$F$12,H567&lt;='Intersection Mileposts'!$G$12),"Y",IF(AND(H567&gt;='Intersection Mileposts'!$F$13,H567&lt;='Intersection Mileposts'!$G$13),"Y",IF(AND(H567&gt;='Intersection Mileposts'!$F$14,H567&lt;='Intersection Mileposts'!$G$14),"Y",IF(AND(H567&gt;='Intersection Mileposts'!$F$15,H567&lt;='Intersection Mileposts'!$G$15),"Y",IF(AND(H567&gt;='Intersection Mileposts'!$F$16,H567&lt;='Intersection Mileposts'!$G$16),"Y",IF(AND(H567&gt;='Intersection Mileposts'!$F$17,H567&lt;='Intersection Mileposts'!$G$17),"Y",IF(AND(H567&gt;='Intersection Mileposts'!$F$18,H567&lt;='Intersection Mileposts'!$G$18),"Y",IF(AND(H567&gt;='Intersection Mileposts'!$F$19,H567&lt;='Intersection Mileposts'!$G$19),"Y",IF(AND(H567&gt;='Intersection Mileposts'!$F$20,H567&lt;='Intersection Mileposts'!$G$20),"Y",IF(AND(H567&gt;='Intersection Mileposts'!$F$21,H567&lt;='Intersection Mileposts'!$G$21),"Y",IF(AND(H567&gt;='Intersection Mileposts'!$F$22,H567&lt;='Intersection Mileposts'!$G$22),"Y",IF(AND(H567&gt;='Intersection Mileposts'!$F$23,H567&lt;='Intersection Mileposts'!$G$23),"Y",IF(AND(H567&gt;='Intersection Mileposts'!$F$24,H567&lt;='Intersection Mileposts'!$G$24),"Y",IF(AND(H567&gt;='Intersection Mileposts'!$F$25,H567&lt;='Intersection Mileposts'!$G$25),"Y",IF(AND(H567&gt;='Intersection Mileposts'!$F$26,H567&lt;='Intersection Mileposts'!$G$26),"Y",IF(AND(H567&gt;='Intersection Mileposts'!$F$27,H567&lt;='Intersection Mileposts'!$G$27),"Y",IF(AND(H567&gt;='Intersection Mileposts'!$F$28,H567&lt;='Intersection Mileposts'!$G$28),"Y",IF(AND(H567&gt;='Intersection Mileposts'!$F$29,H567&lt;='Intersection Mileposts'!$G$29),"Y", IF(AND(H567&gt;='Intersection Mileposts'!$F$30,H567&lt;='Intersection Mileposts'!$G$30),"Y",IF(AND(H567&gt;='Intersection Mileposts'!$F$31,H567&lt;='Intersection Mileposts'!$G$31),"Y",IF(AND(H567&gt;='Intersection Mileposts'!$F$32,H567&lt;='Intersection Mileposts'!$G$32),"Y",IF(AND(H567&gt;='Intersection Mileposts'!$F$33,H567&lt;='Intersection Mileposts'!$G$33),"Y",IF(AND(H567&gt;='Intersection Mileposts'!$F$34,H567&lt;='Intersection Mileposts'!$G$34),"Y",IF(AND(H567&gt;='Intersection Mileposts'!$F$35,H567&lt;='Intersection Mileposts'!$G$35),"Y",IF(AND(H567&gt;='Intersection Mileposts'!$F$36,H567&lt;='Intersection Mileposts'!$G$36),"Y",IF(AND(H567&gt;='Intersection Mileposts'!$F$37,H567&lt;='Intersection Mileposts'!$G$37),"Y",IF(AND(H567&gt;='Intersection Mileposts'!$F$38,H567&lt;='Intersection Mileposts'!$G$38),"Y",IF(AND(H567&gt;='Intersection Mileposts'!$F$39,H567&lt;='Intersection Mileposts'!$G$39),"Y","N"))))))))))))))))))))))))))))))))))))</f>
        <v/>
      </c>
    </row>
    <row r="568" spans="1:46" x14ac:dyDescent="0.35">
      <c r="A568" s="271"/>
      <c r="B568" s="269"/>
      <c r="C568" s="270"/>
      <c r="D568" s="270"/>
      <c r="E568" s="270"/>
      <c r="F568" s="270"/>
      <c r="G568" s="272"/>
      <c r="H568" s="273"/>
      <c r="I568" s="271"/>
      <c r="J568" s="268"/>
      <c r="K568" s="268"/>
      <c r="L568" s="274"/>
      <c r="M568" s="275"/>
      <c r="N568" s="276"/>
      <c r="P568" s="291" t="str">
        <f>IF(R568 = "", "", COUNT($R$4:R568))</f>
        <v/>
      </c>
      <c r="Q568" s="291" t="str">
        <f t="shared" si="65"/>
        <v/>
      </c>
      <c r="R568" s="292" t="str">
        <f t="shared" si="66"/>
        <v/>
      </c>
      <c r="S568" s="293" t="str">
        <f t="shared" si="68"/>
        <v/>
      </c>
      <c r="T568" s="294" t="str">
        <f t="shared" si="69"/>
        <v/>
      </c>
      <c r="U568" s="295" t="str">
        <f t="shared" si="70"/>
        <v/>
      </c>
      <c r="V568" s="296" t="str">
        <f t="shared" si="71"/>
        <v/>
      </c>
      <c r="W568" s="8"/>
      <c r="AR568" s="2" t="str">
        <f t="shared" si="72"/>
        <v/>
      </c>
      <c r="AS568" s="2" t="str">
        <f t="shared" si="67"/>
        <v/>
      </c>
      <c r="AT568" s="2" t="str">
        <f>IF(AR568="","",IF(AND(H568&gt;='Intersection Mileposts'!$F$5,H568&lt;='Intersection Mileposts'!$G$5),"Y",IF(AND(H568&gt;='Intersection Mileposts'!$F$6,H568&lt;='Intersection Mileposts'!$G$6),"Y",IF(AND(H568&gt;='Intersection Mileposts'!$F$7,H568&lt;='Intersection Mileposts'!$G$7),"Y",IF(AND(H568&gt;='Intersection Mileposts'!$F$8,H568&lt;='Intersection Mileposts'!$G$8),"Y",IF(AND(H568&gt;='Intersection Mileposts'!$F$9,H568&lt;='Intersection Mileposts'!$G$9),"Y",IF(AND(H568&gt;='Intersection Mileposts'!$F$10,H568&lt;='Intersection Mileposts'!$G$10),"Y",IF(AND(H568&gt;='Intersection Mileposts'!$F$11,H568&lt;='Intersection Mileposts'!$G$11),"Y",IF(AND(H568&gt;='Intersection Mileposts'!$F$12,H568&lt;='Intersection Mileposts'!$G$12),"Y",IF(AND(H568&gt;='Intersection Mileposts'!$F$13,H568&lt;='Intersection Mileposts'!$G$13),"Y",IF(AND(H568&gt;='Intersection Mileposts'!$F$14,H568&lt;='Intersection Mileposts'!$G$14),"Y",IF(AND(H568&gt;='Intersection Mileposts'!$F$15,H568&lt;='Intersection Mileposts'!$G$15),"Y",IF(AND(H568&gt;='Intersection Mileposts'!$F$16,H568&lt;='Intersection Mileposts'!$G$16),"Y",IF(AND(H568&gt;='Intersection Mileposts'!$F$17,H568&lt;='Intersection Mileposts'!$G$17),"Y",IF(AND(H568&gt;='Intersection Mileposts'!$F$18,H568&lt;='Intersection Mileposts'!$G$18),"Y",IF(AND(H568&gt;='Intersection Mileposts'!$F$19,H568&lt;='Intersection Mileposts'!$G$19),"Y",IF(AND(H568&gt;='Intersection Mileposts'!$F$20,H568&lt;='Intersection Mileposts'!$G$20),"Y",IF(AND(H568&gt;='Intersection Mileposts'!$F$21,H568&lt;='Intersection Mileposts'!$G$21),"Y",IF(AND(H568&gt;='Intersection Mileposts'!$F$22,H568&lt;='Intersection Mileposts'!$G$22),"Y",IF(AND(H568&gt;='Intersection Mileposts'!$F$23,H568&lt;='Intersection Mileposts'!$G$23),"Y",IF(AND(H568&gt;='Intersection Mileposts'!$F$24,H568&lt;='Intersection Mileposts'!$G$24),"Y",IF(AND(H568&gt;='Intersection Mileposts'!$F$25,H568&lt;='Intersection Mileposts'!$G$25),"Y",IF(AND(H568&gt;='Intersection Mileposts'!$F$26,H568&lt;='Intersection Mileposts'!$G$26),"Y",IF(AND(H568&gt;='Intersection Mileposts'!$F$27,H568&lt;='Intersection Mileposts'!$G$27),"Y",IF(AND(H568&gt;='Intersection Mileposts'!$F$28,H568&lt;='Intersection Mileposts'!$G$28),"Y",IF(AND(H568&gt;='Intersection Mileposts'!$F$29,H568&lt;='Intersection Mileposts'!$G$29),"Y", IF(AND(H568&gt;='Intersection Mileposts'!$F$30,H568&lt;='Intersection Mileposts'!$G$30),"Y",IF(AND(H568&gt;='Intersection Mileposts'!$F$31,H568&lt;='Intersection Mileposts'!$G$31),"Y",IF(AND(H568&gt;='Intersection Mileposts'!$F$32,H568&lt;='Intersection Mileposts'!$G$32),"Y",IF(AND(H568&gt;='Intersection Mileposts'!$F$33,H568&lt;='Intersection Mileposts'!$G$33),"Y",IF(AND(H568&gt;='Intersection Mileposts'!$F$34,H568&lt;='Intersection Mileposts'!$G$34),"Y",IF(AND(H568&gt;='Intersection Mileposts'!$F$35,H568&lt;='Intersection Mileposts'!$G$35),"Y",IF(AND(H568&gt;='Intersection Mileposts'!$F$36,H568&lt;='Intersection Mileposts'!$G$36),"Y",IF(AND(H568&gt;='Intersection Mileposts'!$F$37,H568&lt;='Intersection Mileposts'!$G$37),"Y",IF(AND(H568&gt;='Intersection Mileposts'!$F$38,H568&lt;='Intersection Mileposts'!$G$38),"Y",IF(AND(H568&gt;='Intersection Mileposts'!$F$39,H568&lt;='Intersection Mileposts'!$G$39),"Y","N"))))))))))))))))))))))))))))))))))))</f>
        <v/>
      </c>
    </row>
    <row r="569" spans="1:46" x14ac:dyDescent="0.35">
      <c r="A569" s="271"/>
      <c r="B569" s="269"/>
      <c r="C569" s="270"/>
      <c r="D569" s="270"/>
      <c r="E569" s="270"/>
      <c r="F569" s="270"/>
      <c r="G569" s="272"/>
      <c r="H569" s="273"/>
      <c r="I569" s="271"/>
      <c r="J569" s="268"/>
      <c r="K569" s="268"/>
      <c r="L569" s="274"/>
      <c r="M569" s="275"/>
      <c r="N569" s="276"/>
      <c r="P569" s="291" t="str">
        <f>IF(R569 = "", "", COUNT($R$4:R569))</f>
        <v/>
      </c>
      <c r="Q569" s="291" t="str">
        <f t="shared" si="65"/>
        <v/>
      </c>
      <c r="R569" s="292" t="str">
        <f t="shared" si="66"/>
        <v/>
      </c>
      <c r="S569" s="293" t="str">
        <f t="shared" si="68"/>
        <v/>
      </c>
      <c r="T569" s="294" t="str">
        <f t="shared" si="69"/>
        <v/>
      </c>
      <c r="U569" s="295" t="str">
        <f t="shared" si="70"/>
        <v/>
      </c>
      <c r="V569" s="296" t="str">
        <f t="shared" si="71"/>
        <v/>
      </c>
      <c r="W569" s="8"/>
      <c r="AR569" s="2" t="str">
        <f t="shared" si="72"/>
        <v/>
      </c>
      <c r="AS569" s="2" t="str">
        <f t="shared" si="67"/>
        <v/>
      </c>
      <c r="AT569" s="2" t="str">
        <f>IF(AR569="","",IF(AND(H569&gt;='Intersection Mileposts'!$F$5,H569&lt;='Intersection Mileposts'!$G$5),"Y",IF(AND(H569&gt;='Intersection Mileposts'!$F$6,H569&lt;='Intersection Mileposts'!$G$6),"Y",IF(AND(H569&gt;='Intersection Mileposts'!$F$7,H569&lt;='Intersection Mileposts'!$G$7),"Y",IF(AND(H569&gt;='Intersection Mileposts'!$F$8,H569&lt;='Intersection Mileposts'!$G$8),"Y",IF(AND(H569&gt;='Intersection Mileposts'!$F$9,H569&lt;='Intersection Mileposts'!$G$9),"Y",IF(AND(H569&gt;='Intersection Mileposts'!$F$10,H569&lt;='Intersection Mileposts'!$G$10),"Y",IF(AND(H569&gt;='Intersection Mileposts'!$F$11,H569&lt;='Intersection Mileposts'!$G$11),"Y",IF(AND(H569&gt;='Intersection Mileposts'!$F$12,H569&lt;='Intersection Mileposts'!$G$12),"Y",IF(AND(H569&gt;='Intersection Mileposts'!$F$13,H569&lt;='Intersection Mileposts'!$G$13),"Y",IF(AND(H569&gt;='Intersection Mileposts'!$F$14,H569&lt;='Intersection Mileposts'!$G$14),"Y",IF(AND(H569&gt;='Intersection Mileposts'!$F$15,H569&lt;='Intersection Mileposts'!$G$15),"Y",IF(AND(H569&gt;='Intersection Mileposts'!$F$16,H569&lt;='Intersection Mileposts'!$G$16),"Y",IF(AND(H569&gt;='Intersection Mileposts'!$F$17,H569&lt;='Intersection Mileposts'!$G$17),"Y",IF(AND(H569&gt;='Intersection Mileposts'!$F$18,H569&lt;='Intersection Mileposts'!$G$18),"Y",IF(AND(H569&gt;='Intersection Mileposts'!$F$19,H569&lt;='Intersection Mileposts'!$G$19),"Y",IF(AND(H569&gt;='Intersection Mileposts'!$F$20,H569&lt;='Intersection Mileposts'!$G$20),"Y",IF(AND(H569&gt;='Intersection Mileposts'!$F$21,H569&lt;='Intersection Mileposts'!$G$21),"Y",IF(AND(H569&gt;='Intersection Mileposts'!$F$22,H569&lt;='Intersection Mileposts'!$G$22),"Y",IF(AND(H569&gt;='Intersection Mileposts'!$F$23,H569&lt;='Intersection Mileposts'!$G$23),"Y",IF(AND(H569&gt;='Intersection Mileposts'!$F$24,H569&lt;='Intersection Mileposts'!$G$24),"Y",IF(AND(H569&gt;='Intersection Mileposts'!$F$25,H569&lt;='Intersection Mileposts'!$G$25),"Y",IF(AND(H569&gt;='Intersection Mileposts'!$F$26,H569&lt;='Intersection Mileposts'!$G$26),"Y",IF(AND(H569&gt;='Intersection Mileposts'!$F$27,H569&lt;='Intersection Mileposts'!$G$27),"Y",IF(AND(H569&gt;='Intersection Mileposts'!$F$28,H569&lt;='Intersection Mileposts'!$G$28),"Y",IF(AND(H569&gt;='Intersection Mileposts'!$F$29,H569&lt;='Intersection Mileposts'!$G$29),"Y", IF(AND(H569&gt;='Intersection Mileposts'!$F$30,H569&lt;='Intersection Mileposts'!$G$30),"Y",IF(AND(H569&gt;='Intersection Mileposts'!$F$31,H569&lt;='Intersection Mileposts'!$G$31),"Y",IF(AND(H569&gt;='Intersection Mileposts'!$F$32,H569&lt;='Intersection Mileposts'!$G$32),"Y",IF(AND(H569&gt;='Intersection Mileposts'!$F$33,H569&lt;='Intersection Mileposts'!$G$33),"Y",IF(AND(H569&gt;='Intersection Mileposts'!$F$34,H569&lt;='Intersection Mileposts'!$G$34),"Y",IF(AND(H569&gt;='Intersection Mileposts'!$F$35,H569&lt;='Intersection Mileposts'!$G$35),"Y",IF(AND(H569&gt;='Intersection Mileposts'!$F$36,H569&lt;='Intersection Mileposts'!$G$36),"Y",IF(AND(H569&gt;='Intersection Mileposts'!$F$37,H569&lt;='Intersection Mileposts'!$G$37),"Y",IF(AND(H569&gt;='Intersection Mileposts'!$F$38,H569&lt;='Intersection Mileposts'!$G$38),"Y",IF(AND(H569&gt;='Intersection Mileposts'!$F$39,H569&lt;='Intersection Mileposts'!$G$39),"Y","N"))))))))))))))))))))))))))))))))))))</f>
        <v/>
      </c>
    </row>
    <row r="570" spans="1:46" x14ac:dyDescent="0.35">
      <c r="A570" s="271"/>
      <c r="B570" s="269"/>
      <c r="C570" s="270"/>
      <c r="D570" s="270"/>
      <c r="E570" s="270"/>
      <c r="F570" s="270"/>
      <c r="G570" s="272"/>
      <c r="H570" s="273"/>
      <c r="I570" s="271"/>
      <c r="J570" s="268"/>
      <c r="K570" s="268"/>
      <c r="L570" s="274"/>
      <c r="M570" s="275"/>
      <c r="N570" s="276"/>
      <c r="P570" s="291" t="str">
        <f>IF(R570 = "", "", COUNT($R$4:R570))</f>
        <v/>
      </c>
      <c r="Q570" s="291" t="str">
        <f t="shared" si="65"/>
        <v/>
      </c>
      <c r="R570" s="292" t="str">
        <f t="shared" si="66"/>
        <v/>
      </c>
      <c r="S570" s="293" t="str">
        <f t="shared" si="68"/>
        <v/>
      </c>
      <c r="T570" s="294" t="str">
        <f t="shared" si="69"/>
        <v/>
      </c>
      <c r="U570" s="295" t="str">
        <f t="shared" si="70"/>
        <v/>
      </c>
      <c r="V570" s="296" t="str">
        <f t="shared" si="71"/>
        <v/>
      </c>
      <c r="W570" s="8"/>
      <c r="AR570" s="2" t="str">
        <f t="shared" si="72"/>
        <v/>
      </c>
      <c r="AS570" s="2" t="str">
        <f t="shared" si="67"/>
        <v/>
      </c>
      <c r="AT570" s="2" t="str">
        <f>IF(AR570="","",IF(AND(H570&gt;='Intersection Mileposts'!$F$5,H570&lt;='Intersection Mileposts'!$G$5),"Y",IF(AND(H570&gt;='Intersection Mileposts'!$F$6,H570&lt;='Intersection Mileposts'!$G$6),"Y",IF(AND(H570&gt;='Intersection Mileposts'!$F$7,H570&lt;='Intersection Mileposts'!$G$7),"Y",IF(AND(H570&gt;='Intersection Mileposts'!$F$8,H570&lt;='Intersection Mileposts'!$G$8),"Y",IF(AND(H570&gt;='Intersection Mileposts'!$F$9,H570&lt;='Intersection Mileposts'!$G$9),"Y",IF(AND(H570&gt;='Intersection Mileposts'!$F$10,H570&lt;='Intersection Mileposts'!$G$10),"Y",IF(AND(H570&gt;='Intersection Mileposts'!$F$11,H570&lt;='Intersection Mileposts'!$G$11),"Y",IF(AND(H570&gt;='Intersection Mileposts'!$F$12,H570&lt;='Intersection Mileposts'!$G$12),"Y",IF(AND(H570&gt;='Intersection Mileposts'!$F$13,H570&lt;='Intersection Mileposts'!$G$13),"Y",IF(AND(H570&gt;='Intersection Mileposts'!$F$14,H570&lt;='Intersection Mileposts'!$G$14),"Y",IF(AND(H570&gt;='Intersection Mileposts'!$F$15,H570&lt;='Intersection Mileposts'!$G$15),"Y",IF(AND(H570&gt;='Intersection Mileposts'!$F$16,H570&lt;='Intersection Mileposts'!$G$16),"Y",IF(AND(H570&gt;='Intersection Mileposts'!$F$17,H570&lt;='Intersection Mileposts'!$G$17),"Y",IF(AND(H570&gt;='Intersection Mileposts'!$F$18,H570&lt;='Intersection Mileposts'!$G$18),"Y",IF(AND(H570&gt;='Intersection Mileposts'!$F$19,H570&lt;='Intersection Mileposts'!$G$19),"Y",IF(AND(H570&gt;='Intersection Mileposts'!$F$20,H570&lt;='Intersection Mileposts'!$G$20),"Y",IF(AND(H570&gt;='Intersection Mileposts'!$F$21,H570&lt;='Intersection Mileposts'!$G$21),"Y",IF(AND(H570&gt;='Intersection Mileposts'!$F$22,H570&lt;='Intersection Mileposts'!$G$22),"Y",IF(AND(H570&gt;='Intersection Mileposts'!$F$23,H570&lt;='Intersection Mileposts'!$G$23),"Y",IF(AND(H570&gt;='Intersection Mileposts'!$F$24,H570&lt;='Intersection Mileposts'!$G$24),"Y",IF(AND(H570&gt;='Intersection Mileposts'!$F$25,H570&lt;='Intersection Mileposts'!$G$25),"Y",IF(AND(H570&gt;='Intersection Mileposts'!$F$26,H570&lt;='Intersection Mileposts'!$G$26),"Y",IF(AND(H570&gt;='Intersection Mileposts'!$F$27,H570&lt;='Intersection Mileposts'!$G$27),"Y",IF(AND(H570&gt;='Intersection Mileposts'!$F$28,H570&lt;='Intersection Mileposts'!$G$28),"Y",IF(AND(H570&gt;='Intersection Mileposts'!$F$29,H570&lt;='Intersection Mileposts'!$G$29),"Y", IF(AND(H570&gt;='Intersection Mileposts'!$F$30,H570&lt;='Intersection Mileposts'!$G$30),"Y",IF(AND(H570&gt;='Intersection Mileposts'!$F$31,H570&lt;='Intersection Mileposts'!$G$31),"Y",IF(AND(H570&gt;='Intersection Mileposts'!$F$32,H570&lt;='Intersection Mileposts'!$G$32),"Y",IF(AND(H570&gt;='Intersection Mileposts'!$F$33,H570&lt;='Intersection Mileposts'!$G$33),"Y",IF(AND(H570&gt;='Intersection Mileposts'!$F$34,H570&lt;='Intersection Mileposts'!$G$34),"Y",IF(AND(H570&gt;='Intersection Mileposts'!$F$35,H570&lt;='Intersection Mileposts'!$G$35),"Y",IF(AND(H570&gt;='Intersection Mileposts'!$F$36,H570&lt;='Intersection Mileposts'!$G$36),"Y",IF(AND(H570&gt;='Intersection Mileposts'!$F$37,H570&lt;='Intersection Mileposts'!$G$37),"Y",IF(AND(H570&gt;='Intersection Mileposts'!$F$38,H570&lt;='Intersection Mileposts'!$G$38),"Y",IF(AND(H570&gt;='Intersection Mileposts'!$F$39,H570&lt;='Intersection Mileposts'!$G$39),"Y","N"))))))))))))))))))))))))))))))))))))</f>
        <v/>
      </c>
    </row>
    <row r="571" spans="1:46" x14ac:dyDescent="0.35">
      <c r="A571" s="271"/>
      <c r="B571" s="269"/>
      <c r="C571" s="270"/>
      <c r="D571" s="270"/>
      <c r="E571" s="270"/>
      <c r="F571" s="270"/>
      <c r="G571" s="272"/>
      <c r="H571" s="273"/>
      <c r="I571" s="271"/>
      <c r="J571" s="268"/>
      <c r="K571" s="268"/>
      <c r="L571" s="274"/>
      <c r="M571" s="275"/>
      <c r="N571" s="276"/>
      <c r="P571" s="291" t="str">
        <f>IF(R571 = "", "", COUNT($R$4:R571))</f>
        <v/>
      </c>
      <c r="Q571" s="291" t="str">
        <f t="shared" si="65"/>
        <v/>
      </c>
      <c r="R571" s="292" t="str">
        <f t="shared" si="66"/>
        <v/>
      </c>
      <c r="S571" s="293" t="str">
        <f t="shared" si="68"/>
        <v/>
      </c>
      <c r="T571" s="294" t="str">
        <f t="shared" si="69"/>
        <v/>
      </c>
      <c r="U571" s="295" t="str">
        <f t="shared" si="70"/>
        <v/>
      </c>
      <c r="V571" s="296" t="str">
        <f t="shared" si="71"/>
        <v/>
      </c>
      <c r="W571" s="8"/>
      <c r="AR571" s="2" t="str">
        <f t="shared" si="72"/>
        <v/>
      </c>
      <c r="AS571" s="2" t="str">
        <f t="shared" si="67"/>
        <v/>
      </c>
      <c r="AT571" s="2" t="str">
        <f>IF(AR571="","",IF(AND(H571&gt;='Intersection Mileposts'!$F$5,H571&lt;='Intersection Mileposts'!$G$5),"Y",IF(AND(H571&gt;='Intersection Mileposts'!$F$6,H571&lt;='Intersection Mileposts'!$G$6),"Y",IF(AND(H571&gt;='Intersection Mileposts'!$F$7,H571&lt;='Intersection Mileposts'!$G$7),"Y",IF(AND(H571&gt;='Intersection Mileposts'!$F$8,H571&lt;='Intersection Mileposts'!$G$8),"Y",IF(AND(H571&gt;='Intersection Mileposts'!$F$9,H571&lt;='Intersection Mileposts'!$G$9),"Y",IF(AND(H571&gt;='Intersection Mileposts'!$F$10,H571&lt;='Intersection Mileposts'!$G$10),"Y",IF(AND(H571&gt;='Intersection Mileposts'!$F$11,H571&lt;='Intersection Mileposts'!$G$11),"Y",IF(AND(H571&gt;='Intersection Mileposts'!$F$12,H571&lt;='Intersection Mileposts'!$G$12),"Y",IF(AND(H571&gt;='Intersection Mileposts'!$F$13,H571&lt;='Intersection Mileposts'!$G$13),"Y",IF(AND(H571&gt;='Intersection Mileposts'!$F$14,H571&lt;='Intersection Mileposts'!$G$14),"Y",IF(AND(H571&gt;='Intersection Mileposts'!$F$15,H571&lt;='Intersection Mileposts'!$G$15),"Y",IF(AND(H571&gt;='Intersection Mileposts'!$F$16,H571&lt;='Intersection Mileposts'!$G$16),"Y",IF(AND(H571&gt;='Intersection Mileposts'!$F$17,H571&lt;='Intersection Mileposts'!$G$17),"Y",IF(AND(H571&gt;='Intersection Mileposts'!$F$18,H571&lt;='Intersection Mileposts'!$G$18),"Y",IF(AND(H571&gt;='Intersection Mileposts'!$F$19,H571&lt;='Intersection Mileposts'!$G$19),"Y",IF(AND(H571&gt;='Intersection Mileposts'!$F$20,H571&lt;='Intersection Mileposts'!$G$20),"Y",IF(AND(H571&gt;='Intersection Mileposts'!$F$21,H571&lt;='Intersection Mileposts'!$G$21),"Y",IF(AND(H571&gt;='Intersection Mileposts'!$F$22,H571&lt;='Intersection Mileposts'!$G$22),"Y",IF(AND(H571&gt;='Intersection Mileposts'!$F$23,H571&lt;='Intersection Mileposts'!$G$23),"Y",IF(AND(H571&gt;='Intersection Mileposts'!$F$24,H571&lt;='Intersection Mileposts'!$G$24),"Y",IF(AND(H571&gt;='Intersection Mileposts'!$F$25,H571&lt;='Intersection Mileposts'!$G$25),"Y",IF(AND(H571&gt;='Intersection Mileposts'!$F$26,H571&lt;='Intersection Mileposts'!$G$26),"Y",IF(AND(H571&gt;='Intersection Mileposts'!$F$27,H571&lt;='Intersection Mileposts'!$G$27),"Y",IF(AND(H571&gt;='Intersection Mileposts'!$F$28,H571&lt;='Intersection Mileposts'!$G$28),"Y",IF(AND(H571&gt;='Intersection Mileposts'!$F$29,H571&lt;='Intersection Mileposts'!$G$29),"Y", IF(AND(H571&gt;='Intersection Mileposts'!$F$30,H571&lt;='Intersection Mileposts'!$G$30),"Y",IF(AND(H571&gt;='Intersection Mileposts'!$F$31,H571&lt;='Intersection Mileposts'!$G$31),"Y",IF(AND(H571&gt;='Intersection Mileposts'!$F$32,H571&lt;='Intersection Mileposts'!$G$32),"Y",IF(AND(H571&gt;='Intersection Mileposts'!$F$33,H571&lt;='Intersection Mileposts'!$G$33),"Y",IF(AND(H571&gt;='Intersection Mileposts'!$F$34,H571&lt;='Intersection Mileposts'!$G$34),"Y",IF(AND(H571&gt;='Intersection Mileposts'!$F$35,H571&lt;='Intersection Mileposts'!$G$35),"Y",IF(AND(H571&gt;='Intersection Mileposts'!$F$36,H571&lt;='Intersection Mileposts'!$G$36),"Y",IF(AND(H571&gt;='Intersection Mileposts'!$F$37,H571&lt;='Intersection Mileposts'!$G$37),"Y",IF(AND(H571&gt;='Intersection Mileposts'!$F$38,H571&lt;='Intersection Mileposts'!$G$38),"Y",IF(AND(H571&gt;='Intersection Mileposts'!$F$39,H571&lt;='Intersection Mileposts'!$G$39),"Y","N"))))))))))))))))))))))))))))))))))))</f>
        <v/>
      </c>
    </row>
    <row r="572" spans="1:46" x14ac:dyDescent="0.35">
      <c r="A572" s="271"/>
      <c r="B572" s="269"/>
      <c r="C572" s="270"/>
      <c r="D572" s="270"/>
      <c r="E572" s="270"/>
      <c r="F572" s="270"/>
      <c r="G572" s="272"/>
      <c r="H572" s="273"/>
      <c r="I572" s="271"/>
      <c r="J572" s="268"/>
      <c r="K572" s="268"/>
      <c r="L572" s="274"/>
      <c r="M572" s="275"/>
      <c r="N572" s="276"/>
      <c r="P572" s="291" t="str">
        <f>IF(R572 = "", "", COUNT($R$4:R572))</f>
        <v/>
      </c>
      <c r="Q572" s="291" t="str">
        <f t="shared" si="65"/>
        <v/>
      </c>
      <c r="R572" s="292" t="str">
        <f t="shared" si="66"/>
        <v/>
      </c>
      <c r="S572" s="293" t="str">
        <f t="shared" si="68"/>
        <v/>
      </c>
      <c r="T572" s="294" t="str">
        <f t="shared" si="69"/>
        <v/>
      </c>
      <c r="U572" s="295" t="str">
        <f t="shared" si="70"/>
        <v/>
      </c>
      <c r="V572" s="296" t="str">
        <f t="shared" si="71"/>
        <v/>
      </c>
      <c r="W572" s="8"/>
      <c r="AR572" s="2" t="str">
        <f t="shared" si="72"/>
        <v/>
      </c>
      <c r="AS572" s="2" t="str">
        <f t="shared" si="67"/>
        <v/>
      </c>
      <c r="AT572" s="2" t="str">
        <f>IF(AR572="","",IF(AND(H572&gt;='Intersection Mileposts'!$F$5,H572&lt;='Intersection Mileposts'!$G$5),"Y",IF(AND(H572&gt;='Intersection Mileposts'!$F$6,H572&lt;='Intersection Mileposts'!$G$6),"Y",IF(AND(H572&gt;='Intersection Mileposts'!$F$7,H572&lt;='Intersection Mileposts'!$G$7),"Y",IF(AND(H572&gt;='Intersection Mileposts'!$F$8,H572&lt;='Intersection Mileposts'!$G$8),"Y",IF(AND(H572&gt;='Intersection Mileposts'!$F$9,H572&lt;='Intersection Mileposts'!$G$9),"Y",IF(AND(H572&gt;='Intersection Mileposts'!$F$10,H572&lt;='Intersection Mileposts'!$G$10),"Y",IF(AND(H572&gt;='Intersection Mileposts'!$F$11,H572&lt;='Intersection Mileposts'!$G$11),"Y",IF(AND(H572&gt;='Intersection Mileposts'!$F$12,H572&lt;='Intersection Mileposts'!$G$12),"Y",IF(AND(H572&gt;='Intersection Mileposts'!$F$13,H572&lt;='Intersection Mileposts'!$G$13),"Y",IF(AND(H572&gt;='Intersection Mileposts'!$F$14,H572&lt;='Intersection Mileposts'!$G$14),"Y",IF(AND(H572&gt;='Intersection Mileposts'!$F$15,H572&lt;='Intersection Mileposts'!$G$15),"Y",IF(AND(H572&gt;='Intersection Mileposts'!$F$16,H572&lt;='Intersection Mileposts'!$G$16),"Y",IF(AND(H572&gt;='Intersection Mileposts'!$F$17,H572&lt;='Intersection Mileposts'!$G$17),"Y",IF(AND(H572&gt;='Intersection Mileposts'!$F$18,H572&lt;='Intersection Mileposts'!$G$18),"Y",IF(AND(H572&gt;='Intersection Mileposts'!$F$19,H572&lt;='Intersection Mileposts'!$G$19),"Y",IF(AND(H572&gt;='Intersection Mileposts'!$F$20,H572&lt;='Intersection Mileposts'!$G$20),"Y",IF(AND(H572&gt;='Intersection Mileposts'!$F$21,H572&lt;='Intersection Mileposts'!$G$21),"Y",IF(AND(H572&gt;='Intersection Mileposts'!$F$22,H572&lt;='Intersection Mileposts'!$G$22),"Y",IF(AND(H572&gt;='Intersection Mileposts'!$F$23,H572&lt;='Intersection Mileposts'!$G$23),"Y",IF(AND(H572&gt;='Intersection Mileposts'!$F$24,H572&lt;='Intersection Mileposts'!$G$24),"Y",IF(AND(H572&gt;='Intersection Mileposts'!$F$25,H572&lt;='Intersection Mileposts'!$G$25),"Y",IF(AND(H572&gt;='Intersection Mileposts'!$F$26,H572&lt;='Intersection Mileposts'!$G$26),"Y",IF(AND(H572&gt;='Intersection Mileposts'!$F$27,H572&lt;='Intersection Mileposts'!$G$27),"Y",IF(AND(H572&gt;='Intersection Mileposts'!$F$28,H572&lt;='Intersection Mileposts'!$G$28),"Y",IF(AND(H572&gt;='Intersection Mileposts'!$F$29,H572&lt;='Intersection Mileposts'!$G$29),"Y", IF(AND(H572&gt;='Intersection Mileposts'!$F$30,H572&lt;='Intersection Mileposts'!$G$30),"Y",IF(AND(H572&gt;='Intersection Mileposts'!$F$31,H572&lt;='Intersection Mileposts'!$G$31),"Y",IF(AND(H572&gt;='Intersection Mileposts'!$F$32,H572&lt;='Intersection Mileposts'!$G$32),"Y",IF(AND(H572&gt;='Intersection Mileposts'!$F$33,H572&lt;='Intersection Mileposts'!$G$33),"Y",IF(AND(H572&gt;='Intersection Mileposts'!$F$34,H572&lt;='Intersection Mileposts'!$G$34),"Y",IF(AND(H572&gt;='Intersection Mileposts'!$F$35,H572&lt;='Intersection Mileposts'!$G$35),"Y",IF(AND(H572&gt;='Intersection Mileposts'!$F$36,H572&lt;='Intersection Mileposts'!$G$36),"Y",IF(AND(H572&gt;='Intersection Mileposts'!$F$37,H572&lt;='Intersection Mileposts'!$G$37),"Y",IF(AND(H572&gt;='Intersection Mileposts'!$F$38,H572&lt;='Intersection Mileposts'!$G$38),"Y",IF(AND(H572&gt;='Intersection Mileposts'!$F$39,H572&lt;='Intersection Mileposts'!$G$39),"Y","N"))))))))))))))))))))))))))))))))))))</f>
        <v/>
      </c>
    </row>
    <row r="573" spans="1:46" x14ac:dyDescent="0.35">
      <c r="A573" s="271"/>
      <c r="B573" s="269"/>
      <c r="C573" s="270"/>
      <c r="D573" s="270"/>
      <c r="E573" s="270"/>
      <c r="F573" s="270"/>
      <c r="G573" s="272"/>
      <c r="H573" s="273"/>
      <c r="I573" s="271"/>
      <c r="J573" s="268"/>
      <c r="K573" s="268"/>
      <c r="L573" s="274"/>
      <c r="M573" s="275"/>
      <c r="N573" s="276"/>
      <c r="P573" s="291" t="str">
        <f>IF(R573 = "", "", COUNT($R$4:R573))</f>
        <v/>
      </c>
      <c r="Q573" s="291" t="str">
        <f t="shared" si="65"/>
        <v/>
      </c>
      <c r="R573" s="292" t="str">
        <f t="shared" si="66"/>
        <v/>
      </c>
      <c r="S573" s="293" t="str">
        <f t="shared" si="68"/>
        <v/>
      </c>
      <c r="T573" s="294" t="str">
        <f t="shared" si="69"/>
        <v/>
      </c>
      <c r="U573" s="295" t="str">
        <f t="shared" si="70"/>
        <v/>
      </c>
      <c r="V573" s="296" t="str">
        <f t="shared" si="71"/>
        <v/>
      </c>
      <c r="W573" s="8"/>
      <c r="AR573" s="2" t="str">
        <f t="shared" si="72"/>
        <v/>
      </c>
      <c r="AS573" s="2" t="str">
        <f t="shared" si="67"/>
        <v/>
      </c>
      <c r="AT573" s="2" t="str">
        <f>IF(AR573="","",IF(AND(H573&gt;='Intersection Mileposts'!$F$5,H573&lt;='Intersection Mileposts'!$G$5),"Y",IF(AND(H573&gt;='Intersection Mileposts'!$F$6,H573&lt;='Intersection Mileposts'!$G$6),"Y",IF(AND(H573&gt;='Intersection Mileposts'!$F$7,H573&lt;='Intersection Mileposts'!$G$7),"Y",IF(AND(H573&gt;='Intersection Mileposts'!$F$8,H573&lt;='Intersection Mileposts'!$G$8),"Y",IF(AND(H573&gt;='Intersection Mileposts'!$F$9,H573&lt;='Intersection Mileposts'!$G$9),"Y",IF(AND(H573&gt;='Intersection Mileposts'!$F$10,H573&lt;='Intersection Mileposts'!$G$10),"Y",IF(AND(H573&gt;='Intersection Mileposts'!$F$11,H573&lt;='Intersection Mileposts'!$G$11),"Y",IF(AND(H573&gt;='Intersection Mileposts'!$F$12,H573&lt;='Intersection Mileposts'!$G$12),"Y",IF(AND(H573&gt;='Intersection Mileposts'!$F$13,H573&lt;='Intersection Mileposts'!$G$13),"Y",IF(AND(H573&gt;='Intersection Mileposts'!$F$14,H573&lt;='Intersection Mileposts'!$G$14),"Y",IF(AND(H573&gt;='Intersection Mileposts'!$F$15,H573&lt;='Intersection Mileposts'!$G$15),"Y",IF(AND(H573&gt;='Intersection Mileposts'!$F$16,H573&lt;='Intersection Mileposts'!$G$16),"Y",IF(AND(H573&gt;='Intersection Mileposts'!$F$17,H573&lt;='Intersection Mileposts'!$G$17),"Y",IF(AND(H573&gt;='Intersection Mileposts'!$F$18,H573&lt;='Intersection Mileposts'!$G$18),"Y",IF(AND(H573&gt;='Intersection Mileposts'!$F$19,H573&lt;='Intersection Mileposts'!$G$19),"Y",IF(AND(H573&gt;='Intersection Mileposts'!$F$20,H573&lt;='Intersection Mileposts'!$G$20),"Y",IF(AND(H573&gt;='Intersection Mileposts'!$F$21,H573&lt;='Intersection Mileposts'!$G$21),"Y",IF(AND(H573&gt;='Intersection Mileposts'!$F$22,H573&lt;='Intersection Mileposts'!$G$22),"Y",IF(AND(H573&gt;='Intersection Mileposts'!$F$23,H573&lt;='Intersection Mileposts'!$G$23),"Y",IF(AND(H573&gt;='Intersection Mileposts'!$F$24,H573&lt;='Intersection Mileposts'!$G$24),"Y",IF(AND(H573&gt;='Intersection Mileposts'!$F$25,H573&lt;='Intersection Mileposts'!$G$25),"Y",IF(AND(H573&gt;='Intersection Mileposts'!$F$26,H573&lt;='Intersection Mileposts'!$G$26),"Y",IF(AND(H573&gt;='Intersection Mileposts'!$F$27,H573&lt;='Intersection Mileposts'!$G$27),"Y",IF(AND(H573&gt;='Intersection Mileposts'!$F$28,H573&lt;='Intersection Mileposts'!$G$28),"Y",IF(AND(H573&gt;='Intersection Mileposts'!$F$29,H573&lt;='Intersection Mileposts'!$G$29),"Y", IF(AND(H573&gt;='Intersection Mileposts'!$F$30,H573&lt;='Intersection Mileposts'!$G$30),"Y",IF(AND(H573&gt;='Intersection Mileposts'!$F$31,H573&lt;='Intersection Mileposts'!$G$31),"Y",IF(AND(H573&gt;='Intersection Mileposts'!$F$32,H573&lt;='Intersection Mileposts'!$G$32),"Y",IF(AND(H573&gt;='Intersection Mileposts'!$F$33,H573&lt;='Intersection Mileposts'!$G$33),"Y",IF(AND(H573&gt;='Intersection Mileposts'!$F$34,H573&lt;='Intersection Mileposts'!$G$34),"Y",IF(AND(H573&gt;='Intersection Mileposts'!$F$35,H573&lt;='Intersection Mileposts'!$G$35),"Y",IF(AND(H573&gt;='Intersection Mileposts'!$F$36,H573&lt;='Intersection Mileposts'!$G$36),"Y",IF(AND(H573&gt;='Intersection Mileposts'!$F$37,H573&lt;='Intersection Mileposts'!$G$37),"Y",IF(AND(H573&gt;='Intersection Mileposts'!$F$38,H573&lt;='Intersection Mileposts'!$G$38),"Y",IF(AND(H573&gt;='Intersection Mileposts'!$F$39,H573&lt;='Intersection Mileposts'!$G$39),"Y","N"))))))))))))))))))))))))))))))))))))</f>
        <v/>
      </c>
    </row>
    <row r="574" spans="1:46" x14ac:dyDescent="0.35">
      <c r="A574" s="271"/>
      <c r="B574" s="269"/>
      <c r="C574" s="270"/>
      <c r="D574" s="270"/>
      <c r="E574" s="270"/>
      <c r="F574" s="270"/>
      <c r="G574" s="272"/>
      <c r="H574" s="273"/>
      <c r="I574" s="271"/>
      <c r="J574" s="268"/>
      <c r="K574" s="268"/>
      <c r="L574" s="274"/>
      <c r="M574" s="275"/>
      <c r="N574" s="276"/>
      <c r="P574" s="291" t="str">
        <f>IF(R574 = "", "", COUNT($R$4:R574))</f>
        <v/>
      </c>
      <c r="Q574" s="291" t="str">
        <f t="shared" si="65"/>
        <v/>
      </c>
      <c r="R574" s="292" t="str">
        <f t="shared" si="66"/>
        <v/>
      </c>
      <c r="S574" s="293" t="str">
        <f t="shared" si="68"/>
        <v/>
      </c>
      <c r="T574" s="294" t="str">
        <f t="shared" si="69"/>
        <v/>
      </c>
      <c r="U574" s="295" t="str">
        <f t="shared" si="70"/>
        <v/>
      </c>
      <c r="V574" s="296" t="str">
        <f t="shared" si="71"/>
        <v/>
      </c>
      <c r="W574" s="8"/>
      <c r="AR574" s="2" t="str">
        <f t="shared" si="72"/>
        <v/>
      </c>
      <c r="AS574" s="2" t="str">
        <f t="shared" si="67"/>
        <v/>
      </c>
      <c r="AT574" s="2" t="str">
        <f>IF(AR574="","",IF(AND(H574&gt;='Intersection Mileposts'!$F$5,H574&lt;='Intersection Mileposts'!$G$5),"Y",IF(AND(H574&gt;='Intersection Mileposts'!$F$6,H574&lt;='Intersection Mileposts'!$G$6),"Y",IF(AND(H574&gt;='Intersection Mileposts'!$F$7,H574&lt;='Intersection Mileposts'!$G$7),"Y",IF(AND(H574&gt;='Intersection Mileposts'!$F$8,H574&lt;='Intersection Mileposts'!$G$8),"Y",IF(AND(H574&gt;='Intersection Mileposts'!$F$9,H574&lt;='Intersection Mileposts'!$G$9),"Y",IF(AND(H574&gt;='Intersection Mileposts'!$F$10,H574&lt;='Intersection Mileposts'!$G$10),"Y",IF(AND(H574&gt;='Intersection Mileposts'!$F$11,H574&lt;='Intersection Mileposts'!$G$11),"Y",IF(AND(H574&gt;='Intersection Mileposts'!$F$12,H574&lt;='Intersection Mileposts'!$G$12),"Y",IF(AND(H574&gt;='Intersection Mileposts'!$F$13,H574&lt;='Intersection Mileposts'!$G$13),"Y",IF(AND(H574&gt;='Intersection Mileposts'!$F$14,H574&lt;='Intersection Mileposts'!$G$14),"Y",IF(AND(H574&gt;='Intersection Mileposts'!$F$15,H574&lt;='Intersection Mileposts'!$G$15),"Y",IF(AND(H574&gt;='Intersection Mileposts'!$F$16,H574&lt;='Intersection Mileposts'!$G$16),"Y",IF(AND(H574&gt;='Intersection Mileposts'!$F$17,H574&lt;='Intersection Mileposts'!$G$17),"Y",IF(AND(H574&gt;='Intersection Mileposts'!$F$18,H574&lt;='Intersection Mileposts'!$G$18),"Y",IF(AND(H574&gt;='Intersection Mileposts'!$F$19,H574&lt;='Intersection Mileposts'!$G$19),"Y",IF(AND(H574&gt;='Intersection Mileposts'!$F$20,H574&lt;='Intersection Mileposts'!$G$20),"Y",IF(AND(H574&gt;='Intersection Mileposts'!$F$21,H574&lt;='Intersection Mileposts'!$G$21),"Y",IF(AND(H574&gt;='Intersection Mileposts'!$F$22,H574&lt;='Intersection Mileposts'!$G$22),"Y",IF(AND(H574&gt;='Intersection Mileposts'!$F$23,H574&lt;='Intersection Mileposts'!$G$23),"Y",IF(AND(H574&gt;='Intersection Mileposts'!$F$24,H574&lt;='Intersection Mileposts'!$G$24),"Y",IF(AND(H574&gt;='Intersection Mileposts'!$F$25,H574&lt;='Intersection Mileposts'!$G$25),"Y",IF(AND(H574&gt;='Intersection Mileposts'!$F$26,H574&lt;='Intersection Mileposts'!$G$26),"Y",IF(AND(H574&gt;='Intersection Mileposts'!$F$27,H574&lt;='Intersection Mileposts'!$G$27),"Y",IF(AND(H574&gt;='Intersection Mileposts'!$F$28,H574&lt;='Intersection Mileposts'!$G$28),"Y",IF(AND(H574&gt;='Intersection Mileposts'!$F$29,H574&lt;='Intersection Mileposts'!$G$29),"Y", IF(AND(H574&gt;='Intersection Mileposts'!$F$30,H574&lt;='Intersection Mileposts'!$G$30),"Y",IF(AND(H574&gt;='Intersection Mileposts'!$F$31,H574&lt;='Intersection Mileposts'!$G$31),"Y",IF(AND(H574&gt;='Intersection Mileposts'!$F$32,H574&lt;='Intersection Mileposts'!$G$32),"Y",IF(AND(H574&gt;='Intersection Mileposts'!$F$33,H574&lt;='Intersection Mileposts'!$G$33),"Y",IF(AND(H574&gt;='Intersection Mileposts'!$F$34,H574&lt;='Intersection Mileposts'!$G$34),"Y",IF(AND(H574&gt;='Intersection Mileposts'!$F$35,H574&lt;='Intersection Mileposts'!$G$35),"Y",IF(AND(H574&gt;='Intersection Mileposts'!$F$36,H574&lt;='Intersection Mileposts'!$G$36),"Y",IF(AND(H574&gt;='Intersection Mileposts'!$F$37,H574&lt;='Intersection Mileposts'!$G$37),"Y",IF(AND(H574&gt;='Intersection Mileposts'!$F$38,H574&lt;='Intersection Mileposts'!$G$38),"Y",IF(AND(H574&gt;='Intersection Mileposts'!$F$39,H574&lt;='Intersection Mileposts'!$G$39),"Y","N"))))))))))))))))))))))))))))))))))))</f>
        <v/>
      </c>
    </row>
    <row r="575" spans="1:46" x14ac:dyDescent="0.35">
      <c r="A575" s="271"/>
      <c r="B575" s="269"/>
      <c r="C575" s="270"/>
      <c r="D575" s="270"/>
      <c r="E575" s="270"/>
      <c r="F575" s="270"/>
      <c r="G575" s="272"/>
      <c r="H575" s="273"/>
      <c r="I575" s="271"/>
      <c r="J575" s="268"/>
      <c r="K575" s="268"/>
      <c r="L575" s="274"/>
      <c r="M575" s="275"/>
      <c r="N575" s="276"/>
      <c r="P575" s="291" t="str">
        <f>IF(R575 = "", "", COUNT($R$4:R575))</f>
        <v/>
      </c>
      <c r="Q575" s="291" t="str">
        <f t="shared" si="65"/>
        <v/>
      </c>
      <c r="R575" s="292" t="str">
        <f t="shared" si="66"/>
        <v/>
      </c>
      <c r="S575" s="293" t="str">
        <f t="shared" si="68"/>
        <v/>
      </c>
      <c r="T575" s="294" t="str">
        <f t="shared" si="69"/>
        <v/>
      </c>
      <c r="U575" s="295" t="str">
        <f t="shared" si="70"/>
        <v/>
      </c>
      <c r="V575" s="296" t="str">
        <f t="shared" si="71"/>
        <v/>
      </c>
      <c r="W575" s="8"/>
      <c r="AR575" s="2" t="str">
        <f t="shared" si="72"/>
        <v/>
      </c>
      <c r="AS575" s="2" t="str">
        <f t="shared" si="67"/>
        <v/>
      </c>
      <c r="AT575" s="2" t="str">
        <f>IF(AR575="","",IF(AND(H575&gt;='Intersection Mileposts'!$F$5,H575&lt;='Intersection Mileposts'!$G$5),"Y",IF(AND(H575&gt;='Intersection Mileposts'!$F$6,H575&lt;='Intersection Mileposts'!$G$6),"Y",IF(AND(H575&gt;='Intersection Mileposts'!$F$7,H575&lt;='Intersection Mileposts'!$G$7),"Y",IF(AND(H575&gt;='Intersection Mileposts'!$F$8,H575&lt;='Intersection Mileposts'!$G$8),"Y",IF(AND(H575&gt;='Intersection Mileposts'!$F$9,H575&lt;='Intersection Mileposts'!$G$9),"Y",IF(AND(H575&gt;='Intersection Mileposts'!$F$10,H575&lt;='Intersection Mileposts'!$G$10),"Y",IF(AND(H575&gt;='Intersection Mileposts'!$F$11,H575&lt;='Intersection Mileposts'!$G$11),"Y",IF(AND(H575&gt;='Intersection Mileposts'!$F$12,H575&lt;='Intersection Mileposts'!$G$12),"Y",IF(AND(H575&gt;='Intersection Mileposts'!$F$13,H575&lt;='Intersection Mileposts'!$G$13),"Y",IF(AND(H575&gt;='Intersection Mileposts'!$F$14,H575&lt;='Intersection Mileposts'!$G$14),"Y",IF(AND(H575&gt;='Intersection Mileposts'!$F$15,H575&lt;='Intersection Mileposts'!$G$15),"Y",IF(AND(H575&gt;='Intersection Mileposts'!$F$16,H575&lt;='Intersection Mileposts'!$G$16),"Y",IF(AND(H575&gt;='Intersection Mileposts'!$F$17,H575&lt;='Intersection Mileposts'!$G$17),"Y",IF(AND(H575&gt;='Intersection Mileposts'!$F$18,H575&lt;='Intersection Mileposts'!$G$18),"Y",IF(AND(H575&gt;='Intersection Mileposts'!$F$19,H575&lt;='Intersection Mileposts'!$G$19),"Y",IF(AND(H575&gt;='Intersection Mileposts'!$F$20,H575&lt;='Intersection Mileposts'!$G$20),"Y",IF(AND(H575&gt;='Intersection Mileposts'!$F$21,H575&lt;='Intersection Mileposts'!$G$21),"Y",IF(AND(H575&gt;='Intersection Mileposts'!$F$22,H575&lt;='Intersection Mileposts'!$G$22),"Y",IF(AND(H575&gt;='Intersection Mileposts'!$F$23,H575&lt;='Intersection Mileposts'!$G$23),"Y",IF(AND(H575&gt;='Intersection Mileposts'!$F$24,H575&lt;='Intersection Mileposts'!$G$24),"Y",IF(AND(H575&gt;='Intersection Mileposts'!$F$25,H575&lt;='Intersection Mileposts'!$G$25),"Y",IF(AND(H575&gt;='Intersection Mileposts'!$F$26,H575&lt;='Intersection Mileposts'!$G$26),"Y",IF(AND(H575&gt;='Intersection Mileposts'!$F$27,H575&lt;='Intersection Mileposts'!$G$27),"Y",IF(AND(H575&gt;='Intersection Mileposts'!$F$28,H575&lt;='Intersection Mileposts'!$G$28),"Y",IF(AND(H575&gt;='Intersection Mileposts'!$F$29,H575&lt;='Intersection Mileposts'!$G$29),"Y", IF(AND(H575&gt;='Intersection Mileposts'!$F$30,H575&lt;='Intersection Mileposts'!$G$30),"Y",IF(AND(H575&gt;='Intersection Mileposts'!$F$31,H575&lt;='Intersection Mileposts'!$G$31),"Y",IF(AND(H575&gt;='Intersection Mileposts'!$F$32,H575&lt;='Intersection Mileposts'!$G$32),"Y",IF(AND(H575&gt;='Intersection Mileposts'!$F$33,H575&lt;='Intersection Mileposts'!$G$33),"Y",IF(AND(H575&gt;='Intersection Mileposts'!$F$34,H575&lt;='Intersection Mileposts'!$G$34),"Y",IF(AND(H575&gt;='Intersection Mileposts'!$F$35,H575&lt;='Intersection Mileposts'!$G$35),"Y",IF(AND(H575&gt;='Intersection Mileposts'!$F$36,H575&lt;='Intersection Mileposts'!$G$36),"Y",IF(AND(H575&gt;='Intersection Mileposts'!$F$37,H575&lt;='Intersection Mileposts'!$G$37),"Y",IF(AND(H575&gt;='Intersection Mileposts'!$F$38,H575&lt;='Intersection Mileposts'!$G$38),"Y",IF(AND(H575&gt;='Intersection Mileposts'!$F$39,H575&lt;='Intersection Mileposts'!$G$39),"Y","N"))))))))))))))))))))))))))))))))))))</f>
        <v/>
      </c>
    </row>
    <row r="576" spans="1:46" x14ac:dyDescent="0.35">
      <c r="A576" s="271"/>
      <c r="B576" s="269"/>
      <c r="C576" s="270"/>
      <c r="D576" s="270"/>
      <c r="E576" s="270"/>
      <c r="F576" s="270"/>
      <c r="G576" s="272"/>
      <c r="H576" s="273"/>
      <c r="I576" s="271"/>
      <c r="J576" s="268"/>
      <c r="K576" s="268"/>
      <c r="L576" s="274"/>
      <c r="M576" s="275"/>
      <c r="N576" s="276"/>
      <c r="P576" s="291" t="str">
        <f>IF(R576 = "", "", COUNT($R$4:R576))</f>
        <v/>
      </c>
      <c r="Q576" s="291" t="str">
        <f t="shared" si="65"/>
        <v/>
      </c>
      <c r="R576" s="292" t="str">
        <f t="shared" si="66"/>
        <v/>
      </c>
      <c r="S576" s="293" t="str">
        <f t="shared" si="68"/>
        <v/>
      </c>
      <c r="T576" s="294" t="str">
        <f t="shared" si="69"/>
        <v/>
      </c>
      <c r="U576" s="295" t="str">
        <f t="shared" si="70"/>
        <v/>
      </c>
      <c r="V576" s="296" t="str">
        <f t="shared" si="71"/>
        <v/>
      </c>
      <c r="W576" s="8"/>
      <c r="AR576" s="2" t="str">
        <f t="shared" si="72"/>
        <v/>
      </c>
      <c r="AS576" s="2" t="str">
        <f t="shared" si="67"/>
        <v/>
      </c>
      <c r="AT576" s="2" t="str">
        <f>IF(AR576="","",IF(AND(H576&gt;='Intersection Mileposts'!$F$5,H576&lt;='Intersection Mileposts'!$G$5),"Y",IF(AND(H576&gt;='Intersection Mileposts'!$F$6,H576&lt;='Intersection Mileposts'!$G$6),"Y",IF(AND(H576&gt;='Intersection Mileposts'!$F$7,H576&lt;='Intersection Mileposts'!$G$7),"Y",IF(AND(H576&gt;='Intersection Mileposts'!$F$8,H576&lt;='Intersection Mileposts'!$G$8),"Y",IF(AND(H576&gt;='Intersection Mileposts'!$F$9,H576&lt;='Intersection Mileposts'!$G$9),"Y",IF(AND(H576&gt;='Intersection Mileposts'!$F$10,H576&lt;='Intersection Mileposts'!$G$10),"Y",IF(AND(H576&gt;='Intersection Mileposts'!$F$11,H576&lt;='Intersection Mileposts'!$G$11),"Y",IF(AND(H576&gt;='Intersection Mileposts'!$F$12,H576&lt;='Intersection Mileposts'!$G$12),"Y",IF(AND(H576&gt;='Intersection Mileposts'!$F$13,H576&lt;='Intersection Mileposts'!$G$13),"Y",IF(AND(H576&gt;='Intersection Mileposts'!$F$14,H576&lt;='Intersection Mileposts'!$G$14),"Y",IF(AND(H576&gt;='Intersection Mileposts'!$F$15,H576&lt;='Intersection Mileposts'!$G$15),"Y",IF(AND(H576&gt;='Intersection Mileposts'!$F$16,H576&lt;='Intersection Mileposts'!$G$16),"Y",IF(AND(H576&gt;='Intersection Mileposts'!$F$17,H576&lt;='Intersection Mileposts'!$G$17),"Y",IF(AND(H576&gt;='Intersection Mileposts'!$F$18,H576&lt;='Intersection Mileposts'!$G$18),"Y",IF(AND(H576&gt;='Intersection Mileposts'!$F$19,H576&lt;='Intersection Mileposts'!$G$19),"Y",IF(AND(H576&gt;='Intersection Mileposts'!$F$20,H576&lt;='Intersection Mileposts'!$G$20),"Y",IF(AND(H576&gt;='Intersection Mileposts'!$F$21,H576&lt;='Intersection Mileposts'!$G$21),"Y",IF(AND(H576&gt;='Intersection Mileposts'!$F$22,H576&lt;='Intersection Mileposts'!$G$22),"Y",IF(AND(H576&gt;='Intersection Mileposts'!$F$23,H576&lt;='Intersection Mileposts'!$G$23),"Y",IF(AND(H576&gt;='Intersection Mileposts'!$F$24,H576&lt;='Intersection Mileposts'!$G$24),"Y",IF(AND(H576&gt;='Intersection Mileposts'!$F$25,H576&lt;='Intersection Mileposts'!$G$25),"Y",IF(AND(H576&gt;='Intersection Mileposts'!$F$26,H576&lt;='Intersection Mileposts'!$G$26),"Y",IF(AND(H576&gt;='Intersection Mileposts'!$F$27,H576&lt;='Intersection Mileposts'!$G$27),"Y",IF(AND(H576&gt;='Intersection Mileposts'!$F$28,H576&lt;='Intersection Mileposts'!$G$28),"Y",IF(AND(H576&gt;='Intersection Mileposts'!$F$29,H576&lt;='Intersection Mileposts'!$G$29),"Y", IF(AND(H576&gt;='Intersection Mileposts'!$F$30,H576&lt;='Intersection Mileposts'!$G$30),"Y",IF(AND(H576&gt;='Intersection Mileposts'!$F$31,H576&lt;='Intersection Mileposts'!$G$31),"Y",IF(AND(H576&gt;='Intersection Mileposts'!$F$32,H576&lt;='Intersection Mileposts'!$G$32),"Y",IF(AND(H576&gt;='Intersection Mileposts'!$F$33,H576&lt;='Intersection Mileposts'!$G$33),"Y",IF(AND(H576&gt;='Intersection Mileposts'!$F$34,H576&lt;='Intersection Mileposts'!$G$34),"Y",IF(AND(H576&gt;='Intersection Mileposts'!$F$35,H576&lt;='Intersection Mileposts'!$G$35),"Y",IF(AND(H576&gt;='Intersection Mileposts'!$F$36,H576&lt;='Intersection Mileposts'!$G$36),"Y",IF(AND(H576&gt;='Intersection Mileposts'!$F$37,H576&lt;='Intersection Mileposts'!$G$37),"Y",IF(AND(H576&gt;='Intersection Mileposts'!$F$38,H576&lt;='Intersection Mileposts'!$G$38),"Y",IF(AND(H576&gt;='Intersection Mileposts'!$F$39,H576&lt;='Intersection Mileposts'!$G$39),"Y","N"))))))))))))))))))))))))))))))))))))</f>
        <v/>
      </c>
    </row>
    <row r="577" spans="1:46" x14ac:dyDescent="0.35">
      <c r="A577" s="271"/>
      <c r="B577" s="269"/>
      <c r="C577" s="270"/>
      <c r="D577" s="270"/>
      <c r="E577" s="270"/>
      <c r="F577" s="270"/>
      <c r="G577" s="272"/>
      <c r="H577" s="273"/>
      <c r="I577" s="271"/>
      <c r="J577" s="268"/>
      <c r="K577" s="268"/>
      <c r="L577" s="274"/>
      <c r="M577" s="275"/>
      <c r="N577" s="276"/>
      <c r="P577" s="291" t="str">
        <f>IF(R577 = "", "", COUNT($R$4:R577))</f>
        <v/>
      </c>
      <c r="Q577" s="291" t="str">
        <f t="shared" si="65"/>
        <v/>
      </c>
      <c r="R577" s="292" t="str">
        <f t="shared" si="66"/>
        <v/>
      </c>
      <c r="S577" s="293" t="str">
        <f t="shared" si="68"/>
        <v/>
      </c>
      <c r="T577" s="294" t="str">
        <f t="shared" si="69"/>
        <v/>
      </c>
      <c r="U577" s="295" t="str">
        <f t="shared" si="70"/>
        <v/>
      </c>
      <c r="V577" s="296" t="str">
        <f t="shared" si="71"/>
        <v/>
      </c>
      <c r="W577" s="8"/>
      <c r="AR577" s="2" t="str">
        <f t="shared" si="72"/>
        <v/>
      </c>
      <c r="AS577" s="2" t="str">
        <f t="shared" si="67"/>
        <v/>
      </c>
      <c r="AT577" s="2" t="str">
        <f>IF(AR577="","",IF(AND(H577&gt;='Intersection Mileposts'!$F$5,H577&lt;='Intersection Mileposts'!$G$5),"Y",IF(AND(H577&gt;='Intersection Mileposts'!$F$6,H577&lt;='Intersection Mileposts'!$G$6),"Y",IF(AND(H577&gt;='Intersection Mileposts'!$F$7,H577&lt;='Intersection Mileposts'!$G$7),"Y",IF(AND(H577&gt;='Intersection Mileposts'!$F$8,H577&lt;='Intersection Mileposts'!$G$8),"Y",IF(AND(H577&gt;='Intersection Mileposts'!$F$9,H577&lt;='Intersection Mileposts'!$G$9),"Y",IF(AND(H577&gt;='Intersection Mileposts'!$F$10,H577&lt;='Intersection Mileposts'!$G$10),"Y",IF(AND(H577&gt;='Intersection Mileposts'!$F$11,H577&lt;='Intersection Mileposts'!$G$11),"Y",IF(AND(H577&gt;='Intersection Mileposts'!$F$12,H577&lt;='Intersection Mileposts'!$G$12),"Y",IF(AND(H577&gt;='Intersection Mileposts'!$F$13,H577&lt;='Intersection Mileposts'!$G$13),"Y",IF(AND(H577&gt;='Intersection Mileposts'!$F$14,H577&lt;='Intersection Mileposts'!$G$14),"Y",IF(AND(H577&gt;='Intersection Mileposts'!$F$15,H577&lt;='Intersection Mileposts'!$G$15),"Y",IF(AND(H577&gt;='Intersection Mileposts'!$F$16,H577&lt;='Intersection Mileposts'!$G$16),"Y",IF(AND(H577&gt;='Intersection Mileposts'!$F$17,H577&lt;='Intersection Mileposts'!$G$17),"Y",IF(AND(H577&gt;='Intersection Mileposts'!$F$18,H577&lt;='Intersection Mileposts'!$G$18),"Y",IF(AND(H577&gt;='Intersection Mileposts'!$F$19,H577&lt;='Intersection Mileposts'!$G$19),"Y",IF(AND(H577&gt;='Intersection Mileposts'!$F$20,H577&lt;='Intersection Mileposts'!$G$20),"Y",IF(AND(H577&gt;='Intersection Mileposts'!$F$21,H577&lt;='Intersection Mileposts'!$G$21),"Y",IF(AND(H577&gt;='Intersection Mileposts'!$F$22,H577&lt;='Intersection Mileposts'!$G$22),"Y",IF(AND(H577&gt;='Intersection Mileposts'!$F$23,H577&lt;='Intersection Mileposts'!$G$23),"Y",IF(AND(H577&gt;='Intersection Mileposts'!$F$24,H577&lt;='Intersection Mileposts'!$G$24),"Y",IF(AND(H577&gt;='Intersection Mileposts'!$F$25,H577&lt;='Intersection Mileposts'!$G$25),"Y",IF(AND(H577&gt;='Intersection Mileposts'!$F$26,H577&lt;='Intersection Mileposts'!$G$26),"Y",IF(AND(H577&gt;='Intersection Mileposts'!$F$27,H577&lt;='Intersection Mileposts'!$G$27),"Y",IF(AND(H577&gt;='Intersection Mileposts'!$F$28,H577&lt;='Intersection Mileposts'!$G$28),"Y",IF(AND(H577&gt;='Intersection Mileposts'!$F$29,H577&lt;='Intersection Mileposts'!$G$29),"Y", IF(AND(H577&gt;='Intersection Mileposts'!$F$30,H577&lt;='Intersection Mileposts'!$G$30),"Y",IF(AND(H577&gt;='Intersection Mileposts'!$F$31,H577&lt;='Intersection Mileposts'!$G$31),"Y",IF(AND(H577&gt;='Intersection Mileposts'!$F$32,H577&lt;='Intersection Mileposts'!$G$32),"Y",IF(AND(H577&gt;='Intersection Mileposts'!$F$33,H577&lt;='Intersection Mileposts'!$G$33),"Y",IF(AND(H577&gt;='Intersection Mileposts'!$F$34,H577&lt;='Intersection Mileposts'!$G$34),"Y",IF(AND(H577&gt;='Intersection Mileposts'!$F$35,H577&lt;='Intersection Mileposts'!$G$35),"Y",IF(AND(H577&gt;='Intersection Mileposts'!$F$36,H577&lt;='Intersection Mileposts'!$G$36),"Y",IF(AND(H577&gt;='Intersection Mileposts'!$F$37,H577&lt;='Intersection Mileposts'!$G$37),"Y",IF(AND(H577&gt;='Intersection Mileposts'!$F$38,H577&lt;='Intersection Mileposts'!$G$38),"Y",IF(AND(H577&gt;='Intersection Mileposts'!$F$39,H577&lt;='Intersection Mileposts'!$G$39),"Y","N"))))))))))))))))))))))))))))))))))))</f>
        <v/>
      </c>
    </row>
    <row r="578" spans="1:46" x14ac:dyDescent="0.35">
      <c r="A578" s="271"/>
      <c r="B578" s="269"/>
      <c r="C578" s="270"/>
      <c r="D578" s="270"/>
      <c r="E578" s="270"/>
      <c r="F578" s="270"/>
      <c r="G578" s="272"/>
      <c r="H578" s="273"/>
      <c r="I578" s="271"/>
      <c r="J578" s="268"/>
      <c r="K578" s="268"/>
      <c r="L578" s="274"/>
      <c r="M578" s="275"/>
      <c r="N578" s="276"/>
      <c r="P578" s="291" t="str">
        <f>IF(R578 = "", "", COUNT($R$4:R578))</f>
        <v/>
      </c>
      <c r="Q578" s="291" t="str">
        <f t="shared" si="65"/>
        <v/>
      </c>
      <c r="R578" s="292" t="str">
        <f t="shared" si="66"/>
        <v/>
      </c>
      <c r="S578" s="293" t="str">
        <f t="shared" si="68"/>
        <v/>
      </c>
      <c r="T578" s="294" t="str">
        <f t="shared" si="69"/>
        <v/>
      </c>
      <c r="U578" s="295" t="str">
        <f t="shared" si="70"/>
        <v/>
      </c>
      <c r="V578" s="296" t="str">
        <f t="shared" si="71"/>
        <v/>
      </c>
      <c r="W578" s="8"/>
      <c r="AR578" s="2" t="str">
        <f t="shared" si="72"/>
        <v/>
      </c>
      <c r="AS578" s="2" t="str">
        <f t="shared" si="67"/>
        <v/>
      </c>
      <c r="AT578" s="2" t="str">
        <f>IF(AR578="","",IF(AND(H578&gt;='Intersection Mileposts'!$F$5,H578&lt;='Intersection Mileposts'!$G$5),"Y",IF(AND(H578&gt;='Intersection Mileposts'!$F$6,H578&lt;='Intersection Mileposts'!$G$6),"Y",IF(AND(H578&gt;='Intersection Mileposts'!$F$7,H578&lt;='Intersection Mileposts'!$G$7),"Y",IF(AND(H578&gt;='Intersection Mileposts'!$F$8,H578&lt;='Intersection Mileposts'!$G$8),"Y",IF(AND(H578&gt;='Intersection Mileposts'!$F$9,H578&lt;='Intersection Mileposts'!$G$9),"Y",IF(AND(H578&gt;='Intersection Mileposts'!$F$10,H578&lt;='Intersection Mileposts'!$G$10),"Y",IF(AND(H578&gt;='Intersection Mileposts'!$F$11,H578&lt;='Intersection Mileposts'!$G$11),"Y",IF(AND(H578&gt;='Intersection Mileposts'!$F$12,H578&lt;='Intersection Mileposts'!$G$12),"Y",IF(AND(H578&gt;='Intersection Mileposts'!$F$13,H578&lt;='Intersection Mileposts'!$G$13),"Y",IF(AND(H578&gt;='Intersection Mileposts'!$F$14,H578&lt;='Intersection Mileposts'!$G$14),"Y",IF(AND(H578&gt;='Intersection Mileposts'!$F$15,H578&lt;='Intersection Mileposts'!$G$15),"Y",IF(AND(H578&gt;='Intersection Mileposts'!$F$16,H578&lt;='Intersection Mileposts'!$G$16),"Y",IF(AND(H578&gt;='Intersection Mileposts'!$F$17,H578&lt;='Intersection Mileposts'!$G$17),"Y",IF(AND(H578&gt;='Intersection Mileposts'!$F$18,H578&lt;='Intersection Mileposts'!$G$18),"Y",IF(AND(H578&gt;='Intersection Mileposts'!$F$19,H578&lt;='Intersection Mileposts'!$G$19),"Y",IF(AND(H578&gt;='Intersection Mileposts'!$F$20,H578&lt;='Intersection Mileposts'!$G$20),"Y",IF(AND(H578&gt;='Intersection Mileposts'!$F$21,H578&lt;='Intersection Mileposts'!$G$21),"Y",IF(AND(H578&gt;='Intersection Mileposts'!$F$22,H578&lt;='Intersection Mileposts'!$G$22),"Y",IF(AND(H578&gt;='Intersection Mileposts'!$F$23,H578&lt;='Intersection Mileposts'!$G$23),"Y",IF(AND(H578&gt;='Intersection Mileposts'!$F$24,H578&lt;='Intersection Mileposts'!$G$24),"Y",IF(AND(H578&gt;='Intersection Mileposts'!$F$25,H578&lt;='Intersection Mileposts'!$G$25),"Y",IF(AND(H578&gt;='Intersection Mileposts'!$F$26,H578&lt;='Intersection Mileposts'!$G$26),"Y",IF(AND(H578&gt;='Intersection Mileposts'!$F$27,H578&lt;='Intersection Mileposts'!$G$27),"Y",IF(AND(H578&gt;='Intersection Mileposts'!$F$28,H578&lt;='Intersection Mileposts'!$G$28),"Y",IF(AND(H578&gt;='Intersection Mileposts'!$F$29,H578&lt;='Intersection Mileposts'!$G$29),"Y", IF(AND(H578&gt;='Intersection Mileposts'!$F$30,H578&lt;='Intersection Mileposts'!$G$30),"Y",IF(AND(H578&gt;='Intersection Mileposts'!$F$31,H578&lt;='Intersection Mileposts'!$G$31),"Y",IF(AND(H578&gt;='Intersection Mileposts'!$F$32,H578&lt;='Intersection Mileposts'!$G$32),"Y",IF(AND(H578&gt;='Intersection Mileposts'!$F$33,H578&lt;='Intersection Mileposts'!$G$33),"Y",IF(AND(H578&gt;='Intersection Mileposts'!$F$34,H578&lt;='Intersection Mileposts'!$G$34),"Y",IF(AND(H578&gt;='Intersection Mileposts'!$F$35,H578&lt;='Intersection Mileposts'!$G$35),"Y",IF(AND(H578&gt;='Intersection Mileposts'!$F$36,H578&lt;='Intersection Mileposts'!$G$36),"Y",IF(AND(H578&gt;='Intersection Mileposts'!$F$37,H578&lt;='Intersection Mileposts'!$G$37),"Y",IF(AND(H578&gt;='Intersection Mileposts'!$F$38,H578&lt;='Intersection Mileposts'!$G$38),"Y",IF(AND(H578&gt;='Intersection Mileposts'!$F$39,H578&lt;='Intersection Mileposts'!$G$39),"Y","N"))))))))))))))))))))))))))))))))))))</f>
        <v/>
      </c>
    </row>
    <row r="579" spans="1:46" x14ac:dyDescent="0.35">
      <c r="A579" s="271"/>
      <c r="B579" s="269"/>
      <c r="C579" s="270"/>
      <c r="D579" s="270"/>
      <c r="E579" s="270"/>
      <c r="F579" s="270"/>
      <c r="G579" s="272"/>
      <c r="H579" s="273"/>
      <c r="I579" s="271"/>
      <c r="J579" s="268"/>
      <c r="K579" s="268"/>
      <c r="L579" s="274"/>
      <c r="M579" s="275"/>
      <c r="N579" s="276"/>
      <c r="P579" s="291" t="str">
        <f>IF(R579 = "", "", COUNT($R$4:R579))</f>
        <v/>
      </c>
      <c r="Q579" s="291" t="str">
        <f t="shared" si="65"/>
        <v/>
      </c>
      <c r="R579" s="292" t="str">
        <f t="shared" si="66"/>
        <v/>
      </c>
      <c r="S579" s="293" t="str">
        <f t="shared" si="68"/>
        <v/>
      </c>
      <c r="T579" s="294" t="str">
        <f t="shared" si="69"/>
        <v/>
      </c>
      <c r="U579" s="295" t="str">
        <f t="shared" si="70"/>
        <v/>
      </c>
      <c r="V579" s="296" t="str">
        <f t="shared" si="71"/>
        <v/>
      </c>
      <c r="W579" s="8"/>
      <c r="AR579" s="2" t="str">
        <f t="shared" si="72"/>
        <v/>
      </c>
      <c r="AS579" s="2" t="str">
        <f t="shared" si="67"/>
        <v/>
      </c>
      <c r="AT579" s="2" t="str">
        <f>IF(AR579="","",IF(AND(H579&gt;='Intersection Mileposts'!$F$5,H579&lt;='Intersection Mileposts'!$G$5),"Y",IF(AND(H579&gt;='Intersection Mileposts'!$F$6,H579&lt;='Intersection Mileposts'!$G$6),"Y",IF(AND(H579&gt;='Intersection Mileposts'!$F$7,H579&lt;='Intersection Mileposts'!$G$7),"Y",IF(AND(H579&gt;='Intersection Mileposts'!$F$8,H579&lt;='Intersection Mileposts'!$G$8),"Y",IF(AND(H579&gt;='Intersection Mileposts'!$F$9,H579&lt;='Intersection Mileposts'!$G$9),"Y",IF(AND(H579&gt;='Intersection Mileposts'!$F$10,H579&lt;='Intersection Mileposts'!$G$10),"Y",IF(AND(H579&gt;='Intersection Mileposts'!$F$11,H579&lt;='Intersection Mileposts'!$G$11),"Y",IF(AND(H579&gt;='Intersection Mileposts'!$F$12,H579&lt;='Intersection Mileposts'!$G$12),"Y",IF(AND(H579&gt;='Intersection Mileposts'!$F$13,H579&lt;='Intersection Mileposts'!$G$13),"Y",IF(AND(H579&gt;='Intersection Mileposts'!$F$14,H579&lt;='Intersection Mileposts'!$G$14),"Y",IF(AND(H579&gt;='Intersection Mileposts'!$F$15,H579&lt;='Intersection Mileposts'!$G$15),"Y",IF(AND(H579&gt;='Intersection Mileposts'!$F$16,H579&lt;='Intersection Mileposts'!$G$16),"Y",IF(AND(H579&gt;='Intersection Mileposts'!$F$17,H579&lt;='Intersection Mileposts'!$G$17),"Y",IF(AND(H579&gt;='Intersection Mileposts'!$F$18,H579&lt;='Intersection Mileposts'!$G$18),"Y",IF(AND(H579&gt;='Intersection Mileposts'!$F$19,H579&lt;='Intersection Mileposts'!$G$19),"Y",IF(AND(H579&gt;='Intersection Mileposts'!$F$20,H579&lt;='Intersection Mileposts'!$G$20),"Y",IF(AND(H579&gt;='Intersection Mileposts'!$F$21,H579&lt;='Intersection Mileposts'!$G$21),"Y",IF(AND(H579&gt;='Intersection Mileposts'!$F$22,H579&lt;='Intersection Mileposts'!$G$22),"Y",IF(AND(H579&gt;='Intersection Mileposts'!$F$23,H579&lt;='Intersection Mileposts'!$G$23),"Y",IF(AND(H579&gt;='Intersection Mileposts'!$F$24,H579&lt;='Intersection Mileposts'!$G$24),"Y",IF(AND(H579&gt;='Intersection Mileposts'!$F$25,H579&lt;='Intersection Mileposts'!$G$25),"Y",IF(AND(H579&gt;='Intersection Mileposts'!$F$26,H579&lt;='Intersection Mileposts'!$G$26),"Y",IF(AND(H579&gt;='Intersection Mileposts'!$F$27,H579&lt;='Intersection Mileposts'!$G$27),"Y",IF(AND(H579&gt;='Intersection Mileposts'!$F$28,H579&lt;='Intersection Mileposts'!$G$28),"Y",IF(AND(H579&gt;='Intersection Mileposts'!$F$29,H579&lt;='Intersection Mileposts'!$G$29),"Y", IF(AND(H579&gt;='Intersection Mileposts'!$F$30,H579&lt;='Intersection Mileposts'!$G$30),"Y",IF(AND(H579&gt;='Intersection Mileposts'!$F$31,H579&lt;='Intersection Mileposts'!$G$31),"Y",IF(AND(H579&gt;='Intersection Mileposts'!$F$32,H579&lt;='Intersection Mileposts'!$G$32),"Y",IF(AND(H579&gt;='Intersection Mileposts'!$F$33,H579&lt;='Intersection Mileposts'!$G$33),"Y",IF(AND(H579&gt;='Intersection Mileposts'!$F$34,H579&lt;='Intersection Mileposts'!$G$34),"Y",IF(AND(H579&gt;='Intersection Mileposts'!$F$35,H579&lt;='Intersection Mileposts'!$G$35),"Y",IF(AND(H579&gt;='Intersection Mileposts'!$F$36,H579&lt;='Intersection Mileposts'!$G$36),"Y",IF(AND(H579&gt;='Intersection Mileposts'!$F$37,H579&lt;='Intersection Mileposts'!$G$37),"Y",IF(AND(H579&gt;='Intersection Mileposts'!$F$38,H579&lt;='Intersection Mileposts'!$G$38),"Y",IF(AND(H579&gt;='Intersection Mileposts'!$F$39,H579&lt;='Intersection Mileposts'!$G$39),"Y","N"))))))))))))))))))))))))))))))))))))</f>
        <v/>
      </c>
    </row>
    <row r="580" spans="1:46" x14ac:dyDescent="0.35">
      <c r="A580" s="271"/>
      <c r="B580" s="269"/>
      <c r="C580" s="270"/>
      <c r="D580" s="270"/>
      <c r="E580" s="270"/>
      <c r="F580" s="270"/>
      <c r="G580" s="272"/>
      <c r="H580" s="273"/>
      <c r="I580" s="271"/>
      <c r="J580" s="268"/>
      <c r="K580" s="268"/>
      <c r="L580" s="274"/>
      <c r="M580" s="275"/>
      <c r="N580" s="276"/>
      <c r="P580" s="291" t="str">
        <f>IF(R580 = "", "", COUNT($R$4:R580))</f>
        <v/>
      </c>
      <c r="Q580" s="291" t="str">
        <f t="shared" ref="Q580:Q643" si="73">IF(B580="", "", YEAR(B580))</f>
        <v/>
      </c>
      <c r="R580" s="292" t="str">
        <f t="shared" ref="R580:R643" si="74">IF(A580="", "", IF(G580="",1,IF(G580="O",1,IF(G580="C",8.4,IF(G580="B",8.4,IF(G580="A",76.8,IF(G580="K",76.8,"ERR")))))))</f>
        <v/>
      </c>
      <c r="S580" s="293" t="str">
        <f t="shared" si="68"/>
        <v/>
      </c>
      <c r="T580" s="294" t="str">
        <f t="shared" si="69"/>
        <v/>
      </c>
      <c r="U580" s="295" t="str">
        <f t="shared" si="70"/>
        <v/>
      </c>
      <c r="V580" s="296" t="str">
        <f t="shared" si="71"/>
        <v/>
      </c>
      <c r="W580" s="8"/>
      <c r="AR580" s="2" t="str">
        <f t="shared" si="72"/>
        <v/>
      </c>
      <c r="AS580" s="2" t="str">
        <f t="shared" ref="AS580:AS643" si="75">IF(OR(M580="Y",N580="Y"),"Y","")</f>
        <v/>
      </c>
      <c r="AT580" s="2" t="str">
        <f>IF(AR580="","",IF(AND(H580&gt;='Intersection Mileposts'!$F$5,H580&lt;='Intersection Mileposts'!$G$5),"Y",IF(AND(H580&gt;='Intersection Mileposts'!$F$6,H580&lt;='Intersection Mileposts'!$G$6),"Y",IF(AND(H580&gt;='Intersection Mileposts'!$F$7,H580&lt;='Intersection Mileposts'!$G$7),"Y",IF(AND(H580&gt;='Intersection Mileposts'!$F$8,H580&lt;='Intersection Mileposts'!$G$8),"Y",IF(AND(H580&gt;='Intersection Mileposts'!$F$9,H580&lt;='Intersection Mileposts'!$G$9),"Y",IF(AND(H580&gt;='Intersection Mileposts'!$F$10,H580&lt;='Intersection Mileposts'!$G$10),"Y",IF(AND(H580&gt;='Intersection Mileposts'!$F$11,H580&lt;='Intersection Mileposts'!$G$11),"Y",IF(AND(H580&gt;='Intersection Mileposts'!$F$12,H580&lt;='Intersection Mileposts'!$G$12),"Y",IF(AND(H580&gt;='Intersection Mileposts'!$F$13,H580&lt;='Intersection Mileposts'!$G$13),"Y",IF(AND(H580&gt;='Intersection Mileposts'!$F$14,H580&lt;='Intersection Mileposts'!$G$14),"Y",IF(AND(H580&gt;='Intersection Mileposts'!$F$15,H580&lt;='Intersection Mileposts'!$G$15),"Y",IF(AND(H580&gt;='Intersection Mileposts'!$F$16,H580&lt;='Intersection Mileposts'!$G$16),"Y",IF(AND(H580&gt;='Intersection Mileposts'!$F$17,H580&lt;='Intersection Mileposts'!$G$17),"Y",IF(AND(H580&gt;='Intersection Mileposts'!$F$18,H580&lt;='Intersection Mileposts'!$G$18),"Y",IF(AND(H580&gt;='Intersection Mileposts'!$F$19,H580&lt;='Intersection Mileposts'!$G$19),"Y",IF(AND(H580&gt;='Intersection Mileposts'!$F$20,H580&lt;='Intersection Mileposts'!$G$20),"Y",IF(AND(H580&gt;='Intersection Mileposts'!$F$21,H580&lt;='Intersection Mileposts'!$G$21),"Y",IF(AND(H580&gt;='Intersection Mileposts'!$F$22,H580&lt;='Intersection Mileposts'!$G$22),"Y",IF(AND(H580&gt;='Intersection Mileposts'!$F$23,H580&lt;='Intersection Mileposts'!$G$23),"Y",IF(AND(H580&gt;='Intersection Mileposts'!$F$24,H580&lt;='Intersection Mileposts'!$G$24),"Y",IF(AND(H580&gt;='Intersection Mileposts'!$F$25,H580&lt;='Intersection Mileposts'!$G$25),"Y",IF(AND(H580&gt;='Intersection Mileposts'!$F$26,H580&lt;='Intersection Mileposts'!$G$26),"Y",IF(AND(H580&gt;='Intersection Mileposts'!$F$27,H580&lt;='Intersection Mileposts'!$G$27),"Y",IF(AND(H580&gt;='Intersection Mileposts'!$F$28,H580&lt;='Intersection Mileposts'!$G$28),"Y",IF(AND(H580&gt;='Intersection Mileposts'!$F$29,H580&lt;='Intersection Mileposts'!$G$29),"Y", IF(AND(H580&gt;='Intersection Mileposts'!$F$30,H580&lt;='Intersection Mileposts'!$G$30),"Y",IF(AND(H580&gt;='Intersection Mileposts'!$F$31,H580&lt;='Intersection Mileposts'!$G$31),"Y",IF(AND(H580&gt;='Intersection Mileposts'!$F$32,H580&lt;='Intersection Mileposts'!$G$32),"Y",IF(AND(H580&gt;='Intersection Mileposts'!$F$33,H580&lt;='Intersection Mileposts'!$G$33),"Y",IF(AND(H580&gt;='Intersection Mileposts'!$F$34,H580&lt;='Intersection Mileposts'!$G$34),"Y",IF(AND(H580&gt;='Intersection Mileposts'!$F$35,H580&lt;='Intersection Mileposts'!$G$35),"Y",IF(AND(H580&gt;='Intersection Mileposts'!$F$36,H580&lt;='Intersection Mileposts'!$G$36),"Y",IF(AND(H580&gt;='Intersection Mileposts'!$F$37,H580&lt;='Intersection Mileposts'!$G$37),"Y",IF(AND(H580&gt;='Intersection Mileposts'!$F$38,H580&lt;='Intersection Mileposts'!$G$38),"Y",IF(AND(H580&gt;='Intersection Mileposts'!$F$39,H580&lt;='Intersection Mileposts'!$G$39),"Y","N"))))))))))))))))))))))))))))))))))))</f>
        <v/>
      </c>
    </row>
    <row r="581" spans="1:46" x14ac:dyDescent="0.35">
      <c r="A581" s="271"/>
      <c r="B581" s="269"/>
      <c r="C581" s="270"/>
      <c r="D581" s="270"/>
      <c r="E581" s="270"/>
      <c r="F581" s="270"/>
      <c r="G581" s="272"/>
      <c r="H581" s="273"/>
      <c r="I581" s="271"/>
      <c r="J581" s="268"/>
      <c r="K581" s="268"/>
      <c r="L581" s="274"/>
      <c r="M581" s="275"/>
      <c r="N581" s="276"/>
      <c r="P581" s="291" t="str">
        <f>IF(R581 = "", "", COUNT($R$4:R581))</f>
        <v/>
      </c>
      <c r="Q581" s="291" t="str">
        <f t="shared" si="73"/>
        <v/>
      </c>
      <c r="R581" s="292" t="str">
        <f t="shared" si="74"/>
        <v/>
      </c>
      <c r="S581" s="293" t="str">
        <f t="shared" ref="S581:S644" si="76">IF(M581&lt;&gt;"",R581,"")</f>
        <v/>
      </c>
      <c r="T581" s="294" t="str">
        <f t="shared" ref="T581:T644" si="77">IF(IF(M581&lt;&gt;"",G581,"")=0, "O", IF(M581&lt;&gt;"",G581,""))</f>
        <v/>
      </c>
      <c r="U581" s="295" t="str">
        <f t="shared" ref="U581:U644" si="78">IF(N581&lt;&gt;"",R581,"")</f>
        <v/>
      </c>
      <c r="V581" s="296" t="str">
        <f t="shared" ref="V581:V644" si="79">IF(IF(N581&lt;&gt;"",G581,"")=0, "O", IF(N581&lt;&gt;"",G581,""))</f>
        <v/>
      </c>
      <c r="W581" s="8"/>
      <c r="AR581" s="2" t="str">
        <f t="shared" ref="AR581:AR644" si="80">IF(P581&gt;0, P581, "")</f>
        <v/>
      </c>
      <c r="AS581" s="2" t="str">
        <f t="shared" si="75"/>
        <v/>
      </c>
      <c r="AT581" s="2" t="str">
        <f>IF(AR581="","",IF(AND(H581&gt;='Intersection Mileposts'!$F$5,H581&lt;='Intersection Mileposts'!$G$5),"Y",IF(AND(H581&gt;='Intersection Mileposts'!$F$6,H581&lt;='Intersection Mileposts'!$G$6),"Y",IF(AND(H581&gt;='Intersection Mileposts'!$F$7,H581&lt;='Intersection Mileposts'!$G$7),"Y",IF(AND(H581&gt;='Intersection Mileposts'!$F$8,H581&lt;='Intersection Mileposts'!$G$8),"Y",IF(AND(H581&gt;='Intersection Mileposts'!$F$9,H581&lt;='Intersection Mileposts'!$G$9),"Y",IF(AND(H581&gt;='Intersection Mileposts'!$F$10,H581&lt;='Intersection Mileposts'!$G$10),"Y",IF(AND(H581&gt;='Intersection Mileposts'!$F$11,H581&lt;='Intersection Mileposts'!$G$11),"Y",IF(AND(H581&gt;='Intersection Mileposts'!$F$12,H581&lt;='Intersection Mileposts'!$G$12),"Y",IF(AND(H581&gt;='Intersection Mileposts'!$F$13,H581&lt;='Intersection Mileposts'!$G$13),"Y",IF(AND(H581&gt;='Intersection Mileposts'!$F$14,H581&lt;='Intersection Mileposts'!$G$14),"Y",IF(AND(H581&gt;='Intersection Mileposts'!$F$15,H581&lt;='Intersection Mileposts'!$G$15),"Y",IF(AND(H581&gt;='Intersection Mileposts'!$F$16,H581&lt;='Intersection Mileposts'!$G$16),"Y",IF(AND(H581&gt;='Intersection Mileposts'!$F$17,H581&lt;='Intersection Mileposts'!$G$17),"Y",IF(AND(H581&gt;='Intersection Mileposts'!$F$18,H581&lt;='Intersection Mileposts'!$G$18),"Y",IF(AND(H581&gt;='Intersection Mileposts'!$F$19,H581&lt;='Intersection Mileposts'!$G$19),"Y",IF(AND(H581&gt;='Intersection Mileposts'!$F$20,H581&lt;='Intersection Mileposts'!$G$20),"Y",IF(AND(H581&gt;='Intersection Mileposts'!$F$21,H581&lt;='Intersection Mileposts'!$G$21),"Y",IF(AND(H581&gt;='Intersection Mileposts'!$F$22,H581&lt;='Intersection Mileposts'!$G$22),"Y",IF(AND(H581&gt;='Intersection Mileposts'!$F$23,H581&lt;='Intersection Mileposts'!$G$23),"Y",IF(AND(H581&gt;='Intersection Mileposts'!$F$24,H581&lt;='Intersection Mileposts'!$G$24),"Y",IF(AND(H581&gt;='Intersection Mileposts'!$F$25,H581&lt;='Intersection Mileposts'!$G$25),"Y",IF(AND(H581&gt;='Intersection Mileposts'!$F$26,H581&lt;='Intersection Mileposts'!$G$26),"Y",IF(AND(H581&gt;='Intersection Mileposts'!$F$27,H581&lt;='Intersection Mileposts'!$G$27),"Y",IF(AND(H581&gt;='Intersection Mileposts'!$F$28,H581&lt;='Intersection Mileposts'!$G$28),"Y",IF(AND(H581&gt;='Intersection Mileposts'!$F$29,H581&lt;='Intersection Mileposts'!$G$29),"Y", IF(AND(H581&gt;='Intersection Mileposts'!$F$30,H581&lt;='Intersection Mileposts'!$G$30),"Y",IF(AND(H581&gt;='Intersection Mileposts'!$F$31,H581&lt;='Intersection Mileposts'!$G$31),"Y",IF(AND(H581&gt;='Intersection Mileposts'!$F$32,H581&lt;='Intersection Mileposts'!$G$32),"Y",IF(AND(H581&gt;='Intersection Mileposts'!$F$33,H581&lt;='Intersection Mileposts'!$G$33),"Y",IF(AND(H581&gt;='Intersection Mileposts'!$F$34,H581&lt;='Intersection Mileposts'!$G$34),"Y",IF(AND(H581&gt;='Intersection Mileposts'!$F$35,H581&lt;='Intersection Mileposts'!$G$35),"Y",IF(AND(H581&gt;='Intersection Mileposts'!$F$36,H581&lt;='Intersection Mileposts'!$G$36),"Y",IF(AND(H581&gt;='Intersection Mileposts'!$F$37,H581&lt;='Intersection Mileposts'!$G$37),"Y",IF(AND(H581&gt;='Intersection Mileposts'!$F$38,H581&lt;='Intersection Mileposts'!$G$38),"Y",IF(AND(H581&gt;='Intersection Mileposts'!$F$39,H581&lt;='Intersection Mileposts'!$G$39),"Y","N"))))))))))))))))))))))))))))))))))))</f>
        <v/>
      </c>
    </row>
    <row r="582" spans="1:46" x14ac:dyDescent="0.35">
      <c r="A582" s="271"/>
      <c r="B582" s="269"/>
      <c r="C582" s="270"/>
      <c r="D582" s="270"/>
      <c r="E582" s="270"/>
      <c r="F582" s="270"/>
      <c r="G582" s="272"/>
      <c r="H582" s="273"/>
      <c r="I582" s="271"/>
      <c r="J582" s="268"/>
      <c r="K582" s="268"/>
      <c r="L582" s="274"/>
      <c r="M582" s="275"/>
      <c r="N582" s="276"/>
      <c r="P582" s="291" t="str">
        <f>IF(R582 = "", "", COUNT($R$4:R582))</f>
        <v/>
      </c>
      <c r="Q582" s="291" t="str">
        <f t="shared" si="73"/>
        <v/>
      </c>
      <c r="R582" s="292" t="str">
        <f t="shared" si="74"/>
        <v/>
      </c>
      <c r="S582" s="293" t="str">
        <f t="shared" si="76"/>
        <v/>
      </c>
      <c r="T582" s="294" t="str">
        <f t="shared" si="77"/>
        <v/>
      </c>
      <c r="U582" s="295" t="str">
        <f t="shared" si="78"/>
        <v/>
      </c>
      <c r="V582" s="296" t="str">
        <f t="shared" si="79"/>
        <v/>
      </c>
      <c r="W582" s="8"/>
      <c r="AR582" s="2" t="str">
        <f t="shared" si="80"/>
        <v/>
      </c>
      <c r="AS582" s="2" t="str">
        <f t="shared" si="75"/>
        <v/>
      </c>
      <c r="AT582" s="2" t="str">
        <f>IF(AR582="","",IF(AND(H582&gt;='Intersection Mileposts'!$F$5,H582&lt;='Intersection Mileposts'!$G$5),"Y",IF(AND(H582&gt;='Intersection Mileposts'!$F$6,H582&lt;='Intersection Mileposts'!$G$6),"Y",IF(AND(H582&gt;='Intersection Mileposts'!$F$7,H582&lt;='Intersection Mileposts'!$G$7),"Y",IF(AND(H582&gt;='Intersection Mileposts'!$F$8,H582&lt;='Intersection Mileposts'!$G$8),"Y",IF(AND(H582&gt;='Intersection Mileposts'!$F$9,H582&lt;='Intersection Mileposts'!$G$9),"Y",IF(AND(H582&gt;='Intersection Mileposts'!$F$10,H582&lt;='Intersection Mileposts'!$G$10),"Y",IF(AND(H582&gt;='Intersection Mileposts'!$F$11,H582&lt;='Intersection Mileposts'!$G$11),"Y",IF(AND(H582&gt;='Intersection Mileposts'!$F$12,H582&lt;='Intersection Mileposts'!$G$12),"Y",IF(AND(H582&gt;='Intersection Mileposts'!$F$13,H582&lt;='Intersection Mileposts'!$G$13),"Y",IF(AND(H582&gt;='Intersection Mileposts'!$F$14,H582&lt;='Intersection Mileposts'!$G$14),"Y",IF(AND(H582&gt;='Intersection Mileposts'!$F$15,H582&lt;='Intersection Mileposts'!$G$15),"Y",IF(AND(H582&gt;='Intersection Mileposts'!$F$16,H582&lt;='Intersection Mileposts'!$G$16),"Y",IF(AND(H582&gt;='Intersection Mileposts'!$F$17,H582&lt;='Intersection Mileposts'!$G$17),"Y",IF(AND(H582&gt;='Intersection Mileposts'!$F$18,H582&lt;='Intersection Mileposts'!$G$18),"Y",IF(AND(H582&gt;='Intersection Mileposts'!$F$19,H582&lt;='Intersection Mileposts'!$G$19),"Y",IF(AND(H582&gt;='Intersection Mileposts'!$F$20,H582&lt;='Intersection Mileposts'!$G$20),"Y",IF(AND(H582&gt;='Intersection Mileposts'!$F$21,H582&lt;='Intersection Mileposts'!$G$21),"Y",IF(AND(H582&gt;='Intersection Mileposts'!$F$22,H582&lt;='Intersection Mileposts'!$G$22),"Y",IF(AND(H582&gt;='Intersection Mileposts'!$F$23,H582&lt;='Intersection Mileposts'!$G$23),"Y",IF(AND(H582&gt;='Intersection Mileposts'!$F$24,H582&lt;='Intersection Mileposts'!$G$24),"Y",IF(AND(H582&gt;='Intersection Mileposts'!$F$25,H582&lt;='Intersection Mileposts'!$G$25),"Y",IF(AND(H582&gt;='Intersection Mileposts'!$F$26,H582&lt;='Intersection Mileposts'!$G$26),"Y",IF(AND(H582&gt;='Intersection Mileposts'!$F$27,H582&lt;='Intersection Mileposts'!$G$27),"Y",IF(AND(H582&gt;='Intersection Mileposts'!$F$28,H582&lt;='Intersection Mileposts'!$G$28),"Y",IF(AND(H582&gt;='Intersection Mileposts'!$F$29,H582&lt;='Intersection Mileposts'!$G$29),"Y", IF(AND(H582&gt;='Intersection Mileposts'!$F$30,H582&lt;='Intersection Mileposts'!$G$30),"Y",IF(AND(H582&gt;='Intersection Mileposts'!$F$31,H582&lt;='Intersection Mileposts'!$G$31),"Y",IF(AND(H582&gt;='Intersection Mileposts'!$F$32,H582&lt;='Intersection Mileposts'!$G$32),"Y",IF(AND(H582&gt;='Intersection Mileposts'!$F$33,H582&lt;='Intersection Mileposts'!$G$33),"Y",IF(AND(H582&gt;='Intersection Mileposts'!$F$34,H582&lt;='Intersection Mileposts'!$G$34),"Y",IF(AND(H582&gt;='Intersection Mileposts'!$F$35,H582&lt;='Intersection Mileposts'!$G$35),"Y",IF(AND(H582&gt;='Intersection Mileposts'!$F$36,H582&lt;='Intersection Mileposts'!$G$36),"Y",IF(AND(H582&gt;='Intersection Mileposts'!$F$37,H582&lt;='Intersection Mileposts'!$G$37),"Y",IF(AND(H582&gt;='Intersection Mileposts'!$F$38,H582&lt;='Intersection Mileposts'!$G$38),"Y",IF(AND(H582&gt;='Intersection Mileposts'!$F$39,H582&lt;='Intersection Mileposts'!$G$39),"Y","N"))))))))))))))))))))))))))))))))))))</f>
        <v/>
      </c>
    </row>
    <row r="583" spans="1:46" x14ac:dyDescent="0.35">
      <c r="A583" s="271"/>
      <c r="B583" s="269"/>
      <c r="C583" s="270"/>
      <c r="D583" s="270"/>
      <c r="E583" s="270"/>
      <c r="F583" s="270"/>
      <c r="G583" s="272"/>
      <c r="H583" s="273"/>
      <c r="I583" s="271"/>
      <c r="J583" s="268"/>
      <c r="K583" s="268"/>
      <c r="L583" s="274"/>
      <c r="M583" s="275"/>
      <c r="N583" s="276"/>
      <c r="P583" s="291" t="str">
        <f>IF(R583 = "", "", COUNT($R$4:R583))</f>
        <v/>
      </c>
      <c r="Q583" s="291" t="str">
        <f t="shared" si="73"/>
        <v/>
      </c>
      <c r="R583" s="292" t="str">
        <f t="shared" si="74"/>
        <v/>
      </c>
      <c r="S583" s="293" t="str">
        <f t="shared" si="76"/>
        <v/>
      </c>
      <c r="T583" s="294" t="str">
        <f t="shared" si="77"/>
        <v/>
      </c>
      <c r="U583" s="295" t="str">
        <f t="shared" si="78"/>
        <v/>
      </c>
      <c r="V583" s="296" t="str">
        <f t="shared" si="79"/>
        <v/>
      </c>
      <c r="W583" s="8"/>
      <c r="AR583" s="2" t="str">
        <f t="shared" si="80"/>
        <v/>
      </c>
      <c r="AS583" s="2" t="str">
        <f t="shared" si="75"/>
        <v/>
      </c>
      <c r="AT583" s="2" t="str">
        <f>IF(AR583="","",IF(AND(H583&gt;='Intersection Mileposts'!$F$5,H583&lt;='Intersection Mileposts'!$G$5),"Y",IF(AND(H583&gt;='Intersection Mileposts'!$F$6,H583&lt;='Intersection Mileposts'!$G$6),"Y",IF(AND(H583&gt;='Intersection Mileposts'!$F$7,H583&lt;='Intersection Mileposts'!$G$7),"Y",IF(AND(H583&gt;='Intersection Mileposts'!$F$8,H583&lt;='Intersection Mileposts'!$G$8),"Y",IF(AND(H583&gt;='Intersection Mileposts'!$F$9,H583&lt;='Intersection Mileposts'!$G$9),"Y",IF(AND(H583&gt;='Intersection Mileposts'!$F$10,H583&lt;='Intersection Mileposts'!$G$10),"Y",IF(AND(H583&gt;='Intersection Mileposts'!$F$11,H583&lt;='Intersection Mileposts'!$G$11),"Y",IF(AND(H583&gt;='Intersection Mileposts'!$F$12,H583&lt;='Intersection Mileposts'!$G$12),"Y",IF(AND(H583&gt;='Intersection Mileposts'!$F$13,H583&lt;='Intersection Mileposts'!$G$13),"Y",IF(AND(H583&gt;='Intersection Mileposts'!$F$14,H583&lt;='Intersection Mileposts'!$G$14),"Y",IF(AND(H583&gt;='Intersection Mileposts'!$F$15,H583&lt;='Intersection Mileposts'!$G$15),"Y",IF(AND(H583&gt;='Intersection Mileposts'!$F$16,H583&lt;='Intersection Mileposts'!$G$16),"Y",IF(AND(H583&gt;='Intersection Mileposts'!$F$17,H583&lt;='Intersection Mileposts'!$G$17),"Y",IF(AND(H583&gt;='Intersection Mileposts'!$F$18,H583&lt;='Intersection Mileposts'!$G$18),"Y",IF(AND(H583&gt;='Intersection Mileposts'!$F$19,H583&lt;='Intersection Mileposts'!$G$19),"Y",IF(AND(H583&gt;='Intersection Mileposts'!$F$20,H583&lt;='Intersection Mileposts'!$G$20),"Y",IF(AND(H583&gt;='Intersection Mileposts'!$F$21,H583&lt;='Intersection Mileposts'!$G$21),"Y",IF(AND(H583&gt;='Intersection Mileposts'!$F$22,H583&lt;='Intersection Mileposts'!$G$22),"Y",IF(AND(H583&gt;='Intersection Mileposts'!$F$23,H583&lt;='Intersection Mileposts'!$G$23),"Y",IF(AND(H583&gt;='Intersection Mileposts'!$F$24,H583&lt;='Intersection Mileposts'!$G$24),"Y",IF(AND(H583&gt;='Intersection Mileposts'!$F$25,H583&lt;='Intersection Mileposts'!$G$25),"Y",IF(AND(H583&gt;='Intersection Mileposts'!$F$26,H583&lt;='Intersection Mileposts'!$G$26),"Y",IF(AND(H583&gt;='Intersection Mileposts'!$F$27,H583&lt;='Intersection Mileposts'!$G$27),"Y",IF(AND(H583&gt;='Intersection Mileposts'!$F$28,H583&lt;='Intersection Mileposts'!$G$28),"Y",IF(AND(H583&gt;='Intersection Mileposts'!$F$29,H583&lt;='Intersection Mileposts'!$G$29),"Y", IF(AND(H583&gt;='Intersection Mileposts'!$F$30,H583&lt;='Intersection Mileposts'!$G$30),"Y",IF(AND(H583&gt;='Intersection Mileposts'!$F$31,H583&lt;='Intersection Mileposts'!$G$31),"Y",IF(AND(H583&gt;='Intersection Mileposts'!$F$32,H583&lt;='Intersection Mileposts'!$G$32),"Y",IF(AND(H583&gt;='Intersection Mileposts'!$F$33,H583&lt;='Intersection Mileposts'!$G$33),"Y",IF(AND(H583&gt;='Intersection Mileposts'!$F$34,H583&lt;='Intersection Mileposts'!$G$34),"Y",IF(AND(H583&gt;='Intersection Mileposts'!$F$35,H583&lt;='Intersection Mileposts'!$G$35),"Y",IF(AND(H583&gt;='Intersection Mileposts'!$F$36,H583&lt;='Intersection Mileposts'!$G$36),"Y",IF(AND(H583&gt;='Intersection Mileposts'!$F$37,H583&lt;='Intersection Mileposts'!$G$37),"Y",IF(AND(H583&gt;='Intersection Mileposts'!$F$38,H583&lt;='Intersection Mileposts'!$G$38),"Y",IF(AND(H583&gt;='Intersection Mileposts'!$F$39,H583&lt;='Intersection Mileposts'!$G$39),"Y","N"))))))))))))))))))))))))))))))))))))</f>
        <v/>
      </c>
    </row>
    <row r="584" spans="1:46" x14ac:dyDescent="0.35">
      <c r="A584" s="271"/>
      <c r="B584" s="269"/>
      <c r="C584" s="270"/>
      <c r="D584" s="270"/>
      <c r="E584" s="270"/>
      <c r="F584" s="270"/>
      <c r="G584" s="272"/>
      <c r="H584" s="273"/>
      <c r="I584" s="271"/>
      <c r="J584" s="268"/>
      <c r="K584" s="268"/>
      <c r="L584" s="274"/>
      <c r="M584" s="275"/>
      <c r="N584" s="276"/>
      <c r="P584" s="291" t="str">
        <f>IF(R584 = "", "", COUNT($R$4:R584))</f>
        <v/>
      </c>
      <c r="Q584" s="291" t="str">
        <f t="shared" si="73"/>
        <v/>
      </c>
      <c r="R584" s="292" t="str">
        <f t="shared" si="74"/>
        <v/>
      </c>
      <c r="S584" s="293" t="str">
        <f t="shared" si="76"/>
        <v/>
      </c>
      <c r="T584" s="294" t="str">
        <f t="shared" si="77"/>
        <v/>
      </c>
      <c r="U584" s="295" t="str">
        <f t="shared" si="78"/>
        <v/>
      </c>
      <c r="V584" s="296" t="str">
        <f t="shared" si="79"/>
        <v/>
      </c>
      <c r="W584" s="8"/>
      <c r="AR584" s="2" t="str">
        <f t="shared" si="80"/>
        <v/>
      </c>
      <c r="AS584" s="2" t="str">
        <f t="shared" si="75"/>
        <v/>
      </c>
      <c r="AT584" s="2" t="str">
        <f>IF(AR584="","",IF(AND(H584&gt;='Intersection Mileposts'!$F$5,H584&lt;='Intersection Mileposts'!$G$5),"Y",IF(AND(H584&gt;='Intersection Mileposts'!$F$6,H584&lt;='Intersection Mileposts'!$G$6),"Y",IF(AND(H584&gt;='Intersection Mileposts'!$F$7,H584&lt;='Intersection Mileposts'!$G$7),"Y",IF(AND(H584&gt;='Intersection Mileposts'!$F$8,H584&lt;='Intersection Mileposts'!$G$8),"Y",IF(AND(H584&gt;='Intersection Mileposts'!$F$9,H584&lt;='Intersection Mileposts'!$G$9),"Y",IF(AND(H584&gt;='Intersection Mileposts'!$F$10,H584&lt;='Intersection Mileposts'!$G$10),"Y",IF(AND(H584&gt;='Intersection Mileposts'!$F$11,H584&lt;='Intersection Mileposts'!$G$11),"Y",IF(AND(H584&gt;='Intersection Mileposts'!$F$12,H584&lt;='Intersection Mileposts'!$G$12),"Y",IF(AND(H584&gt;='Intersection Mileposts'!$F$13,H584&lt;='Intersection Mileposts'!$G$13),"Y",IF(AND(H584&gt;='Intersection Mileposts'!$F$14,H584&lt;='Intersection Mileposts'!$G$14),"Y",IF(AND(H584&gt;='Intersection Mileposts'!$F$15,H584&lt;='Intersection Mileposts'!$G$15),"Y",IF(AND(H584&gt;='Intersection Mileposts'!$F$16,H584&lt;='Intersection Mileposts'!$G$16),"Y",IF(AND(H584&gt;='Intersection Mileposts'!$F$17,H584&lt;='Intersection Mileposts'!$G$17),"Y",IF(AND(H584&gt;='Intersection Mileposts'!$F$18,H584&lt;='Intersection Mileposts'!$G$18),"Y",IF(AND(H584&gt;='Intersection Mileposts'!$F$19,H584&lt;='Intersection Mileposts'!$G$19),"Y",IF(AND(H584&gt;='Intersection Mileposts'!$F$20,H584&lt;='Intersection Mileposts'!$G$20),"Y",IF(AND(H584&gt;='Intersection Mileposts'!$F$21,H584&lt;='Intersection Mileposts'!$G$21),"Y",IF(AND(H584&gt;='Intersection Mileposts'!$F$22,H584&lt;='Intersection Mileposts'!$G$22),"Y",IF(AND(H584&gt;='Intersection Mileposts'!$F$23,H584&lt;='Intersection Mileposts'!$G$23),"Y",IF(AND(H584&gt;='Intersection Mileposts'!$F$24,H584&lt;='Intersection Mileposts'!$G$24),"Y",IF(AND(H584&gt;='Intersection Mileposts'!$F$25,H584&lt;='Intersection Mileposts'!$G$25),"Y",IF(AND(H584&gt;='Intersection Mileposts'!$F$26,H584&lt;='Intersection Mileposts'!$G$26),"Y",IF(AND(H584&gt;='Intersection Mileposts'!$F$27,H584&lt;='Intersection Mileposts'!$G$27),"Y",IF(AND(H584&gt;='Intersection Mileposts'!$F$28,H584&lt;='Intersection Mileposts'!$G$28),"Y",IF(AND(H584&gt;='Intersection Mileposts'!$F$29,H584&lt;='Intersection Mileposts'!$G$29),"Y", IF(AND(H584&gt;='Intersection Mileposts'!$F$30,H584&lt;='Intersection Mileposts'!$G$30),"Y",IF(AND(H584&gt;='Intersection Mileposts'!$F$31,H584&lt;='Intersection Mileposts'!$G$31),"Y",IF(AND(H584&gt;='Intersection Mileposts'!$F$32,H584&lt;='Intersection Mileposts'!$G$32),"Y",IF(AND(H584&gt;='Intersection Mileposts'!$F$33,H584&lt;='Intersection Mileposts'!$G$33),"Y",IF(AND(H584&gt;='Intersection Mileposts'!$F$34,H584&lt;='Intersection Mileposts'!$G$34),"Y",IF(AND(H584&gt;='Intersection Mileposts'!$F$35,H584&lt;='Intersection Mileposts'!$G$35),"Y",IF(AND(H584&gt;='Intersection Mileposts'!$F$36,H584&lt;='Intersection Mileposts'!$G$36),"Y",IF(AND(H584&gt;='Intersection Mileposts'!$F$37,H584&lt;='Intersection Mileposts'!$G$37),"Y",IF(AND(H584&gt;='Intersection Mileposts'!$F$38,H584&lt;='Intersection Mileposts'!$G$38),"Y",IF(AND(H584&gt;='Intersection Mileposts'!$F$39,H584&lt;='Intersection Mileposts'!$G$39),"Y","N"))))))))))))))))))))))))))))))))))))</f>
        <v/>
      </c>
    </row>
    <row r="585" spans="1:46" x14ac:dyDescent="0.35">
      <c r="A585" s="271"/>
      <c r="B585" s="269"/>
      <c r="C585" s="270"/>
      <c r="D585" s="270"/>
      <c r="E585" s="270"/>
      <c r="F585" s="270"/>
      <c r="G585" s="272"/>
      <c r="H585" s="273"/>
      <c r="I585" s="271"/>
      <c r="J585" s="268"/>
      <c r="K585" s="268"/>
      <c r="L585" s="274"/>
      <c r="M585" s="275"/>
      <c r="N585" s="276"/>
      <c r="P585" s="291" t="str">
        <f>IF(R585 = "", "", COUNT($R$4:R585))</f>
        <v/>
      </c>
      <c r="Q585" s="291" t="str">
        <f t="shared" si="73"/>
        <v/>
      </c>
      <c r="R585" s="292" t="str">
        <f t="shared" si="74"/>
        <v/>
      </c>
      <c r="S585" s="293" t="str">
        <f t="shared" si="76"/>
        <v/>
      </c>
      <c r="T585" s="294" t="str">
        <f t="shared" si="77"/>
        <v/>
      </c>
      <c r="U585" s="295" t="str">
        <f t="shared" si="78"/>
        <v/>
      </c>
      <c r="V585" s="296" t="str">
        <f t="shared" si="79"/>
        <v/>
      </c>
      <c r="W585" s="8"/>
      <c r="AR585" s="2" t="str">
        <f t="shared" si="80"/>
        <v/>
      </c>
      <c r="AS585" s="2" t="str">
        <f t="shared" si="75"/>
        <v/>
      </c>
      <c r="AT585" s="2" t="str">
        <f>IF(AR585="","",IF(AND(H585&gt;='Intersection Mileposts'!$F$5,H585&lt;='Intersection Mileposts'!$G$5),"Y",IF(AND(H585&gt;='Intersection Mileposts'!$F$6,H585&lt;='Intersection Mileposts'!$G$6),"Y",IF(AND(H585&gt;='Intersection Mileposts'!$F$7,H585&lt;='Intersection Mileposts'!$G$7),"Y",IF(AND(H585&gt;='Intersection Mileposts'!$F$8,H585&lt;='Intersection Mileposts'!$G$8),"Y",IF(AND(H585&gt;='Intersection Mileposts'!$F$9,H585&lt;='Intersection Mileposts'!$G$9),"Y",IF(AND(H585&gt;='Intersection Mileposts'!$F$10,H585&lt;='Intersection Mileposts'!$G$10),"Y",IF(AND(H585&gt;='Intersection Mileposts'!$F$11,H585&lt;='Intersection Mileposts'!$G$11),"Y",IF(AND(H585&gt;='Intersection Mileposts'!$F$12,H585&lt;='Intersection Mileposts'!$G$12),"Y",IF(AND(H585&gt;='Intersection Mileposts'!$F$13,H585&lt;='Intersection Mileposts'!$G$13),"Y",IF(AND(H585&gt;='Intersection Mileposts'!$F$14,H585&lt;='Intersection Mileposts'!$G$14),"Y",IF(AND(H585&gt;='Intersection Mileposts'!$F$15,H585&lt;='Intersection Mileposts'!$G$15),"Y",IF(AND(H585&gt;='Intersection Mileposts'!$F$16,H585&lt;='Intersection Mileposts'!$G$16),"Y",IF(AND(H585&gt;='Intersection Mileposts'!$F$17,H585&lt;='Intersection Mileposts'!$G$17),"Y",IF(AND(H585&gt;='Intersection Mileposts'!$F$18,H585&lt;='Intersection Mileposts'!$G$18),"Y",IF(AND(H585&gt;='Intersection Mileposts'!$F$19,H585&lt;='Intersection Mileposts'!$G$19),"Y",IF(AND(H585&gt;='Intersection Mileposts'!$F$20,H585&lt;='Intersection Mileposts'!$G$20),"Y",IF(AND(H585&gt;='Intersection Mileposts'!$F$21,H585&lt;='Intersection Mileposts'!$G$21),"Y",IF(AND(H585&gt;='Intersection Mileposts'!$F$22,H585&lt;='Intersection Mileposts'!$G$22),"Y",IF(AND(H585&gt;='Intersection Mileposts'!$F$23,H585&lt;='Intersection Mileposts'!$G$23),"Y",IF(AND(H585&gt;='Intersection Mileposts'!$F$24,H585&lt;='Intersection Mileposts'!$G$24),"Y",IF(AND(H585&gt;='Intersection Mileposts'!$F$25,H585&lt;='Intersection Mileposts'!$G$25),"Y",IF(AND(H585&gt;='Intersection Mileposts'!$F$26,H585&lt;='Intersection Mileposts'!$G$26),"Y",IF(AND(H585&gt;='Intersection Mileposts'!$F$27,H585&lt;='Intersection Mileposts'!$G$27),"Y",IF(AND(H585&gt;='Intersection Mileposts'!$F$28,H585&lt;='Intersection Mileposts'!$G$28),"Y",IF(AND(H585&gt;='Intersection Mileposts'!$F$29,H585&lt;='Intersection Mileposts'!$G$29),"Y", IF(AND(H585&gt;='Intersection Mileposts'!$F$30,H585&lt;='Intersection Mileposts'!$G$30),"Y",IF(AND(H585&gt;='Intersection Mileposts'!$F$31,H585&lt;='Intersection Mileposts'!$G$31),"Y",IF(AND(H585&gt;='Intersection Mileposts'!$F$32,H585&lt;='Intersection Mileposts'!$G$32),"Y",IF(AND(H585&gt;='Intersection Mileposts'!$F$33,H585&lt;='Intersection Mileposts'!$G$33),"Y",IF(AND(H585&gt;='Intersection Mileposts'!$F$34,H585&lt;='Intersection Mileposts'!$G$34),"Y",IF(AND(H585&gt;='Intersection Mileposts'!$F$35,H585&lt;='Intersection Mileposts'!$G$35),"Y",IF(AND(H585&gt;='Intersection Mileposts'!$F$36,H585&lt;='Intersection Mileposts'!$G$36),"Y",IF(AND(H585&gt;='Intersection Mileposts'!$F$37,H585&lt;='Intersection Mileposts'!$G$37),"Y",IF(AND(H585&gt;='Intersection Mileposts'!$F$38,H585&lt;='Intersection Mileposts'!$G$38),"Y",IF(AND(H585&gt;='Intersection Mileposts'!$F$39,H585&lt;='Intersection Mileposts'!$G$39),"Y","N"))))))))))))))))))))))))))))))))))))</f>
        <v/>
      </c>
    </row>
    <row r="586" spans="1:46" x14ac:dyDescent="0.35">
      <c r="A586" s="271"/>
      <c r="B586" s="269"/>
      <c r="C586" s="270"/>
      <c r="D586" s="270"/>
      <c r="E586" s="270"/>
      <c r="F586" s="270"/>
      <c r="G586" s="272"/>
      <c r="H586" s="273"/>
      <c r="I586" s="271"/>
      <c r="J586" s="268"/>
      <c r="K586" s="268"/>
      <c r="L586" s="274"/>
      <c r="M586" s="275"/>
      <c r="N586" s="276"/>
      <c r="P586" s="291" t="str">
        <f>IF(R586 = "", "", COUNT($R$4:R586))</f>
        <v/>
      </c>
      <c r="Q586" s="291" t="str">
        <f t="shared" si="73"/>
        <v/>
      </c>
      <c r="R586" s="292" t="str">
        <f t="shared" si="74"/>
        <v/>
      </c>
      <c r="S586" s="293" t="str">
        <f t="shared" si="76"/>
        <v/>
      </c>
      <c r="T586" s="294" t="str">
        <f t="shared" si="77"/>
        <v/>
      </c>
      <c r="U586" s="295" t="str">
        <f t="shared" si="78"/>
        <v/>
      </c>
      <c r="V586" s="296" t="str">
        <f t="shared" si="79"/>
        <v/>
      </c>
      <c r="W586" s="8"/>
      <c r="AR586" s="2" t="str">
        <f t="shared" si="80"/>
        <v/>
      </c>
      <c r="AS586" s="2" t="str">
        <f t="shared" si="75"/>
        <v/>
      </c>
      <c r="AT586" s="2" t="str">
        <f>IF(AR586="","",IF(AND(H586&gt;='Intersection Mileposts'!$F$5,H586&lt;='Intersection Mileposts'!$G$5),"Y",IF(AND(H586&gt;='Intersection Mileposts'!$F$6,H586&lt;='Intersection Mileposts'!$G$6),"Y",IF(AND(H586&gt;='Intersection Mileposts'!$F$7,H586&lt;='Intersection Mileposts'!$G$7),"Y",IF(AND(H586&gt;='Intersection Mileposts'!$F$8,H586&lt;='Intersection Mileposts'!$G$8),"Y",IF(AND(H586&gt;='Intersection Mileposts'!$F$9,H586&lt;='Intersection Mileposts'!$G$9),"Y",IF(AND(H586&gt;='Intersection Mileposts'!$F$10,H586&lt;='Intersection Mileposts'!$G$10),"Y",IF(AND(H586&gt;='Intersection Mileposts'!$F$11,H586&lt;='Intersection Mileposts'!$G$11),"Y",IF(AND(H586&gt;='Intersection Mileposts'!$F$12,H586&lt;='Intersection Mileposts'!$G$12),"Y",IF(AND(H586&gt;='Intersection Mileposts'!$F$13,H586&lt;='Intersection Mileposts'!$G$13),"Y",IF(AND(H586&gt;='Intersection Mileposts'!$F$14,H586&lt;='Intersection Mileposts'!$G$14),"Y",IF(AND(H586&gt;='Intersection Mileposts'!$F$15,H586&lt;='Intersection Mileposts'!$G$15),"Y",IF(AND(H586&gt;='Intersection Mileposts'!$F$16,H586&lt;='Intersection Mileposts'!$G$16),"Y",IF(AND(H586&gt;='Intersection Mileposts'!$F$17,H586&lt;='Intersection Mileposts'!$G$17),"Y",IF(AND(H586&gt;='Intersection Mileposts'!$F$18,H586&lt;='Intersection Mileposts'!$G$18),"Y",IF(AND(H586&gt;='Intersection Mileposts'!$F$19,H586&lt;='Intersection Mileposts'!$G$19),"Y",IF(AND(H586&gt;='Intersection Mileposts'!$F$20,H586&lt;='Intersection Mileposts'!$G$20),"Y",IF(AND(H586&gt;='Intersection Mileposts'!$F$21,H586&lt;='Intersection Mileposts'!$G$21),"Y",IF(AND(H586&gt;='Intersection Mileposts'!$F$22,H586&lt;='Intersection Mileposts'!$G$22),"Y",IF(AND(H586&gt;='Intersection Mileposts'!$F$23,H586&lt;='Intersection Mileposts'!$G$23),"Y",IF(AND(H586&gt;='Intersection Mileposts'!$F$24,H586&lt;='Intersection Mileposts'!$G$24),"Y",IF(AND(H586&gt;='Intersection Mileposts'!$F$25,H586&lt;='Intersection Mileposts'!$G$25),"Y",IF(AND(H586&gt;='Intersection Mileposts'!$F$26,H586&lt;='Intersection Mileposts'!$G$26),"Y",IF(AND(H586&gt;='Intersection Mileposts'!$F$27,H586&lt;='Intersection Mileposts'!$G$27),"Y",IF(AND(H586&gt;='Intersection Mileposts'!$F$28,H586&lt;='Intersection Mileposts'!$G$28),"Y",IF(AND(H586&gt;='Intersection Mileposts'!$F$29,H586&lt;='Intersection Mileposts'!$G$29),"Y", IF(AND(H586&gt;='Intersection Mileposts'!$F$30,H586&lt;='Intersection Mileposts'!$G$30),"Y",IF(AND(H586&gt;='Intersection Mileposts'!$F$31,H586&lt;='Intersection Mileposts'!$G$31),"Y",IF(AND(H586&gt;='Intersection Mileposts'!$F$32,H586&lt;='Intersection Mileposts'!$G$32),"Y",IF(AND(H586&gt;='Intersection Mileposts'!$F$33,H586&lt;='Intersection Mileposts'!$G$33),"Y",IF(AND(H586&gt;='Intersection Mileposts'!$F$34,H586&lt;='Intersection Mileposts'!$G$34),"Y",IF(AND(H586&gt;='Intersection Mileposts'!$F$35,H586&lt;='Intersection Mileposts'!$G$35),"Y",IF(AND(H586&gt;='Intersection Mileposts'!$F$36,H586&lt;='Intersection Mileposts'!$G$36),"Y",IF(AND(H586&gt;='Intersection Mileposts'!$F$37,H586&lt;='Intersection Mileposts'!$G$37),"Y",IF(AND(H586&gt;='Intersection Mileposts'!$F$38,H586&lt;='Intersection Mileposts'!$G$38),"Y",IF(AND(H586&gt;='Intersection Mileposts'!$F$39,H586&lt;='Intersection Mileposts'!$G$39),"Y","N"))))))))))))))))))))))))))))))))))))</f>
        <v/>
      </c>
    </row>
    <row r="587" spans="1:46" x14ac:dyDescent="0.35">
      <c r="A587" s="271"/>
      <c r="B587" s="269"/>
      <c r="C587" s="270"/>
      <c r="D587" s="270"/>
      <c r="E587" s="270"/>
      <c r="F587" s="270"/>
      <c r="G587" s="272"/>
      <c r="H587" s="273"/>
      <c r="I587" s="271"/>
      <c r="J587" s="268"/>
      <c r="K587" s="268"/>
      <c r="L587" s="274"/>
      <c r="M587" s="275"/>
      <c r="N587" s="276"/>
      <c r="P587" s="291" t="str">
        <f>IF(R587 = "", "", COUNT($R$4:R587))</f>
        <v/>
      </c>
      <c r="Q587" s="291" t="str">
        <f t="shared" si="73"/>
        <v/>
      </c>
      <c r="R587" s="292" t="str">
        <f t="shared" si="74"/>
        <v/>
      </c>
      <c r="S587" s="293" t="str">
        <f t="shared" si="76"/>
        <v/>
      </c>
      <c r="T587" s="294" t="str">
        <f t="shared" si="77"/>
        <v/>
      </c>
      <c r="U587" s="295" t="str">
        <f t="shared" si="78"/>
        <v/>
      </c>
      <c r="V587" s="296" t="str">
        <f t="shared" si="79"/>
        <v/>
      </c>
      <c r="W587" s="8"/>
      <c r="AR587" s="2" t="str">
        <f t="shared" si="80"/>
        <v/>
      </c>
      <c r="AS587" s="2" t="str">
        <f t="shared" si="75"/>
        <v/>
      </c>
      <c r="AT587" s="2" t="str">
        <f>IF(AR587="","",IF(AND(H587&gt;='Intersection Mileposts'!$F$5,H587&lt;='Intersection Mileposts'!$G$5),"Y",IF(AND(H587&gt;='Intersection Mileposts'!$F$6,H587&lt;='Intersection Mileposts'!$G$6),"Y",IF(AND(H587&gt;='Intersection Mileposts'!$F$7,H587&lt;='Intersection Mileposts'!$G$7),"Y",IF(AND(H587&gt;='Intersection Mileposts'!$F$8,H587&lt;='Intersection Mileposts'!$G$8),"Y",IF(AND(H587&gt;='Intersection Mileposts'!$F$9,H587&lt;='Intersection Mileposts'!$G$9),"Y",IF(AND(H587&gt;='Intersection Mileposts'!$F$10,H587&lt;='Intersection Mileposts'!$G$10),"Y",IF(AND(H587&gt;='Intersection Mileposts'!$F$11,H587&lt;='Intersection Mileposts'!$G$11),"Y",IF(AND(H587&gt;='Intersection Mileposts'!$F$12,H587&lt;='Intersection Mileposts'!$G$12),"Y",IF(AND(H587&gt;='Intersection Mileposts'!$F$13,H587&lt;='Intersection Mileposts'!$G$13),"Y",IF(AND(H587&gt;='Intersection Mileposts'!$F$14,H587&lt;='Intersection Mileposts'!$G$14),"Y",IF(AND(H587&gt;='Intersection Mileposts'!$F$15,H587&lt;='Intersection Mileposts'!$G$15),"Y",IF(AND(H587&gt;='Intersection Mileposts'!$F$16,H587&lt;='Intersection Mileposts'!$G$16),"Y",IF(AND(H587&gt;='Intersection Mileposts'!$F$17,H587&lt;='Intersection Mileposts'!$G$17),"Y",IF(AND(H587&gt;='Intersection Mileposts'!$F$18,H587&lt;='Intersection Mileposts'!$G$18),"Y",IF(AND(H587&gt;='Intersection Mileposts'!$F$19,H587&lt;='Intersection Mileposts'!$G$19),"Y",IF(AND(H587&gt;='Intersection Mileposts'!$F$20,H587&lt;='Intersection Mileposts'!$G$20),"Y",IF(AND(H587&gt;='Intersection Mileposts'!$F$21,H587&lt;='Intersection Mileposts'!$G$21),"Y",IF(AND(H587&gt;='Intersection Mileposts'!$F$22,H587&lt;='Intersection Mileposts'!$G$22),"Y",IF(AND(H587&gt;='Intersection Mileposts'!$F$23,H587&lt;='Intersection Mileposts'!$G$23),"Y",IF(AND(H587&gt;='Intersection Mileposts'!$F$24,H587&lt;='Intersection Mileposts'!$G$24),"Y",IF(AND(H587&gt;='Intersection Mileposts'!$F$25,H587&lt;='Intersection Mileposts'!$G$25),"Y",IF(AND(H587&gt;='Intersection Mileposts'!$F$26,H587&lt;='Intersection Mileposts'!$G$26),"Y",IF(AND(H587&gt;='Intersection Mileposts'!$F$27,H587&lt;='Intersection Mileposts'!$G$27),"Y",IF(AND(H587&gt;='Intersection Mileposts'!$F$28,H587&lt;='Intersection Mileposts'!$G$28),"Y",IF(AND(H587&gt;='Intersection Mileposts'!$F$29,H587&lt;='Intersection Mileposts'!$G$29),"Y", IF(AND(H587&gt;='Intersection Mileposts'!$F$30,H587&lt;='Intersection Mileposts'!$G$30),"Y",IF(AND(H587&gt;='Intersection Mileposts'!$F$31,H587&lt;='Intersection Mileposts'!$G$31),"Y",IF(AND(H587&gt;='Intersection Mileposts'!$F$32,H587&lt;='Intersection Mileposts'!$G$32),"Y",IF(AND(H587&gt;='Intersection Mileposts'!$F$33,H587&lt;='Intersection Mileposts'!$G$33),"Y",IF(AND(H587&gt;='Intersection Mileposts'!$F$34,H587&lt;='Intersection Mileposts'!$G$34),"Y",IF(AND(H587&gt;='Intersection Mileposts'!$F$35,H587&lt;='Intersection Mileposts'!$G$35),"Y",IF(AND(H587&gt;='Intersection Mileposts'!$F$36,H587&lt;='Intersection Mileposts'!$G$36),"Y",IF(AND(H587&gt;='Intersection Mileposts'!$F$37,H587&lt;='Intersection Mileposts'!$G$37),"Y",IF(AND(H587&gt;='Intersection Mileposts'!$F$38,H587&lt;='Intersection Mileposts'!$G$38),"Y",IF(AND(H587&gt;='Intersection Mileposts'!$F$39,H587&lt;='Intersection Mileposts'!$G$39),"Y","N"))))))))))))))))))))))))))))))))))))</f>
        <v/>
      </c>
    </row>
    <row r="588" spans="1:46" x14ac:dyDescent="0.35">
      <c r="A588" s="271"/>
      <c r="B588" s="269"/>
      <c r="C588" s="270"/>
      <c r="D588" s="270"/>
      <c r="E588" s="270"/>
      <c r="F588" s="270"/>
      <c r="G588" s="272"/>
      <c r="H588" s="273"/>
      <c r="I588" s="271"/>
      <c r="J588" s="268"/>
      <c r="K588" s="268"/>
      <c r="L588" s="274"/>
      <c r="M588" s="275"/>
      <c r="N588" s="276"/>
      <c r="P588" s="291" t="str">
        <f>IF(R588 = "", "", COUNT($R$4:R588))</f>
        <v/>
      </c>
      <c r="Q588" s="291" t="str">
        <f t="shared" si="73"/>
        <v/>
      </c>
      <c r="R588" s="292" t="str">
        <f t="shared" si="74"/>
        <v/>
      </c>
      <c r="S588" s="293" t="str">
        <f t="shared" si="76"/>
        <v/>
      </c>
      <c r="T588" s="294" t="str">
        <f t="shared" si="77"/>
        <v/>
      </c>
      <c r="U588" s="295" t="str">
        <f t="shared" si="78"/>
        <v/>
      </c>
      <c r="V588" s="296" t="str">
        <f t="shared" si="79"/>
        <v/>
      </c>
      <c r="W588" s="8"/>
      <c r="AR588" s="2" t="str">
        <f t="shared" si="80"/>
        <v/>
      </c>
      <c r="AS588" s="2" t="str">
        <f t="shared" si="75"/>
        <v/>
      </c>
      <c r="AT588" s="2" t="str">
        <f>IF(AR588="","",IF(AND(H588&gt;='Intersection Mileposts'!$F$5,H588&lt;='Intersection Mileposts'!$G$5),"Y",IF(AND(H588&gt;='Intersection Mileposts'!$F$6,H588&lt;='Intersection Mileposts'!$G$6),"Y",IF(AND(H588&gt;='Intersection Mileposts'!$F$7,H588&lt;='Intersection Mileposts'!$G$7),"Y",IF(AND(H588&gt;='Intersection Mileposts'!$F$8,H588&lt;='Intersection Mileposts'!$G$8),"Y",IF(AND(H588&gt;='Intersection Mileposts'!$F$9,H588&lt;='Intersection Mileposts'!$G$9),"Y",IF(AND(H588&gt;='Intersection Mileposts'!$F$10,H588&lt;='Intersection Mileposts'!$G$10),"Y",IF(AND(H588&gt;='Intersection Mileposts'!$F$11,H588&lt;='Intersection Mileposts'!$G$11),"Y",IF(AND(H588&gt;='Intersection Mileposts'!$F$12,H588&lt;='Intersection Mileposts'!$G$12),"Y",IF(AND(H588&gt;='Intersection Mileposts'!$F$13,H588&lt;='Intersection Mileposts'!$G$13),"Y",IF(AND(H588&gt;='Intersection Mileposts'!$F$14,H588&lt;='Intersection Mileposts'!$G$14),"Y",IF(AND(H588&gt;='Intersection Mileposts'!$F$15,H588&lt;='Intersection Mileposts'!$G$15),"Y",IF(AND(H588&gt;='Intersection Mileposts'!$F$16,H588&lt;='Intersection Mileposts'!$G$16),"Y",IF(AND(H588&gt;='Intersection Mileposts'!$F$17,H588&lt;='Intersection Mileposts'!$G$17),"Y",IF(AND(H588&gt;='Intersection Mileposts'!$F$18,H588&lt;='Intersection Mileposts'!$G$18),"Y",IF(AND(H588&gt;='Intersection Mileposts'!$F$19,H588&lt;='Intersection Mileposts'!$G$19),"Y",IF(AND(H588&gt;='Intersection Mileposts'!$F$20,H588&lt;='Intersection Mileposts'!$G$20),"Y",IF(AND(H588&gt;='Intersection Mileposts'!$F$21,H588&lt;='Intersection Mileposts'!$G$21),"Y",IF(AND(H588&gt;='Intersection Mileposts'!$F$22,H588&lt;='Intersection Mileposts'!$G$22),"Y",IF(AND(H588&gt;='Intersection Mileposts'!$F$23,H588&lt;='Intersection Mileposts'!$G$23),"Y",IF(AND(H588&gt;='Intersection Mileposts'!$F$24,H588&lt;='Intersection Mileposts'!$G$24),"Y",IF(AND(H588&gt;='Intersection Mileposts'!$F$25,H588&lt;='Intersection Mileposts'!$G$25),"Y",IF(AND(H588&gt;='Intersection Mileposts'!$F$26,H588&lt;='Intersection Mileposts'!$G$26),"Y",IF(AND(H588&gt;='Intersection Mileposts'!$F$27,H588&lt;='Intersection Mileposts'!$G$27),"Y",IF(AND(H588&gt;='Intersection Mileposts'!$F$28,H588&lt;='Intersection Mileposts'!$G$28),"Y",IF(AND(H588&gt;='Intersection Mileposts'!$F$29,H588&lt;='Intersection Mileposts'!$G$29),"Y", IF(AND(H588&gt;='Intersection Mileposts'!$F$30,H588&lt;='Intersection Mileposts'!$G$30),"Y",IF(AND(H588&gt;='Intersection Mileposts'!$F$31,H588&lt;='Intersection Mileposts'!$G$31),"Y",IF(AND(H588&gt;='Intersection Mileposts'!$F$32,H588&lt;='Intersection Mileposts'!$G$32),"Y",IF(AND(H588&gt;='Intersection Mileposts'!$F$33,H588&lt;='Intersection Mileposts'!$G$33),"Y",IF(AND(H588&gt;='Intersection Mileposts'!$F$34,H588&lt;='Intersection Mileposts'!$G$34),"Y",IF(AND(H588&gt;='Intersection Mileposts'!$F$35,H588&lt;='Intersection Mileposts'!$G$35),"Y",IF(AND(H588&gt;='Intersection Mileposts'!$F$36,H588&lt;='Intersection Mileposts'!$G$36),"Y",IF(AND(H588&gt;='Intersection Mileposts'!$F$37,H588&lt;='Intersection Mileposts'!$G$37),"Y",IF(AND(H588&gt;='Intersection Mileposts'!$F$38,H588&lt;='Intersection Mileposts'!$G$38),"Y",IF(AND(H588&gt;='Intersection Mileposts'!$F$39,H588&lt;='Intersection Mileposts'!$G$39),"Y","N"))))))))))))))))))))))))))))))))))))</f>
        <v/>
      </c>
    </row>
    <row r="589" spans="1:46" x14ac:dyDescent="0.35">
      <c r="A589" s="271"/>
      <c r="B589" s="269"/>
      <c r="C589" s="270"/>
      <c r="D589" s="270"/>
      <c r="E589" s="270"/>
      <c r="F589" s="270"/>
      <c r="G589" s="272"/>
      <c r="H589" s="273"/>
      <c r="I589" s="271"/>
      <c r="J589" s="268"/>
      <c r="K589" s="268"/>
      <c r="L589" s="274"/>
      <c r="M589" s="275"/>
      <c r="N589" s="276"/>
      <c r="P589" s="291" t="str">
        <f>IF(R589 = "", "", COUNT($R$4:R589))</f>
        <v/>
      </c>
      <c r="Q589" s="291" t="str">
        <f t="shared" si="73"/>
        <v/>
      </c>
      <c r="R589" s="292" t="str">
        <f t="shared" si="74"/>
        <v/>
      </c>
      <c r="S589" s="293" t="str">
        <f t="shared" si="76"/>
        <v/>
      </c>
      <c r="T589" s="294" t="str">
        <f t="shared" si="77"/>
        <v/>
      </c>
      <c r="U589" s="295" t="str">
        <f t="shared" si="78"/>
        <v/>
      </c>
      <c r="V589" s="296" t="str">
        <f t="shared" si="79"/>
        <v/>
      </c>
      <c r="W589" s="8"/>
      <c r="AR589" s="2" t="str">
        <f t="shared" si="80"/>
        <v/>
      </c>
      <c r="AS589" s="2" t="str">
        <f t="shared" si="75"/>
        <v/>
      </c>
      <c r="AT589" s="2" t="str">
        <f>IF(AR589="","",IF(AND(H589&gt;='Intersection Mileposts'!$F$5,H589&lt;='Intersection Mileposts'!$G$5),"Y",IF(AND(H589&gt;='Intersection Mileposts'!$F$6,H589&lt;='Intersection Mileposts'!$G$6),"Y",IF(AND(H589&gt;='Intersection Mileposts'!$F$7,H589&lt;='Intersection Mileposts'!$G$7),"Y",IF(AND(H589&gt;='Intersection Mileposts'!$F$8,H589&lt;='Intersection Mileposts'!$G$8),"Y",IF(AND(H589&gt;='Intersection Mileposts'!$F$9,H589&lt;='Intersection Mileposts'!$G$9),"Y",IF(AND(H589&gt;='Intersection Mileposts'!$F$10,H589&lt;='Intersection Mileposts'!$G$10),"Y",IF(AND(H589&gt;='Intersection Mileposts'!$F$11,H589&lt;='Intersection Mileposts'!$G$11),"Y",IF(AND(H589&gt;='Intersection Mileposts'!$F$12,H589&lt;='Intersection Mileposts'!$G$12),"Y",IF(AND(H589&gt;='Intersection Mileposts'!$F$13,H589&lt;='Intersection Mileposts'!$G$13),"Y",IF(AND(H589&gt;='Intersection Mileposts'!$F$14,H589&lt;='Intersection Mileposts'!$G$14),"Y",IF(AND(H589&gt;='Intersection Mileposts'!$F$15,H589&lt;='Intersection Mileposts'!$G$15),"Y",IF(AND(H589&gt;='Intersection Mileposts'!$F$16,H589&lt;='Intersection Mileposts'!$G$16),"Y",IF(AND(H589&gt;='Intersection Mileposts'!$F$17,H589&lt;='Intersection Mileposts'!$G$17),"Y",IF(AND(H589&gt;='Intersection Mileposts'!$F$18,H589&lt;='Intersection Mileposts'!$G$18),"Y",IF(AND(H589&gt;='Intersection Mileposts'!$F$19,H589&lt;='Intersection Mileposts'!$G$19),"Y",IF(AND(H589&gt;='Intersection Mileposts'!$F$20,H589&lt;='Intersection Mileposts'!$G$20),"Y",IF(AND(H589&gt;='Intersection Mileposts'!$F$21,H589&lt;='Intersection Mileposts'!$G$21),"Y",IF(AND(H589&gt;='Intersection Mileposts'!$F$22,H589&lt;='Intersection Mileposts'!$G$22),"Y",IF(AND(H589&gt;='Intersection Mileposts'!$F$23,H589&lt;='Intersection Mileposts'!$G$23),"Y",IF(AND(H589&gt;='Intersection Mileposts'!$F$24,H589&lt;='Intersection Mileposts'!$G$24),"Y",IF(AND(H589&gt;='Intersection Mileposts'!$F$25,H589&lt;='Intersection Mileposts'!$G$25),"Y",IF(AND(H589&gt;='Intersection Mileposts'!$F$26,H589&lt;='Intersection Mileposts'!$G$26),"Y",IF(AND(H589&gt;='Intersection Mileposts'!$F$27,H589&lt;='Intersection Mileposts'!$G$27),"Y",IF(AND(H589&gt;='Intersection Mileposts'!$F$28,H589&lt;='Intersection Mileposts'!$G$28),"Y",IF(AND(H589&gt;='Intersection Mileposts'!$F$29,H589&lt;='Intersection Mileposts'!$G$29),"Y", IF(AND(H589&gt;='Intersection Mileposts'!$F$30,H589&lt;='Intersection Mileposts'!$G$30),"Y",IF(AND(H589&gt;='Intersection Mileposts'!$F$31,H589&lt;='Intersection Mileposts'!$G$31),"Y",IF(AND(H589&gt;='Intersection Mileposts'!$F$32,H589&lt;='Intersection Mileposts'!$G$32),"Y",IF(AND(H589&gt;='Intersection Mileposts'!$F$33,H589&lt;='Intersection Mileposts'!$G$33),"Y",IF(AND(H589&gt;='Intersection Mileposts'!$F$34,H589&lt;='Intersection Mileposts'!$G$34),"Y",IF(AND(H589&gt;='Intersection Mileposts'!$F$35,H589&lt;='Intersection Mileposts'!$G$35),"Y",IF(AND(H589&gt;='Intersection Mileposts'!$F$36,H589&lt;='Intersection Mileposts'!$G$36),"Y",IF(AND(H589&gt;='Intersection Mileposts'!$F$37,H589&lt;='Intersection Mileposts'!$G$37),"Y",IF(AND(H589&gt;='Intersection Mileposts'!$F$38,H589&lt;='Intersection Mileposts'!$G$38),"Y",IF(AND(H589&gt;='Intersection Mileposts'!$F$39,H589&lt;='Intersection Mileposts'!$G$39),"Y","N"))))))))))))))))))))))))))))))))))))</f>
        <v/>
      </c>
    </row>
    <row r="590" spans="1:46" x14ac:dyDescent="0.35">
      <c r="A590" s="271"/>
      <c r="B590" s="269"/>
      <c r="C590" s="270"/>
      <c r="D590" s="270"/>
      <c r="E590" s="270"/>
      <c r="F590" s="270"/>
      <c r="G590" s="272"/>
      <c r="H590" s="273"/>
      <c r="I590" s="271"/>
      <c r="J590" s="268"/>
      <c r="K590" s="268"/>
      <c r="L590" s="274"/>
      <c r="M590" s="275"/>
      <c r="N590" s="276"/>
      <c r="P590" s="291" t="str">
        <f>IF(R590 = "", "", COUNT($R$4:R590))</f>
        <v/>
      </c>
      <c r="Q590" s="291" t="str">
        <f t="shared" si="73"/>
        <v/>
      </c>
      <c r="R590" s="292" t="str">
        <f t="shared" si="74"/>
        <v/>
      </c>
      <c r="S590" s="293" t="str">
        <f t="shared" si="76"/>
        <v/>
      </c>
      <c r="T590" s="294" t="str">
        <f t="shared" si="77"/>
        <v/>
      </c>
      <c r="U590" s="295" t="str">
        <f t="shared" si="78"/>
        <v/>
      </c>
      <c r="V590" s="296" t="str">
        <f t="shared" si="79"/>
        <v/>
      </c>
      <c r="W590" s="8"/>
      <c r="AR590" s="2" t="str">
        <f t="shared" si="80"/>
        <v/>
      </c>
      <c r="AS590" s="2" t="str">
        <f t="shared" si="75"/>
        <v/>
      </c>
      <c r="AT590" s="2" t="str">
        <f>IF(AR590="","",IF(AND(H590&gt;='Intersection Mileposts'!$F$5,H590&lt;='Intersection Mileposts'!$G$5),"Y",IF(AND(H590&gt;='Intersection Mileposts'!$F$6,H590&lt;='Intersection Mileposts'!$G$6),"Y",IF(AND(H590&gt;='Intersection Mileposts'!$F$7,H590&lt;='Intersection Mileposts'!$G$7),"Y",IF(AND(H590&gt;='Intersection Mileposts'!$F$8,H590&lt;='Intersection Mileposts'!$G$8),"Y",IF(AND(H590&gt;='Intersection Mileposts'!$F$9,H590&lt;='Intersection Mileposts'!$G$9),"Y",IF(AND(H590&gt;='Intersection Mileposts'!$F$10,H590&lt;='Intersection Mileposts'!$G$10),"Y",IF(AND(H590&gt;='Intersection Mileposts'!$F$11,H590&lt;='Intersection Mileposts'!$G$11),"Y",IF(AND(H590&gt;='Intersection Mileposts'!$F$12,H590&lt;='Intersection Mileposts'!$G$12),"Y",IF(AND(H590&gt;='Intersection Mileposts'!$F$13,H590&lt;='Intersection Mileposts'!$G$13),"Y",IF(AND(H590&gt;='Intersection Mileposts'!$F$14,H590&lt;='Intersection Mileposts'!$G$14),"Y",IF(AND(H590&gt;='Intersection Mileposts'!$F$15,H590&lt;='Intersection Mileposts'!$G$15),"Y",IF(AND(H590&gt;='Intersection Mileposts'!$F$16,H590&lt;='Intersection Mileposts'!$G$16),"Y",IF(AND(H590&gt;='Intersection Mileposts'!$F$17,H590&lt;='Intersection Mileposts'!$G$17),"Y",IF(AND(H590&gt;='Intersection Mileposts'!$F$18,H590&lt;='Intersection Mileposts'!$G$18),"Y",IF(AND(H590&gt;='Intersection Mileposts'!$F$19,H590&lt;='Intersection Mileposts'!$G$19),"Y",IF(AND(H590&gt;='Intersection Mileposts'!$F$20,H590&lt;='Intersection Mileposts'!$G$20),"Y",IF(AND(H590&gt;='Intersection Mileposts'!$F$21,H590&lt;='Intersection Mileposts'!$G$21),"Y",IF(AND(H590&gt;='Intersection Mileposts'!$F$22,H590&lt;='Intersection Mileposts'!$G$22),"Y",IF(AND(H590&gt;='Intersection Mileposts'!$F$23,H590&lt;='Intersection Mileposts'!$G$23),"Y",IF(AND(H590&gt;='Intersection Mileposts'!$F$24,H590&lt;='Intersection Mileposts'!$G$24),"Y",IF(AND(H590&gt;='Intersection Mileposts'!$F$25,H590&lt;='Intersection Mileposts'!$G$25),"Y",IF(AND(H590&gt;='Intersection Mileposts'!$F$26,H590&lt;='Intersection Mileposts'!$G$26),"Y",IF(AND(H590&gt;='Intersection Mileposts'!$F$27,H590&lt;='Intersection Mileposts'!$G$27),"Y",IF(AND(H590&gt;='Intersection Mileposts'!$F$28,H590&lt;='Intersection Mileposts'!$G$28),"Y",IF(AND(H590&gt;='Intersection Mileposts'!$F$29,H590&lt;='Intersection Mileposts'!$G$29),"Y", IF(AND(H590&gt;='Intersection Mileposts'!$F$30,H590&lt;='Intersection Mileposts'!$G$30),"Y",IF(AND(H590&gt;='Intersection Mileposts'!$F$31,H590&lt;='Intersection Mileposts'!$G$31),"Y",IF(AND(H590&gt;='Intersection Mileposts'!$F$32,H590&lt;='Intersection Mileposts'!$G$32),"Y",IF(AND(H590&gt;='Intersection Mileposts'!$F$33,H590&lt;='Intersection Mileposts'!$G$33),"Y",IF(AND(H590&gt;='Intersection Mileposts'!$F$34,H590&lt;='Intersection Mileposts'!$G$34),"Y",IF(AND(H590&gt;='Intersection Mileposts'!$F$35,H590&lt;='Intersection Mileposts'!$G$35),"Y",IF(AND(H590&gt;='Intersection Mileposts'!$F$36,H590&lt;='Intersection Mileposts'!$G$36),"Y",IF(AND(H590&gt;='Intersection Mileposts'!$F$37,H590&lt;='Intersection Mileposts'!$G$37),"Y",IF(AND(H590&gt;='Intersection Mileposts'!$F$38,H590&lt;='Intersection Mileposts'!$G$38),"Y",IF(AND(H590&gt;='Intersection Mileposts'!$F$39,H590&lt;='Intersection Mileposts'!$G$39),"Y","N"))))))))))))))))))))))))))))))))))))</f>
        <v/>
      </c>
    </row>
    <row r="591" spans="1:46" x14ac:dyDescent="0.35">
      <c r="A591" s="271"/>
      <c r="B591" s="269"/>
      <c r="C591" s="270"/>
      <c r="D591" s="270"/>
      <c r="E591" s="270"/>
      <c r="F591" s="270"/>
      <c r="G591" s="272"/>
      <c r="H591" s="273"/>
      <c r="I591" s="271"/>
      <c r="J591" s="268"/>
      <c r="K591" s="268"/>
      <c r="L591" s="274"/>
      <c r="M591" s="275"/>
      <c r="N591" s="276"/>
      <c r="P591" s="291" t="str">
        <f>IF(R591 = "", "", COUNT($R$4:R591))</f>
        <v/>
      </c>
      <c r="Q591" s="291" t="str">
        <f t="shared" si="73"/>
        <v/>
      </c>
      <c r="R591" s="292" t="str">
        <f t="shared" si="74"/>
        <v/>
      </c>
      <c r="S591" s="293" t="str">
        <f t="shared" si="76"/>
        <v/>
      </c>
      <c r="T591" s="294" t="str">
        <f t="shared" si="77"/>
        <v/>
      </c>
      <c r="U591" s="295" t="str">
        <f t="shared" si="78"/>
        <v/>
      </c>
      <c r="V591" s="296" t="str">
        <f t="shared" si="79"/>
        <v/>
      </c>
      <c r="W591" s="8"/>
      <c r="AR591" s="2" t="str">
        <f t="shared" si="80"/>
        <v/>
      </c>
      <c r="AS591" s="2" t="str">
        <f t="shared" si="75"/>
        <v/>
      </c>
      <c r="AT591" s="2" t="str">
        <f>IF(AR591="","",IF(AND(H591&gt;='Intersection Mileposts'!$F$5,H591&lt;='Intersection Mileposts'!$G$5),"Y",IF(AND(H591&gt;='Intersection Mileposts'!$F$6,H591&lt;='Intersection Mileposts'!$G$6),"Y",IF(AND(H591&gt;='Intersection Mileposts'!$F$7,H591&lt;='Intersection Mileposts'!$G$7),"Y",IF(AND(H591&gt;='Intersection Mileposts'!$F$8,H591&lt;='Intersection Mileposts'!$G$8),"Y",IF(AND(H591&gt;='Intersection Mileposts'!$F$9,H591&lt;='Intersection Mileposts'!$G$9),"Y",IF(AND(H591&gt;='Intersection Mileposts'!$F$10,H591&lt;='Intersection Mileposts'!$G$10),"Y",IF(AND(H591&gt;='Intersection Mileposts'!$F$11,H591&lt;='Intersection Mileposts'!$G$11),"Y",IF(AND(H591&gt;='Intersection Mileposts'!$F$12,H591&lt;='Intersection Mileposts'!$G$12),"Y",IF(AND(H591&gt;='Intersection Mileposts'!$F$13,H591&lt;='Intersection Mileposts'!$G$13),"Y",IF(AND(H591&gt;='Intersection Mileposts'!$F$14,H591&lt;='Intersection Mileposts'!$G$14),"Y",IF(AND(H591&gt;='Intersection Mileposts'!$F$15,H591&lt;='Intersection Mileposts'!$G$15),"Y",IF(AND(H591&gt;='Intersection Mileposts'!$F$16,H591&lt;='Intersection Mileposts'!$G$16),"Y",IF(AND(H591&gt;='Intersection Mileposts'!$F$17,H591&lt;='Intersection Mileposts'!$G$17),"Y",IF(AND(H591&gt;='Intersection Mileposts'!$F$18,H591&lt;='Intersection Mileposts'!$G$18),"Y",IF(AND(H591&gt;='Intersection Mileposts'!$F$19,H591&lt;='Intersection Mileposts'!$G$19),"Y",IF(AND(H591&gt;='Intersection Mileposts'!$F$20,H591&lt;='Intersection Mileposts'!$G$20),"Y",IF(AND(H591&gt;='Intersection Mileposts'!$F$21,H591&lt;='Intersection Mileposts'!$G$21),"Y",IF(AND(H591&gt;='Intersection Mileposts'!$F$22,H591&lt;='Intersection Mileposts'!$G$22),"Y",IF(AND(H591&gt;='Intersection Mileposts'!$F$23,H591&lt;='Intersection Mileposts'!$G$23),"Y",IF(AND(H591&gt;='Intersection Mileposts'!$F$24,H591&lt;='Intersection Mileposts'!$G$24),"Y",IF(AND(H591&gt;='Intersection Mileposts'!$F$25,H591&lt;='Intersection Mileposts'!$G$25),"Y",IF(AND(H591&gt;='Intersection Mileposts'!$F$26,H591&lt;='Intersection Mileposts'!$G$26),"Y",IF(AND(H591&gt;='Intersection Mileposts'!$F$27,H591&lt;='Intersection Mileposts'!$G$27),"Y",IF(AND(H591&gt;='Intersection Mileposts'!$F$28,H591&lt;='Intersection Mileposts'!$G$28),"Y",IF(AND(H591&gt;='Intersection Mileposts'!$F$29,H591&lt;='Intersection Mileposts'!$G$29),"Y", IF(AND(H591&gt;='Intersection Mileposts'!$F$30,H591&lt;='Intersection Mileposts'!$G$30),"Y",IF(AND(H591&gt;='Intersection Mileposts'!$F$31,H591&lt;='Intersection Mileposts'!$G$31),"Y",IF(AND(H591&gt;='Intersection Mileposts'!$F$32,H591&lt;='Intersection Mileposts'!$G$32),"Y",IF(AND(H591&gt;='Intersection Mileposts'!$F$33,H591&lt;='Intersection Mileposts'!$G$33),"Y",IF(AND(H591&gt;='Intersection Mileposts'!$F$34,H591&lt;='Intersection Mileposts'!$G$34),"Y",IF(AND(H591&gt;='Intersection Mileposts'!$F$35,H591&lt;='Intersection Mileposts'!$G$35),"Y",IF(AND(H591&gt;='Intersection Mileposts'!$F$36,H591&lt;='Intersection Mileposts'!$G$36),"Y",IF(AND(H591&gt;='Intersection Mileposts'!$F$37,H591&lt;='Intersection Mileposts'!$G$37),"Y",IF(AND(H591&gt;='Intersection Mileposts'!$F$38,H591&lt;='Intersection Mileposts'!$G$38),"Y",IF(AND(H591&gt;='Intersection Mileposts'!$F$39,H591&lt;='Intersection Mileposts'!$G$39),"Y","N"))))))))))))))))))))))))))))))))))))</f>
        <v/>
      </c>
    </row>
    <row r="592" spans="1:46" x14ac:dyDescent="0.35">
      <c r="A592" s="271"/>
      <c r="B592" s="269"/>
      <c r="C592" s="270"/>
      <c r="D592" s="270"/>
      <c r="E592" s="270"/>
      <c r="F592" s="270"/>
      <c r="G592" s="272"/>
      <c r="H592" s="273"/>
      <c r="I592" s="271"/>
      <c r="J592" s="268"/>
      <c r="K592" s="268"/>
      <c r="L592" s="274"/>
      <c r="M592" s="275"/>
      <c r="N592" s="276"/>
      <c r="P592" s="291" t="str">
        <f>IF(R592 = "", "", COUNT($R$4:R592))</f>
        <v/>
      </c>
      <c r="Q592" s="291" t="str">
        <f t="shared" si="73"/>
        <v/>
      </c>
      <c r="R592" s="292" t="str">
        <f t="shared" si="74"/>
        <v/>
      </c>
      <c r="S592" s="293" t="str">
        <f t="shared" si="76"/>
        <v/>
      </c>
      <c r="T592" s="294" t="str">
        <f t="shared" si="77"/>
        <v/>
      </c>
      <c r="U592" s="295" t="str">
        <f t="shared" si="78"/>
        <v/>
      </c>
      <c r="V592" s="296" t="str">
        <f t="shared" si="79"/>
        <v/>
      </c>
      <c r="W592" s="8"/>
      <c r="AR592" s="2" t="str">
        <f t="shared" si="80"/>
        <v/>
      </c>
      <c r="AS592" s="2" t="str">
        <f t="shared" si="75"/>
        <v/>
      </c>
      <c r="AT592" s="2" t="str">
        <f>IF(AR592="","",IF(AND(H592&gt;='Intersection Mileposts'!$F$5,H592&lt;='Intersection Mileposts'!$G$5),"Y",IF(AND(H592&gt;='Intersection Mileposts'!$F$6,H592&lt;='Intersection Mileposts'!$G$6),"Y",IF(AND(H592&gt;='Intersection Mileposts'!$F$7,H592&lt;='Intersection Mileposts'!$G$7),"Y",IF(AND(H592&gt;='Intersection Mileposts'!$F$8,H592&lt;='Intersection Mileposts'!$G$8),"Y",IF(AND(H592&gt;='Intersection Mileposts'!$F$9,H592&lt;='Intersection Mileposts'!$G$9),"Y",IF(AND(H592&gt;='Intersection Mileposts'!$F$10,H592&lt;='Intersection Mileposts'!$G$10),"Y",IF(AND(H592&gt;='Intersection Mileposts'!$F$11,H592&lt;='Intersection Mileposts'!$G$11),"Y",IF(AND(H592&gt;='Intersection Mileposts'!$F$12,H592&lt;='Intersection Mileposts'!$G$12),"Y",IF(AND(H592&gt;='Intersection Mileposts'!$F$13,H592&lt;='Intersection Mileposts'!$G$13),"Y",IF(AND(H592&gt;='Intersection Mileposts'!$F$14,H592&lt;='Intersection Mileposts'!$G$14),"Y",IF(AND(H592&gt;='Intersection Mileposts'!$F$15,H592&lt;='Intersection Mileposts'!$G$15),"Y",IF(AND(H592&gt;='Intersection Mileposts'!$F$16,H592&lt;='Intersection Mileposts'!$G$16),"Y",IF(AND(H592&gt;='Intersection Mileposts'!$F$17,H592&lt;='Intersection Mileposts'!$G$17),"Y",IF(AND(H592&gt;='Intersection Mileposts'!$F$18,H592&lt;='Intersection Mileposts'!$G$18),"Y",IF(AND(H592&gt;='Intersection Mileposts'!$F$19,H592&lt;='Intersection Mileposts'!$G$19),"Y",IF(AND(H592&gt;='Intersection Mileposts'!$F$20,H592&lt;='Intersection Mileposts'!$G$20),"Y",IF(AND(H592&gt;='Intersection Mileposts'!$F$21,H592&lt;='Intersection Mileposts'!$G$21),"Y",IF(AND(H592&gt;='Intersection Mileposts'!$F$22,H592&lt;='Intersection Mileposts'!$G$22),"Y",IF(AND(H592&gt;='Intersection Mileposts'!$F$23,H592&lt;='Intersection Mileposts'!$G$23),"Y",IF(AND(H592&gt;='Intersection Mileposts'!$F$24,H592&lt;='Intersection Mileposts'!$G$24),"Y",IF(AND(H592&gt;='Intersection Mileposts'!$F$25,H592&lt;='Intersection Mileposts'!$G$25),"Y",IF(AND(H592&gt;='Intersection Mileposts'!$F$26,H592&lt;='Intersection Mileposts'!$G$26),"Y",IF(AND(H592&gt;='Intersection Mileposts'!$F$27,H592&lt;='Intersection Mileposts'!$G$27),"Y",IF(AND(H592&gt;='Intersection Mileposts'!$F$28,H592&lt;='Intersection Mileposts'!$G$28),"Y",IF(AND(H592&gt;='Intersection Mileposts'!$F$29,H592&lt;='Intersection Mileposts'!$G$29),"Y", IF(AND(H592&gt;='Intersection Mileposts'!$F$30,H592&lt;='Intersection Mileposts'!$G$30),"Y",IF(AND(H592&gt;='Intersection Mileposts'!$F$31,H592&lt;='Intersection Mileposts'!$G$31),"Y",IF(AND(H592&gt;='Intersection Mileposts'!$F$32,H592&lt;='Intersection Mileposts'!$G$32),"Y",IF(AND(H592&gt;='Intersection Mileposts'!$F$33,H592&lt;='Intersection Mileposts'!$G$33),"Y",IF(AND(H592&gt;='Intersection Mileposts'!$F$34,H592&lt;='Intersection Mileposts'!$G$34),"Y",IF(AND(H592&gt;='Intersection Mileposts'!$F$35,H592&lt;='Intersection Mileposts'!$G$35),"Y",IF(AND(H592&gt;='Intersection Mileposts'!$F$36,H592&lt;='Intersection Mileposts'!$G$36),"Y",IF(AND(H592&gt;='Intersection Mileposts'!$F$37,H592&lt;='Intersection Mileposts'!$G$37),"Y",IF(AND(H592&gt;='Intersection Mileposts'!$F$38,H592&lt;='Intersection Mileposts'!$G$38),"Y",IF(AND(H592&gt;='Intersection Mileposts'!$F$39,H592&lt;='Intersection Mileposts'!$G$39),"Y","N"))))))))))))))))))))))))))))))))))))</f>
        <v/>
      </c>
    </row>
    <row r="593" spans="1:46" x14ac:dyDescent="0.35">
      <c r="A593" s="271"/>
      <c r="B593" s="269"/>
      <c r="C593" s="270"/>
      <c r="D593" s="270"/>
      <c r="E593" s="270"/>
      <c r="F593" s="270"/>
      <c r="G593" s="272"/>
      <c r="H593" s="273"/>
      <c r="I593" s="271"/>
      <c r="J593" s="268"/>
      <c r="K593" s="268"/>
      <c r="L593" s="274"/>
      <c r="M593" s="275"/>
      <c r="N593" s="276"/>
      <c r="P593" s="291" t="str">
        <f>IF(R593 = "", "", COUNT($R$4:R593))</f>
        <v/>
      </c>
      <c r="Q593" s="291" t="str">
        <f t="shared" si="73"/>
        <v/>
      </c>
      <c r="R593" s="292" t="str">
        <f t="shared" si="74"/>
        <v/>
      </c>
      <c r="S593" s="293" t="str">
        <f t="shared" si="76"/>
        <v/>
      </c>
      <c r="T593" s="294" t="str">
        <f t="shared" si="77"/>
        <v/>
      </c>
      <c r="U593" s="295" t="str">
        <f t="shared" si="78"/>
        <v/>
      </c>
      <c r="V593" s="296" t="str">
        <f t="shared" si="79"/>
        <v/>
      </c>
      <c r="W593" s="8"/>
      <c r="AR593" s="2" t="str">
        <f t="shared" si="80"/>
        <v/>
      </c>
      <c r="AS593" s="2" t="str">
        <f t="shared" si="75"/>
        <v/>
      </c>
      <c r="AT593" s="2" t="str">
        <f>IF(AR593="","",IF(AND(H593&gt;='Intersection Mileposts'!$F$5,H593&lt;='Intersection Mileposts'!$G$5),"Y",IF(AND(H593&gt;='Intersection Mileposts'!$F$6,H593&lt;='Intersection Mileposts'!$G$6),"Y",IF(AND(H593&gt;='Intersection Mileposts'!$F$7,H593&lt;='Intersection Mileposts'!$G$7),"Y",IF(AND(H593&gt;='Intersection Mileposts'!$F$8,H593&lt;='Intersection Mileposts'!$G$8),"Y",IF(AND(H593&gt;='Intersection Mileposts'!$F$9,H593&lt;='Intersection Mileposts'!$G$9),"Y",IF(AND(H593&gt;='Intersection Mileposts'!$F$10,H593&lt;='Intersection Mileposts'!$G$10),"Y",IF(AND(H593&gt;='Intersection Mileposts'!$F$11,H593&lt;='Intersection Mileposts'!$G$11),"Y",IF(AND(H593&gt;='Intersection Mileposts'!$F$12,H593&lt;='Intersection Mileposts'!$G$12),"Y",IF(AND(H593&gt;='Intersection Mileposts'!$F$13,H593&lt;='Intersection Mileposts'!$G$13),"Y",IF(AND(H593&gt;='Intersection Mileposts'!$F$14,H593&lt;='Intersection Mileposts'!$G$14),"Y",IF(AND(H593&gt;='Intersection Mileposts'!$F$15,H593&lt;='Intersection Mileposts'!$G$15),"Y",IF(AND(H593&gt;='Intersection Mileposts'!$F$16,H593&lt;='Intersection Mileposts'!$G$16),"Y",IF(AND(H593&gt;='Intersection Mileposts'!$F$17,H593&lt;='Intersection Mileposts'!$G$17),"Y",IF(AND(H593&gt;='Intersection Mileposts'!$F$18,H593&lt;='Intersection Mileposts'!$G$18),"Y",IF(AND(H593&gt;='Intersection Mileposts'!$F$19,H593&lt;='Intersection Mileposts'!$G$19),"Y",IF(AND(H593&gt;='Intersection Mileposts'!$F$20,H593&lt;='Intersection Mileposts'!$G$20),"Y",IF(AND(H593&gt;='Intersection Mileposts'!$F$21,H593&lt;='Intersection Mileposts'!$G$21),"Y",IF(AND(H593&gt;='Intersection Mileposts'!$F$22,H593&lt;='Intersection Mileposts'!$G$22),"Y",IF(AND(H593&gt;='Intersection Mileposts'!$F$23,H593&lt;='Intersection Mileposts'!$G$23),"Y",IF(AND(H593&gt;='Intersection Mileposts'!$F$24,H593&lt;='Intersection Mileposts'!$G$24),"Y",IF(AND(H593&gt;='Intersection Mileposts'!$F$25,H593&lt;='Intersection Mileposts'!$G$25),"Y",IF(AND(H593&gt;='Intersection Mileposts'!$F$26,H593&lt;='Intersection Mileposts'!$G$26),"Y",IF(AND(H593&gt;='Intersection Mileposts'!$F$27,H593&lt;='Intersection Mileposts'!$G$27),"Y",IF(AND(H593&gt;='Intersection Mileposts'!$F$28,H593&lt;='Intersection Mileposts'!$G$28),"Y",IF(AND(H593&gt;='Intersection Mileposts'!$F$29,H593&lt;='Intersection Mileposts'!$G$29),"Y", IF(AND(H593&gt;='Intersection Mileposts'!$F$30,H593&lt;='Intersection Mileposts'!$G$30),"Y",IF(AND(H593&gt;='Intersection Mileposts'!$F$31,H593&lt;='Intersection Mileposts'!$G$31),"Y",IF(AND(H593&gt;='Intersection Mileposts'!$F$32,H593&lt;='Intersection Mileposts'!$G$32),"Y",IF(AND(H593&gt;='Intersection Mileposts'!$F$33,H593&lt;='Intersection Mileposts'!$G$33),"Y",IF(AND(H593&gt;='Intersection Mileposts'!$F$34,H593&lt;='Intersection Mileposts'!$G$34),"Y",IF(AND(H593&gt;='Intersection Mileposts'!$F$35,H593&lt;='Intersection Mileposts'!$G$35),"Y",IF(AND(H593&gt;='Intersection Mileposts'!$F$36,H593&lt;='Intersection Mileposts'!$G$36),"Y",IF(AND(H593&gt;='Intersection Mileposts'!$F$37,H593&lt;='Intersection Mileposts'!$G$37),"Y",IF(AND(H593&gt;='Intersection Mileposts'!$F$38,H593&lt;='Intersection Mileposts'!$G$38),"Y",IF(AND(H593&gt;='Intersection Mileposts'!$F$39,H593&lt;='Intersection Mileposts'!$G$39),"Y","N"))))))))))))))))))))))))))))))))))))</f>
        <v/>
      </c>
    </row>
    <row r="594" spans="1:46" x14ac:dyDescent="0.35">
      <c r="A594" s="271"/>
      <c r="B594" s="269"/>
      <c r="C594" s="270"/>
      <c r="D594" s="270"/>
      <c r="E594" s="270"/>
      <c r="F594" s="270"/>
      <c r="G594" s="272"/>
      <c r="H594" s="273"/>
      <c r="I594" s="271"/>
      <c r="J594" s="268"/>
      <c r="K594" s="268"/>
      <c r="L594" s="274"/>
      <c r="M594" s="275"/>
      <c r="N594" s="276"/>
      <c r="P594" s="291" t="str">
        <f>IF(R594 = "", "", COUNT($R$4:R594))</f>
        <v/>
      </c>
      <c r="Q594" s="291" t="str">
        <f t="shared" si="73"/>
        <v/>
      </c>
      <c r="R594" s="292" t="str">
        <f t="shared" si="74"/>
        <v/>
      </c>
      <c r="S594" s="293" t="str">
        <f t="shared" si="76"/>
        <v/>
      </c>
      <c r="T594" s="294" t="str">
        <f t="shared" si="77"/>
        <v/>
      </c>
      <c r="U594" s="295" t="str">
        <f t="shared" si="78"/>
        <v/>
      </c>
      <c r="V594" s="296" t="str">
        <f t="shared" si="79"/>
        <v/>
      </c>
      <c r="W594" s="8"/>
      <c r="AR594" s="2" t="str">
        <f t="shared" si="80"/>
        <v/>
      </c>
      <c r="AS594" s="2" t="str">
        <f t="shared" si="75"/>
        <v/>
      </c>
      <c r="AT594" s="2" t="str">
        <f>IF(AR594="","",IF(AND(H594&gt;='Intersection Mileposts'!$F$5,H594&lt;='Intersection Mileposts'!$G$5),"Y",IF(AND(H594&gt;='Intersection Mileposts'!$F$6,H594&lt;='Intersection Mileposts'!$G$6),"Y",IF(AND(H594&gt;='Intersection Mileposts'!$F$7,H594&lt;='Intersection Mileposts'!$G$7),"Y",IF(AND(H594&gt;='Intersection Mileposts'!$F$8,H594&lt;='Intersection Mileposts'!$G$8),"Y",IF(AND(H594&gt;='Intersection Mileposts'!$F$9,H594&lt;='Intersection Mileposts'!$G$9),"Y",IF(AND(H594&gt;='Intersection Mileposts'!$F$10,H594&lt;='Intersection Mileposts'!$G$10),"Y",IF(AND(H594&gt;='Intersection Mileposts'!$F$11,H594&lt;='Intersection Mileposts'!$G$11),"Y",IF(AND(H594&gt;='Intersection Mileposts'!$F$12,H594&lt;='Intersection Mileposts'!$G$12),"Y",IF(AND(H594&gt;='Intersection Mileposts'!$F$13,H594&lt;='Intersection Mileposts'!$G$13),"Y",IF(AND(H594&gt;='Intersection Mileposts'!$F$14,H594&lt;='Intersection Mileposts'!$G$14),"Y",IF(AND(H594&gt;='Intersection Mileposts'!$F$15,H594&lt;='Intersection Mileposts'!$G$15),"Y",IF(AND(H594&gt;='Intersection Mileposts'!$F$16,H594&lt;='Intersection Mileposts'!$G$16),"Y",IF(AND(H594&gt;='Intersection Mileposts'!$F$17,H594&lt;='Intersection Mileposts'!$G$17),"Y",IF(AND(H594&gt;='Intersection Mileposts'!$F$18,H594&lt;='Intersection Mileposts'!$G$18),"Y",IF(AND(H594&gt;='Intersection Mileposts'!$F$19,H594&lt;='Intersection Mileposts'!$G$19),"Y",IF(AND(H594&gt;='Intersection Mileposts'!$F$20,H594&lt;='Intersection Mileposts'!$G$20),"Y",IF(AND(H594&gt;='Intersection Mileposts'!$F$21,H594&lt;='Intersection Mileposts'!$G$21),"Y",IF(AND(H594&gt;='Intersection Mileposts'!$F$22,H594&lt;='Intersection Mileposts'!$G$22),"Y",IF(AND(H594&gt;='Intersection Mileposts'!$F$23,H594&lt;='Intersection Mileposts'!$G$23),"Y",IF(AND(H594&gt;='Intersection Mileposts'!$F$24,H594&lt;='Intersection Mileposts'!$G$24),"Y",IF(AND(H594&gt;='Intersection Mileposts'!$F$25,H594&lt;='Intersection Mileposts'!$G$25),"Y",IF(AND(H594&gt;='Intersection Mileposts'!$F$26,H594&lt;='Intersection Mileposts'!$G$26),"Y",IF(AND(H594&gt;='Intersection Mileposts'!$F$27,H594&lt;='Intersection Mileposts'!$G$27),"Y",IF(AND(H594&gt;='Intersection Mileposts'!$F$28,H594&lt;='Intersection Mileposts'!$G$28),"Y",IF(AND(H594&gt;='Intersection Mileposts'!$F$29,H594&lt;='Intersection Mileposts'!$G$29),"Y", IF(AND(H594&gt;='Intersection Mileposts'!$F$30,H594&lt;='Intersection Mileposts'!$G$30),"Y",IF(AND(H594&gt;='Intersection Mileposts'!$F$31,H594&lt;='Intersection Mileposts'!$G$31),"Y",IF(AND(H594&gt;='Intersection Mileposts'!$F$32,H594&lt;='Intersection Mileposts'!$G$32),"Y",IF(AND(H594&gt;='Intersection Mileposts'!$F$33,H594&lt;='Intersection Mileposts'!$G$33),"Y",IF(AND(H594&gt;='Intersection Mileposts'!$F$34,H594&lt;='Intersection Mileposts'!$G$34),"Y",IF(AND(H594&gt;='Intersection Mileposts'!$F$35,H594&lt;='Intersection Mileposts'!$G$35),"Y",IF(AND(H594&gt;='Intersection Mileposts'!$F$36,H594&lt;='Intersection Mileposts'!$G$36),"Y",IF(AND(H594&gt;='Intersection Mileposts'!$F$37,H594&lt;='Intersection Mileposts'!$G$37),"Y",IF(AND(H594&gt;='Intersection Mileposts'!$F$38,H594&lt;='Intersection Mileposts'!$G$38),"Y",IF(AND(H594&gt;='Intersection Mileposts'!$F$39,H594&lt;='Intersection Mileposts'!$G$39),"Y","N"))))))))))))))))))))))))))))))))))))</f>
        <v/>
      </c>
    </row>
    <row r="595" spans="1:46" x14ac:dyDescent="0.35">
      <c r="A595" s="271"/>
      <c r="B595" s="269"/>
      <c r="C595" s="270"/>
      <c r="D595" s="270"/>
      <c r="E595" s="270"/>
      <c r="F595" s="270"/>
      <c r="G595" s="272"/>
      <c r="H595" s="273"/>
      <c r="I595" s="271"/>
      <c r="J595" s="268"/>
      <c r="K595" s="268"/>
      <c r="L595" s="274"/>
      <c r="M595" s="275"/>
      <c r="N595" s="276"/>
      <c r="P595" s="291" t="str">
        <f>IF(R595 = "", "", COUNT($R$4:R595))</f>
        <v/>
      </c>
      <c r="Q595" s="291" t="str">
        <f t="shared" si="73"/>
        <v/>
      </c>
      <c r="R595" s="292" t="str">
        <f t="shared" si="74"/>
        <v/>
      </c>
      <c r="S595" s="293" t="str">
        <f t="shared" si="76"/>
        <v/>
      </c>
      <c r="T595" s="294" t="str">
        <f t="shared" si="77"/>
        <v/>
      </c>
      <c r="U595" s="295" t="str">
        <f t="shared" si="78"/>
        <v/>
      </c>
      <c r="V595" s="296" t="str">
        <f t="shared" si="79"/>
        <v/>
      </c>
      <c r="W595" s="8"/>
      <c r="AR595" s="2" t="str">
        <f t="shared" si="80"/>
        <v/>
      </c>
      <c r="AS595" s="2" t="str">
        <f t="shared" si="75"/>
        <v/>
      </c>
      <c r="AT595" s="2" t="str">
        <f>IF(AR595="","",IF(AND(H595&gt;='Intersection Mileposts'!$F$5,H595&lt;='Intersection Mileposts'!$G$5),"Y",IF(AND(H595&gt;='Intersection Mileposts'!$F$6,H595&lt;='Intersection Mileposts'!$G$6),"Y",IF(AND(H595&gt;='Intersection Mileposts'!$F$7,H595&lt;='Intersection Mileposts'!$G$7),"Y",IF(AND(H595&gt;='Intersection Mileposts'!$F$8,H595&lt;='Intersection Mileposts'!$G$8),"Y",IF(AND(H595&gt;='Intersection Mileposts'!$F$9,H595&lt;='Intersection Mileposts'!$G$9),"Y",IF(AND(H595&gt;='Intersection Mileposts'!$F$10,H595&lt;='Intersection Mileposts'!$G$10),"Y",IF(AND(H595&gt;='Intersection Mileposts'!$F$11,H595&lt;='Intersection Mileposts'!$G$11),"Y",IF(AND(H595&gt;='Intersection Mileposts'!$F$12,H595&lt;='Intersection Mileposts'!$G$12),"Y",IF(AND(H595&gt;='Intersection Mileposts'!$F$13,H595&lt;='Intersection Mileposts'!$G$13),"Y",IF(AND(H595&gt;='Intersection Mileposts'!$F$14,H595&lt;='Intersection Mileposts'!$G$14),"Y",IF(AND(H595&gt;='Intersection Mileposts'!$F$15,H595&lt;='Intersection Mileposts'!$G$15),"Y",IF(AND(H595&gt;='Intersection Mileposts'!$F$16,H595&lt;='Intersection Mileposts'!$G$16),"Y",IF(AND(H595&gt;='Intersection Mileposts'!$F$17,H595&lt;='Intersection Mileposts'!$G$17),"Y",IF(AND(H595&gt;='Intersection Mileposts'!$F$18,H595&lt;='Intersection Mileposts'!$G$18),"Y",IF(AND(H595&gt;='Intersection Mileposts'!$F$19,H595&lt;='Intersection Mileposts'!$G$19),"Y",IF(AND(H595&gt;='Intersection Mileposts'!$F$20,H595&lt;='Intersection Mileposts'!$G$20),"Y",IF(AND(H595&gt;='Intersection Mileposts'!$F$21,H595&lt;='Intersection Mileposts'!$G$21),"Y",IF(AND(H595&gt;='Intersection Mileposts'!$F$22,H595&lt;='Intersection Mileposts'!$G$22),"Y",IF(AND(H595&gt;='Intersection Mileposts'!$F$23,H595&lt;='Intersection Mileposts'!$G$23),"Y",IF(AND(H595&gt;='Intersection Mileposts'!$F$24,H595&lt;='Intersection Mileposts'!$G$24),"Y",IF(AND(H595&gt;='Intersection Mileposts'!$F$25,H595&lt;='Intersection Mileposts'!$G$25),"Y",IF(AND(H595&gt;='Intersection Mileposts'!$F$26,H595&lt;='Intersection Mileposts'!$G$26),"Y",IF(AND(H595&gt;='Intersection Mileposts'!$F$27,H595&lt;='Intersection Mileposts'!$G$27),"Y",IF(AND(H595&gt;='Intersection Mileposts'!$F$28,H595&lt;='Intersection Mileposts'!$G$28),"Y",IF(AND(H595&gt;='Intersection Mileposts'!$F$29,H595&lt;='Intersection Mileposts'!$G$29),"Y", IF(AND(H595&gt;='Intersection Mileposts'!$F$30,H595&lt;='Intersection Mileposts'!$G$30),"Y",IF(AND(H595&gt;='Intersection Mileposts'!$F$31,H595&lt;='Intersection Mileposts'!$G$31),"Y",IF(AND(H595&gt;='Intersection Mileposts'!$F$32,H595&lt;='Intersection Mileposts'!$G$32),"Y",IF(AND(H595&gt;='Intersection Mileposts'!$F$33,H595&lt;='Intersection Mileposts'!$G$33),"Y",IF(AND(H595&gt;='Intersection Mileposts'!$F$34,H595&lt;='Intersection Mileposts'!$G$34),"Y",IF(AND(H595&gt;='Intersection Mileposts'!$F$35,H595&lt;='Intersection Mileposts'!$G$35),"Y",IF(AND(H595&gt;='Intersection Mileposts'!$F$36,H595&lt;='Intersection Mileposts'!$G$36),"Y",IF(AND(H595&gt;='Intersection Mileposts'!$F$37,H595&lt;='Intersection Mileposts'!$G$37),"Y",IF(AND(H595&gt;='Intersection Mileposts'!$F$38,H595&lt;='Intersection Mileposts'!$G$38),"Y",IF(AND(H595&gt;='Intersection Mileposts'!$F$39,H595&lt;='Intersection Mileposts'!$G$39),"Y","N"))))))))))))))))))))))))))))))))))))</f>
        <v/>
      </c>
    </row>
    <row r="596" spans="1:46" x14ac:dyDescent="0.35">
      <c r="A596" s="271"/>
      <c r="B596" s="269"/>
      <c r="C596" s="270"/>
      <c r="D596" s="270"/>
      <c r="E596" s="270"/>
      <c r="F596" s="270"/>
      <c r="G596" s="272"/>
      <c r="H596" s="273"/>
      <c r="I596" s="271"/>
      <c r="J596" s="268"/>
      <c r="K596" s="268"/>
      <c r="L596" s="274"/>
      <c r="M596" s="275"/>
      <c r="N596" s="276"/>
      <c r="P596" s="291" t="str">
        <f>IF(R596 = "", "", COUNT($R$4:R596))</f>
        <v/>
      </c>
      <c r="Q596" s="291" t="str">
        <f t="shared" si="73"/>
        <v/>
      </c>
      <c r="R596" s="292" t="str">
        <f t="shared" si="74"/>
        <v/>
      </c>
      <c r="S596" s="293" t="str">
        <f t="shared" si="76"/>
        <v/>
      </c>
      <c r="T596" s="294" t="str">
        <f t="shared" si="77"/>
        <v/>
      </c>
      <c r="U596" s="295" t="str">
        <f t="shared" si="78"/>
        <v/>
      </c>
      <c r="V596" s="296" t="str">
        <f t="shared" si="79"/>
        <v/>
      </c>
      <c r="W596" s="8"/>
      <c r="AR596" s="2" t="str">
        <f t="shared" si="80"/>
        <v/>
      </c>
      <c r="AS596" s="2" t="str">
        <f t="shared" si="75"/>
        <v/>
      </c>
      <c r="AT596" s="2" t="str">
        <f>IF(AR596="","",IF(AND(H596&gt;='Intersection Mileposts'!$F$5,H596&lt;='Intersection Mileposts'!$G$5),"Y",IF(AND(H596&gt;='Intersection Mileposts'!$F$6,H596&lt;='Intersection Mileposts'!$G$6),"Y",IF(AND(H596&gt;='Intersection Mileposts'!$F$7,H596&lt;='Intersection Mileposts'!$G$7),"Y",IF(AND(H596&gt;='Intersection Mileposts'!$F$8,H596&lt;='Intersection Mileposts'!$G$8),"Y",IF(AND(H596&gt;='Intersection Mileposts'!$F$9,H596&lt;='Intersection Mileposts'!$G$9),"Y",IF(AND(H596&gt;='Intersection Mileposts'!$F$10,H596&lt;='Intersection Mileposts'!$G$10),"Y",IF(AND(H596&gt;='Intersection Mileposts'!$F$11,H596&lt;='Intersection Mileposts'!$G$11),"Y",IF(AND(H596&gt;='Intersection Mileposts'!$F$12,H596&lt;='Intersection Mileposts'!$G$12),"Y",IF(AND(H596&gt;='Intersection Mileposts'!$F$13,H596&lt;='Intersection Mileposts'!$G$13),"Y",IF(AND(H596&gt;='Intersection Mileposts'!$F$14,H596&lt;='Intersection Mileposts'!$G$14),"Y",IF(AND(H596&gt;='Intersection Mileposts'!$F$15,H596&lt;='Intersection Mileposts'!$G$15),"Y",IF(AND(H596&gt;='Intersection Mileposts'!$F$16,H596&lt;='Intersection Mileposts'!$G$16),"Y",IF(AND(H596&gt;='Intersection Mileposts'!$F$17,H596&lt;='Intersection Mileposts'!$G$17),"Y",IF(AND(H596&gt;='Intersection Mileposts'!$F$18,H596&lt;='Intersection Mileposts'!$G$18),"Y",IF(AND(H596&gt;='Intersection Mileposts'!$F$19,H596&lt;='Intersection Mileposts'!$G$19),"Y",IF(AND(H596&gt;='Intersection Mileposts'!$F$20,H596&lt;='Intersection Mileposts'!$G$20),"Y",IF(AND(H596&gt;='Intersection Mileposts'!$F$21,H596&lt;='Intersection Mileposts'!$G$21),"Y",IF(AND(H596&gt;='Intersection Mileposts'!$F$22,H596&lt;='Intersection Mileposts'!$G$22),"Y",IF(AND(H596&gt;='Intersection Mileposts'!$F$23,H596&lt;='Intersection Mileposts'!$G$23),"Y",IF(AND(H596&gt;='Intersection Mileposts'!$F$24,H596&lt;='Intersection Mileposts'!$G$24),"Y",IF(AND(H596&gt;='Intersection Mileposts'!$F$25,H596&lt;='Intersection Mileposts'!$G$25),"Y",IF(AND(H596&gt;='Intersection Mileposts'!$F$26,H596&lt;='Intersection Mileposts'!$G$26),"Y",IF(AND(H596&gt;='Intersection Mileposts'!$F$27,H596&lt;='Intersection Mileposts'!$G$27),"Y",IF(AND(H596&gt;='Intersection Mileposts'!$F$28,H596&lt;='Intersection Mileposts'!$G$28),"Y",IF(AND(H596&gt;='Intersection Mileposts'!$F$29,H596&lt;='Intersection Mileposts'!$G$29),"Y", IF(AND(H596&gt;='Intersection Mileposts'!$F$30,H596&lt;='Intersection Mileposts'!$G$30),"Y",IF(AND(H596&gt;='Intersection Mileposts'!$F$31,H596&lt;='Intersection Mileposts'!$G$31),"Y",IF(AND(H596&gt;='Intersection Mileposts'!$F$32,H596&lt;='Intersection Mileposts'!$G$32),"Y",IF(AND(H596&gt;='Intersection Mileposts'!$F$33,H596&lt;='Intersection Mileposts'!$G$33),"Y",IF(AND(H596&gt;='Intersection Mileposts'!$F$34,H596&lt;='Intersection Mileposts'!$G$34),"Y",IF(AND(H596&gt;='Intersection Mileposts'!$F$35,H596&lt;='Intersection Mileposts'!$G$35),"Y",IF(AND(H596&gt;='Intersection Mileposts'!$F$36,H596&lt;='Intersection Mileposts'!$G$36),"Y",IF(AND(H596&gt;='Intersection Mileposts'!$F$37,H596&lt;='Intersection Mileposts'!$G$37),"Y",IF(AND(H596&gt;='Intersection Mileposts'!$F$38,H596&lt;='Intersection Mileposts'!$G$38),"Y",IF(AND(H596&gt;='Intersection Mileposts'!$F$39,H596&lt;='Intersection Mileposts'!$G$39),"Y","N"))))))))))))))))))))))))))))))))))))</f>
        <v/>
      </c>
    </row>
    <row r="597" spans="1:46" x14ac:dyDescent="0.35">
      <c r="A597" s="271"/>
      <c r="B597" s="269"/>
      <c r="C597" s="270"/>
      <c r="D597" s="270"/>
      <c r="E597" s="270"/>
      <c r="F597" s="270"/>
      <c r="G597" s="272"/>
      <c r="H597" s="273"/>
      <c r="I597" s="271"/>
      <c r="J597" s="268"/>
      <c r="K597" s="268"/>
      <c r="L597" s="274"/>
      <c r="M597" s="275"/>
      <c r="N597" s="276"/>
      <c r="P597" s="291" t="str">
        <f>IF(R597 = "", "", COUNT($R$4:R597))</f>
        <v/>
      </c>
      <c r="Q597" s="291" t="str">
        <f t="shared" si="73"/>
        <v/>
      </c>
      <c r="R597" s="292" t="str">
        <f t="shared" si="74"/>
        <v/>
      </c>
      <c r="S597" s="293" t="str">
        <f t="shared" si="76"/>
        <v/>
      </c>
      <c r="T597" s="294" t="str">
        <f t="shared" si="77"/>
        <v/>
      </c>
      <c r="U597" s="295" t="str">
        <f t="shared" si="78"/>
        <v/>
      </c>
      <c r="V597" s="296" t="str">
        <f t="shared" si="79"/>
        <v/>
      </c>
      <c r="W597" s="8"/>
      <c r="AR597" s="2" t="str">
        <f t="shared" si="80"/>
        <v/>
      </c>
      <c r="AS597" s="2" t="str">
        <f t="shared" si="75"/>
        <v/>
      </c>
      <c r="AT597" s="2" t="str">
        <f>IF(AR597="","",IF(AND(H597&gt;='Intersection Mileposts'!$F$5,H597&lt;='Intersection Mileposts'!$G$5),"Y",IF(AND(H597&gt;='Intersection Mileposts'!$F$6,H597&lt;='Intersection Mileposts'!$G$6),"Y",IF(AND(H597&gt;='Intersection Mileposts'!$F$7,H597&lt;='Intersection Mileposts'!$G$7),"Y",IF(AND(H597&gt;='Intersection Mileposts'!$F$8,H597&lt;='Intersection Mileposts'!$G$8),"Y",IF(AND(H597&gt;='Intersection Mileposts'!$F$9,H597&lt;='Intersection Mileposts'!$G$9),"Y",IF(AND(H597&gt;='Intersection Mileposts'!$F$10,H597&lt;='Intersection Mileposts'!$G$10),"Y",IF(AND(H597&gt;='Intersection Mileposts'!$F$11,H597&lt;='Intersection Mileposts'!$G$11),"Y",IF(AND(H597&gt;='Intersection Mileposts'!$F$12,H597&lt;='Intersection Mileposts'!$G$12),"Y",IF(AND(H597&gt;='Intersection Mileposts'!$F$13,H597&lt;='Intersection Mileposts'!$G$13),"Y",IF(AND(H597&gt;='Intersection Mileposts'!$F$14,H597&lt;='Intersection Mileposts'!$G$14),"Y",IF(AND(H597&gt;='Intersection Mileposts'!$F$15,H597&lt;='Intersection Mileposts'!$G$15),"Y",IF(AND(H597&gt;='Intersection Mileposts'!$F$16,H597&lt;='Intersection Mileposts'!$G$16),"Y",IF(AND(H597&gt;='Intersection Mileposts'!$F$17,H597&lt;='Intersection Mileposts'!$G$17),"Y",IF(AND(H597&gt;='Intersection Mileposts'!$F$18,H597&lt;='Intersection Mileposts'!$G$18),"Y",IF(AND(H597&gt;='Intersection Mileposts'!$F$19,H597&lt;='Intersection Mileposts'!$G$19),"Y",IF(AND(H597&gt;='Intersection Mileposts'!$F$20,H597&lt;='Intersection Mileposts'!$G$20),"Y",IF(AND(H597&gt;='Intersection Mileposts'!$F$21,H597&lt;='Intersection Mileposts'!$G$21),"Y",IF(AND(H597&gt;='Intersection Mileposts'!$F$22,H597&lt;='Intersection Mileposts'!$G$22),"Y",IF(AND(H597&gt;='Intersection Mileposts'!$F$23,H597&lt;='Intersection Mileposts'!$G$23),"Y",IF(AND(H597&gt;='Intersection Mileposts'!$F$24,H597&lt;='Intersection Mileposts'!$G$24),"Y",IF(AND(H597&gt;='Intersection Mileposts'!$F$25,H597&lt;='Intersection Mileposts'!$G$25),"Y",IF(AND(H597&gt;='Intersection Mileposts'!$F$26,H597&lt;='Intersection Mileposts'!$G$26),"Y",IF(AND(H597&gt;='Intersection Mileposts'!$F$27,H597&lt;='Intersection Mileposts'!$G$27),"Y",IF(AND(H597&gt;='Intersection Mileposts'!$F$28,H597&lt;='Intersection Mileposts'!$G$28),"Y",IF(AND(H597&gt;='Intersection Mileposts'!$F$29,H597&lt;='Intersection Mileposts'!$G$29),"Y", IF(AND(H597&gt;='Intersection Mileposts'!$F$30,H597&lt;='Intersection Mileposts'!$G$30),"Y",IF(AND(H597&gt;='Intersection Mileposts'!$F$31,H597&lt;='Intersection Mileposts'!$G$31),"Y",IF(AND(H597&gt;='Intersection Mileposts'!$F$32,H597&lt;='Intersection Mileposts'!$G$32),"Y",IF(AND(H597&gt;='Intersection Mileposts'!$F$33,H597&lt;='Intersection Mileposts'!$G$33),"Y",IF(AND(H597&gt;='Intersection Mileposts'!$F$34,H597&lt;='Intersection Mileposts'!$G$34),"Y",IF(AND(H597&gt;='Intersection Mileposts'!$F$35,H597&lt;='Intersection Mileposts'!$G$35),"Y",IF(AND(H597&gt;='Intersection Mileposts'!$F$36,H597&lt;='Intersection Mileposts'!$G$36),"Y",IF(AND(H597&gt;='Intersection Mileposts'!$F$37,H597&lt;='Intersection Mileposts'!$G$37),"Y",IF(AND(H597&gt;='Intersection Mileposts'!$F$38,H597&lt;='Intersection Mileposts'!$G$38),"Y",IF(AND(H597&gt;='Intersection Mileposts'!$F$39,H597&lt;='Intersection Mileposts'!$G$39),"Y","N"))))))))))))))))))))))))))))))))))))</f>
        <v/>
      </c>
    </row>
    <row r="598" spans="1:46" x14ac:dyDescent="0.35">
      <c r="A598" s="271"/>
      <c r="B598" s="269"/>
      <c r="C598" s="270"/>
      <c r="D598" s="270"/>
      <c r="E598" s="270"/>
      <c r="F598" s="270"/>
      <c r="G598" s="272"/>
      <c r="H598" s="273"/>
      <c r="I598" s="271"/>
      <c r="J598" s="268"/>
      <c r="K598" s="268"/>
      <c r="L598" s="274"/>
      <c r="M598" s="275"/>
      <c r="N598" s="276"/>
      <c r="P598" s="291" t="str">
        <f>IF(R598 = "", "", COUNT($R$4:R598))</f>
        <v/>
      </c>
      <c r="Q598" s="291" t="str">
        <f t="shared" si="73"/>
        <v/>
      </c>
      <c r="R598" s="292" t="str">
        <f t="shared" si="74"/>
        <v/>
      </c>
      <c r="S598" s="293" t="str">
        <f t="shared" si="76"/>
        <v/>
      </c>
      <c r="T598" s="294" t="str">
        <f t="shared" si="77"/>
        <v/>
      </c>
      <c r="U598" s="295" t="str">
        <f t="shared" si="78"/>
        <v/>
      </c>
      <c r="V598" s="296" t="str">
        <f t="shared" si="79"/>
        <v/>
      </c>
      <c r="W598" s="8"/>
      <c r="AR598" s="2" t="str">
        <f t="shared" si="80"/>
        <v/>
      </c>
      <c r="AS598" s="2" t="str">
        <f t="shared" si="75"/>
        <v/>
      </c>
      <c r="AT598" s="2" t="str">
        <f>IF(AR598="","",IF(AND(H598&gt;='Intersection Mileposts'!$F$5,H598&lt;='Intersection Mileposts'!$G$5),"Y",IF(AND(H598&gt;='Intersection Mileposts'!$F$6,H598&lt;='Intersection Mileposts'!$G$6),"Y",IF(AND(H598&gt;='Intersection Mileposts'!$F$7,H598&lt;='Intersection Mileposts'!$G$7),"Y",IF(AND(H598&gt;='Intersection Mileposts'!$F$8,H598&lt;='Intersection Mileposts'!$G$8),"Y",IF(AND(H598&gt;='Intersection Mileposts'!$F$9,H598&lt;='Intersection Mileposts'!$G$9),"Y",IF(AND(H598&gt;='Intersection Mileposts'!$F$10,H598&lt;='Intersection Mileposts'!$G$10),"Y",IF(AND(H598&gt;='Intersection Mileposts'!$F$11,H598&lt;='Intersection Mileposts'!$G$11),"Y",IF(AND(H598&gt;='Intersection Mileposts'!$F$12,H598&lt;='Intersection Mileposts'!$G$12),"Y",IF(AND(H598&gt;='Intersection Mileposts'!$F$13,H598&lt;='Intersection Mileposts'!$G$13),"Y",IF(AND(H598&gt;='Intersection Mileposts'!$F$14,H598&lt;='Intersection Mileposts'!$G$14),"Y",IF(AND(H598&gt;='Intersection Mileposts'!$F$15,H598&lt;='Intersection Mileposts'!$G$15),"Y",IF(AND(H598&gt;='Intersection Mileposts'!$F$16,H598&lt;='Intersection Mileposts'!$G$16),"Y",IF(AND(H598&gt;='Intersection Mileposts'!$F$17,H598&lt;='Intersection Mileposts'!$G$17),"Y",IF(AND(H598&gt;='Intersection Mileposts'!$F$18,H598&lt;='Intersection Mileposts'!$G$18),"Y",IF(AND(H598&gt;='Intersection Mileposts'!$F$19,H598&lt;='Intersection Mileposts'!$G$19),"Y",IF(AND(H598&gt;='Intersection Mileposts'!$F$20,H598&lt;='Intersection Mileposts'!$G$20),"Y",IF(AND(H598&gt;='Intersection Mileposts'!$F$21,H598&lt;='Intersection Mileposts'!$G$21),"Y",IF(AND(H598&gt;='Intersection Mileposts'!$F$22,H598&lt;='Intersection Mileposts'!$G$22),"Y",IF(AND(H598&gt;='Intersection Mileposts'!$F$23,H598&lt;='Intersection Mileposts'!$G$23),"Y",IF(AND(H598&gt;='Intersection Mileposts'!$F$24,H598&lt;='Intersection Mileposts'!$G$24),"Y",IF(AND(H598&gt;='Intersection Mileposts'!$F$25,H598&lt;='Intersection Mileposts'!$G$25),"Y",IF(AND(H598&gt;='Intersection Mileposts'!$F$26,H598&lt;='Intersection Mileposts'!$G$26),"Y",IF(AND(H598&gt;='Intersection Mileposts'!$F$27,H598&lt;='Intersection Mileposts'!$G$27),"Y",IF(AND(H598&gt;='Intersection Mileposts'!$F$28,H598&lt;='Intersection Mileposts'!$G$28),"Y",IF(AND(H598&gt;='Intersection Mileposts'!$F$29,H598&lt;='Intersection Mileposts'!$G$29),"Y", IF(AND(H598&gt;='Intersection Mileposts'!$F$30,H598&lt;='Intersection Mileposts'!$G$30),"Y",IF(AND(H598&gt;='Intersection Mileposts'!$F$31,H598&lt;='Intersection Mileposts'!$G$31),"Y",IF(AND(H598&gt;='Intersection Mileposts'!$F$32,H598&lt;='Intersection Mileposts'!$G$32),"Y",IF(AND(H598&gt;='Intersection Mileposts'!$F$33,H598&lt;='Intersection Mileposts'!$G$33),"Y",IF(AND(H598&gt;='Intersection Mileposts'!$F$34,H598&lt;='Intersection Mileposts'!$G$34),"Y",IF(AND(H598&gt;='Intersection Mileposts'!$F$35,H598&lt;='Intersection Mileposts'!$G$35),"Y",IF(AND(H598&gt;='Intersection Mileposts'!$F$36,H598&lt;='Intersection Mileposts'!$G$36),"Y",IF(AND(H598&gt;='Intersection Mileposts'!$F$37,H598&lt;='Intersection Mileposts'!$G$37),"Y",IF(AND(H598&gt;='Intersection Mileposts'!$F$38,H598&lt;='Intersection Mileposts'!$G$38),"Y",IF(AND(H598&gt;='Intersection Mileposts'!$F$39,H598&lt;='Intersection Mileposts'!$G$39),"Y","N"))))))))))))))))))))))))))))))))))))</f>
        <v/>
      </c>
    </row>
    <row r="599" spans="1:46" x14ac:dyDescent="0.35">
      <c r="A599" s="271"/>
      <c r="B599" s="269"/>
      <c r="C599" s="270"/>
      <c r="D599" s="270"/>
      <c r="E599" s="270"/>
      <c r="F599" s="270"/>
      <c r="G599" s="272"/>
      <c r="H599" s="273"/>
      <c r="I599" s="271"/>
      <c r="J599" s="268"/>
      <c r="K599" s="268"/>
      <c r="L599" s="274"/>
      <c r="M599" s="275"/>
      <c r="N599" s="276"/>
      <c r="P599" s="291" t="str">
        <f>IF(R599 = "", "", COUNT($R$4:R599))</f>
        <v/>
      </c>
      <c r="Q599" s="291" t="str">
        <f t="shared" si="73"/>
        <v/>
      </c>
      <c r="R599" s="292" t="str">
        <f t="shared" si="74"/>
        <v/>
      </c>
      <c r="S599" s="293" t="str">
        <f t="shared" si="76"/>
        <v/>
      </c>
      <c r="T599" s="294" t="str">
        <f t="shared" si="77"/>
        <v/>
      </c>
      <c r="U599" s="295" t="str">
        <f t="shared" si="78"/>
        <v/>
      </c>
      <c r="V599" s="296" t="str">
        <f t="shared" si="79"/>
        <v/>
      </c>
      <c r="W599" s="8"/>
      <c r="AR599" s="2" t="str">
        <f t="shared" si="80"/>
        <v/>
      </c>
      <c r="AS599" s="2" t="str">
        <f t="shared" si="75"/>
        <v/>
      </c>
      <c r="AT599" s="2" t="str">
        <f>IF(AR599="","",IF(AND(H599&gt;='Intersection Mileposts'!$F$5,H599&lt;='Intersection Mileposts'!$G$5),"Y",IF(AND(H599&gt;='Intersection Mileposts'!$F$6,H599&lt;='Intersection Mileposts'!$G$6),"Y",IF(AND(H599&gt;='Intersection Mileposts'!$F$7,H599&lt;='Intersection Mileposts'!$G$7),"Y",IF(AND(H599&gt;='Intersection Mileposts'!$F$8,H599&lt;='Intersection Mileposts'!$G$8),"Y",IF(AND(H599&gt;='Intersection Mileposts'!$F$9,H599&lt;='Intersection Mileposts'!$G$9),"Y",IF(AND(H599&gt;='Intersection Mileposts'!$F$10,H599&lt;='Intersection Mileposts'!$G$10),"Y",IF(AND(H599&gt;='Intersection Mileposts'!$F$11,H599&lt;='Intersection Mileposts'!$G$11),"Y",IF(AND(H599&gt;='Intersection Mileposts'!$F$12,H599&lt;='Intersection Mileposts'!$G$12),"Y",IF(AND(H599&gt;='Intersection Mileposts'!$F$13,H599&lt;='Intersection Mileposts'!$G$13),"Y",IF(AND(H599&gt;='Intersection Mileposts'!$F$14,H599&lt;='Intersection Mileposts'!$G$14),"Y",IF(AND(H599&gt;='Intersection Mileposts'!$F$15,H599&lt;='Intersection Mileposts'!$G$15),"Y",IF(AND(H599&gt;='Intersection Mileposts'!$F$16,H599&lt;='Intersection Mileposts'!$G$16),"Y",IF(AND(H599&gt;='Intersection Mileposts'!$F$17,H599&lt;='Intersection Mileposts'!$G$17),"Y",IF(AND(H599&gt;='Intersection Mileposts'!$F$18,H599&lt;='Intersection Mileposts'!$G$18),"Y",IF(AND(H599&gt;='Intersection Mileposts'!$F$19,H599&lt;='Intersection Mileposts'!$G$19),"Y",IF(AND(H599&gt;='Intersection Mileposts'!$F$20,H599&lt;='Intersection Mileposts'!$G$20),"Y",IF(AND(H599&gt;='Intersection Mileposts'!$F$21,H599&lt;='Intersection Mileposts'!$G$21),"Y",IF(AND(H599&gt;='Intersection Mileposts'!$F$22,H599&lt;='Intersection Mileposts'!$G$22),"Y",IF(AND(H599&gt;='Intersection Mileposts'!$F$23,H599&lt;='Intersection Mileposts'!$G$23),"Y",IF(AND(H599&gt;='Intersection Mileposts'!$F$24,H599&lt;='Intersection Mileposts'!$G$24),"Y",IF(AND(H599&gt;='Intersection Mileposts'!$F$25,H599&lt;='Intersection Mileposts'!$G$25),"Y",IF(AND(H599&gt;='Intersection Mileposts'!$F$26,H599&lt;='Intersection Mileposts'!$G$26),"Y",IF(AND(H599&gt;='Intersection Mileposts'!$F$27,H599&lt;='Intersection Mileposts'!$G$27),"Y",IF(AND(H599&gt;='Intersection Mileposts'!$F$28,H599&lt;='Intersection Mileposts'!$G$28),"Y",IF(AND(H599&gt;='Intersection Mileposts'!$F$29,H599&lt;='Intersection Mileposts'!$G$29),"Y", IF(AND(H599&gt;='Intersection Mileposts'!$F$30,H599&lt;='Intersection Mileposts'!$G$30),"Y",IF(AND(H599&gt;='Intersection Mileposts'!$F$31,H599&lt;='Intersection Mileposts'!$G$31),"Y",IF(AND(H599&gt;='Intersection Mileposts'!$F$32,H599&lt;='Intersection Mileposts'!$G$32),"Y",IF(AND(H599&gt;='Intersection Mileposts'!$F$33,H599&lt;='Intersection Mileposts'!$G$33),"Y",IF(AND(H599&gt;='Intersection Mileposts'!$F$34,H599&lt;='Intersection Mileposts'!$G$34),"Y",IF(AND(H599&gt;='Intersection Mileposts'!$F$35,H599&lt;='Intersection Mileposts'!$G$35),"Y",IF(AND(H599&gt;='Intersection Mileposts'!$F$36,H599&lt;='Intersection Mileposts'!$G$36),"Y",IF(AND(H599&gt;='Intersection Mileposts'!$F$37,H599&lt;='Intersection Mileposts'!$G$37),"Y",IF(AND(H599&gt;='Intersection Mileposts'!$F$38,H599&lt;='Intersection Mileposts'!$G$38),"Y",IF(AND(H599&gt;='Intersection Mileposts'!$F$39,H599&lt;='Intersection Mileposts'!$G$39),"Y","N"))))))))))))))))))))))))))))))))))))</f>
        <v/>
      </c>
    </row>
    <row r="600" spans="1:46" x14ac:dyDescent="0.35">
      <c r="A600" s="271"/>
      <c r="B600" s="269"/>
      <c r="C600" s="270"/>
      <c r="D600" s="270"/>
      <c r="E600" s="270"/>
      <c r="F600" s="270"/>
      <c r="G600" s="272"/>
      <c r="H600" s="273"/>
      <c r="I600" s="271"/>
      <c r="J600" s="268"/>
      <c r="K600" s="268"/>
      <c r="L600" s="274"/>
      <c r="M600" s="275"/>
      <c r="N600" s="276"/>
      <c r="P600" s="291" t="str">
        <f>IF(R600 = "", "", COUNT($R$4:R600))</f>
        <v/>
      </c>
      <c r="Q600" s="291" t="str">
        <f t="shared" si="73"/>
        <v/>
      </c>
      <c r="R600" s="292" t="str">
        <f t="shared" si="74"/>
        <v/>
      </c>
      <c r="S600" s="293" t="str">
        <f t="shared" si="76"/>
        <v/>
      </c>
      <c r="T600" s="294" t="str">
        <f t="shared" si="77"/>
        <v/>
      </c>
      <c r="U600" s="295" t="str">
        <f t="shared" si="78"/>
        <v/>
      </c>
      <c r="V600" s="296" t="str">
        <f t="shared" si="79"/>
        <v/>
      </c>
      <c r="W600" s="8"/>
      <c r="AR600" s="2" t="str">
        <f t="shared" si="80"/>
        <v/>
      </c>
      <c r="AS600" s="2" t="str">
        <f t="shared" si="75"/>
        <v/>
      </c>
      <c r="AT600" s="2" t="str">
        <f>IF(AR600="","",IF(AND(H600&gt;='Intersection Mileposts'!$F$5,H600&lt;='Intersection Mileposts'!$G$5),"Y",IF(AND(H600&gt;='Intersection Mileposts'!$F$6,H600&lt;='Intersection Mileposts'!$G$6),"Y",IF(AND(H600&gt;='Intersection Mileposts'!$F$7,H600&lt;='Intersection Mileposts'!$G$7),"Y",IF(AND(H600&gt;='Intersection Mileposts'!$F$8,H600&lt;='Intersection Mileposts'!$G$8),"Y",IF(AND(H600&gt;='Intersection Mileposts'!$F$9,H600&lt;='Intersection Mileposts'!$G$9),"Y",IF(AND(H600&gt;='Intersection Mileposts'!$F$10,H600&lt;='Intersection Mileposts'!$G$10),"Y",IF(AND(H600&gt;='Intersection Mileposts'!$F$11,H600&lt;='Intersection Mileposts'!$G$11),"Y",IF(AND(H600&gt;='Intersection Mileposts'!$F$12,H600&lt;='Intersection Mileposts'!$G$12),"Y",IF(AND(H600&gt;='Intersection Mileposts'!$F$13,H600&lt;='Intersection Mileposts'!$G$13),"Y",IF(AND(H600&gt;='Intersection Mileposts'!$F$14,H600&lt;='Intersection Mileposts'!$G$14),"Y",IF(AND(H600&gt;='Intersection Mileposts'!$F$15,H600&lt;='Intersection Mileposts'!$G$15),"Y",IF(AND(H600&gt;='Intersection Mileposts'!$F$16,H600&lt;='Intersection Mileposts'!$G$16),"Y",IF(AND(H600&gt;='Intersection Mileposts'!$F$17,H600&lt;='Intersection Mileposts'!$G$17),"Y",IF(AND(H600&gt;='Intersection Mileposts'!$F$18,H600&lt;='Intersection Mileposts'!$G$18),"Y",IF(AND(H600&gt;='Intersection Mileposts'!$F$19,H600&lt;='Intersection Mileposts'!$G$19),"Y",IF(AND(H600&gt;='Intersection Mileposts'!$F$20,H600&lt;='Intersection Mileposts'!$G$20),"Y",IF(AND(H600&gt;='Intersection Mileposts'!$F$21,H600&lt;='Intersection Mileposts'!$G$21),"Y",IF(AND(H600&gt;='Intersection Mileposts'!$F$22,H600&lt;='Intersection Mileposts'!$G$22),"Y",IF(AND(H600&gt;='Intersection Mileposts'!$F$23,H600&lt;='Intersection Mileposts'!$G$23),"Y",IF(AND(H600&gt;='Intersection Mileposts'!$F$24,H600&lt;='Intersection Mileposts'!$G$24),"Y",IF(AND(H600&gt;='Intersection Mileposts'!$F$25,H600&lt;='Intersection Mileposts'!$G$25),"Y",IF(AND(H600&gt;='Intersection Mileposts'!$F$26,H600&lt;='Intersection Mileposts'!$G$26),"Y",IF(AND(H600&gt;='Intersection Mileposts'!$F$27,H600&lt;='Intersection Mileposts'!$G$27),"Y",IF(AND(H600&gt;='Intersection Mileposts'!$F$28,H600&lt;='Intersection Mileposts'!$G$28),"Y",IF(AND(H600&gt;='Intersection Mileposts'!$F$29,H600&lt;='Intersection Mileposts'!$G$29),"Y", IF(AND(H600&gt;='Intersection Mileposts'!$F$30,H600&lt;='Intersection Mileposts'!$G$30),"Y",IF(AND(H600&gt;='Intersection Mileposts'!$F$31,H600&lt;='Intersection Mileposts'!$G$31),"Y",IF(AND(H600&gt;='Intersection Mileposts'!$F$32,H600&lt;='Intersection Mileposts'!$G$32),"Y",IF(AND(H600&gt;='Intersection Mileposts'!$F$33,H600&lt;='Intersection Mileposts'!$G$33),"Y",IF(AND(H600&gt;='Intersection Mileposts'!$F$34,H600&lt;='Intersection Mileposts'!$G$34),"Y",IF(AND(H600&gt;='Intersection Mileposts'!$F$35,H600&lt;='Intersection Mileposts'!$G$35),"Y",IF(AND(H600&gt;='Intersection Mileposts'!$F$36,H600&lt;='Intersection Mileposts'!$G$36),"Y",IF(AND(H600&gt;='Intersection Mileposts'!$F$37,H600&lt;='Intersection Mileposts'!$G$37),"Y",IF(AND(H600&gt;='Intersection Mileposts'!$F$38,H600&lt;='Intersection Mileposts'!$G$38),"Y",IF(AND(H600&gt;='Intersection Mileposts'!$F$39,H600&lt;='Intersection Mileposts'!$G$39),"Y","N"))))))))))))))))))))))))))))))))))))</f>
        <v/>
      </c>
    </row>
    <row r="601" spans="1:46" x14ac:dyDescent="0.35">
      <c r="A601" s="271"/>
      <c r="B601" s="269"/>
      <c r="C601" s="270"/>
      <c r="D601" s="270"/>
      <c r="E601" s="270"/>
      <c r="F601" s="270"/>
      <c r="G601" s="272"/>
      <c r="H601" s="273"/>
      <c r="I601" s="271"/>
      <c r="J601" s="268"/>
      <c r="K601" s="268"/>
      <c r="L601" s="274"/>
      <c r="M601" s="275"/>
      <c r="N601" s="276"/>
      <c r="P601" s="291" t="str">
        <f>IF(R601 = "", "", COUNT($R$4:R601))</f>
        <v/>
      </c>
      <c r="Q601" s="291" t="str">
        <f t="shared" si="73"/>
        <v/>
      </c>
      <c r="R601" s="292" t="str">
        <f t="shared" si="74"/>
        <v/>
      </c>
      <c r="S601" s="293" t="str">
        <f t="shared" si="76"/>
        <v/>
      </c>
      <c r="T601" s="294" t="str">
        <f t="shared" si="77"/>
        <v/>
      </c>
      <c r="U601" s="295" t="str">
        <f t="shared" si="78"/>
        <v/>
      </c>
      <c r="V601" s="296" t="str">
        <f t="shared" si="79"/>
        <v/>
      </c>
      <c r="W601" s="8"/>
      <c r="AR601" s="2" t="str">
        <f t="shared" si="80"/>
        <v/>
      </c>
      <c r="AS601" s="2" t="str">
        <f t="shared" si="75"/>
        <v/>
      </c>
      <c r="AT601" s="2" t="str">
        <f>IF(AR601="","",IF(AND(H601&gt;='Intersection Mileposts'!$F$5,H601&lt;='Intersection Mileposts'!$G$5),"Y",IF(AND(H601&gt;='Intersection Mileposts'!$F$6,H601&lt;='Intersection Mileposts'!$G$6),"Y",IF(AND(H601&gt;='Intersection Mileposts'!$F$7,H601&lt;='Intersection Mileposts'!$G$7),"Y",IF(AND(H601&gt;='Intersection Mileposts'!$F$8,H601&lt;='Intersection Mileposts'!$G$8),"Y",IF(AND(H601&gt;='Intersection Mileposts'!$F$9,H601&lt;='Intersection Mileposts'!$G$9),"Y",IF(AND(H601&gt;='Intersection Mileposts'!$F$10,H601&lt;='Intersection Mileposts'!$G$10),"Y",IF(AND(H601&gt;='Intersection Mileposts'!$F$11,H601&lt;='Intersection Mileposts'!$G$11),"Y",IF(AND(H601&gt;='Intersection Mileposts'!$F$12,H601&lt;='Intersection Mileposts'!$G$12),"Y",IF(AND(H601&gt;='Intersection Mileposts'!$F$13,H601&lt;='Intersection Mileposts'!$G$13),"Y",IF(AND(H601&gt;='Intersection Mileposts'!$F$14,H601&lt;='Intersection Mileposts'!$G$14),"Y",IF(AND(H601&gt;='Intersection Mileposts'!$F$15,H601&lt;='Intersection Mileposts'!$G$15),"Y",IF(AND(H601&gt;='Intersection Mileposts'!$F$16,H601&lt;='Intersection Mileposts'!$G$16),"Y",IF(AND(H601&gt;='Intersection Mileposts'!$F$17,H601&lt;='Intersection Mileposts'!$G$17),"Y",IF(AND(H601&gt;='Intersection Mileposts'!$F$18,H601&lt;='Intersection Mileposts'!$G$18),"Y",IF(AND(H601&gt;='Intersection Mileposts'!$F$19,H601&lt;='Intersection Mileposts'!$G$19),"Y",IF(AND(H601&gt;='Intersection Mileposts'!$F$20,H601&lt;='Intersection Mileposts'!$G$20),"Y",IF(AND(H601&gt;='Intersection Mileposts'!$F$21,H601&lt;='Intersection Mileposts'!$G$21),"Y",IF(AND(H601&gt;='Intersection Mileposts'!$F$22,H601&lt;='Intersection Mileposts'!$G$22),"Y",IF(AND(H601&gt;='Intersection Mileposts'!$F$23,H601&lt;='Intersection Mileposts'!$G$23),"Y",IF(AND(H601&gt;='Intersection Mileposts'!$F$24,H601&lt;='Intersection Mileposts'!$G$24),"Y",IF(AND(H601&gt;='Intersection Mileposts'!$F$25,H601&lt;='Intersection Mileposts'!$G$25),"Y",IF(AND(H601&gt;='Intersection Mileposts'!$F$26,H601&lt;='Intersection Mileposts'!$G$26),"Y",IF(AND(H601&gt;='Intersection Mileposts'!$F$27,H601&lt;='Intersection Mileposts'!$G$27),"Y",IF(AND(H601&gt;='Intersection Mileposts'!$F$28,H601&lt;='Intersection Mileposts'!$G$28),"Y",IF(AND(H601&gt;='Intersection Mileposts'!$F$29,H601&lt;='Intersection Mileposts'!$G$29),"Y", IF(AND(H601&gt;='Intersection Mileposts'!$F$30,H601&lt;='Intersection Mileposts'!$G$30),"Y",IF(AND(H601&gt;='Intersection Mileposts'!$F$31,H601&lt;='Intersection Mileposts'!$G$31),"Y",IF(AND(H601&gt;='Intersection Mileposts'!$F$32,H601&lt;='Intersection Mileposts'!$G$32),"Y",IF(AND(H601&gt;='Intersection Mileposts'!$F$33,H601&lt;='Intersection Mileposts'!$G$33),"Y",IF(AND(H601&gt;='Intersection Mileposts'!$F$34,H601&lt;='Intersection Mileposts'!$G$34),"Y",IF(AND(H601&gt;='Intersection Mileposts'!$F$35,H601&lt;='Intersection Mileposts'!$G$35),"Y",IF(AND(H601&gt;='Intersection Mileposts'!$F$36,H601&lt;='Intersection Mileposts'!$G$36),"Y",IF(AND(H601&gt;='Intersection Mileposts'!$F$37,H601&lt;='Intersection Mileposts'!$G$37),"Y",IF(AND(H601&gt;='Intersection Mileposts'!$F$38,H601&lt;='Intersection Mileposts'!$G$38),"Y",IF(AND(H601&gt;='Intersection Mileposts'!$F$39,H601&lt;='Intersection Mileposts'!$G$39),"Y","N"))))))))))))))))))))))))))))))))))))</f>
        <v/>
      </c>
    </row>
    <row r="602" spans="1:46" x14ac:dyDescent="0.35">
      <c r="A602" s="271"/>
      <c r="B602" s="269"/>
      <c r="C602" s="270"/>
      <c r="D602" s="270"/>
      <c r="E602" s="270"/>
      <c r="F602" s="270"/>
      <c r="G602" s="272"/>
      <c r="H602" s="273"/>
      <c r="I602" s="271"/>
      <c r="J602" s="268"/>
      <c r="K602" s="268"/>
      <c r="L602" s="274"/>
      <c r="M602" s="275"/>
      <c r="N602" s="276"/>
      <c r="P602" s="291" t="str">
        <f>IF(R602 = "", "", COUNT($R$4:R602))</f>
        <v/>
      </c>
      <c r="Q602" s="291" t="str">
        <f t="shared" si="73"/>
        <v/>
      </c>
      <c r="R602" s="292" t="str">
        <f t="shared" si="74"/>
        <v/>
      </c>
      <c r="S602" s="293" t="str">
        <f t="shared" si="76"/>
        <v/>
      </c>
      <c r="T602" s="294" t="str">
        <f t="shared" si="77"/>
        <v/>
      </c>
      <c r="U602" s="295" t="str">
        <f t="shared" si="78"/>
        <v/>
      </c>
      <c r="V602" s="296" t="str">
        <f t="shared" si="79"/>
        <v/>
      </c>
      <c r="W602" s="8"/>
      <c r="AR602" s="2" t="str">
        <f t="shared" si="80"/>
        <v/>
      </c>
      <c r="AS602" s="2" t="str">
        <f t="shared" si="75"/>
        <v/>
      </c>
      <c r="AT602" s="2" t="str">
        <f>IF(AR602="","",IF(AND(H602&gt;='Intersection Mileposts'!$F$5,H602&lt;='Intersection Mileposts'!$G$5),"Y",IF(AND(H602&gt;='Intersection Mileposts'!$F$6,H602&lt;='Intersection Mileposts'!$G$6),"Y",IF(AND(H602&gt;='Intersection Mileposts'!$F$7,H602&lt;='Intersection Mileposts'!$G$7),"Y",IF(AND(H602&gt;='Intersection Mileposts'!$F$8,H602&lt;='Intersection Mileposts'!$G$8),"Y",IF(AND(H602&gt;='Intersection Mileposts'!$F$9,H602&lt;='Intersection Mileposts'!$G$9),"Y",IF(AND(H602&gt;='Intersection Mileposts'!$F$10,H602&lt;='Intersection Mileposts'!$G$10),"Y",IF(AND(H602&gt;='Intersection Mileposts'!$F$11,H602&lt;='Intersection Mileposts'!$G$11),"Y",IF(AND(H602&gt;='Intersection Mileposts'!$F$12,H602&lt;='Intersection Mileposts'!$G$12),"Y",IF(AND(H602&gt;='Intersection Mileposts'!$F$13,H602&lt;='Intersection Mileposts'!$G$13),"Y",IF(AND(H602&gt;='Intersection Mileposts'!$F$14,H602&lt;='Intersection Mileposts'!$G$14),"Y",IF(AND(H602&gt;='Intersection Mileposts'!$F$15,H602&lt;='Intersection Mileposts'!$G$15),"Y",IF(AND(H602&gt;='Intersection Mileposts'!$F$16,H602&lt;='Intersection Mileposts'!$G$16),"Y",IF(AND(H602&gt;='Intersection Mileposts'!$F$17,H602&lt;='Intersection Mileposts'!$G$17),"Y",IF(AND(H602&gt;='Intersection Mileposts'!$F$18,H602&lt;='Intersection Mileposts'!$G$18),"Y",IF(AND(H602&gt;='Intersection Mileposts'!$F$19,H602&lt;='Intersection Mileposts'!$G$19),"Y",IF(AND(H602&gt;='Intersection Mileposts'!$F$20,H602&lt;='Intersection Mileposts'!$G$20),"Y",IF(AND(H602&gt;='Intersection Mileposts'!$F$21,H602&lt;='Intersection Mileposts'!$G$21),"Y",IF(AND(H602&gt;='Intersection Mileposts'!$F$22,H602&lt;='Intersection Mileposts'!$G$22),"Y",IF(AND(H602&gt;='Intersection Mileposts'!$F$23,H602&lt;='Intersection Mileposts'!$G$23),"Y",IF(AND(H602&gt;='Intersection Mileposts'!$F$24,H602&lt;='Intersection Mileposts'!$G$24),"Y",IF(AND(H602&gt;='Intersection Mileposts'!$F$25,H602&lt;='Intersection Mileposts'!$G$25),"Y",IF(AND(H602&gt;='Intersection Mileposts'!$F$26,H602&lt;='Intersection Mileposts'!$G$26),"Y",IF(AND(H602&gt;='Intersection Mileposts'!$F$27,H602&lt;='Intersection Mileposts'!$G$27),"Y",IF(AND(H602&gt;='Intersection Mileposts'!$F$28,H602&lt;='Intersection Mileposts'!$G$28),"Y",IF(AND(H602&gt;='Intersection Mileposts'!$F$29,H602&lt;='Intersection Mileposts'!$G$29),"Y", IF(AND(H602&gt;='Intersection Mileposts'!$F$30,H602&lt;='Intersection Mileposts'!$G$30),"Y",IF(AND(H602&gt;='Intersection Mileposts'!$F$31,H602&lt;='Intersection Mileposts'!$G$31),"Y",IF(AND(H602&gt;='Intersection Mileposts'!$F$32,H602&lt;='Intersection Mileposts'!$G$32),"Y",IF(AND(H602&gt;='Intersection Mileposts'!$F$33,H602&lt;='Intersection Mileposts'!$G$33),"Y",IF(AND(H602&gt;='Intersection Mileposts'!$F$34,H602&lt;='Intersection Mileposts'!$G$34),"Y",IF(AND(H602&gt;='Intersection Mileposts'!$F$35,H602&lt;='Intersection Mileposts'!$G$35),"Y",IF(AND(H602&gt;='Intersection Mileposts'!$F$36,H602&lt;='Intersection Mileposts'!$G$36),"Y",IF(AND(H602&gt;='Intersection Mileposts'!$F$37,H602&lt;='Intersection Mileposts'!$G$37),"Y",IF(AND(H602&gt;='Intersection Mileposts'!$F$38,H602&lt;='Intersection Mileposts'!$G$38),"Y",IF(AND(H602&gt;='Intersection Mileposts'!$F$39,H602&lt;='Intersection Mileposts'!$G$39),"Y","N"))))))))))))))))))))))))))))))))))))</f>
        <v/>
      </c>
    </row>
    <row r="603" spans="1:46" x14ac:dyDescent="0.35">
      <c r="A603" s="271"/>
      <c r="B603" s="269"/>
      <c r="C603" s="270"/>
      <c r="D603" s="270"/>
      <c r="E603" s="270"/>
      <c r="F603" s="270"/>
      <c r="G603" s="272"/>
      <c r="H603" s="273"/>
      <c r="I603" s="271"/>
      <c r="J603" s="268"/>
      <c r="K603" s="268"/>
      <c r="L603" s="274"/>
      <c r="M603" s="275"/>
      <c r="N603" s="276"/>
      <c r="P603" s="291" t="str">
        <f>IF(R603 = "", "", COUNT($R$4:R603))</f>
        <v/>
      </c>
      <c r="Q603" s="291" t="str">
        <f t="shared" si="73"/>
        <v/>
      </c>
      <c r="R603" s="292" t="str">
        <f t="shared" si="74"/>
        <v/>
      </c>
      <c r="S603" s="293" t="str">
        <f t="shared" si="76"/>
        <v/>
      </c>
      <c r="T603" s="294" t="str">
        <f t="shared" si="77"/>
        <v/>
      </c>
      <c r="U603" s="295" t="str">
        <f t="shared" si="78"/>
        <v/>
      </c>
      <c r="V603" s="296" t="str">
        <f t="shared" si="79"/>
        <v/>
      </c>
      <c r="W603" s="8"/>
      <c r="AR603" s="2" t="str">
        <f t="shared" si="80"/>
        <v/>
      </c>
      <c r="AS603" s="2" t="str">
        <f t="shared" si="75"/>
        <v/>
      </c>
      <c r="AT603" s="2" t="str">
        <f>IF(AR603="","",IF(AND(H603&gt;='Intersection Mileposts'!$F$5,H603&lt;='Intersection Mileposts'!$G$5),"Y",IF(AND(H603&gt;='Intersection Mileposts'!$F$6,H603&lt;='Intersection Mileposts'!$G$6),"Y",IF(AND(H603&gt;='Intersection Mileposts'!$F$7,H603&lt;='Intersection Mileposts'!$G$7),"Y",IF(AND(H603&gt;='Intersection Mileposts'!$F$8,H603&lt;='Intersection Mileposts'!$G$8),"Y",IF(AND(H603&gt;='Intersection Mileposts'!$F$9,H603&lt;='Intersection Mileposts'!$G$9),"Y",IF(AND(H603&gt;='Intersection Mileposts'!$F$10,H603&lt;='Intersection Mileposts'!$G$10),"Y",IF(AND(H603&gt;='Intersection Mileposts'!$F$11,H603&lt;='Intersection Mileposts'!$G$11),"Y",IF(AND(H603&gt;='Intersection Mileposts'!$F$12,H603&lt;='Intersection Mileposts'!$G$12),"Y",IF(AND(H603&gt;='Intersection Mileposts'!$F$13,H603&lt;='Intersection Mileposts'!$G$13),"Y",IF(AND(H603&gt;='Intersection Mileposts'!$F$14,H603&lt;='Intersection Mileposts'!$G$14),"Y",IF(AND(H603&gt;='Intersection Mileposts'!$F$15,H603&lt;='Intersection Mileposts'!$G$15),"Y",IF(AND(H603&gt;='Intersection Mileposts'!$F$16,H603&lt;='Intersection Mileposts'!$G$16),"Y",IF(AND(H603&gt;='Intersection Mileposts'!$F$17,H603&lt;='Intersection Mileposts'!$G$17),"Y",IF(AND(H603&gt;='Intersection Mileposts'!$F$18,H603&lt;='Intersection Mileposts'!$G$18),"Y",IF(AND(H603&gt;='Intersection Mileposts'!$F$19,H603&lt;='Intersection Mileposts'!$G$19),"Y",IF(AND(H603&gt;='Intersection Mileposts'!$F$20,H603&lt;='Intersection Mileposts'!$G$20),"Y",IF(AND(H603&gt;='Intersection Mileposts'!$F$21,H603&lt;='Intersection Mileposts'!$G$21),"Y",IF(AND(H603&gt;='Intersection Mileposts'!$F$22,H603&lt;='Intersection Mileposts'!$G$22),"Y",IF(AND(H603&gt;='Intersection Mileposts'!$F$23,H603&lt;='Intersection Mileposts'!$G$23),"Y",IF(AND(H603&gt;='Intersection Mileposts'!$F$24,H603&lt;='Intersection Mileposts'!$G$24),"Y",IF(AND(H603&gt;='Intersection Mileposts'!$F$25,H603&lt;='Intersection Mileposts'!$G$25),"Y",IF(AND(H603&gt;='Intersection Mileposts'!$F$26,H603&lt;='Intersection Mileposts'!$G$26),"Y",IF(AND(H603&gt;='Intersection Mileposts'!$F$27,H603&lt;='Intersection Mileposts'!$G$27),"Y",IF(AND(H603&gt;='Intersection Mileposts'!$F$28,H603&lt;='Intersection Mileposts'!$G$28),"Y",IF(AND(H603&gt;='Intersection Mileposts'!$F$29,H603&lt;='Intersection Mileposts'!$G$29),"Y", IF(AND(H603&gt;='Intersection Mileposts'!$F$30,H603&lt;='Intersection Mileposts'!$G$30),"Y",IF(AND(H603&gt;='Intersection Mileposts'!$F$31,H603&lt;='Intersection Mileposts'!$G$31),"Y",IF(AND(H603&gt;='Intersection Mileposts'!$F$32,H603&lt;='Intersection Mileposts'!$G$32),"Y",IF(AND(H603&gt;='Intersection Mileposts'!$F$33,H603&lt;='Intersection Mileposts'!$G$33),"Y",IF(AND(H603&gt;='Intersection Mileposts'!$F$34,H603&lt;='Intersection Mileposts'!$G$34),"Y",IF(AND(H603&gt;='Intersection Mileposts'!$F$35,H603&lt;='Intersection Mileposts'!$G$35),"Y",IF(AND(H603&gt;='Intersection Mileposts'!$F$36,H603&lt;='Intersection Mileposts'!$G$36),"Y",IF(AND(H603&gt;='Intersection Mileposts'!$F$37,H603&lt;='Intersection Mileposts'!$G$37),"Y",IF(AND(H603&gt;='Intersection Mileposts'!$F$38,H603&lt;='Intersection Mileposts'!$G$38),"Y",IF(AND(H603&gt;='Intersection Mileposts'!$F$39,H603&lt;='Intersection Mileposts'!$G$39),"Y","N"))))))))))))))))))))))))))))))))))))</f>
        <v/>
      </c>
    </row>
    <row r="604" spans="1:46" x14ac:dyDescent="0.35">
      <c r="A604" s="271"/>
      <c r="B604" s="269"/>
      <c r="C604" s="270"/>
      <c r="D604" s="270"/>
      <c r="E604" s="270"/>
      <c r="F604" s="270"/>
      <c r="G604" s="272"/>
      <c r="H604" s="273"/>
      <c r="I604" s="271"/>
      <c r="J604" s="268"/>
      <c r="K604" s="268"/>
      <c r="L604" s="274"/>
      <c r="M604" s="275"/>
      <c r="N604" s="276"/>
      <c r="P604" s="291" t="str">
        <f>IF(R604 = "", "", COUNT($R$4:R604))</f>
        <v/>
      </c>
      <c r="Q604" s="291" t="str">
        <f t="shared" si="73"/>
        <v/>
      </c>
      <c r="R604" s="292" t="str">
        <f t="shared" si="74"/>
        <v/>
      </c>
      <c r="S604" s="293" t="str">
        <f t="shared" si="76"/>
        <v/>
      </c>
      <c r="T604" s="294" t="str">
        <f t="shared" si="77"/>
        <v/>
      </c>
      <c r="U604" s="295" t="str">
        <f t="shared" si="78"/>
        <v/>
      </c>
      <c r="V604" s="296" t="str">
        <f t="shared" si="79"/>
        <v/>
      </c>
      <c r="W604" s="8"/>
      <c r="AR604" s="2" t="str">
        <f t="shared" si="80"/>
        <v/>
      </c>
      <c r="AS604" s="2" t="str">
        <f t="shared" si="75"/>
        <v/>
      </c>
      <c r="AT604" s="2" t="str">
        <f>IF(AR604="","",IF(AND(H604&gt;='Intersection Mileposts'!$F$5,H604&lt;='Intersection Mileposts'!$G$5),"Y",IF(AND(H604&gt;='Intersection Mileposts'!$F$6,H604&lt;='Intersection Mileposts'!$G$6),"Y",IF(AND(H604&gt;='Intersection Mileposts'!$F$7,H604&lt;='Intersection Mileposts'!$G$7),"Y",IF(AND(H604&gt;='Intersection Mileposts'!$F$8,H604&lt;='Intersection Mileposts'!$G$8),"Y",IF(AND(H604&gt;='Intersection Mileposts'!$F$9,H604&lt;='Intersection Mileposts'!$G$9),"Y",IF(AND(H604&gt;='Intersection Mileposts'!$F$10,H604&lt;='Intersection Mileposts'!$G$10),"Y",IF(AND(H604&gt;='Intersection Mileposts'!$F$11,H604&lt;='Intersection Mileposts'!$G$11),"Y",IF(AND(H604&gt;='Intersection Mileposts'!$F$12,H604&lt;='Intersection Mileposts'!$G$12),"Y",IF(AND(H604&gt;='Intersection Mileposts'!$F$13,H604&lt;='Intersection Mileposts'!$G$13),"Y",IF(AND(H604&gt;='Intersection Mileposts'!$F$14,H604&lt;='Intersection Mileposts'!$G$14),"Y",IF(AND(H604&gt;='Intersection Mileposts'!$F$15,H604&lt;='Intersection Mileposts'!$G$15),"Y",IF(AND(H604&gt;='Intersection Mileposts'!$F$16,H604&lt;='Intersection Mileposts'!$G$16),"Y",IF(AND(H604&gt;='Intersection Mileposts'!$F$17,H604&lt;='Intersection Mileposts'!$G$17),"Y",IF(AND(H604&gt;='Intersection Mileposts'!$F$18,H604&lt;='Intersection Mileposts'!$G$18),"Y",IF(AND(H604&gt;='Intersection Mileposts'!$F$19,H604&lt;='Intersection Mileposts'!$G$19),"Y",IF(AND(H604&gt;='Intersection Mileposts'!$F$20,H604&lt;='Intersection Mileposts'!$G$20),"Y",IF(AND(H604&gt;='Intersection Mileposts'!$F$21,H604&lt;='Intersection Mileposts'!$G$21),"Y",IF(AND(H604&gt;='Intersection Mileposts'!$F$22,H604&lt;='Intersection Mileposts'!$G$22),"Y",IF(AND(H604&gt;='Intersection Mileposts'!$F$23,H604&lt;='Intersection Mileposts'!$G$23),"Y",IF(AND(H604&gt;='Intersection Mileposts'!$F$24,H604&lt;='Intersection Mileposts'!$G$24),"Y",IF(AND(H604&gt;='Intersection Mileposts'!$F$25,H604&lt;='Intersection Mileposts'!$G$25),"Y",IF(AND(H604&gt;='Intersection Mileposts'!$F$26,H604&lt;='Intersection Mileposts'!$G$26),"Y",IF(AND(H604&gt;='Intersection Mileposts'!$F$27,H604&lt;='Intersection Mileposts'!$G$27),"Y",IF(AND(H604&gt;='Intersection Mileposts'!$F$28,H604&lt;='Intersection Mileposts'!$G$28),"Y",IF(AND(H604&gt;='Intersection Mileposts'!$F$29,H604&lt;='Intersection Mileposts'!$G$29),"Y", IF(AND(H604&gt;='Intersection Mileposts'!$F$30,H604&lt;='Intersection Mileposts'!$G$30),"Y",IF(AND(H604&gt;='Intersection Mileposts'!$F$31,H604&lt;='Intersection Mileposts'!$G$31),"Y",IF(AND(H604&gt;='Intersection Mileposts'!$F$32,H604&lt;='Intersection Mileposts'!$G$32),"Y",IF(AND(H604&gt;='Intersection Mileposts'!$F$33,H604&lt;='Intersection Mileposts'!$G$33),"Y",IF(AND(H604&gt;='Intersection Mileposts'!$F$34,H604&lt;='Intersection Mileposts'!$G$34),"Y",IF(AND(H604&gt;='Intersection Mileposts'!$F$35,H604&lt;='Intersection Mileposts'!$G$35),"Y",IF(AND(H604&gt;='Intersection Mileposts'!$F$36,H604&lt;='Intersection Mileposts'!$G$36),"Y",IF(AND(H604&gt;='Intersection Mileposts'!$F$37,H604&lt;='Intersection Mileposts'!$G$37),"Y",IF(AND(H604&gt;='Intersection Mileposts'!$F$38,H604&lt;='Intersection Mileposts'!$G$38),"Y",IF(AND(H604&gt;='Intersection Mileposts'!$F$39,H604&lt;='Intersection Mileposts'!$G$39),"Y","N"))))))))))))))))))))))))))))))))))))</f>
        <v/>
      </c>
    </row>
    <row r="605" spans="1:46" x14ac:dyDescent="0.35">
      <c r="A605" s="271"/>
      <c r="B605" s="269"/>
      <c r="C605" s="270"/>
      <c r="D605" s="270"/>
      <c r="E605" s="270"/>
      <c r="F605" s="270"/>
      <c r="G605" s="272"/>
      <c r="H605" s="273"/>
      <c r="I605" s="271"/>
      <c r="J605" s="268"/>
      <c r="K605" s="268"/>
      <c r="L605" s="274"/>
      <c r="M605" s="275"/>
      <c r="N605" s="276"/>
      <c r="P605" s="291" t="str">
        <f>IF(R605 = "", "", COUNT($R$4:R605))</f>
        <v/>
      </c>
      <c r="Q605" s="291" t="str">
        <f t="shared" si="73"/>
        <v/>
      </c>
      <c r="R605" s="292" t="str">
        <f t="shared" si="74"/>
        <v/>
      </c>
      <c r="S605" s="293" t="str">
        <f t="shared" si="76"/>
        <v/>
      </c>
      <c r="T605" s="294" t="str">
        <f t="shared" si="77"/>
        <v/>
      </c>
      <c r="U605" s="295" t="str">
        <f t="shared" si="78"/>
        <v/>
      </c>
      <c r="V605" s="296" t="str">
        <f t="shared" si="79"/>
        <v/>
      </c>
      <c r="W605" s="8"/>
      <c r="AR605" s="2" t="str">
        <f t="shared" si="80"/>
        <v/>
      </c>
      <c r="AS605" s="2" t="str">
        <f t="shared" si="75"/>
        <v/>
      </c>
      <c r="AT605" s="2" t="str">
        <f>IF(AR605="","",IF(AND(H605&gt;='Intersection Mileposts'!$F$5,H605&lt;='Intersection Mileposts'!$G$5),"Y",IF(AND(H605&gt;='Intersection Mileposts'!$F$6,H605&lt;='Intersection Mileposts'!$G$6),"Y",IF(AND(H605&gt;='Intersection Mileposts'!$F$7,H605&lt;='Intersection Mileposts'!$G$7),"Y",IF(AND(H605&gt;='Intersection Mileposts'!$F$8,H605&lt;='Intersection Mileposts'!$G$8),"Y",IF(AND(H605&gt;='Intersection Mileposts'!$F$9,H605&lt;='Intersection Mileposts'!$G$9),"Y",IF(AND(H605&gt;='Intersection Mileposts'!$F$10,H605&lt;='Intersection Mileposts'!$G$10),"Y",IF(AND(H605&gt;='Intersection Mileposts'!$F$11,H605&lt;='Intersection Mileposts'!$G$11),"Y",IF(AND(H605&gt;='Intersection Mileposts'!$F$12,H605&lt;='Intersection Mileposts'!$G$12),"Y",IF(AND(H605&gt;='Intersection Mileposts'!$F$13,H605&lt;='Intersection Mileposts'!$G$13),"Y",IF(AND(H605&gt;='Intersection Mileposts'!$F$14,H605&lt;='Intersection Mileposts'!$G$14),"Y",IF(AND(H605&gt;='Intersection Mileposts'!$F$15,H605&lt;='Intersection Mileposts'!$G$15),"Y",IF(AND(H605&gt;='Intersection Mileposts'!$F$16,H605&lt;='Intersection Mileposts'!$G$16),"Y",IF(AND(H605&gt;='Intersection Mileposts'!$F$17,H605&lt;='Intersection Mileposts'!$G$17),"Y",IF(AND(H605&gt;='Intersection Mileposts'!$F$18,H605&lt;='Intersection Mileposts'!$G$18),"Y",IF(AND(H605&gt;='Intersection Mileposts'!$F$19,H605&lt;='Intersection Mileposts'!$G$19),"Y",IF(AND(H605&gt;='Intersection Mileposts'!$F$20,H605&lt;='Intersection Mileposts'!$G$20),"Y",IF(AND(H605&gt;='Intersection Mileposts'!$F$21,H605&lt;='Intersection Mileposts'!$G$21),"Y",IF(AND(H605&gt;='Intersection Mileposts'!$F$22,H605&lt;='Intersection Mileposts'!$G$22),"Y",IF(AND(H605&gt;='Intersection Mileposts'!$F$23,H605&lt;='Intersection Mileposts'!$G$23),"Y",IF(AND(H605&gt;='Intersection Mileposts'!$F$24,H605&lt;='Intersection Mileposts'!$G$24),"Y",IF(AND(H605&gt;='Intersection Mileposts'!$F$25,H605&lt;='Intersection Mileposts'!$G$25),"Y",IF(AND(H605&gt;='Intersection Mileposts'!$F$26,H605&lt;='Intersection Mileposts'!$G$26),"Y",IF(AND(H605&gt;='Intersection Mileposts'!$F$27,H605&lt;='Intersection Mileposts'!$G$27),"Y",IF(AND(H605&gt;='Intersection Mileposts'!$F$28,H605&lt;='Intersection Mileposts'!$G$28),"Y",IF(AND(H605&gt;='Intersection Mileposts'!$F$29,H605&lt;='Intersection Mileposts'!$G$29),"Y", IF(AND(H605&gt;='Intersection Mileposts'!$F$30,H605&lt;='Intersection Mileposts'!$G$30),"Y",IF(AND(H605&gt;='Intersection Mileposts'!$F$31,H605&lt;='Intersection Mileposts'!$G$31),"Y",IF(AND(H605&gt;='Intersection Mileposts'!$F$32,H605&lt;='Intersection Mileposts'!$G$32),"Y",IF(AND(H605&gt;='Intersection Mileposts'!$F$33,H605&lt;='Intersection Mileposts'!$G$33),"Y",IF(AND(H605&gt;='Intersection Mileposts'!$F$34,H605&lt;='Intersection Mileposts'!$G$34),"Y",IF(AND(H605&gt;='Intersection Mileposts'!$F$35,H605&lt;='Intersection Mileposts'!$G$35),"Y",IF(AND(H605&gt;='Intersection Mileposts'!$F$36,H605&lt;='Intersection Mileposts'!$G$36),"Y",IF(AND(H605&gt;='Intersection Mileposts'!$F$37,H605&lt;='Intersection Mileposts'!$G$37),"Y",IF(AND(H605&gt;='Intersection Mileposts'!$F$38,H605&lt;='Intersection Mileposts'!$G$38),"Y",IF(AND(H605&gt;='Intersection Mileposts'!$F$39,H605&lt;='Intersection Mileposts'!$G$39),"Y","N"))))))))))))))))))))))))))))))))))))</f>
        <v/>
      </c>
    </row>
    <row r="606" spans="1:46" x14ac:dyDescent="0.35">
      <c r="A606" s="271"/>
      <c r="B606" s="269"/>
      <c r="C606" s="270"/>
      <c r="D606" s="270"/>
      <c r="E606" s="270"/>
      <c r="F606" s="270"/>
      <c r="G606" s="272"/>
      <c r="H606" s="273"/>
      <c r="I606" s="271"/>
      <c r="J606" s="268"/>
      <c r="K606" s="268"/>
      <c r="L606" s="274"/>
      <c r="M606" s="275"/>
      <c r="N606" s="276"/>
      <c r="P606" s="291" t="str">
        <f>IF(R606 = "", "", COUNT($R$4:R606))</f>
        <v/>
      </c>
      <c r="Q606" s="291" t="str">
        <f t="shared" si="73"/>
        <v/>
      </c>
      <c r="R606" s="292" t="str">
        <f t="shared" si="74"/>
        <v/>
      </c>
      <c r="S606" s="293" t="str">
        <f t="shared" si="76"/>
        <v/>
      </c>
      <c r="T606" s="294" t="str">
        <f t="shared" si="77"/>
        <v/>
      </c>
      <c r="U606" s="295" t="str">
        <f t="shared" si="78"/>
        <v/>
      </c>
      <c r="V606" s="296" t="str">
        <f t="shared" si="79"/>
        <v/>
      </c>
      <c r="W606" s="8"/>
      <c r="AR606" s="2" t="str">
        <f t="shared" si="80"/>
        <v/>
      </c>
      <c r="AS606" s="2" t="str">
        <f t="shared" si="75"/>
        <v/>
      </c>
      <c r="AT606" s="2" t="str">
        <f>IF(AR606="","",IF(AND(H606&gt;='Intersection Mileposts'!$F$5,H606&lt;='Intersection Mileposts'!$G$5),"Y",IF(AND(H606&gt;='Intersection Mileposts'!$F$6,H606&lt;='Intersection Mileposts'!$G$6),"Y",IF(AND(H606&gt;='Intersection Mileposts'!$F$7,H606&lt;='Intersection Mileposts'!$G$7),"Y",IF(AND(H606&gt;='Intersection Mileposts'!$F$8,H606&lt;='Intersection Mileposts'!$G$8),"Y",IF(AND(H606&gt;='Intersection Mileposts'!$F$9,H606&lt;='Intersection Mileposts'!$G$9),"Y",IF(AND(H606&gt;='Intersection Mileposts'!$F$10,H606&lt;='Intersection Mileposts'!$G$10),"Y",IF(AND(H606&gt;='Intersection Mileposts'!$F$11,H606&lt;='Intersection Mileposts'!$G$11),"Y",IF(AND(H606&gt;='Intersection Mileposts'!$F$12,H606&lt;='Intersection Mileposts'!$G$12),"Y",IF(AND(H606&gt;='Intersection Mileposts'!$F$13,H606&lt;='Intersection Mileposts'!$G$13),"Y",IF(AND(H606&gt;='Intersection Mileposts'!$F$14,H606&lt;='Intersection Mileposts'!$G$14),"Y",IF(AND(H606&gt;='Intersection Mileposts'!$F$15,H606&lt;='Intersection Mileposts'!$G$15),"Y",IF(AND(H606&gt;='Intersection Mileposts'!$F$16,H606&lt;='Intersection Mileposts'!$G$16),"Y",IF(AND(H606&gt;='Intersection Mileposts'!$F$17,H606&lt;='Intersection Mileposts'!$G$17),"Y",IF(AND(H606&gt;='Intersection Mileposts'!$F$18,H606&lt;='Intersection Mileposts'!$G$18),"Y",IF(AND(H606&gt;='Intersection Mileposts'!$F$19,H606&lt;='Intersection Mileposts'!$G$19),"Y",IF(AND(H606&gt;='Intersection Mileposts'!$F$20,H606&lt;='Intersection Mileposts'!$G$20),"Y",IF(AND(H606&gt;='Intersection Mileposts'!$F$21,H606&lt;='Intersection Mileposts'!$G$21),"Y",IF(AND(H606&gt;='Intersection Mileposts'!$F$22,H606&lt;='Intersection Mileposts'!$G$22),"Y",IF(AND(H606&gt;='Intersection Mileposts'!$F$23,H606&lt;='Intersection Mileposts'!$G$23),"Y",IF(AND(H606&gt;='Intersection Mileposts'!$F$24,H606&lt;='Intersection Mileposts'!$G$24),"Y",IF(AND(H606&gt;='Intersection Mileposts'!$F$25,H606&lt;='Intersection Mileposts'!$G$25),"Y",IF(AND(H606&gt;='Intersection Mileposts'!$F$26,H606&lt;='Intersection Mileposts'!$G$26),"Y",IF(AND(H606&gt;='Intersection Mileposts'!$F$27,H606&lt;='Intersection Mileposts'!$G$27),"Y",IF(AND(H606&gt;='Intersection Mileposts'!$F$28,H606&lt;='Intersection Mileposts'!$G$28),"Y",IF(AND(H606&gt;='Intersection Mileposts'!$F$29,H606&lt;='Intersection Mileposts'!$G$29),"Y", IF(AND(H606&gt;='Intersection Mileposts'!$F$30,H606&lt;='Intersection Mileposts'!$G$30),"Y",IF(AND(H606&gt;='Intersection Mileposts'!$F$31,H606&lt;='Intersection Mileposts'!$G$31),"Y",IF(AND(H606&gt;='Intersection Mileposts'!$F$32,H606&lt;='Intersection Mileposts'!$G$32),"Y",IF(AND(H606&gt;='Intersection Mileposts'!$F$33,H606&lt;='Intersection Mileposts'!$G$33),"Y",IF(AND(H606&gt;='Intersection Mileposts'!$F$34,H606&lt;='Intersection Mileposts'!$G$34),"Y",IF(AND(H606&gt;='Intersection Mileposts'!$F$35,H606&lt;='Intersection Mileposts'!$G$35),"Y",IF(AND(H606&gt;='Intersection Mileposts'!$F$36,H606&lt;='Intersection Mileposts'!$G$36),"Y",IF(AND(H606&gt;='Intersection Mileposts'!$F$37,H606&lt;='Intersection Mileposts'!$G$37),"Y",IF(AND(H606&gt;='Intersection Mileposts'!$F$38,H606&lt;='Intersection Mileposts'!$G$38),"Y",IF(AND(H606&gt;='Intersection Mileposts'!$F$39,H606&lt;='Intersection Mileposts'!$G$39),"Y","N"))))))))))))))))))))))))))))))))))))</f>
        <v/>
      </c>
    </row>
    <row r="607" spans="1:46" x14ac:dyDescent="0.35">
      <c r="A607" s="271"/>
      <c r="B607" s="269"/>
      <c r="C607" s="270"/>
      <c r="D607" s="270"/>
      <c r="E607" s="270"/>
      <c r="F607" s="270"/>
      <c r="G607" s="272"/>
      <c r="H607" s="273"/>
      <c r="I607" s="271"/>
      <c r="J607" s="268"/>
      <c r="K607" s="268"/>
      <c r="L607" s="274"/>
      <c r="M607" s="275"/>
      <c r="N607" s="276"/>
      <c r="P607" s="291" t="str">
        <f>IF(R607 = "", "", COUNT($R$4:R607))</f>
        <v/>
      </c>
      <c r="Q607" s="291" t="str">
        <f t="shared" si="73"/>
        <v/>
      </c>
      <c r="R607" s="292" t="str">
        <f t="shared" si="74"/>
        <v/>
      </c>
      <c r="S607" s="293" t="str">
        <f t="shared" si="76"/>
        <v/>
      </c>
      <c r="T607" s="294" t="str">
        <f t="shared" si="77"/>
        <v/>
      </c>
      <c r="U607" s="295" t="str">
        <f t="shared" si="78"/>
        <v/>
      </c>
      <c r="V607" s="296" t="str">
        <f t="shared" si="79"/>
        <v/>
      </c>
      <c r="W607" s="8"/>
      <c r="AR607" s="2" t="str">
        <f t="shared" si="80"/>
        <v/>
      </c>
      <c r="AS607" s="2" t="str">
        <f t="shared" si="75"/>
        <v/>
      </c>
      <c r="AT607" s="2" t="str">
        <f>IF(AR607="","",IF(AND(H607&gt;='Intersection Mileposts'!$F$5,H607&lt;='Intersection Mileposts'!$G$5),"Y",IF(AND(H607&gt;='Intersection Mileposts'!$F$6,H607&lt;='Intersection Mileposts'!$G$6),"Y",IF(AND(H607&gt;='Intersection Mileposts'!$F$7,H607&lt;='Intersection Mileposts'!$G$7),"Y",IF(AND(H607&gt;='Intersection Mileposts'!$F$8,H607&lt;='Intersection Mileposts'!$G$8),"Y",IF(AND(H607&gt;='Intersection Mileposts'!$F$9,H607&lt;='Intersection Mileposts'!$G$9),"Y",IF(AND(H607&gt;='Intersection Mileposts'!$F$10,H607&lt;='Intersection Mileposts'!$G$10),"Y",IF(AND(H607&gt;='Intersection Mileposts'!$F$11,H607&lt;='Intersection Mileposts'!$G$11),"Y",IF(AND(H607&gt;='Intersection Mileposts'!$F$12,H607&lt;='Intersection Mileposts'!$G$12),"Y",IF(AND(H607&gt;='Intersection Mileposts'!$F$13,H607&lt;='Intersection Mileposts'!$G$13),"Y",IF(AND(H607&gt;='Intersection Mileposts'!$F$14,H607&lt;='Intersection Mileposts'!$G$14),"Y",IF(AND(H607&gt;='Intersection Mileposts'!$F$15,H607&lt;='Intersection Mileposts'!$G$15),"Y",IF(AND(H607&gt;='Intersection Mileposts'!$F$16,H607&lt;='Intersection Mileposts'!$G$16),"Y",IF(AND(H607&gt;='Intersection Mileposts'!$F$17,H607&lt;='Intersection Mileposts'!$G$17),"Y",IF(AND(H607&gt;='Intersection Mileposts'!$F$18,H607&lt;='Intersection Mileposts'!$G$18),"Y",IF(AND(H607&gt;='Intersection Mileposts'!$F$19,H607&lt;='Intersection Mileposts'!$G$19),"Y",IF(AND(H607&gt;='Intersection Mileposts'!$F$20,H607&lt;='Intersection Mileposts'!$G$20),"Y",IF(AND(H607&gt;='Intersection Mileposts'!$F$21,H607&lt;='Intersection Mileposts'!$G$21),"Y",IF(AND(H607&gt;='Intersection Mileposts'!$F$22,H607&lt;='Intersection Mileposts'!$G$22),"Y",IF(AND(H607&gt;='Intersection Mileposts'!$F$23,H607&lt;='Intersection Mileposts'!$G$23),"Y",IF(AND(H607&gt;='Intersection Mileposts'!$F$24,H607&lt;='Intersection Mileposts'!$G$24),"Y",IF(AND(H607&gt;='Intersection Mileposts'!$F$25,H607&lt;='Intersection Mileposts'!$G$25),"Y",IF(AND(H607&gt;='Intersection Mileposts'!$F$26,H607&lt;='Intersection Mileposts'!$G$26),"Y",IF(AND(H607&gt;='Intersection Mileposts'!$F$27,H607&lt;='Intersection Mileposts'!$G$27),"Y",IF(AND(H607&gt;='Intersection Mileposts'!$F$28,H607&lt;='Intersection Mileposts'!$G$28),"Y",IF(AND(H607&gt;='Intersection Mileposts'!$F$29,H607&lt;='Intersection Mileposts'!$G$29),"Y", IF(AND(H607&gt;='Intersection Mileposts'!$F$30,H607&lt;='Intersection Mileposts'!$G$30),"Y",IF(AND(H607&gt;='Intersection Mileposts'!$F$31,H607&lt;='Intersection Mileposts'!$G$31),"Y",IF(AND(H607&gt;='Intersection Mileposts'!$F$32,H607&lt;='Intersection Mileposts'!$G$32),"Y",IF(AND(H607&gt;='Intersection Mileposts'!$F$33,H607&lt;='Intersection Mileposts'!$G$33),"Y",IF(AND(H607&gt;='Intersection Mileposts'!$F$34,H607&lt;='Intersection Mileposts'!$G$34),"Y",IF(AND(H607&gt;='Intersection Mileposts'!$F$35,H607&lt;='Intersection Mileposts'!$G$35),"Y",IF(AND(H607&gt;='Intersection Mileposts'!$F$36,H607&lt;='Intersection Mileposts'!$G$36),"Y",IF(AND(H607&gt;='Intersection Mileposts'!$F$37,H607&lt;='Intersection Mileposts'!$G$37),"Y",IF(AND(H607&gt;='Intersection Mileposts'!$F$38,H607&lt;='Intersection Mileposts'!$G$38),"Y",IF(AND(H607&gt;='Intersection Mileposts'!$F$39,H607&lt;='Intersection Mileposts'!$G$39),"Y","N"))))))))))))))))))))))))))))))))))))</f>
        <v/>
      </c>
    </row>
    <row r="608" spans="1:46" x14ac:dyDescent="0.35">
      <c r="A608" s="271"/>
      <c r="B608" s="269"/>
      <c r="C608" s="270"/>
      <c r="D608" s="270"/>
      <c r="E608" s="270"/>
      <c r="F608" s="270"/>
      <c r="G608" s="272"/>
      <c r="H608" s="273"/>
      <c r="I608" s="271"/>
      <c r="J608" s="268"/>
      <c r="K608" s="268"/>
      <c r="L608" s="274"/>
      <c r="M608" s="275"/>
      <c r="N608" s="276"/>
      <c r="P608" s="291" t="str">
        <f>IF(R608 = "", "", COUNT($R$4:R608))</f>
        <v/>
      </c>
      <c r="Q608" s="291" t="str">
        <f t="shared" si="73"/>
        <v/>
      </c>
      <c r="R608" s="292" t="str">
        <f t="shared" si="74"/>
        <v/>
      </c>
      <c r="S608" s="293" t="str">
        <f t="shared" si="76"/>
        <v/>
      </c>
      <c r="T608" s="294" t="str">
        <f t="shared" si="77"/>
        <v/>
      </c>
      <c r="U608" s="295" t="str">
        <f t="shared" si="78"/>
        <v/>
      </c>
      <c r="V608" s="296" t="str">
        <f t="shared" si="79"/>
        <v/>
      </c>
      <c r="W608" s="8"/>
      <c r="AR608" s="2" t="str">
        <f t="shared" si="80"/>
        <v/>
      </c>
      <c r="AS608" s="2" t="str">
        <f t="shared" si="75"/>
        <v/>
      </c>
      <c r="AT608" s="2" t="str">
        <f>IF(AR608="","",IF(AND(H608&gt;='Intersection Mileposts'!$F$5,H608&lt;='Intersection Mileposts'!$G$5),"Y",IF(AND(H608&gt;='Intersection Mileposts'!$F$6,H608&lt;='Intersection Mileposts'!$G$6),"Y",IF(AND(H608&gt;='Intersection Mileposts'!$F$7,H608&lt;='Intersection Mileposts'!$G$7),"Y",IF(AND(H608&gt;='Intersection Mileposts'!$F$8,H608&lt;='Intersection Mileposts'!$G$8),"Y",IF(AND(H608&gt;='Intersection Mileposts'!$F$9,H608&lt;='Intersection Mileposts'!$G$9),"Y",IF(AND(H608&gt;='Intersection Mileposts'!$F$10,H608&lt;='Intersection Mileposts'!$G$10),"Y",IF(AND(H608&gt;='Intersection Mileposts'!$F$11,H608&lt;='Intersection Mileposts'!$G$11),"Y",IF(AND(H608&gt;='Intersection Mileposts'!$F$12,H608&lt;='Intersection Mileposts'!$G$12),"Y",IF(AND(H608&gt;='Intersection Mileposts'!$F$13,H608&lt;='Intersection Mileposts'!$G$13),"Y",IF(AND(H608&gt;='Intersection Mileposts'!$F$14,H608&lt;='Intersection Mileposts'!$G$14),"Y",IF(AND(H608&gt;='Intersection Mileposts'!$F$15,H608&lt;='Intersection Mileposts'!$G$15),"Y",IF(AND(H608&gt;='Intersection Mileposts'!$F$16,H608&lt;='Intersection Mileposts'!$G$16),"Y",IF(AND(H608&gt;='Intersection Mileposts'!$F$17,H608&lt;='Intersection Mileposts'!$G$17),"Y",IF(AND(H608&gt;='Intersection Mileposts'!$F$18,H608&lt;='Intersection Mileposts'!$G$18),"Y",IF(AND(H608&gt;='Intersection Mileposts'!$F$19,H608&lt;='Intersection Mileposts'!$G$19),"Y",IF(AND(H608&gt;='Intersection Mileposts'!$F$20,H608&lt;='Intersection Mileposts'!$G$20),"Y",IF(AND(H608&gt;='Intersection Mileposts'!$F$21,H608&lt;='Intersection Mileposts'!$G$21),"Y",IF(AND(H608&gt;='Intersection Mileposts'!$F$22,H608&lt;='Intersection Mileposts'!$G$22),"Y",IF(AND(H608&gt;='Intersection Mileposts'!$F$23,H608&lt;='Intersection Mileposts'!$G$23),"Y",IF(AND(H608&gt;='Intersection Mileposts'!$F$24,H608&lt;='Intersection Mileposts'!$G$24),"Y",IF(AND(H608&gt;='Intersection Mileposts'!$F$25,H608&lt;='Intersection Mileposts'!$G$25),"Y",IF(AND(H608&gt;='Intersection Mileposts'!$F$26,H608&lt;='Intersection Mileposts'!$G$26),"Y",IF(AND(H608&gt;='Intersection Mileposts'!$F$27,H608&lt;='Intersection Mileposts'!$G$27),"Y",IF(AND(H608&gt;='Intersection Mileposts'!$F$28,H608&lt;='Intersection Mileposts'!$G$28),"Y",IF(AND(H608&gt;='Intersection Mileposts'!$F$29,H608&lt;='Intersection Mileposts'!$G$29),"Y", IF(AND(H608&gt;='Intersection Mileposts'!$F$30,H608&lt;='Intersection Mileposts'!$G$30),"Y",IF(AND(H608&gt;='Intersection Mileposts'!$F$31,H608&lt;='Intersection Mileposts'!$G$31),"Y",IF(AND(H608&gt;='Intersection Mileposts'!$F$32,H608&lt;='Intersection Mileposts'!$G$32),"Y",IF(AND(H608&gt;='Intersection Mileposts'!$F$33,H608&lt;='Intersection Mileposts'!$G$33),"Y",IF(AND(H608&gt;='Intersection Mileposts'!$F$34,H608&lt;='Intersection Mileposts'!$G$34),"Y",IF(AND(H608&gt;='Intersection Mileposts'!$F$35,H608&lt;='Intersection Mileposts'!$G$35),"Y",IF(AND(H608&gt;='Intersection Mileposts'!$F$36,H608&lt;='Intersection Mileposts'!$G$36),"Y",IF(AND(H608&gt;='Intersection Mileposts'!$F$37,H608&lt;='Intersection Mileposts'!$G$37),"Y",IF(AND(H608&gt;='Intersection Mileposts'!$F$38,H608&lt;='Intersection Mileposts'!$G$38),"Y",IF(AND(H608&gt;='Intersection Mileposts'!$F$39,H608&lt;='Intersection Mileposts'!$G$39),"Y","N"))))))))))))))))))))))))))))))))))))</f>
        <v/>
      </c>
    </row>
    <row r="609" spans="1:46" x14ac:dyDescent="0.35">
      <c r="A609" s="271"/>
      <c r="B609" s="269"/>
      <c r="C609" s="270"/>
      <c r="D609" s="270"/>
      <c r="E609" s="270"/>
      <c r="F609" s="270"/>
      <c r="G609" s="272"/>
      <c r="H609" s="273"/>
      <c r="I609" s="271"/>
      <c r="J609" s="268"/>
      <c r="K609" s="268"/>
      <c r="L609" s="274"/>
      <c r="M609" s="275"/>
      <c r="N609" s="276"/>
      <c r="P609" s="291" t="str">
        <f>IF(R609 = "", "", COUNT($R$4:R609))</f>
        <v/>
      </c>
      <c r="Q609" s="291" t="str">
        <f t="shared" si="73"/>
        <v/>
      </c>
      <c r="R609" s="292" t="str">
        <f t="shared" si="74"/>
        <v/>
      </c>
      <c r="S609" s="293" t="str">
        <f t="shared" si="76"/>
        <v/>
      </c>
      <c r="T609" s="294" t="str">
        <f t="shared" si="77"/>
        <v/>
      </c>
      <c r="U609" s="295" t="str">
        <f t="shared" si="78"/>
        <v/>
      </c>
      <c r="V609" s="296" t="str">
        <f t="shared" si="79"/>
        <v/>
      </c>
      <c r="W609" s="8"/>
      <c r="AR609" s="2" t="str">
        <f t="shared" si="80"/>
        <v/>
      </c>
      <c r="AS609" s="2" t="str">
        <f t="shared" si="75"/>
        <v/>
      </c>
      <c r="AT609" s="2" t="str">
        <f>IF(AR609="","",IF(AND(H609&gt;='Intersection Mileposts'!$F$5,H609&lt;='Intersection Mileposts'!$G$5),"Y",IF(AND(H609&gt;='Intersection Mileposts'!$F$6,H609&lt;='Intersection Mileposts'!$G$6),"Y",IF(AND(H609&gt;='Intersection Mileposts'!$F$7,H609&lt;='Intersection Mileposts'!$G$7),"Y",IF(AND(H609&gt;='Intersection Mileposts'!$F$8,H609&lt;='Intersection Mileposts'!$G$8),"Y",IF(AND(H609&gt;='Intersection Mileposts'!$F$9,H609&lt;='Intersection Mileposts'!$G$9),"Y",IF(AND(H609&gt;='Intersection Mileposts'!$F$10,H609&lt;='Intersection Mileposts'!$G$10),"Y",IF(AND(H609&gt;='Intersection Mileposts'!$F$11,H609&lt;='Intersection Mileposts'!$G$11),"Y",IF(AND(H609&gt;='Intersection Mileposts'!$F$12,H609&lt;='Intersection Mileposts'!$G$12),"Y",IF(AND(H609&gt;='Intersection Mileposts'!$F$13,H609&lt;='Intersection Mileposts'!$G$13),"Y",IF(AND(H609&gt;='Intersection Mileposts'!$F$14,H609&lt;='Intersection Mileposts'!$G$14),"Y",IF(AND(H609&gt;='Intersection Mileposts'!$F$15,H609&lt;='Intersection Mileposts'!$G$15),"Y",IF(AND(H609&gt;='Intersection Mileposts'!$F$16,H609&lt;='Intersection Mileposts'!$G$16),"Y",IF(AND(H609&gt;='Intersection Mileposts'!$F$17,H609&lt;='Intersection Mileposts'!$G$17),"Y",IF(AND(H609&gt;='Intersection Mileposts'!$F$18,H609&lt;='Intersection Mileposts'!$G$18),"Y",IF(AND(H609&gt;='Intersection Mileposts'!$F$19,H609&lt;='Intersection Mileposts'!$G$19),"Y",IF(AND(H609&gt;='Intersection Mileposts'!$F$20,H609&lt;='Intersection Mileposts'!$G$20),"Y",IF(AND(H609&gt;='Intersection Mileposts'!$F$21,H609&lt;='Intersection Mileposts'!$G$21),"Y",IF(AND(H609&gt;='Intersection Mileposts'!$F$22,H609&lt;='Intersection Mileposts'!$G$22),"Y",IF(AND(H609&gt;='Intersection Mileposts'!$F$23,H609&lt;='Intersection Mileposts'!$G$23),"Y",IF(AND(H609&gt;='Intersection Mileposts'!$F$24,H609&lt;='Intersection Mileposts'!$G$24),"Y",IF(AND(H609&gt;='Intersection Mileposts'!$F$25,H609&lt;='Intersection Mileposts'!$G$25),"Y",IF(AND(H609&gt;='Intersection Mileposts'!$F$26,H609&lt;='Intersection Mileposts'!$G$26),"Y",IF(AND(H609&gt;='Intersection Mileposts'!$F$27,H609&lt;='Intersection Mileposts'!$G$27),"Y",IF(AND(H609&gt;='Intersection Mileposts'!$F$28,H609&lt;='Intersection Mileposts'!$G$28),"Y",IF(AND(H609&gt;='Intersection Mileposts'!$F$29,H609&lt;='Intersection Mileposts'!$G$29),"Y", IF(AND(H609&gt;='Intersection Mileposts'!$F$30,H609&lt;='Intersection Mileposts'!$G$30),"Y",IF(AND(H609&gt;='Intersection Mileposts'!$F$31,H609&lt;='Intersection Mileposts'!$G$31),"Y",IF(AND(H609&gt;='Intersection Mileposts'!$F$32,H609&lt;='Intersection Mileposts'!$G$32),"Y",IF(AND(H609&gt;='Intersection Mileposts'!$F$33,H609&lt;='Intersection Mileposts'!$G$33),"Y",IF(AND(H609&gt;='Intersection Mileposts'!$F$34,H609&lt;='Intersection Mileposts'!$G$34),"Y",IF(AND(H609&gt;='Intersection Mileposts'!$F$35,H609&lt;='Intersection Mileposts'!$G$35),"Y",IF(AND(H609&gt;='Intersection Mileposts'!$F$36,H609&lt;='Intersection Mileposts'!$G$36),"Y",IF(AND(H609&gt;='Intersection Mileposts'!$F$37,H609&lt;='Intersection Mileposts'!$G$37),"Y",IF(AND(H609&gt;='Intersection Mileposts'!$F$38,H609&lt;='Intersection Mileposts'!$G$38),"Y",IF(AND(H609&gt;='Intersection Mileposts'!$F$39,H609&lt;='Intersection Mileposts'!$G$39),"Y","N"))))))))))))))))))))))))))))))))))))</f>
        <v/>
      </c>
    </row>
    <row r="610" spans="1:46" x14ac:dyDescent="0.35">
      <c r="A610" s="271"/>
      <c r="B610" s="269"/>
      <c r="C610" s="270"/>
      <c r="D610" s="270"/>
      <c r="E610" s="270"/>
      <c r="F610" s="270"/>
      <c r="G610" s="272"/>
      <c r="H610" s="273"/>
      <c r="I610" s="271"/>
      <c r="J610" s="268"/>
      <c r="K610" s="268"/>
      <c r="L610" s="274"/>
      <c r="M610" s="275"/>
      <c r="N610" s="276"/>
      <c r="P610" s="291" t="str">
        <f>IF(R610 = "", "", COUNT($R$4:R610))</f>
        <v/>
      </c>
      <c r="Q610" s="291" t="str">
        <f t="shared" si="73"/>
        <v/>
      </c>
      <c r="R610" s="292" t="str">
        <f t="shared" si="74"/>
        <v/>
      </c>
      <c r="S610" s="293" t="str">
        <f t="shared" si="76"/>
        <v/>
      </c>
      <c r="T610" s="294" t="str">
        <f t="shared" si="77"/>
        <v/>
      </c>
      <c r="U610" s="295" t="str">
        <f t="shared" si="78"/>
        <v/>
      </c>
      <c r="V610" s="296" t="str">
        <f t="shared" si="79"/>
        <v/>
      </c>
      <c r="W610" s="8"/>
      <c r="AR610" s="2" t="str">
        <f t="shared" si="80"/>
        <v/>
      </c>
      <c r="AS610" s="2" t="str">
        <f t="shared" si="75"/>
        <v/>
      </c>
      <c r="AT610" s="2" t="str">
        <f>IF(AR610="","",IF(AND(H610&gt;='Intersection Mileposts'!$F$5,H610&lt;='Intersection Mileposts'!$G$5),"Y",IF(AND(H610&gt;='Intersection Mileposts'!$F$6,H610&lt;='Intersection Mileposts'!$G$6),"Y",IF(AND(H610&gt;='Intersection Mileposts'!$F$7,H610&lt;='Intersection Mileposts'!$G$7),"Y",IF(AND(H610&gt;='Intersection Mileposts'!$F$8,H610&lt;='Intersection Mileposts'!$G$8),"Y",IF(AND(H610&gt;='Intersection Mileposts'!$F$9,H610&lt;='Intersection Mileposts'!$G$9),"Y",IF(AND(H610&gt;='Intersection Mileposts'!$F$10,H610&lt;='Intersection Mileposts'!$G$10),"Y",IF(AND(H610&gt;='Intersection Mileposts'!$F$11,H610&lt;='Intersection Mileposts'!$G$11),"Y",IF(AND(H610&gt;='Intersection Mileposts'!$F$12,H610&lt;='Intersection Mileposts'!$G$12),"Y",IF(AND(H610&gt;='Intersection Mileposts'!$F$13,H610&lt;='Intersection Mileposts'!$G$13),"Y",IF(AND(H610&gt;='Intersection Mileposts'!$F$14,H610&lt;='Intersection Mileposts'!$G$14),"Y",IF(AND(H610&gt;='Intersection Mileposts'!$F$15,H610&lt;='Intersection Mileposts'!$G$15),"Y",IF(AND(H610&gt;='Intersection Mileposts'!$F$16,H610&lt;='Intersection Mileposts'!$G$16),"Y",IF(AND(H610&gt;='Intersection Mileposts'!$F$17,H610&lt;='Intersection Mileposts'!$G$17),"Y",IF(AND(H610&gt;='Intersection Mileposts'!$F$18,H610&lt;='Intersection Mileposts'!$G$18),"Y",IF(AND(H610&gt;='Intersection Mileposts'!$F$19,H610&lt;='Intersection Mileposts'!$G$19),"Y",IF(AND(H610&gt;='Intersection Mileposts'!$F$20,H610&lt;='Intersection Mileposts'!$G$20),"Y",IF(AND(H610&gt;='Intersection Mileposts'!$F$21,H610&lt;='Intersection Mileposts'!$G$21),"Y",IF(AND(H610&gt;='Intersection Mileposts'!$F$22,H610&lt;='Intersection Mileposts'!$G$22),"Y",IF(AND(H610&gt;='Intersection Mileposts'!$F$23,H610&lt;='Intersection Mileposts'!$G$23),"Y",IF(AND(H610&gt;='Intersection Mileposts'!$F$24,H610&lt;='Intersection Mileposts'!$G$24),"Y",IF(AND(H610&gt;='Intersection Mileposts'!$F$25,H610&lt;='Intersection Mileposts'!$G$25),"Y",IF(AND(H610&gt;='Intersection Mileposts'!$F$26,H610&lt;='Intersection Mileposts'!$G$26),"Y",IF(AND(H610&gt;='Intersection Mileposts'!$F$27,H610&lt;='Intersection Mileposts'!$G$27),"Y",IF(AND(H610&gt;='Intersection Mileposts'!$F$28,H610&lt;='Intersection Mileposts'!$G$28),"Y",IF(AND(H610&gt;='Intersection Mileposts'!$F$29,H610&lt;='Intersection Mileposts'!$G$29),"Y", IF(AND(H610&gt;='Intersection Mileposts'!$F$30,H610&lt;='Intersection Mileposts'!$G$30),"Y",IF(AND(H610&gt;='Intersection Mileposts'!$F$31,H610&lt;='Intersection Mileposts'!$G$31),"Y",IF(AND(H610&gt;='Intersection Mileposts'!$F$32,H610&lt;='Intersection Mileposts'!$G$32),"Y",IF(AND(H610&gt;='Intersection Mileposts'!$F$33,H610&lt;='Intersection Mileposts'!$G$33),"Y",IF(AND(H610&gt;='Intersection Mileposts'!$F$34,H610&lt;='Intersection Mileposts'!$G$34),"Y",IF(AND(H610&gt;='Intersection Mileposts'!$F$35,H610&lt;='Intersection Mileposts'!$G$35),"Y",IF(AND(H610&gt;='Intersection Mileposts'!$F$36,H610&lt;='Intersection Mileposts'!$G$36),"Y",IF(AND(H610&gt;='Intersection Mileposts'!$F$37,H610&lt;='Intersection Mileposts'!$G$37),"Y",IF(AND(H610&gt;='Intersection Mileposts'!$F$38,H610&lt;='Intersection Mileposts'!$G$38),"Y",IF(AND(H610&gt;='Intersection Mileposts'!$F$39,H610&lt;='Intersection Mileposts'!$G$39),"Y","N"))))))))))))))))))))))))))))))))))))</f>
        <v/>
      </c>
    </row>
    <row r="611" spans="1:46" x14ac:dyDescent="0.35">
      <c r="A611" s="271"/>
      <c r="B611" s="269"/>
      <c r="C611" s="270"/>
      <c r="D611" s="270"/>
      <c r="E611" s="270"/>
      <c r="F611" s="270"/>
      <c r="G611" s="272"/>
      <c r="H611" s="273"/>
      <c r="I611" s="271"/>
      <c r="J611" s="268"/>
      <c r="K611" s="268"/>
      <c r="L611" s="274"/>
      <c r="M611" s="275"/>
      <c r="N611" s="276"/>
      <c r="P611" s="291" t="str">
        <f>IF(R611 = "", "", COUNT($R$4:R611))</f>
        <v/>
      </c>
      <c r="Q611" s="291" t="str">
        <f t="shared" si="73"/>
        <v/>
      </c>
      <c r="R611" s="292" t="str">
        <f t="shared" si="74"/>
        <v/>
      </c>
      <c r="S611" s="293" t="str">
        <f t="shared" si="76"/>
        <v/>
      </c>
      <c r="T611" s="294" t="str">
        <f t="shared" si="77"/>
        <v/>
      </c>
      <c r="U611" s="295" t="str">
        <f t="shared" si="78"/>
        <v/>
      </c>
      <c r="V611" s="296" t="str">
        <f t="shared" si="79"/>
        <v/>
      </c>
      <c r="W611" s="8"/>
      <c r="AR611" s="2" t="str">
        <f t="shared" si="80"/>
        <v/>
      </c>
      <c r="AS611" s="2" t="str">
        <f t="shared" si="75"/>
        <v/>
      </c>
      <c r="AT611" s="2" t="str">
        <f>IF(AR611="","",IF(AND(H611&gt;='Intersection Mileposts'!$F$5,H611&lt;='Intersection Mileposts'!$G$5),"Y",IF(AND(H611&gt;='Intersection Mileposts'!$F$6,H611&lt;='Intersection Mileposts'!$G$6),"Y",IF(AND(H611&gt;='Intersection Mileposts'!$F$7,H611&lt;='Intersection Mileposts'!$G$7),"Y",IF(AND(H611&gt;='Intersection Mileposts'!$F$8,H611&lt;='Intersection Mileposts'!$G$8),"Y",IF(AND(H611&gt;='Intersection Mileposts'!$F$9,H611&lt;='Intersection Mileposts'!$G$9),"Y",IF(AND(H611&gt;='Intersection Mileposts'!$F$10,H611&lt;='Intersection Mileposts'!$G$10),"Y",IF(AND(H611&gt;='Intersection Mileposts'!$F$11,H611&lt;='Intersection Mileposts'!$G$11),"Y",IF(AND(H611&gt;='Intersection Mileposts'!$F$12,H611&lt;='Intersection Mileposts'!$G$12),"Y",IF(AND(H611&gt;='Intersection Mileposts'!$F$13,H611&lt;='Intersection Mileposts'!$G$13),"Y",IF(AND(H611&gt;='Intersection Mileposts'!$F$14,H611&lt;='Intersection Mileposts'!$G$14),"Y",IF(AND(H611&gt;='Intersection Mileposts'!$F$15,H611&lt;='Intersection Mileposts'!$G$15),"Y",IF(AND(H611&gt;='Intersection Mileposts'!$F$16,H611&lt;='Intersection Mileposts'!$G$16),"Y",IF(AND(H611&gt;='Intersection Mileposts'!$F$17,H611&lt;='Intersection Mileposts'!$G$17),"Y",IF(AND(H611&gt;='Intersection Mileposts'!$F$18,H611&lt;='Intersection Mileposts'!$G$18),"Y",IF(AND(H611&gt;='Intersection Mileposts'!$F$19,H611&lt;='Intersection Mileposts'!$G$19),"Y",IF(AND(H611&gt;='Intersection Mileposts'!$F$20,H611&lt;='Intersection Mileposts'!$G$20),"Y",IF(AND(H611&gt;='Intersection Mileposts'!$F$21,H611&lt;='Intersection Mileposts'!$G$21),"Y",IF(AND(H611&gt;='Intersection Mileposts'!$F$22,H611&lt;='Intersection Mileposts'!$G$22),"Y",IF(AND(H611&gt;='Intersection Mileposts'!$F$23,H611&lt;='Intersection Mileposts'!$G$23),"Y",IF(AND(H611&gt;='Intersection Mileposts'!$F$24,H611&lt;='Intersection Mileposts'!$G$24),"Y",IF(AND(H611&gt;='Intersection Mileposts'!$F$25,H611&lt;='Intersection Mileposts'!$G$25),"Y",IF(AND(H611&gt;='Intersection Mileposts'!$F$26,H611&lt;='Intersection Mileposts'!$G$26),"Y",IF(AND(H611&gt;='Intersection Mileposts'!$F$27,H611&lt;='Intersection Mileposts'!$G$27),"Y",IF(AND(H611&gt;='Intersection Mileposts'!$F$28,H611&lt;='Intersection Mileposts'!$G$28),"Y",IF(AND(H611&gt;='Intersection Mileposts'!$F$29,H611&lt;='Intersection Mileposts'!$G$29),"Y", IF(AND(H611&gt;='Intersection Mileposts'!$F$30,H611&lt;='Intersection Mileposts'!$G$30),"Y",IF(AND(H611&gt;='Intersection Mileposts'!$F$31,H611&lt;='Intersection Mileposts'!$G$31),"Y",IF(AND(H611&gt;='Intersection Mileposts'!$F$32,H611&lt;='Intersection Mileposts'!$G$32),"Y",IF(AND(H611&gt;='Intersection Mileposts'!$F$33,H611&lt;='Intersection Mileposts'!$G$33),"Y",IF(AND(H611&gt;='Intersection Mileposts'!$F$34,H611&lt;='Intersection Mileposts'!$G$34),"Y",IF(AND(H611&gt;='Intersection Mileposts'!$F$35,H611&lt;='Intersection Mileposts'!$G$35),"Y",IF(AND(H611&gt;='Intersection Mileposts'!$F$36,H611&lt;='Intersection Mileposts'!$G$36),"Y",IF(AND(H611&gt;='Intersection Mileposts'!$F$37,H611&lt;='Intersection Mileposts'!$G$37),"Y",IF(AND(H611&gt;='Intersection Mileposts'!$F$38,H611&lt;='Intersection Mileposts'!$G$38),"Y",IF(AND(H611&gt;='Intersection Mileposts'!$F$39,H611&lt;='Intersection Mileposts'!$G$39),"Y","N"))))))))))))))))))))))))))))))))))))</f>
        <v/>
      </c>
    </row>
    <row r="612" spans="1:46" x14ac:dyDescent="0.35">
      <c r="A612" s="271"/>
      <c r="B612" s="269"/>
      <c r="C612" s="270"/>
      <c r="D612" s="270"/>
      <c r="E612" s="270"/>
      <c r="F612" s="270"/>
      <c r="G612" s="272"/>
      <c r="H612" s="273"/>
      <c r="I612" s="271"/>
      <c r="J612" s="268"/>
      <c r="K612" s="268"/>
      <c r="L612" s="274"/>
      <c r="M612" s="275"/>
      <c r="N612" s="276"/>
      <c r="P612" s="291" t="str">
        <f>IF(R612 = "", "", COUNT($R$4:R612))</f>
        <v/>
      </c>
      <c r="Q612" s="291" t="str">
        <f t="shared" si="73"/>
        <v/>
      </c>
      <c r="R612" s="292" t="str">
        <f t="shared" si="74"/>
        <v/>
      </c>
      <c r="S612" s="293" t="str">
        <f t="shared" si="76"/>
        <v/>
      </c>
      <c r="T612" s="294" t="str">
        <f t="shared" si="77"/>
        <v/>
      </c>
      <c r="U612" s="295" t="str">
        <f t="shared" si="78"/>
        <v/>
      </c>
      <c r="V612" s="296" t="str">
        <f t="shared" si="79"/>
        <v/>
      </c>
      <c r="W612" s="8"/>
      <c r="AR612" s="2" t="str">
        <f t="shared" si="80"/>
        <v/>
      </c>
      <c r="AS612" s="2" t="str">
        <f t="shared" si="75"/>
        <v/>
      </c>
      <c r="AT612" s="2" t="str">
        <f>IF(AR612="","",IF(AND(H612&gt;='Intersection Mileposts'!$F$5,H612&lt;='Intersection Mileposts'!$G$5),"Y",IF(AND(H612&gt;='Intersection Mileposts'!$F$6,H612&lt;='Intersection Mileposts'!$G$6),"Y",IF(AND(H612&gt;='Intersection Mileposts'!$F$7,H612&lt;='Intersection Mileposts'!$G$7),"Y",IF(AND(H612&gt;='Intersection Mileposts'!$F$8,H612&lt;='Intersection Mileposts'!$G$8),"Y",IF(AND(H612&gt;='Intersection Mileposts'!$F$9,H612&lt;='Intersection Mileposts'!$G$9),"Y",IF(AND(H612&gt;='Intersection Mileposts'!$F$10,H612&lt;='Intersection Mileposts'!$G$10),"Y",IF(AND(H612&gt;='Intersection Mileposts'!$F$11,H612&lt;='Intersection Mileposts'!$G$11),"Y",IF(AND(H612&gt;='Intersection Mileposts'!$F$12,H612&lt;='Intersection Mileposts'!$G$12),"Y",IF(AND(H612&gt;='Intersection Mileposts'!$F$13,H612&lt;='Intersection Mileposts'!$G$13),"Y",IF(AND(H612&gt;='Intersection Mileposts'!$F$14,H612&lt;='Intersection Mileposts'!$G$14),"Y",IF(AND(H612&gt;='Intersection Mileposts'!$F$15,H612&lt;='Intersection Mileposts'!$G$15),"Y",IF(AND(H612&gt;='Intersection Mileposts'!$F$16,H612&lt;='Intersection Mileposts'!$G$16),"Y",IF(AND(H612&gt;='Intersection Mileposts'!$F$17,H612&lt;='Intersection Mileposts'!$G$17),"Y",IF(AND(H612&gt;='Intersection Mileposts'!$F$18,H612&lt;='Intersection Mileposts'!$G$18),"Y",IF(AND(H612&gt;='Intersection Mileposts'!$F$19,H612&lt;='Intersection Mileposts'!$G$19),"Y",IF(AND(H612&gt;='Intersection Mileposts'!$F$20,H612&lt;='Intersection Mileposts'!$G$20),"Y",IF(AND(H612&gt;='Intersection Mileposts'!$F$21,H612&lt;='Intersection Mileposts'!$G$21),"Y",IF(AND(H612&gt;='Intersection Mileposts'!$F$22,H612&lt;='Intersection Mileposts'!$G$22),"Y",IF(AND(H612&gt;='Intersection Mileposts'!$F$23,H612&lt;='Intersection Mileposts'!$G$23),"Y",IF(AND(H612&gt;='Intersection Mileposts'!$F$24,H612&lt;='Intersection Mileposts'!$G$24),"Y",IF(AND(H612&gt;='Intersection Mileposts'!$F$25,H612&lt;='Intersection Mileposts'!$G$25),"Y",IF(AND(H612&gt;='Intersection Mileposts'!$F$26,H612&lt;='Intersection Mileposts'!$G$26),"Y",IF(AND(H612&gt;='Intersection Mileposts'!$F$27,H612&lt;='Intersection Mileposts'!$G$27),"Y",IF(AND(H612&gt;='Intersection Mileposts'!$F$28,H612&lt;='Intersection Mileposts'!$G$28),"Y",IF(AND(H612&gt;='Intersection Mileposts'!$F$29,H612&lt;='Intersection Mileposts'!$G$29),"Y", IF(AND(H612&gt;='Intersection Mileposts'!$F$30,H612&lt;='Intersection Mileposts'!$G$30),"Y",IF(AND(H612&gt;='Intersection Mileposts'!$F$31,H612&lt;='Intersection Mileposts'!$G$31),"Y",IF(AND(H612&gt;='Intersection Mileposts'!$F$32,H612&lt;='Intersection Mileposts'!$G$32),"Y",IF(AND(H612&gt;='Intersection Mileposts'!$F$33,H612&lt;='Intersection Mileposts'!$G$33),"Y",IF(AND(H612&gt;='Intersection Mileposts'!$F$34,H612&lt;='Intersection Mileposts'!$G$34),"Y",IF(AND(H612&gt;='Intersection Mileposts'!$F$35,H612&lt;='Intersection Mileposts'!$G$35),"Y",IF(AND(H612&gt;='Intersection Mileposts'!$F$36,H612&lt;='Intersection Mileposts'!$G$36),"Y",IF(AND(H612&gt;='Intersection Mileposts'!$F$37,H612&lt;='Intersection Mileposts'!$G$37),"Y",IF(AND(H612&gt;='Intersection Mileposts'!$F$38,H612&lt;='Intersection Mileposts'!$G$38),"Y",IF(AND(H612&gt;='Intersection Mileposts'!$F$39,H612&lt;='Intersection Mileposts'!$G$39),"Y","N"))))))))))))))))))))))))))))))))))))</f>
        <v/>
      </c>
    </row>
    <row r="613" spans="1:46" x14ac:dyDescent="0.35">
      <c r="A613" s="271"/>
      <c r="B613" s="269"/>
      <c r="C613" s="270"/>
      <c r="D613" s="270"/>
      <c r="E613" s="270"/>
      <c r="F613" s="270"/>
      <c r="G613" s="272"/>
      <c r="H613" s="273"/>
      <c r="I613" s="271"/>
      <c r="J613" s="268"/>
      <c r="K613" s="268"/>
      <c r="L613" s="274"/>
      <c r="M613" s="275"/>
      <c r="N613" s="276"/>
      <c r="P613" s="291" t="str">
        <f>IF(R613 = "", "", COUNT($R$4:R613))</f>
        <v/>
      </c>
      <c r="Q613" s="291" t="str">
        <f t="shared" si="73"/>
        <v/>
      </c>
      <c r="R613" s="292" t="str">
        <f t="shared" si="74"/>
        <v/>
      </c>
      <c r="S613" s="293" t="str">
        <f t="shared" si="76"/>
        <v/>
      </c>
      <c r="T613" s="294" t="str">
        <f t="shared" si="77"/>
        <v/>
      </c>
      <c r="U613" s="295" t="str">
        <f t="shared" si="78"/>
        <v/>
      </c>
      <c r="V613" s="296" t="str">
        <f t="shared" si="79"/>
        <v/>
      </c>
      <c r="W613" s="8"/>
      <c r="AR613" s="2" t="str">
        <f t="shared" si="80"/>
        <v/>
      </c>
      <c r="AS613" s="2" t="str">
        <f t="shared" si="75"/>
        <v/>
      </c>
      <c r="AT613" s="2" t="str">
        <f>IF(AR613="","",IF(AND(H613&gt;='Intersection Mileposts'!$F$5,H613&lt;='Intersection Mileposts'!$G$5),"Y",IF(AND(H613&gt;='Intersection Mileposts'!$F$6,H613&lt;='Intersection Mileposts'!$G$6),"Y",IF(AND(H613&gt;='Intersection Mileposts'!$F$7,H613&lt;='Intersection Mileposts'!$G$7),"Y",IF(AND(H613&gt;='Intersection Mileposts'!$F$8,H613&lt;='Intersection Mileposts'!$G$8),"Y",IF(AND(H613&gt;='Intersection Mileposts'!$F$9,H613&lt;='Intersection Mileposts'!$G$9),"Y",IF(AND(H613&gt;='Intersection Mileposts'!$F$10,H613&lt;='Intersection Mileposts'!$G$10),"Y",IF(AND(H613&gt;='Intersection Mileposts'!$F$11,H613&lt;='Intersection Mileposts'!$G$11),"Y",IF(AND(H613&gt;='Intersection Mileposts'!$F$12,H613&lt;='Intersection Mileposts'!$G$12),"Y",IF(AND(H613&gt;='Intersection Mileposts'!$F$13,H613&lt;='Intersection Mileposts'!$G$13),"Y",IF(AND(H613&gt;='Intersection Mileposts'!$F$14,H613&lt;='Intersection Mileposts'!$G$14),"Y",IF(AND(H613&gt;='Intersection Mileposts'!$F$15,H613&lt;='Intersection Mileposts'!$G$15),"Y",IF(AND(H613&gt;='Intersection Mileposts'!$F$16,H613&lt;='Intersection Mileposts'!$G$16),"Y",IF(AND(H613&gt;='Intersection Mileposts'!$F$17,H613&lt;='Intersection Mileposts'!$G$17),"Y",IF(AND(H613&gt;='Intersection Mileposts'!$F$18,H613&lt;='Intersection Mileposts'!$G$18),"Y",IF(AND(H613&gt;='Intersection Mileposts'!$F$19,H613&lt;='Intersection Mileposts'!$G$19),"Y",IF(AND(H613&gt;='Intersection Mileposts'!$F$20,H613&lt;='Intersection Mileposts'!$G$20),"Y",IF(AND(H613&gt;='Intersection Mileposts'!$F$21,H613&lt;='Intersection Mileposts'!$G$21),"Y",IF(AND(H613&gt;='Intersection Mileposts'!$F$22,H613&lt;='Intersection Mileposts'!$G$22),"Y",IF(AND(H613&gt;='Intersection Mileposts'!$F$23,H613&lt;='Intersection Mileposts'!$G$23),"Y",IF(AND(H613&gt;='Intersection Mileposts'!$F$24,H613&lt;='Intersection Mileposts'!$G$24),"Y",IF(AND(H613&gt;='Intersection Mileposts'!$F$25,H613&lt;='Intersection Mileposts'!$G$25),"Y",IF(AND(H613&gt;='Intersection Mileposts'!$F$26,H613&lt;='Intersection Mileposts'!$G$26),"Y",IF(AND(H613&gt;='Intersection Mileposts'!$F$27,H613&lt;='Intersection Mileposts'!$G$27),"Y",IF(AND(H613&gt;='Intersection Mileposts'!$F$28,H613&lt;='Intersection Mileposts'!$G$28),"Y",IF(AND(H613&gt;='Intersection Mileposts'!$F$29,H613&lt;='Intersection Mileposts'!$G$29),"Y", IF(AND(H613&gt;='Intersection Mileposts'!$F$30,H613&lt;='Intersection Mileposts'!$G$30),"Y",IF(AND(H613&gt;='Intersection Mileposts'!$F$31,H613&lt;='Intersection Mileposts'!$G$31),"Y",IF(AND(H613&gt;='Intersection Mileposts'!$F$32,H613&lt;='Intersection Mileposts'!$G$32),"Y",IF(AND(H613&gt;='Intersection Mileposts'!$F$33,H613&lt;='Intersection Mileposts'!$G$33),"Y",IF(AND(H613&gt;='Intersection Mileposts'!$F$34,H613&lt;='Intersection Mileposts'!$G$34),"Y",IF(AND(H613&gt;='Intersection Mileposts'!$F$35,H613&lt;='Intersection Mileposts'!$G$35),"Y",IF(AND(H613&gt;='Intersection Mileposts'!$F$36,H613&lt;='Intersection Mileposts'!$G$36),"Y",IF(AND(H613&gt;='Intersection Mileposts'!$F$37,H613&lt;='Intersection Mileposts'!$G$37),"Y",IF(AND(H613&gt;='Intersection Mileposts'!$F$38,H613&lt;='Intersection Mileposts'!$G$38),"Y",IF(AND(H613&gt;='Intersection Mileposts'!$F$39,H613&lt;='Intersection Mileposts'!$G$39),"Y","N"))))))))))))))))))))))))))))))))))))</f>
        <v/>
      </c>
    </row>
    <row r="614" spans="1:46" x14ac:dyDescent="0.35">
      <c r="A614" s="271"/>
      <c r="B614" s="269"/>
      <c r="C614" s="270"/>
      <c r="D614" s="270"/>
      <c r="E614" s="270"/>
      <c r="F614" s="270"/>
      <c r="G614" s="272"/>
      <c r="H614" s="273"/>
      <c r="I614" s="271"/>
      <c r="J614" s="268"/>
      <c r="K614" s="268"/>
      <c r="L614" s="274"/>
      <c r="M614" s="275"/>
      <c r="N614" s="276"/>
      <c r="P614" s="291" t="str">
        <f>IF(R614 = "", "", COUNT($R$4:R614))</f>
        <v/>
      </c>
      <c r="Q614" s="291" t="str">
        <f t="shared" si="73"/>
        <v/>
      </c>
      <c r="R614" s="292" t="str">
        <f t="shared" si="74"/>
        <v/>
      </c>
      <c r="S614" s="293" t="str">
        <f t="shared" si="76"/>
        <v/>
      </c>
      <c r="T614" s="294" t="str">
        <f t="shared" si="77"/>
        <v/>
      </c>
      <c r="U614" s="295" t="str">
        <f t="shared" si="78"/>
        <v/>
      </c>
      <c r="V614" s="296" t="str">
        <f t="shared" si="79"/>
        <v/>
      </c>
      <c r="W614" s="8"/>
      <c r="AR614" s="2" t="str">
        <f t="shared" si="80"/>
        <v/>
      </c>
      <c r="AS614" s="2" t="str">
        <f t="shared" si="75"/>
        <v/>
      </c>
      <c r="AT614" s="2" t="str">
        <f>IF(AR614="","",IF(AND(H614&gt;='Intersection Mileposts'!$F$5,H614&lt;='Intersection Mileposts'!$G$5),"Y",IF(AND(H614&gt;='Intersection Mileposts'!$F$6,H614&lt;='Intersection Mileposts'!$G$6),"Y",IF(AND(H614&gt;='Intersection Mileposts'!$F$7,H614&lt;='Intersection Mileposts'!$G$7),"Y",IF(AND(H614&gt;='Intersection Mileposts'!$F$8,H614&lt;='Intersection Mileposts'!$G$8),"Y",IF(AND(H614&gt;='Intersection Mileposts'!$F$9,H614&lt;='Intersection Mileposts'!$G$9),"Y",IF(AND(H614&gt;='Intersection Mileposts'!$F$10,H614&lt;='Intersection Mileposts'!$G$10),"Y",IF(AND(H614&gt;='Intersection Mileposts'!$F$11,H614&lt;='Intersection Mileposts'!$G$11),"Y",IF(AND(H614&gt;='Intersection Mileposts'!$F$12,H614&lt;='Intersection Mileposts'!$G$12),"Y",IF(AND(H614&gt;='Intersection Mileposts'!$F$13,H614&lt;='Intersection Mileposts'!$G$13),"Y",IF(AND(H614&gt;='Intersection Mileposts'!$F$14,H614&lt;='Intersection Mileposts'!$G$14),"Y",IF(AND(H614&gt;='Intersection Mileposts'!$F$15,H614&lt;='Intersection Mileposts'!$G$15),"Y",IF(AND(H614&gt;='Intersection Mileposts'!$F$16,H614&lt;='Intersection Mileposts'!$G$16),"Y",IF(AND(H614&gt;='Intersection Mileposts'!$F$17,H614&lt;='Intersection Mileposts'!$G$17),"Y",IF(AND(H614&gt;='Intersection Mileposts'!$F$18,H614&lt;='Intersection Mileposts'!$G$18),"Y",IF(AND(H614&gt;='Intersection Mileposts'!$F$19,H614&lt;='Intersection Mileposts'!$G$19),"Y",IF(AND(H614&gt;='Intersection Mileposts'!$F$20,H614&lt;='Intersection Mileposts'!$G$20),"Y",IF(AND(H614&gt;='Intersection Mileposts'!$F$21,H614&lt;='Intersection Mileposts'!$G$21),"Y",IF(AND(H614&gt;='Intersection Mileposts'!$F$22,H614&lt;='Intersection Mileposts'!$G$22),"Y",IF(AND(H614&gt;='Intersection Mileposts'!$F$23,H614&lt;='Intersection Mileposts'!$G$23),"Y",IF(AND(H614&gt;='Intersection Mileposts'!$F$24,H614&lt;='Intersection Mileposts'!$G$24),"Y",IF(AND(H614&gt;='Intersection Mileposts'!$F$25,H614&lt;='Intersection Mileposts'!$G$25),"Y",IF(AND(H614&gt;='Intersection Mileposts'!$F$26,H614&lt;='Intersection Mileposts'!$G$26),"Y",IF(AND(H614&gt;='Intersection Mileposts'!$F$27,H614&lt;='Intersection Mileposts'!$G$27),"Y",IF(AND(H614&gt;='Intersection Mileposts'!$F$28,H614&lt;='Intersection Mileposts'!$G$28),"Y",IF(AND(H614&gt;='Intersection Mileposts'!$F$29,H614&lt;='Intersection Mileposts'!$G$29),"Y", IF(AND(H614&gt;='Intersection Mileposts'!$F$30,H614&lt;='Intersection Mileposts'!$G$30),"Y",IF(AND(H614&gt;='Intersection Mileposts'!$F$31,H614&lt;='Intersection Mileposts'!$G$31),"Y",IF(AND(H614&gt;='Intersection Mileposts'!$F$32,H614&lt;='Intersection Mileposts'!$G$32),"Y",IF(AND(H614&gt;='Intersection Mileposts'!$F$33,H614&lt;='Intersection Mileposts'!$G$33),"Y",IF(AND(H614&gt;='Intersection Mileposts'!$F$34,H614&lt;='Intersection Mileposts'!$G$34),"Y",IF(AND(H614&gt;='Intersection Mileposts'!$F$35,H614&lt;='Intersection Mileposts'!$G$35),"Y",IF(AND(H614&gt;='Intersection Mileposts'!$F$36,H614&lt;='Intersection Mileposts'!$G$36),"Y",IF(AND(H614&gt;='Intersection Mileposts'!$F$37,H614&lt;='Intersection Mileposts'!$G$37),"Y",IF(AND(H614&gt;='Intersection Mileposts'!$F$38,H614&lt;='Intersection Mileposts'!$G$38),"Y",IF(AND(H614&gt;='Intersection Mileposts'!$F$39,H614&lt;='Intersection Mileposts'!$G$39),"Y","N"))))))))))))))))))))))))))))))))))))</f>
        <v/>
      </c>
    </row>
    <row r="615" spans="1:46" x14ac:dyDescent="0.35">
      <c r="A615" s="271"/>
      <c r="B615" s="269"/>
      <c r="C615" s="270"/>
      <c r="D615" s="270"/>
      <c r="E615" s="270"/>
      <c r="F615" s="270"/>
      <c r="G615" s="272"/>
      <c r="H615" s="273"/>
      <c r="I615" s="271"/>
      <c r="J615" s="268"/>
      <c r="K615" s="268"/>
      <c r="L615" s="274"/>
      <c r="M615" s="275"/>
      <c r="N615" s="276"/>
      <c r="P615" s="291" t="str">
        <f>IF(R615 = "", "", COUNT($R$4:R615))</f>
        <v/>
      </c>
      <c r="Q615" s="291" t="str">
        <f t="shared" si="73"/>
        <v/>
      </c>
      <c r="R615" s="292" t="str">
        <f t="shared" si="74"/>
        <v/>
      </c>
      <c r="S615" s="293" t="str">
        <f t="shared" si="76"/>
        <v/>
      </c>
      <c r="T615" s="294" t="str">
        <f t="shared" si="77"/>
        <v/>
      </c>
      <c r="U615" s="295" t="str">
        <f t="shared" si="78"/>
        <v/>
      </c>
      <c r="V615" s="296" t="str">
        <f t="shared" si="79"/>
        <v/>
      </c>
      <c r="W615" s="8"/>
      <c r="AR615" s="2" t="str">
        <f t="shared" si="80"/>
        <v/>
      </c>
      <c r="AS615" s="2" t="str">
        <f t="shared" si="75"/>
        <v/>
      </c>
      <c r="AT615" s="2" t="str">
        <f>IF(AR615="","",IF(AND(H615&gt;='Intersection Mileposts'!$F$5,H615&lt;='Intersection Mileposts'!$G$5),"Y",IF(AND(H615&gt;='Intersection Mileposts'!$F$6,H615&lt;='Intersection Mileposts'!$G$6),"Y",IF(AND(H615&gt;='Intersection Mileposts'!$F$7,H615&lt;='Intersection Mileposts'!$G$7),"Y",IF(AND(H615&gt;='Intersection Mileposts'!$F$8,H615&lt;='Intersection Mileposts'!$G$8),"Y",IF(AND(H615&gt;='Intersection Mileposts'!$F$9,H615&lt;='Intersection Mileposts'!$G$9),"Y",IF(AND(H615&gt;='Intersection Mileposts'!$F$10,H615&lt;='Intersection Mileposts'!$G$10),"Y",IF(AND(H615&gt;='Intersection Mileposts'!$F$11,H615&lt;='Intersection Mileposts'!$G$11),"Y",IF(AND(H615&gt;='Intersection Mileposts'!$F$12,H615&lt;='Intersection Mileposts'!$G$12),"Y",IF(AND(H615&gt;='Intersection Mileposts'!$F$13,H615&lt;='Intersection Mileposts'!$G$13),"Y",IF(AND(H615&gt;='Intersection Mileposts'!$F$14,H615&lt;='Intersection Mileposts'!$G$14),"Y",IF(AND(H615&gt;='Intersection Mileposts'!$F$15,H615&lt;='Intersection Mileposts'!$G$15),"Y",IF(AND(H615&gt;='Intersection Mileposts'!$F$16,H615&lt;='Intersection Mileposts'!$G$16),"Y",IF(AND(H615&gt;='Intersection Mileposts'!$F$17,H615&lt;='Intersection Mileposts'!$G$17),"Y",IF(AND(H615&gt;='Intersection Mileposts'!$F$18,H615&lt;='Intersection Mileposts'!$G$18),"Y",IF(AND(H615&gt;='Intersection Mileposts'!$F$19,H615&lt;='Intersection Mileposts'!$G$19),"Y",IF(AND(H615&gt;='Intersection Mileposts'!$F$20,H615&lt;='Intersection Mileposts'!$G$20),"Y",IF(AND(H615&gt;='Intersection Mileposts'!$F$21,H615&lt;='Intersection Mileposts'!$G$21),"Y",IF(AND(H615&gt;='Intersection Mileposts'!$F$22,H615&lt;='Intersection Mileposts'!$G$22),"Y",IF(AND(H615&gt;='Intersection Mileposts'!$F$23,H615&lt;='Intersection Mileposts'!$G$23),"Y",IF(AND(H615&gt;='Intersection Mileposts'!$F$24,H615&lt;='Intersection Mileposts'!$G$24),"Y",IF(AND(H615&gt;='Intersection Mileposts'!$F$25,H615&lt;='Intersection Mileposts'!$G$25),"Y",IF(AND(H615&gt;='Intersection Mileposts'!$F$26,H615&lt;='Intersection Mileposts'!$G$26),"Y",IF(AND(H615&gt;='Intersection Mileposts'!$F$27,H615&lt;='Intersection Mileposts'!$G$27),"Y",IF(AND(H615&gt;='Intersection Mileposts'!$F$28,H615&lt;='Intersection Mileposts'!$G$28),"Y",IF(AND(H615&gt;='Intersection Mileposts'!$F$29,H615&lt;='Intersection Mileposts'!$G$29),"Y", IF(AND(H615&gt;='Intersection Mileposts'!$F$30,H615&lt;='Intersection Mileposts'!$G$30),"Y",IF(AND(H615&gt;='Intersection Mileposts'!$F$31,H615&lt;='Intersection Mileposts'!$G$31),"Y",IF(AND(H615&gt;='Intersection Mileposts'!$F$32,H615&lt;='Intersection Mileposts'!$G$32),"Y",IF(AND(H615&gt;='Intersection Mileposts'!$F$33,H615&lt;='Intersection Mileposts'!$G$33),"Y",IF(AND(H615&gt;='Intersection Mileposts'!$F$34,H615&lt;='Intersection Mileposts'!$G$34),"Y",IF(AND(H615&gt;='Intersection Mileposts'!$F$35,H615&lt;='Intersection Mileposts'!$G$35),"Y",IF(AND(H615&gt;='Intersection Mileposts'!$F$36,H615&lt;='Intersection Mileposts'!$G$36),"Y",IF(AND(H615&gt;='Intersection Mileposts'!$F$37,H615&lt;='Intersection Mileposts'!$G$37),"Y",IF(AND(H615&gt;='Intersection Mileposts'!$F$38,H615&lt;='Intersection Mileposts'!$G$38),"Y",IF(AND(H615&gt;='Intersection Mileposts'!$F$39,H615&lt;='Intersection Mileposts'!$G$39),"Y","N"))))))))))))))))))))))))))))))))))))</f>
        <v/>
      </c>
    </row>
    <row r="616" spans="1:46" x14ac:dyDescent="0.35">
      <c r="A616" s="271"/>
      <c r="B616" s="269"/>
      <c r="C616" s="270"/>
      <c r="D616" s="270"/>
      <c r="E616" s="270"/>
      <c r="F616" s="270"/>
      <c r="G616" s="272"/>
      <c r="H616" s="273"/>
      <c r="I616" s="271"/>
      <c r="J616" s="268"/>
      <c r="K616" s="268"/>
      <c r="L616" s="274"/>
      <c r="M616" s="275"/>
      <c r="N616" s="276"/>
      <c r="P616" s="291" t="str">
        <f>IF(R616 = "", "", COUNT($R$4:R616))</f>
        <v/>
      </c>
      <c r="Q616" s="291" t="str">
        <f t="shared" si="73"/>
        <v/>
      </c>
      <c r="R616" s="292" t="str">
        <f t="shared" si="74"/>
        <v/>
      </c>
      <c r="S616" s="293" t="str">
        <f t="shared" si="76"/>
        <v/>
      </c>
      <c r="T616" s="294" t="str">
        <f t="shared" si="77"/>
        <v/>
      </c>
      <c r="U616" s="295" t="str">
        <f t="shared" si="78"/>
        <v/>
      </c>
      <c r="V616" s="296" t="str">
        <f t="shared" si="79"/>
        <v/>
      </c>
      <c r="W616" s="8"/>
      <c r="AR616" s="2" t="str">
        <f t="shared" si="80"/>
        <v/>
      </c>
      <c r="AS616" s="2" t="str">
        <f t="shared" si="75"/>
        <v/>
      </c>
      <c r="AT616" s="2" t="str">
        <f>IF(AR616="","",IF(AND(H616&gt;='Intersection Mileposts'!$F$5,H616&lt;='Intersection Mileposts'!$G$5),"Y",IF(AND(H616&gt;='Intersection Mileposts'!$F$6,H616&lt;='Intersection Mileposts'!$G$6),"Y",IF(AND(H616&gt;='Intersection Mileposts'!$F$7,H616&lt;='Intersection Mileposts'!$G$7),"Y",IF(AND(H616&gt;='Intersection Mileposts'!$F$8,H616&lt;='Intersection Mileposts'!$G$8),"Y",IF(AND(H616&gt;='Intersection Mileposts'!$F$9,H616&lt;='Intersection Mileposts'!$G$9),"Y",IF(AND(H616&gt;='Intersection Mileposts'!$F$10,H616&lt;='Intersection Mileposts'!$G$10),"Y",IF(AND(H616&gt;='Intersection Mileposts'!$F$11,H616&lt;='Intersection Mileposts'!$G$11),"Y",IF(AND(H616&gt;='Intersection Mileposts'!$F$12,H616&lt;='Intersection Mileposts'!$G$12),"Y",IF(AND(H616&gt;='Intersection Mileposts'!$F$13,H616&lt;='Intersection Mileposts'!$G$13),"Y",IF(AND(H616&gt;='Intersection Mileposts'!$F$14,H616&lt;='Intersection Mileposts'!$G$14),"Y",IF(AND(H616&gt;='Intersection Mileposts'!$F$15,H616&lt;='Intersection Mileposts'!$G$15),"Y",IF(AND(H616&gt;='Intersection Mileposts'!$F$16,H616&lt;='Intersection Mileposts'!$G$16),"Y",IF(AND(H616&gt;='Intersection Mileposts'!$F$17,H616&lt;='Intersection Mileposts'!$G$17),"Y",IF(AND(H616&gt;='Intersection Mileposts'!$F$18,H616&lt;='Intersection Mileposts'!$G$18),"Y",IF(AND(H616&gt;='Intersection Mileposts'!$F$19,H616&lt;='Intersection Mileposts'!$G$19),"Y",IF(AND(H616&gt;='Intersection Mileposts'!$F$20,H616&lt;='Intersection Mileposts'!$G$20),"Y",IF(AND(H616&gt;='Intersection Mileposts'!$F$21,H616&lt;='Intersection Mileposts'!$G$21),"Y",IF(AND(H616&gt;='Intersection Mileposts'!$F$22,H616&lt;='Intersection Mileposts'!$G$22),"Y",IF(AND(H616&gt;='Intersection Mileposts'!$F$23,H616&lt;='Intersection Mileposts'!$G$23),"Y",IF(AND(H616&gt;='Intersection Mileposts'!$F$24,H616&lt;='Intersection Mileposts'!$G$24),"Y",IF(AND(H616&gt;='Intersection Mileposts'!$F$25,H616&lt;='Intersection Mileposts'!$G$25),"Y",IF(AND(H616&gt;='Intersection Mileposts'!$F$26,H616&lt;='Intersection Mileposts'!$G$26),"Y",IF(AND(H616&gt;='Intersection Mileposts'!$F$27,H616&lt;='Intersection Mileposts'!$G$27),"Y",IF(AND(H616&gt;='Intersection Mileposts'!$F$28,H616&lt;='Intersection Mileposts'!$G$28),"Y",IF(AND(H616&gt;='Intersection Mileposts'!$F$29,H616&lt;='Intersection Mileposts'!$G$29),"Y", IF(AND(H616&gt;='Intersection Mileposts'!$F$30,H616&lt;='Intersection Mileposts'!$G$30),"Y",IF(AND(H616&gt;='Intersection Mileposts'!$F$31,H616&lt;='Intersection Mileposts'!$G$31),"Y",IF(AND(H616&gt;='Intersection Mileposts'!$F$32,H616&lt;='Intersection Mileposts'!$G$32),"Y",IF(AND(H616&gt;='Intersection Mileposts'!$F$33,H616&lt;='Intersection Mileposts'!$G$33),"Y",IF(AND(H616&gt;='Intersection Mileposts'!$F$34,H616&lt;='Intersection Mileposts'!$G$34),"Y",IF(AND(H616&gt;='Intersection Mileposts'!$F$35,H616&lt;='Intersection Mileposts'!$G$35),"Y",IF(AND(H616&gt;='Intersection Mileposts'!$F$36,H616&lt;='Intersection Mileposts'!$G$36),"Y",IF(AND(H616&gt;='Intersection Mileposts'!$F$37,H616&lt;='Intersection Mileposts'!$G$37),"Y",IF(AND(H616&gt;='Intersection Mileposts'!$F$38,H616&lt;='Intersection Mileposts'!$G$38),"Y",IF(AND(H616&gt;='Intersection Mileposts'!$F$39,H616&lt;='Intersection Mileposts'!$G$39),"Y","N"))))))))))))))))))))))))))))))))))))</f>
        <v/>
      </c>
    </row>
    <row r="617" spans="1:46" x14ac:dyDescent="0.35">
      <c r="A617" s="271"/>
      <c r="B617" s="269"/>
      <c r="C617" s="270"/>
      <c r="D617" s="270"/>
      <c r="E617" s="270"/>
      <c r="F617" s="270"/>
      <c r="G617" s="272"/>
      <c r="H617" s="273"/>
      <c r="I617" s="271"/>
      <c r="J617" s="268"/>
      <c r="K617" s="268"/>
      <c r="L617" s="274"/>
      <c r="M617" s="275"/>
      <c r="N617" s="276"/>
      <c r="P617" s="291" t="str">
        <f>IF(R617 = "", "", COUNT($R$4:R617))</f>
        <v/>
      </c>
      <c r="Q617" s="291" t="str">
        <f t="shared" si="73"/>
        <v/>
      </c>
      <c r="R617" s="292" t="str">
        <f t="shared" si="74"/>
        <v/>
      </c>
      <c r="S617" s="293" t="str">
        <f t="shared" si="76"/>
        <v/>
      </c>
      <c r="T617" s="294" t="str">
        <f t="shared" si="77"/>
        <v/>
      </c>
      <c r="U617" s="295" t="str">
        <f t="shared" si="78"/>
        <v/>
      </c>
      <c r="V617" s="296" t="str">
        <f t="shared" si="79"/>
        <v/>
      </c>
      <c r="W617" s="8"/>
      <c r="AR617" s="2" t="str">
        <f t="shared" si="80"/>
        <v/>
      </c>
      <c r="AS617" s="2" t="str">
        <f t="shared" si="75"/>
        <v/>
      </c>
      <c r="AT617" s="2" t="str">
        <f>IF(AR617="","",IF(AND(H617&gt;='Intersection Mileposts'!$F$5,H617&lt;='Intersection Mileposts'!$G$5),"Y",IF(AND(H617&gt;='Intersection Mileposts'!$F$6,H617&lt;='Intersection Mileposts'!$G$6),"Y",IF(AND(H617&gt;='Intersection Mileposts'!$F$7,H617&lt;='Intersection Mileposts'!$G$7),"Y",IF(AND(H617&gt;='Intersection Mileposts'!$F$8,H617&lt;='Intersection Mileposts'!$G$8),"Y",IF(AND(H617&gt;='Intersection Mileposts'!$F$9,H617&lt;='Intersection Mileposts'!$G$9),"Y",IF(AND(H617&gt;='Intersection Mileposts'!$F$10,H617&lt;='Intersection Mileposts'!$G$10),"Y",IF(AND(H617&gt;='Intersection Mileposts'!$F$11,H617&lt;='Intersection Mileposts'!$G$11),"Y",IF(AND(H617&gt;='Intersection Mileposts'!$F$12,H617&lt;='Intersection Mileposts'!$G$12),"Y",IF(AND(H617&gt;='Intersection Mileposts'!$F$13,H617&lt;='Intersection Mileposts'!$G$13),"Y",IF(AND(H617&gt;='Intersection Mileposts'!$F$14,H617&lt;='Intersection Mileposts'!$G$14),"Y",IF(AND(H617&gt;='Intersection Mileposts'!$F$15,H617&lt;='Intersection Mileposts'!$G$15),"Y",IF(AND(H617&gt;='Intersection Mileposts'!$F$16,H617&lt;='Intersection Mileposts'!$G$16),"Y",IF(AND(H617&gt;='Intersection Mileposts'!$F$17,H617&lt;='Intersection Mileposts'!$G$17),"Y",IF(AND(H617&gt;='Intersection Mileposts'!$F$18,H617&lt;='Intersection Mileposts'!$G$18),"Y",IF(AND(H617&gt;='Intersection Mileposts'!$F$19,H617&lt;='Intersection Mileposts'!$G$19),"Y",IF(AND(H617&gt;='Intersection Mileposts'!$F$20,H617&lt;='Intersection Mileposts'!$G$20),"Y",IF(AND(H617&gt;='Intersection Mileposts'!$F$21,H617&lt;='Intersection Mileposts'!$G$21),"Y",IF(AND(H617&gt;='Intersection Mileposts'!$F$22,H617&lt;='Intersection Mileposts'!$G$22),"Y",IF(AND(H617&gt;='Intersection Mileposts'!$F$23,H617&lt;='Intersection Mileposts'!$G$23),"Y",IF(AND(H617&gt;='Intersection Mileposts'!$F$24,H617&lt;='Intersection Mileposts'!$G$24),"Y",IF(AND(H617&gt;='Intersection Mileposts'!$F$25,H617&lt;='Intersection Mileposts'!$G$25),"Y",IF(AND(H617&gt;='Intersection Mileposts'!$F$26,H617&lt;='Intersection Mileposts'!$G$26),"Y",IF(AND(H617&gt;='Intersection Mileposts'!$F$27,H617&lt;='Intersection Mileposts'!$G$27),"Y",IF(AND(H617&gt;='Intersection Mileposts'!$F$28,H617&lt;='Intersection Mileposts'!$G$28),"Y",IF(AND(H617&gt;='Intersection Mileposts'!$F$29,H617&lt;='Intersection Mileposts'!$G$29),"Y", IF(AND(H617&gt;='Intersection Mileposts'!$F$30,H617&lt;='Intersection Mileposts'!$G$30),"Y",IF(AND(H617&gt;='Intersection Mileposts'!$F$31,H617&lt;='Intersection Mileposts'!$G$31),"Y",IF(AND(H617&gt;='Intersection Mileposts'!$F$32,H617&lt;='Intersection Mileposts'!$G$32),"Y",IF(AND(H617&gt;='Intersection Mileposts'!$F$33,H617&lt;='Intersection Mileposts'!$G$33),"Y",IF(AND(H617&gt;='Intersection Mileposts'!$F$34,H617&lt;='Intersection Mileposts'!$G$34),"Y",IF(AND(H617&gt;='Intersection Mileposts'!$F$35,H617&lt;='Intersection Mileposts'!$G$35),"Y",IF(AND(H617&gt;='Intersection Mileposts'!$F$36,H617&lt;='Intersection Mileposts'!$G$36),"Y",IF(AND(H617&gt;='Intersection Mileposts'!$F$37,H617&lt;='Intersection Mileposts'!$G$37),"Y",IF(AND(H617&gt;='Intersection Mileposts'!$F$38,H617&lt;='Intersection Mileposts'!$G$38),"Y",IF(AND(H617&gt;='Intersection Mileposts'!$F$39,H617&lt;='Intersection Mileposts'!$G$39),"Y","N"))))))))))))))))))))))))))))))))))))</f>
        <v/>
      </c>
    </row>
    <row r="618" spans="1:46" x14ac:dyDescent="0.35">
      <c r="A618" s="271"/>
      <c r="B618" s="269"/>
      <c r="C618" s="270"/>
      <c r="D618" s="270"/>
      <c r="E618" s="270"/>
      <c r="F618" s="270"/>
      <c r="G618" s="272"/>
      <c r="H618" s="273"/>
      <c r="I618" s="271"/>
      <c r="J618" s="268"/>
      <c r="K618" s="268"/>
      <c r="L618" s="274"/>
      <c r="M618" s="275"/>
      <c r="N618" s="276"/>
      <c r="P618" s="291" t="str">
        <f>IF(R618 = "", "", COUNT($R$4:R618))</f>
        <v/>
      </c>
      <c r="Q618" s="291" t="str">
        <f t="shared" si="73"/>
        <v/>
      </c>
      <c r="R618" s="292" t="str">
        <f t="shared" si="74"/>
        <v/>
      </c>
      <c r="S618" s="293" t="str">
        <f t="shared" si="76"/>
        <v/>
      </c>
      <c r="T618" s="294" t="str">
        <f t="shared" si="77"/>
        <v/>
      </c>
      <c r="U618" s="295" t="str">
        <f t="shared" si="78"/>
        <v/>
      </c>
      <c r="V618" s="296" t="str">
        <f t="shared" si="79"/>
        <v/>
      </c>
      <c r="W618" s="8"/>
      <c r="AR618" s="2" t="str">
        <f t="shared" si="80"/>
        <v/>
      </c>
      <c r="AS618" s="2" t="str">
        <f t="shared" si="75"/>
        <v/>
      </c>
      <c r="AT618" s="2" t="str">
        <f>IF(AR618="","",IF(AND(H618&gt;='Intersection Mileposts'!$F$5,H618&lt;='Intersection Mileposts'!$G$5),"Y",IF(AND(H618&gt;='Intersection Mileposts'!$F$6,H618&lt;='Intersection Mileposts'!$G$6),"Y",IF(AND(H618&gt;='Intersection Mileposts'!$F$7,H618&lt;='Intersection Mileposts'!$G$7),"Y",IF(AND(H618&gt;='Intersection Mileposts'!$F$8,H618&lt;='Intersection Mileposts'!$G$8),"Y",IF(AND(H618&gt;='Intersection Mileposts'!$F$9,H618&lt;='Intersection Mileposts'!$G$9),"Y",IF(AND(H618&gt;='Intersection Mileposts'!$F$10,H618&lt;='Intersection Mileposts'!$G$10),"Y",IF(AND(H618&gt;='Intersection Mileposts'!$F$11,H618&lt;='Intersection Mileposts'!$G$11),"Y",IF(AND(H618&gt;='Intersection Mileposts'!$F$12,H618&lt;='Intersection Mileposts'!$G$12),"Y",IF(AND(H618&gt;='Intersection Mileposts'!$F$13,H618&lt;='Intersection Mileposts'!$G$13),"Y",IF(AND(H618&gt;='Intersection Mileposts'!$F$14,H618&lt;='Intersection Mileposts'!$G$14),"Y",IF(AND(H618&gt;='Intersection Mileposts'!$F$15,H618&lt;='Intersection Mileposts'!$G$15),"Y",IF(AND(H618&gt;='Intersection Mileposts'!$F$16,H618&lt;='Intersection Mileposts'!$G$16),"Y",IF(AND(H618&gt;='Intersection Mileposts'!$F$17,H618&lt;='Intersection Mileposts'!$G$17),"Y",IF(AND(H618&gt;='Intersection Mileposts'!$F$18,H618&lt;='Intersection Mileposts'!$G$18),"Y",IF(AND(H618&gt;='Intersection Mileposts'!$F$19,H618&lt;='Intersection Mileposts'!$G$19),"Y",IF(AND(H618&gt;='Intersection Mileposts'!$F$20,H618&lt;='Intersection Mileposts'!$G$20),"Y",IF(AND(H618&gt;='Intersection Mileposts'!$F$21,H618&lt;='Intersection Mileposts'!$G$21),"Y",IF(AND(H618&gt;='Intersection Mileposts'!$F$22,H618&lt;='Intersection Mileposts'!$G$22),"Y",IF(AND(H618&gt;='Intersection Mileposts'!$F$23,H618&lt;='Intersection Mileposts'!$G$23),"Y",IF(AND(H618&gt;='Intersection Mileposts'!$F$24,H618&lt;='Intersection Mileposts'!$G$24),"Y",IF(AND(H618&gt;='Intersection Mileposts'!$F$25,H618&lt;='Intersection Mileposts'!$G$25),"Y",IF(AND(H618&gt;='Intersection Mileposts'!$F$26,H618&lt;='Intersection Mileposts'!$G$26),"Y",IF(AND(H618&gt;='Intersection Mileposts'!$F$27,H618&lt;='Intersection Mileposts'!$G$27),"Y",IF(AND(H618&gt;='Intersection Mileposts'!$F$28,H618&lt;='Intersection Mileposts'!$G$28),"Y",IF(AND(H618&gt;='Intersection Mileposts'!$F$29,H618&lt;='Intersection Mileposts'!$G$29),"Y", IF(AND(H618&gt;='Intersection Mileposts'!$F$30,H618&lt;='Intersection Mileposts'!$G$30),"Y",IF(AND(H618&gt;='Intersection Mileposts'!$F$31,H618&lt;='Intersection Mileposts'!$G$31),"Y",IF(AND(H618&gt;='Intersection Mileposts'!$F$32,H618&lt;='Intersection Mileposts'!$G$32),"Y",IF(AND(H618&gt;='Intersection Mileposts'!$F$33,H618&lt;='Intersection Mileposts'!$G$33),"Y",IF(AND(H618&gt;='Intersection Mileposts'!$F$34,H618&lt;='Intersection Mileposts'!$G$34),"Y",IF(AND(H618&gt;='Intersection Mileposts'!$F$35,H618&lt;='Intersection Mileposts'!$G$35),"Y",IF(AND(H618&gt;='Intersection Mileposts'!$F$36,H618&lt;='Intersection Mileposts'!$G$36),"Y",IF(AND(H618&gt;='Intersection Mileposts'!$F$37,H618&lt;='Intersection Mileposts'!$G$37),"Y",IF(AND(H618&gt;='Intersection Mileposts'!$F$38,H618&lt;='Intersection Mileposts'!$G$38),"Y",IF(AND(H618&gt;='Intersection Mileposts'!$F$39,H618&lt;='Intersection Mileposts'!$G$39),"Y","N"))))))))))))))))))))))))))))))))))))</f>
        <v/>
      </c>
    </row>
    <row r="619" spans="1:46" x14ac:dyDescent="0.35">
      <c r="A619" s="271"/>
      <c r="B619" s="269"/>
      <c r="C619" s="270"/>
      <c r="D619" s="270"/>
      <c r="E619" s="270"/>
      <c r="F619" s="270"/>
      <c r="G619" s="272"/>
      <c r="H619" s="273"/>
      <c r="I619" s="271"/>
      <c r="J619" s="268"/>
      <c r="K619" s="268"/>
      <c r="L619" s="274"/>
      <c r="M619" s="275"/>
      <c r="N619" s="276"/>
      <c r="P619" s="291" t="str">
        <f>IF(R619 = "", "", COUNT($R$4:R619))</f>
        <v/>
      </c>
      <c r="Q619" s="291" t="str">
        <f t="shared" si="73"/>
        <v/>
      </c>
      <c r="R619" s="292" t="str">
        <f t="shared" si="74"/>
        <v/>
      </c>
      <c r="S619" s="293" t="str">
        <f t="shared" si="76"/>
        <v/>
      </c>
      <c r="T619" s="294" t="str">
        <f t="shared" si="77"/>
        <v/>
      </c>
      <c r="U619" s="295" t="str">
        <f t="shared" si="78"/>
        <v/>
      </c>
      <c r="V619" s="296" t="str">
        <f t="shared" si="79"/>
        <v/>
      </c>
      <c r="W619" s="8"/>
      <c r="AR619" s="2" t="str">
        <f t="shared" si="80"/>
        <v/>
      </c>
      <c r="AS619" s="2" t="str">
        <f t="shared" si="75"/>
        <v/>
      </c>
      <c r="AT619" s="2" t="str">
        <f>IF(AR619="","",IF(AND(H619&gt;='Intersection Mileposts'!$F$5,H619&lt;='Intersection Mileposts'!$G$5),"Y",IF(AND(H619&gt;='Intersection Mileposts'!$F$6,H619&lt;='Intersection Mileposts'!$G$6),"Y",IF(AND(H619&gt;='Intersection Mileposts'!$F$7,H619&lt;='Intersection Mileposts'!$G$7),"Y",IF(AND(H619&gt;='Intersection Mileposts'!$F$8,H619&lt;='Intersection Mileposts'!$G$8),"Y",IF(AND(H619&gt;='Intersection Mileposts'!$F$9,H619&lt;='Intersection Mileposts'!$G$9),"Y",IF(AND(H619&gt;='Intersection Mileposts'!$F$10,H619&lt;='Intersection Mileposts'!$G$10),"Y",IF(AND(H619&gt;='Intersection Mileposts'!$F$11,H619&lt;='Intersection Mileposts'!$G$11),"Y",IF(AND(H619&gt;='Intersection Mileposts'!$F$12,H619&lt;='Intersection Mileposts'!$G$12),"Y",IF(AND(H619&gt;='Intersection Mileposts'!$F$13,H619&lt;='Intersection Mileposts'!$G$13),"Y",IF(AND(H619&gt;='Intersection Mileposts'!$F$14,H619&lt;='Intersection Mileposts'!$G$14),"Y",IF(AND(H619&gt;='Intersection Mileposts'!$F$15,H619&lt;='Intersection Mileposts'!$G$15),"Y",IF(AND(H619&gt;='Intersection Mileposts'!$F$16,H619&lt;='Intersection Mileposts'!$G$16),"Y",IF(AND(H619&gt;='Intersection Mileposts'!$F$17,H619&lt;='Intersection Mileposts'!$G$17),"Y",IF(AND(H619&gt;='Intersection Mileposts'!$F$18,H619&lt;='Intersection Mileposts'!$G$18),"Y",IF(AND(H619&gt;='Intersection Mileposts'!$F$19,H619&lt;='Intersection Mileposts'!$G$19),"Y",IF(AND(H619&gt;='Intersection Mileposts'!$F$20,H619&lt;='Intersection Mileposts'!$G$20),"Y",IF(AND(H619&gt;='Intersection Mileposts'!$F$21,H619&lt;='Intersection Mileposts'!$G$21),"Y",IF(AND(H619&gt;='Intersection Mileposts'!$F$22,H619&lt;='Intersection Mileposts'!$G$22),"Y",IF(AND(H619&gt;='Intersection Mileposts'!$F$23,H619&lt;='Intersection Mileposts'!$G$23),"Y",IF(AND(H619&gt;='Intersection Mileposts'!$F$24,H619&lt;='Intersection Mileposts'!$G$24),"Y",IF(AND(H619&gt;='Intersection Mileposts'!$F$25,H619&lt;='Intersection Mileposts'!$G$25),"Y",IF(AND(H619&gt;='Intersection Mileposts'!$F$26,H619&lt;='Intersection Mileposts'!$G$26),"Y",IF(AND(H619&gt;='Intersection Mileposts'!$F$27,H619&lt;='Intersection Mileposts'!$G$27),"Y",IF(AND(H619&gt;='Intersection Mileposts'!$F$28,H619&lt;='Intersection Mileposts'!$G$28),"Y",IF(AND(H619&gt;='Intersection Mileposts'!$F$29,H619&lt;='Intersection Mileposts'!$G$29),"Y", IF(AND(H619&gt;='Intersection Mileposts'!$F$30,H619&lt;='Intersection Mileposts'!$G$30),"Y",IF(AND(H619&gt;='Intersection Mileposts'!$F$31,H619&lt;='Intersection Mileposts'!$G$31),"Y",IF(AND(H619&gt;='Intersection Mileposts'!$F$32,H619&lt;='Intersection Mileposts'!$G$32),"Y",IF(AND(H619&gt;='Intersection Mileposts'!$F$33,H619&lt;='Intersection Mileposts'!$G$33),"Y",IF(AND(H619&gt;='Intersection Mileposts'!$F$34,H619&lt;='Intersection Mileposts'!$G$34),"Y",IF(AND(H619&gt;='Intersection Mileposts'!$F$35,H619&lt;='Intersection Mileposts'!$G$35),"Y",IF(AND(H619&gt;='Intersection Mileposts'!$F$36,H619&lt;='Intersection Mileposts'!$G$36),"Y",IF(AND(H619&gt;='Intersection Mileposts'!$F$37,H619&lt;='Intersection Mileposts'!$G$37),"Y",IF(AND(H619&gt;='Intersection Mileposts'!$F$38,H619&lt;='Intersection Mileposts'!$G$38),"Y",IF(AND(H619&gt;='Intersection Mileposts'!$F$39,H619&lt;='Intersection Mileposts'!$G$39),"Y","N"))))))))))))))))))))))))))))))))))))</f>
        <v/>
      </c>
    </row>
    <row r="620" spans="1:46" x14ac:dyDescent="0.35">
      <c r="A620" s="271"/>
      <c r="B620" s="269"/>
      <c r="C620" s="270"/>
      <c r="D620" s="270"/>
      <c r="E620" s="270"/>
      <c r="F620" s="270"/>
      <c r="G620" s="272"/>
      <c r="H620" s="273"/>
      <c r="I620" s="271"/>
      <c r="J620" s="268"/>
      <c r="K620" s="268"/>
      <c r="L620" s="274"/>
      <c r="M620" s="275"/>
      <c r="N620" s="276"/>
      <c r="P620" s="291" t="str">
        <f>IF(R620 = "", "", COUNT($R$4:R620))</f>
        <v/>
      </c>
      <c r="Q620" s="291" t="str">
        <f t="shared" si="73"/>
        <v/>
      </c>
      <c r="R620" s="292" t="str">
        <f t="shared" si="74"/>
        <v/>
      </c>
      <c r="S620" s="293" t="str">
        <f t="shared" si="76"/>
        <v/>
      </c>
      <c r="T620" s="294" t="str">
        <f t="shared" si="77"/>
        <v/>
      </c>
      <c r="U620" s="295" t="str">
        <f t="shared" si="78"/>
        <v/>
      </c>
      <c r="V620" s="296" t="str">
        <f t="shared" si="79"/>
        <v/>
      </c>
      <c r="W620" s="8"/>
      <c r="AR620" s="2" t="str">
        <f t="shared" si="80"/>
        <v/>
      </c>
      <c r="AS620" s="2" t="str">
        <f t="shared" si="75"/>
        <v/>
      </c>
      <c r="AT620" s="2" t="str">
        <f>IF(AR620="","",IF(AND(H620&gt;='Intersection Mileposts'!$F$5,H620&lt;='Intersection Mileposts'!$G$5),"Y",IF(AND(H620&gt;='Intersection Mileposts'!$F$6,H620&lt;='Intersection Mileposts'!$G$6),"Y",IF(AND(H620&gt;='Intersection Mileposts'!$F$7,H620&lt;='Intersection Mileposts'!$G$7),"Y",IF(AND(H620&gt;='Intersection Mileposts'!$F$8,H620&lt;='Intersection Mileposts'!$G$8),"Y",IF(AND(H620&gt;='Intersection Mileposts'!$F$9,H620&lt;='Intersection Mileposts'!$G$9),"Y",IF(AND(H620&gt;='Intersection Mileposts'!$F$10,H620&lt;='Intersection Mileposts'!$G$10),"Y",IF(AND(H620&gt;='Intersection Mileposts'!$F$11,H620&lt;='Intersection Mileposts'!$G$11),"Y",IF(AND(H620&gt;='Intersection Mileposts'!$F$12,H620&lt;='Intersection Mileposts'!$G$12),"Y",IF(AND(H620&gt;='Intersection Mileposts'!$F$13,H620&lt;='Intersection Mileposts'!$G$13),"Y",IF(AND(H620&gt;='Intersection Mileposts'!$F$14,H620&lt;='Intersection Mileposts'!$G$14),"Y",IF(AND(H620&gt;='Intersection Mileposts'!$F$15,H620&lt;='Intersection Mileposts'!$G$15),"Y",IF(AND(H620&gt;='Intersection Mileposts'!$F$16,H620&lt;='Intersection Mileposts'!$G$16),"Y",IF(AND(H620&gt;='Intersection Mileposts'!$F$17,H620&lt;='Intersection Mileposts'!$G$17),"Y",IF(AND(H620&gt;='Intersection Mileposts'!$F$18,H620&lt;='Intersection Mileposts'!$G$18),"Y",IF(AND(H620&gt;='Intersection Mileposts'!$F$19,H620&lt;='Intersection Mileposts'!$G$19),"Y",IF(AND(H620&gt;='Intersection Mileposts'!$F$20,H620&lt;='Intersection Mileposts'!$G$20),"Y",IF(AND(H620&gt;='Intersection Mileposts'!$F$21,H620&lt;='Intersection Mileposts'!$G$21),"Y",IF(AND(H620&gt;='Intersection Mileposts'!$F$22,H620&lt;='Intersection Mileposts'!$G$22),"Y",IF(AND(H620&gt;='Intersection Mileposts'!$F$23,H620&lt;='Intersection Mileposts'!$G$23),"Y",IF(AND(H620&gt;='Intersection Mileposts'!$F$24,H620&lt;='Intersection Mileposts'!$G$24),"Y",IF(AND(H620&gt;='Intersection Mileposts'!$F$25,H620&lt;='Intersection Mileposts'!$G$25),"Y",IF(AND(H620&gt;='Intersection Mileposts'!$F$26,H620&lt;='Intersection Mileposts'!$G$26),"Y",IF(AND(H620&gt;='Intersection Mileposts'!$F$27,H620&lt;='Intersection Mileposts'!$G$27),"Y",IF(AND(H620&gt;='Intersection Mileposts'!$F$28,H620&lt;='Intersection Mileposts'!$G$28),"Y",IF(AND(H620&gt;='Intersection Mileposts'!$F$29,H620&lt;='Intersection Mileposts'!$G$29),"Y", IF(AND(H620&gt;='Intersection Mileposts'!$F$30,H620&lt;='Intersection Mileposts'!$G$30),"Y",IF(AND(H620&gt;='Intersection Mileposts'!$F$31,H620&lt;='Intersection Mileposts'!$G$31),"Y",IF(AND(H620&gt;='Intersection Mileposts'!$F$32,H620&lt;='Intersection Mileposts'!$G$32),"Y",IF(AND(H620&gt;='Intersection Mileposts'!$F$33,H620&lt;='Intersection Mileposts'!$G$33),"Y",IF(AND(H620&gt;='Intersection Mileposts'!$F$34,H620&lt;='Intersection Mileposts'!$G$34),"Y",IF(AND(H620&gt;='Intersection Mileposts'!$F$35,H620&lt;='Intersection Mileposts'!$G$35),"Y",IF(AND(H620&gt;='Intersection Mileposts'!$F$36,H620&lt;='Intersection Mileposts'!$G$36),"Y",IF(AND(H620&gt;='Intersection Mileposts'!$F$37,H620&lt;='Intersection Mileposts'!$G$37),"Y",IF(AND(H620&gt;='Intersection Mileposts'!$F$38,H620&lt;='Intersection Mileposts'!$G$38),"Y",IF(AND(H620&gt;='Intersection Mileposts'!$F$39,H620&lt;='Intersection Mileposts'!$G$39),"Y","N"))))))))))))))))))))))))))))))))))))</f>
        <v/>
      </c>
    </row>
    <row r="621" spans="1:46" x14ac:dyDescent="0.35">
      <c r="A621" s="271"/>
      <c r="B621" s="269"/>
      <c r="C621" s="270"/>
      <c r="D621" s="270"/>
      <c r="E621" s="270"/>
      <c r="F621" s="270"/>
      <c r="G621" s="272"/>
      <c r="H621" s="273"/>
      <c r="I621" s="271"/>
      <c r="J621" s="268"/>
      <c r="K621" s="268"/>
      <c r="L621" s="274"/>
      <c r="M621" s="275"/>
      <c r="N621" s="276"/>
      <c r="P621" s="291" t="str">
        <f>IF(R621 = "", "", COUNT($R$4:R621))</f>
        <v/>
      </c>
      <c r="Q621" s="291" t="str">
        <f t="shared" si="73"/>
        <v/>
      </c>
      <c r="R621" s="292" t="str">
        <f t="shared" si="74"/>
        <v/>
      </c>
      <c r="S621" s="293" t="str">
        <f t="shared" si="76"/>
        <v/>
      </c>
      <c r="T621" s="294" t="str">
        <f t="shared" si="77"/>
        <v/>
      </c>
      <c r="U621" s="295" t="str">
        <f t="shared" si="78"/>
        <v/>
      </c>
      <c r="V621" s="296" t="str">
        <f t="shared" si="79"/>
        <v/>
      </c>
      <c r="W621" s="8"/>
      <c r="AR621" s="2" t="str">
        <f t="shared" si="80"/>
        <v/>
      </c>
      <c r="AS621" s="2" t="str">
        <f t="shared" si="75"/>
        <v/>
      </c>
      <c r="AT621" s="2" t="str">
        <f>IF(AR621="","",IF(AND(H621&gt;='Intersection Mileposts'!$F$5,H621&lt;='Intersection Mileposts'!$G$5),"Y",IF(AND(H621&gt;='Intersection Mileposts'!$F$6,H621&lt;='Intersection Mileposts'!$G$6),"Y",IF(AND(H621&gt;='Intersection Mileposts'!$F$7,H621&lt;='Intersection Mileposts'!$G$7),"Y",IF(AND(H621&gt;='Intersection Mileposts'!$F$8,H621&lt;='Intersection Mileposts'!$G$8),"Y",IF(AND(H621&gt;='Intersection Mileposts'!$F$9,H621&lt;='Intersection Mileposts'!$G$9),"Y",IF(AND(H621&gt;='Intersection Mileposts'!$F$10,H621&lt;='Intersection Mileposts'!$G$10),"Y",IF(AND(H621&gt;='Intersection Mileposts'!$F$11,H621&lt;='Intersection Mileposts'!$G$11),"Y",IF(AND(H621&gt;='Intersection Mileposts'!$F$12,H621&lt;='Intersection Mileposts'!$G$12),"Y",IF(AND(H621&gt;='Intersection Mileposts'!$F$13,H621&lt;='Intersection Mileposts'!$G$13),"Y",IF(AND(H621&gt;='Intersection Mileposts'!$F$14,H621&lt;='Intersection Mileposts'!$G$14),"Y",IF(AND(H621&gt;='Intersection Mileposts'!$F$15,H621&lt;='Intersection Mileposts'!$G$15),"Y",IF(AND(H621&gt;='Intersection Mileposts'!$F$16,H621&lt;='Intersection Mileposts'!$G$16),"Y",IF(AND(H621&gt;='Intersection Mileposts'!$F$17,H621&lt;='Intersection Mileposts'!$G$17),"Y",IF(AND(H621&gt;='Intersection Mileposts'!$F$18,H621&lt;='Intersection Mileposts'!$G$18),"Y",IF(AND(H621&gt;='Intersection Mileposts'!$F$19,H621&lt;='Intersection Mileposts'!$G$19),"Y",IF(AND(H621&gt;='Intersection Mileposts'!$F$20,H621&lt;='Intersection Mileposts'!$G$20),"Y",IF(AND(H621&gt;='Intersection Mileposts'!$F$21,H621&lt;='Intersection Mileposts'!$G$21),"Y",IF(AND(H621&gt;='Intersection Mileposts'!$F$22,H621&lt;='Intersection Mileposts'!$G$22),"Y",IF(AND(H621&gt;='Intersection Mileposts'!$F$23,H621&lt;='Intersection Mileposts'!$G$23),"Y",IF(AND(H621&gt;='Intersection Mileposts'!$F$24,H621&lt;='Intersection Mileposts'!$G$24),"Y",IF(AND(H621&gt;='Intersection Mileposts'!$F$25,H621&lt;='Intersection Mileposts'!$G$25),"Y",IF(AND(H621&gt;='Intersection Mileposts'!$F$26,H621&lt;='Intersection Mileposts'!$G$26),"Y",IF(AND(H621&gt;='Intersection Mileposts'!$F$27,H621&lt;='Intersection Mileposts'!$G$27),"Y",IF(AND(H621&gt;='Intersection Mileposts'!$F$28,H621&lt;='Intersection Mileposts'!$G$28),"Y",IF(AND(H621&gt;='Intersection Mileposts'!$F$29,H621&lt;='Intersection Mileposts'!$G$29),"Y", IF(AND(H621&gt;='Intersection Mileposts'!$F$30,H621&lt;='Intersection Mileposts'!$G$30),"Y",IF(AND(H621&gt;='Intersection Mileposts'!$F$31,H621&lt;='Intersection Mileposts'!$G$31),"Y",IF(AND(H621&gt;='Intersection Mileposts'!$F$32,H621&lt;='Intersection Mileposts'!$G$32),"Y",IF(AND(H621&gt;='Intersection Mileposts'!$F$33,H621&lt;='Intersection Mileposts'!$G$33),"Y",IF(AND(H621&gt;='Intersection Mileposts'!$F$34,H621&lt;='Intersection Mileposts'!$G$34),"Y",IF(AND(H621&gt;='Intersection Mileposts'!$F$35,H621&lt;='Intersection Mileposts'!$G$35),"Y",IF(AND(H621&gt;='Intersection Mileposts'!$F$36,H621&lt;='Intersection Mileposts'!$G$36),"Y",IF(AND(H621&gt;='Intersection Mileposts'!$F$37,H621&lt;='Intersection Mileposts'!$G$37),"Y",IF(AND(H621&gt;='Intersection Mileposts'!$F$38,H621&lt;='Intersection Mileposts'!$G$38),"Y",IF(AND(H621&gt;='Intersection Mileposts'!$F$39,H621&lt;='Intersection Mileposts'!$G$39),"Y","N"))))))))))))))))))))))))))))))))))))</f>
        <v/>
      </c>
    </row>
    <row r="622" spans="1:46" x14ac:dyDescent="0.35">
      <c r="A622" s="271"/>
      <c r="B622" s="269"/>
      <c r="C622" s="270"/>
      <c r="D622" s="270"/>
      <c r="E622" s="270"/>
      <c r="F622" s="270"/>
      <c r="G622" s="272"/>
      <c r="H622" s="273"/>
      <c r="I622" s="271"/>
      <c r="J622" s="268"/>
      <c r="K622" s="268"/>
      <c r="L622" s="274"/>
      <c r="M622" s="275"/>
      <c r="N622" s="276"/>
      <c r="P622" s="291" t="str">
        <f>IF(R622 = "", "", COUNT($R$4:R622))</f>
        <v/>
      </c>
      <c r="Q622" s="291" t="str">
        <f t="shared" si="73"/>
        <v/>
      </c>
      <c r="R622" s="292" t="str">
        <f t="shared" si="74"/>
        <v/>
      </c>
      <c r="S622" s="293" t="str">
        <f t="shared" si="76"/>
        <v/>
      </c>
      <c r="T622" s="294" t="str">
        <f t="shared" si="77"/>
        <v/>
      </c>
      <c r="U622" s="295" t="str">
        <f t="shared" si="78"/>
        <v/>
      </c>
      <c r="V622" s="296" t="str">
        <f t="shared" si="79"/>
        <v/>
      </c>
      <c r="W622" s="8"/>
      <c r="AR622" s="2" t="str">
        <f t="shared" si="80"/>
        <v/>
      </c>
      <c r="AS622" s="2" t="str">
        <f t="shared" si="75"/>
        <v/>
      </c>
      <c r="AT622" s="2" t="str">
        <f>IF(AR622="","",IF(AND(H622&gt;='Intersection Mileposts'!$F$5,H622&lt;='Intersection Mileposts'!$G$5),"Y",IF(AND(H622&gt;='Intersection Mileposts'!$F$6,H622&lt;='Intersection Mileposts'!$G$6),"Y",IF(AND(H622&gt;='Intersection Mileposts'!$F$7,H622&lt;='Intersection Mileposts'!$G$7),"Y",IF(AND(H622&gt;='Intersection Mileposts'!$F$8,H622&lt;='Intersection Mileposts'!$G$8),"Y",IF(AND(H622&gt;='Intersection Mileposts'!$F$9,H622&lt;='Intersection Mileposts'!$G$9),"Y",IF(AND(H622&gt;='Intersection Mileposts'!$F$10,H622&lt;='Intersection Mileposts'!$G$10),"Y",IF(AND(H622&gt;='Intersection Mileposts'!$F$11,H622&lt;='Intersection Mileposts'!$G$11),"Y",IF(AND(H622&gt;='Intersection Mileposts'!$F$12,H622&lt;='Intersection Mileposts'!$G$12),"Y",IF(AND(H622&gt;='Intersection Mileposts'!$F$13,H622&lt;='Intersection Mileposts'!$G$13),"Y",IF(AND(H622&gt;='Intersection Mileposts'!$F$14,H622&lt;='Intersection Mileposts'!$G$14),"Y",IF(AND(H622&gt;='Intersection Mileposts'!$F$15,H622&lt;='Intersection Mileposts'!$G$15),"Y",IF(AND(H622&gt;='Intersection Mileposts'!$F$16,H622&lt;='Intersection Mileposts'!$G$16),"Y",IF(AND(H622&gt;='Intersection Mileposts'!$F$17,H622&lt;='Intersection Mileposts'!$G$17),"Y",IF(AND(H622&gt;='Intersection Mileposts'!$F$18,H622&lt;='Intersection Mileposts'!$G$18),"Y",IF(AND(H622&gt;='Intersection Mileposts'!$F$19,H622&lt;='Intersection Mileposts'!$G$19),"Y",IF(AND(H622&gt;='Intersection Mileposts'!$F$20,H622&lt;='Intersection Mileposts'!$G$20),"Y",IF(AND(H622&gt;='Intersection Mileposts'!$F$21,H622&lt;='Intersection Mileposts'!$G$21),"Y",IF(AND(H622&gt;='Intersection Mileposts'!$F$22,H622&lt;='Intersection Mileposts'!$G$22),"Y",IF(AND(H622&gt;='Intersection Mileposts'!$F$23,H622&lt;='Intersection Mileposts'!$G$23),"Y",IF(AND(H622&gt;='Intersection Mileposts'!$F$24,H622&lt;='Intersection Mileposts'!$G$24),"Y",IF(AND(H622&gt;='Intersection Mileposts'!$F$25,H622&lt;='Intersection Mileposts'!$G$25),"Y",IF(AND(H622&gt;='Intersection Mileposts'!$F$26,H622&lt;='Intersection Mileposts'!$G$26),"Y",IF(AND(H622&gt;='Intersection Mileposts'!$F$27,H622&lt;='Intersection Mileposts'!$G$27),"Y",IF(AND(H622&gt;='Intersection Mileposts'!$F$28,H622&lt;='Intersection Mileposts'!$G$28),"Y",IF(AND(H622&gt;='Intersection Mileposts'!$F$29,H622&lt;='Intersection Mileposts'!$G$29),"Y", IF(AND(H622&gt;='Intersection Mileposts'!$F$30,H622&lt;='Intersection Mileposts'!$G$30),"Y",IF(AND(H622&gt;='Intersection Mileposts'!$F$31,H622&lt;='Intersection Mileposts'!$G$31),"Y",IF(AND(H622&gt;='Intersection Mileposts'!$F$32,H622&lt;='Intersection Mileposts'!$G$32),"Y",IF(AND(H622&gt;='Intersection Mileposts'!$F$33,H622&lt;='Intersection Mileposts'!$G$33),"Y",IF(AND(H622&gt;='Intersection Mileposts'!$F$34,H622&lt;='Intersection Mileposts'!$G$34),"Y",IF(AND(H622&gt;='Intersection Mileposts'!$F$35,H622&lt;='Intersection Mileposts'!$G$35),"Y",IF(AND(H622&gt;='Intersection Mileposts'!$F$36,H622&lt;='Intersection Mileposts'!$G$36),"Y",IF(AND(H622&gt;='Intersection Mileposts'!$F$37,H622&lt;='Intersection Mileposts'!$G$37),"Y",IF(AND(H622&gt;='Intersection Mileposts'!$F$38,H622&lt;='Intersection Mileposts'!$G$38),"Y",IF(AND(H622&gt;='Intersection Mileposts'!$F$39,H622&lt;='Intersection Mileposts'!$G$39),"Y","N"))))))))))))))))))))))))))))))))))))</f>
        <v/>
      </c>
    </row>
    <row r="623" spans="1:46" x14ac:dyDescent="0.35">
      <c r="A623" s="271"/>
      <c r="B623" s="269"/>
      <c r="C623" s="270"/>
      <c r="D623" s="270"/>
      <c r="E623" s="270"/>
      <c r="F623" s="270"/>
      <c r="G623" s="272"/>
      <c r="H623" s="273"/>
      <c r="I623" s="271"/>
      <c r="J623" s="268"/>
      <c r="K623" s="268"/>
      <c r="L623" s="274"/>
      <c r="M623" s="275"/>
      <c r="N623" s="276"/>
      <c r="P623" s="291" t="str">
        <f>IF(R623 = "", "", COUNT($R$4:R623))</f>
        <v/>
      </c>
      <c r="Q623" s="291" t="str">
        <f t="shared" si="73"/>
        <v/>
      </c>
      <c r="R623" s="292" t="str">
        <f t="shared" si="74"/>
        <v/>
      </c>
      <c r="S623" s="293" t="str">
        <f t="shared" si="76"/>
        <v/>
      </c>
      <c r="T623" s="294" t="str">
        <f t="shared" si="77"/>
        <v/>
      </c>
      <c r="U623" s="295" t="str">
        <f t="shared" si="78"/>
        <v/>
      </c>
      <c r="V623" s="296" t="str">
        <f t="shared" si="79"/>
        <v/>
      </c>
      <c r="W623" s="8"/>
      <c r="AR623" s="2" t="str">
        <f t="shared" si="80"/>
        <v/>
      </c>
      <c r="AS623" s="2" t="str">
        <f t="shared" si="75"/>
        <v/>
      </c>
      <c r="AT623" s="2" t="str">
        <f>IF(AR623="","",IF(AND(H623&gt;='Intersection Mileposts'!$F$5,H623&lt;='Intersection Mileposts'!$G$5),"Y",IF(AND(H623&gt;='Intersection Mileposts'!$F$6,H623&lt;='Intersection Mileposts'!$G$6),"Y",IF(AND(H623&gt;='Intersection Mileposts'!$F$7,H623&lt;='Intersection Mileposts'!$G$7),"Y",IF(AND(H623&gt;='Intersection Mileposts'!$F$8,H623&lt;='Intersection Mileposts'!$G$8),"Y",IF(AND(H623&gt;='Intersection Mileposts'!$F$9,H623&lt;='Intersection Mileposts'!$G$9),"Y",IF(AND(H623&gt;='Intersection Mileposts'!$F$10,H623&lt;='Intersection Mileposts'!$G$10),"Y",IF(AND(H623&gt;='Intersection Mileposts'!$F$11,H623&lt;='Intersection Mileposts'!$G$11),"Y",IF(AND(H623&gt;='Intersection Mileposts'!$F$12,H623&lt;='Intersection Mileposts'!$G$12),"Y",IF(AND(H623&gt;='Intersection Mileposts'!$F$13,H623&lt;='Intersection Mileposts'!$G$13),"Y",IF(AND(H623&gt;='Intersection Mileposts'!$F$14,H623&lt;='Intersection Mileposts'!$G$14),"Y",IF(AND(H623&gt;='Intersection Mileposts'!$F$15,H623&lt;='Intersection Mileposts'!$G$15),"Y",IF(AND(H623&gt;='Intersection Mileposts'!$F$16,H623&lt;='Intersection Mileposts'!$G$16),"Y",IF(AND(H623&gt;='Intersection Mileposts'!$F$17,H623&lt;='Intersection Mileposts'!$G$17),"Y",IF(AND(H623&gt;='Intersection Mileposts'!$F$18,H623&lt;='Intersection Mileposts'!$G$18),"Y",IF(AND(H623&gt;='Intersection Mileposts'!$F$19,H623&lt;='Intersection Mileposts'!$G$19),"Y",IF(AND(H623&gt;='Intersection Mileposts'!$F$20,H623&lt;='Intersection Mileposts'!$G$20),"Y",IF(AND(H623&gt;='Intersection Mileposts'!$F$21,H623&lt;='Intersection Mileposts'!$G$21),"Y",IF(AND(H623&gt;='Intersection Mileposts'!$F$22,H623&lt;='Intersection Mileposts'!$G$22),"Y",IF(AND(H623&gt;='Intersection Mileposts'!$F$23,H623&lt;='Intersection Mileposts'!$G$23),"Y",IF(AND(H623&gt;='Intersection Mileposts'!$F$24,H623&lt;='Intersection Mileposts'!$G$24),"Y",IF(AND(H623&gt;='Intersection Mileposts'!$F$25,H623&lt;='Intersection Mileposts'!$G$25),"Y",IF(AND(H623&gt;='Intersection Mileposts'!$F$26,H623&lt;='Intersection Mileposts'!$G$26),"Y",IF(AND(H623&gt;='Intersection Mileposts'!$F$27,H623&lt;='Intersection Mileposts'!$G$27),"Y",IF(AND(H623&gt;='Intersection Mileposts'!$F$28,H623&lt;='Intersection Mileposts'!$G$28),"Y",IF(AND(H623&gt;='Intersection Mileposts'!$F$29,H623&lt;='Intersection Mileposts'!$G$29),"Y", IF(AND(H623&gt;='Intersection Mileposts'!$F$30,H623&lt;='Intersection Mileposts'!$G$30),"Y",IF(AND(H623&gt;='Intersection Mileposts'!$F$31,H623&lt;='Intersection Mileposts'!$G$31),"Y",IF(AND(H623&gt;='Intersection Mileposts'!$F$32,H623&lt;='Intersection Mileposts'!$G$32),"Y",IF(AND(H623&gt;='Intersection Mileposts'!$F$33,H623&lt;='Intersection Mileposts'!$G$33),"Y",IF(AND(H623&gt;='Intersection Mileposts'!$F$34,H623&lt;='Intersection Mileposts'!$G$34),"Y",IF(AND(H623&gt;='Intersection Mileposts'!$F$35,H623&lt;='Intersection Mileposts'!$G$35),"Y",IF(AND(H623&gt;='Intersection Mileposts'!$F$36,H623&lt;='Intersection Mileposts'!$G$36),"Y",IF(AND(H623&gt;='Intersection Mileposts'!$F$37,H623&lt;='Intersection Mileposts'!$G$37),"Y",IF(AND(H623&gt;='Intersection Mileposts'!$F$38,H623&lt;='Intersection Mileposts'!$G$38),"Y",IF(AND(H623&gt;='Intersection Mileposts'!$F$39,H623&lt;='Intersection Mileposts'!$G$39),"Y","N"))))))))))))))))))))))))))))))))))))</f>
        <v/>
      </c>
    </row>
    <row r="624" spans="1:46" x14ac:dyDescent="0.35">
      <c r="A624" s="271"/>
      <c r="B624" s="269"/>
      <c r="C624" s="270"/>
      <c r="D624" s="270"/>
      <c r="E624" s="270"/>
      <c r="F624" s="270"/>
      <c r="G624" s="272"/>
      <c r="H624" s="273"/>
      <c r="I624" s="271"/>
      <c r="J624" s="268"/>
      <c r="K624" s="268"/>
      <c r="L624" s="274"/>
      <c r="M624" s="275"/>
      <c r="N624" s="276"/>
      <c r="P624" s="291" t="str">
        <f>IF(R624 = "", "", COUNT($R$4:R624))</f>
        <v/>
      </c>
      <c r="Q624" s="291" t="str">
        <f t="shared" si="73"/>
        <v/>
      </c>
      <c r="R624" s="292" t="str">
        <f t="shared" si="74"/>
        <v/>
      </c>
      <c r="S624" s="293" t="str">
        <f t="shared" si="76"/>
        <v/>
      </c>
      <c r="T624" s="294" t="str">
        <f t="shared" si="77"/>
        <v/>
      </c>
      <c r="U624" s="295" t="str">
        <f t="shared" si="78"/>
        <v/>
      </c>
      <c r="V624" s="296" t="str">
        <f t="shared" si="79"/>
        <v/>
      </c>
      <c r="W624" s="8"/>
      <c r="AR624" s="2" t="str">
        <f t="shared" si="80"/>
        <v/>
      </c>
      <c r="AS624" s="2" t="str">
        <f t="shared" si="75"/>
        <v/>
      </c>
      <c r="AT624" s="2" t="str">
        <f>IF(AR624="","",IF(AND(H624&gt;='Intersection Mileposts'!$F$5,H624&lt;='Intersection Mileposts'!$G$5),"Y",IF(AND(H624&gt;='Intersection Mileposts'!$F$6,H624&lt;='Intersection Mileposts'!$G$6),"Y",IF(AND(H624&gt;='Intersection Mileposts'!$F$7,H624&lt;='Intersection Mileposts'!$G$7),"Y",IF(AND(H624&gt;='Intersection Mileposts'!$F$8,H624&lt;='Intersection Mileposts'!$G$8),"Y",IF(AND(H624&gt;='Intersection Mileposts'!$F$9,H624&lt;='Intersection Mileposts'!$G$9),"Y",IF(AND(H624&gt;='Intersection Mileposts'!$F$10,H624&lt;='Intersection Mileposts'!$G$10),"Y",IF(AND(H624&gt;='Intersection Mileposts'!$F$11,H624&lt;='Intersection Mileposts'!$G$11),"Y",IF(AND(H624&gt;='Intersection Mileposts'!$F$12,H624&lt;='Intersection Mileposts'!$G$12),"Y",IF(AND(H624&gt;='Intersection Mileposts'!$F$13,H624&lt;='Intersection Mileposts'!$G$13),"Y",IF(AND(H624&gt;='Intersection Mileposts'!$F$14,H624&lt;='Intersection Mileposts'!$G$14),"Y",IF(AND(H624&gt;='Intersection Mileposts'!$F$15,H624&lt;='Intersection Mileposts'!$G$15),"Y",IF(AND(H624&gt;='Intersection Mileposts'!$F$16,H624&lt;='Intersection Mileposts'!$G$16),"Y",IF(AND(H624&gt;='Intersection Mileposts'!$F$17,H624&lt;='Intersection Mileposts'!$G$17),"Y",IF(AND(H624&gt;='Intersection Mileposts'!$F$18,H624&lt;='Intersection Mileposts'!$G$18),"Y",IF(AND(H624&gt;='Intersection Mileposts'!$F$19,H624&lt;='Intersection Mileposts'!$G$19),"Y",IF(AND(H624&gt;='Intersection Mileposts'!$F$20,H624&lt;='Intersection Mileposts'!$G$20),"Y",IF(AND(H624&gt;='Intersection Mileposts'!$F$21,H624&lt;='Intersection Mileposts'!$G$21),"Y",IF(AND(H624&gt;='Intersection Mileposts'!$F$22,H624&lt;='Intersection Mileposts'!$G$22),"Y",IF(AND(H624&gt;='Intersection Mileposts'!$F$23,H624&lt;='Intersection Mileposts'!$G$23),"Y",IF(AND(H624&gt;='Intersection Mileposts'!$F$24,H624&lt;='Intersection Mileposts'!$G$24),"Y",IF(AND(H624&gt;='Intersection Mileposts'!$F$25,H624&lt;='Intersection Mileposts'!$G$25),"Y",IF(AND(H624&gt;='Intersection Mileposts'!$F$26,H624&lt;='Intersection Mileposts'!$G$26),"Y",IF(AND(H624&gt;='Intersection Mileposts'!$F$27,H624&lt;='Intersection Mileposts'!$G$27),"Y",IF(AND(H624&gt;='Intersection Mileposts'!$F$28,H624&lt;='Intersection Mileposts'!$G$28),"Y",IF(AND(H624&gt;='Intersection Mileposts'!$F$29,H624&lt;='Intersection Mileposts'!$G$29),"Y", IF(AND(H624&gt;='Intersection Mileposts'!$F$30,H624&lt;='Intersection Mileposts'!$G$30),"Y",IF(AND(H624&gt;='Intersection Mileposts'!$F$31,H624&lt;='Intersection Mileposts'!$G$31),"Y",IF(AND(H624&gt;='Intersection Mileposts'!$F$32,H624&lt;='Intersection Mileposts'!$G$32),"Y",IF(AND(H624&gt;='Intersection Mileposts'!$F$33,H624&lt;='Intersection Mileposts'!$G$33),"Y",IF(AND(H624&gt;='Intersection Mileposts'!$F$34,H624&lt;='Intersection Mileposts'!$G$34),"Y",IF(AND(H624&gt;='Intersection Mileposts'!$F$35,H624&lt;='Intersection Mileposts'!$G$35),"Y",IF(AND(H624&gt;='Intersection Mileposts'!$F$36,H624&lt;='Intersection Mileposts'!$G$36),"Y",IF(AND(H624&gt;='Intersection Mileposts'!$F$37,H624&lt;='Intersection Mileposts'!$G$37),"Y",IF(AND(H624&gt;='Intersection Mileposts'!$F$38,H624&lt;='Intersection Mileposts'!$G$38),"Y",IF(AND(H624&gt;='Intersection Mileposts'!$F$39,H624&lt;='Intersection Mileposts'!$G$39),"Y","N"))))))))))))))))))))))))))))))))))))</f>
        <v/>
      </c>
    </row>
    <row r="625" spans="1:46" x14ac:dyDescent="0.35">
      <c r="A625" s="271"/>
      <c r="B625" s="269"/>
      <c r="C625" s="270"/>
      <c r="D625" s="270"/>
      <c r="E625" s="270"/>
      <c r="F625" s="270"/>
      <c r="G625" s="272"/>
      <c r="H625" s="273"/>
      <c r="I625" s="271"/>
      <c r="J625" s="268"/>
      <c r="K625" s="268"/>
      <c r="L625" s="274"/>
      <c r="M625" s="275"/>
      <c r="N625" s="276"/>
      <c r="P625" s="291" t="str">
        <f>IF(R625 = "", "", COUNT($R$4:R625))</f>
        <v/>
      </c>
      <c r="Q625" s="291" t="str">
        <f t="shared" si="73"/>
        <v/>
      </c>
      <c r="R625" s="292" t="str">
        <f t="shared" si="74"/>
        <v/>
      </c>
      <c r="S625" s="293" t="str">
        <f t="shared" si="76"/>
        <v/>
      </c>
      <c r="T625" s="294" t="str">
        <f t="shared" si="77"/>
        <v/>
      </c>
      <c r="U625" s="295" t="str">
        <f t="shared" si="78"/>
        <v/>
      </c>
      <c r="V625" s="296" t="str">
        <f t="shared" si="79"/>
        <v/>
      </c>
      <c r="W625" s="8"/>
      <c r="AR625" s="2" t="str">
        <f t="shared" si="80"/>
        <v/>
      </c>
      <c r="AS625" s="2" t="str">
        <f t="shared" si="75"/>
        <v/>
      </c>
      <c r="AT625" s="2" t="str">
        <f>IF(AR625="","",IF(AND(H625&gt;='Intersection Mileposts'!$F$5,H625&lt;='Intersection Mileposts'!$G$5),"Y",IF(AND(H625&gt;='Intersection Mileposts'!$F$6,H625&lt;='Intersection Mileposts'!$G$6),"Y",IF(AND(H625&gt;='Intersection Mileposts'!$F$7,H625&lt;='Intersection Mileposts'!$G$7),"Y",IF(AND(H625&gt;='Intersection Mileposts'!$F$8,H625&lt;='Intersection Mileposts'!$G$8),"Y",IF(AND(H625&gt;='Intersection Mileposts'!$F$9,H625&lt;='Intersection Mileposts'!$G$9),"Y",IF(AND(H625&gt;='Intersection Mileposts'!$F$10,H625&lt;='Intersection Mileposts'!$G$10),"Y",IF(AND(H625&gt;='Intersection Mileposts'!$F$11,H625&lt;='Intersection Mileposts'!$G$11),"Y",IF(AND(H625&gt;='Intersection Mileposts'!$F$12,H625&lt;='Intersection Mileposts'!$G$12),"Y",IF(AND(H625&gt;='Intersection Mileposts'!$F$13,H625&lt;='Intersection Mileposts'!$G$13),"Y",IF(AND(H625&gt;='Intersection Mileposts'!$F$14,H625&lt;='Intersection Mileposts'!$G$14),"Y",IF(AND(H625&gt;='Intersection Mileposts'!$F$15,H625&lt;='Intersection Mileposts'!$G$15),"Y",IF(AND(H625&gt;='Intersection Mileposts'!$F$16,H625&lt;='Intersection Mileposts'!$G$16),"Y",IF(AND(H625&gt;='Intersection Mileposts'!$F$17,H625&lt;='Intersection Mileposts'!$G$17),"Y",IF(AND(H625&gt;='Intersection Mileposts'!$F$18,H625&lt;='Intersection Mileposts'!$G$18),"Y",IF(AND(H625&gt;='Intersection Mileposts'!$F$19,H625&lt;='Intersection Mileposts'!$G$19),"Y",IF(AND(H625&gt;='Intersection Mileposts'!$F$20,H625&lt;='Intersection Mileposts'!$G$20),"Y",IF(AND(H625&gt;='Intersection Mileposts'!$F$21,H625&lt;='Intersection Mileposts'!$G$21),"Y",IF(AND(H625&gt;='Intersection Mileposts'!$F$22,H625&lt;='Intersection Mileposts'!$G$22),"Y",IF(AND(H625&gt;='Intersection Mileposts'!$F$23,H625&lt;='Intersection Mileposts'!$G$23),"Y",IF(AND(H625&gt;='Intersection Mileposts'!$F$24,H625&lt;='Intersection Mileposts'!$G$24),"Y",IF(AND(H625&gt;='Intersection Mileposts'!$F$25,H625&lt;='Intersection Mileposts'!$G$25),"Y",IF(AND(H625&gt;='Intersection Mileposts'!$F$26,H625&lt;='Intersection Mileposts'!$G$26),"Y",IF(AND(H625&gt;='Intersection Mileposts'!$F$27,H625&lt;='Intersection Mileposts'!$G$27),"Y",IF(AND(H625&gt;='Intersection Mileposts'!$F$28,H625&lt;='Intersection Mileposts'!$G$28),"Y",IF(AND(H625&gt;='Intersection Mileposts'!$F$29,H625&lt;='Intersection Mileposts'!$G$29),"Y", IF(AND(H625&gt;='Intersection Mileposts'!$F$30,H625&lt;='Intersection Mileposts'!$G$30),"Y",IF(AND(H625&gt;='Intersection Mileposts'!$F$31,H625&lt;='Intersection Mileposts'!$G$31),"Y",IF(AND(H625&gt;='Intersection Mileposts'!$F$32,H625&lt;='Intersection Mileposts'!$G$32),"Y",IF(AND(H625&gt;='Intersection Mileposts'!$F$33,H625&lt;='Intersection Mileposts'!$G$33),"Y",IF(AND(H625&gt;='Intersection Mileposts'!$F$34,H625&lt;='Intersection Mileposts'!$G$34),"Y",IF(AND(H625&gt;='Intersection Mileposts'!$F$35,H625&lt;='Intersection Mileposts'!$G$35),"Y",IF(AND(H625&gt;='Intersection Mileposts'!$F$36,H625&lt;='Intersection Mileposts'!$G$36),"Y",IF(AND(H625&gt;='Intersection Mileposts'!$F$37,H625&lt;='Intersection Mileposts'!$G$37),"Y",IF(AND(H625&gt;='Intersection Mileposts'!$F$38,H625&lt;='Intersection Mileposts'!$G$38),"Y",IF(AND(H625&gt;='Intersection Mileposts'!$F$39,H625&lt;='Intersection Mileposts'!$G$39),"Y","N"))))))))))))))))))))))))))))))))))))</f>
        <v/>
      </c>
    </row>
    <row r="626" spans="1:46" x14ac:dyDescent="0.35">
      <c r="A626" s="271"/>
      <c r="B626" s="269"/>
      <c r="C626" s="270"/>
      <c r="D626" s="270"/>
      <c r="E626" s="270"/>
      <c r="F626" s="270"/>
      <c r="G626" s="272"/>
      <c r="H626" s="273"/>
      <c r="I626" s="271"/>
      <c r="J626" s="268"/>
      <c r="K626" s="268"/>
      <c r="L626" s="274"/>
      <c r="M626" s="275"/>
      <c r="N626" s="276"/>
      <c r="P626" s="291" t="str">
        <f>IF(R626 = "", "", COUNT($R$4:R626))</f>
        <v/>
      </c>
      <c r="Q626" s="291" t="str">
        <f t="shared" si="73"/>
        <v/>
      </c>
      <c r="R626" s="292" t="str">
        <f t="shared" si="74"/>
        <v/>
      </c>
      <c r="S626" s="293" t="str">
        <f t="shared" si="76"/>
        <v/>
      </c>
      <c r="T626" s="294" t="str">
        <f t="shared" si="77"/>
        <v/>
      </c>
      <c r="U626" s="295" t="str">
        <f t="shared" si="78"/>
        <v/>
      </c>
      <c r="V626" s="296" t="str">
        <f t="shared" si="79"/>
        <v/>
      </c>
      <c r="W626" s="8"/>
      <c r="AR626" s="2" t="str">
        <f t="shared" si="80"/>
        <v/>
      </c>
      <c r="AS626" s="2" t="str">
        <f t="shared" si="75"/>
        <v/>
      </c>
      <c r="AT626" s="2" t="str">
        <f>IF(AR626="","",IF(AND(H626&gt;='Intersection Mileposts'!$F$5,H626&lt;='Intersection Mileposts'!$G$5),"Y",IF(AND(H626&gt;='Intersection Mileposts'!$F$6,H626&lt;='Intersection Mileposts'!$G$6),"Y",IF(AND(H626&gt;='Intersection Mileposts'!$F$7,H626&lt;='Intersection Mileposts'!$G$7),"Y",IF(AND(H626&gt;='Intersection Mileposts'!$F$8,H626&lt;='Intersection Mileposts'!$G$8),"Y",IF(AND(H626&gt;='Intersection Mileposts'!$F$9,H626&lt;='Intersection Mileposts'!$G$9),"Y",IF(AND(H626&gt;='Intersection Mileposts'!$F$10,H626&lt;='Intersection Mileposts'!$G$10),"Y",IF(AND(H626&gt;='Intersection Mileposts'!$F$11,H626&lt;='Intersection Mileposts'!$G$11),"Y",IF(AND(H626&gt;='Intersection Mileposts'!$F$12,H626&lt;='Intersection Mileposts'!$G$12),"Y",IF(AND(H626&gt;='Intersection Mileposts'!$F$13,H626&lt;='Intersection Mileposts'!$G$13),"Y",IF(AND(H626&gt;='Intersection Mileposts'!$F$14,H626&lt;='Intersection Mileposts'!$G$14),"Y",IF(AND(H626&gt;='Intersection Mileposts'!$F$15,H626&lt;='Intersection Mileposts'!$G$15),"Y",IF(AND(H626&gt;='Intersection Mileposts'!$F$16,H626&lt;='Intersection Mileposts'!$G$16),"Y",IF(AND(H626&gt;='Intersection Mileposts'!$F$17,H626&lt;='Intersection Mileposts'!$G$17),"Y",IF(AND(H626&gt;='Intersection Mileposts'!$F$18,H626&lt;='Intersection Mileposts'!$G$18),"Y",IF(AND(H626&gt;='Intersection Mileposts'!$F$19,H626&lt;='Intersection Mileposts'!$G$19),"Y",IF(AND(H626&gt;='Intersection Mileposts'!$F$20,H626&lt;='Intersection Mileposts'!$G$20),"Y",IF(AND(H626&gt;='Intersection Mileposts'!$F$21,H626&lt;='Intersection Mileposts'!$G$21),"Y",IF(AND(H626&gt;='Intersection Mileposts'!$F$22,H626&lt;='Intersection Mileposts'!$G$22),"Y",IF(AND(H626&gt;='Intersection Mileposts'!$F$23,H626&lt;='Intersection Mileposts'!$G$23),"Y",IF(AND(H626&gt;='Intersection Mileposts'!$F$24,H626&lt;='Intersection Mileposts'!$G$24),"Y",IF(AND(H626&gt;='Intersection Mileposts'!$F$25,H626&lt;='Intersection Mileposts'!$G$25),"Y",IF(AND(H626&gt;='Intersection Mileposts'!$F$26,H626&lt;='Intersection Mileposts'!$G$26),"Y",IF(AND(H626&gt;='Intersection Mileposts'!$F$27,H626&lt;='Intersection Mileposts'!$G$27),"Y",IF(AND(H626&gt;='Intersection Mileposts'!$F$28,H626&lt;='Intersection Mileposts'!$G$28),"Y",IF(AND(H626&gt;='Intersection Mileposts'!$F$29,H626&lt;='Intersection Mileposts'!$G$29),"Y", IF(AND(H626&gt;='Intersection Mileposts'!$F$30,H626&lt;='Intersection Mileposts'!$G$30),"Y",IF(AND(H626&gt;='Intersection Mileposts'!$F$31,H626&lt;='Intersection Mileposts'!$G$31),"Y",IF(AND(H626&gt;='Intersection Mileposts'!$F$32,H626&lt;='Intersection Mileposts'!$G$32),"Y",IF(AND(H626&gt;='Intersection Mileposts'!$F$33,H626&lt;='Intersection Mileposts'!$G$33),"Y",IF(AND(H626&gt;='Intersection Mileposts'!$F$34,H626&lt;='Intersection Mileposts'!$G$34),"Y",IF(AND(H626&gt;='Intersection Mileposts'!$F$35,H626&lt;='Intersection Mileposts'!$G$35),"Y",IF(AND(H626&gt;='Intersection Mileposts'!$F$36,H626&lt;='Intersection Mileposts'!$G$36),"Y",IF(AND(H626&gt;='Intersection Mileposts'!$F$37,H626&lt;='Intersection Mileposts'!$G$37),"Y",IF(AND(H626&gt;='Intersection Mileposts'!$F$38,H626&lt;='Intersection Mileposts'!$G$38),"Y",IF(AND(H626&gt;='Intersection Mileposts'!$F$39,H626&lt;='Intersection Mileposts'!$G$39),"Y","N"))))))))))))))))))))))))))))))))))))</f>
        <v/>
      </c>
    </row>
    <row r="627" spans="1:46" x14ac:dyDescent="0.35">
      <c r="A627" s="271"/>
      <c r="B627" s="269"/>
      <c r="C627" s="270"/>
      <c r="D627" s="270"/>
      <c r="E627" s="270"/>
      <c r="F627" s="270"/>
      <c r="G627" s="272"/>
      <c r="H627" s="273"/>
      <c r="I627" s="271"/>
      <c r="J627" s="268"/>
      <c r="K627" s="268"/>
      <c r="L627" s="274"/>
      <c r="M627" s="275"/>
      <c r="N627" s="276"/>
      <c r="P627" s="291" t="str">
        <f>IF(R627 = "", "", COUNT($R$4:R627))</f>
        <v/>
      </c>
      <c r="Q627" s="291" t="str">
        <f t="shared" si="73"/>
        <v/>
      </c>
      <c r="R627" s="292" t="str">
        <f t="shared" si="74"/>
        <v/>
      </c>
      <c r="S627" s="293" t="str">
        <f t="shared" si="76"/>
        <v/>
      </c>
      <c r="T627" s="294" t="str">
        <f t="shared" si="77"/>
        <v/>
      </c>
      <c r="U627" s="295" t="str">
        <f t="shared" si="78"/>
        <v/>
      </c>
      <c r="V627" s="296" t="str">
        <f t="shared" si="79"/>
        <v/>
      </c>
      <c r="W627" s="8"/>
      <c r="AR627" s="2" t="str">
        <f t="shared" si="80"/>
        <v/>
      </c>
      <c r="AS627" s="2" t="str">
        <f t="shared" si="75"/>
        <v/>
      </c>
      <c r="AT627" s="2" t="str">
        <f>IF(AR627="","",IF(AND(H627&gt;='Intersection Mileposts'!$F$5,H627&lt;='Intersection Mileposts'!$G$5),"Y",IF(AND(H627&gt;='Intersection Mileposts'!$F$6,H627&lt;='Intersection Mileposts'!$G$6),"Y",IF(AND(H627&gt;='Intersection Mileposts'!$F$7,H627&lt;='Intersection Mileposts'!$G$7),"Y",IF(AND(H627&gt;='Intersection Mileposts'!$F$8,H627&lt;='Intersection Mileposts'!$G$8),"Y",IF(AND(H627&gt;='Intersection Mileposts'!$F$9,H627&lt;='Intersection Mileposts'!$G$9),"Y",IF(AND(H627&gt;='Intersection Mileposts'!$F$10,H627&lt;='Intersection Mileposts'!$G$10),"Y",IF(AND(H627&gt;='Intersection Mileposts'!$F$11,H627&lt;='Intersection Mileposts'!$G$11),"Y",IF(AND(H627&gt;='Intersection Mileposts'!$F$12,H627&lt;='Intersection Mileposts'!$G$12),"Y",IF(AND(H627&gt;='Intersection Mileposts'!$F$13,H627&lt;='Intersection Mileposts'!$G$13),"Y",IF(AND(H627&gt;='Intersection Mileposts'!$F$14,H627&lt;='Intersection Mileposts'!$G$14),"Y",IF(AND(H627&gt;='Intersection Mileposts'!$F$15,H627&lt;='Intersection Mileposts'!$G$15),"Y",IF(AND(H627&gt;='Intersection Mileposts'!$F$16,H627&lt;='Intersection Mileposts'!$G$16),"Y",IF(AND(H627&gt;='Intersection Mileposts'!$F$17,H627&lt;='Intersection Mileposts'!$G$17),"Y",IF(AND(H627&gt;='Intersection Mileposts'!$F$18,H627&lt;='Intersection Mileposts'!$G$18),"Y",IF(AND(H627&gt;='Intersection Mileposts'!$F$19,H627&lt;='Intersection Mileposts'!$G$19),"Y",IF(AND(H627&gt;='Intersection Mileposts'!$F$20,H627&lt;='Intersection Mileposts'!$G$20),"Y",IF(AND(H627&gt;='Intersection Mileposts'!$F$21,H627&lt;='Intersection Mileposts'!$G$21),"Y",IF(AND(H627&gt;='Intersection Mileposts'!$F$22,H627&lt;='Intersection Mileposts'!$G$22),"Y",IF(AND(H627&gt;='Intersection Mileposts'!$F$23,H627&lt;='Intersection Mileposts'!$G$23),"Y",IF(AND(H627&gt;='Intersection Mileposts'!$F$24,H627&lt;='Intersection Mileposts'!$G$24),"Y",IF(AND(H627&gt;='Intersection Mileposts'!$F$25,H627&lt;='Intersection Mileposts'!$G$25),"Y",IF(AND(H627&gt;='Intersection Mileposts'!$F$26,H627&lt;='Intersection Mileposts'!$G$26),"Y",IF(AND(H627&gt;='Intersection Mileposts'!$F$27,H627&lt;='Intersection Mileposts'!$G$27),"Y",IF(AND(H627&gt;='Intersection Mileposts'!$F$28,H627&lt;='Intersection Mileposts'!$G$28),"Y",IF(AND(H627&gt;='Intersection Mileposts'!$F$29,H627&lt;='Intersection Mileposts'!$G$29),"Y", IF(AND(H627&gt;='Intersection Mileposts'!$F$30,H627&lt;='Intersection Mileposts'!$G$30),"Y",IF(AND(H627&gt;='Intersection Mileposts'!$F$31,H627&lt;='Intersection Mileposts'!$G$31),"Y",IF(AND(H627&gt;='Intersection Mileposts'!$F$32,H627&lt;='Intersection Mileposts'!$G$32),"Y",IF(AND(H627&gt;='Intersection Mileposts'!$F$33,H627&lt;='Intersection Mileposts'!$G$33),"Y",IF(AND(H627&gt;='Intersection Mileposts'!$F$34,H627&lt;='Intersection Mileposts'!$G$34),"Y",IF(AND(H627&gt;='Intersection Mileposts'!$F$35,H627&lt;='Intersection Mileposts'!$G$35),"Y",IF(AND(H627&gt;='Intersection Mileposts'!$F$36,H627&lt;='Intersection Mileposts'!$G$36),"Y",IF(AND(H627&gt;='Intersection Mileposts'!$F$37,H627&lt;='Intersection Mileposts'!$G$37),"Y",IF(AND(H627&gt;='Intersection Mileposts'!$F$38,H627&lt;='Intersection Mileposts'!$G$38),"Y",IF(AND(H627&gt;='Intersection Mileposts'!$F$39,H627&lt;='Intersection Mileposts'!$G$39),"Y","N"))))))))))))))))))))))))))))))))))))</f>
        <v/>
      </c>
    </row>
    <row r="628" spans="1:46" x14ac:dyDescent="0.35">
      <c r="A628" s="271"/>
      <c r="B628" s="269"/>
      <c r="C628" s="270"/>
      <c r="D628" s="270"/>
      <c r="E628" s="270"/>
      <c r="F628" s="270"/>
      <c r="G628" s="272"/>
      <c r="H628" s="273"/>
      <c r="I628" s="271"/>
      <c r="J628" s="268"/>
      <c r="K628" s="268"/>
      <c r="L628" s="274"/>
      <c r="M628" s="275"/>
      <c r="N628" s="276"/>
      <c r="P628" s="291" t="str">
        <f>IF(R628 = "", "", COUNT($R$4:R628))</f>
        <v/>
      </c>
      <c r="Q628" s="291" t="str">
        <f t="shared" si="73"/>
        <v/>
      </c>
      <c r="R628" s="292" t="str">
        <f t="shared" si="74"/>
        <v/>
      </c>
      <c r="S628" s="293" t="str">
        <f t="shared" si="76"/>
        <v/>
      </c>
      <c r="T628" s="294" t="str">
        <f t="shared" si="77"/>
        <v/>
      </c>
      <c r="U628" s="295" t="str">
        <f t="shared" si="78"/>
        <v/>
      </c>
      <c r="V628" s="296" t="str">
        <f t="shared" si="79"/>
        <v/>
      </c>
      <c r="W628" s="8"/>
      <c r="AR628" s="2" t="str">
        <f t="shared" si="80"/>
        <v/>
      </c>
      <c r="AS628" s="2" t="str">
        <f t="shared" si="75"/>
        <v/>
      </c>
      <c r="AT628" s="2" t="str">
        <f>IF(AR628="","",IF(AND(H628&gt;='Intersection Mileposts'!$F$5,H628&lt;='Intersection Mileposts'!$G$5),"Y",IF(AND(H628&gt;='Intersection Mileposts'!$F$6,H628&lt;='Intersection Mileposts'!$G$6),"Y",IF(AND(H628&gt;='Intersection Mileposts'!$F$7,H628&lt;='Intersection Mileposts'!$G$7),"Y",IF(AND(H628&gt;='Intersection Mileposts'!$F$8,H628&lt;='Intersection Mileposts'!$G$8),"Y",IF(AND(H628&gt;='Intersection Mileposts'!$F$9,H628&lt;='Intersection Mileposts'!$G$9),"Y",IF(AND(H628&gt;='Intersection Mileposts'!$F$10,H628&lt;='Intersection Mileposts'!$G$10),"Y",IF(AND(H628&gt;='Intersection Mileposts'!$F$11,H628&lt;='Intersection Mileposts'!$G$11),"Y",IF(AND(H628&gt;='Intersection Mileposts'!$F$12,H628&lt;='Intersection Mileposts'!$G$12),"Y",IF(AND(H628&gt;='Intersection Mileposts'!$F$13,H628&lt;='Intersection Mileposts'!$G$13),"Y",IF(AND(H628&gt;='Intersection Mileposts'!$F$14,H628&lt;='Intersection Mileposts'!$G$14),"Y",IF(AND(H628&gt;='Intersection Mileposts'!$F$15,H628&lt;='Intersection Mileposts'!$G$15),"Y",IF(AND(H628&gt;='Intersection Mileposts'!$F$16,H628&lt;='Intersection Mileposts'!$G$16),"Y",IF(AND(H628&gt;='Intersection Mileposts'!$F$17,H628&lt;='Intersection Mileposts'!$G$17),"Y",IF(AND(H628&gt;='Intersection Mileposts'!$F$18,H628&lt;='Intersection Mileposts'!$G$18),"Y",IF(AND(H628&gt;='Intersection Mileposts'!$F$19,H628&lt;='Intersection Mileposts'!$G$19),"Y",IF(AND(H628&gt;='Intersection Mileposts'!$F$20,H628&lt;='Intersection Mileposts'!$G$20),"Y",IF(AND(H628&gt;='Intersection Mileposts'!$F$21,H628&lt;='Intersection Mileposts'!$G$21),"Y",IF(AND(H628&gt;='Intersection Mileposts'!$F$22,H628&lt;='Intersection Mileposts'!$G$22),"Y",IF(AND(H628&gt;='Intersection Mileposts'!$F$23,H628&lt;='Intersection Mileposts'!$G$23),"Y",IF(AND(H628&gt;='Intersection Mileposts'!$F$24,H628&lt;='Intersection Mileposts'!$G$24),"Y",IF(AND(H628&gt;='Intersection Mileposts'!$F$25,H628&lt;='Intersection Mileposts'!$G$25),"Y",IF(AND(H628&gt;='Intersection Mileposts'!$F$26,H628&lt;='Intersection Mileposts'!$G$26),"Y",IF(AND(H628&gt;='Intersection Mileposts'!$F$27,H628&lt;='Intersection Mileposts'!$G$27),"Y",IF(AND(H628&gt;='Intersection Mileposts'!$F$28,H628&lt;='Intersection Mileposts'!$G$28),"Y",IF(AND(H628&gt;='Intersection Mileposts'!$F$29,H628&lt;='Intersection Mileposts'!$G$29),"Y", IF(AND(H628&gt;='Intersection Mileposts'!$F$30,H628&lt;='Intersection Mileposts'!$G$30),"Y",IF(AND(H628&gt;='Intersection Mileposts'!$F$31,H628&lt;='Intersection Mileposts'!$G$31),"Y",IF(AND(H628&gt;='Intersection Mileposts'!$F$32,H628&lt;='Intersection Mileposts'!$G$32),"Y",IF(AND(H628&gt;='Intersection Mileposts'!$F$33,H628&lt;='Intersection Mileposts'!$G$33),"Y",IF(AND(H628&gt;='Intersection Mileposts'!$F$34,H628&lt;='Intersection Mileposts'!$G$34),"Y",IF(AND(H628&gt;='Intersection Mileposts'!$F$35,H628&lt;='Intersection Mileposts'!$G$35),"Y",IF(AND(H628&gt;='Intersection Mileposts'!$F$36,H628&lt;='Intersection Mileposts'!$G$36),"Y",IF(AND(H628&gt;='Intersection Mileposts'!$F$37,H628&lt;='Intersection Mileposts'!$G$37),"Y",IF(AND(H628&gt;='Intersection Mileposts'!$F$38,H628&lt;='Intersection Mileposts'!$G$38),"Y",IF(AND(H628&gt;='Intersection Mileposts'!$F$39,H628&lt;='Intersection Mileposts'!$G$39),"Y","N"))))))))))))))))))))))))))))))))))))</f>
        <v/>
      </c>
    </row>
    <row r="629" spans="1:46" x14ac:dyDescent="0.35">
      <c r="A629" s="271"/>
      <c r="B629" s="269"/>
      <c r="C629" s="270"/>
      <c r="D629" s="270"/>
      <c r="E629" s="270"/>
      <c r="F629" s="270"/>
      <c r="G629" s="272"/>
      <c r="H629" s="273"/>
      <c r="I629" s="271"/>
      <c r="J629" s="268"/>
      <c r="K629" s="268"/>
      <c r="L629" s="274"/>
      <c r="M629" s="275"/>
      <c r="N629" s="276"/>
      <c r="P629" s="291" t="str">
        <f>IF(R629 = "", "", COUNT($R$4:R629))</f>
        <v/>
      </c>
      <c r="Q629" s="291" t="str">
        <f t="shared" si="73"/>
        <v/>
      </c>
      <c r="R629" s="292" t="str">
        <f t="shared" si="74"/>
        <v/>
      </c>
      <c r="S629" s="293" t="str">
        <f t="shared" si="76"/>
        <v/>
      </c>
      <c r="T629" s="294" t="str">
        <f t="shared" si="77"/>
        <v/>
      </c>
      <c r="U629" s="295" t="str">
        <f t="shared" si="78"/>
        <v/>
      </c>
      <c r="V629" s="296" t="str">
        <f t="shared" si="79"/>
        <v/>
      </c>
      <c r="W629" s="8"/>
      <c r="AR629" s="2" t="str">
        <f t="shared" si="80"/>
        <v/>
      </c>
      <c r="AS629" s="2" t="str">
        <f t="shared" si="75"/>
        <v/>
      </c>
      <c r="AT629" s="2" t="str">
        <f>IF(AR629="","",IF(AND(H629&gt;='Intersection Mileposts'!$F$5,H629&lt;='Intersection Mileposts'!$G$5),"Y",IF(AND(H629&gt;='Intersection Mileposts'!$F$6,H629&lt;='Intersection Mileposts'!$G$6),"Y",IF(AND(H629&gt;='Intersection Mileposts'!$F$7,H629&lt;='Intersection Mileposts'!$G$7),"Y",IF(AND(H629&gt;='Intersection Mileposts'!$F$8,H629&lt;='Intersection Mileposts'!$G$8),"Y",IF(AND(H629&gt;='Intersection Mileposts'!$F$9,H629&lt;='Intersection Mileposts'!$G$9),"Y",IF(AND(H629&gt;='Intersection Mileposts'!$F$10,H629&lt;='Intersection Mileposts'!$G$10),"Y",IF(AND(H629&gt;='Intersection Mileposts'!$F$11,H629&lt;='Intersection Mileposts'!$G$11),"Y",IF(AND(H629&gt;='Intersection Mileposts'!$F$12,H629&lt;='Intersection Mileposts'!$G$12),"Y",IF(AND(H629&gt;='Intersection Mileposts'!$F$13,H629&lt;='Intersection Mileposts'!$G$13),"Y",IF(AND(H629&gt;='Intersection Mileposts'!$F$14,H629&lt;='Intersection Mileposts'!$G$14),"Y",IF(AND(H629&gt;='Intersection Mileposts'!$F$15,H629&lt;='Intersection Mileposts'!$G$15),"Y",IF(AND(H629&gt;='Intersection Mileposts'!$F$16,H629&lt;='Intersection Mileposts'!$G$16),"Y",IF(AND(H629&gt;='Intersection Mileposts'!$F$17,H629&lt;='Intersection Mileposts'!$G$17),"Y",IF(AND(H629&gt;='Intersection Mileposts'!$F$18,H629&lt;='Intersection Mileposts'!$G$18),"Y",IF(AND(H629&gt;='Intersection Mileposts'!$F$19,H629&lt;='Intersection Mileposts'!$G$19),"Y",IF(AND(H629&gt;='Intersection Mileposts'!$F$20,H629&lt;='Intersection Mileposts'!$G$20),"Y",IF(AND(H629&gt;='Intersection Mileposts'!$F$21,H629&lt;='Intersection Mileposts'!$G$21),"Y",IF(AND(H629&gt;='Intersection Mileposts'!$F$22,H629&lt;='Intersection Mileposts'!$G$22),"Y",IF(AND(H629&gt;='Intersection Mileposts'!$F$23,H629&lt;='Intersection Mileposts'!$G$23),"Y",IF(AND(H629&gt;='Intersection Mileposts'!$F$24,H629&lt;='Intersection Mileposts'!$G$24),"Y",IF(AND(H629&gt;='Intersection Mileposts'!$F$25,H629&lt;='Intersection Mileposts'!$G$25),"Y",IF(AND(H629&gt;='Intersection Mileposts'!$F$26,H629&lt;='Intersection Mileposts'!$G$26),"Y",IF(AND(H629&gt;='Intersection Mileposts'!$F$27,H629&lt;='Intersection Mileposts'!$G$27),"Y",IF(AND(H629&gt;='Intersection Mileposts'!$F$28,H629&lt;='Intersection Mileposts'!$G$28),"Y",IF(AND(H629&gt;='Intersection Mileposts'!$F$29,H629&lt;='Intersection Mileposts'!$G$29),"Y", IF(AND(H629&gt;='Intersection Mileposts'!$F$30,H629&lt;='Intersection Mileposts'!$G$30),"Y",IF(AND(H629&gt;='Intersection Mileposts'!$F$31,H629&lt;='Intersection Mileposts'!$G$31),"Y",IF(AND(H629&gt;='Intersection Mileposts'!$F$32,H629&lt;='Intersection Mileposts'!$G$32),"Y",IF(AND(H629&gt;='Intersection Mileposts'!$F$33,H629&lt;='Intersection Mileposts'!$G$33),"Y",IF(AND(H629&gt;='Intersection Mileposts'!$F$34,H629&lt;='Intersection Mileposts'!$G$34),"Y",IF(AND(H629&gt;='Intersection Mileposts'!$F$35,H629&lt;='Intersection Mileposts'!$G$35),"Y",IF(AND(H629&gt;='Intersection Mileposts'!$F$36,H629&lt;='Intersection Mileposts'!$G$36),"Y",IF(AND(H629&gt;='Intersection Mileposts'!$F$37,H629&lt;='Intersection Mileposts'!$G$37),"Y",IF(AND(H629&gt;='Intersection Mileposts'!$F$38,H629&lt;='Intersection Mileposts'!$G$38),"Y",IF(AND(H629&gt;='Intersection Mileposts'!$F$39,H629&lt;='Intersection Mileposts'!$G$39),"Y","N"))))))))))))))))))))))))))))))))))))</f>
        <v/>
      </c>
    </row>
    <row r="630" spans="1:46" x14ac:dyDescent="0.35">
      <c r="A630" s="271"/>
      <c r="B630" s="269"/>
      <c r="C630" s="270"/>
      <c r="D630" s="270"/>
      <c r="E630" s="270"/>
      <c r="F630" s="270"/>
      <c r="G630" s="272"/>
      <c r="H630" s="273"/>
      <c r="I630" s="271"/>
      <c r="J630" s="268"/>
      <c r="K630" s="268"/>
      <c r="L630" s="274"/>
      <c r="M630" s="275"/>
      <c r="N630" s="276"/>
      <c r="P630" s="291" t="str">
        <f>IF(R630 = "", "", COUNT($R$4:R630))</f>
        <v/>
      </c>
      <c r="Q630" s="291" t="str">
        <f t="shared" si="73"/>
        <v/>
      </c>
      <c r="R630" s="292" t="str">
        <f t="shared" si="74"/>
        <v/>
      </c>
      <c r="S630" s="293" t="str">
        <f t="shared" si="76"/>
        <v/>
      </c>
      <c r="T630" s="294" t="str">
        <f t="shared" si="77"/>
        <v/>
      </c>
      <c r="U630" s="295" t="str">
        <f t="shared" si="78"/>
        <v/>
      </c>
      <c r="V630" s="296" t="str">
        <f t="shared" si="79"/>
        <v/>
      </c>
      <c r="W630" s="8"/>
      <c r="AR630" s="2" t="str">
        <f t="shared" si="80"/>
        <v/>
      </c>
      <c r="AS630" s="2" t="str">
        <f t="shared" si="75"/>
        <v/>
      </c>
      <c r="AT630" s="2" t="str">
        <f>IF(AR630="","",IF(AND(H630&gt;='Intersection Mileposts'!$F$5,H630&lt;='Intersection Mileposts'!$G$5),"Y",IF(AND(H630&gt;='Intersection Mileposts'!$F$6,H630&lt;='Intersection Mileposts'!$G$6),"Y",IF(AND(H630&gt;='Intersection Mileposts'!$F$7,H630&lt;='Intersection Mileposts'!$G$7),"Y",IF(AND(H630&gt;='Intersection Mileposts'!$F$8,H630&lt;='Intersection Mileposts'!$G$8),"Y",IF(AND(H630&gt;='Intersection Mileposts'!$F$9,H630&lt;='Intersection Mileposts'!$G$9),"Y",IF(AND(H630&gt;='Intersection Mileposts'!$F$10,H630&lt;='Intersection Mileposts'!$G$10),"Y",IF(AND(H630&gt;='Intersection Mileposts'!$F$11,H630&lt;='Intersection Mileposts'!$G$11),"Y",IF(AND(H630&gt;='Intersection Mileposts'!$F$12,H630&lt;='Intersection Mileposts'!$G$12),"Y",IF(AND(H630&gt;='Intersection Mileposts'!$F$13,H630&lt;='Intersection Mileposts'!$G$13),"Y",IF(AND(H630&gt;='Intersection Mileposts'!$F$14,H630&lt;='Intersection Mileposts'!$G$14),"Y",IF(AND(H630&gt;='Intersection Mileposts'!$F$15,H630&lt;='Intersection Mileposts'!$G$15),"Y",IF(AND(H630&gt;='Intersection Mileposts'!$F$16,H630&lt;='Intersection Mileposts'!$G$16),"Y",IF(AND(H630&gt;='Intersection Mileposts'!$F$17,H630&lt;='Intersection Mileposts'!$G$17),"Y",IF(AND(H630&gt;='Intersection Mileposts'!$F$18,H630&lt;='Intersection Mileposts'!$G$18),"Y",IF(AND(H630&gt;='Intersection Mileposts'!$F$19,H630&lt;='Intersection Mileposts'!$G$19),"Y",IF(AND(H630&gt;='Intersection Mileposts'!$F$20,H630&lt;='Intersection Mileposts'!$G$20),"Y",IF(AND(H630&gt;='Intersection Mileposts'!$F$21,H630&lt;='Intersection Mileposts'!$G$21),"Y",IF(AND(H630&gt;='Intersection Mileposts'!$F$22,H630&lt;='Intersection Mileposts'!$G$22),"Y",IF(AND(H630&gt;='Intersection Mileposts'!$F$23,H630&lt;='Intersection Mileposts'!$G$23),"Y",IF(AND(H630&gt;='Intersection Mileposts'!$F$24,H630&lt;='Intersection Mileposts'!$G$24),"Y",IF(AND(H630&gt;='Intersection Mileposts'!$F$25,H630&lt;='Intersection Mileposts'!$G$25),"Y",IF(AND(H630&gt;='Intersection Mileposts'!$F$26,H630&lt;='Intersection Mileposts'!$G$26),"Y",IF(AND(H630&gt;='Intersection Mileposts'!$F$27,H630&lt;='Intersection Mileposts'!$G$27),"Y",IF(AND(H630&gt;='Intersection Mileposts'!$F$28,H630&lt;='Intersection Mileposts'!$G$28),"Y",IF(AND(H630&gt;='Intersection Mileposts'!$F$29,H630&lt;='Intersection Mileposts'!$G$29),"Y", IF(AND(H630&gt;='Intersection Mileposts'!$F$30,H630&lt;='Intersection Mileposts'!$G$30),"Y",IF(AND(H630&gt;='Intersection Mileposts'!$F$31,H630&lt;='Intersection Mileposts'!$G$31),"Y",IF(AND(H630&gt;='Intersection Mileposts'!$F$32,H630&lt;='Intersection Mileposts'!$G$32),"Y",IF(AND(H630&gt;='Intersection Mileposts'!$F$33,H630&lt;='Intersection Mileposts'!$G$33),"Y",IF(AND(H630&gt;='Intersection Mileposts'!$F$34,H630&lt;='Intersection Mileposts'!$G$34),"Y",IF(AND(H630&gt;='Intersection Mileposts'!$F$35,H630&lt;='Intersection Mileposts'!$G$35),"Y",IF(AND(H630&gt;='Intersection Mileposts'!$F$36,H630&lt;='Intersection Mileposts'!$G$36),"Y",IF(AND(H630&gt;='Intersection Mileposts'!$F$37,H630&lt;='Intersection Mileposts'!$G$37),"Y",IF(AND(H630&gt;='Intersection Mileposts'!$F$38,H630&lt;='Intersection Mileposts'!$G$38),"Y",IF(AND(H630&gt;='Intersection Mileposts'!$F$39,H630&lt;='Intersection Mileposts'!$G$39),"Y","N"))))))))))))))))))))))))))))))))))))</f>
        <v/>
      </c>
    </row>
    <row r="631" spans="1:46" x14ac:dyDescent="0.35">
      <c r="A631" s="271"/>
      <c r="B631" s="269"/>
      <c r="C631" s="270"/>
      <c r="D631" s="270"/>
      <c r="E631" s="270"/>
      <c r="F631" s="270"/>
      <c r="G631" s="272"/>
      <c r="H631" s="273"/>
      <c r="I631" s="271"/>
      <c r="J631" s="268"/>
      <c r="K631" s="268"/>
      <c r="L631" s="274"/>
      <c r="M631" s="275"/>
      <c r="N631" s="276"/>
      <c r="P631" s="291" t="str">
        <f>IF(R631 = "", "", COUNT($R$4:R631))</f>
        <v/>
      </c>
      <c r="Q631" s="291" t="str">
        <f t="shared" si="73"/>
        <v/>
      </c>
      <c r="R631" s="292" t="str">
        <f t="shared" si="74"/>
        <v/>
      </c>
      <c r="S631" s="293" t="str">
        <f t="shared" si="76"/>
        <v/>
      </c>
      <c r="T631" s="294" t="str">
        <f t="shared" si="77"/>
        <v/>
      </c>
      <c r="U631" s="295" t="str">
        <f t="shared" si="78"/>
        <v/>
      </c>
      <c r="V631" s="296" t="str">
        <f t="shared" si="79"/>
        <v/>
      </c>
      <c r="W631" s="8"/>
      <c r="AR631" s="2" t="str">
        <f t="shared" si="80"/>
        <v/>
      </c>
      <c r="AS631" s="2" t="str">
        <f t="shared" si="75"/>
        <v/>
      </c>
      <c r="AT631" s="2" t="str">
        <f>IF(AR631="","",IF(AND(H631&gt;='Intersection Mileposts'!$F$5,H631&lt;='Intersection Mileposts'!$G$5),"Y",IF(AND(H631&gt;='Intersection Mileposts'!$F$6,H631&lt;='Intersection Mileposts'!$G$6),"Y",IF(AND(H631&gt;='Intersection Mileposts'!$F$7,H631&lt;='Intersection Mileposts'!$G$7),"Y",IF(AND(H631&gt;='Intersection Mileposts'!$F$8,H631&lt;='Intersection Mileposts'!$G$8),"Y",IF(AND(H631&gt;='Intersection Mileposts'!$F$9,H631&lt;='Intersection Mileposts'!$G$9),"Y",IF(AND(H631&gt;='Intersection Mileposts'!$F$10,H631&lt;='Intersection Mileposts'!$G$10),"Y",IF(AND(H631&gt;='Intersection Mileposts'!$F$11,H631&lt;='Intersection Mileposts'!$G$11),"Y",IF(AND(H631&gt;='Intersection Mileposts'!$F$12,H631&lt;='Intersection Mileposts'!$G$12),"Y",IF(AND(H631&gt;='Intersection Mileposts'!$F$13,H631&lt;='Intersection Mileposts'!$G$13),"Y",IF(AND(H631&gt;='Intersection Mileposts'!$F$14,H631&lt;='Intersection Mileposts'!$G$14),"Y",IF(AND(H631&gt;='Intersection Mileposts'!$F$15,H631&lt;='Intersection Mileposts'!$G$15),"Y",IF(AND(H631&gt;='Intersection Mileposts'!$F$16,H631&lt;='Intersection Mileposts'!$G$16),"Y",IF(AND(H631&gt;='Intersection Mileposts'!$F$17,H631&lt;='Intersection Mileposts'!$G$17),"Y",IF(AND(H631&gt;='Intersection Mileposts'!$F$18,H631&lt;='Intersection Mileposts'!$G$18),"Y",IF(AND(H631&gt;='Intersection Mileposts'!$F$19,H631&lt;='Intersection Mileposts'!$G$19),"Y",IF(AND(H631&gt;='Intersection Mileposts'!$F$20,H631&lt;='Intersection Mileposts'!$G$20),"Y",IF(AND(H631&gt;='Intersection Mileposts'!$F$21,H631&lt;='Intersection Mileposts'!$G$21),"Y",IF(AND(H631&gt;='Intersection Mileposts'!$F$22,H631&lt;='Intersection Mileposts'!$G$22),"Y",IF(AND(H631&gt;='Intersection Mileposts'!$F$23,H631&lt;='Intersection Mileposts'!$G$23),"Y",IF(AND(H631&gt;='Intersection Mileposts'!$F$24,H631&lt;='Intersection Mileposts'!$G$24),"Y",IF(AND(H631&gt;='Intersection Mileposts'!$F$25,H631&lt;='Intersection Mileposts'!$G$25),"Y",IF(AND(H631&gt;='Intersection Mileposts'!$F$26,H631&lt;='Intersection Mileposts'!$G$26),"Y",IF(AND(H631&gt;='Intersection Mileposts'!$F$27,H631&lt;='Intersection Mileposts'!$G$27),"Y",IF(AND(H631&gt;='Intersection Mileposts'!$F$28,H631&lt;='Intersection Mileposts'!$G$28),"Y",IF(AND(H631&gt;='Intersection Mileposts'!$F$29,H631&lt;='Intersection Mileposts'!$G$29),"Y", IF(AND(H631&gt;='Intersection Mileposts'!$F$30,H631&lt;='Intersection Mileposts'!$G$30),"Y",IF(AND(H631&gt;='Intersection Mileposts'!$F$31,H631&lt;='Intersection Mileposts'!$G$31),"Y",IF(AND(H631&gt;='Intersection Mileposts'!$F$32,H631&lt;='Intersection Mileposts'!$G$32),"Y",IF(AND(H631&gt;='Intersection Mileposts'!$F$33,H631&lt;='Intersection Mileposts'!$G$33),"Y",IF(AND(H631&gt;='Intersection Mileposts'!$F$34,H631&lt;='Intersection Mileposts'!$G$34),"Y",IF(AND(H631&gt;='Intersection Mileposts'!$F$35,H631&lt;='Intersection Mileposts'!$G$35),"Y",IF(AND(H631&gt;='Intersection Mileposts'!$F$36,H631&lt;='Intersection Mileposts'!$G$36),"Y",IF(AND(H631&gt;='Intersection Mileposts'!$F$37,H631&lt;='Intersection Mileposts'!$G$37),"Y",IF(AND(H631&gt;='Intersection Mileposts'!$F$38,H631&lt;='Intersection Mileposts'!$G$38),"Y",IF(AND(H631&gt;='Intersection Mileposts'!$F$39,H631&lt;='Intersection Mileposts'!$G$39),"Y","N"))))))))))))))))))))))))))))))))))))</f>
        <v/>
      </c>
    </row>
    <row r="632" spans="1:46" x14ac:dyDescent="0.35">
      <c r="A632" s="271"/>
      <c r="B632" s="269"/>
      <c r="C632" s="270"/>
      <c r="D632" s="270"/>
      <c r="E632" s="270"/>
      <c r="F632" s="270"/>
      <c r="G632" s="272"/>
      <c r="H632" s="273"/>
      <c r="I632" s="271"/>
      <c r="J632" s="268"/>
      <c r="K632" s="268"/>
      <c r="L632" s="274"/>
      <c r="M632" s="275"/>
      <c r="N632" s="276"/>
      <c r="P632" s="291" t="str">
        <f>IF(R632 = "", "", COUNT($R$4:R632))</f>
        <v/>
      </c>
      <c r="Q632" s="291" t="str">
        <f t="shared" si="73"/>
        <v/>
      </c>
      <c r="R632" s="292" t="str">
        <f t="shared" si="74"/>
        <v/>
      </c>
      <c r="S632" s="293" t="str">
        <f t="shared" si="76"/>
        <v/>
      </c>
      <c r="T632" s="294" t="str">
        <f t="shared" si="77"/>
        <v/>
      </c>
      <c r="U632" s="295" t="str">
        <f t="shared" si="78"/>
        <v/>
      </c>
      <c r="V632" s="296" t="str">
        <f t="shared" si="79"/>
        <v/>
      </c>
      <c r="W632" s="8"/>
      <c r="AR632" s="2" t="str">
        <f t="shared" si="80"/>
        <v/>
      </c>
      <c r="AS632" s="2" t="str">
        <f t="shared" si="75"/>
        <v/>
      </c>
      <c r="AT632" s="2" t="str">
        <f>IF(AR632="","",IF(AND(H632&gt;='Intersection Mileposts'!$F$5,H632&lt;='Intersection Mileposts'!$G$5),"Y",IF(AND(H632&gt;='Intersection Mileposts'!$F$6,H632&lt;='Intersection Mileposts'!$G$6),"Y",IF(AND(H632&gt;='Intersection Mileposts'!$F$7,H632&lt;='Intersection Mileposts'!$G$7),"Y",IF(AND(H632&gt;='Intersection Mileposts'!$F$8,H632&lt;='Intersection Mileposts'!$G$8),"Y",IF(AND(H632&gt;='Intersection Mileposts'!$F$9,H632&lt;='Intersection Mileposts'!$G$9),"Y",IF(AND(H632&gt;='Intersection Mileposts'!$F$10,H632&lt;='Intersection Mileposts'!$G$10),"Y",IF(AND(H632&gt;='Intersection Mileposts'!$F$11,H632&lt;='Intersection Mileposts'!$G$11),"Y",IF(AND(H632&gt;='Intersection Mileposts'!$F$12,H632&lt;='Intersection Mileposts'!$G$12),"Y",IF(AND(H632&gt;='Intersection Mileposts'!$F$13,H632&lt;='Intersection Mileposts'!$G$13),"Y",IF(AND(H632&gt;='Intersection Mileposts'!$F$14,H632&lt;='Intersection Mileposts'!$G$14),"Y",IF(AND(H632&gt;='Intersection Mileposts'!$F$15,H632&lt;='Intersection Mileposts'!$G$15),"Y",IF(AND(H632&gt;='Intersection Mileposts'!$F$16,H632&lt;='Intersection Mileposts'!$G$16),"Y",IF(AND(H632&gt;='Intersection Mileposts'!$F$17,H632&lt;='Intersection Mileposts'!$G$17),"Y",IF(AND(H632&gt;='Intersection Mileposts'!$F$18,H632&lt;='Intersection Mileposts'!$G$18),"Y",IF(AND(H632&gt;='Intersection Mileposts'!$F$19,H632&lt;='Intersection Mileposts'!$G$19),"Y",IF(AND(H632&gt;='Intersection Mileposts'!$F$20,H632&lt;='Intersection Mileposts'!$G$20),"Y",IF(AND(H632&gt;='Intersection Mileposts'!$F$21,H632&lt;='Intersection Mileposts'!$G$21),"Y",IF(AND(H632&gt;='Intersection Mileposts'!$F$22,H632&lt;='Intersection Mileposts'!$G$22),"Y",IF(AND(H632&gt;='Intersection Mileposts'!$F$23,H632&lt;='Intersection Mileposts'!$G$23),"Y",IF(AND(H632&gt;='Intersection Mileposts'!$F$24,H632&lt;='Intersection Mileposts'!$G$24),"Y",IF(AND(H632&gt;='Intersection Mileposts'!$F$25,H632&lt;='Intersection Mileposts'!$G$25),"Y",IF(AND(H632&gt;='Intersection Mileposts'!$F$26,H632&lt;='Intersection Mileposts'!$G$26),"Y",IF(AND(H632&gt;='Intersection Mileposts'!$F$27,H632&lt;='Intersection Mileposts'!$G$27),"Y",IF(AND(H632&gt;='Intersection Mileposts'!$F$28,H632&lt;='Intersection Mileposts'!$G$28),"Y",IF(AND(H632&gt;='Intersection Mileposts'!$F$29,H632&lt;='Intersection Mileposts'!$G$29),"Y", IF(AND(H632&gt;='Intersection Mileposts'!$F$30,H632&lt;='Intersection Mileposts'!$G$30),"Y",IF(AND(H632&gt;='Intersection Mileposts'!$F$31,H632&lt;='Intersection Mileposts'!$G$31),"Y",IF(AND(H632&gt;='Intersection Mileposts'!$F$32,H632&lt;='Intersection Mileposts'!$G$32),"Y",IF(AND(H632&gt;='Intersection Mileposts'!$F$33,H632&lt;='Intersection Mileposts'!$G$33),"Y",IF(AND(H632&gt;='Intersection Mileposts'!$F$34,H632&lt;='Intersection Mileposts'!$G$34),"Y",IF(AND(H632&gt;='Intersection Mileposts'!$F$35,H632&lt;='Intersection Mileposts'!$G$35),"Y",IF(AND(H632&gt;='Intersection Mileposts'!$F$36,H632&lt;='Intersection Mileposts'!$G$36),"Y",IF(AND(H632&gt;='Intersection Mileposts'!$F$37,H632&lt;='Intersection Mileposts'!$G$37),"Y",IF(AND(H632&gt;='Intersection Mileposts'!$F$38,H632&lt;='Intersection Mileposts'!$G$38),"Y",IF(AND(H632&gt;='Intersection Mileposts'!$F$39,H632&lt;='Intersection Mileposts'!$G$39),"Y","N"))))))))))))))))))))))))))))))))))))</f>
        <v/>
      </c>
    </row>
    <row r="633" spans="1:46" x14ac:dyDescent="0.35">
      <c r="A633" s="271"/>
      <c r="B633" s="269"/>
      <c r="C633" s="270"/>
      <c r="D633" s="270"/>
      <c r="E633" s="270"/>
      <c r="F633" s="270"/>
      <c r="G633" s="272"/>
      <c r="H633" s="273"/>
      <c r="I633" s="271"/>
      <c r="J633" s="268"/>
      <c r="K633" s="268"/>
      <c r="L633" s="274"/>
      <c r="M633" s="275"/>
      <c r="N633" s="276"/>
      <c r="P633" s="291" t="str">
        <f>IF(R633 = "", "", COUNT($R$4:R633))</f>
        <v/>
      </c>
      <c r="Q633" s="291" t="str">
        <f t="shared" si="73"/>
        <v/>
      </c>
      <c r="R633" s="292" t="str">
        <f t="shared" si="74"/>
        <v/>
      </c>
      <c r="S633" s="293" t="str">
        <f t="shared" si="76"/>
        <v/>
      </c>
      <c r="T633" s="294" t="str">
        <f t="shared" si="77"/>
        <v/>
      </c>
      <c r="U633" s="295" t="str">
        <f t="shared" si="78"/>
        <v/>
      </c>
      <c r="V633" s="296" t="str">
        <f t="shared" si="79"/>
        <v/>
      </c>
      <c r="W633" s="8"/>
      <c r="AR633" s="2" t="str">
        <f t="shared" si="80"/>
        <v/>
      </c>
      <c r="AS633" s="2" t="str">
        <f t="shared" si="75"/>
        <v/>
      </c>
      <c r="AT633" s="2" t="str">
        <f>IF(AR633="","",IF(AND(H633&gt;='Intersection Mileposts'!$F$5,H633&lt;='Intersection Mileposts'!$G$5),"Y",IF(AND(H633&gt;='Intersection Mileposts'!$F$6,H633&lt;='Intersection Mileposts'!$G$6),"Y",IF(AND(H633&gt;='Intersection Mileposts'!$F$7,H633&lt;='Intersection Mileposts'!$G$7),"Y",IF(AND(H633&gt;='Intersection Mileposts'!$F$8,H633&lt;='Intersection Mileposts'!$G$8),"Y",IF(AND(H633&gt;='Intersection Mileposts'!$F$9,H633&lt;='Intersection Mileposts'!$G$9),"Y",IF(AND(H633&gt;='Intersection Mileposts'!$F$10,H633&lt;='Intersection Mileposts'!$G$10),"Y",IF(AND(H633&gt;='Intersection Mileposts'!$F$11,H633&lt;='Intersection Mileposts'!$G$11),"Y",IF(AND(H633&gt;='Intersection Mileposts'!$F$12,H633&lt;='Intersection Mileposts'!$G$12),"Y",IF(AND(H633&gt;='Intersection Mileposts'!$F$13,H633&lt;='Intersection Mileposts'!$G$13),"Y",IF(AND(H633&gt;='Intersection Mileposts'!$F$14,H633&lt;='Intersection Mileposts'!$G$14),"Y",IF(AND(H633&gt;='Intersection Mileposts'!$F$15,H633&lt;='Intersection Mileposts'!$G$15),"Y",IF(AND(H633&gt;='Intersection Mileposts'!$F$16,H633&lt;='Intersection Mileposts'!$G$16),"Y",IF(AND(H633&gt;='Intersection Mileposts'!$F$17,H633&lt;='Intersection Mileposts'!$G$17),"Y",IF(AND(H633&gt;='Intersection Mileposts'!$F$18,H633&lt;='Intersection Mileposts'!$G$18),"Y",IF(AND(H633&gt;='Intersection Mileposts'!$F$19,H633&lt;='Intersection Mileposts'!$G$19),"Y",IF(AND(H633&gt;='Intersection Mileposts'!$F$20,H633&lt;='Intersection Mileposts'!$G$20),"Y",IF(AND(H633&gt;='Intersection Mileposts'!$F$21,H633&lt;='Intersection Mileposts'!$G$21),"Y",IF(AND(H633&gt;='Intersection Mileposts'!$F$22,H633&lt;='Intersection Mileposts'!$G$22),"Y",IF(AND(H633&gt;='Intersection Mileposts'!$F$23,H633&lt;='Intersection Mileposts'!$G$23),"Y",IF(AND(H633&gt;='Intersection Mileposts'!$F$24,H633&lt;='Intersection Mileposts'!$G$24),"Y",IF(AND(H633&gt;='Intersection Mileposts'!$F$25,H633&lt;='Intersection Mileposts'!$G$25),"Y",IF(AND(H633&gt;='Intersection Mileposts'!$F$26,H633&lt;='Intersection Mileposts'!$G$26),"Y",IF(AND(H633&gt;='Intersection Mileposts'!$F$27,H633&lt;='Intersection Mileposts'!$G$27),"Y",IF(AND(H633&gt;='Intersection Mileposts'!$F$28,H633&lt;='Intersection Mileposts'!$G$28),"Y",IF(AND(H633&gt;='Intersection Mileposts'!$F$29,H633&lt;='Intersection Mileposts'!$G$29),"Y", IF(AND(H633&gt;='Intersection Mileposts'!$F$30,H633&lt;='Intersection Mileposts'!$G$30),"Y",IF(AND(H633&gt;='Intersection Mileposts'!$F$31,H633&lt;='Intersection Mileposts'!$G$31),"Y",IF(AND(H633&gt;='Intersection Mileposts'!$F$32,H633&lt;='Intersection Mileposts'!$G$32),"Y",IF(AND(H633&gt;='Intersection Mileposts'!$F$33,H633&lt;='Intersection Mileposts'!$G$33),"Y",IF(AND(H633&gt;='Intersection Mileposts'!$F$34,H633&lt;='Intersection Mileposts'!$G$34),"Y",IF(AND(H633&gt;='Intersection Mileposts'!$F$35,H633&lt;='Intersection Mileposts'!$G$35),"Y",IF(AND(H633&gt;='Intersection Mileposts'!$F$36,H633&lt;='Intersection Mileposts'!$G$36),"Y",IF(AND(H633&gt;='Intersection Mileposts'!$F$37,H633&lt;='Intersection Mileposts'!$G$37),"Y",IF(AND(H633&gt;='Intersection Mileposts'!$F$38,H633&lt;='Intersection Mileposts'!$G$38),"Y",IF(AND(H633&gt;='Intersection Mileposts'!$F$39,H633&lt;='Intersection Mileposts'!$G$39),"Y","N"))))))))))))))))))))))))))))))))))))</f>
        <v/>
      </c>
    </row>
    <row r="634" spans="1:46" x14ac:dyDescent="0.35">
      <c r="A634" s="271"/>
      <c r="B634" s="269"/>
      <c r="C634" s="270"/>
      <c r="D634" s="270"/>
      <c r="E634" s="270"/>
      <c r="F634" s="270"/>
      <c r="G634" s="272"/>
      <c r="H634" s="273"/>
      <c r="I634" s="271"/>
      <c r="J634" s="268"/>
      <c r="K634" s="268"/>
      <c r="L634" s="274"/>
      <c r="M634" s="275"/>
      <c r="N634" s="276"/>
      <c r="P634" s="291" t="str">
        <f>IF(R634 = "", "", COUNT($R$4:R634))</f>
        <v/>
      </c>
      <c r="Q634" s="291" t="str">
        <f t="shared" si="73"/>
        <v/>
      </c>
      <c r="R634" s="292" t="str">
        <f t="shared" si="74"/>
        <v/>
      </c>
      <c r="S634" s="293" t="str">
        <f t="shared" si="76"/>
        <v/>
      </c>
      <c r="T634" s="294" t="str">
        <f t="shared" si="77"/>
        <v/>
      </c>
      <c r="U634" s="295" t="str">
        <f t="shared" si="78"/>
        <v/>
      </c>
      <c r="V634" s="296" t="str">
        <f t="shared" si="79"/>
        <v/>
      </c>
      <c r="W634" s="8"/>
      <c r="AR634" s="2" t="str">
        <f t="shared" si="80"/>
        <v/>
      </c>
      <c r="AS634" s="2" t="str">
        <f t="shared" si="75"/>
        <v/>
      </c>
      <c r="AT634" s="2" t="str">
        <f>IF(AR634="","",IF(AND(H634&gt;='Intersection Mileposts'!$F$5,H634&lt;='Intersection Mileposts'!$G$5),"Y",IF(AND(H634&gt;='Intersection Mileposts'!$F$6,H634&lt;='Intersection Mileposts'!$G$6),"Y",IF(AND(H634&gt;='Intersection Mileposts'!$F$7,H634&lt;='Intersection Mileposts'!$G$7),"Y",IF(AND(H634&gt;='Intersection Mileposts'!$F$8,H634&lt;='Intersection Mileposts'!$G$8),"Y",IF(AND(H634&gt;='Intersection Mileposts'!$F$9,H634&lt;='Intersection Mileposts'!$G$9),"Y",IF(AND(H634&gt;='Intersection Mileposts'!$F$10,H634&lt;='Intersection Mileposts'!$G$10),"Y",IF(AND(H634&gt;='Intersection Mileposts'!$F$11,H634&lt;='Intersection Mileposts'!$G$11),"Y",IF(AND(H634&gt;='Intersection Mileposts'!$F$12,H634&lt;='Intersection Mileposts'!$G$12),"Y",IF(AND(H634&gt;='Intersection Mileposts'!$F$13,H634&lt;='Intersection Mileposts'!$G$13),"Y",IF(AND(H634&gt;='Intersection Mileposts'!$F$14,H634&lt;='Intersection Mileposts'!$G$14),"Y",IF(AND(H634&gt;='Intersection Mileposts'!$F$15,H634&lt;='Intersection Mileposts'!$G$15),"Y",IF(AND(H634&gt;='Intersection Mileposts'!$F$16,H634&lt;='Intersection Mileposts'!$G$16),"Y",IF(AND(H634&gt;='Intersection Mileposts'!$F$17,H634&lt;='Intersection Mileposts'!$G$17),"Y",IF(AND(H634&gt;='Intersection Mileposts'!$F$18,H634&lt;='Intersection Mileposts'!$G$18),"Y",IF(AND(H634&gt;='Intersection Mileposts'!$F$19,H634&lt;='Intersection Mileposts'!$G$19),"Y",IF(AND(H634&gt;='Intersection Mileposts'!$F$20,H634&lt;='Intersection Mileposts'!$G$20),"Y",IF(AND(H634&gt;='Intersection Mileposts'!$F$21,H634&lt;='Intersection Mileposts'!$G$21),"Y",IF(AND(H634&gt;='Intersection Mileposts'!$F$22,H634&lt;='Intersection Mileposts'!$G$22),"Y",IF(AND(H634&gt;='Intersection Mileposts'!$F$23,H634&lt;='Intersection Mileposts'!$G$23),"Y",IF(AND(H634&gt;='Intersection Mileposts'!$F$24,H634&lt;='Intersection Mileposts'!$G$24),"Y",IF(AND(H634&gt;='Intersection Mileposts'!$F$25,H634&lt;='Intersection Mileposts'!$G$25),"Y",IF(AND(H634&gt;='Intersection Mileposts'!$F$26,H634&lt;='Intersection Mileposts'!$G$26),"Y",IF(AND(H634&gt;='Intersection Mileposts'!$F$27,H634&lt;='Intersection Mileposts'!$G$27),"Y",IF(AND(H634&gt;='Intersection Mileposts'!$F$28,H634&lt;='Intersection Mileposts'!$G$28),"Y",IF(AND(H634&gt;='Intersection Mileposts'!$F$29,H634&lt;='Intersection Mileposts'!$G$29),"Y", IF(AND(H634&gt;='Intersection Mileposts'!$F$30,H634&lt;='Intersection Mileposts'!$G$30),"Y",IF(AND(H634&gt;='Intersection Mileposts'!$F$31,H634&lt;='Intersection Mileposts'!$G$31),"Y",IF(AND(H634&gt;='Intersection Mileposts'!$F$32,H634&lt;='Intersection Mileposts'!$G$32),"Y",IF(AND(H634&gt;='Intersection Mileposts'!$F$33,H634&lt;='Intersection Mileposts'!$G$33),"Y",IF(AND(H634&gt;='Intersection Mileposts'!$F$34,H634&lt;='Intersection Mileposts'!$G$34),"Y",IF(AND(H634&gt;='Intersection Mileposts'!$F$35,H634&lt;='Intersection Mileposts'!$G$35),"Y",IF(AND(H634&gt;='Intersection Mileposts'!$F$36,H634&lt;='Intersection Mileposts'!$G$36),"Y",IF(AND(H634&gt;='Intersection Mileposts'!$F$37,H634&lt;='Intersection Mileposts'!$G$37),"Y",IF(AND(H634&gt;='Intersection Mileposts'!$F$38,H634&lt;='Intersection Mileposts'!$G$38),"Y",IF(AND(H634&gt;='Intersection Mileposts'!$F$39,H634&lt;='Intersection Mileposts'!$G$39),"Y","N"))))))))))))))))))))))))))))))))))))</f>
        <v/>
      </c>
    </row>
    <row r="635" spans="1:46" x14ac:dyDescent="0.35">
      <c r="A635" s="271"/>
      <c r="B635" s="269"/>
      <c r="C635" s="270"/>
      <c r="D635" s="270"/>
      <c r="E635" s="270"/>
      <c r="F635" s="270"/>
      <c r="G635" s="272"/>
      <c r="H635" s="273"/>
      <c r="I635" s="271"/>
      <c r="J635" s="268"/>
      <c r="K635" s="268"/>
      <c r="L635" s="274"/>
      <c r="M635" s="275"/>
      <c r="N635" s="276"/>
      <c r="P635" s="291" t="str">
        <f>IF(R635 = "", "", COUNT($R$4:R635))</f>
        <v/>
      </c>
      <c r="Q635" s="291" t="str">
        <f t="shared" si="73"/>
        <v/>
      </c>
      <c r="R635" s="292" t="str">
        <f t="shared" si="74"/>
        <v/>
      </c>
      <c r="S635" s="293" t="str">
        <f t="shared" si="76"/>
        <v/>
      </c>
      <c r="T635" s="294" t="str">
        <f t="shared" si="77"/>
        <v/>
      </c>
      <c r="U635" s="295" t="str">
        <f t="shared" si="78"/>
        <v/>
      </c>
      <c r="V635" s="296" t="str">
        <f t="shared" si="79"/>
        <v/>
      </c>
      <c r="W635" s="8"/>
      <c r="AR635" s="2" t="str">
        <f t="shared" si="80"/>
        <v/>
      </c>
      <c r="AS635" s="2" t="str">
        <f t="shared" si="75"/>
        <v/>
      </c>
      <c r="AT635" s="2" t="str">
        <f>IF(AR635="","",IF(AND(H635&gt;='Intersection Mileposts'!$F$5,H635&lt;='Intersection Mileposts'!$G$5),"Y",IF(AND(H635&gt;='Intersection Mileposts'!$F$6,H635&lt;='Intersection Mileposts'!$G$6),"Y",IF(AND(H635&gt;='Intersection Mileposts'!$F$7,H635&lt;='Intersection Mileposts'!$G$7),"Y",IF(AND(H635&gt;='Intersection Mileposts'!$F$8,H635&lt;='Intersection Mileposts'!$G$8),"Y",IF(AND(H635&gt;='Intersection Mileposts'!$F$9,H635&lt;='Intersection Mileposts'!$G$9),"Y",IF(AND(H635&gt;='Intersection Mileposts'!$F$10,H635&lt;='Intersection Mileposts'!$G$10),"Y",IF(AND(H635&gt;='Intersection Mileposts'!$F$11,H635&lt;='Intersection Mileposts'!$G$11),"Y",IF(AND(H635&gt;='Intersection Mileposts'!$F$12,H635&lt;='Intersection Mileposts'!$G$12),"Y",IF(AND(H635&gt;='Intersection Mileposts'!$F$13,H635&lt;='Intersection Mileposts'!$G$13),"Y",IF(AND(H635&gt;='Intersection Mileposts'!$F$14,H635&lt;='Intersection Mileposts'!$G$14),"Y",IF(AND(H635&gt;='Intersection Mileposts'!$F$15,H635&lt;='Intersection Mileposts'!$G$15),"Y",IF(AND(H635&gt;='Intersection Mileposts'!$F$16,H635&lt;='Intersection Mileposts'!$G$16),"Y",IF(AND(H635&gt;='Intersection Mileposts'!$F$17,H635&lt;='Intersection Mileposts'!$G$17),"Y",IF(AND(H635&gt;='Intersection Mileposts'!$F$18,H635&lt;='Intersection Mileposts'!$G$18),"Y",IF(AND(H635&gt;='Intersection Mileposts'!$F$19,H635&lt;='Intersection Mileposts'!$G$19),"Y",IF(AND(H635&gt;='Intersection Mileposts'!$F$20,H635&lt;='Intersection Mileposts'!$G$20),"Y",IF(AND(H635&gt;='Intersection Mileposts'!$F$21,H635&lt;='Intersection Mileposts'!$G$21),"Y",IF(AND(H635&gt;='Intersection Mileposts'!$F$22,H635&lt;='Intersection Mileposts'!$G$22),"Y",IF(AND(H635&gt;='Intersection Mileposts'!$F$23,H635&lt;='Intersection Mileposts'!$G$23),"Y",IF(AND(H635&gt;='Intersection Mileposts'!$F$24,H635&lt;='Intersection Mileposts'!$G$24),"Y",IF(AND(H635&gt;='Intersection Mileposts'!$F$25,H635&lt;='Intersection Mileposts'!$G$25),"Y",IF(AND(H635&gt;='Intersection Mileposts'!$F$26,H635&lt;='Intersection Mileposts'!$G$26),"Y",IF(AND(H635&gt;='Intersection Mileposts'!$F$27,H635&lt;='Intersection Mileposts'!$G$27),"Y",IF(AND(H635&gt;='Intersection Mileposts'!$F$28,H635&lt;='Intersection Mileposts'!$G$28),"Y",IF(AND(H635&gt;='Intersection Mileposts'!$F$29,H635&lt;='Intersection Mileposts'!$G$29),"Y", IF(AND(H635&gt;='Intersection Mileposts'!$F$30,H635&lt;='Intersection Mileposts'!$G$30),"Y",IF(AND(H635&gt;='Intersection Mileposts'!$F$31,H635&lt;='Intersection Mileposts'!$G$31),"Y",IF(AND(H635&gt;='Intersection Mileposts'!$F$32,H635&lt;='Intersection Mileposts'!$G$32),"Y",IF(AND(H635&gt;='Intersection Mileposts'!$F$33,H635&lt;='Intersection Mileposts'!$G$33),"Y",IF(AND(H635&gt;='Intersection Mileposts'!$F$34,H635&lt;='Intersection Mileposts'!$G$34),"Y",IF(AND(H635&gt;='Intersection Mileposts'!$F$35,H635&lt;='Intersection Mileposts'!$G$35),"Y",IF(AND(H635&gt;='Intersection Mileposts'!$F$36,H635&lt;='Intersection Mileposts'!$G$36),"Y",IF(AND(H635&gt;='Intersection Mileposts'!$F$37,H635&lt;='Intersection Mileposts'!$G$37),"Y",IF(AND(H635&gt;='Intersection Mileposts'!$F$38,H635&lt;='Intersection Mileposts'!$G$38),"Y",IF(AND(H635&gt;='Intersection Mileposts'!$F$39,H635&lt;='Intersection Mileposts'!$G$39),"Y","N"))))))))))))))))))))))))))))))))))))</f>
        <v/>
      </c>
    </row>
    <row r="636" spans="1:46" x14ac:dyDescent="0.35">
      <c r="A636" s="271"/>
      <c r="B636" s="269"/>
      <c r="C636" s="270"/>
      <c r="D636" s="270"/>
      <c r="E636" s="270"/>
      <c r="F636" s="270"/>
      <c r="G636" s="272"/>
      <c r="H636" s="273"/>
      <c r="I636" s="271"/>
      <c r="J636" s="268"/>
      <c r="K636" s="268"/>
      <c r="L636" s="274"/>
      <c r="M636" s="275"/>
      <c r="N636" s="276"/>
      <c r="P636" s="291" t="str">
        <f>IF(R636 = "", "", COUNT($R$4:R636))</f>
        <v/>
      </c>
      <c r="Q636" s="291" t="str">
        <f t="shared" si="73"/>
        <v/>
      </c>
      <c r="R636" s="292" t="str">
        <f t="shared" si="74"/>
        <v/>
      </c>
      <c r="S636" s="293" t="str">
        <f t="shared" si="76"/>
        <v/>
      </c>
      <c r="T636" s="294" t="str">
        <f t="shared" si="77"/>
        <v/>
      </c>
      <c r="U636" s="295" t="str">
        <f t="shared" si="78"/>
        <v/>
      </c>
      <c r="V636" s="296" t="str">
        <f t="shared" si="79"/>
        <v/>
      </c>
      <c r="W636" s="8"/>
      <c r="AR636" s="2" t="str">
        <f t="shared" si="80"/>
        <v/>
      </c>
      <c r="AS636" s="2" t="str">
        <f t="shared" si="75"/>
        <v/>
      </c>
      <c r="AT636" s="2" t="str">
        <f>IF(AR636="","",IF(AND(H636&gt;='Intersection Mileposts'!$F$5,H636&lt;='Intersection Mileposts'!$G$5),"Y",IF(AND(H636&gt;='Intersection Mileposts'!$F$6,H636&lt;='Intersection Mileposts'!$G$6),"Y",IF(AND(H636&gt;='Intersection Mileposts'!$F$7,H636&lt;='Intersection Mileposts'!$G$7),"Y",IF(AND(H636&gt;='Intersection Mileposts'!$F$8,H636&lt;='Intersection Mileposts'!$G$8),"Y",IF(AND(H636&gt;='Intersection Mileposts'!$F$9,H636&lt;='Intersection Mileposts'!$G$9),"Y",IF(AND(H636&gt;='Intersection Mileposts'!$F$10,H636&lt;='Intersection Mileposts'!$G$10),"Y",IF(AND(H636&gt;='Intersection Mileposts'!$F$11,H636&lt;='Intersection Mileposts'!$G$11),"Y",IF(AND(H636&gt;='Intersection Mileposts'!$F$12,H636&lt;='Intersection Mileposts'!$G$12),"Y",IF(AND(H636&gt;='Intersection Mileposts'!$F$13,H636&lt;='Intersection Mileposts'!$G$13),"Y",IF(AND(H636&gt;='Intersection Mileposts'!$F$14,H636&lt;='Intersection Mileposts'!$G$14),"Y",IF(AND(H636&gt;='Intersection Mileposts'!$F$15,H636&lt;='Intersection Mileposts'!$G$15),"Y",IF(AND(H636&gt;='Intersection Mileposts'!$F$16,H636&lt;='Intersection Mileposts'!$G$16),"Y",IF(AND(H636&gt;='Intersection Mileposts'!$F$17,H636&lt;='Intersection Mileposts'!$G$17),"Y",IF(AND(H636&gt;='Intersection Mileposts'!$F$18,H636&lt;='Intersection Mileposts'!$G$18),"Y",IF(AND(H636&gt;='Intersection Mileposts'!$F$19,H636&lt;='Intersection Mileposts'!$G$19),"Y",IF(AND(H636&gt;='Intersection Mileposts'!$F$20,H636&lt;='Intersection Mileposts'!$G$20),"Y",IF(AND(H636&gt;='Intersection Mileposts'!$F$21,H636&lt;='Intersection Mileposts'!$G$21),"Y",IF(AND(H636&gt;='Intersection Mileposts'!$F$22,H636&lt;='Intersection Mileposts'!$G$22),"Y",IF(AND(H636&gt;='Intersection Mileposts'!$F$23,H636&lt;='Intersection Mileposts'!$G$23),"Y",IF(AND(H636&gt;='Intersection Mileposts'!$F$24,H636&lt;='Intersection Mileposts'!$G$24),"Y",IF(AND(H636&gt;='Intersection Mileposts'!$F$25,H636&lt;='Intersection Mileposts'!$G$25),"Y",IF(AND(H636&gt;='Intersection Mileposts'!$F$26,H636&lt;='Intersection Mileposts'!$G$26),"Y",IF(AND(H636&gt;='Intersection Mileposts'!$F$27,H636&lt;='Intersection Mileposts'!$G$27),"Y",IF(AND(H636&gt;='Intersection Mileposts'!$F$28,H636&lt;='Intersection Mileposts'!$G$28),"Y",IF(AND(H636&gt;='Intersection Mileposts'!$F$29,H636&lt;='Intersection Mileposts'!$G$29),"Y", IF(AND(H636&gt;='Intersection Mileposts'!$F$30,H636&lt;='Intersection Mileposts'!$G$30),"Y",IF(AND(H636&gt;='Intersection Mileposts'!$F$31,H636&lt;='Intersection Mileposts'!$G$31),"Y",IF(AND(H636&gt;='Intersection Mileposts'!$F$32,H636&lt;='Intersection Mileposts'!$G$32),"Y",IF(AND(H636&gt;='Intersection Mileposts'!$F$33,H636&lt;='Intersection Mileposts'!$G$33),"Y",IF(AND(H636&gt;='Intersection Mileposts'!$F$34,H636&lt;='Intersection Mileposts'!$G$34),"Y",IF(AND(H636&gt;='Intersection Mileposts'!$F$35,H636&lt;='Intersection Mileposts'!$G$35),"Y",IF(AND(H636&gt;='Intersection Mileposts'!$F$36,H636&lt;='Intersection Mileposts'!$G$36),"Y",IF(AND(H636&gt;='Intersection Mileposts'!$F$37,H636&lt;='Intersection Mileposts'!$G$37),"Y",IF(AND(H636&gt;='Intersection Mileposts'!$F$38,H636&lt;='Intersection Mileposts'!$G$38),"Y",IF(AND(H636&gt;='Intersection Mileposts'!$F$39,H636&lt;='Intersection Mileposts'!$G$39),"Y","N"))))))))))))))))))))))))))))))))))))</f>
        <v/>
      </c>
    </row>
    <row r="637" spans="1:46" x14ac:dyDescent="0.35">
      <c r="A637" s="271"/>
      <c r="B637" s="269"/>
      <c r="C637" s="270"/>
      <c r="D637" s="270"/>
      <c r="E637" s="270"/>
      <c r="F637" s="270"/>
      <c r="G637" s="272"/>
      <c r="H637" s="273"/>
      <c r="I637" s="271"/>
      <c r="J637" s="268"/>
      <c r="K637" s="268"/>
      <c r="L637" s="274"/>
      <c r="M637" s="275"/>
      <c r="N637" s="276"/>
      <c r="P637" s="291" t="str">
        <f>IF(R637 = "", "", COUNT($R$4:R637))</f>
        <v/>
      </c>
      <c r="Q637" s="291" t="str">
        <f t="shared" si="73"/>
        <v/>
      </c>
      <c r="R637" s="292" t="str">
        <f t="shared" si="74"/>
        <v/>
      </c>
      <c r="S637" s="293" t="str">
        <f t="shared" si="76"/>
        <v/>
      </c>
      <c r="T637" s="294" t="str">
        <f t="shared" si="77"/>
        <v/>
      </c>
      <c r="U637" s="295" t="str">
        <f t="shared" si="78"/>
        <v/>
      </c>
      <c r="V637" s="296" t="str">
        <f t="shared" si="79"/>
        <v/>
      </c>
      <c r="W637" s="8"/>
      <c r="AR637" s="2" t="str">
        <f t="shared" si="80"/>
        <v/>
      </c>
      <c r="AS637" s="2" t="str">
        <f t="shared" si="75"/>
        <v/>
      </c>
      <c r="AT637" s="2" t="str">
        <f>IF(AR637="","",IF(AND(H637&gt;='Intersection Mileposts'!$F$5,H637&lt;='Intersection Mileposts'!$G$5),"Y",IF(AND(H637&gt;='Intersection Mileposts'!$F$6,H637&lt;='Intersection Mileposts'!$G$6),"Y",IF(AND(H637&gt;='Intersection Mileposts'!$F$7,H637&lt;='Intersection Mileposts'!$G$7),"Y",IF(AND(H637&gt;='Intersection Mileposts'!$F$8,H637&lt;='Intersection Mileposts'!$G$8),"Y",IF(AND(H637&gt;='Intersection Mileposts'!$F$9,H637&lt;='Intersection Mileposts'!$G$9),"Y",IF(AND(H637&gt;='Intersection Mileposts'!$F$10,H637&lt;='Intersection Mileposts'!$G$10),"Y",IF(AND(H637&gt;='Intersection Mileposts'!$F$11,H637&lt;='Intersection Mileposts'!$G$11),"Y",IF(AND(H637&gt;='Intersection Mileposts'!$F$12,H637&lt;='Intersection Mileposts'!$G$12),"Y",IF(AND(H637&gt;='Intersection Mileposts'!$F$13,H637&lt;='Intersection Mileposts'!$G$13),"Y",IF(AND(H637&gt;='Intersection Mileposts'!$F$14,H637&lt;='Intersection Mileposts'!$G$14),"Y",IF(AND(H637&gt;='Intersection Mileposts'!$F$15,H637&lt;='Intersection Mileposts'!$G$15),"Y",IF(AND(H637&gt;='Intersection Mileposts'!$F$16,H637&lt;='Intersection Mileposts'!$G$16),"Y",IF(AND(H637&gt;='Intersection Mileposts'!$F$17,H637&lt;='Intersection Mileposts'!$G$17),"Y",IF(AND(H637&gt;='Intersection Mileposts'!$F$18,H637&lt;='Intersection Mileposts'!$G$18),"Y",IF(AND(H637&gt;='Intersection Mileposts'!$F$19,H637&lt;='Intersection Mileposts'!$G$19),"Y",IF(AND(H637&gt;='Intersection Mileposts'!$F$20,H637&lt;='Intersection Mileposts'!$G$20),"Y",IF(AND(H637&gt;='Intersection Mileposts'!$F$21,H637&lt;='Intersection Mileposts'!$G$21),"Y",IF(AND(H637&gt;='Intersection Mileposts'!$F$22,H637&lt;='Intersection Mileposts'!$G$22),"Y",IF(AND(H637&gt;='Intersection Mileposts'!$F$23,H637&lt;='Intersection Mileposts'!$G$23),"Y",IF(AND(H637&gt;='Intersection Mileposts'!$F$24,H637&lt;='Intersection Mileposts'!$G$24),"Y",IF(AND(H637&gt;='Intersection Mileposts'!$F$25,H637&lt;='Intersection Mileposts'!$G$25),"Y",IF(AND(H637&gt;='Intersection Mileposts'!$F$26,H637&lt;='Intersection Mileposts'!$G$26),"Y",IF(AND(H637&gt;='Intersection Mileposts'!$F$27,H637&lt;='Intersection Mileposts'!$G$27),"Y",IF(AND(H637&gt;='Intersection Mileposts'!$F$28,H637&lt;='Intersection Mileposts'!$G$28),"Y",IF(AND(H637&gt;='Intersection Mileposts'!$F$29,H637&lt;='Intersection Mileposts'!$G$29),"Y", IF(AND(H637&gt;='Intersection Mileposts'!$F$30,H637&lt;='Intersection Mileposts'!$G$30),"Y",IF(AND(H637&gt;='Intersection Mileposts'!$F$31,H637&lt;='Intersection Mileposts'!$G$31),"Y",IF(AND(H637&gt;='Intersection Mileposts'!$F$32,H637&lt;='Intersection Mileposts'!$G$32),"Y",IF(AND(H637&gt;='Intersection Mileposts'!$F$33,H637&lt;='Intersection Mileposts'!$G$33),"Y",IF(AND(H637&gt;='Intersection Mileposts'!$F$34,H637&lt;='Intersection Mileposts'!$G$34),"Y",IF(AND(H637&gt;='Intersection Mileposts'!$F$35,H637&lt;='Intersection Mileposts'!$G$35),"Y",IF(AND(H637&gt;='Intersection Mileposts'!$F$36,H637&lt;='Intersection Mileposts'!$G$36),"Y",IF(AND(H637&gt;='Intersection Mileposts'!$F$37,H637&lt;='Intersection Mileposts'!$G$37),"Y",IF(AND(H637&gt;='Intersection Mileposts'!$F$38,H637&lt;='Intersection Mileposts'!$G$38),"Y",IF(AND(H637&gt;='Intersection Mileposts'!$F$39,H637&lt;='Intersection Mileposts'!$G$39),"Y","N"))))))))))))))))))))))))))))))))))))</f>
        <v/>
      </c>
    </row>
    <row r="638" spans="1:46" x14ac:dyDescent="0.35">
      <c r="A638" s="271"/>
      <c r="B638" s="269"/>
      <c r="C638" s="270"/>
      <c r="D638" s="270"/>
      <c r="E638" s="270"/>
      <c r="F638" s="270"/>
      <c r="G638" s="272"/>
      <c r="H638" s="273"/>
      <c r="I638" s="271"/>
      <c r="J638" s="268"/>
      <c r="K638" s="268"/>
      <c r="L638" s="274"/>
      <c r="M638" s="275"/>
      <c r="N638" s="276"/>
      <c r="P638" s="291" t="str">
        <f>IF(R638 = "", "", COUNT($R$4:R638))</f>
        <v/>
      </c>
      <c r="Q638" s="291" t="str">
        <f t="shared" si="73"/>
        <v/>
      </c>
      <c r="R638" s="292" t="str">
        <f t="shared" si="74"/>
        <v/>
      </c>
      <c r="S638" s="293" t="str">
        <f t="shared" si="76"/>
        <v/>
      </c>
      <c r="T638" s="294" t="str">
        <f t="shared" si="77"/>
        <v/>
      </c>
      <c r="U638" s="295" t="str">
        <f t="shared" si="78"/>
        <v/>
      </c>
      <c r="V638" s="296" t="str">
        <f t="shared" si="79"/>
        <v/>
      </c>
      <c r="W638" s="8"/>
      <c r="AR638" s="2" t="str">
        <f t="shared" si="80"/>
        <v/>
      </c>
      <c r="AS638" s="2" t="str">
        <f t="shared" si="75"/>
        <v/>
      </c>
      <c r="AT638" s="2" t="str">
        <f>IF(AR638="","",IF(AND(H638&gt;='Intersection Mileposts'!$F$5,H638&lt;='Intersection Mileposts'!$G$5),"Y",IF(AND(H638&gt;='Intersection Mileposts'!$F$6,H638&lt;='Intersection Mileposts'!$G$6),"Y",IF(AND(H638&gt;='Intersection Mileposts'!$F$7,H638&lt;='Intersection Mileposts'!$G$7),"Y",IF(AND(H638&gt;='Intersection Mileposts'!$F$8,H638&lt;='Intersection Mileposts'!$G$8),"Y",IF(AND(H638&gt;='Intersection Mileposts'!$F$9,H638&lt;='Intersection Mileposts'!$G$9),"Y",IF(AND(H638&gt;='Intersection Mileposts'!$F$10,H638&lt;='Intersection Mileposts'!$G$10),"Y",IF(AND(H638&gt;='Intersection Mileposts'!$F$11,H638&lt;='Intersection Mileposts'!$G$11),"Y",IF(AND(H638&gt;='Intersection Mileposts'!$F$12,H638&lt;='Intersection Mileposts'!$G$12),"Y",IF(AND(H638&gt;='Intersection Mileposts'!$F$13,H638&lt;='Intersection Mileposts'!$G$13),"Y",IF(AND(H638&gt;='Intersection Mileposts'!$F$14,H638&lt;='Intersection Mileposts'!$G$14),"Y",IF(AND(H638&gt;='Intersection Mileposts'!$F$15,H638&lt;='Intersection Mileposts'!$G$15),"Y",IF(AND(H638&gt;='Intersection Mileposts'!$F$16,H638&lt;='Intersection Mileposts'!$G$16),"Y",IF(AND(H638&gt;='Intersection Mileposts'!$F$17,H638&lt;='Intersection Mileposts'!$G$17),"Y",IF(AND(H638&gt;='Intersection Mileposts'!$F$18,H638&lt;='Intersection Mileposts'!$G$18),"Y",IF(AND(H638&gt;='Intersection Mileposts'!$F$19,H638&lt;='Intersection Mileposts'!$G$19),"Y",IF(AND(H638&gt;='Intersection Mileposts'!$F$20,H638&lt;='Intersection Mileposts'!$G$20),"Y",IF(AND(H638&gt;='Intersection Mileposts'!$F$21,H638&lt;='Intersection Mileposts'!$G$21),"Y",IF(AND(H638&gt;='Intersection Mileposts'!$F$22,H638&lt;='Intersection Mileposts'!$G$22),"Y",IF(AND(H638&gt;='Intersection Mileposts'!$F$23,H638&lt;='Intersection Mileposts'!$G$23),"Y",IF(AND(H638&gt;='Intersection Mileposts'!$F$24,H638&lt;='Intersection Mileposts'!$G$24),"Y",IF(AND(H638&gt;='Intersection Mileposts'!$F$25,H638&lt;='Intersection Mileposts'!$G$25),"Y",IF(AND(H638&gt;='Intersection Mileposts'!$F$26,H638&lt;='Intersection Mileposts'!$G$26),"Y",IF(AND(H638&gt;='Intersection Mileposts'!$F$27,H638&lt;='Intersection Mileposts'!$G$27),"Y",IF(AND(H638&gt;='Intersection Mileposts'!$F$28,H638&lt;='Intersection Mileposts'!$G$28),"Y",IF(AND(H638&gt;='Intersection Mileposts'!$F$29,H638&lt;='Intersection Mileposts'!$G$29),"Y", IF(AND(H638&gt;='Intersection Mileposts'!$F$30,H638&lt;='Intersection Mileposts'!$G$30),"Y",IF(AND(H638&gt;='Intersection Mileposts'!$F$31,H638&lt;='Intersection Mileposts'!$G$31),"Y",IF(AND(H638&gt;='Intersection Mileposts'!$F$32,H638&lt;='Intersection Mileposts'!$G$32),"Y",IF(AND(H638&gt;='Intersection Mileposts'!$F$33,H638&lt;='Intersection Mileposts'!$G$33),"Y",IF(AND(H638&gt;='Intersection Mileposts'!$F$34,H638&lt;='Intersection Mileposts'!$G$34),"Y",IF(AND(H638&gt;='Intersection Mileposts'!$F$35,H638&lt;='Intersection Mileposts'!$G$35),"Y",IF(AND(H638&gt;='Intersection Mileposts'!$F$36,H638&lt;='Intersection Mileposts'!$G$36),"Y",IF(AND(H638&gt;='Intersection Mileposts'!$F$37,H638&lt;='Intersection Mileposts'!$G$37),"Y",IF(AND(H638&gt;='Intersection Mileposts'!$F$38,H638&lt;='Intersection Mileposts'!$G$38),"Y",IF(AND(H638&gt;='Intersection Mileposts'!$F$39,H638&lt;='Intersection Mileposts'!$G$39),"Y","N"))))))))))))))))))))))))))))))))))))</f>
        <v/>
      </c>
    </row>
    <row r="639" spans="1:46" x14ac:dyDescent="0.35">
      <c r="A639" s="271"/>
      <c r="B639" s="269"/>
      <c r="C639" s="270"/>
      <c r="D639" s="270"/>
      <c r="E639" s="270"/>
      <c r="F639" s="270"/>
      <c r="G639" s="272"/>
      <c r="H639" s="273"/>
      <c r="I639" s="271"/>
      <c r="J639" s="268"/>
      <c r="K639" s="268"/>
      <c r="L639" s="274"/>
      <c r="M639" s="275"/>
      <c r="N639" s="276"/>
      <c r="P639" s="291" t="str">
        <f>IF(R639 = "", "", COUNT($R$4:R639))</f>
        <v/>
      </c>
      <c r="Q639" s="291" t="str">
        <f t="shared" si="73"/>
        <v/>
      </c>
      <c r="R639" s="292" t="str">
        <f t="shared" si="74"/>
        <v/>
      </c>
      <c r="S639" s="293" t="str">
        <f t="shared" si="76"/>
        <v/>
      </c>
      <c r="T639" s="294" t="str">
        <f t="shared" si="77"/>
        <v/>
      </c>
      <c r="U639" s="295" t="str">
        <f t="shared" si="78"/>
        <v/>
      </c>
      <c r="V639" s="296" t="str">
        <f t="shared" si="79"/>
        <v/>
      </c>
      <c r="W639" s="8"/>
      <c r="AR639" s="2" t="str">
        <f t="shared" si="80"/>
        <v/>
      </c>
      <c r="AS639" s="2" t="str">
        <f t="shared" si="75"/>
        <v/>
      </c>
      <c r="AT639" s="2" t="str">
        <f>IF(AR639="","",IF(AND(H639&gt;='Intersection Mileposts'!$F$5,H639&lt;='Intersection Mileposts'!$G$5),"Y",IF(AND(H639&gt;='Intersection Mileposts'!$F$6,H639&lt;='Intersection Mileposts'!$G$6),"Y",IF(AND(H639&gt;='Intersection Mileposts'!$F$7,H639&lt;='Intersection Mileposts'!$G$7),"Y",IF(AND(H639&gt;='Intersection Mileposts'!$F$8,H639&lt;='Intersection Mileposts'!$G$8),"Y",IF(AND(H639&gt;='Intersection Mileposts'!$F$9,H639&lt;='Intersection Mileposts'!$G$9),"Y",IF(AND(H639&gt;='Intersection Mileposts'!$F$10,H639&lt;='Intersection Mileposts'!$G$10),"Y",IF(AND(H639&gt;='Intersection Mileposts'!$F$11,H639&lt;='Intersection Mileposts'!$G$11),"Y",IF(AND(H639&gt;='Intersection Mileposts'!$F$12,H639&lt;='Intersection Mileposts'!$G$12),"Y",IF(AND(H639&gt;='Intersection Mileposts'!$F$13,H639&lt;='Intersection Mileposts'!$G$13),"Y",IF(AND(H639&gt;='Intersection Mileposts'!$F$14,H639&lt;='Intersection Mileposts'!$G$14),"Y",IF(AND(H639&gt;='Intersection Mileposts'!$F$15,H639&lt;='Intersection Mileposts'!$G$15),"Y",IF(AND(H639&gt;='Intersection Mileposts'!$F$16,H639&lt;='Intersection Mileposts'!$G$16),"Y",IF(AND(H639&gt;='Intersection Mileposts'!$F$17,H639&lt;='Intersection Mileposts'!$G$17),"Y",IF(AND(H639&gt;='Intersection Mileposts'!$F$18,H639&lt;='Intersection Mileposts'!$G$18),"Y",IF(AND(H639&gt;='Intersection Mileposts'!$F$19,H639&lt;='Intersection Mileposts'!$G$19),"Y",IF(AND(H639&gt;='Intersection Mileposts'!$F$20,H639&lt;='Intersection Mileposts'!$G$20),"Y",IF(AND(H639&gt;='Intersection Mileposts'!$F$21,H639&lt;='Intersection Mileposts'!$G$21),"Y",IF(AND(H639&gt;='Intersection Mileposts'!$F$22,H639&lt;='Intersection Mileposts'!$G$22),"Y",IF(AND(H639&gt;='Intersection Mileposts'!$F$23,H639&lt;='Intersection Mileposts'!$G$23),"Y",IF(AND(H639&gt;='Intersection Mileposts'!$F$24,H639&lt;='Intersection Mileposts'!$G$24),"Y",IF(AND(H639&gt;='Intersection Mileposts'!$F$25,H639&lt;='Intersection Mileposts'!$G$25),"Y",IF(AND(H639&gt;='Intersection Mileposts'!$F$26,H639&lt;='Intersection Mileposts'!$G$26),"Y",IF(AND(H639&gt;='Intersection Mileposts'!$F$27,H639&lt;='Intersection Mileposts'!$G$27),"Y",IF(AND(H639&gt;='Intersection Mileposts'!$F$28,H639&lt;='Intersection Mileposts'!$G$28),"Y",IF(AND(H639&gt;='Intersection Mileposts'!$F$29,H639&lt;='Intersection Mileposts'!$G$29),"Y", IF(AND(H639&gt;='Intersection Mileposts'!$F$30,H639&lt;='Intersection Mileposts'!$G$30),"Y",IF(AND(H639&gt;='Intersection Mileposts'!$F$31,H639&lt;='Intersection Mileposts'!$G$31),"Y",IF(AND(H639&gt;='Intersection Mileposts'!$F$32,H639&lt;='Intersection Mileposts'!$G$32),"Y",IF(AND(H639&gt;='Intersection Mileposts'!$F$33,H639&lt;='Intersection Mileposts'!$G$33),"Y",IF(AND(H639&gt;='Intersection Mileposts'!$F$34,H639&lt;='Intersection Mileposts'!$G$34),"Y",IF(AND(H639&gt;='Intersection Mileposts'!$F$35,H639&lt;='Intersection Mileposts'!$G$35),"Y",IF(AND(H639&gt;='Intersection Mileposts'!$F$36,H639&lt;='Intersection Mileposts'!$G$36),"Y",IF(AND(H639&gt;='Intersection Mileposts'!$F$37,H639&lt;='Intersection Mileposts'!$G$37),"Y",IF(AND(H639&gt;='Intersection Mileposts'!$F$38,H639&lt;='Intersection Mileposts'!$G$38),"Y",IF(AND(H639&gt;='Intersection Mileposts'!$F$39,H639&lt;='Intersection Mileposts'!$G$39),"Y","N"))))))))))))))))))))))))))))))))))))</f>
        <v/>
      </c>
    </row>
    <row r="640" spans="1:46" x14ac:dyDescent="0.35">
      <c r="A640" s="271"/>
      <c r="B640" s="269"/>
      <c r="C640" s="270"/>
      <c r="D640" s="270"/>
      <c r="E640" s="270"/>
      <c r="F640" s="270"/>
      <c r="G640" s="272"/>
      <c r="H640" s="273"/>
      <c r="I640" s="271"/>
      <c r="J640" s="268"/>
      <c r="K640" s="268"/>
      <c r="L640" s="274"/>
      <c r="M640" s="275"/>
      <c r="N640" s="276"/>
      <c r="P640" s="291" t="str">
        <f>IF(R640 = "", "", COUNT($R$4:R640))</f>
        <v/>
      </c>
      <c r="Q640" s="291" t="str">
        <f t="shared" si="73"/>
        <v/>
      </c>
      <c r="R640" s="292" t="str">
        <f t="shared" si="74"/>
        <v/>
      </c>
      <c r="S640" s="293" t="str">
        <f t="shared" si="76"/>
        <v/>
      </c>
      <c r="T640" s="294" t="str">
        <f t="shared" si="77"/>
        <v/>
      </c>
      <c r="U640" s="295" t="str">
        <f t="shared" si="78"/>
        <v/>
      </c>
      <c r="V640" s="296" t="str">
        <f t="shared" si="79"/>
        <v/>
      </c>
      <c r="W640" s="8"/>
      <c r="AR640" s="2" t="str">
        <f t="shared" si="80"/>
        <v/>
      </c>
      <c r="AS640" s="2" t="str">
        <f t="shared" si="75"/>
        <v/>
      </c>
      <c r="AT640" s="2" t="str">
        <f>IF(AR640="","",IF(AND(H640&gt;='Intersection Mileposts'!$F$5,H640&lt;='Intersection Mileposts'!$G$5),"Y",IF(AND(H640&gt;='Intersection Mileposts'!$F$6,H640&lt;='Intersection Mileposts'!$G$6),"Y",IF(AND(H640&gt;='Intersection Mileposts'!$F$7,H640&lt;='Intersection Mileposts'!$G$7),"Y",IF(AND(H640&gt;='Intersection Mileposts'!$F$8,H640&lt;='Intersection Mileposts'!$G$8),"Y",IF(AND(H640&gt;='Intersection Mileposts'!$F$9,H640&lt;='Intersection Mileposts'!$G$9),"Y",IF(AND(H640&gt;='Intersection Mileposts'!$F$10,H640&lt;='Intersection Mileposts'!$G$10),"Y",IF(AND(H640&gt;='Intersection Mileposts'!$F$11,H640&lt;='Intersection Mileposts'!$G$11),"Y",IF(AND(H640&gt;='Intersection Mileposts'!$F$12,H640&lt;='Intersection Mileposts'!$G$12),"Y",IF(AND(H640&gt;='Intersection Mileposts'!$F$13,H640&lt;='Intersection Mileposts'!$G$13),"Y",IF(AND(H640&gt;='Intersection Mileposts'!$F$14,H640&lt;='Intersection Mileposts'!$G$14),"Y",IF(AND(H640&gt;='Intersection Mileposts'!$F$15,H640&lt;='Intersection Mileposts'!$G$15),"Y",IF(AND(H640&gt;='Intersection Mileposts'!$F$16,H640&lt;='Intersection Mileposts'!$G$16),"Y",IF(AND(H640&gt;='Intersection Mileposts'!$F$17,H640&lt;='Intersection Mileposts'!$G$17),"Y",IF(AND(H640&gt;='Intersection Mileposts'!$F$18,H640&lt;='Intersection Mileposts'!$G$18),"Y",IF(AND(H640&gt;='Intersection Mileposts'!$F$19,H640&lt;='Intersection Mileposts'!$G$19),"Y",IF(AND(H640&gt;='Intersection Mileposts'!$F$20,H640&lt;='Intersection Mileposts'!$G$20),"Y",IF(AND(H640&gt;='Intersection Mileposts'!$F$21,H640&lt;='Intersection Mileposts'!$G$21),"Y",IF(AND(H640&gt;='Intersection Mileposts'!$F$22,H640&lt;='Intersection Mileposts'!$G$22),"Y",IF(AND(H640&gt;='Intersection Mileposts'!$F$23,H640&lt;='Intersection Mileposts'!$G$23),"Y",IF(AND(H640&gt;='Intersection Mileposts'!$F$24,H640&lt;='Intersection Mileposts'!$G$24),"Y",IF(AND(H640&gt;='Intersection Mileposts'!$F$25,H640&lt;='Intersection Mileposts'!$G$25),"Y",IF(AND(H640&gt;='Intersection Mileposts'!$F$26,H640&lt;='Intersection Mileposts'!$G$26),"Y",IF(AND(H640&gt;='Intersection Mileposts'!$F$27,H640&lt;='Intersection Mileposts'!$G$27),"Y",IF(AND(H640&gt;='Intersection Mileposts'!$F$28,H640&lt;='Intersection Mileposts'!$G$28),"Y",IF(AND(H640&gt;='Intersection Mileposts'!$F$29,H640&lt;='Intersection Mileposts'!$G$29),"Y", IF(AND(H640&gt;='Intersection Mileposts'!$F$30,H640&lt;='Intersection Mileposts'!$G$30),"Y",IF(AND(H640&gt;='Intersection Mileposts'!$F$31,H640&lt;='Intersection Mileposts'!$G$31),"Y",IF(AND(H640&gt;='Intersection Mileposts'!$F$32,H640&lt;='Intersection Mileposts'!$G$32),"Y",IF(AND(H640&gt;='Intersection Mileposts'!$F$33,H640&lt;='Intersection Mileposts'!$G$33),"Y",IF(AND(H640&gt;='Intersection Mileposts'!$F$34,H640&lt;='Intersection Mileposts'!$G$34),"Y",IF(AND(H640&gt;='Intersection Mileposts'!$F$35,H640&lt;='Intersection Mileposts'!$G$35),"Y",IF(AND(H640&gt;='Intersection Mileposts'!$F$36,H640&lt;='Intersection Mileposts'!$G$36),"Y",IF(AND(H640&gt;='Intersection Mileposts'!$F$37,H640&lt;='Intersection Mileposts'!$G$37),"Y",IF(AND(H640&gt;='Intersection Mileposts'!$F$38,H640&lt;='Intersection Mileposts'!$G$38),"Y",IF(AND(H640&gt;='Intersection Mileposts'!$F$39,H640&lt;='Intersection Mileposts'!$G$39),"Y","N"))))))))))))))))))))))))))))))))))))</f>
        <v/>
      </c>
    </row>
    <row r="641" spans="1:46" x14ac:dyDescent="0.35">
      <c r="A641" s="271"/>
      <c r="B641" s="269"/>
      <c r="C641" s="270"/>
      <c r="D641" s="270"/>
      <c r="E641" s="270"/>
      <c r="F641" s="270"/>
      <c r="G641" s="272"/>
      <c r="H641" s="273"/>
      <c r="I641" s="271"/>
      <c r="J641" s="268"/>
      <c r="K641" s="268"/>
      <c r="L641" s="274"/>
      <c r="M641" s="275"/>
      <c r="N641" s="276"/>
      <c r="P641" s="291" t="str">
        <f>IF(R641 = "", "", COUNT($R$4:R641))</f>
        <v/>
      </c>
      <c r="Q641" s="291" t="str">
        <f t="shared" si="73"/>
        <v/>
      </c>
      <c r="R641" s="292" t="str">
        <f t="shared" si="74"/>
        <v/>
      </c>
      <c r="S641" s="293" t="str">
        <f t="shared" si="76"/>
        <v/>
      </c>
      <c r="T641" s="294" t="str">
        <f t="shared" si="77"/>
        <v/>
      </c>
      <c r="U641" s="295" t="str">
        <f t="shared" si="78"/>
        <v/>
      </c>
      <c r="V641" s="296" t="str">
        <f t="shared" si="79"/>
        <v/>
      </c>
      <c r="W641" s="8"/>
      <c r="AR641" s="2" t="str">
        <f t="shared" si="80"/>
        <v/>
      </c>
      <c r="AS641" s="2" t="str">
        <f t="shared" si="75"/>
        <v/>
      </c>
      <c r="AT641" s="2" t="str">
        <f>IF(AR641="","",IF(AND(H641&gt;='Intersection Mileposts'!$F$5,H641&lt;='Intersection Mileposts'!$G$5),"Y",IF(AND(H641&gt;='Intersection Mileposts'!$F$6,H641&lt;='Intersection Mileposts'!$G$6),"Y",IF(AND(H641&gt;='Intersection Mileposts'!$F$7,H641&lt;='Intersection Mileposts'!$G$7),"Y",IF(AND(H641&gt;='Intersection Mileposts'!$F$8,H641&lt;='Intersection Mileposts'!$G$8),"Y",IF(AND(H641&gt;='Intersection Mileposts'!$F$9,H641&lt;='Intersection Mileposts'!$G$9),"Y",IF(AND(H641&gt;='Intersection Mileposts'!$F$10,H641&lt;='Intersection Mileposts'!$G$10),"Y",IF(AND(H641&gt;='Intersection Mileposts'!$F$11,H641&lt;='Intersection Mileposts'!$G$11),"Y",IF(AND(H641&gt;='Intersection Mileposts'!$F$12,H641&lt;='Intersection Mileposts'!$G$12),"Y",IF(AND(H641&gt;='Intersection Mileposts'!$F$13,H641&lt;='Intersection Mileposts'!$G$13),"Y",IF(AND(H641&gt;='Intersection Mileposts'!$F$14,H641&lt;='Intersection Mileposts'!$G$14),"Y",IF(AND(H641&gt;='Intersection Mileposts'!$F$15,H641&lt;='Intersection Mileposts'!$G$15),"Y",IF(AND(H641&gt;='Intersection Mileposts'!$F$16,H641&lt;='Intersection Mileposts'!$G$16),"Y",IF(AND(H641&gt;='Intersection Mileposts'!$F$17,H641&lt;='Intersection Mileposts'!$G$17),"Y",IF(AND(H641&gt;='Intersection Mileposts'!$F$18,H641&lt;='Intersection Mileposts'!$G$18),"Y",IF(AND(H641&gt;='Intersection Mileposts'!$F$19,H641&lt;='Intersection Mileposts'!$G$19),"Y",IF(AND(H641&gt;='Intersection Mileposts'!$F$20,H641&lt;='Intersection Mileposts'!$G$20),"Y",IF(AND(H641&gt;='Intersection Mileposts'!$F$21,H641&lt;='Intersection Mileposts'!$G$21),"Y",IF(AND(H641&gt;='Intersection Mileposts'!$F$22,H641&lt;='Intersection Mileposts'!$G$22),"Y",IF(AND(H641&gt;='Intersection Mileposts'!$F$23,H641&lt;='Intersection Mileposts'!$G$23),"Y",IF(AND(H641&gt;='Intersection Mileposts'!$F$24,H641&lt;='Intersection Mileposts'!$G$24),"Y",IF(AND(H641&gt;='Intersection Mileposts'!$F$25,H641&lt;='Intersection Mileposts'!$G$25),"Y",IF(AND(H641&gt;='Intersection Mileposts'!$F$26,H641&lt;='Intersection Mileposts'!$G$26),"Y",IF(AND(H641&gt;='Intersection Mileposts'!$F$27,H641&lt;='Intersection Mileposts'!$G$27),"Y",IF(AND(H641&gt;='Intersection Mileposts'!$F$28,H641&lt;='Intersection Mileposts'!$G$28),"Y",IF(AND(H641&gt;='Intersection Mileposts'!$F$29,H641&lt;='Intersection Mileposts'!$G$29),"Y", IF(AND(H641&gt;='Intersection Mileposts'!$F$30,H641&lt;='Intersection Mileposts'!$G$30),"Y",IF(AND(H641&gt;='Intersection Mileposts'!$F$31,H641&lt;='Intersection Mileposts'!$G$31),"Y",IF(AND(H641&gt;='Intersection Mileposts'!$F$32,H641&lt;='Intersection Mileposts'!$G$32),"Y",IF(AND(H641&gt;='Intersection Mileposts'!$F$33,H641&lt;='Intersection Mileposts'!$G$33),"Y",IF(AND(H641&gt;='Intersection Mileposts'!$F$34,H641&lt;='Intersection Mileposts'!$G$34),"Y",IF(AND(H641&gt;='Intersection Mileposts'!$F$35,H641&lt;='Intersection Mileposts'!$G$35),"Y",IF(AND(H641&gt;='Intersection Mileposts'!$F$36,H641&lt;='Intersection Mileposts'!$G$36),"Y",IF(AND(H641&gt;='Intersection Mileposts'!$F$37,H641&lt;='Intersection Mileposts'!$G$37),"Y",IF(AND(H641&gt;='Intersection Mileposts'!$F$38,H641&lt;='Intersection Mileposts'!$G$38),"Y",IF(AND(H641&gt;='Intersection Mileposts'!$F$39,H641&lt;='Intersection Mileposts'!$G$39),"Y","N"))))))))))))))))))))))))))))))))))))</f>
        <v/>
      </c>
    </row>
    <row r="642" spans="1:46" x14ac:dyDescent="0.35">
      <c r="A642" s="271"/>
      <c r="B642" s="269"/>
      <c r="C642" s="270"/>
      <c r="D642" s="270"/>
      <c r="E642" s="270"/>
      <c r="F642" s="270"/>
      <c r="G642" s="272"/>
      <c r="H642" s="273"/>
      <c r="I642" s="271"/>
      <c r="J642" s="268"/>
      <c r="K642" s="268"/>
      <c r="L642" s="274"/>
      <c r="M642" s="275"/>
      <c r="N642" s="276"/>
      <c r="P642" s="291" t="str">
        <f>IF(R642 = "", "", COUNT($R$4:R642))</f>
        <v/>
      </c>
      <c r="Q642" s="291" t="str">
        <f t="shared" si="73"/>
        <v/>
      </c>
      <c r="R642" s="292" t="str">
        <f t="shared" si="74"/>
        <v/>
      </c>
      <c r="S642" s="293" t="str">
        <f t="shared" si="76"/>
        <v/>
      </c>
      <c r="T642" s="294" t="str">
        <f t="shared" si="77"/>
        <v/>
      </c>
      <c r="U642" s="295" t="str">
        <f t="shared" si="78"/>
        <v/>
      </c>
      <c r="V642" s="296" t="str">
        <f t="shared" si="79"/>
        <v/>
      </c>
      <c r="W642" s="8"/>
      <c r="AR642" s="2" t="str">
        <f t="shared" si="80"/>
        <v/>
      </c>
      <c r="AS642" s="2" t="str">
        <f t="shared" si="75"/>
        <v/>
      </c>
      <c r="AT642" s="2" t="str">
        <f>IF(AR642="","",IF(AND(H642&gt;='Intersection Mileposts'!$F$5,H642&lt;='Intersection Mileposts'!$G$5),"Y",IF(AND(H642&gt;='Intersection Mileposts'!$F$6,H642&lt;='Intersection Mileposts'!$G$6),"Y",IF(AND(H642&gt;='Intersection Mileposts'!$F$7,H642&lt;='Intersection Mileposts'!$G$7),"Y",IF(AND(H642&gt;='Intersection Mileposts'!$F$8,H642&lt;='Intersection Mileposts'!$G$8),"Y",IF(AND(H642&gt;='Intersection Mileposts'!$F$9,H642&lt;='Intersection Mileposts'!$G$9),"Y",IF(AND(H642&gt;='Intersection Mileposts'!$F$10,H642&lt;='Intersection Mileposts'!$G$10),"Y",IF(AND(H642&gt;='Intersection Mileposts'!$F$11,H642&lt;='Intersection Mileposts'!$G$11),"Y",IF(AND(H642&gt;='Intersection Mileposts'!$F$12,H642&lt;='Intersection Mileposts'!$G$12),"Y",IF(AND(H642&gt;='Intersection Mileposts'!$F$13,H642&lt;='Intersection Mileposts'!$G$13),"Y",IF(AND(H642&gt;='Intersection Mileposts'!$F$14,H642&lt;='Intersection Mileposts'!$G$14),"Y",IF(AND(H642&gt;='Intersection Mileposts'!$F$15,H642&lt;='Intersection Mileposts'!$G$15),"Y",IF(AND(H642&gt;='Intersection Mileposts'!$F$16,H642&lt;='Intersection Mileposts'!$G$16),"Y",IF(AND(H642&gt;='Intersection Mileposts'!$F$17,H642&lt;='Intersection Mileposts'!$G$17),"Y",IF(AND(H642&gt;='Intersection Mileposts'!$F$18,H642&lt;='Intersection Mileposts'!$G$18),"Y",IF(AND(H642&gt;='Intersection Mileposts'!$F$19,H642&lt;='Intersection Mileposts'!$G$19),"Y",IF(AND(H642&gt;='Intersection Mileposts'!$F$20,H642&lt;='Intersection Mileposts'!$G$20),"Y",IF(AND(H642&gt;='Intersection Mileposts'!$F$21,H642&lt;='Intersection Mileposts'!$G$21),"Y",IF(AND(H642&gt;='Intersection Mileposts'!$F$22,H642&lt;='Intersection Mileposts'!$G$22),"Y",IF(AND(H642&gt;='Intersection Mileposts'!$F$23,H642&lt;='Intersection Mileposts'!$G$23),"Y",IF(AND(H642&gt;='Intersection Mileposts'!$F$24,H642&lt;='Intersection Mileposts'!$G$24),"Y",IF(AND(H642&gt;='Intersection Mileposts'!$F$25,H642&lt;='Intersection Mileposts'!$G$25),"Y",IF(AND(H642&gt;='Intersection Mileposts'!$F$26,H642&lt;='Intersection Mileposts'!$G$26),"Y",IF(AND(H642&gt;='Intersection Mileposts'!$F$27,H642&lt;='Intersection Mileposts'!$G$27),"Y",IF(AND(H642&gt;='Intersection Mileposts'!$F$28,H642&lt;='Intersection Mileposts'!$G$28),"Y",IF(AND(H642&gt;='Intersection Mileposts'!$F$29,H642&lt;='Intersection Mileposts'!$G$29),"Y", IF(AND(H642&gt;='Intersection Mileposts'!$F$30,H642&lt;='Intersection Mileposts'!$G$30),"Y",IF(AND(H642&gt;='Intersection Mileposts'!$F$31,H642&lt;='Intersection Mileposts'!$G$31),"Y",IF(AND(H642&gt;='Intersection Mileposts'!$F$32,H642&lt;='Intersection Mileposts'!$G$32),"Y",IF(AND(H642&gt;='Intersection Mileposts'!$F$33,H642&lt;='Intersection Mileposts'!$G$33),"Y",IF(AND(H642&gt;='Intersection Mileposts'!$F$34,H642&lt;='Intersection Mileposts'!$G$34),"Y",IF(AND(H642&gt;='Intersection Mileposts'!$F$35,H642&lt;='Intersection Mileposts'!$G$35),"Y",IF(AND(H642&gt;='Intersection Mileposts'!$F$36,H642&lt;='Intersection Mileposts'!$G$36),"Y",IF(AND(H642&gt;='Intersection Mileposts'!$F$37,H642&lt;='Intersection Mileposts'!$G$37),"Y",IF(AND(H642&gt;='Intersection Mileposts'!$F$38,H642&lt;='Intersection Mileposts'!$G$38),"Y",IF(AND(H642&gt;='Intersection Mileposts'!$F$39,H642&lt;='Intersection Mileposts'!$G$39),"Y","N"))))))))))))))))))))))))))))))))))))</f>
        <v/>
      </c>
    </row>
    <row r="643" spans="1:46" x14ac:dyDescent="0.35">
      <c r="A643" s="271"/>
      <c r="B643" s="269"/>
      <c r="C643" s="270"/>
      <c r="D643" s="270"/>
      <c r="E643" s="270"/>
      <c r="F643" s="270"/>
      <c r="G643" s="272"/>
      <c r="H643" s="273"/>
      <c r="I643" s="271"/>
      <c r="J643" s="268"/>
      <c r="K643" s="268"/>
      <c r="L643" s="274"/>
      <c r="M643" s="275"/>
      <c r="N643" s="276"/>
      <c r="P643" s="291" t="str">
        <f>IF(R643 = "", "", COUNT($R$4:R643))</f>
        <v/>
      </c>
      <c r="Q643" s="291" t="str">
        <f t="shared" si="73"/>
        <v/>
      </c>
      <c r="R643" s="292" t="str">
        <f t="shared" si="74"/>
        <v/>
      </c>
      <c r="S643" s="293" t="str">
        <f t="shared" si="76"/>
        <v/>
      </c>
      <c r="T643" s="294" t="str">
        <f t="shared" si="77"/>
        <v/>
      </c>
      <c r="U643" s="295" t="str">
        <f t="shared" si="78"/>
        <v/>
      </c>
      <c r="V643" s="296" t="str">
        <f t="shared" si="79"/>
        <v/>
      </c>
      <c r="W643" s="8"/>
      <c r="AR643" s="2" t="str">
        <f t="shared" si="80"/>
        <v/>
      </c>
      <c r="AS643" s="2" t="str">
        <f t="shared" si="75"/>
        <v/>
      </c>
      <c r="AT643" s="2" t="str">
        <f>IF(AR643="","",IF(AND(H643&gt;='Intersection Mileposts'!$F$5,H643&lt;='Intersection Mileposts'!$G$5),"Y",IF(AND(H643&gt;='Intersection Mileposts'!$F$6,H643&lt;='Intersection Mileposts'!$G$6),"Y",IF(AND(H643&gt;='Intersection Mileposts'!$F$7,H643&lt;='Intersection Mileposts'!$G$7),"Y",IF(AND(H643&gt;='Intersection Mileposts'!$F$8,H643&lt;='Intersection Mileposts'!$G$8),"Y",IF(AND(H643&gt;='Intersection Mileposts'!$F$9,H643&lt;='Intersection Mileposts'!$G$9),"Y",IF(AND(H643&gt;='Intersection Mileposts'!$F$10,H643&lt;='Intersection Mileposts'!$G$10),"Y",IF(AND(H643&gt;='Intersection Mileposts'!$F$11,H643&lt;='Intersection Mileposts'!$G$11),"Y",IF(AND(H643&gt;='Intersection Mileposts'!$F$12,H643&lt;='Intersection Mileposts'!$G$12),"Y",IF(AND(H643&gt;='Intersection Mileposts'!$F$13,H643&lt;='Intersection Mileposts'!$G$13),"Y",IF(AND(H643&gt;='Intersection Mileposts'!$F$14,H643&lt;='Intersection Mileposts'!$G$14),"Y",IF(AND(H643&gt;='Intersection Mileposts'!$F$15,H643&lt;='Intersection Mileposts'!$G$15),"Y",IF(AND(H643&gt;='Intersection Mileposts'!$F$16,H643&lt;='Intersection Mileposts'!$G$16),"Y",IF(AND(H643&gt;='Intersection Mileposts'!$F$17,H643&lt;='Intersection Mileposts'!$G$17),"Y",IF(AND(H643&gt;='Intersection Mileposts'!$F$18,H643&lt;='Intersection Mileposts'!$G$18),"Y",IF(AND(H643&gt;='Intersection Mileposts'!$F$19,H643&lt;='Intersection Mileposts'!$G$19),"Y",IF(AND(H643&gt;='Intersection Mileposts'!$F$20,H643&lt;='Intersection Mileposts'!$G$20),"Y",IF(AND(H643&gt;='Intersection Mileposts'!$F$21,H643&lt;='Intersection Mileposts'!$G$21),"Y",IF(AND(H643&gt;='Intersection Mileposts'!$F$22,H643&lt;='Intersection Mileposts'!$G$22),"Y",IF(AND(H643&gt;='Intersection Mileposts'!$F$23,H643&lt;='Intersection Mileposts'!$G$23),"Y",IF(AND(H643&gt;='Intersection Mileposts'!$F$24,H643&lt;='Intersection Mileposts'!$G$24),"Y",IF(AND(H643&gt;='Intersection Mileposts'!$F$25,H643&lt;='Intersection Mileposts'!$G$25),"Y",IF(AND(H643&gt;='Intersection Mileposts'!$F$26,H643&lt;='Intersection Mileposts'!$G$26),"Y",IF(AND(H643&gt;='Intersection Mileposts'!$F$27,H643&lt;='Intersection Mileposts'!$G$27),"Y",IF(AND(H643&gt;='Intersection Mileposts'!$F$28,H643&lt;='Intersection Mileposts'!$G$28),"Y",IF(AND(H643&gt;='Intersection Mileposts'!$F$29,H643&lt;='Intersection Mileposts'!$G$29),"Y", IF(AND(H643&gt;='Intersection Mileposts'!$F$30,H643&lt;='Intersection Mileposts'!$G$30),"Y",IF(AND(H643&gt;='Intersection Mileposts'!$F$31,H643&lt;='Intersection Mileposts'!$G$31),"Y",IF(AND(H643&gt;='Intersection Mileposts'!$F$32,H643&lt;='Intersection Mileposts'!$G$32),"Y",IF(AND(H643&gt;='Intersection Mileposts'!$F$33,H643&lt;='Intersection Mileposts'!$G$33),"Y",IF(AND(H643&gt;='Intersection Mileposts'!$F$34,H643&lt;='Intersection Mileposts'!$G$34),"Y",IF(AND(H643&gt;='Intersection Mileposts'!$F$35,H643&lt;='Intersection Mileposts'!$G$35),"Y",IF(AND(H643&gt;='Intersection Mileposts'!$F$36,H643&lt;='Intersection Mileposts'!$G$36),"Y",IF(AND(H643&gt;='Intersection Mileposts'!$F$37,H643&lt;='Intersection Mileposts'!$G$37),"Y",IF(AND(H643&gt;='Intersection Mileposts'!$F$38,H643&lt;='Intersection Mileposts'!$G$38),"Y",IF(AND(H643&gt;='Intersection Mileposts'!$F$39,H643&lt;='Intersection Mileposts'!$G$39),"Y","N"))))))))))))))))))))))))))))))))))))</f>
        <v/>
      </c>
    </row>
    <row r="644" spans="1:46" x14ac:dyDescent="0.35">
      <c r="A644" s="271"/>
      <c r="B644" s="269"/>
      <c r="C644" s="270"/>
      <c r="D644" s="270"/>
      <c r="E644" s="270"/>
      <c r="F644" s="270"/>
      <c r="G644" s="272"/>
      <c r="H644" s="273"/>
      <c r="I644" s="271"/>
      <c r="J644" s="268"/>
      <c r="K644" s="268"/>
      <c r="L644" s="274"/>
      <c r="M644" s="275"/>
      <c r="N644" s="276"/>
      <c r="P644" s="291" t="str">
        <f>IF(R644 = "", "", COUNT($R$4:R644))</f>
        <v/>
      </c>
      <c r="Q644" s="291" t="str">
        <f t="shared" ref="Q644:Q707" si="81">IF(B644="", "", YEAR(B644))</f>
        <v/>
      </c>
      <c r="R644" s="292" t="str">
        <f t="shared" ref="R644:R707" si="82">IF(A644="", "", IF(G644="",1,IF(G644="O",1,IF(G644="C",8.4,IF(G644="B",8.4,IF(G644="A",76.8,IF(G644="K",76.8,"ERR")))))))</f>
        <v/>
      </c>
      <c r="S644" s="293" t="str">
        <f t="shared" si="76"/>
        <v/>
      </c>
      <c r="T644" s="294" t="str">
        <f t="shared" si="77"/>
        <v/>
      </c>
      <c r="U644" s="295" t="str">
        <f t="shared" si="78"/>
        <v/>
      </c>
      <c r="V644" s="296" t="str">
        <f t="shared" si="79"/>
        <v/>
      </c>
      <c r="W644" s="8"/>
      <c r="AR644" s="2" t="str">
        <f t="shared" si="80"/>
        <v/>
      </c>
      <c r="AS644" s="2" t="str">
        <f t="shared" ref="AS644:AS707" si="83">IF(OR(M644="Y",N644="Y"),"Y","")</f>
        <v/>
      </c>
      <c r="AT644" s="2" t="str">
        <f>IF(AR644="","",IF(AND(H644&gt;='Intersection Mileposts'!$F$5,H644&lt;='Intersection Mileposts'!$G$5),"Y",IF(AND(H644&gt;='Intersection Mileposts'!$F$6,H644&lt;='Intersection Mileposts'!$G$6),"Y",IF(AND(H644&gt;='Intersection Mileposts'!$F$7,H644&lt;='Intersection Mileposts'!$G$7),"Y",IF(AND(H644&gt;='Intersection Mileposts'!$F$8,H644&lt;='Intersection Mileposts'!$G$8),"Y",IF(AND(H644&gt;='Intersection Mileposts'!$F$9,H644&lt;='Intersection Mileposts'!$G$9),"Y",IF(AND(H644&gt;='Intersection Mileposts'!$F$10,H644&lt;='Intersection Mileposts'!$G$10),"Y",IF(AND(H644&gt;='Intersection Mileposts'!$F$11,H644&lt;='Intersection Mileposts'!$G$11),"Y",IF(AND(H644&gt;='Intersection Mileposts'!$F$12,H644&lt;='Intersection Mileposts'!$G$12),"Y",IF(AND(H644&gt;='Intersection Mileposts'!$F$13,H644&lt;='Intersection Mileposts'!$G$13),"Y",IF(AND(H644&gt;='Intersection Mileposts'!$F$14,H644&lt;='Intersection Mileposts'!$G$14),"Y",IF(AND(H644&gt;='Intersection Mileposts'!$F$15,H644&lt;='Intersection Mileposts'!$G$15),"Y",IF(AND(H644&gt;='Intersection Mileposts'!$F$16,H644&lt;='Intersection Mileposts'!$G$16),"Y",IF(AND(H644&gt;='Intersection Mileposts'!$F$17,H644&lt;='Intersection Mileposts'!$G$17),"Y",IF(AND(H644&gt;='Intersection Mileposts'!$F$18,H644&lt;='Intersection Mileposts'!$G$18),"Y",IF(AND(H644&gt;='Intersection Mileposts'!$F$19,H644&lt;='Intersection Mileposts'!$G$19),"Y",IF(AND(H644&gt;='Intersection Mileposts'!$F$20,H644&lt;='Intersection Mileposts'!$G$20),"Y",IF(AND(H644&gt;='Intersection Mileposts'!$F$21,H644&lt;='Intersection Mileposts'!$G$21),"Y",IF(AND(H644&gt;='Intersection Mileposts'!$F$22,H644&lt;='Intersection Mileposts'!$G$22),"Y",IF(AND(H644&gt;='Intersection Mileposts'!$F$23,H644&lt;='Intersection Mileposts'!$G$23),"Y",IF(AND(H644&gt;='Intersection Mileposts'!$F$24,H644&lt;='Intersection Mileposts'!$G$24),"Y",IF(AND(H644&gt;='Intersection Mileposts'!$F$25,H644&lt;='Intersection Mileposts'!$G$25),"Y",IF(AND(H644&gt;='Intersection Mileposts'!$F$26,H644&lt;='Intersection Mileposts'!$G$26),"Y",IF(AND(H644&gt;='Intersection Mileposts'!$F$27,H644&lt;='Intersection Mileposts'!$G$27),"Y",IF(AND(H644&gt;='Intersection Mileposts'!$F$28,H644&lt;='Intersection Mileposts'!$G$28),"Y",IF(AND(H644&gt;='Intersection Mileposts'!$F$29,H644&lt;='Intersection Mileposts'!$G$29),"Y", IF(AND(H644&gt;='Intersection Mileposts'!$F$30,H644&lt;='Intersection Mileposts'!$G$30),"Y",IF(AND(H644&gt;='Intersection Mileposts'!$F$31,H644&lt;='Intersection Mileposts'!$G$31),"Y",IF(AND(H644&gt;='Intersection Mileposts'!$F$32,H644&lt;='Intersection Mileposts'!$G$32),"Y",IF(AND(H644&gt;='Intersection Mileposts'!$F$33,H644&lt;='Intersection Mileposts'!$G$33),"Y",IF(AND(H644&gt;='Intersection Mileposts'!$F$34,H644&lt;='Intersection Mileposts'!$G$34),"Y",IF(AND(H644&gt;='Intersection Mileposts'!$F$35,H644&lt;='Intersection Mileposts'!$G$35),"Y",IF(AND(H644&gt;='Intersection Mileposts'!$F$36,H644&lt;='Intersection Mileposts'!$G$36),"Y",IF(AND(H644&gt;='Intersection Mileposts'!$F$37,H644&lt;='Intersection Mileposts'!$G$37),"Y",IF(AND(H644&gt;='Intersection Mileposts'!$F$38,H644&lt;='Intersection Mileposts'!$G$38),"Y",IF(AND(H644&gt;='Intersection Mileposts'!$F$39,H644&lt;='Intersection Mileposts'!$G$39),"Y","N"))))))))))))))))))))))))))))))))))))</f>
        <v/>
      </c>
    </row>
    <row r="645" spans="1:46" x14ac:dyDescent="0.35">
      <c r="A645" s="271"/>
      <c r="B645" s="269"/>
      <c r="C645" s="270"/>
      <c r="D645" s="270"/>
      <c r="E645" s="270"/>
      <c r="F645" s="270"/>
      <c r="G645" s="272"/>
      <c r="H645" s="273"/>
      <c r="I645" s="271"/>
      <c r="J645" s="268"/>
      <c r="K645" s="268"/>
      <c r="L645" s="274"/>
      <c r="M645" s="275"/>
      <c r="N645" s="276"/>
      <c r="P645" s="291" t="str">
        <f>IF(R645 = "", "", COUNT($R$4:R645))</f>
        <v/>
      </c>
      <c r="Q645" s="291" t="str">
        <f t="shared" si="81"/>
        <v/>
      </c>
      <c r="R645" s="292" t="str">
        <f t="shared" si="82"/>
        <v/>
      </c>
      <c r="S645" s="293" t="str">
        <f t="shared" ref="S645:S708" si="84">IF(M645&lt;&gt;"",R645,"")</f>
        <v/>
      </c>
      <c r="T645" s="294" t="str">
        <f t="shared" ref="T645:T708" si="85">IF(IF(M645&lt;&gt;"",G645,"")=0, "O", IF(M645&lt;&gt;"",G645,""))</f>
        <v/>
      </c>
      <c r="U645" s="295" t="str">
        <f t="shared" ref="U645:U708" si="86">IF(N645&lt;&gt;"",R645,"")</f>
        <v/>
      </c>
      <c r="V645" s="296" t="str">
        <f t="shared" ref="V645:V708" si="87">IF(IF(N645&lt;&gt;"",G645,"")=0, "O", IF(N645&lt;&gt;"",G645,""))</f>
        <v/>
      </c>
      <c r="W645" s="8"/>
      <c r="AR645" s="2" t="str">
        <f t="shared" ref="AR645:AR708" si="88">IF(P645&gt;0, P645, "")</f>
        <v/>
      </c>
      <c r="AS645" s="2" t="str">
        <f t="shared" si="83"/>
        <v/>
      </c>
      <c r="AT645" s="2" t="str">
        <f>IF(AR645="","",IF(AND(H645&gt;='Intersection Mileposts'!$F$5,H645&lt;='Intersection Mileposts'!$G$5),"Y",IF(AND(H645&gt;='Intersection Mileposts'!$F$6,H645&lt;='Intersection Mileposts'!$G$6),"Y",IF(AND(H645&gt;='Intersection Mileposts'!$F$7,H645&lt;='Intersection Mileposts'!$G$7),"Y",IF(AND(H645&gt;='Intersection Mileposts'!$F$8,H645&lt;='Intersection Mileposts'!$G$8),"Y",IF(AND(H645&gt;='Intersection Mileposts'!$F$9,H645&lt;='Intersection Mileposts'!$G$9),"Y",IF(AND(H645&gt;='Intersection Mileposts'!$F$10,H645&lt;='Intersection Mileposts'!$G$10),"Y",IF(AND(H645&gt;='Intersection Mileposts'!$F$11,H645&lt;='Intersection Mileposts'!$G$11),"Y",IF(AND(H645&gt;='Intersection Mileposts'!$F$12,H645&lt;='Intersection Mileposts'!$G$12),"Y",IF(AND(H645&gt;='Intersection Mileposts'!$F$13,H645&lt;='Intersection Mileposts'!$G$13),"Y",IF(AND(H645&gt;='Intersection Mileposts'!$F$14,H645&lt;='Intersection Mileposts'!$G$14),"Y",IF(AND(H645&gt;='Intersection Mileposts'!$F$15,H645&lt;='Intersection Mileposts'!$G$15),"Y",IF(AND(H645&gt;='Intersection Mileposts'!$F$16,H645&lt;='Intersection Mileposts'!$G$16),"Y",IF(AND(H645&gt;='Intersection Mileposts'!$F$17,H645&lt;='Intersection Mileposts'!$G$17),"Y",IF(AND(H645&gt;='Intersection Mileposts'!$F$18,H645&lt;='Intersection Mileposts'!$G$18),"Y",IF(AND(H645&gt;='Intersection Mileposts'!$F$19,H645&lt;='Intersection Mileposts'!$G$19),"Y",IF(AND(H645&gt;='Intersection Mileposts'!$F$20,H645&lt;='Intersection Mileposts'!$G$20),"Y",IF(AND(H645&gt;='Intersection Mileposts'!$F$21,H645&lt;='Intersection Mileposts'!$G$21),"Y",IF(AND(H645&gt;='Intersection Mileposts'!$F$22,H645&lt;='Intersection Mileposts'!$G$22),"Y",IF(AND(H645&gt;='Intersection Mileposts'!$F$23,H645&lt;='Intersection Mileposts'!$G$23),"Y",IF(AND(H645&gt;='Intersection Mileposts'!$F$24,H645&lt;='Intersection Mileposts'!$G$24),"Y",IF(AND(H645&gt;='Intersection Mileposts'!$F$25,H645&lt;='Intersection Mileposts'!$G$25),"Y",IF(AND(H645&gt;='Intersection Mileposts'!$F$26,H645&lt;='Intersection Mileposts'!$G$26),"Y",IF(AND(H645&gt;='Intersection Mileposts'!$F$27,H645&lt;='Intersection Mileposts'!$G$27),"Y",IF(AND(H645&gt;='Intersection Mileposts'!$F$28,H645&lt;='Intersection Mileposts'!$G$28),"Y",IF(AND(H645&gt;='Intersection Mileposts'!$F$29,H645&lt;='Intersection Mileposts'!$G$29),"Y", IF(AND(H645&gt;='Intersection Mileposts'!$F$30,H645&lt;='Intersection Mileposts'!$G$30),"Y",IF(AND(H645&gt;='Intersection Mileposts'!$F$31,H645&lt;='Intersection Mileposts'!$G$31),"Y",IF(AND(H645&gt;='Intersection Mileposts'!$F$32,H645&lt;='Intersection Mileposts'!$G$32),"Y",IF(AND(H645&gt;='Intersection Mileposts'!$F$33,H645&lt;='Intersection Mileposts'!$G$33),"Y",IF(AND(H645&gt;='Intersection Mileposts'!$F$34,H645&lt;='Intersection Mileposts'!$G$34),"Y",IF(AND(H645&gt;='Intersection Mileposts'!$F$35,H645&lt;='Intersection Mileposts'!$G$35),"Y",IF(AND(H645&gt;='Intersection Mileposts'!$F$36,H645&lt;='Intersection Mileposts'!$G$36),"Y",IF(AND(H645&gt;='Intersection Mileposts'!$F$37,H645&lt;='Intersection Mileposts'!$G$37),"Y",IF(AND(H645&gt;='Intersection Mileposts'!$F$38,H645&lt;='Intersection Mileposts'!$G$38),"Y",IF(AND(H645&gt;='Intersection Mileposts'!$F$39,H645&lt;='Intersection Mileposts'!$G$39),"Y","N"))))))))))))))))))))))))))))))))))))</f>
        <v/>
      </c>
    </row>
    <row r="646" spans="1:46" x14ac:dyDescent="0.35">
      <c r="A646" s="271"/>
      <c r="B646" s="269"/>
      <c r="C646" s="270"/>
      <c r="D646" s="270"/>
      <c r="E646" s="270"/>
      <c r="F646" s="270"/>
      <c r="G646" s="272"/>
      <c r="H646" s="273"/>
      <c r="I646" s="271"/>
      <c r="J646" s="268"/>
      <c r="K646" s="268"/>
      <c r="L646" s="274"/>
      <c r="M646" s="275"/>
      <c r="N646" s="276"/>
      <c r="P646" s="291" t="str">
        <f>IF(R646 = "", "", COUNT($R$4:R646))</f>
        <v/>
      </c>
      <c r="Q646" s="291" t="str">
        <f t="shared" si="81"/>
        <v/>
      </c>
      <c r="R646" s="292" t="str">
        <f t="shared" si="82"/>
        <v/>
      </c>
      <c r="S646" s="293" t="str">
        <f t="shared" si="84"/>
        <v/>
      </c>
      <c r="T646" s="294" t="str">
        <f t="shared" si="85"/>
        <v/>
      </c>
      <c r="U646" s="295" t="str">
        <f t="shared" si="86"/>
        <v/>
      </c>
      <c r="V646" s="296" t="str">
        <f t="shared" si="87"/>
        <v/>
      </c>
      <c r="W646" s="8"/>
      <c r="AR646" s="2" t="str">
        <f t="shared" si="88"/>
        <v/>
      </c>
      <c r="AS646" s="2" t="str">
        <f t="shared" si="83"/>
        <v/>
      </c>
      <c r="AT646" s="2" t="str">
        <f>IF(AR646="","",IF(AND(H646&gt;='Intersection Mileposts'!$F$5,H646&lt;='Intersection Mileposts'!$G$5),"Y",IF(AND(H646&gt;='Intersection Mileposts'!$F$6,H646&lt;='Intersection Mileposts'!$G$6),"Y",IF(AND(H646&gt;='Intersection Mileposts'!$F$7,H646&lt;='Intersection Mileposts'!$G$7),"Y",IF(AND(H646&gt;='Intersection Mileposts'!$F$8,H646&lt;='Intersection Mileposts'!$G$8),"Y",IF(AND(H646&gt;='Intersection Mileposts'!$F$9,H646&lt;='Intersection Mileposts'!$G$9),"Y",IF(AND(H646&gt;='Intersection Mileposts'!$F$10,H646&lt;='Intersection Mileposts'!$G$10),"Y",IF(AND(H646&gt;='Intersection Mileposts'!$F$11,H646&lt;='Intersection Mileposts'!$G$11),"Y",IF(AND(H646&gt;='Intersection Mileposts'!$F$12,H646&lt;='Intersection Mileposts'!$G$12),"Y",IF(AND(H646&gt;='Intersection Mileposts'!$F$13,H646&lt;='Intersection Mileposts'!$G$13),"Y",IF(AND(H646&gt;='Intersection Mileposts'!$F$14,H646&lt;='Intersection Mileposts'!$G$14),"Y",IF(AND(H646&gt;='Intersection Mileposts'!$F$15,H646&lt;='Intersection Mileposts'!$G$15),"Y",IF(AND(H646&gt;='Intersection Mileposts'!$F$16,H646&lt;='Intersection Mileposts'!$G$16),"Y",IF(AND(H646&gt;='Intersection Mileposts'!$F$17,H646&lt;='Intersection Mileposts'!$G$17),"Y",IF(AND(H646&gt;='Intersection Mileposts'!$F$18,H646&lt;='Intersection Mileposts'!$G$18),"Y",IF(AND(H646&gt;='Intersection Mileposts'!$F$19,H646&lt;='Intersection Mileposts'!$G$19),"Y",IF(AND(H646&gt;='Intersection Mileposts'!$F$20,H646&lt;='Intersection Mileposts'!$G$20),"Y",IF(AND(H646&gt;='Intersection Mileposts'!$F$21,H646&lt;='Intersection Mileposts'!$G$21),"Y",IF(AND(H646&gt;='Intersection Mileposts'!$F$22,H646&lt;='Intersection Mileposts'!$G$22),"Y",IF(AND(H646&gt;='Intersection Mileposts'!$F$23,H646&lt;='Intersection Mileposts'!$G$23),"Y",IF(AND(H646&gt;='Intersection Mileposts'!$F$24,H646&lt;='Intersection Mileposts'!$G$24),"Y",IF(AND(H646&gt;='Intersection Mileposts'!$F$25,H646&lt;='Intersection Mileposts'!$G$25),"Y",IF(AND(H646&gt;='Intersection Mileposts'!$F$26,H646&lt;='Intersection Mileposts'!$G$26),"Y",IF(AND(H646&gt;='Intersection Mileposts'!$F$27,H646&lt;='Intersection Mileposts'!$G$27),"Y",IF(AND(H646&gt;='Intersection Mileposts'!$F$28,H646&lt;='Intersection Mileposts'!$G$28),"Y",IF(AND(H646&gt;='Intersection Mileposts'!$F$29,H646&lt;='Intersection Mileposts'!$G$29),"Y", IF(AND(H646&gt;='Intersection Mileposts'!$F$30,H646&lt;='Intersection Mileposts'!$G$30),"Y",IF(AND(H646&gt;='Intersection Mileposts'!$F$31,H646&lt;='Intersection Mileposts'!$G$31),"Y",IF(AND(H646&gt;='Intersection Mileposts'!$F$32,H646&lt;='Intersection Mileposts'!$G$32),"Y",IF(AND(H646&gt;='Intersection Mileposts'!$F$33,H646&lt;='Intersection Mileposts'!$G$33),"Y",IF(AND(H646&gt;='Intersection Mileposts'!$F$34,H646&lt;='Intersection Mileposts'!$G$34),"Y",IF(AND(H646&gt;='Intersection Mileposts'!$F$35,H646&lt;='Intersection Mileposts'!$G$35),"Y",IF(AND(H646&gt;='Intersection Mileposts'!$F$36,H646&lt;='Intersection Mileposts'!$G$36),"Y",IF(AND(H646&gt;='Intersection Mileposts'!$F$37,H646&lt;='Intersection Mileposts'!$G$37),"Y",IF(AND(H646&gt;='Intersection Mileposts'!$F$38,H646&lt;='Intersection Mileposts'!$G$38),"Y",IF(AND(H646&gt;='Intersection Mileposts'!$F$39,H646&lt;='Intersection Mileposts'!$G$39),"Y","N"))))))))))))))))))))))))))))))))))))</f>
        <v/>
      </c>
    </row>
    <row r="647" spans="1:46" x14ac:dyDescent="0.35">
      <c r="A647" s="271"/>
      <c r="B647" s="269"/>
      <c r="C647" s="270"/>
      <c r="D647" s="270"/>
      <c r="E647" s="270"/>
      <c r="F647" s="270"/>
      <c r="G647" s="272"/>
      <c r="H647" s="273"/>
      <c r="I647" s="271"/>
      <c r="J647" s="268"/>
      <c r="K647" s="268"/>
      <c r="L647" s="274"/>
      <c r="M647" s="275"/>
      <c r="N647" s="276"/>
      <c r="P647" s="291" t="str">
        <f>IF(R647 = "", "", COUNT($R$4:R647))</f>
        <v/>
      </c>
      <c r="Q647" s="291" t="str">
        <f t="shared" si="81"/>
        <v/>
      </c>
      <c r="R647" s="292" t="str">
        <f t="shared" si="82"/>
        <v/>
      </c>
      <c r="S647" s="293" t="str">
        <f t="shared" si="84"/>
        <v/>
      </c>
      <c r="T647" s="294" t="str">
        <f t="shared" si="85"/>
        <v/>
      </c>
      <c r="U647" s="295" t="str">
        <f t="shared" si="86"/>
        <v/>
      </c>
      <c r="V647" s="296" t="str">
        <f t="shared" si="87"/>
        <v/>
      </c>
      <c r="W647" s="8"/>
      <c r="AR647" s="2" t="str">
        <f t="shared" si="88"/>
        <v/>
      </c>
      <c r="AS647" s="2" t="str">
        <f t="shared" si="83"/>
        <v/>
      </c>
      <c r="AT647" s="2" t="str">
        <f>IF(AR647="","",IF(AND(H647&gt;='Intersection Mileposts'!$F$5,H647&lt;='Intersection Mileposts'!$G$5),"Y",IF(AND(H647&gt;='Intersection Mileposts'!$F$6,H647&lt;='Intersection Mileposts'!$G$6),"Y",IF(AND(H647&gt;='Intersection Mileposts'!$F$7,H647&lt;='Intersection Mileposts'!$G$7),"Y",IF(AND(H647&gt;='Intersection Mileposts'!$F$8,H647&lt;='Intersection Mileposts'!$G$8),"Y",IF(AND(H647&gt;='Intersection Mileposts'!$F$9,H647&lt;='Intersection Mileposts'!$G$9),"Y",IF(AND(H647&gt;='Intersection Mileposts'!$F$10,H647&lt;='Intersection Mileposts'!$G$10),"Y",IF(AND(H647&gt;='Intersection Mileposts'!$F$11,H647&lt;='Intersection Mileposts'!$G$11),"Y",IF(AND(H647&gt;='Intersection Mileposts'!$F$12,H647&lt;='Intersection Mileposts'!$G$12),"Y",IF(AND(H647&gt;='Intersection Mileposts'!$F$13,H647&lt;='Intersection Mileposts'!$G$13),"Y",IF(AND(H647&gt;='Intersection Mileposts'!$F$14,H647&lt;='Intersection Mileposts'!$G$14),"Y",IF(AND(H647&gt;='Intersection Mileposts'!$F$15,H647&lt;='Intersection Mileposts'!$G$15),"Y",IF(AND(H647&gt;='Intersection Mileposts'!$F$16,H647&lt;='Intersection Mileposts'!$G$16),"Y",IF(AND(H647&gt;='Intersection Mileposts'!$F$17,H647&lt;='Intersection Mileposts'!$G$17),"Y",IF(AND(H647&gt;='Intersection Mileposts'!$F$18,H647&lt;='Intersection Mileposts'!$G$18),"Y",IF(AND(H647&gt;='Intersection Mileposts'!$F$19,H647&lt;='Intersection Mileposts'!$G$19),"Y",IF(AND(H647&gt;='Intersection Mileposts'!$F$20,H647&lt;='Intersection Mileposts'!$G$20),"Y",IF(AND(H647&gt;='Intersection Mileposts'!$F$21,H647&lt;='Intersection Mileposts'!$G$21),"Y",IF(AND(H647&gt;='Intersection Mileposts'!$F$22,H647&lt;='Intersection Mileposts'!$G$22),"Y",IF(AND(H647&gt;='Intersection Mileposts'!$F$23,H647&lt;='Intersection Mileposts'!$G$23),"Y",IF(AND(H647&gt;='Intersection Mileposts'!$F$24,H647&lt;='Intersection Mileposts'!$G$24),"Y",IF(AND(H647&gt;='Intersection Mileposts'!$F$25,H647&lt;='Intersection Mileposts'!$G$25),"Y",IF(AND(H647&gt;='Intersection Mileposts'!$F$26,H647&lt;='Intersection Mileposts'!$G$26),"Y",IF(AND(H647&gt;='Intersection Mileposts'!$F$27,H647&lt;='Intersection Mileposts'!$G$27),"Y",IF(AND(H647&gt;='Intersection Mileposts'!$F$28,H647&lt;='Intersection Mileposts'!$G$28),"Y",IF(AND(H647&gt;='Intersection Mileposts'!$F$29,H647&lt;='Intersection Mileposts'!$G$29),"Y", IF(AND(H647&gt;='Intersection Mileposts'!$F$30,H647&lt;='Intersection Mileposts'!$G$30),"Y",IF(AND(H647&gt;='Intersection Mileposts'!$F$31,H647&lt;='Intersection Mileposts'!$G$31),"Y",IF(AND(H647&gt;='Intersection Mileposts'!$F$32,H647&lt;='Intersection Mileposts'!$G$32),"Y",IF(AND(H647&gt;='Intersection Mileposts'!$F$33,H647&lt;='Intersection Mileposts'!$G$33),"Y",IF(AND(H647&gt;='Intersection Mileposts'!$F$34,H647&lt;='Intersection Mileposts'!$G$34),"Y",IF(AND(H647&gt;='Intersection Mileposts'!$F$35,H647&lt;='Intersection Mileposts'!$G$35),"Y",IF(AND(H647&gt;='Intersection Mileposts'!$F$36,H647&lt;='Intersection Mileposts'!$G$36),"Y",IF(AND(H647&gt;='Intersection Mileposts'!$F$37,H647&lt;='Intersection Mileposts'!$G$37),"Y",IF(AND(H647&gt;='Intersection Mileposts'!$F$38,H647&lt;='Intersection Mileposts'!$G$38),"Y",IF(AND(H647&gt;='Intersection Mileposts'!$F$39,H647&lt;='Intersection Mileposts'!$G$39),"Y","N"))))))))))))))))))))))))))))))))))))</f>
        <v/>
      </c>
    </row>
    <row r="648" spans="1:46" x14ac:dyDescent="0.35">
      <c r="A648" s="271"/>
      <c r="B648" s="269"/>
      <c r="C648" s="270"/>
      <c r="D648" s="270"/>
      <c r="E648" s="270"/>
      <c r="F648" s="270"/>
      <c r="G648" s="272"/>
      <c r="H648" s="273"/>
      <c r="I648" s="271"/>
      <c r="J648" s="268"/>
      <c r="K648" s="268"/>
      <c r="L648" s="274"/>
      <c r="M648" s="275"/>
      <c r="N648" s="276"/>
      <c r="P648" s="291" t="str">
        <f>IF(R648 = "", "", COUNT($R$4:R648))</f>
        <v/>
      </c>
      <c r="Q648" s="291" t="str">
        <f t="shared" si="81"/>
        <v/>
      </c>
      <c r="R648" s="292" t="str">
        <f t="shared" si="82"/>
        <v/>
      </c>
      <c r="S648" s="293" t="str">
        <f t="shared" si="84"/>
        <v/>
      </c>
      <c r="T648" s="294" t="str">
        <f t="shared" si="85"/>
        <v/>
      </c>
      <c r="U648" s="295" t="str">
        <f t="shared" si="86"/>
        <v/>
      </c>
      <c r="V648" s="296" t="str">
        <f t="shared" si="87"/>
        <v/>
      </c>
      <c r="W648" s="8"/>
      <c r="AR648" s="2" t="str">
        <f t="shared" si="88"/>
        <v/>
      </c>
      <c r="AS648" s="2" t="str">
        <f t="shared" si="83"/>
        <v/>
      </c>
      <c r="AT648" s="2" t="str">
        <f>IF(AR648="","",IF(AND(H648&gt;='Intersection Mileposts'!$F$5,H648&lt;='Intersection Mileposts'!$G$5),"Y",IF(AND(H648&gt;='Intersection Mileposts'!$F$6,H648&lt;='Intersection Mileposts'!$G$6),"Y",IF(AND(H648&gt;='Intersection Mileposts'!$F$7,H648&lt;='Intersection Mileposts'!$G$7),"Y",IF(AND(H648&gt;='Intersection Mileposts'!$F$8,H648&lt;='Intersection Mileposts'!$G$8),"Y",IF(AND(H648&gt;='Intersection Mileposts'!$F$9,H648&lt;='Intersection Mileposts'!$G$9),"Y",IF(AND(H648&gt;='Intersection Mileposts'!$F$10,H648&lt;='Intersection Mileposts'!$G$10),"Y",IF(AND(H648&gt;='Intersection Mileposts'!$F$11,H648&lt;='Intersection Mileposts'!$G$11),"Y",IF(AND(H648&gt;='Intersection Mileposts'!$F$12,H648&lt;='Intersection Mileposts'!$G$12),"Y",IF(AND(H648&gt;='Intersection Mileposts'!$F$13,H648&lt;='Intersection Mileposts'!$G$13),"Y",IF(AND(H648&gt;='Intersection Mileposts'!$F$14,H648&lt;='Intersection Mileposts'!$G$14),"Y",IF(AND(H648&gt;='Intersection Mileposts'!$F$15,H648&lt;='Intersection Mileposts'!$G$15),"Y",IF(AND(H648&gt;='Intersection Mileposts'!$F$16,H648&lt;='Intersection Mileposts'!$G$16),"Y",IF(AND(H648&gt;='Intersection Mileposts'!$F$17,H648&lt;='Intersection Mileposts'!$G$17),"Y",IF(AND(H648&gt;='Intersection Mileposts'!$F$18,H648&lt;='Intersection Mileposts'!$G$18),"Y",IF(AND(H648&gt;='Intersection Mileposts'!$F$19,H648&lt;='Intersection Mileposts'!$G$19),"Y",IF(AND(H648&gt;='Intersection Mileposts'!$F$20,H648&lt;='Intersection Mileposts'!$G$20),"Y",IF(AND(H648&gt;='Intersection Mileposts'!$F$21,H648&lt;='Intersection Mileposts'!$G$21),"Y",IF(AND(H648&gt;='Intersection Mileposts'!$F$22,H648&lt;='Intersection Mileposts'!$G$22),"Y",IF(AND(H648&gt;='Intersection Mileposts'!$F$23,H648&lt;='Intersection Mileposts'!$G$23),"Y",IF(AND(H648&gt;='Intersection Mileposts'!$F$24,H648&lt;='Intersection Mileposts'!$G$24),"Y",IF(AND(H648&gt;='Intersection Mileposts'!$F$25,H648&lt;='Intersection Mileposts'!$G$25),"Y",IF(AND(H648&gt;='Intersection Mileposts'!$F$26,H648&lt;='Intersection Mileposts'!$G$26),"Y",IF(AND(H648&gt;='Intersection Mileposts'!$F$27,H648&lt;='Intersection Mileposts'!$G$27),"Y",IF(AND(H648&gt;='Intersection Mileposts'!$F$28,H648&lt;='Intersection Mileposts'!$G$28),"Y",IF(AND(H648&gt;='Intersection Mileposts'!$F$29,H648&lt;='Intersection Mileposts'!$G$29),"Y", IF(AND(H648&gt;='Intersection Mileposts'!$F$30,H648&lt;='Intersection Mileposts'!$G$30),"Y",IF(AND(H648&gt;='Intersection Mileposts'!$F$31,H648&lt;='Intersection Mileposts'!$G$31),"Y",IF(AND(H648&gt;='Intersection Mileposts'!$F$32,H648&lt;='Intersection Mileposts'!$G$32),"Y",IF(AND(H648&gt;='Intersection Mileposts'!$F$33,H648&lt;='Intersection Mileposts'!$G$33),"Y",IF(AND(H648&gt;='Intersection Mileposts'!$F$34,H648&lt;='Intersection Mileposts'!$G$34),"Y",IF(AND(H648&gt;='Intersection Mileposts'!$F$35,H648&lt;='Intersection Mileposts'!$G$35),"Y",IF(AND(H648&gt;='Intersection Mileposts'!$F$36,H648&lt;='Intersection Mileposts'!$G$36),"Y",IF(AND(H648&gt;='Intersection Mileposts'!$F$37,H648&lt;='Intersection Mileposts'!$G$37),"Y",IF(AND(H648&gt;='Intersection Mileposts'!$F$38,H648&lt;='Intersection Mileposts'!$G$38),"Y",IF(AND(H648&gt;='Intersection Mileposts'!$F$39,H648&lt;='Intersection Mileposts'!$G$39),"Y","N"))))))))))))))))))))))))))))))))))))</f>
        <v/>
      </c>
    </row>
    <row r="649" spans="1:46" x14ac:dyDescent="0.35">
      <c r="A649" s="271"/>
      <c r="B649" s="269"/>
      <c r="C649" s="270"/>
      <c r="D649" s="270"/>
      <c r="E649" s="270"/>
      <c r="F649" s="270"/>
      <c r="G649" s="272"/>
      <c r="H649" s="273"/>
      <c r="I649" s="271"/>
      <c r="J649" s="268"/>
      <c r="K649" s="268"/>
      <c r="L649" s="274"/>
      <c r="M649" s="275"/>
      <c r="N649" s="276"/>
      <c r="P649" s="291" t="str">
        <f>IF(R649 = "", "", COUNT($R$4:R649))</f>
        <v/>
      </c>
      <c r="Q649" s="291" t="str">
        <f t="shared" si="81"/>
        <v/>
      </c>
      <c r="R649" s="292" t="str">
        <f t="shared" si="82"/>
        <v/>
      </c>
      <c r="S649" s="293" t="str">
        <f t="shared" si="84"/>
        <v/>
      </c>
      <c r="T649" s="294" t="str">
        <f t="shared" si="85"/>
        <v/>
      </c>
      <c r="U649" s="295" t="str">
        <f t="shared" si="86"/>
        <v/>
      </c>
      <c r="V649" s="296" t="str">
        <f t="shared" si="87"/>
        <v/>
      </c>
      <c r="W649" s="8"/>
      <c r="AR649" s="2" t="str">
        <f t="shared" si="88"/>
        <v/>
      </c>
      <c r="AS649" s="2" t="str">
        <f t="shared" si="83"/>
        <v/>
      </c>
      <c r="AT649" s="2" t="str">
        <f>IF(AR649="","",IF(AND(H649&gt;='Intersection Mileposts'!$F$5,H649&lt;='Intersection Mileposts'!$G$5),"Y",IF(AND(H649&gt;='Intersection Mileposts'!$F$6,H649&lt;='Intersection Mileposts'!$G$6),"Y",IF(AND(H649&gt;='Intersection Mileposts'!$F$7,H649&lt;='Intersection Mileposts'!$G$7),"Y",IF(AND(H649&gt;='Intersection Mileposts'!$F$8,H649&lt;='Intersection Mileposts'!$G$8),"Y",IF(AND(H649&gt;='Intersection Mileposts'!$F$9,H649&lt;='Intersection Mileposts'!$G$9),"Y",IF(AND(H649&gt;='Intersection Mileposts'!$F$10,H649&lt;='Intersection Mileposts'!$G$10),"Y",IF(AND(H649&gt;='Intersection Mileposts'!$F$11,H649&lt;='Intersection Mileposts'!$G$11),"Y",IF(AND(H649&gt;='Intersection Mileposts'!$F$12,H649&lt;='Intersection Mileposts'!$G$12),"Y",IF(AND(H649&gt;='Intersection Mileposts'!$F$13,H649&lt;='Intersection Mileposts'!$G$13),"Y",IF(AND(H649&gt;='Intersection Mileposts'!$F$14,H649&lt;='Intersection Mileposts'!$G$14),"Y",IF(AND(H649&gt;='Intersection Mileposts'!$F$15,H649&lt;='Intersection Mileposts'!$G$15),"Y",IF(AND(H649&gt;='Intersection Mileposts'!$F$16,H649&lt;='Intersection Mileposts'!$G$16),"Y",IF(AND(H649&gt;='Intersection Mileposts'!$F$17,H649&lt;='Intersection Mileposts'!$G$17),"Y",IF(AND(H649&gt;='Intersection Mileposts'!$F$18,H649&lt;='Intersection Mileposts'!$G$18),"Y",IF(AND(H649&gt;='Intersection Mileposts'!$F$19,H649&lt;='Intersection Mileposts'!$G$19),"Y",IF(AND(H649&gt;='Intersection Mileposts'!$F$20,H649&lt;='Intersection Mileposts'!$G$20),"Y",IF(AND(H649&gt;='Intersection Mileposts'!$F$21,H649&lt;='Intersection Mileposts'!$G$21),"Y",IF(AND(H649&gt;='Intersection Mileposts'!$F$22,H649&lt;='Intersection Mileposts'!$G$22),"Y",IF(AND(H649&gt;='Intersection Mileposts'!$F$23,H649&lt;='Intersection Mileposts'!$G$23),"Y",IF(AND(H649&gt;='Intersection Mileposts'!$F$24,H649&lt;='Intersection Mileposts'!$G$24),"Y",IF(AND(H649&gt;='Intersection Mileposts'!$F$25,H649&lt;='Intersection Mileposts'!$G$25),"Y",IF(AND(H649&gt;='Intersection Mileposts'!$F$26,H649&lt;='Intersection Mileposts'!$G$26),"Y",IF(AND(H649&gt;='Intersection Mileposts'!$F$27,H649&lt;='Intersection Mileposts'!$G$27),"Y",IF(AND(H649&gt;='Intersection Mileposts'!$F$28,H649&lt;='Intersection Mileposts'!$G$28),"Y",IF(AND(H649&gt;='Intersection Mileposts'!$F$29,H649&lt;='Intersection Mileposts'!$G$29),"Y", IF(AND(H649&gt;='Intersection Mileposts'!$F$30,H649&lt;='Intersection Mileposts'!$G$30),"Y",IF(AND(H649&gt;='Intersection Mileposts'!$F$31,H649&lt;='Intersection Mileposts'!$G$31),"Y",IF(AND(H649&gt;='Intersection Mileposts'!$F$32,H649&lt;='Intersection Mileposts'!$G$32),"Y",IF(AND(H649&gt;='Intersection Mileposts'!$F$33,H649&lt;='Intersection Mileposts'!$G$33),"Y",IF(AND(H649&gt;='Intersection Mileposts'!$F$34,H649&lt;='Intersection Mileposts'!$G$34),"Y",IF(AND(H649&gt;='Intersection Mileposts'!$F$35,H649&lt;='Intersection Mileposts'!$G$35),"Y",IF(AND(H649&gt;='Intersection Mileposts'!$F$36,H649&lt;='Intersection Mileposts'!$G$36),"Y",IF(AND(H649&gt;='Intersection Mileposts'!$F$37,H649&lt;='Intersection Mileposts'!$G$37),"Y",IF(AND(H649&gt;='Intersection Mileposts'!$F$38,H649&lt;='Intersection Mileposts'!$G$38),"Y",IF(AND(H649&gt;='Intersection Mileposts'!$F$39,H649&lt;='Intersection Mileposts'!$G$39),"Y","N"))))))))))))))))))))))))))))))))))))</f>
        <v/>
      </c>
    </row>
    <row r="650" spans="1:46" x14ac:dyDescent="0.35">
      <c r="A650" s="271"/>
      <c r="B650" s="269"/>
      <c r="C650" s="270"/>
      <c r="D650" s="270"/>
      <c r="E650" s="270"/>
      <c r="F650" s="270"/>
      <c r="G650" s="272"/>
      <c r="H650" s="273"/>
      <c r="I650" s="271"/>
      <c r="J650" s="268"/>
      <c r="K650" s="268"/>
      <c r="L650" s="274"/>
      <c r="M650" s="275"/>
      <c r="N650" s="276"/>
      <c r="P650" s="291" t="str">
        <f>IF(R650 = "", "", COUNT($R$4:R650))</f>
        <v/>
      </c>
      <c r="Q650" s="291" t="str">
        <f t="shared" si="81"/>
        <v/>
      </c>
      <c r="R650" s="292" t="str">
        <f t="shared" si="82"/>
        <v/>
      </c>
      <c r="S650" s="293" t="str">
        <f t="shared" si="84"/>
        <v/>
      </c>
      <c r="T650" s="294" t="str">
        <f t="shared" si="85"/>
        <v/>
      </c>
      <c r="U650" s="295" t="str">
        <f t="shared" si="86"/>
        <v/>
      </c>
      <c r="V650" s="296" t="str">
        <f t="shared" si="87"/>
        <v/>
      </c>
      <c r="W650" s="8"/>
      <c r="AR650" s="2" t="str">
        <f t="shared" si="88"/>
        <v/>
      </c>
      <c r="AS650" s="2" t="str">
        <f t="shared" si="83"/>
        <v/>
      </c>
      <c r="AT650" s="2" t="str">
        <f>IF(AR650="","",IF(AND(H650&gt;='Intersection Mileposts'!$F$5,H650&lt;='Intersection Mileposts'!$G$5),"Y",IF(AND(H650&gt;='Intersection Mileposts'!$F$6,H650&lt;='Intersection Mileposts'!$G$6),"Y",IF(AND(H650&gt;='Intersection Mileposts'!$F$7,H650&lt;='Intersection Mileposts'!$G$7),"Y",IF(AND(H650&gt;='Intersection Mileposts'!$F$8,H650&lt;='Intersection Mileposts'!$G$8),"Y",IF(AND(H650&gt;='Intersection Mileposts'!$F$9,H650&lt;='Intersection Mileposts'!$G$9),"Y",IF(AND(H650&gt;='Intersection Mileposts'!$F$10,H650&lt;='Intersection Mileposts'!$G$10),"Y",IF(AND(H650&gt;='Intersection Mileposts'!$F$11,H650&lt;='Intersection Mileposts'!$G$11),"Y",IF(AND(H650&gt;='Intersection Mileposts'!$F$12,H650&lt;='Intersection Mileposts'!$G$12),"Y",IF(AND(H650&gt;='Intersection Mileposts'!$F$13,H650&lt;='Intersection Mileposts'!$G$13),"Y",IF(AND(H650&gt;='Intersection Mileposts'!$F$14,H650&lt;='Intersection Mileposts'!$G$14),"Y",IF(AND(H650&gt;='Intersection Mileposts'!$F$15,H650&lt;='Intersection Mileposts'!$G$15),"Y",IF(AND(H650&gt;='Intersection Mileposts'!$F$16,H650&lt;='Intersection Mileposts'!$G$16),"Y",IF(AND(H650&gt;='Intersection Mileposts'!$F$17,H650&lt;='Intersection Mileposts'!$G$17),"Y",IF(AND(H650&gt;='Intersection Mileposts'!$F$18,H650&lt;='Intersection Mileposts'!$G$18),"Y",IF(AND(H650&gt;='Intersection Mileposts'!$F$19,H650&lt;='Intersection Mileposts'!$G$19),"Y",IF(AND(H650&gt;='Intersection Mileposts'!$F$20,H650&lt;='Intersection Mileposts'!$G$20),"Y",IF(AND(H650&gt;='Intersection Mileposts'!$F$21,H650&lt;='Intersection Mileposts'!$G$21),"Y",IF(AND(H650&gt;='Intersection Mileposts'!$F$22,H650&lt;='Intersection Mileposts'!$G$22),"Y",IF(AND(H650&gt;='Intersection Mileposts'!$F$23,H650&lt;='Intersection Mileposts'!$G$23),"Y",IF(AND(H650&gt;='Intersection Mileposts'!$F$24,H650&lt;='Intersection Mileposts'!$G$24),"Y",IF(AND(H650&gt;='Intersection Mileposts'!$F$25,H650&lt;='Intersection Mileposts'!$G$25),"Y",IF(AND(H650&gt;='Intersection Mileposts'!$F$26,H650&lt;='Intersection Mileposts'!$G$26),"Y",IF(AND(H650&gt;='Intersection Mileposts'!$F$27,H650&lt;='Intersection Mileposts'!$G$27),"Y",IF(AND(H650&gt;='Intersection Mileposts'!$F$28,H650&lt;='Intersection Mileposts'!$G$28),"Y",IF(AND(H650&gt;='Intersection Mileposts'!$F$29,H650&lt;='Intersection Mileposts'!$G$29),"Y", IF(AND(H650&gt;='Intersection Mileposts'!$F$30,H650&lt;='Intersection Mileposts'!$G$30),"Y",IF(AND(H650&gt;='Intersection Mileposts'!$F$31,H650&lt;='Intersection Mileposts'!$G$31),"Y",IF(AND(H650&gt;='Intersection Mileposts'!$F$32,H650&lt;='Intersection Mileposts'!$G$32),"Y",IF(AND(H650&gt;='Intersection Mileposts'!$F$33,H650&lt;='Intersection Mileposts'!$G$33),"Y",IF(AND(H650&gt;='Intersection Mileposts'!$F$34,H650&lt;='Intersection Mileposts'!$G$34),"Y",IF(AND(H650&gt;='Intersection Mileposts'!$F$35,H650&lt;='Intersection Mileposts'!$G$35),"Y",IF(AND(H650&gt;='Intersection Mileposts'!$F$36,H650&lt;='Intersection Mileposts'!$G$36),"Y",IF(AND(H650&gt;='Intersection Mileposts'!$F$37,H650&lt;='Intersection Mileposts'!$G$37),"Y",IF(AND(H650&gt;='Intersection Mileposts'!$F$38,H650&lt;='Intersection Mileposts'!$G$38),"Y",IF(AND(H650&gt;='Intersection Mileposts'!$F$39,H650&lt;='Intersection Mileposts'!$G$39),"Y","N"))))))))))))))))))))))))))))))))))))</f>
        <v/>
      </c>
    </row>
    <row r="651" spans="1:46" x14ac:dyDescent="0.35">
      <c r="A651" s="271"/>
      <c r="B651" s="269"/>
      <c r="C651" s="270"/>
      <c r="D651" s="270"/>
      <c r="E651" s="270"/>
      <c r="F651" s="270"/>
      <c r="G651" s="272"/>
      <c r="H651" s="273"/>
      <c r="I651" s="271"/>
      <c r="J651" s="268"/>
      <c r="K651" s="268"/>
      <c r="L651" s="274"/>
      <c r="M651" s="275"/>
      <c r="N651" s="276"/>
      <c r="P651" s="291" t="str">
        <f>IF(R651 = "", "", COUNT($R$4:R651))</f>
        <v/>
      </c>
      <c r="Q651" s="291" t="str">
        <f t="shared" si="81"/>
        <v/>
      </c>
      <c r="R651" s="292" t="str">
        <f t="shared" si="82"/>
        <v/>
      </c>
      <c r="S651" s="293" t="str">
        <f t="shared" si="84"/>
        <v/>
      </c>
      <c r="T651" s="294" t="str">
        <f t="shared" si="85"/>
        <v/>
      </c>
      <c r="U651" s="295" t="str">
        <f t="shared" si="86"/>
        <v/>
      </c>
      <c r="V651" s="296" t="str">
        <f t="shared" si="87"/>
        <v/>
      </c>
      <c r="W651" s="8"/>
      <c r="AR651" s="2" t="str">
        <f t="shared" si="88"/>
        <v/>
      </c>
      <c r="AS651" s="2" t="str">
        <f t="shared" si="83"/>
        <v/>
      </c>
      <c r="AT651" s="2" t="str">
        <f>IF(AR651="","",IF(AND(H651&gt;='Intersection Mileposts'!$F$5,H651&lt;='Intersection Mileposts'!$G$5),"Y",IF(AND(H651&gt;='Intersection Mileposts'!$F$6,H651&lt;='Intersection Mileposts'!$G$6),"Y",IF(AND(H651&gt;='Intersection Mileposts'!$F$7,H651&lt;='Intersection Mileposts'!$G$7),"Y",IF(AND(H651&gt;='Intersection Mileposts'!$F$8,H651&lt;='Intersection Mileposts'!$G$8),"Y",IF(AND(H651&gt;='Intersection Mileposts'!$F$9,H651&lt;='Intersection Mileposts'!$G$9),"Y",IF(AND(H651&gt;='Intersection Mileposts'!$F$10,H651&lt;='Intersection Mileposts'!$G$10),"Y",IF(AND(H651&gt;='Intersection Mileposts'!$F$11,H651&lt;='Intersection Mileposts'!$G$11),"Y",IF(AND(H651&gt;='Intersection Mileposts'!$F$12,H651&lt;='Intersection Mileposts'!$G$12),"Y",IF(AND(H651&gt;='Intersection Mileposts'!$F$13,H651&lt;='Intersection Mileposts'!$G$13),"Y",IF(AND(H651&gt;='Intersection Mileposts'!$F$14,H651&lt;='Intersection Mileposts'!$G$14),"Y",IF(AND(H651&gt;='Intersection Mileposts'!$F$15,H651&lt;='Intersection Mileposts'!$G$15),"Y",IF(AND(H651&gt;='Intersection Mileposts'!$F$16,H651&lt;='Intersection Mileposts'!$G$16),"Y",IF(AND(H651&gt;='Intersection Mileposts'!$F$17,H651&lt;='Intersection Mileposts'!$G$17),"Y",IF(AND(H651&gt;='Intersection Mileposts'!$F$18,H651&lt;='Intersection Mileposts'!$G$18),"Y",IF(AND(H651&gt;='Intersection Mileposts'!$F$19,H651&lt;='Intersection Mileposts'!$G$19),"Y",IF(AND(H651&gt;='Intersection Mileposts'!$F$20,H651&lt;='Intersection Mileposts'!$G$20),"Y",IF(AND(H651&gt;='Intersection Mileposts'!$F$21,H651&lt;='Intersection Mileposts'!$G$21),"Y",IF(AND(H651&gt;='Intersection Mileposts'!$F$22,H651&lt;='Intersection Mileposts'!$G$22),"Y",IF(AND(H651&gt;='Intersection Mileposts'!$F$23,H651&lt;='Intersection Mileposts'!$G$23),"Y",IF(AND(H651&gt;='Intersection Mileposts'!$F$24,H651&lt;='Intersection Mileposts'!$G$24),"Y",IF(AND(H651&gt;='Intersection Mileposts'!$F$25,H651&lt;='Intersection Mileposts'!$G$25),"Y",IF(AND(H651&gt;='Intersection Mileposts'!$F$26,H651&lt;='Intersection Mileposts'!$G$26),"Y",IF(AND(H651&gt;='Intersection Mileposts'!$F$27,H651&lt;='Intersection Mileposts'!$G$27),"Y",IF(AND(H651&gt;='Intersection Mileposts'!$F$28,H651&lt;='Intersection Mileposts'!$G$28),"Y",IF(AND(H651&gt;='Intersection Mileposts'!$F$29,H651&lt;='Intersection Mileposts'!$G$29),"Y", IF(AND(H651&gt;='Intersection Mileposts'!$F$30,H651&lt;='Intersection Mileposts'!$G$30),"Y",IF(AND(H651&gt;='Intersection Mileposts'!$F$31,H651&lt;='Intersection Mileposts'!$G$31),"Y",IF(AND(H651&gt;='Intersection Mileposts'!$F$32,H651&lt;='Intersection Mileposts'!$G$32),"Y",IF(AND(H651&gt;='Intersection Mileposts'!$F$33,H651&lt;='Intersection Mileposts'!$G$33),"Y",IF(AND(H651&gt;='Intersection Mileposts'!$F$34,H651&lt;='Intersection Mileposts'!$G$34),"Y",IF(AND(H651&gt;='Intersection Mileposts'!$F$35,H651&lt;='Intersection Mileposts'!$G$35),"Y",IF(AND(H651&gt;='Intersection Mileposts'!$F$36,H651&lt;='Intersection Mileposts'!$G$36),"Y",IF(AND(H651&gt;='Intersection Mileposts'!$F$37,H651&lt;='Intersection Mileposts'!$G$37),"Y",IF(AND(H651&gt;='Intersection Mileposts'!$F$38,H651&lt;='Intersection Mileposts'!$G$38),"Y",IF(AND(H651&gt;='Intersection Mileposts'!$F$39,H651&lt;='Intersection Mileposts'!$G$39),"Y","N"))))))))))))))))))))))))))))))))))))</f>
        <v/>
      </c>
    </row>
    <row r="652" spans="1:46" x14ac:dyDescent="0.35">
      <c r="A652" s="271"/>
      <c r="B652" s="269"/>
      <c r="C652" s="270"/>
      <c r="D652" s="270"/>
      <c r="E652" s="270"/>
      <c r="F652" s="270"/>
      <c r="G652" s="272"/>
      <c r="H652" s="273"/>
      <c r="I652" s="271"/>
      <c r="J652" s="268"/>
      <c r="K652" s="268"/>
      <c r="L652" s="274"/>
      <c r="M652" s="275"/>
      <c r="N652" s="276"/>
      <c r="P652" s="291" t="str">
        <f>IF(R652 = "", "", COUNT($R$4:R652))</f>
        <v/>
      </c>
      <c r="Q652" s="291" t="str">
        <f t="shared" si="81"/>
        <v/>
      </c>
      <c r="R652" s="292" t="str">
        <f t="shared" si="82"/>
        <v/>
      </c>
      <c r="S652" s="293" t="str">
        <f t="shared" si="84"/>
        <v/>
      </c>
      <c r="T652" s="294" t="str">
        <f t="shared" si="85"/>
        <v/>
      </c>
      <c r="U652" s="295" t="str">
        <f t="shared" si="86"/>
        <v/>
      </c>
      <c r="V652" s="296" t="str">
        <f t="shared" si="87"/>
        <v/>
      </c>
      <c r="W652" s="8"/>
      <c r="AR652" s="2" t="str">
        <f t="shared" si="88"/>
        <v/>
      </c>
      <c r="AS652" s="2" t="str">
        <f t="shared" si="83"/>
        <v/>
      </c>
      <c r="AT652" s="2" t="str">
        <f>IF(AR652="","",IF(AND(H652&gt;='Intersection Mileposts'!$F$5,H652&lt;='Intersection Mileposts'!$G$5),"Y",IF(AND(H652&gt;='Intersection Mileposts'!$F$6,H652&lt;='Intersection Mileposts'!$G$6),"Y",IF(AND(H652&gt;='Intersection Mileposts'!$F$7,H652&lt;='Intersection Mileposts'!$G$7),"Y",IF(AND(H652&gt;='Intersection Mileposts'!$F$8,H652&lt;='Intersection Mileposts'!$G$8),"Y",IF(AND(H652&gt;='Intersection Mileposts'!$F$9,H652&lt;='Intersection Mileposts'!$G$9),"Y",IF(AND(H652&gt;='Intersection Mileposts'!$F$10,H652&lt;='Intersection Mileposts'!$G$10),"Y",IF(AND(H652&gt;='Intersection Mileposts'!$F$11,H652&lt;='Intersection Mileposts'!$G$11),"Y",IF(AND(H652&gt;='Intersection Mileposts'!$F$12,H652&lt;='Intersection Mileposts'!$G$12),"Y",IF(AND(H652&gt;='Intersection Mileposts'!$F$13,H652&lt;='Intersection Mileposts'!$G$13),"Y",IF(AND(H652&gt;='Intersection Mileposts'!$F$14,H652&lt;='Intersection Mileposts'!$G$14),"Y",IF(AND(H652&gt;='Intersection Mileposts'!$F$15,H652&lt;='Intersection Mileposts'!$G$15),"Y",IF(AND(H652&gt;='Intersection Mileposts'!$F$16,H652&lt;='Intersection Mileposts'!$G$16),"Y",IF(AND(H652&gt;='Intersection Mileposts'!$F$17,H652&lt;='Intersection Mileposts'!$G$17),"Y",IF(AND(H652&gt;='Intersection Mileposts'!$F$18,H652&lt;='Intersection Mileposts'!$G$18),"Y",IF(AND(H652&gt;='Intersection Mileposts'!$F$19,H652&lt;='Intersection Mileposts'!$G$19),"Y",IF(AND(H652&gt;='Intersection Mileposts'!$F$20,H652&lt;='Intersection Mileposts'!$G$20),"Y",IF(AND(H652&gt;='Intersection Mileposts'!$F$21,H652&lt;='Intersection Mileposts'!$G$21),"Y",IF(AND(H652&gt;='Intersection Mileposts'!$F$22,H652&lt;='Intersection Mileposts'!$G$22),"Y",IF(AND(H652&gt;='Intersection Mileposts'!$F$23,H652&lt;='Intersection Mileposts'!$G$23),"Y",IF(AND(H652&gt;='Intersection Mileposts'!$F$24,H652&lt;='Intersection Mileposts'!$G$24),"Y",IF(AND(H652&gt;='Intersection Mileposts'!$F$25,H652&lt;='Intersection Mileposts'!$G$25),"Y",IF(AND(H652&gt;='Intersection Mileposts'!$F$26,H652&lt;='Intersection Mileposts'!$G$26),"Y",IF(AND(H652&gt;='Intersection Mileposts'!$F$27,H652&lt;='Intersection Mileposts'!$G$27),"Y",IF(AND(H652&gt;='Intersection Mileposts'!$F$28,H652&lt;='Intersection Mileposts'!$G$28),"Y",IF(AND(H652&gt;='Intersection Mileposts'!$F$29,H652&lt;='Intersection Mileposts'!$G$29),"Y", IF(AND(H652&gt;='Intersection Mileposts'!$F$30,H652&lt;='Intersection Mileposts'!$G$30),"Y",IF(AND(H652&gt;='Intersection Mileposts'!$F$31,H652&lt;='Intersection Mileposts'!$G$31),"Y",IF(AND(H652&gt;='Intersection Mileposts'!$F$32,H652&lt;='Intersection Mileposts'!$G$32),"Y",IF(AND(H652&gt;='Intersection Mileposts'!$F$33,H652&lt;='Intersection Mileposts'!$G$33),"Y",IF(AND(H652&gt;='Intersection Mileposts'!$F$34,H652&lt;='Intersection Mileposts'!$G$34),"Y",IF(AND(H652&gt;='Intersection Mileposts'!$F$35,H652&lt;='Intersection Mileposts'!$G$35),"Y",IF(AND(H652&gt;='Intersection Mileposts'!$F$36,H652&lt;='Intersection Mileposts'!$G$36),"Y",IF(AND(H652&gt;='Intersection Mileposts'!$F$37,H652&lt;='Intersection Mileposts'!$G$37),"Y",IF(AND(H652&gt;='Intersection Mileposts'!$F$38,H652&lt;='Intersection Mileposts'!$G$38),"Y",IF(AND(H652&gt;='Intersection Mileposts'!$F$39,H652&lt;='Intersection Mileposts'!$G$39),"Y","N"))))))))))))))))))))))))))))))))))))</f>
        <v/>
      </c>
    </row>
    <row r="653" spans="1:46" x14ac:dyDescent="0.35">
      <c r="A653" s="271"/>
      <c r="B653" s="269"/>
      <c r="C653" s="270"/>
      <c r="D653" s="270"/>
      <c r="E653" s="270"/>
      <c r="F653" s="270"/>
      <c r="G653" s="272"/>
      <c r="H653" s="273"/>
      <c r="I653" s="271"/>
      <c r="J653" s="268"/>
      <c r="K653" s="268"/>
      <c r="L653" s="274"/>
      <c r="M653" s="275"/>
      <c r="N653" s="276"/>
      <c r="P653" s="291" t="str">
        <f>IF(R653 = "", "", COUNT($R$4:R653))</f>
        <v/>
      </c>
      <c r="Q653" s="291" t="str">
        <f t="shared" si="81"/>
        <v/>
      </c>
      <c r="R653" s="292" t="str">
        <f t="shared" si="82"/>
        <v/>
      </c>
      <c r="S653" s="293" t="str">
        <f t="shared" si="84"/>
        <v/>
      </c>
      <c r="T653" s="294" t="str">
        <f t="shared" si="85"/>
        <v/>
      </c>
      <c r="U653" s="295" t="str">
        <f t="shared" si="86"/>
        <v/>
      </c>
      <c r="V653" s="296" t="str">
        <f t="shared" si="87"/>
        <v/>
      </c>
      <c r="W653" s="8"/>
      <c r="AR653" s="2" t="str">
        <f t="shared" si="88"/>
        <v/>
      </c>
      <c r="AS653" s="2" t="str">
        <f t="shared" si="83"/>
        <v/>
      </c>
      <c r="AT653" s="2" t="str">
        <f>IF(AR653="","",IF(AND(H653&gt;='Intersection Mileposts'!$F$5,H653&lt;='Intersection Mileposts'!$G$5),"Y",IF(AND(H653&gt;='Intersection Mileposts'!$F$6,H653&lt;='Intersection Mileposts'!$G$6),"Y",IF(AND(H653&gt;='Intersection Mileposts'!$F$7,H653&lt;='Intersection Mileposts'!$G$7),"Y",IF(AND(H653&gt;='Intersection Mileposts'!$F$8,H653&lt;='Intersection Mileposts'!$G$8),"Y",IF(AND(H653&gt;='Intersection Mileposts'!$F$9,H653&lt;='Intersection Mileposts'!$G$9),"Y",IF(AND(H653&gt;='Intersection Mileposts'!$F$10,H653&lt;='Intersection Mileposts'!$G$10),"Y",IF(AND(H653&gt;='Intersection Mileposts'!$F$11,H653&lt;='Intersection Mileposts'!$G$11),"Y",IF(AND(H653&gt;='Intersection Mileposts'!$F$12,H653&lt;='Intersection Mileposts'!$G$12),"Y",IF(AND(H653&gt;='Intersection Mileposts'!$F$13,H653&lt;='Intersection Mileposts'!$G$13),"Y",IF(AND(H653&gt;='Intersection Mileposts'!$F$14,H653&lt;='Intersection Mileposts'!$G$14),"Y",IF(AND(H653&gt;='Intersection Mileposts'!$F$15,H653&lt;='Intersection Mileposts'!$G$15),"Y",IF(AND(H653&gt;='Intersection Mileposts'!$F$16,H653&lt;='Intersection Mileposts'!$G$16),"Y",IF(AND(H653&gt;='Intersection Mileposts'!$F$17,H653&lt;='Intersection Mileposts'!$G$17),"Y",IF(AND(H653&gt;='Intersection Mileposts'!$F$18,H653&lt;='Intersection Mileposts'!$G$18),"Y",IF(AND(H653&gt;='Intersection Mileposts'!$F$19,H653&lt;='Intersection Mileposts'!$G$19),"Y",IF(AND(H653&gt;='Intersection Mileposts'!$F$20,H653&lt;='Intersection Mileposts'!$G$20),"Y",IF(AND(H653&gt;='Intersection Mileposts'!$F$21,H653&lt;='Intersection Mileposts'!$G$21),"Y",IF(AND(H653&gt;='Intersection Mileposts'!$F$22,H653&lt;='Intersection Mileposts'!$G$22),"Y",IF(AND(H653&gt;='Intersection Mileposts'!$F$23,H653&lt;='Intersection Mileposts'!$G$23),"Y",IF(AND(H653&gt;='Intersection Mileposts'!$F$24,H653&lt;='Intersection Mileposts'!$G$24),"Y",IF(AND(H653&gt;='Intersection Mileposts'!$F$25,H653&lt;='Intersection Mileposts'!$G$25),"Y",IF(AND(H653&gt;='Intersection Mileposts'!$F$26,H653&lt;='Intersection Mileposts'!$G$26),"Y",IF(AND(H653&gt;='Intersection Mileposts'!$F$27,H653&lt;='Intersection Mileposts'!$G$27),"Y",IF(AND(H653&gt;='Intersection Mileposts'!$F$28,H653&lt;='Intersection Mileposts'!$G$28),"Y",IF(AND(H653&gt;='Intersection Mileposts'!$F$29,H653&lt;='Intersection Mileposts'!$G$29),"Y", IF(AND(H653&gt;='Intersection Mileposts'!$F$30,H653&lt;='Intersection Mileposts'!$G$30),"Y",IF(AND(H653&gt;='Intersection Mileposts'!$F$31,H653&lt;='Intersection Mileposts'!$G$31),"Y",IF(AND(H653&gt;='Intersection Mileposts'!$F$32,H653&lt;='Intersection Mileposts'!$G$32),"Y",IF(AND(H653&gt;='Intersection Mileposts'!$F$33,H653&lt;='Intersection Mileposts'!$G$33),"Y",IF(AND(H653&gt;='Intersection Mileposts'!$F$34,H653&lt;='Intersection Mileposts'!$G$34),"Y",IF(AND(H653&gt;='Intersection Mileposts'!$F$35,H653&lt;='Intersection Mileposts'!$G$35),"Y",IF(AND(H653&gt;='Intersection Mileposts'!$F$36,H653&lt;='Intersection Mileposts'!$G$36),"Y",IF(AND(H653&gt;='Intersection Mileposts'!$F$37,H653&lt;='Intersection Mileposts'!$G$37),"Y",IF(AND(H653&gt;='Intersection Mileposts'!$F$38,H653&lt;='Intersection Mileposts'!$G$38),"Y",IF(AND(H653&gt;='Intersection Mileposts'!$F$39,H653&lt;='Intersection Mileposts'!$G$39),"Y","N"))))))))))))))))))))))))))))))))))))</f>
        <v/>
      </c>
    </row>
    <row r="654" spans="1:46" x14ac:dyDescent="0.35">
      <c r="A654" s="271"/>
      <c r="B654" s="269"/>
      <c r="C654" s="270"/>
      <c r="D654" s="270"/>
      <c r="E654" s="270"/>
      <c r="F654" s="270"/>
      <c r="G654" s="272"/>
      <c r="H654" s="273"/>
      <c r="I654" s="271"/>
      <c r="J654" s="268"/>
      <c r="K654" s="268"/>
      <c r="L654" s="274"/>
      <c r="M654" s="275"/>
      <c r="N654" s="276"/>
      <c r="P654" s="291" t="str">
        <f>IF(R654 = "", "", COUNT($R$4:R654))</f>
        <v/>
      </c>
      <c r="Q654" s="291" t="str">
        <f t="shared" si="81"/>
        <v/>
      </c>
      <c r="R654" s="292" t="str">
        <f t="shared" si="82"/>
        <v/>
      </c>
      <c r="S654" s="293" t="str">
        <f t="shared" si="84"/>
        <v/>
      </c>
      <c r="T654" s="294" t="str">
        <f t="shared" si="85"/>
        <v/>
      </c>
      <c r="U654" s="295" t="str">
        <f t="shared" si="86"/>
        <v/>
      </c>
      <c r="V654" s="296" t="str">
        <f t="shared" si="87"/>
        <v/>
      </c>
      <c r="W654" s="8"/>
      <c r="AR654" s="2" t="str">
        <f t="shared" si="88"/>
        <v/>
      </c>
      <c r="AS654" s="2" t="str">
        <f t="shared" si="83"/>
        <v/>
      </c>
      <c r="AT654" s="2" t="str">
        <f>IF(AR654="","",IF(AND(H654&gt;='Intersection Mileposts'!$F$5,H654&lt;='Intersection Mileposts'!$G$5),"Y",IF(AND(H654&gt;='Intersection Mileposts'!$F$6,H654&lt;='Intersection Mileposts'!$G$6),"Y",IF(AND(H654&gt;='Intersection Mileposts'!$F$7,H654&lt;='Intersection Mileposts'!$G$7),"Y",IF(AND(H654&gt;='Intersection Mileposts'!$F$8,H654&lt;='Intersection Mileposts'!$G$8),"Y",IF(AND(H654&gt;='Intersection Mileposts'!$F$9,H654&lt;='Intersection Mileposts'!$G$9),"Y",IF(AND(H654&gt;='Intersection Mileposts'!$F$10,H654&lt;='Intersection Mileposts'!$G$10),"Y",IF(AND(H654&gt;='Intersection Mileposts'!$F$11,H654&lt;='Intersection Mileposts'!$G$11),"Y",IF(AND(H654&gt;='Intersection Mileposts'!$F$12,H654&lt;='Intersection Mileposts'!$G$12),"Y",IF(AND(H654&gt;='Intersection Mileposts'!$F$13,H654&lt;='Intersection Mileposts'!$G$13),"Y",IF(AND(H654&gt;='Intersection Mileposts'!$F$14,H654&lt;='Intersection Mileposts'!$G$14),"Y",IF(AND(H654&gt;='Intersection Mileposts'!$F$15,H654&lt;='Intersection Mileposts'!$G$15),"Y",IF(AND(H654&gt;='Intersection Mileposts'!$F$16,H654&lt;='Intersection Mileposts'!$G$16),"Y",IF(AND(H654&gt;='Intersection Mileposts'!$F$17,H654&lt;='Intersection Mileposts'!$G$17),"Y",IF(AND(H654&gt;='Intersection Mileposts'!$F$18,H654&lt;='Intersection Mileposts'!$G$18),"Y",IF(AND(H654&gt;='Intersection Mileposts'!$F$19,H654&lt;='Intersection Mileposts'!$G$19),"Y",IF(AND(H654&gt;='Intersection Mileposts'!$F$20,H654&lt;='Intersection Mileposts'!$G$20),"Y",IF(AND(H654&gt;='Intersection Mileposts'!$F$21,H654&lt;='Intersection Mileposts'!$G$21),"Y",IF(AND(H654&gt;='Intersection Mileposts'!$F$22,H654&lt;='Intersection Mileposts'!$G$22),"Y",IF(AND(H654&gt;='Intersection Mileposts'!$F$23,H654&lt;='Intersection Mileposts'!$G$23),"Y",IF(AND(H654&gt;='Intersection Mileposts'!$F$24,H654&lt;='Intersection Mileposts'!$G$24),"Y",IF(AND(H654&gt;='Intersection Mileposts'!$F$25,H654&lt;='Intersection Mileposts'!$G$25),"Y",IF(AND(H654&gt;='Intersection Mileposts'!$F$26,H654&lt;='Intersection Mileposts'!$G$26),"Y",IF(AND(H654&gt;='Intersection Mileposts'!$F$27,H654&lt;='Intersection Mileposts'!$G$27),"Y",IF(AND(H654&gt;='Intersection Mileposts'!$F$28,H654&lt;='Intersection Mileposts'!$G$28),"Y",IF(AND(H654&gt;='Intersection Mileposts'!$F$29,H654&lt;='Intersection Mileposts'!$G$29),"Y", IF(AND(H654&gt;='Intersection Mileposts'!$F$30,H654&lt;='Intersection Mileposts'!$G$30),"Y",IF(AND(H654&gt;='Intersection Mileposts'!$F$31,H654&lt;='Intersection Mileposts'!$G$31),"Y",IF(AND(H654&gt;='Intersection Mileposts'!$F$32,H654&lt;='Intersection Mileposts'!$G$32),"Y",IF(AND(H654&gt;='Intersection Mileposts'!$F$33,H654&lt;='Intersection Mileposts'!$G$33),"Y",IF(AND(H654&gt;='Intersection Mileposts'!$F$34,H654&lt;='Intersection Mileposts'!$G$34),"Y",IF(AND(H654&gt;='Intersection Mileposts'!$F$35,H654&lt;='Intersection Mileposts'!$G$35),"Y",IF(AND(H654&gt;='Intersection Mileposts'!$F$36,H654&lt;='Intersection Mileposts'!$G$36),"Y",IF(AND(H654&gt;='Intersection Mileposts'!$F$37,H654&lt;='Intersection Mileposts'!$G$37),"Y",IF(AND(H654&gt;='Intersection Mileposts'!$F$38,H654&lt;='Intersection Mileposts'!$G$38),"Y",IF(AND(H654&gt;='Intersection Mileposts'!$F$39,H654&lt;='Intersection Mileposts'!$G$39),"Y","N"))))))))))))))))))))))))))))))))))))</f>
        <v/>
      </c>
    </row>
    <row r="655" spans="1:46" x14ac:dyDescent="0.35">
      <c r="A655" s="271"/>
      <c r="B655" s="269"/>
      <c r="C655" s="270"/>
      <c r="D655" s="270"/>
      <c r="E655" s="270"/>
      <c r="F655" s="270"/>
      <c r="G655" s="272"/>
      <c r="H655" s="273"/>
      <c r="I655" s="271"/>
      <c r="J655" s="268"/>
      <c r="K655" s="268"/>
      <c r="L655" s="274"/>
      <c r="M655" s="275"/>
      <c r="N655" s="276"/>
      <c r="P655" s="291" t="str">
        <f>IF(R655 = "", "", COUNT($R$4:R655))</f>
        <v/>
      </c>
      <c r="Q655" s="291" t="str">
        <f t="shared" si="81"/>
        <v/>
      </c>
      <c r="R655" s="292" t="str">
        <f t="shared" si="82"/>
        <v/>
      </c>
      <c r="S655" s="293" t="str">
        <f t="shared" si="84"/>
        <v/>
      </c>
      <c r="T655" s="294" t="str">
        <f t="shared" si="85"/>
        <v/>
      </c>
      <c r="U655" s="295" t="str">
        <f t="shared" si="86"/>
        <v/>
      </c>
      <c r="V655" s="296" t="str">
        <f t="shared" si="87"/>
        <v/>
      </c>
      <c r="W655" s="8"/>
      <c r="AR655" s="2" t="str">
        <f t="shared" si="88"/>
        <v/>
      </c>
      <c r="AS655" s="2" t="str">
        <f t="shared" si="83"/>
        <v/>
      </c>
      <c r="AT655" s="2" t="str">
        <f>IF(AR655="","",IF(AND(H655&gt;='Intersection Mileposts'!$F$5,H655&lt;='Intersection Mileposts'!$G$5),"Y",IF(AND(H655&gt;='Intersection Mileposts'!$F$6,H655&lt;='Intersection Mileposts'!$G$6),"Y",IF(AND(H655&gt;='Intersection Mileposts'!$F$7,H655&lt;='Intersection Mileposts'!$G$7),"Y",IF(AND(H655&gt;='Intersection Mileposts'!$F$8,H655&lt;='Intersection Mileposts'!$G$8),"Y",IF(AND(H655&gt;='Intersection Mileposts'!$F$9,H655&lt;='Intersection Mileposts'!$G$9),"Y",IF(AND(H655&gt;='Intersection Mileposts'!$F$10,H655&lt;='Intersection Mileposts'!$G$10),"Y",IF(AND(H655&gt;='Intersection Mileposts'!$F$11,H655&lt;='Intersection Mileposts'!$G$11),"Y",IF(AND(H655&gt;='Intersection Mileposts'!$F$12,H655&lt;='Intersection Mileposts'!$G$12),"Y",IF(AND(H655&gt;='Intersection Mileposts'!$F$13,H655&lt;='Intersection Mileposts'!$G$13),"Y",IF(AND(H655&gt;='Intersection Mileposts'!$F$14,H655&lt;='Intersection Mileposts'!$G$14),"Y",IF(AND(H655&gt;='Intersection Mileposts'!$F$15,H655&lt;='Intersection Mileposts'!$G$15),"Y",IF(AND(H655&gt;='Intersection Mileposts'!$F$16,H655&lt;='Intersection Mileposts'!$G$16),"Y",IF(AND(H655&gt;='Intersection Mileposts'!$F$17,H655&lt;='Intersection Mileposts'!$G$17),"Y",IF(AND(H655&gt;='Intersection Mileposts'!$F$18,H655&lt;='Intersection Mileposts'!$G$18),"Y",IF(AND(H655&gt;='Intersection Mileposts'!$F$19,H655&lt;='Intersection Mileposts'!$G$19),"Y",IF(AND(H655&gt;='Intersection Mileposts'!$F$20,H655&lt;='Intersection Mileposts'!$G$20),"Y",IF(AND(H655&gt;='Intersection Mileposts'!$F$21,H655&lt;='Intersection Mileposts'!$G$21),"Y",IF(AND(H655&gt;='Intersection Mileposts'!$F$22,H655&lt;='Intersection Mileposts'!$G$22),"Y",IF(AND(H655&gt;='Intersection Mileposts'!$F$23,H655&lt;='Intersection Mileposts'!$G$23),"Y",IF(AND(H655&gt;='Intersection Mileposts'!$F$24,H655&lt;='Intersection Mileposts'!$G$24),"Y",IF(AND(H655&gt;='Intersection Mileposts'!$F$25,H655&lt;='Intersection Mileposts'!$G$25),"Y",IF(AND(H655&gt;='Intersection Mileposts'!$F$26,H655&lt;='Intersection Mileposts'!$G$26),"Y",IF(AND(H655&gt;='Intersection Mileposts'!$F$27,H655&lt;='Intersection Mileposts'!$G$27),"Y",IF(AND(H655&gt;='Intersection Mileposts'!$F$28,H655&lt;='Intersection Mileposts'!$G$28),"Y",IF(AND(H655&gt;='Intersection Mileposts'!$F$29,H655&lt;='Intersection Mileposts'!$G$29),"Y", IF(AND(H655&gt;='Intersection Mileposts'!$F$30,H655&lt;='Intersection Mileposts'!$G$30),"Y",IF(AND(H655&gt;='Intersection Mileposts'!$F$31,H655&lt;='Intersection Mileposts'!$G$31),"Y",IF(AND(H655&gt;='Intersection Mileposts'!$F$32,H655&lt;='Intersection Mileposts'!$G$32),"Y",IF(AND(H655&gt;='Intersection Mileposts'!$F$33,H655&lt;='Intersection Mileposts'!$G$33),"Y",IF(AND(H655&gt;='Intersection Mileposts'!$F$34,H655&lt;='Intersection Mileposts'!$G$34),"Y",IF(AND(H655&gt;='Intersection Mileposts'!$F$35,H655&lt;='Intersection Mileposts'!$G$35),"Y",IF(AND(H655&gt;='Intersection Mileposts'!$F$36,H655&lt;='Intersection Mileposts'!$G$36),"Y",IF(AND(H655&gt;='Intersection Mileposts'!$F$37,H655&lt;='Intersection Mileposts'!$G$37),"Y",IF(AND(H655&gt;='Intersection Mileposts'!$F$38,H655&lt;='Intersection Mileposts'!$G$38),"Y",IF(AND(H655&gt;='Intersection Mileposts'!$F$39,H655&lt;='Intersection Mileposts'!$G$39),"Y","N"))))))))))))))))))))))))))))))))))))</f>
        <v/>
      </c>
    </row>
    <row r="656" spans="1:46" x14ac:dyDescent="0.35">
      <c r="A656" s="271"/>
      <c r="B656" s="269"/>
      <c r="C656" s="270"/>
      <c r="D656" s="270"/>
      <c r="E656" s="270"/>
      <c r="F656" s="270"/>
      <c r="G656" s="272"/>
      <c r="H656" s="273"/>
      <c r="I656" s="271"/>
      <c r="J656" s="268"/>
      <c r="K656" s="268"/>
      <c r="L656" s="274"/>
      <c r="M656" s="275"/>
      <c r="N656" s="276"/>
      <c r="P656" s="291" t="str">
        <f>IF(R656 = "", "", COUNT($R$4:R656))</f>
        <v/>
      </c>
      <c r="Q656" s="291" t="str">
        <f t="shared" si="81"/>
        <v/>
      </c>
      <c r="R656" s="292" t="str">
        <f t="shared" si="82"/>
        <v/>
      </c>
      <c r="S656" s="293" t="str">
        <f t="shared" si="84"/>
        <v/>
      </c>
      <c r="T656" s="294" t="str">
        <f t="shared" si="85"/>
        <v/>
      </c>
      <c r="U656" s="295" t="str">
        <f t="shared" si="86"/>
        <v/>
      </c>
      <c r="V656" s="296" t="str">
        <f t="shared" si="87"/>
        <v/>
      </c>
      <c r="W656" s="8"/>
      <c r="AR656" s="2" t="str">
        <f t="shared" si="88"/>
        <v/>
      </c>
      <c r="AS656" s="2" t="str">
        <f t="shared" si="83"/>
        <v/>
      </c>
      <c r="AT656" s="2" t="str">
        <f>IF(AR656="","",IF(AND(H656&gt;='Intersection Mileposts'!$F$5,H656&lt;='Intersection Mileposts'!$G$5),"Y",IF(AND(H656&gt;='Intersection Mileposts'!$F$6,H656&lt;='Intersection Mileposts'!$G$6),"Y",IF(AND(H656&gt;='Intersection Mileposts'!$F$7,H656&lt;='Intersection Mileposts'!$G$7),"Y",IF(AND(H656&gt;='Intersection Mileposts'!$F$8,H656&lt;='Intersection Mileposts'!$G$8),"Y",IF(AND(H656&gt;='Intersection Mileposts'!$F$9,H656&lt;='Intersection Mileposts'!$G$9),"Y",IF(AND(H656&gt;='Intersection Mileposts'!$F$10,H656&lt;='Intersection Mileposts'!$G$10),"Y",IF(AND(H656&gt;='Intersection Mileposts'!$F$11,H656&lt;='Intersection Mileposts'!$G$11),"Y",IF(AND(H656&gt;='Intersection Mileposts'!$F$12,H656&lt;='Intersection Mileposts'!$G$12),"Y",IF(AND(H656&gt;='Intersection Mileposts'!$F$13,H656&lt;='Intersection Mileposts'!$G$13),"Y",IF(AND(H656&gt;='Intersection Mileposts'!$F$14,H656&lt;='Intersection Mileposts'!$G$14),"Y",IF(AND(H656&gt;='Intersection Mileposts'!$F$15,H656&lt;='Intersection Mileposts'!$G$15),"Y",IF(AND(H656&gt;='Intersection Mileposts'!$F$16,H656&lt;='Intersection Mileposts'!$G$16),"Y",IF(AND(H656&gt;='Intersection Mileposts'!$F$17,H656&lt;='Intersection Mileposts'!$G$17),"Y",IF(AND(H656&gt;='Intersection Mileposts'!$F$18,H656&lt;='Intersection Mileposts'!$G$18),"Y",IF(AND(H656&gt;='Intersection Mileposts'!$F$19,H656&lt;='Intersection Mileposts'!$G$19),"Y",IF(AND(H656&gt;='Intersection Mileposts'!$F$20,H656&lt;='Intersection Mileposts'!$G$20),"Y",IF(AND(H656&gt;='Intersection Mileposts'!$F$21,H656&lt;='Intersection Mileposts'!$G$21),"Y",IF(AND(H656&gt;='Intersection Mileposts'!$F$22,H656&lt;='Intersection Mileposts'!$G$22),"Y",IF(AND(H656&gt;='Intersection Mileposts'!$F$23,H656&lt;='Intersection Mileposts'!$G$23),"Y",IF(AND(H656&gt;='Intersection Mileposts'!$F$24,H656&lt;='Intersection Mileposts'!$G$24),"Y",IF(AND(H656&gt;='Intersection Mileposts'!$F$25,H656&lt;='Intersection Mileposts'!$G$25),"Y",IF(AND(H656&gt;='Intersection Mileposts'!$F$26,H656&lt;='Intersection Mileposts'!$G$26),"Y",IF(AND(H656&gt;='Intersection Mileposts'!$F$27,H656&lt;='Intersection Mileposts'!$G$27),"Y",IF(AND(H656&gt;='Intersection Mileposts'!$F$28,H656&lt;='Intersection Mileposts'!$G$28),"Y",IF(AND(H656&gt;='Intersection Mileposts'!$F$29,H656&lt;='Intersection Mileposts'!$G$29),"Y", IF(AND(H656&gt;='Intersection Mileposts'!$F$30,H656&lt;='Intersection Mileposts'!$G$30),"Y",IF(AND(H656&gt;='Intersection Mileposts'!$F$31,H656&lt;='Intersection Mileposts'!$G$31),"Y",IF(AND(H656&gt;='Intersection Mileposts'!$F$32,H656&lt;='Intersection Mileposts'!$G$32),"Y",IF(AND(H656&gt;='Intersection Mileposts'!$F$33,H656&lt;='Intersection Mileposts'!$G$33),"Y",IF(AND(H656&gt;='Intersection Mileposts'!$F$34,H656&lt;='Intersection Mileposts'!$G$34),"Y",IF(AND(H656&gt;='Intersection Mileposts'!$F$35,H656&lt;='Intersection Mileposts'!$G$35),"Y",IF(AND(H656&gt;='Intersection Mileposts'!$F$36,H656&lt;='Intersection Mileposts'!$G$36),"Y",IF(AND(H656&gt;='Intersection Mileposts'!$F$37,H656&lt;='Intersection Mileposts'!$G$37),"Y",IF(AND(H656&gt;='Intersection Mileposts'!$F$38,H656&lt;='Intersection Mileposts'!$G$38),"Y",IF(AND(H656&gt;='Intersection Mileposts'!$F$39,H656&lt;='Intersection Mileposts'!$G$39),"Y","N"))))))))))))))))))))))))))))))))))))</f>
        <v/>
      </c>
    </row>
    <row r="657" spans="1:46" x14ac:dyDescent="0.35">
      <c r="A657" s="271"/>
      <c r="B657" s="269"/>
      <c r="C657" s="270"/>
      <c r="D657" s="270"/>
      <c r="E657" s="270"/>
      <c r="F657" s="270"/>
      <c r="G657" s="272"/>
      <c r="H657" s="273"/>
      <c r="I657" s="271"/>
      <c r="J657" s="268"/>
      <c r="K657" s="268"/>
      <c r="L657" s="274"/>
      <c r="M657" s="275"/>
      <c r="N657" s="276"/>
      <c r="P657" s="291" t="str">
        <f>IF(R657 = "", "", COUNT($R$4:R657))</f>
        <v/>
      </c>
      <c r="Q657" s="291" t="str">
        <f t="shared" si="81"/>
        <v/>
      </c>
      <c r="R657" s="292" t="str">
        <f t="shared" si="82"/>
        <v/>
      </c>
      <c r="S657" s="293" t="str">
        <f t="shared" si="84"/>
        <v/>
      </c>
      <c r="T657" s="294" t="str">
        <f t="shared" si="85"/>
        <v/>
      </c>
      <c r="U657" s="295" t="str">
        <f t="shared" si="86"/>
        <v/>
      </c>
      <c r="V657" s="296" t="str">
        <f t="shared" si="87"/>
        <v/>
      </c>
      <c r="W657" s="8"/>
      <c r="AR657" s="2" t="str">
        <f t="shared" si="88"/>
        <v/>
      </c>
      <c r="AS657" s="2" t="str">
        <f t="shared" si="83"/>
        <v/>
      </c>
      <c r="AT657" s="2" t="str">
        <f>IF(AR657="","",IF(AND(H657&gt;='Intersection Mileposts'!$F$5,H657&lt;='Intersection Mileposts'!$G$5),"Y",IF(AND(H657&gt;='Intersection Mileposts'!$F$6,H657&lt;='Intersection Mileposts'!$G$6),"Y",IF(AND(H657&gt;='Intersection Mileposts'!$F$7,H657&lt;='Intersection Mileposts'!$G$7),"Y",IF(AND(H657&gt;='Intersection Mileposts'!$F$8,H657&lt;='Intersection Mileposts'!$G$8),"Y",IF(AND(H657&gt;='Intersection Mileposts'!$F$9,H657&lt;='Intersection Mileposts'!$G$9),"Y",IF(AND(H657&gt;='Intersection Mileposts'!$F$10,H657&lt;='Intersection Mileposts'!$G$10),"Y",IF(AND(H657&gt;='Intersection Mileposts'!$F$11,H657&lt;='Intersection Mileposts'!$G$11),"Y",IF(AND(H657&gt;='Intersection Mileposts'!$F$12,H657&lt;='Intersection Mileposts'!$G$12),"Y",IF(AND(H657&gt;='Intersection Mileposts'!$F$13,H657&lt;='Intersection Mileposts'!$G$13),"Y",IF(AND(H657&gt;='Intersection Mileposts'!$F$14,H657&lt;='Intersection Mileposts'!$G$14),"Y",IF(AND(H657&gt;='Intersection Mileposts'!$F$15,H657&lt;='Intersection Mileposts'!$G$15),"Y",IF(AND(H657&gt;='Intersection Mileposts'!$F$16,H657&lt;='Intersection Mileposts'!$G$16),"Y",IF(AND(H657&gt;='Intersection Mileposts'!$F$17,H657&lt;='Intersection Mileposts'!$G$17),"Y",IF(AND(H657&gt;='Intersection Mileposts'!$F$18,H657&lt;='Intersection Mileposts'!$G$18),"Y",IF(AND(H657&gt;='Intersection Mileposts'!$F$19,H657&lt;='Intersection Mileposts'!$G$19),"Y",IF(AND(H657&gt;='Intersection Mileposts'!$F$20,H657&lt;='Intersection Mileposts'!$G$20),"Y",IF(AND(H657&gt;='Intersection Mileposts'!$F$21,H657&lt;='Intersection Mileposts'!$G$21),"Y",IF(AND(H657&gt;='Intersection Mileposts'!$F$22,H657&lt;='Intersection Mileposts'!$G$22),"Y",IF(AND(H657&gt;='Intersection Mileposts'!$F$23,H657&lt;='Intersection Mileposts'!$G$23),"Y",IF(AND(H657&gt;='Intersection Mileposts'!$F$24,H657&lt;='Intersection Mileposts'!$G$24),"Y",IF(AND(H657&gt;='Intersection Mileposts'!$F$25,H657&lt;='Intersection Mileposts'!$G$25),"Y",IF(AND(H657&gt;='Intersection Mileposts'!$F$26,H657&lt;='Intersection Mileposts'!$G$26),"Y",IF(AND(H657&gt;='Intersection Mileposts'!$F$27,H657&lt;='Intersection Mileposts'!$G$27),"Y",IF(AND(H657&gt;='Intersection Mileposts'!$F$28,H657&lt;='Intersection Mileposts'!$G$28),"Y",IF(AND(H657&gt;='Intersection Mileposts'!$F$29,H657&lt;='Intersection Mileposts'!$G$29),"Y", IF(AND(H657&gt;='Intersection Mileposts'!$F$30,H657&lt;='Intersection Mileposts'!$G$30),"Y",IF(AND(H657&gt;='Intersection Mileposts'!$F$31,H657&lt;='Intersection Mileposts'!$G$31),"Y",IF(AND(H657&gt;='Intersection Mileposts'!$F$32,H657&lt;='Intersection Mileposts'!$G$32),"Y",IF(AND(H657&gt;='Intersection Mileposts'!$F$33,H657&lt;='Intersection Mileposts'!$G$33),"Y",IF(AND(H657&gt;='Intersection Mileposts'!$F$34,H657&lt;='Intersection Mileposts'!$G$34),"Y",IF(AND(H657&gt;='Intersection Mileposts'!$F$35,H657&lt;='Intersection Mileposts'!$G$35),"Y",IF(AND(H657&gt;='Intersection Mileposts'!$F$36,H657&lt;='Intersection Mileposts'!$G$36),"Y",IF(AND(H657&gt;='Intersection Mileposts'!$F$37,H657&lt;='Intersection Mileposts'!$G$37),"Y",IF(AND(H657&gt;='Intersection Mileposts'!$F$38,H657&lt;='Intersection Mileposts'!$G$38),"Y",IF(AND(H657&gt;='Intersection Mileposts'!$F$39,H657&lt;='Intersection Mileposts'!$G$39),"Y","N"))))))))))))))))))))))))))))))))))))</f>
        <v/>
      </c>
    </row>
    <row r="658" spans="1:46" x14ac:dyDescent="0.35">
      <c r="A658" s="271"/>
      <c r="B658" s="269"/>
      <c r="C658" s="270"/>
      <c r="D658" s="270"/>
      <c r="E658" s="270"/>
      <c r="F658" s="270"/>
      <c r="G658" s="272"/>
      <c r="H658" s="273"/>
      <c r="I658" s="271"/>
      <c r="J658" s="268"/>
      <c r="K658" s="268"/>
      <c r="L658" s="274"/>
      <c r="M658" s="275"/>
      <c r="N658" s="276"/>
      <c r="P658" s="291" t="str">
        <f>IF(R658 = "", "", COUNT($R$4:R658))</f>
        <v/>
      </c>
      <c r="Q658" s="291" t="str">
        <f t="shared" si="81"/>
        <v/>
      </c>
      <c r="R658" s="292" t="str">
        <f t="shared" si="82"/>
        <v/>
      </c>
      <c r="S658" s="293" t="str">
        <f t="shared" si="84"/>
        <v/>
      </c>
      <c r="T658" s="294" t="str">
        <f t="shared" si="85"/>
        <v/>
      </c>
      <c r="U658" s="295" t="str">
        <f t="shared" si="86"/>
        <v/>
      </c>
      <c r="V658" s="296" t="str">
        <f t="shared" si="87"/>
        <v/>
      </c>
      <c r="W658" s="8"/>
      <c r="AR658" s="2" t="str">
        <f t="shared" si="88"/>
        <v/>
      </c>
      <c r="AS658" s="2" t="str">
        <f t="shared" si="83"/>
        <v/>
      </c>
      <c r="AT658" s="2" t="str">
        <f>IF(AR658="","",IF(AND(H658&gt;='Intersection Mileposts'!$F$5,H658&lt;='Intersection Mileposts'!$G$5),"Y",IF(AND(H658&gt;='Intersection Mileposts'!$F$6,H658&lt;='Intersection Mileposts'!$G$6),"Y",IF(AND(H658&gt;='Intersection Mileposts'!$F$7,H658&lt;='Intersection Mileposts'!$G$7),"Y",IF(AND(H658&gt;='Intersection Mileposts'!$F$8,H658&lt;='Intersection Mileposts'!$G$8),"Y",IF(AND(H658&gt;='Intersection Mileposts'!$F$9,H658&lt;='Intersection Mileposts'!$G$9),"Y",IF(AND(H658&gt;='Intersection Mileposts'!$F$10,H658&lt;='Intersection Mileposts'!$G$10),"Y",IF(AND(H658&gt;='Intersection Mileposts'!$F$11,H658&lt;='Intersection Mileposts'!$G$11),"Y",IF(AND(H658&gt;='Intersection Mileposts'!$F$12,H658&lt;='Intersection Mileposts'!$G$12),"Y",IF(AND(H658&gt;='Intersection Mileposts'!$F$13,H658&lt;='Intersection Mileposts'!$G$13),"Y",IF(AND(H658&gt;='Intersection Mileposts'!$F$14,H658&lt;='Intersection Mileposts'!$G$14),"Y",IF(AND(H658&gt;='Intersection Mileposts'!$F$15,H658&lt;='Intersection Mileposts'!$G$15),"Y",IF(AND(H658&gt;='Intersection Mileposts'!$F$16,H658&lt;='Intersection Mileposts'!$G$16),"Y",IF(AND(H658&gt;='Intersection Mileposts'!$F$17,H658&lt;='Intersection Mileposts'!$G$17),"Y",IF(AND(H658&gt;='Intersection Mileposts'!$F$18,H658&lt;='Intersection Mileposts'!$G$18),"Y",IF(AND(H658&gt;='Intersection Mileposts'!$F$19,H658&lt;='Intersection Mileposts'!$G$19),"Y",IF(AND(H658&gt;='Intersection Mileposts'!$F$20,H658&lt;='Intersection Mileposts'!$G$20),"Y",IF(AND(H658&gt;='Intersection Mileposts'!$F$21,H658&lt;='Intersection Mileposts'!$G$21),"Y",IF(AND(H658&gt;='Intersection Mileposts'!$F$22,H658&lt;='Intersection Mileposts'!$G$22),"Y",IF(AND(H658&gt;='Intersection Mileposts'!$F$23,H658&lt;='Intersection Mileposts'!$G$23),"Y",IF(AND(H658&gt;='Intersection Mileposts'!$F$24,H658&lt;='Intersection Mileposts'!$G$24),"Y",IF(AND(H658&gt;='Intersection Mileposts'!$F$25,H658&lt;='Intersection Mileposts'!$G$25),"Y",IF(AND(H658&gt;='Intersection Mileposts'!$F$26,H658&lt;='Intersection Mileposts'!$G$26),"Y",IF(AND(H658&gt;='Intersection Mileposts'!$F$27,H658&lt;='Intersection Mileposts'!$G$27),"Y",IF(AND(H658&gt;='Intersection Mileposts'!$F$28,H658&lt;='Intersection Mileposts'!$G$28),"Y",IF(AND(H658&gt;='Intersection Mileposts'!$F$29,H658&lt;='Intersection Mileposts'!$G$29),"Y", IF(AND(H658&gt;='Intersection Mileposts'!$F$30,H658&lt;='Intersection Mileposts'!$G$30),"Y",IF(AND(H658&gt;='Intersection Mileposts'!$F$31,H658&lt;='Intersection Mileposts'!$G$31),"Y",IF(AND(H658&gt;='Intersection Mileposts'!$F$32,H658&lt;='Intersection Mileposts'!$G$32),"Y",IF(AND(H658&gt;='Intersection Mileposts'!$F$33,H658&lt;='Intersection Mileposts'!$G$33),"Y",IF(AND(H658&gt;='Intersection Mileposts'!$F$34,H658&lt;='Intersection Mileposts'!$G$34),"Y",IF(AND(H658&gt;='Intersection Mileposts'!$F$35,H658&lt;='Intersection Mileposts'!$G$35),"Y",IF(AND(H658&gt;='Intersection Mileposts'!$F$36,H658&lt;='Intersection Mileposts'!$G$36),"Y",IF(AND(H658&gt;='Intersection Mileposts'!$F$37,H658&lt;='Intersection Mileposts'!$G$37),"Y",IF(AND(H658&gt;='Intersection Mileposts'!$F$38,H658&lt;='Intersection Mileposts'!$G$38),"Y",IF(AND(H658&gt;='Intersection Mileposts'!$F$39,H658&lt;='Intersection Mileposts'!$G$39),"Y","N"))))))))))))))))))))))))))))))))))))</f>
        <v/>
      </c>
    </row>
    <row r="659" spans="1:46" x14ac:dyDescent="0.35">
      <c r="A659" s="271"/>
      <c r="B659" s="269"/>
      <c r="C659" s="270"/>
      <c r="D659" s="270"/>
      <c r="E659" s="270"/>
      <c r="F659" s="270"/>
      <c r="G659" s="272"/>
      <c r="H659" s="273"/>
      <c r="I659" s="271"/>
      <c r="J659" s="268"/>
      <c r="K659" s="268"/>
      <c r="L659" s="274"/>
      <c r="M659" s="275"/>
      <c r="N659" s="276"/>
      <c r="P659" s="291" t="str">
        <f>IF(R659 = "", "", COUNT($R$4:R659))</f>
        <v/>
      </c>
      <c r="Q659" s="291" t="str">
        <f t="shared" si="81"/>
        <v/>
      </c>
      <c r="R659" s="292" t="str">
        <f t="shared" si="82"/>
        <v/>
      </c>
      <c r="S659" s="293" t="str">
        <f t="shared" si="84"/>
        <v/>
      </c>
      <c r="T659" s="294" t="str">
        <f t="shared" si="85"/>
        <v/>
      </c>
      <c r="U659" s="295" t="str">
        <f t="shared" si="86"/>
        <v/>
      </c>
      <c r="V659" s="296" t="str">
        <f t="shared" si="87"/>
        <v/>
      </c>
      <c r="W659" s="8"/>
      <c r="AR659" s="2" t="str">
        <f t="shared" si="88"/>
        <v/>
      </c>
      <c r="AS659" s="2" t="str">
        <f t="shared" si="83"/>
        <v/>
      </c>
      <c r="AT659" s="2" t="str">
        <f>IF(AR659="","",IF(AND(H659&gt;='Intersection Mileposts'!$F$5,H659&lt;='Intersection Mileposts'!$G$5),"Y",IF(AND(H659&gt;='Intersection Mileposts'!$F$6,H659&lt;='Intersection Mileposts'!$G$6),"Y",IF(AND(H659&gt;='Intersection Mileposts'!$F$7,H659&lt;='Intersection Mileposts'!$G$7),"Y",IF(AND(H659&gt;='Intersection Mileposts'!$F$8,H659&lt;='Intersection Mileposts'!$G$8),"Y",IF(AND(H659&gt;='Intersection Mileposts'!$F$9,H659&lt;='Intersection Mileposts'!$G$9),"Y",IF(AND(H659&gt;='Intersection Mileposts'!$F$10,H659&lt;='Intersection Mileposts'!$G$10),"Y",IF(AND(H659&gt;='Intersection Mileposts'!$F$11,H659&lt;='Intersection Mileposts'!$G$11),"Y",IF(AND(H659&gt;='Intersection Mileposts'!$F$12,H659&lt;='Intersection Mileposts'!$G$12),"Y",IF(AND(H659&gt;='Intersection Mileposts'!$F$13,H659&lt;='Intersection Mileposts'!$G$13),"Y",IF(AND(H659&gt;='Intersection Mileposts'!$F$14,H659&lt;='Intersection Mileposts'!$G$14),"Y",IF(AND(H659&gt;='Intersection Mileposts'!$F$15,H659&lt;='Intersection Mileposts'!$G$15),"Y",IF(AND(H659&gt;='Intersection Mileposts'!$F$16,H659&lt;='Intersection Mileposts'!$G$16),"Y",IF(AND(H659&gt;='Intersection Mileposts'!$F$17,H659&lt;='Intersection Mileposts'!$G$17),"Y",IF(AND(H659&gt;='Intersection Mileposts'!$F$18,H659&lt;='Intersection Mileposts'!$G$18),"Y",IF(AND(H659&gt;='Intersection Mileposts'!$F$19,H659&lt;='Intersection Mileposts'!$G$19),"Y",IF(AND(H659&gt;='Intersection Mileposts'!$F$20,H659&lt;='Intersection Mileposts'!$G$20),"Y",IF(AND(H659&gt;='Intersection Mileposts'!$F$21,H659&lt;='Intersection Mileposts'!$G$21),"Y",IF(AND(H659&gt;='Intersection Mileposts'!$F$22,H659&lt;='Intersection Mileposts'!$G$22),"Y",IF(AND(H659&gt;='Intersection Mileposts'!$F$23,H659&lt;='Intersection Mileposts'!$G$23),"Y",IF(AND(H659&gt;='Intersection Mileposts'!$F$24,H659&lt;='Intersection Mileposts'!$G$24),"Y",IF(AND(H659&gt;='Intersection Mileposts'!$F$25,H659&lt;='Intersection Mileposts'!$G$25),"Y",IF(AND(H659&gt;='Intersection Mileposts'!$F$26,H659&lt;='Intersection Mileposts'!$G$26),"Y",IF(AND(H659&gt;='Intersection Mileposts'!$F$27,H659&lt;='Intersection Mileposts'!$G$27),"Y",IF(AND(H659&gt;='Intersection Mileposts'!$F$28,H659&lt;='Intersection Mileposts'!$G$28),"Y",IF(AND(H659&gt;='Intersection Mileposts'!$F$29,H659&lt;='Intersection Mileposts'!$G$29),"Y", IF(AND(H659&gt;='Intersection Mileposts'!$F$30,H659&lt;='Intersection Mileposts'!$G$30),"Y",IF(AND(H659&gt;='Intersection Mileposts'!$F$31,H659&lt;='Intersection Mileposts'!$G$31),"Y",IF(AND(H659&gt;='Intersection Mileposts'!$F$32,H659&lt;='Intersection Mileposts'!$G$32),"Y",IF(AND(H659&gt;='Intersection Mileposts'!$F$33,H659&lt;='Intersection Mileposts'!$G$33),"Y",IF(AND(H659&gt;='Intersection Mileposts'!$F$34,H659&lt;='Intersection Mileposts'!$G$34),"Y",IF(AND(H659&gt;='Intersection Mileposts'!$F$35,H659&lt;='Intersection Mileposts'!$G$35),"Y",IF(AND(H659&gt;='Intersection Mileposts'!$F$36,H659&lt;='Intersection Mileposts'!$G$36),"Y",IF(AND(H659&gt;='Intersection Mileposts'!$F$37,H659&lt;='Intersection Mileposts'!$G$37),"Y",IF(AND(H659&gt;='Intersection Mileposts'!$F$38,H659&lt;='Intersection Mileposts'!$G$38),"Y",IF(AND(H659&gt;='Intersection Mileposts'!$F$39,H659&lt;='Intersection Mileposts'!$G$39),"Y","N"))))))))))))))))))))))))))))))))))))</f>
        <v/>
      </c>
    </row>
    <row r="660" spans="1:46" x14ac:dyDescent="0.35">
      <c r="A660" s="271"/>
      <c r="B660" s="269"/>
      <c r="C660" s="270"/>
      <c r="D660" s="270"/>
      <c r="E660" s="270"/>
      <c r="F660" s="270"/>
      <c r="G660" s="272"/>
      <c r="H660" s="273"/>
      <c r="I660" s="271"/>
      <c r="J660" s="268"/>
      <c r="K660" s="268"/>
      <c r="L660" s="274"/>
      <c r="M660" s="275"/>
      <c r="N660" s="276"/>
      <c r="P660" s="291" t="str">
        <f>IF(R660 = "", "", COUNT($R$4:R660))</f>
        <v/>
      </c>
      <c r="Q660" s="291" t="str">
        <f t="shared" si="81"/>
        <v/>
      </c>
      <c r="R660" s="292" t="str">
        <f t="shared" si="82"/>
        <v/>
      </c>
      <c r="S660" s="293" t="str">
        <f t="shared" si="84"/>
        <v/>
      </c>
      <c r="T660" s="294" t="str">
        <f t="shared" si="85"/>
        <v/>
      </c>
      <c r="U660" s="295" t="str">
        <f t="shared" si="86"/>
        <v/>
      </c>
      <c r="V660" s="296" t="str">
        <f t="shared" si="87"/>
        <v/>
      </c>
      <c r="W660" s="8"/>
      <c r="AR660" s="2" t="str">
        <f t="shared" si="88"/>
        <v/>
      </c>
      <c r="AS660" s="2" t="str">
        <f t="shared" si="83"/>
        <v/>
      </c>
      <c r="AT660" s="2" t="str">
        <f>IF(AR660="","",IF(AND(H660&gt;='Intersection Mileposts'!$F$5,H660&lt;='Intersection Mileposts'!$G$5),"Y",IF(AND(H660&gt;='Intersection Mileposts'!$F$6,H660&lt;='Intersection Mileposts'!$G$6),"Y",IF(AND(H660&gt;='Intersection Mileposts'!$F$7,H660&lt;='Intersection Mileposts'!$G$7),"Y",IF(AND(H660&gt;='Intersection Mileposts'!$F$8,H660&lt;='Intersection Mileposts'!$G$8),"Y",IF(AND(H660&gt;='Intersection Mileposts'!$F$9,H660&lt;='Intersection Mileposts'!$G$9),"Y",IF(AND(H660&gt;='Intersection Mileposts'!$F$10,H660&lt;='Intersection Mileposts'!$G$10),"Y",IF(AND(H660&gt;='Intersection Mileposts'!$F$11,H660&lt;='Intersection Mileposts'!$G$11),"Y",IF(AND(H660&gt;='Intersection Mileposts'!$F$12,H660&lt;='Intersection Mileposts'!$G$12),"Y",IF(AND(H660&gt;='Intersection Mileposts'!$F$13,H660&lt;='Intersection Mileposts'!$G$13),"Y",IF(AND(H660&gt;='Intersection Mileposts'!$F$14,H660&lt;='Intersection Mileposts'!$G$14),"Y",IF(AND(H660&gt;='Intersection Mileposts'!$F$15,H660&lt;='Intersection Mileposts'!$G$15),"Y",IF(AND(H660&gt;='Intersection Mileposts'!$F$16,H660&lt;='Intersection Mileposts'!$G$16),"Y",IF(AND(H660&gt;='Intersection Mileposts'!$F$17,H660&lt;='Intersection Mileposts'!$G$17),"Y",IF(AND(H660&gt;='Intersection Mileposts'!$F$18,H660&lt;='Intersection Mileposts'!$G$18),"Y",IF(AND(H660&gt;='Intersection Mileposts'!$F$19,H660&lt;='Intersection Mileposts'!$G$19),"Y",IF(AND(H660&gt;='Intersection Mileposts'!$F$20,H660&lt;='Intersection Mileposts'!$G$20),"Y",IF(AND(H660&gt;='Intersection Mileposts'!$F$21,H660&lt;='Intersection Mileposts'!$G$21),"Y",IF(AND(H660&gt;='Intersection Mileposts'!$F$22,H660&lt;='Intersection Mileposts'!$G$22),"Y",IF(AND(H660&gt;='Intersection Mileposts'!$F$23,H660&lt;='Intersection Mileposts'!$G$23),"Y",IF(AND(H660&gt;='Intersection Mileposts'!$F$24,H660&lt;='Intersection Mileposts'!$G$24),"Y",IF(AND(H660&gt;='Intersection Mileposts'!$F$25,H660&lt;='Intersection Mileposts'!$G$25),"Y",IF(AND(H660&gt;='Intersection Mileposts'!$F$26,H660&lt;='Intersection Mileposts'!$G$26),"Y",IF(AND(H660&gt;='Intersection Mileposts'!$F$27,H660&lt;='Intersection Mileposts'!$G$27),"Y",IF(AND(H660&gt;='Intersection Mileposts'!$F$28,H660&lt;='Intersection Mileposts'!$G$28),"Y",IF(AND(H660&gt;='Intersection Mileposts'!$F$29,H660&lt;='Intersection Mileposts'!$G$29),"Y", IF(AND(H660&gt;='Intersection Mileposts'!$F$30,H660&lt;='Intersection Mileposts'!$G$30),"Y",IF(AND(H660&gt;='Intersection Mileposts'!$F$31,H660&lt;='Intersection Mileposts'!$G$31),"Y",IF(AND(H660&gt;='Intersection Mileposts'!$F$32,H660&lt;='Intersection Mileposts'!$G$32),"Y",IF(AND(H660&gt;='Intersection Mileposts'!$F$33,H660&lt;='Intersection Mileposts'!$G$33),"Y",IF(AND(H660&gt;='Intersection Mileposts'!$F$34,H660&lt;='Intersection Mileposts'!$G$34),"Y",IF(AND(H660&gt;='Intersection Mileposts'!$F$35,H660&lt;='Intersection Mileposts'!$G$35),"Y",IF(AND(H660&gt;='Intersection Mileposts'!$F$36,H660&lt;='Intersection Mileposts'!$G$36),"Y",IF(AND(H660&gt;='Intersection Mileposts'!$F$37,H660&lt;='Intersection Mileposts'!$G$37),"Y",IF(AND(H660&gt;='Intersection Mileposts'!$F$38,H660&lt;='Intersection Mileposts'!$G$38),"Y",IF(AND(H660&gt;='Intersection Mileposts'!$F$39,H660&lt;='Intersection Mileposts'!$G$39),"Y","N"))))))))))))))))))))))))))))))))))))</f>
        <v/>
      </c>
    </row>
    <row r="661" spans="1:46" x14ac:dyDescent="0.35">
      <c r="A661" s="271"/>
      <c r="B661" s="269"/>
      <c r="C661" s="270"/>
      <c r="D661" s="270"/>
      <c r="E661" s="270"/>
      <c r="F661" s="270"/>
      <c r="G661" s="272"/>
      <c r="H661" s="273"/>
      <c r="I661" s="271"/>
      <c r="J661" s="268"/>
      <c r="K661" s="268"/>
      <c r="L661" s="274"/>
      <c r="M661" s="275"/>
      <c r="N661" s="276"/>
      <c r="P661" s="291" t="str">
        <f>IF(R661 = "", "", COUNT($R$4:R661))</f>
        <v/>
      </c>
      <c r="Q661" s="291" t="str">
        <f t="shared" si="81"/>
        <v/>
      </c>
      <c r="R661" s="292" t="str">
        <f t="shared" si="82"/>
        <v/>
      </c>
      <c r="S661" s="293" t="str">
        <f t="shared" si="84"/>
        <v/>
      </c>
      <c r="T661" s="294" t="str">
        <f t="shared" si="85"/>
        <v/>
      </c>
      <c r="U661" s="295" t="str">
        <f t="shared" si="86"/>
        <v/>
      </c>
      <c r="V661" s="296" t="str">
        <f t="shared" si="87"/>
        <v/>
      </c>
      <c r="W661" s="8"/>
      <c r="AR661" s="2" t="str">
        <f t="shared" si="88"/>
        <v/>
      </c>
      <c r="AS661" s="2" t="str">
        <f t="shared" si="83"/>
        <v/>
      </c>
      <c r="AT661" s="2" t="str">
        <f>IF(AR661="","",IF(AND(H661&gt;='Intersection Mileposts'!$F$5,H661&lt;='Intersection Mileposts'!$G$5),"Y",IF(AND(H661&gt;='Intersection Mileposts'!$F$6,H661&lt;='Intersection Mileposts'!$G$6),"Y",IF(AND(H661&gt;='Intersection Mileposts'!$F$7,H661&lt;='Intersection Mileposts'!$G$7),"Y",IF(AND(H661&gt;='Intersection Mileposts'!$F$8,H661&lt;='Intersection Mileposts'!$G$8),"Y",IF(AND(H661&gt;='Intersection Mileposts'!$F$9,H661&lt;='Intersection Mileposts'!$G$9),"Y",IF(AND(H661&gt;='Intersection Mileposts'!$F$10,H661&lt;='Intersection Mileposts'!$G$10),"Y",IF(AND(H661&gt;='Intersection Mileposts'!$F$11,H661&lt;='Intersection Mileposts'!$G$11),"Y",IF(AND(H661&gt;='Intersection Mileposts'!$F$12,H661&lt;='Intersection Mileposts'!$G$12),"Y",IF(AND(H661&gt;='Intersection Mileposts'!$F$13,H661&lt;='Intersection Mileposts'!$G$13),"Y",IF(AND(H661&gt;='Intersection Mileposts'!$F$14,H661&lt;='Intersection Mileposts'!$G$14),"Y",IF(AND(H661&gt;='Intersection Mileposts'!$F$15,H661&lt;='Intersection Mileposts'!$G$15),"Y",IF(AND(H661&gt;='Intersection Mileposts'!$F$16,H661&lt;='Intersection Mileposts'!$G$16),"Y",IF(AND(H661&gt;='Intersection Mileposts'!$F$17,H661&lt;='Intersection Mileposts'!$G$17),"Y",IF(AND(H661&gt;='Intersection Mileposts'!$F$18,H661&lt;='Intersection Mileposts'!$G$18),"Y",IF(AND(H661&gt;='Intersection Mileposts'!$F$19,H661&lt;='Intersection Mileposts'!$G$19),"Y",IF(AND(H661&gt;='Intersection Mileposts'!$F$20,H661&lt;='Intersection Mileposts'!$G$20),"Y",IF(AND(H661&gt;='Intersection Mileposts'!$F$21,H661&lt;='Intersection Mileposts'!$G$21),"Y",IF(AND(H661&gt;='Intersection Mileposts'!$F$22,H661&lt;='Intersection Mileposts'!$G$22),"Y",IF(AND(H661&gt;='Intersection Mileposts'!$F$23,H661&lt;='Intersection Mileposts'!$G$23),"Y",IF(AND(H661&gt;='Intersection Mileposts'!$F$24,H661&lt;='Intersection Mileposts'!$G$24),"Y",IF(AND(H661&gt;='Intersection Mileposts'!$F$25,H661&lt;='Intersection Mileposts'!$G$25),"Y",IF(AND(H661&gt;='Intersection Mileposts'!$F$26,H661&lt;='Intersection Mileposts'!$G$26),"Y",IF(AND(H661&gt;='Intersection Mileposts'!$F$27,H661&lt;='Intersection Mileposts'!$G$27),"Y",IF(AND(H661&gt;='Intersection Mileposts'!$F$28,H661&lt;='Intersection Mileposts'!$G$28),"Y",IF(AND(H661&gt;='Intersection Mileposts'!$F$29,H661&lt;='Intersection Mileposts'!$G$29),"Y", IF(AND(H661&gt;='Intersection Mileposts'!$F$30,H661&lt;='Intersection Mileposts'!$G$30),"Y",IF(AND(H661&gt;='Intersection Mileposts'!$F$31,H661&lt;='Intersection Mileposts'!$G$31),"Y",IF(AND(H661&gt;='Intersection Mileposts'!$F$32,H661&lt;='Intersection Mileposts'!$G$32),"Y",IF(AND(H661&gt;='Intersection Mileposts'!$F$33,H661&lt;='Intersection Mileposts'!$G$33),"Y",IF(AND(H661&gt;='Intersection Mileposts'!$F$34,H661&lt;='Intersection Mileposts'!$G$34),"Y",IF(AND(H661&gt;='Intersection Mileposts'!$F$35,H661&lt;='Intersection Mileposts'!$G$35),"Y",IF(AND(H661&gt;='Intersection Mileposts'!$F$36,H661&lt;='Intersection Mileposts'!$G$36),"Y",IF(AND(H661&gt;='Intersection Mileposts'!$F$37,H661&lt;='Intersection Mileposts'!$G$37),"Y",IF(AND(H661&gt;='Intersection Mileposts'!$F$38,H661&lt;='Intersection Mileposts'!$G$38),"Y",IF(AND(H661&gt;='Intersection Mileposts'!$F$39,H661&lt;='Intersection Mileposts'!$G$39),"Y","N"))))))))))))))))))))))))))))))))))))</f>
        <v/>
      </c>
    </row>
    <row r="662" spans="1:46" x14ac:dyDescent="0.35">
      <c r="A662" s="271"/>
      <c r="B662" s="269"/>
      <c r="C662" s="270"/>
      <c r="D662" s="270"/>
      <c r="E662" s="270"/>
      <c r="F662" s="270"/>
      <c r="G662" s="272"/>
      <c r="H662" s="273"/>
      <c r="I662" s="271"/>
      <c r="J662" s="268"/>
      <c r="K662" s="268"/>
      <c r="L662" s="274"/>
      <c r="M662" s="275"/>
      <c r="N662" s="276"/>
      <c r="P662" s="291" t="str">
        <f>IF(R662 = "", "", COUNT($R$4:R662))</f>
        <v/>
      </c>
      <c r="Q662" s="291" t="str">
        <f t="shared" si="81"/>
        <v/>
      </c>
      <c r="R662" s="292" t="str">
        <f t="shared" si="82"/>
        <v/>
      </c>
      <c r="S662" s="293" t="str">
        <f t="shared" si="84"/>
        <v/>
      </c>
      <c r="T662" s="294" t="str">
        <f t="shared" si="85"/>
        <v/>
      </c>
      <c r="U662" s="295" t="str">
        <f t="shared" si="86"/>
        <v/>
      </c>
      <c r="V662" s="296" t="str">
        <f t="shared" si="87"/>
        <v/>
      </c>
      <c r="W662" s="8"/>
      <c r="AR662" s="2" t="str">
        <f t="shared" si="88"/>
        <v/>
      </c>
      <c r="AS662" s="2" t="str">
        <f t="shared" si="83"/>
        <v/>
      </c>
      <c r="AT662" s="2" t="str">
        <f>IF(AR662="","",IF(AND(H662&gt;='Intersection Mileposts'!$F$5,H662&lt;='Intersection Mileposts'!$G$5),"Y",IF(AND(H662&gt;='Intersection Mileposts'!$F$6,H662&lt;='Intersection Mileposts'!$G$6),"Y",IF(AND(H662&gt;='Intersection Mileposts'!$F$7,H662&lt;='Intersection Mileposts'!$G$7),"Y",IF(AND(H662&gt;='Intersection Mileposts'!$F$8,H662&lt;='Intersection Mileposts'!$G$8),"Y",IF(AND(H662&gt;='Intersection Mileposts'!$F$9,H662&lt;='Intersection Mileposts'!$G$9),"Y",IF(AND(H662&gt;='Intersection Mileposts'!$F$10,H662&lt;='Intersection Mileposts'!$G$10),"Y",IF(AND(H662&gt;='Intersection Mileposts'!$F$11,H662&lt;='Intersection Mileposts'!$G$11),"Y",IF(AND(H662&gt;='Intersection Mileposts'!$F$12,H662&lt;='Intersection Mileposts'!$G$12),"Y",IF(AND(H662&gt;='Intersection Mileposts'!$F$13,H662&lt;='Intersection Mileposts'!$G$13),"Y",IF(AND(H662&gt;='Intersection Mileposts'!$F$14,H662&lt;='Intersection Mileposts'!$G$14),"Y",IF(AND(H662&gt;='Intersection Mileposts'!$F$15,H662&lt;='Intersection Mileposts'!$G$15),"Y",IF(AND(H662&gt;='Intersection Mileposts'!$F$16,H662&lt;='Intersection Mileposts'!$G$16),"Y",IF(AND(H662&gt;='Intersection Mileposts'!$F$17,H662&lt;='Intersection Mileposts'!$G$17),"Y",IF(AND(H662&gt;='Intersection Mileposts'!$F$18,H662&lt;='Intersection Mileposts'!$G$18),"Y",IF(AND(H662&gt;='Intersection Mileposts'!$F$19,H662&lt;='Intersection Mileposts'!$G$19),"Y",IF(AND(H662&gt;='Intersection Mileposts'!$F$20,H662&lt;='Intersection Mileposts'!$G$20),"Y",IF(AND(H662&gt;='Intersection Mileposts'!$F$21,H662&lt;='Intersection Mileposts'!$G$21),"Y",IF(AND(H662&gt;='Intersection Mileposts'!$F$22,H662&lt;='Intersection Mileposts'!$G$22),"Y",IF(AND(H662&gt;='Intersection Mileposts'!$F$23,H662&lt;='Intersection Mileposts'!$G$23),"Y",IF(AND(H662&gt;='Intersection Mileposts'!$F$24,H662&lt;='Intersection Mileposts'!$G$24),"Y",IF(AND(H662&gt;='Intersection Mileposts'!$F$25,H662&lt;='Intersection Mileposts'!$G$25),"Y",IF(AND(H662&gt;='Intersection Mileposts'!$F$26,H662&lt;='Intersection Mileposts'!$G$26),"Y",IF(AND(H662&gt;='Intersection Mileposts'!$F$27,H662&lt;='Intersection Mileposts'!$G$27),"Y",IF(AND(H662&gt;='Intersection Mileposts'!$F$28,H662&lt;='Intersection Mileposts'!$G$28),"Y",IF(AND(H662&gt;='Intersection Mileposts'!$F$29,H662&lt;='Intersection Mileposts'!$G$29),"Y", IF(AND(H662&gt;='Intersection Mileposts'!$F$30,H662&lt;='Intersection Mileposts'!$G$30),"Y",IF(AND(H662&gt;='Intersection Mileposts'!$F$31,H662&lt;='Intersection Mileposts'!$G$31),"Y",IF(AND(H662&gt;='Intersection Mileposts'!$F$32,H662&lt;='Intersection Mileposts'!$G$32),"Y",IF(AND(H662&gt;='Intersection Mileposts'!$F$33,H662&lt;='Intersection Mileposts'!$G$33),"Y",IF(AND(H662&gt;='Intersection Mileposts'!$F$34,H662&lt;='Intersection Mileposts'!$G$34),"Y",IF(AND(H662&gt;='Intersection Mileposts'!$F$35,H662&lt;='Intersection Mileposts'!$G$35),"Y",IF(AND(H662&gt;='Intersection Mileposts'!$F$36,H662&lt;='Intersection Mileposts'!$G$36),"Y",IF(AND(H662&gt;='Intersection Mileposts'!$F$37,H662&lt;='Intersection Mileposts'!$G$37),"Y",IF(AND(H662&gt;='Intersection Mileposts'!$F$38,H662&lt;='Intersection Mileposts'!$G$38),"Y",IF(AND(H662&gt;='Intersection Mileposts'!$F$39,H662&lt;='Intersection Mileposts'!$G$39),"Y","N"))))))))))))))))))))))))))))))))))))</f>
        <v/>
      </c>
    </row>
    <row r="663" spans="1:46" x14ac:dyDescent="0.35">
      <c r="A663" s="271"/>
      <c r="B663" s="269"/>
      <c r="C663" s="270"/>
      <c r="D663" s="270"/>
      <c r="E663" s="270"/>
      <c r="F663" s="270"/>
      <c r="G663" s="272"/>
      <c r="H663" s="273"/>
      <c r="I663" s="271"/>
      <c r="J663" s="268"/>
      <c r="K663" s="268"/>
      <c r="L663" s="274"/>
      <c r="M663" s="275"/>
      <c r="N663" s="276"/>
      <c r="P663" s="291" t="str">
        <f>IF(R663 = "", "", COUNT($R$4:R663))</f>
        <v/>
      </c>
      <c r="Q663" s="291" t="str">
        <f t="shared" si="81"/>
        <v/>
      </c>
      <c r="R663" s="292" t="str">
        <f t="shared" si="82"/>
        <v/>
      </c>
      <c r="S663" s="293" t="str">
        <f t="shared" si="84"/>
        <v/>
      </c>
      <c r="T663" s="294" t="str">
        <f t="shared" si="85"/>
        <v/>
      </c>
      <c r="U663" s="295" t="str">
        <f t="shared" si="86"/>
        <v/>
      </c>
      <c r="V663" s="296" t="str">
        <f t="shared" si="87"/>
        <v/>
      </c>
      <c r="W663" s="8"/>
      <c r="AR663" s="2" t="str">
        <f t="shared" si="88"/>
        <v/>
      </c>
      <c r="AS663" s="2" t="str">
        <f t="shared" si="83"/>
        <v/>
      </c>
      <c r="AT663" s="2" t="str">
        <f>IF(AR663="","",IF(AND(H663&gt;='Intersection Mileposts'!$F$5,H663&lt;='Intersection Mileposts'!$G$5),"Y",IF(AND(H663&gt;='Intersection Mileposts'!$F$6,H663&lt;='Intersection Mileposts'!$G$6),"Y",IF(AND(H663&gt;='Intersection Mileposts'!$F$7,H663&lt;='Intersection Mileposts'!$G$7),"Y",IF(AND(H663&gt;='Intersection Mileposts'!$F$8,H663&lt;='Intersection Mileposts'!$G$8),"Y",IF(AND(H663&gt;='Intersection Mileposts'!$F$9,H663&lt;='Intersection Mileposts'!$G$9),"Y",IF(AND(H663&gt;='Intersection Mileposts'!$F$10,H663&lt;='Intersection Mileposts'!$G$10),"Y",IF(AND(H663&gt;='Intersection Mileposts'!$F$11,H663&lt;='Intersection Mileposts'!$G$11),"Y",IF(AND(H663&gt;='Intersection Mileposts'!$F$12,H663&lt;='Intersection Mileposts'!$G$12),"Y",IF(AND(H663&gt;='Intersection Mileposts'!$F$13,H663&lt;='Intersection Mileposts'!$G$13),"Y",IF(AND(H663&gt;='Intersection Mileposts'!$F$14,H663&lt;='Intersection Mileposts'!$G$14),"Y",IF(AND(H663&gt;='Intersection Mileposts'!$F$15,H663&lt;='Intersection Mileposts'!$G$15),"Y",IF(AND(H663&gt;='Intersection Mileposts'!$F$16,H663&lt;='Intersection Mileposts'!$G$16),"Y",IF(AND(H663&gt;='Intersection Mileposts'!$F$17,H663&lt;='Intersection Mileposts'!$G$17),"Y",IF(AND(H663&gt;='Intersection Mileposts'!$F$18,H663&lt;='Intersection Mileposts'!$G$18),"Y",IF(AND(H663&gt;='Intersection Mileposts'!$F$19,H663&lt;='Intersection Mileposts'!$G$19),"Y",IF(AND(H663&gt;='Intersection Mileposts'!$F$20,H663&lt;='Intersection Mileposts'!$G$20),"Y",IF(AND(H663&gt;='Intersection Mileposts'!$F$21,H663&lt;='Intersection Mileposts'!$G$21),"Y",IF(AND(H663&gt;='Intersection Mileposts'!$F$22,H663&lt;='Intersection Mileposts'!$G$22),"Y",IF(AND(H663&gt;='Intersection Mileposts'!$F$23,H663&lt;='Intersection Mileposts'!$G$23),"Y",IF(AND(H663&gt;='Intersection Mileposts'!$F$24,H663&lt;='Intersection Mileposts'!$G$24),"Y",IF(AND(H663&gt;='Intersection Mileposts'!$F$25,H663&lt;='Intersection Mileposts'!$G$25),"Y",IF(AND(H663&gt;='Intersection Mileposts'!$F$26,H663&lt;='Intersection Mileposts'!$G$26),"Y",IF(AND(H663&gt;='Intersection Mileposts'!$F$27,H663&lt;='Intersection Mileposts'!$G$27),"Y",IF(AND(H663&gt;='Intersection Mileposts'!$F$28,H663&lt;='Intersection Mileposts'!$G$28),"Y",IF(AND(H663&gt;='Intersection Mileposts'!$F$29,H663&lt;='Intersection Mileposts'!$G$29),"Y", IF(AND(H663&gt;='Intersection Mileposts'!$F$30,H663&lt;='Intersection Mileposts'!$G$30),"Y",IF(AND(H663&gt;='Intersection Mileposts'!$F$31,H663&lt;='Intersection Mileposts'!$G$31),"Y",IF(AND(H663&gt;='Intersection Mileposts'!$F$32,H663&lt;='Intersection Mileposts'!$G$32),"Y",IF(AND(H663&gt;='Intersection Mileposts'!$F$33,H663&lt;='Intersection Mileposts'!$G$33),"Y",IF(AND(H663&gt;='Intersection Mileposts'!$F$34,H663&lt;='Intersection Mileposts'!$G$34),"Y",IF(AND(H663&gt;='Intersection Mileposts'!$F$35,H663&lt;='Intersection Mileposts'!$G$35),"Y",IF(AND(H663&gt;='Intersection Mileposts'!$F$36,H663&lt;='Intersection Mileposts'!$G$36),"Y",IF(AND(H663&gt;='Intersection Mileposts'!$F$37,H663&lt;='Intersection Mileposts'!$G$37),"Y",IF(AND(H663&gt;='Intersection Mileposts'!$F$38,H663&lt;='Intersection Mileposts'!$G$38),"Y",IF(AND(H663&gt;='Intersection Mileposts'!$F$39,H663&lt;='Intersection Mileposts'!$G$39),"Y","N"))))))))))))))))))))))))))))))))))))</f>
        <v/>
      </c>
    </row>
    <row r="664" spans="1:46" x14ac:dyDescent="0.35">
      <c r="A664" s="271"/>
      <c r="B664" s="269"/>
      <c r="C664" s="270"/>
      <c r="D664" s="270"/>
      <c r="E664" s="270"/>
      <c r="F664" s="270"/>
      <c r="G664" s="272"/>
      <c r="H664" s="273"/>
      <c r="I664" s="271"/>
      <c r="J664" s="268"/>
      <c r="K664" s="268"/>
      <c r="L664" s="274"/>
      <c r="M664" s="275"/>
      <c r="N664" s="276"/>
      <c r="P664" s="291" t="str">
        <f>IF(R664 = "", "", COUNT($R$4:R664))</f>
        <v/>
      </c>
      <c r="Q664" s="291" t="str">
        <f t="shared" si="81"/>
        <v/>
      </c>
      <c r="R664" s="292" t="str">
        <f t="shared" si="82"/>
        <v/>
      </c>
      <c r="S664" s="293" t="str">
        <f t="shared" si="84"/>
        <v/>
      </c>
      <c r="T664" s="294" t="str">
        <f t="shared" si="85"/>
        <v/>
      </c>
      <c r="U664" s="295" t="str">
        <f t="shared" si="86"/>
        <v/>
      </c>
      <c r="V664" s="296" t="str">
        <f t="shared" si="87"/>
        <v/>
      </c>
      <c r="W664" s="8"/>
      <c r="AR664" s="2" t="str">
        <f t="shared" si="88"/>
        <v/>
      </c>
      <c r="AS664" s="2" t="str">
        <f t="shared" si="83"/>
        <v/>
      </c>
      <c r="AT664" s="2" t="str">
        <f>IF(AR664="","",IF(AND(H664&gt;='Intersection Mileposts'!$F$5,H664&lt;='Intersection Mileposts'!$G$5),"Y",IF(AND(H664&gt;='Intersection Mileposts'!$F$6,H664&lt;='Intersection Mileposts'!$G$6),"Y",IF(AND(H664&gt;='Intersection Mileposts'!$F$7,H664&lt;='Intersection Mileposts'!$G$7),"Y",IF(AND(H664&gt;='Intersection Mileposts'!$F$8,H664&lt;='Intersection Mileposts'!$G$8),"Y",IF(AND(H664&gt;='Intersection Mileposts'!$F$9,H664&lt;='Intersection Mileposts'!$G$9),"Y",IF(AND(H664&gt;='Intersection Mileposts'!$F$10,H664&lt;='Intersection Mileposts'!$G$10),"Y",IF(AND(H664&gt;='Intersection Mileposts'!$F$11,H664&lt;='Intersection Mileposts'!$G$11),"Y",IF(AND(H664&gt;='Intersection Mileposts'!$F$12,H664&lt;='Intersection Mileposts'!$G$12),"Y",IF(AND(H664&gt;='Intersection Mileposts'!$F$13,H664&lt;='Intersection Mileposts'!$G$13),"Y",IF(AND(H664&gt;='Intersection Mileposts'!$F$14,H664&lt;='Intersection Mileposts'!$G$14),"Y",IF(AND(H664&gt;='Intersection Mileposts'!$F$15,H664&lt;='Intersection Mileposts'!$G$15),"Y",IF(AND(H664&gt;='Intersection Mileposts'!$F$16,H664&lt;='Intersection Mileposts'!$G$16),"Y",IF(AND(H664&gt;='Intersection Mileposts'!$F$17,H664&lt;='Intersection Mileposts'!$G$17),"Y",IF(AND(H664&gt;='Intersection Mileposts'!$F$18,H664&lt;='Intersection Mileposts'!$G$18),"Y",IF(AND(H664&gt;='Intersection Mileposts'!$F$19,H664&lt;='Intersection Mileposts'!$G$19),"Y",IF(AND(H664&gt;='Intersection Mileposts'!$F$20,H664&lt;='Intersection Mileposts'!$G$20),"Y",IF(AND(H664&gt;='Intersection Mileposts'!$F$21,H664&lt;='Intersection Mileposts'!$G$21),"Y",IF(AND(H664&gt;='Intersection Mileposts'!$F$22,H664&lt;='Intersection Mileposts'!$G$22),"Y",IF(AND(H664&gt;='Intersection Mileposts'!$F$23,H664&lt;='Intersection Mileposts'!$G$23),"Y",IF(AND(H664&gt;='Intersection Mileposts'!$F$24,H664&lt;='Intersection Mileposts'!$G$24),"Y",IF(AND(H664&gt;='Intersection Mileposts'!$F$25,H664&lt;='Intersection Mileposts'!$G$25),"Y",IF(AND(H664&gt;='Intersection Mileposts'!$F$26,H664&lt;='Intersection Mileposts'!$G$26),"Y",IF(AND(H664&gt;='Intersection Mileposts'!$F$27,H664&lt;='Intersection Mileposts'!$G$27),"Y",IF(AND(H664&gt;='Intersection Mileposts'!$F$28,H664&lt;='Intersection Mileposts'!$G$28),"Y",IF(AND(H664&gt;='Intersection Mileposts'!$F$29,H664&lt;='Intersection Mileposts'!$G$29),"Y", IF(AND(H664&gt;='Intersection Mileposts'!$F$30,H664&lt;='Intersection Mileposts'!$G$30),"Y",IF(AND(H664&gt;='Intersection Mileposts'!$F$31,H664&lt;='Intersection Mileposts'!$G$31),"Y",IF(AND(H664&gt;='Intersection Mileposts'!$F$32,H664&lt;='Intersection Mileposts'!$G$32),"Y",IF(AND(H664&gt;='Intersection Mileposts'!$F$33,H664&lt;='Intersection Mileposts'!$G$33),"Y",IF(AND(H664&gt;='Intersection Mileposts'!$F$34,H664&lt;='Intersection Mileposts'!$G$34),"Y",IF(AND(H664&gt;='Intersection Mileposts'!$F$35,H664&lt;='Intersection Mileposts'!$G$35),"Y",IF(AND(H664&gt;='Intersection Mileposts'!$F$36,H664&lt;='Intersection Mileposts'!$G$36),"Y",IF(AND(H664&gt;='Intersection Mileposts'!$F$37,H664&lt;='Intersection Mileposts'!$G$37),"Y",IF(AND(H664&gt;='Intersection Mileposts'!$F$38,H664&lt;='Intersection Mileposts'!$G$38),"Y",IF(AND(H664&gt;='Intersection Mileposts'!$F$39,H664&lt;='Intersection Mileposts'!$G$39),"Y","N"))))))))))))))))))))))))))))))))))))</f>
        <v/>
      </c>
    </row>
    <row r="665" spans="1:46" x14ac:dyDescent="0.35">
      <c r="A665" s="271"/>
      <c r="B665" s="269"/>
      <c r="C665" s="270"/>
      <c r="D665" s="270"/>
      <c r="E665" s="270"/>
      <c r="F665" s="270"/>
      <c r="G665" s="272"/>
      <c r="H665" s="273"/>
      <c r="I665" s="271"/>
      <c r="J665" s="268"/>
      <c r="K665" s="268"/>
      <c r="L665" s="274"/>
      <c r="M665" s="275"/>
      <c r="N665" s="276"/>
      <c r="P665" s="291" t="str">
        <f>IF(R665 = "", "", COUNT($R$4:R665))</f>
        <v/>
      </c>
      <c r="Q665" s="291" t="str">
        <f t="shared" si="81"/>
        <v/>
      </c>
      <c r="R665" s="292" t="str">
        <f t="shared" si="82"/>
        <v/>
      </c>
      <c r="S665" s="293" t="str">
        <f t="shared" si="84"/>
        <v/>
      </c>
      <c r="T665" s="294" t="str">
        <f t="shared" si="85"/>
        <v/>
      </c>
      <c r="U665" s="295" t="str">
        <f t="shared" si="86"/>
        <v/>
      </c>
      <c r="V665" s="296" t="str">
        <f t="shared" si="87"/>
        <v/>
      </c>
      <c r="W665" s="8"/>
      <c r="AR665" s="2" t="str">
        <f t="shared" si="88"/>
        <v/>
      </c>
      <c r="AS665" s="2" t="str">
        <f t="shared" si="83"/>
        <v/>
      </c>
      <c r="AT665" s="2" t="str">
        <f>IF(AR665="","",IF(AND(H665&gt;='Intersection Mileposts'!$F$5,H665&lt;='Intersection Mileposts'!$G$5),"Y",IF(AND(H665&gt;='Intersection Mileposts'!$F$6,H665&lt;='Intersection Mileposts'!$G$6),"Y",IF(AND(H665&gt;='Intersection Mileposts'!$F$7,H665&lt;='Intersection Mileposts'!$G$7),"Y",IF(AND(H665&gt;='Intersection Mileposts'!$F$8,H665&lt;='Intersection Mileposts'!$G$8),"Y",IF(AND(H665&gt;='Intersection Mileposts'!$F$9,H665&lt;='Intersection Mileposts'!$G$9),"Y",IF(AND(H665&gt;='Intersection Mileposts'!$F$10,H665&lt;='Intersection Mileposts'!$G$10),"Y",IF(AND(H665&gt;='Intersection Mileposts'!$F$11,H665&lt;='Intersection Mileposts'!$G$11),"Y",IF(AND(H665&gt;='Intersection Mileposts'!$F$12,H665&lt;='Intersection Mileposts'!$G$12),"Y",IF(AND(H665&gt;='Intersection Mileposts'!$F$13,H665&lt;='Intersection Mileposts'!$G$13),"Y",IF(AND(H665&gt;='Intersection Mileposts'!$F$14,H665&lt;='Intersection Mileposts'!$G$14),"Y",IF(AND(H665&gt;='Intersection Mileposts'!$F$15,H665&lt;='Intersection Mileposts'!$G$15),"Y",IF(AND(H665&gt;='Intersection Mileposts'!$F$16,H665&lt;='Intersection Mileposts'!$G$16),"Y",IF(AND(H665&gt;='Intersection Mileposts'!$F$17,H665&lt;='Intersection Mileposts'!$G$17),"Y",IF(AND(H665&gt;='Intersection Mileposts'!$F$18,H665&lt;='Intersection Mileposts'!$G$18),"Y",IF(AND(H665&gt;='Intersection Mileposts'!$F$19,H665&lt;='Intersection Mileposts'!$G$19),"Y",IF(AND(H665&gt;='Intersection Mileposts'!$F$20,H665&lt;='Intersection Mileposts'!$G$20),"Y",IF(AND(H665&gt;='Intersection Mileposts'!$F$21,H665&lt;='Intersection Mileposts'!$G$21),"Y",IF(AND(H665&gt;='Intersection Mileposts'!$F$22,H665&lt;='Intersection Mileposts'!$G$22),"Y",IF(AND(H665&gt;='Intersection Mileposts'!$F$23,H665&lt;='Intersection Mileposts'!$G$23),"Y",IF(AND(H665&gt;='Intersection Mileposts'!$F$24,H665&lt;='Intersection Mileposts'!$G$24),"Y",IF(AND(H665&gt;='Intersection Mileposts'!$F$25,H665&lt;='Intersection Mileposts'!$G$25),"Y",IF(AND(H665&gt;='Intersection Mileposts'!$F$26,H665&lt;='Intersection Mileposts'!$G$26),"Y",IF(AND(H665&gt;='Intersection Mileposts'!$F$27,H665&lt;='Intersection Mileposts'!$G$27),"Y",IF(AND(H665&gt;='Intersection Mileposts'!$F$28,H665&lt;='Intersection Mileposts'!$G$28),"Y",IF(AND(H665&gt;='Intersection Mileposts'!$F$29,H665&lt;='Intersection Mileposts'!$G$29),"Y", IF(AND(H665&gt;='Intersection Mileposts'!$F$30,H665&lt;='Intersection Mileposts'!$G$30),"Y",IF(AND(H665&gt;='Intersection Mileposts'!$F$31,H665&lt;='Intersection Mileposts'!$G$31),"Y",IF(AND(H665&gt;='Intersection Mileposts'!$F$32,H665&lt;='Intersection Mileposts'!$G$32),"Y",IF(AND(H665&gt;='Intersection Mileposts'!$F$33,H665&lt;='Intersection Mileposts'!$G$33),"Y",IF(AND(H665&gt;='Intersection Mileposts'!$F$34,H665&lt;='Intersection Mileposts'!$G$34),"Y",IF(AND(H665&gt;='Intersection Mileposts'!$F$35,H665&lt;='Intersection Mileposts'!$G$35),"Y",IF(AND(H665&gt;='Intersection Mileposts'!$F$36,H665&lt;='Intersection Mileposts'!$G$36),"Y",IF(AND(H665&gt;='Intersection Mileposts'!$F$37,H665&lt;='Intersection Mileposts'!$G$37),"Y",IF(AND(H665&gt;='Intersection Mileposts'!$F$38,H665&lt;='Intersection Mileposts'!$G$38),"Y",IF(AND(H665&gt;='Intersection Mileposts'!$F$39,H665&lt;='Intersection Mileposts'!$G$39),"Y","N"))))))))))))))))))))))))))))))))))))</f>
        <v/>
      </c>
    </row>
    <row r="666" spans="1:46" x14ac:dyDescent="0.35">
      <c r="A666" s="271"/>
      <c r="B666" s="269"/>
      <c r="C666" s="270"/>
      <c r="D666" s="270"/>
      <c r="E666" s="270"/>
      <c r="F666" s="270"/>
      <c r="G666" s="272"/>
      <c r="H666" s="273"/>
      <c r="I666" s="271"/>
      <c r="J666" s="268"/>
      <c r="K666" s="268"/>
      <c r="L666" s="274"/>
      <c r="M666" s="275"/>
      <c r="N666" s="276"/>
      <c r="P666" s="291" t="str">
        <f>IF(R666 = "", "", COUNT($R$4:R666))</f>
        <v/>
      </c>
      <c r="Q666" s="291" t="str">
        <f t="shared" si="81"/>
        <v/>
      </c>
      <c r="R666" s="292" t="str">
        <f t="shared" si="82"/>
        <v/>
      </c>
      <c r="S666" s="293" t="str">
        <f t="shared" si="84"/>
        <v/>
      </c>
      <c r="T666" s="294" t="str">
        <f t="shared" si="85"/>
        <v/>
      </c>
      <c r="U666" s="295" t="str">
        <f t="shared" si="86"/>
        <v/>
      </c>
      <c r="V666" s="296" t="str">
        <f t="shared" si="87"/>
        <v/>
      </c>
      <c r="W666" s="8"/>
      <c r="AR666" s="2" t="str">
        <f t="shared" si="88"/>
        <v/>
      </c>
      <c r="AS666" s="2" t="str">
        <f t="shared" si="83"/>
        <v/>
      </c>
      <c r="AT666" s="2" t="str">
        <f>IF(AR666="","",IF(AND(H666&gt;='Intersection Mileposts'!$F$5,H666&lt;='Intersection Mileposts'!$G$5),"Y",IF(AND(H666&gt;='Intersection Mileposts'!$F$6,H666&lt;='Intersection Mileposts'!$G$6),"Y",IF(AND(H666&gt;='Intersection Mileposts'!$F$7,H666&lt;='Intersection Mileposts'!$G$7),"Y",IF(AND(H666&gt;='Intersection Mileposts'!$F$8,H666&lt;='Intersection Mileposts'!$G$8),"Y",IF(AND(H666&gt;='Intersection Mileposts'!$F$9,H666&lt;='Intersection Mileposts'!$G$9),"Y",IF(AND(H666&gt;='Intersection Mileposts'!$F$10,H666&lt;='Intersection Mileposts'!$G$10),"Y",IF(AND(H666&gt;='Intersection Mileposts'!$F$11,H666&lt;='Intersection Mileposts'!$G$11),"Y",IF(AND(H666&gt;='Intersection Mileposts'!$F$12,H666&lt;='Intersection Mileposts'!$G$12),"Y",IF(AND(H666&gt;='Intersection Mileposts'!$F$13,H666&lt;='Intersection Mileposts'!$G$13),"Y",IF(AND(H666&gt;='Intersection Mileposts'!$F$14,H666&lt;='Intersection Mileposts'!$G$14),"Y",IF(AND(H666&gt;='Intersection Mileposts'!$F$15,H666&lt;='Intersection Mileposts'!$G$15),"Y",IF(AND(H666&gt;='Intersection Mileposts'!$F$16,H666&lt;='Intersection Mileposts'!$G$16),"Y",IF(AND(H666&gt;='Intersection Mileposts'!$F$17,H666&lt;='Intersection Mileposts'!$G$17),"Y",IF(AND(H666&gt;='Intersection Mileposts'!$F$18,H666&lt;='Intersection Mileposts'!$G$18),"Y",IF(AND(H666&gt;='Intersection Mileposts'!$F$19,H666&lt;='Intersection Mileposts'!$G$19),"Y",IF(AND(H666&gt;='Intersection Mileposts'!$F$20,H666&lt;='Intersection Mileposts'!$G$20),"Y",IF(AND(H666&gt;='Intersection Mileposts'!$F$21,H666&lt;='Intersection Mileposts'!$G$21),"Y",IF(AND(H666&gt;='Intersection Mileposts'!$F$22,H666&lt;='Intersection Mileposts'!$G$22),"Y",IF(AND(H666&gt;='Intersection Mileposts'!$F$23,H666&lt;='Intersection Mileposts'!$G$23),"Y",IF(AND(H666&gt;='Intersection Mileposts'!$F$24,H666&lt;='Intersection Mileposts'!$G$24),"Y",IF(AND(H666&gt;='Intersection Mileposts'!$F$25,H666&lt;='Intersection Mileposts'!$G$25),"Y",IF(AND(H666&gt;='Intersection Mileposts'!$F$26,H666&lt;='Intersection Mileposts'!$G$26),"Y",IF(AND(H666&gt;='Intersection Mileposts'!$F$27,H666&lt;='Intersection Mileposts'!$G$27),"Y",IF(AND(H666&gt;='Intersection Mileposts'!$F$28,H666&lt;='Intersection Mileposts'!$G$28),"Y",IF(AND(H666&gt;='Intersection Mileposts'!$F$29,H666&lt;='Intersection Mileposts'!$G$29),"Y", IF(AND(H666&gt;='Intersection Mileposts'!$F$30,H666&lt;='Intersection Mileposts'!$G$30),"Y",IF(AND(H666&gt;='Intersection Mileposts'!$F$31,H666&lt;='Intersection Mileposts'!$G$31),"Y",IF(AND(H666&gt;='Intersection Mileposts'!$F$32,H666&lt;='Intersection Mileposts'!$G$32),"Y",IF(AND(H666&gt;='Intersection Mileposts'!$F$33,H666&lt;='Intersection Mileposts'!$G$33),"Y",IF(AND(H666&gt;='Intersection Mileposts'!$F$34,H666&lt;='Intersection Mileposts'!$G$34),"Y",IF(AND(H666&gt;='Intersection Mileposts'!$F$35,H666&lt;='Intersection Mileposts'!$G$35),"Y",IF(AND(H666&gt;='Intersection Mileposts'!$F$36,H666&lt;='Intersection Mileposts'!$G$36),"Y",IF(AND(H666&gt;='Intersection Mileposts'!$F$37,H666&lt;='Intersection Mileposts'!$G$37),"Y",IF(AND(H666&gt;='Intersection Mileposts'!$F$38,H666&lt;='Intersection Mileposts'!$G$38),"Y",IF(AND(H666&gt;='Intersection Mileposts'!$F$39,H666&lt;='Intersection Mileposts'!$G$39),"Y","N"))))))))))))))))))))))))))))))))))))</f>
        <v/>
      </c>
    </row>
    <row r="667" spans="1:46" x14ac:dyDescent="0.35">
      <c r="A667" s="271"/>
      <c r="B667" s="269"/>
      <c r="C667" s="270"/>
      <c r="D667" s="270"/>
      <c r="E667" s="270"/>
      <c r="F667" s="270"/>
      <c r="G667" s="272"/>
      <c r="H667" s="273"/>
      <c r="I667" s="271"/>
      <c r="J667" s="268"/>
      <c r="K667" s="268"/>
      <c r="L667" s="274"/>
      <c r="M667" s="275"/>
      <c r="N667" s="276"/>
      <c r="P667" s="291" t="str">
        <f>IF(R667 = "", "", COUNT($R$4:R667))</f>
        <v/>
      </c>
      <c r="Q667" s="291" t="str">
        <f t="shared" si="81"/>
        <v/>
      </c>
      <c r="R667" s="292" t="str">
        <f t="shared" si="82"/>
        <v/>
      </c>
      <c r="S667" s="293" t="str">
        <f t="shared" si="84"/>
        <v/>
      </c>
      <c r="T667" s="294" t="str">
        <f t="shared" si="85"/>
        <v/>
      </c>
      <c r="U667" s="295" t="str">
        <f t="shared" si="86"/>
        <v/>
      </c>
      <c r="V667" s="296" t="str">
        <f t="shared" si="87"/>
        <v/>
      </c>
      <c r="W667" s="8"/>
      <c r="AR667" s="2" t="str">
        <f t="shared" si="88"/>
        <v/>
      </c>
      <c r="AS667" s="2" t="str">
        <f t="shared" si="83"/>
        <v/>
      </c>
      <c r="AT667" s="2" t="str">
        <f>IF(AR667="","",IF(AND(H667&gt;='Intersection Mileposts'!$F$5,H667&lt;='Intersection Mileposts'!$G$5),"Y",IF(AND(H667&gt;='Intersection Mileposts'!$F$6,H667&lt;='Intersection Mileposts'!$G$6),"Y",IF(AND(H667&gt;='Intersection Mileposts'!$F$7,H667&lt;='Intersection Mileposts'!$G$7),"Y",IF(AND(H667&gt;='Intersection Mileposts'!$F$8,H667&lt;='Intersection Mileposts'!$G$8),"Y",IF(AND(H667&gt;='Intersection Mileposts'!$F$9,H667&lt;='Intersection Mileposts'!$G$9),"Y",IF(AND(H667&gt;='Intersection Mileposts'!$F$10,H667&lt;='Intersection Mileposts'!$G$10),"Y",IF(AND(H667&gt;='Intersection Mileposts'!$F$11,H667&lt;='Intersection Mileposts'!$G$11),"Y",IF(AND(H667&gt;='Intersection Mileposts'!$F$12,H667&lt;='Intersection Mileposts'!$G$12),"Y",IF(AND(H667&gt;='Intersection Mileposts'!$F$13,H667&lt;='Intersection Mileposts'!$G$13),"Y",IF(AND(H667&gt;='Intersection Mileposts'!$F$14,H667&lt;='Intersection Mileposts'!$G$14),"Y",IF(AND(H667&gt;='Intersection Mileposts'!$F$15,H667&lt;='Intersection Mileposts'!$G$15),"Y",IF(AND(H667&gt;='Intersection Mileposts'!$F$16,H667&lt;='Intersection Mileposts'!$G$16),"Y",IF(AND(H667&gt;='Intersection Mileposts'!$F$17,H667&lt;='Intersection Mileposts'!$G$17),"Y",IF(AND(H667&gt;='Intersection Mileposts'!$F$18,H667&lt;='Intersection Mileposts'!$G$18),"Y",IF(AND(H667&gt;='Intersection Mileposts'!$F$19,H667&lt;='Intersection Mileposts'!$G$19),"Y",IF(AND(H667&gt;='Intersection Mileposts'!$F$20,H667&lt;='Intersection Mileposts'!$G$20),"Y",IF(AND(H667&gt;='Intersection Mileposts'!$F$21,H667&lt;='Intersection Mileposts'!$G$21),"Y",IF(AND(H667&gt;='Intersection Mileposts'!$F$22,H667&lt;='Intersection Mileposts'!$G$22),"Y",IF(AND(H667&gt;='Intersection Mileposts'!$F$23,H667&lt;='Intersection Mileposts'!$G$23),"Y",IF(AND(H667&gt;='Intersection Mileposts'!$F$24,H667&lt;='Intersection Mileposts'!$G$24),"Y",IF(AND(H667&gt;='Intersection Mileposts'!$F$25,H667&lt;='Intersection Mileposts'!$G$25),"Y",IF(AND(H667&gt;='Intersection Mileposts'!$F$26,H667&lt;='Intersection Mileposts'!$G$26),"Y",IF(AND(H667&gt;='Intersection Mileposts'!$F$27,H667&lt;='Intersection Mileposts'!$G$27),"Y",IF(AND(H667&gt;='Intersection Mileposts'!$F$28,H667&lt;='Intersection Mileposts'!$G$28),"Y",IF(AND(H667&gt;='Intersection Mileposts'!$F$29,H667&lt;='Intersection Mileposts'!$G$29),"Y", IF(AND(H667&gt;='Intersection Mileposts'!$F$30,H667&lt;='Intersection Mileposts'!$G$30),"Y",IF(AND(H667&gt;='Intersection Mileposts'!$F$31,H667&lt;='Intersection Mileposts'!$G$31),"Y",IF(AND(H667&gt;='Intersection Mileposts'!$F$32,H667&lt;='Intersection Mileposts'!$G$32),"Y",IF(AND(H667&gt;='Intersection Mileposts'!$F$33,H667&lt;='Intersection Mileposts'!$G$33),"Y",IF(AND(H667&gt;='Intersection Mileposts'!$F$34,H667&lt;='Intersection Mileposts'!$G$34),"Y",IF(AND(H667&gt;='Intersection Mileposts'!$F$35,H667&lt;='Intersection Mileposts'!$G$35),"Y",IF(AND(H667&gt;='Intersection Mileposts'!$F$36,H667&lt;='Intersection Mileposts'!$G$36),"Y",IF(AND(H667&gt;='Intersection Mileposts'!$F$37,H667&lt;='Intersection Mileposts'!$G$37),"Y",IF(AND(H667&gt;='Intersection Mileposts'!$F$38,H667&lt;='Intersection Mileposts'!$G$38),"Y",IF(AND(H667&gt;='Intersection Mileposts'!$F$39,H667&lt;='Intersection Mileposts'!$G$39),"Y","N"))))))))))))))))))))))))))))))))))))</f>
        <v/>
      </c>
    </row>
    <row r="668" spans="1:46" x14ac:dyDescent="0.35">
      <c r="A668" s="271"/>
      <c r="B668" s="269"/>
      <c r="C668" s="270"/>
      <c r="D668" s="270"/>
      <c r="E668" s="270"/>
      <c r="F668" s="270"/>
      <c r="G668" s="272"/>
      <c r="H668" s="273"/>
      <c r="I668" s="271"/>
      <c r="J668" s="268"/>
      <c r="K668" s="268"/>
      <c r="L668" s="274"/>
      <c r="M668" s="275"/>
      <c r="N668" s="276"/>
      <c r="P668" s="291" t="str">
        <f>IF(R668 = "", "", COUNT($R$4:R668))</f>
        <v/>
      </c>
      <c r="Q668" s="291" t="str">
        <f t="shared" si="81"/>
        <v/>
      </c>
      <c r="R668" s="292" t="str">
        <f t="shared" si="82"/>
        <v/>
      </c>
      <c r="S668" s="293" t="str">
        <f t="shared" si="84"/>
        <v/>
      </c>
      <c r="T668" s="294" t="str">
        <f t="shared" si="85"/>
        <v/>
      </c>
      <c r="U668" s="295" t="str">
        <f t="shared" si="86"/>
        <v/>
      </c>
      <c r="V668" s="296" t="str">
        <f t="shared" si="87"/>
        <v/>
      </c>
      <c r="W668" s="8"/>
      <c r="AR668" s="2" t="str">
        <f t="shared" si="88"/>
        <v/>
      </c>
      <c r="AS668" s="2" t="str">
        <f t="shared" si="83"/>
        <v/>
      </c>
      <c r="AT668" s="2" t="str">
        <f>IF(AR668="","",IF(AND(H668&gt;='Intersection Mileposts'!$F$5,H668&lt;='Intersection Mileposts'!$G$5),"Y",IF(AND(H668&gt;='Intersection Mileposts'!$F$6,H668&lt;='Intersection Mileposts'!$G$6),"Y",IF(AND(H668&gt;='Intersection Mileposts'!$F$7,H668&lt;='Intersection Mileposts'!$G$7),"Y",IF(AND(H668&gt;='Intersection Mileposts'!$F$8,H668&lt;='Intersection Mileposts'!$G$8),"Y",IF(AND(H668&gt;='Intersection Mileposts'!$F$9,H668&lt;='Intersection Mileposts'!$G$9),"Y",IF(AND(H668&gt;='Intersection Mileposts'!$F$10,H668&lt;='Intersection Mileposts'!$G$10),"Y",IF(AND(H668&gt;='Intersection Mileposts'!$F$11,H668&lt;='Intersection Mileposts'!$G$11),"Y",IF(AND(H668&gt;='Intersection Mileposts'!$F$12,H668&lt;='Intersection Mileposts'!$G$12),"Y",IF(AND(H668&gt;='Intersection Mileposts'!$F$13,H668&lt;='Intersection Mileposts'!$G$13),"Y",IF(AND(H668&gt;='Intersection Mileposts'!$F$14,H668&lt;='Intersection Mileposts'!$G$14),"Y",IF(AND(H668&gt;='Intersection Mileposts'!$F$15,H668&lt;='Intersection Mileposts'!$G$15),"Y",IF(AND(H668&gt;='Intersection Mileposts'!$F$16,H668&lt;='Intersection Mileposts'!$G$16),"Y",IF(AND(H668&gt;='Intersection Mileposts'!$F$17,H668&lt;='Intersection Mileposts'!$G$17),"Y",IF(AND(H668&gt;='Intersection Mileposts'!$F$18,H668&lt;='Intersection Mileposts'!$G$18),"Y",IF(AND(H668&gt;='Intersection Mileposts'!$F$19,H668&lt;='Intersection Mileposts'!$G$19),"Y",IF(AND(H668&gt;='Intersection Mileposts'!$F$20,H668&lt;='Intersection Mileposts'!$G$20),"Y",IF(AND(H668&gt;='Intersection Mileposts'!$F$21,H668&lt;='Intersection Mileposts'!$G$21),"Y",IF(AND(H668&gt;='Intersection Mileposts'!$F$22,H668&lt;='Intersection Mileposts'!$G$22),"Y",IF(AND(H668&gt;='Intersection Mileposts'!$F$23,H668&lt;='Intersection Mileposts'!$G$23),"Y",IF(AND(H668&gt;='Intersection Mileposts'!$F$24,H668&lt;='Intersection Mileposts'!$G$24),"Y",IF(AND(H668&gt;='Intersection Mileposts'!$F$25,H668&lt;='Intersection Mileposts'!$G$25),"Y",IF(AND(H668&gt;='Intersection Mileposts'!$F$26,H668&lt;='Intersection Mileposts'!$G$26),"Y",IF(AND(H668&gt;='Intersection Mileposts'!$F$27,H668&lt;='Intersection Mileposts'!$G$27),"Y",IF(AND(H668&gt;='Intersection Mileposts'!$F$28,H668&lt;='Intersection Mileposts'!$G$28),"Y",IF(AND(H668&gt;='Intersection Mileposts'!$F$29,H668&lt;='Intersection Mileposts'!$G$29),"Y", IF(AND(H668&gt;='Intersection Mileposts'!$F$30,H668&lt;='Intersection Mileposts'!$G$30),"Y",IF(AND(H668&gt;='Intersection Mileposts'!$F$31,H668&lt;='Intersection Mileposts'!$G$31),"Y",IF(AND(H668&gt;='Intersection Mileposts'!$F$32,H668&lt;='Intersection Mileposts'!$G$32),"Y",IF(AND(H668&gt;='Intersection Mileposts'!$F$33,H668&lt;='Intersection Mileposts'!$G$33),"Y",IF(AND(H668&gt;='Intersection Mileposts'!$F$34,H668&lt;='Intersection Mileposts'!$G$34),"Y",IF(AND(H668&gt;='Intersection Mileposts'!$F$35,H668&lt;='Intersection Mileposts'!$G$35),"Y",IF(AND(H668&gt;='Intersection Mileposts'!$F$36,H668&lt;='Intersection Mileposts'!$G$36),"Y",IF(AND(H668&gt;='Intersection Mileposts'!$F$37,H668&lt;='Intersection Mileposts'!$G$37),"Y",IF(AND(H668&gt;='Intersection Mileposts'!$F$38,H668&lt;='Intersection Mileposts'!$G$38),"Y",IF(AND(H668&gt;='Intersection Mileposts'!$F$39,H668&lt;='Intersection Mileposts'!$G$39),"Y","N"))))))))))))))))))))))))))))))))))))</f>
        <v/>
      </c>
    </row>
    <row r="669" spans="1:46" x14ac:dyDescent="0.35">
      <c r="A669" s="271"/>
      <c r="B669" s="269"/>
      <c r="C669" s="270"/>
      <c r="D669" s="270"/>
      <c r="E669" s="270"/>
      <c r="F669" s="270"/>
      <c r="G669" s="272"/>
      <c r="H669" s="273"/>
      <c r="I669" s="271"/>
      <c r="J669" s="268"/>
      <c r="K669" s="268"/>
      <c r="L669" s="274"/>
      <c r="M669" s="275"/>
      <c r="N669" s="276"/>
      <c r="P669" s="291" t="str">
        <f>IF(R669 = "", "", COUNT($R$4:R669))</f>
        <v/>
      </c>
      <c r="Q669" s="291" t="str">
        <f t="shared" si="81"/>
        <v/>
      </c>
      <c r="R669" s="292" t="str">
        <f t="shared" si="82"/>
        <v/>
      </c>
      <c r="S669" s="293" t="str">
        <f t="shared" si="84"/>
        <v/>
      </c>
      <c r="T669" s="294" t="str">
        <f t="shared" si="85"/>
        <v/>
      </c>
      <c r="U669" s="295" t="str">
        <f t="shared" si="86"/>
        <v/>
      </c>
      <c r="V669" s="296" t="str">
        <f t="shared" si="87"/>
        <v/>
      </c>
      <c r="W669" s="8"/>
      <c r="AR669" s="2" t="str">
        <f t="shared" si="88"/>
        <v/>
      </c>
      <c r="AS669" s="2" t="str">
        <f t="shared" si="83"/>
        <v/>
      </c>
      <c r="AT669" s="2" t="str">
        <f>IF(AR669="","",IF(AND(H669&gt;='Intersection Mileposts'!$F$5,H669&lt;='Intersection Mileposts'!$G$5),"Y",IF(AND(H669&gt;='Intersection Mileposts'!$F$6,H669&lt;='Intersection Mileposts'!$G$6),"Y",IF(AND(H669&gt;='Intersection Mileposts'!$F$7,H669&lt;='Intersection Mileposts'!$G$7),"Y",IF(AND(H669&gt;='Intersection Mileposts'!$F$8,H669&lt;='Intersection Mileposts'!$G$8),"Y",IF(AND(H669&gt;='Intersection Mileposts'!$F$9,H669&lt;='Intersection Mileposts'!$G$9),"Y",IF(AND(H669&gt;='Intersection Mileposts'!$F$10,H669&lt;='Intersection Mileposts'!$G$10),"Y",IF(AND(H669&gt;='Intersection Mileposts'!$F$11,H669&lt;='Intersection Mileposts'!$G$11),"Y",IF(AND(H669&gt;='Intersection Mileposts'!$F$12,H669&lt;='Intersection Mileposts'!$G$12),"Y",IF(AND(H669&gt;='Intersection Mileposts'!$F$13,H669&lt;='Intersection Mileposts'!$G$13),"Y",IF(AND(H669&gt;='Intersection Mileposts'!$F$14,H669&lt;='Intersection Mileposts'!$G$14),"Y",IF(AND(H669&gt;='Intersection Mileposts'!$F$15,H669&lt;='Intersection Mileposts'!$G$15),"Y",IF(AND(H669&gt;='Intersection Mileposts'!$F$16,H669&lt;='Intersection Mileposts'!$G$16),"Y",IF(AND(H669&gt;='Intersection Mileposts'!$F$17,H669&lt;='Intersection Mileposts'!$G$17),"Y",IF(AND(H669&gt;='Intersection Mileposts'!$F$18,H669&lt;='Intersection Mileposts'!$G$18),"Y",IF(AND(H669&gt;='Intersection Mileposts'!$F$19,H669&lt;='Intersection Mileposts'!$G$19),"Y",IF(AND(H669&gt;='Intersection Mileposts'!$F$20,H669&lt;='Intersection Mileposts'!$G$20),"Y",IF(AND(H669&gt;='Intersection Mileposts'!$F$21,H669&lt;='Intersection Mileposts'!$G$21),"Y",IF(AND(H669&gt;='Intersection Mileposts'!$F$22,H669&lt;='Intersection Mileposts'!$G$22),"Y",IF(AND(H669&gt;='Intersection Mileposts'!$F$23,H669&lt;='Intersection Mileposts'!$G$23),"Y",IF(AND(H669&gt;='Intersection Mileposts'!$F$24,H669&lt;='Intersection Mileposts'!$G$24),"Y",IF(AND(H669&gt;='Intersection Mileposts'!$F$25,H669&lt;='Intersection Mileposts'!$G$25),"Y",IF(AND(H669&gt;='Intersection Mileposts'!$F$26,H669&lt;='Intersection Mileposts'!$G$26),"Y",IF(AND(H669&gt;='Intersection Mileposts'!$F$27,H669&lt;='Intersection Mileposts'!$G$27),"Y",IF(AND(H669&gt;='Intersection Mileposts'!$F$28,H669&lt;='Intersection Mileposts'!$G$28),"Y",IF(AND(H669&gt;='Intersection Mileposts'!$F$29,H669&lt;='Intersection Mileposts'!$G$29),"Y", IF(AND(H669&gt;='Intersection Mileposts'!$F$30,H669&lt;='Intersection Mileposts'!$G$30),"Y",IF(AND(H669&gt;='Intersection Mileposts'!$F$31,H669&lt;='Intersection Mileposts'!$G$31),"Y",IF(AND(H669&gt;='Intersection Mileposts'!$F$32,H669&lt;='Intersection Mileposts'!$G$32),"Y",IF(AND(H669&gt;='Intersection Mileposts'!$F$33,H669&lt;='Intersection Mileposts'!$G$33),"Y",IF(AND(H669&gt;='Intersection Mileposts'!$F$34,H669&lt;='Intersection Mileposts'!$G$34),"Y",IF(AND(H669&gt;='Intersection Mileposts'!$F$35,H669&lt;='Intersection Mileposts'!$G$35),"Y",IF(AND(H669&gt;='Intersection Mileposts'!$F$36,H669&lt;='Intersection Mileposts'!$G$36),"Y",IF(AND(H669&gt;='Intersection Mileposts'!$F$37,H669&lt;='Intersection Mileposts'!$G$37),"Y",IF(AND(H669&gt;='Intersection Mileposts'!$F$38,H669&lt;='Intersection Mileposts'!$G$38),"Y",IF(AND(H669&gt;='Intersection Mileposts'!$F$39,H669&lt;='Intersection Mileposts'!$G$39),"Y","N"))))))))))))))))))))))))))))))))))))</f>
        <v/>
      </c>
    </row>
    <row r="670" spans="1:46" x14ac:dyDescent="0.35">
      <c r="A670" s="271"/>
      <c r="B670" s="269"/>
      <c r="C670" s="270"/>
      <c r="D670" s="270"/>
      <c r="E670" s="270"/>
      <c r="F670" s="270"/>
      <c r="G670" s="272"/>
      <c r="H670" s="273"/>
      <c r="I670" s="271"/>
      <c r="J670" s="268"/>
      <c r="K670" s="268"/>
      <c r="L670" s="274"/>
      <c r="M670" s="275"/>
      <c r="N670" s="276"/>
      <c r="P670" s="291" t="str">
        <f>IF(R670 = "", "", COUNT($R$4:R670))</f>
        <v/>
      </c>
      <c r="Q670" s="291" t="str">
        <f t="shared" si="81"/>
        <v/>
      </c>
      <c r="R670" s="292" t="str">
        <f t="shared" si="82"/>
        <v/>
      </c>
      <c r="S670" s="293" t="str">
        <f t="shared" si="84"/>
        <v/>
      </c>
      <c r="T670" s="294" t="str">
        <f t="shared" si="85"/>
        <v/>
      </c>
      <c r="U670" s="295" t="str">
        <f t="shared" si="86"/>
        <v/>
      </c>
      <c r="V670" s="296" t="str">
        <f t="shared" si="87"/>
        <v/>
      </c>
      <c r="W670" s="8"/>
      <c r="AR670" s="2" t="str">
        <f t="shared" si="88"/>
        <v/>
      </c>
      <c r="AS670" s="2" t="str">
        <f t="shared" si="83"/>
        <v/>
      </c>
      <c r="AT670" s="2" t="str">
        <f>IF(AR670="","",IF(AND(H670&gt;='Intersection Mileposts'!$F$5,H670&lt;='Intersection Mileposts'!$G$5),"Y",IF(AND(H670&gt;='Intersection Mileposts'!$F$6,H670&lt;='Intersection Mileposts'!$G$6),"Y",IF(AND(H670&gt;='Intersection Mileposts'!$F$7,H670&lt;='Intersection Mileposts'!$G$7),"Y",IF(AND(H670&gt;='Intersection Mileposts'!$F$8,H670&lt;='Intersection Mileposts'!$G$8),"Y",IF(AND(H670&gt;='Intersection Mileposts'!$F$9,H670&lt;='Intersection Mileposts'!$G$9),"Y",IF(AND(H670&gt;='Intersection Mileposts'!$F$10,H670&lt;='Intersection Mileposts'!$G$10),"Y",IF(AND(H670&gt;='Intersection Mileposts'!$F$11,H670&lt;='Intersection Mileposts'!$G$11),"Y",IF(AND(H670&gt;='Intersection Mileposts'!$F$12,H670&lt;='Intersection Mileposts'!$G$12),"Y",IF(AND(H670&gt;='Intersection Mileposts'!$F$13,H670&lt;='Intersection Mileposts'!$G$13),"Y",IF(AND(H670&gt;='Intersection Mileposts'!$F$14,H670&lt;='Intersection Mileposts'!$G$14),"Y",IF(AND(H670&gt;='Intersection Mileposts'!$F$15,H670&lt;='Intersection Mileposts'!$G$15),"Y",IF(AND(H670&gt;='Intersection Mileposts'!$F$16,H670&lt;='Intersection Mileposts'!$G$16),"Y",IF(AND(H670&gt;='Intersection Mileposts'!$F$17,H670&lt;='Intersection Mileposts'!$G$17),"Y",IF(AND(H670&gt;='Intersection Mileposts'!$F$18,H670&lt;='Intersection Mileposts'!$G$18),"Y",IF(AND(H670&gt;='Intersection Mileposts'!$F$19,H670&lt;='Intersection Mileposts'!$G$19),"Y",IF(AND(H670&gt;='Intersection Mileposts'!$F$20,H670&lt;='Intersection Mileposts'!$G$20),"Y",IF(AND(H670&gt;='Intersection Mileposts'!$F$21,H670&lt;='Intersection Mileposts'!$G$21),"Y",IF(AND(H670&gt;='Intersection Mileposts'!$F$22,H670&lt;='Intersection Mileposts'!$G$22),"Y",IF(AND(H670&gt;='Intersection Mileposts'!$F$23,H670&lt;='Intersection Mileposts'!$G$23),"Y",IF(AND(H670&gt;='Intersection Mileposts'!$F$24,H670&lt;='Intersection Mileposts'!$G$24),"Y",IF(AND(H670&gt;='Intersection Mileposts'!$F$25,H670&lt;='Intersection Mileposts'!$G$25),"Y",IF(AND(H670&gt;='Intersection Mileposts'!$F$26,H670&lt;='Intersection Mileposts'!$G$26),"Y",IF(AND(H670&gt;='Intersection Mileposts'!$F$27,H670&lt;='Intersection Mileposts'!$G$27),"Y",IF(AND(H670&gt;='Intersection Mileposts'!$F$28,H670&lt;='Intersection Mileposts'!$G$28),"Y",IF(AND(H670&gt;='Intersection Mileposts'!$F$29,H670&lt;='Intersection Mileposts'!$G$29),"Y", IF(AND(H670&gt;='Intersection Mileposts'!$F$30,H670&lt;='Intersection Mileposts'!$G$30),"Y",IF(AND(H670&gt;='Intersection Mileposts'!$F$31,H670&lt;='Intersection Mileposts'!$G$31),"Y",IF(AND(H670&gt;='Intersection Mileposts'!$F$32,H670&lt;='Intersection Mileposts'!$G$32),"Y",IF(AND(H670&gt;='Intersection Mileposts'!$F$33,H670&lt;='Intersection Mileposts'!$G$33),"Y",IF(AND(H670&gt;='Intersection Mileposts'!$F$34,H670&lt;='Intersection Mileposts'!$G$34),"Y",IF(AND(H670&gt;='Intersection Mileposts'!$F$35,H670&lt;='Intersection Mileposts'!$G$35),"Y",IF(AND(H670&gt;='Intersection Mileposts'!$F$36,H670&lt;='Intersection Mileposts'!$G$36),"Y",IF(AND(H670&gt;='Intersection Mileposts'!$F$37,H670&lt;='Intersection Mileposts'!$G$37),"Y",IF(AND(H670&gt;='Intersection Mileposts'!$F$38,H670&lt;='Intersection Mileposts'!$G$38),"Y",IF(AND(H670&gt;='Intersection Mileposts'!$F$39,H670&lt;='Intersection Mileposts'!$G$39),"Y","N"))))))))))))))))))))))))))))))))))))</f>
        <v/>
      </c>
    </row>
    <row r="671" spans="1:46" x14ac:dyDescent="0.35">
      <c r="A671" s="271"/>
      <c r="B671" s="269"/>
      <c r="C671" s="270"/>
      <c r="D671" s="270"/>
      <c r="E671" s="270"/>
      <c r="F671" s="270"/>
      <c r="G671" s="272"/>
      <c r="H671" s="273"/>
      <c r="I671" s="271"/>
      <c r="J671" s="268"/>
      <c r="K671" s="268"/>
      <c r="L671" s="274"/>
      <c r="M671" s="275"/>
      <c r="N671" s="276"/>
      <c r="P671" s="291" t="str">
        <f>IF(R671 = "", "", COUNT($R$4:R671))</f>
        <v/>
      </c>
      <c r="Q671" s="291" t="str">
        <f t="shared" si="81"/>
        <v/>
      </c>
      <c r="R671" s="292" t="str">
        <f t="shared" si="82"/>
        <v/>
      </c>
      <c r="S671" s="293" t="str">
        <f t="shared" si="84"/>
        <v/>
      </c>
      <c r="T671" s="294" t="str">
        <f t="shared" si="85"/>
        <v/>
      </c>
      <c r="U671" s="295" t="str">
        <f t="shared" si="86"/>
        <v/>
      </c>
      <c r="V671" s="296" t="str">
        <f t="shared" si="87"/>
        <v/>
      </c>
      <c r="W671" s="8"/>
      <c r="AR671" s="2" t="str">
        <f t="shared" si="88"/>
        <v/>
      </c>
      <c r="AS671" s="2" t="str">
        <f t="shared" si="83"/>
        <v/>
      </c>
      <c r="AT671" s="2" t="str">
        <f>IF(AR671="","",IF(AND(H671&gt;='Intersection Mileposts'!$F$5,H671&lt;='Intersection Mileposts'!$G$5),"Y",IF(AND(H671&gt;='Intersection Mileposts'!$F$6,H671&lt;='Intersection Mileposts'!$G$6),"Y",IF(AND(H671&gt;='Intersection Mileposts'!$F$7,H671&lt;='Intersection Mileposts'!$G$7),"Y",IF(AND(H671&gt;='Intersection Mileposts'!$F$8,H671&lt;='Intersection Mileposts'!$G$8),"Y",IF(AND(H671&gt;='Intersection Mileposts'!$F$9,H671&lt;='Intersection Mileposts'!$G$9),"Y",IF(AND(H671&gt;='Intersection Mileposts'!$F$10,H671&lt;='Intersection Mileposts'!$G$10),"Y",IF(AND(H671&gt;='Intersection Mileposts'!$F$11,H671&lt;='Intersection Mileposts'!$G$11),"Y",IF(AND(H671&gt;='Intersection Mileposts'!$F$12,H671&lt;='Intersection Mileposts'!$G$12),"Y",IF(AND(H671&gt;='Intersection Mileposts'!$F$13,H671&lt;='Intersection Mileposts'!$G$13),"Y",IF(AND(H671&gt;='Intersection Mileposts'!$F$14,H671&lt;='Intersection Mileposts'!$G$14),"Y",IF(AND(H671&gt;='Intersection Mileposts'!$F$15,H671&lt;='Intersection Mileposts'!$G$15),"Y",IF(AND(H671&gt;='Intersection Mileposts'!$F$16,H671&lt;='Intersection Mileposts'!$G$16),"Y",IF(AND(H671&gt;='Intersection Mileposts'!$F$17,H671&lt;='Intersection Mileposts'!$G$17),"Y",IF(AND(H671&gt;='Intersection Mileposts'!$F$18,H671&lt;='Intersection Mileposts'!$G$18),"Y",IF(AND(H671&gt;='Intersection Mileposts'!$F$19,H671&lt;='Intersection Mileposts'!$G$19),"Y",IF(AND(H671&gt;='Intersection Mileposts'!$F$20,H671&lt;='Intersection Mileposts'!$G$20),"Y",IF(AND(H671&gt;='Intersection Mileposts'!$F$21,H671&lt;='Intersection Mileposts'!$G$21),"Y",IF(AND(H671&gt;='Intersection Mileposts'!$F$22,H671&lt;='Intersection Mileposts'!$G$22),"Y",IF(AND(H671&gt;='Intersection Mileposts'!$F$23,H671&lt;='Intersection Mileposts'!$G$23),"Y",IF(AND(H671&gt;='Intersection Mileposts'!$F$24,H671&lt;='Intersection Mileposts'!$G$24),"Y",IF(AND(H671&gt;='Intersection Mileposts'!$F$25,H671&lt;='Intersection Mileposts'!$G$25),"Y",IF(AND(H671&gt;='Intersection Mileposts'!$F$26,H671&lt;='Intersection Mileposts'!$G$26),"Y",IF(AND(H671&gt;='Intersection Mileposts'!$F$27,H671&lt;='Intersection Mileposts'!$G$27),"Y",IF(AND(H671&gt;='Intersection Mileposts'!$F$28,H671&lt;='Intersection Mileposts'!$G$28),"Y",IF(AND(H671&gt;='Intersection Mileposts'!$F$29,H671&lt;='Intersection Mileposts'!$G$29),"Y", IF(AND(H671&gt;='Intersection Mileposts'!$F$30,H671&lt;='Intersection Mileposts'!$G$30),"Y",IF(AND(H671&gt;='Intersection Mileposts'!$F$31,H671&lt;='Intersection Mileposts'!$G$31),"Y",IF(AND(H671&gt;='Intersection Mileposts'!$F$32,H671&lt;='Intersection Mileposts'!$G$32),"Y",IF(AND(H671&gt;='Intersection Mileposts'!$F$33,H671&lt;='Intersection Mileposts'!$G$33),"Y",IF(AND(H671&gt;='Intersection Mileposts'!$F$34,H671&lt;='Intersection Mileposts'!$G$34),"Y",IF(AND(H671&gt;='Intersection Mileposts'!$F$35,H671&lt;='Intersection Mileposts'!$G$35),"Y",IF(AND(H671&gt;='Intersection Mileposts'!$F$36,H671&lt;='Intersection Mileposts'!$G$36),"Y",IF(AND(H671&gt;='Intersection Mileposts'!$F$37,H671&lt;='Intersection Mileposts'!$G$37),"Y",IF(AND(H671&gt;='Intersection Mileposts'!$F$38,H671&lt;='Intersection Mileposts'!$G$38),"Y",IF(AND(H671&gt;='Intersection Mileposts'!$F$39,H671&lt;='Intersection Mileposts'!$G$39),"Y","N"))))))))))))))))))))))))))))))))))))</f>
        <v/>
      </c>
    </row>
    <row r="672" spans="1:46" x14ac:dyDescent="0.35">
      <c r="A672" s="271"/>
      <c r="B672" s="269"/>
      <c r="C672" s="270"/>
      <c r="D672" s="270"/>
      <c r="E672" s="270"/>
      <c r="F672" s="270"/>
      <c r="G672" s="272"/>
      <c r="H672" s="273"/>
      <c r="I672" s="271"/>
      <c r="J672" s="268"/>
      <c r="K672" s="268"/>
      <c r="L672" s="274"/>
      <c r="M672" s="275"/>
      <c r="N672" s="276"/>
      <c r="P672" s="291" t="str">
        <f>IF(R672 = "", "", COUNT($R$4:R672))</f>
        <v/>
      </c>
      <c r="Q672" s="291" t="str">
        <f t="shared" si="81"/>
        <v/>
      </c>
      <c r="R672" s="292" t="str">
        <f t="shared" si="82"/>
        <v/>
      </c>
      <c r="S672" s="293" t="str">
        <f t="shared" si="84"/>
        <v/>
      </c>
      <c r="T672" s="294" t="str">
        <f t="shared" si="85"/>
        <v/>
      </c>
      <c r="U672" s="295" t="str">
        <f t="shared" si="86"/>
        <v/>
      </c>
      <c r="V672" s="296" t="str">
        <f t="shared" si="87"/>
        <v/>
      </c>
      <c r="W672" s="8"/>
      <c r="AR672" s="2" t="str">
        <f t="shared" si="88"/>
        <v/>
      </c>
      <c r="AS672" s="2" t="str">
        <f t="shared" si="83"/>
        <v/>
      </c>
      <c r="AT672" s="2" t="str">
        <f>IF(AR672="","",IF(AND(H672&gt;='Intersection Mileposts'!$F$5,H672&lt;='Intersection Mileposts'!$G$5),"Y",IF(AND(H672&gt;='Intersection Mileposts'!$F$6,H672&lt;='Intersection Mileposts'!$G$6),"Y",IF(AND(H672&gt;='Intersection Mileposts'!$F$7,H672&lt;='Intersection Mileposts'!$G$7),"Y",IF(AND(H672&gt;='Intersection Mileposts'!$F$8,H672&lt;='Intersection Mileposts'!$G$8),"Y",IF(AND(H672&gt;='Intersection Mileposts'!$F$9,H672&lt;='Intersection Mileposts'!$G$9),"Y",IF(AND(H672&gt;='Intersection Mileposts'!$F$10,H672&lt;='Intersection Mileposts'!$G$10),"Y",IF(AND(H672&gt;='Intersection Mileposts'!$F$11,H672&lt;='Intersection Mileposts'!$G$11),"Y",IF(AND(H672&gt;='Intersection Mileposts'!$F$12,H672&lt;='Intersection Mileposts'!$G$12),"Y",IF(AND(H672&gt;='Intersection Mileposts'!$F$13,H672&lt;='Intersection Mileposts'!$G$13),"Y",IF(AND(H672&gt;='Intersection Mileposts'!$F$14,H672&lt;='Intersection Mileposts'!$G$14),"Y",IF(AND(H672&gt;='Intersection Mileposts'!$F$15,H672&lt;='Intersection Mileposts'!$G$15),"Y",IF(AND(H672&gt;='Intersection Mileposts'!$F$16,H672&lt;='Intersection Mileposts'!$G$16),"Y",IF(AND(H672&gt;='Intersection Mileposts'!$F$17,H672&lt;='Intersection Mileposts'!$G$17),"Y",IF(AND(H672&gt;='Intersection Mileposts'!$F$18,H672&lt;='Intersection Mileposts'!$G$18),"Y",IF(AND(H672&gt;='Intersection Mileposts'!$F$19,H672&lt;='Intersection Mileposts'!$G$19),"Y",IF(AND(H672&gt;='Intersection Mileposts'!$F$20,H672&lt;='Intersection Mileposts'!$G$20),"Y",IF(AND(H672&gt;='Intersection Mileposts'!$F$21,H672&lt;='Intersection Mileposts'!$G$21),"Y",IF(AND(H672&gt;='Intersection Mileposts'!$F$22,H672&lt;='Intersection Mileposts'!$G$22),"Y",IF(AND(H672&gt;='Intersection Mileposts'!$F$23,H672&lt;='Intersection Mileposts'!$G$23),"Y",IF(AND(H672&gt;='Intersection Mileposts'!$F$24,H672&lt;='Intersection Mileposts'!$G$24),"Y",IF(AND(H672&gt;='Intersection Mileposts'!$F$25,H672&lt;='Intersection Mileposts'!$G$25),"Y",IF(AND(H672&gt;='Intersection Mileposts'!$F$26,H672&lt;='Intersection Mileposts'!$G$26),"Y",IF(AND(H672&gt;='Intersection Mileposts'!$F$27,H672&lt;='Intersection Mileposts'!$G$27),"Y",IF(AND(H672&gt;='Intersection Mileposts'!$F$28,H672&lt;='Intersection Mileposts'!$G$28),"Y",IF(AND(H672&gt;='Intersection Mileposts'!$F$29,H672&lt;='Intersection Mileposts'!$G$29),"Y", IF(AND(H672&gt;='Intersection Mileposts'!$F$30,H672&lt;='Intersection Mileposts'!$G$30),"Y",IF(AND(H672&gt;='Intersection Mileposts'!$F$31,H672&lt;='Intersection Mileposts'!$G$31),"Y",IF(AND(H672&gt;='Intersection Mileposts'!$F$32,H672&lt;='Intersection Mileposts'!$G$32),"Y",IF(AND(H672&gt;='Intersection Mileposts'!$F$33,H672&lt;='Intersection Mileposts'!$G$33),"Y",IF(AND(H672&gt;='Intersection Mileposts'!$F$34,H672&lt;='Intersection Mileposts'!$G$34),"Y",IF(AND(H672&gt;='Intersection Mileposts'!$F$35,H672&lt;='Intersection Mileposts'!$G$35),"Y",IF(AND(H672&gt;='Intersection Mileposts'!$F$36,H672&lt;='Intersection Mileposts'!$G$36),"Y",IF(AND(H672&gt;='Intersection Mileposts'!$F$37,H672&lt;='Intersection Mileposts'!$G$37),"Y",IF(AND(H672&gt;='Intersection Mileposts'!$F$38,H672&lt;='Intersection Mileposts'!$G$38),"Y",IF(AND(H672&gt;='Intersection Mileposts'!$F$39,H672&lt;='Intersection Mileposts'!$G$39),"Y","N"))))))))))))))))))))))))))))))))))))</f>
        <v/>
      </c>
    </row>
    <row r="673" spans="1:46" x14ac:dyDescent="0.35">
      <c r="A673" s="271"/>
      <c r="B673" s="269"/>
      <c r="C673" s="270"/>
      <c r="D673" s="270"/>
      <c r="E673" s="270"/>
      <c r="F673" s="270"/>
      <c r="G673" s="272"/>
      <c r="H673" s="273"/>
      <c r="I673" s="271"/>
      <c r="J673" s="268"/>
      <c r="K673" s="268"/>
      <c r="L673" s="274"/>
      <c r="M673" s="275"/>
      <c r="N673" s="276"/>
      <c r="P673" s="291" t="str">
        <f>IF(R673 = "", "", COUNT($R$4:R673))</f>
        <v/>
      </c>
      <c r="Q673" s="291" t="str">
        <f t="shared" si="81"/>
        <v/>
      </c>
      <c r="R673" s="292" t="str">
        <f t="shared" si="82"/>
        <v/>
      </c>
      <c r="S673" s="293" t="str">
        <f t="shared" si="84"/>
        <v/>
      </c>
      <c r="T673" s="294" t="str">
        <f t="shared" si="85"/>
        <v/>
      </c>
      <c r="U673" s="295" t="str">
        <f t="shared" si="86"/>
        <v/>
      </c>
      <c r="V673" s="296" t="str">
        <f t="shared" si="87"/>
        <v/>
      </c>
      <c r="W673" s="8"/>
      <c r="AR673" s="2" t="str">
        <f t="shared" si="88"/>
        <v/>
      </c>
      <c r="AS673" s="2" t="str">
        <f t="shared" si="83"/>
        <v/>
      </c>
      <c r="AT673" s="2" t="str">
        <f>IF(AR673="","",IF(AND(H673&gt;='Intersection Mileposts'!$F$5,H673&lt;='Intersection Mileposts'!$G$5),"Y",IF(AND(H673&gt;='Intersection Mileposts'!$F$6,H673&lt;='Intersection Mileposts'!$G$6),"Y",IF(AND(H673&gt;='Intersection Mileposts'!$F$7,H673&lt;='Intersection Mileposts'!$G$7),"Y",IF(AND(H673&gt;='Intersection Mileposts'!$F$8,H673&lt;='Intersection Mileposts'!$G$8),"Y",IF(AND(H673&gt;='Intersection Mileposts'!$F$9,H673&lt;='Intersection Mileposts'!$G$9),"Y",IF(AND(H673&gt;='Intersection Mileposts'!$F$10,H673&lt;='Intersection Mileposts'!$G$10),"Y",IF(AND(H673&gt;='Intersection Mileposts'!$F$11,H673&lt;='Intersection Mileposts'!$G$11),"Y",IF(AND(H673&gt;='Intersection Mileposts'!$F$12,H673&lt;='Intersection Mileposts'!$G$12),"Y",IF(AND(H673&gt;='Intersection Mileposts'!$F$13,H673&lt;='Intersection Mileposts'!$G$13),"Y",IF(AND(H673&gt;='Intersection Mileposts'!$F$14,H673&lt;='Intersection Mileposts'!$G$14),"Y",IF(AND(H673&gt;='Intersection Mileposts'!$F$15,H673&lt;='Intersection Mileposts'!$G$15),"Y",IF(AND(H673&gt;='Intersection Mileposts'!$F$16,H673&lt;='Intersection Mileposts'!$G$16),"Y",IF(AND(H673&gt;='Intersection Mileposts'!$F$17,H673&lt;='Intersection Mileposts'!$G$17),"Y",IF(AND(H673&gt;='Intersection Mileposts'!$F$18,H673&lt;='Intersection Mileposts'!$G$18),"Y",IF(AND(H673&gt;='Intersection Mileposts'!$F$19,H673&lt;='Intersection Mileposts'!$G$19),"Y",IF(AND(H673&gt;='Intersection Mileposts'!$F$20,H673&lt;='Intersection Mileposts'!$G$20),"Y",IF(AND(H673&gt;='Intersection Mileposts'!$F$21,H673&lt;='Intersection Mileposts'!$G$21),"Y",IF(AND(H673&gt;='Intersection Mileposts'!$F$22,H673&lt;='Intersection Mileposts'!$G$22),"Y",IF(AND(H673&gt;='Intersection Mileposts'!$F$23,H673&lt;='Intersection Mileposts'!$G$23),"Y",IF(AND(H673&gt;='Intersection Mileposts'!$F$24,H673&lt;='Intersection Mileposts'!$G$24),"Y",IF(AND(H673&gt;='Intersection Mileposts'!$F$25,H673&lt;='Intersection Mileposts'!$G$25),"Y",IF(AND(H673&gt;='Intersection Mileposts'!$F$26,H673&lt;='Intersection Mileposts'!$G$26),"Y",IF(AND(H673&gt;='Intersection Mileposts'!$F$27,H673&lt;='Intersection Mileposts'!$G$27),"Y",IF(AND(H673&gt;='Intersection Mileposts'!$F$28,H673&lt;='Intersection Mileposts'!$G$28),"Y",IF(AND(H673&gt;='Intersection Mileposts'!$F$29,H673&lt;='Intersection Mileposts'!$G$29),"Y", IF(AND(H673&gt;='Intersection Mileposts'!$F$30,H673&lt;='Intersection Mileposts'!$G$30),"Y",IF(AND(H673&gt;='Intersection Mileposts'!$F$31,H673&lt;='Intersection Mileposts'!$G$31),"Y",IF(AND(H673&gt;='Intersection Mileposts'!$F$32,H673&lt;='Intersection Mileposts'!$G$32),"Y",IF(AND(H673&gt;='Intersection Mileposts'!$F$33,H673&lt;='Intersection Mileposts'!$G$33),"Y",IF(AND(H673&gt;='Intersection Mileposts'!$F$34,H673&lt;='Intersection Mileposts'!$G$34),"Y",IF(AND(H673&gt;='Intersection Mileposts'!$F$35,H673&lt;='Intersection Mileposts'!$G$35),"Y",IF(AND(H673&gt;='Intersection Mileposts'!$F$36,H673&lt;='Intersection Mileposts'!$G$36),"Y",IF(AND(H673&gt;='Intersection Mileposts'!$F$37,H673&lt;='Intersection Mileposts'!$G$37),"Y",IF(AND(H673&gt;='Intersection Mileposts'!$F$38,H673&lt;='Intersection Mileposts'!$G$38),"Y",IF(AND(H673&gt;='Intersection Mileposts'!$F$39,H673&lt;='Intersection Mileposts'!$G$39),"Y","N"))))))))))))))))))))))))))))))))))))</f>
        <v/>
      </c>
    </row>
    <row r="674" spans="1:46" x14ac:dyDescent="0.35">
      <c r="A674" s="271"/>
      <c r="B674" s="269"/>
      <c r="C674" s="270"/>
      <c r="D674" s="270"/>
      <c r="E674" s="270"/>
      <c r="F674" s="270"/>
      <c r="G674" s="272"/>
      <c r="H674" s="273"/>
      <c r="I674" s="271"/>
      <c r="J674" s="268"/>
      <c r="K674" s="268"/>
      <c r="L674" s="274"/>
      <c r="M674" s="275"/>
      <c r="N674" s="276"/>
      <c r="P674" s="291" t="str">
        <f>IF(R674 = "", "", COUNT($R$4:R674))</f>
        <v/>
      </c>
      <c r="Q674" s="291" t="str">
        <f t="shared" si="81"/>
        <v/>
      </c>
      <c r="R674" s="292" t="str">
        <f t="shared" si="82"/>
        <v/>
      </c>
      <c r="S674" s="293" t="str">
        <f t="shared" si="84"/>
        <v/>
      </c>
      <c r="T674" s="294" t="str">
        <f t="shared" si="85"/>
        <v/>
      </c>
      <c r="U674" s="295" t="str">
        <f t="shared" si="86"/>
        <v/>
      </c>
      <c r="V674" s="296" t="str">
        <f t="shared" si="87"/>
        <v/>
      </c>
      <c r="W674" s="8"/>
      <c r="AR674" s="2" t="str">
        <f t="shared" si="88"/>
        <v/>
      </c>
      <c r="AS674" s="2" t="str">
        <f t="shared" si="83"/>
        <v/>
      </c>
      <c r="AT674" s="2" t="str">
        <f>IF(AR674="","",IF(AND(H674&gt;='Intersection Mileposts'!$F$5,H674&lt;='Intersection Mileposts'!$G$5),"Y",IF(AND(H674&gt;='Intersection Mileposts'!$F$6,H674&lt;='Intersection Mileposts'!$G$6),"Y",IF(AND(H674&gt;='Intersection Mileposts'!$F$7,H674&lt;='Intersection Mileposts'!$G$7),"Y",IF(AND(H674&gt;='Intersection Mileposts'!$F$8,H674&lt;='Intersection Mileposts'!$G$8),"Y",IF(AND(H674&gt;='Intersection Mileposts'!$F$9,H674&lt;='Intersection Mileposts'!$G$9),"Y",IF(AND(H674&gt;='Intersection Mileposts'!$F$10,H674&lt;='Intersection Mileposts'!$G$10),"Y",IF(AND(H674&gt;='Intersection Mileposts'!$F$11,H674&lt;='Intersection Mileposts'!$G$11),"Y",IF(AND(H674&gt;='Intersection Mileposts'!$F$12,H674&lt;='Intersection Mileposts'!$G$12),"Y",IF(AND(H674&gt;='Intersection Mileposts'!$F$13,H674&lt;='Intersection Mileposts'!$G$13),"Y",IF(AND(H674&gt;='Intersection Mileposts'!$F$14,H674&lt;='Intersection Mileposts'!$G$14),"Y",IF(AND(H674&gt;='Intersection Mileposts'!$F$15,H674&lt;='Intersection Mileposts'!$G$15),"Y",IF(AND(H674&gt;='Intersection Mileposts'!$F$16,H674&lt;='Intersection Mileposts'!$G$16),"Y",IF(AND(H674&gt;='Intersection Mileposts'!$F$17,H674&lt;='Intersection Mileposts'!$G$17),"Y",IF(AND(H674&gt;='Intersection Mileposts'!$F$18,H674&lt;='Intersection Mileposts'!$G$18),"Y",IF(AND(H674&gt;='Intersection Mileposts'!$F$19,H674&lt;='Intersection Mileposts'!$G$19),"Y",IF(AND(H674&gt;='Intersection Mileposts'!$F$20,H674&lt;='Intersection Mileposts'!$G$20),"Y",IF(AND(H674&gt;='Intersection Mileposts'!$F$21,H674&lt;='Intersection Mileposts'!$G$21),"Y",IF(AND(H674&gt;='Intersection Mileposts'!$F$22,H674&lt;='Intersection Mileposts'!$G$22),"Y",IF(AND(H674&gt;='Intersection Mileposts'!$F$23,H674&lt;='Intersection Mileposts'!$G$23),"Y",IF(AND(H674&gt;='Intersection Mileposts'!$F$24,H674&lt;='Intersection Mileposts'!$G$24),"Y",IF(AND(H674&gt;='Intersection Mileposts'!$F$25,H674&lt;='Intersection Mileposts'!$G$25),"Y",IF(AND(H674&gt;='Intersection Mileposts'!$F$26,H674&lt;='Intersection Mileposts'!$G$26),"Y",IF(AND(H674&gt;='Intersection Mileposts'!$F$27,H674&lt;='Intersection Mileposts'!$G$27),"Y",IF(AND(H674&gt;='Intersection Mileposts'!$F$28,H674&lt;='Intersection Mileposts'!$G$28),"Y",IF(AND(H674&gt;='Intersection Mileposts'!$F$29,H674&lt;='Intersection Mileposts'!$G$29),"Y", IF(AND(H674&gt;='Intersection Mileposts'!$F$30,H674&lt;='Intersection Mileposts'!$G$30),"Y",IF(AND(H674&gt;='Intersection Mileposts'!$F$31,H674&lt;='Intersection Mileposts'!$G$31),"Y",IF(AND(H674&gt;='Intersection Mileposts'!$F$32,H674&lt;='Intersection Mileposts'!$G$32),"Y",IF(AND(H674&gt;='Intersection Mileposts'!$F$33,H674&lt;='Intersection Mileposts'!$G$33),"Y",IF(AND(H674&gt;='Intersection Mileposts'!$F$34,H674&lt;='Intersection Mileposts'!$G$34),"Y",IF(AND(H674&gt;='Intersection Mileposts'!$F$35,H674&lt;='Intersection Mileposts'!$G$35),"Y",IF(AND(H674&gt;='Intersection Mileposts'!$F$36,H674&lt;='Intersection Mileposts'!$G$36),"Y",IF(AND(H674&gt;='Intersection Mileposts'!$F$37,H674&lt;='Intersection Mileposts'!$G$37),"Y",IF(AND(H674&gt;='Intersection Mileposts'!$F$38,H674&lt;='Intersection Mileposts'!$G$38),"Y",IF(AND(H674&gt;='Intersection Mileposts'!$F$39,H674&lt;='Intersection Mileposts'!$G$39),"Y","N"))))))))))))))))))))))))))))))))))))</f>
        <v/>
      </c>
    </row>
    <row r="675" spans="1:46" x14ac:dyDescent="0.35">
      <c r="A675" s="271"/>
      <c r="B675" s="269"/>
      <c r="C675" s="270"/>
      <c r="D675" s="270"/>
      <c r="E675" s="270"/>
      <c r="F675" s="270"/>
      <c r="G675" s="272"/>
      <c r="H675" s="273"/>
      <c r="I675" s="271"/>
      <c r="J675" s="268"/>
      <c r="K675" s="268"/>
      <c r="L675" s="274"/>
      <c r="M675" s="275"/>
      <c r="N675" s="276"/>
      <c r="P675" s="291" t="str">
        <f>IF(R675 = "", "", COUNT($R$4:R675))</f>
        <v/>
      </c>
      <c r="Q675" s="291" t="str">
        <f t="shared" si="81"/>
        <v/>
      </c>
      <c r="R675" s="292" t="str">
        <f t="shared" si="82"/>
        <v/>
      </c>
      <c r="S675" s="293" t="str">
        <f t="shared" si="84"/>
        <v/>
      </c>
      <c r="T675" s="294" t="str">
        <f t="shared" si="85"/>
        <v/>
      </c>
      <c r="U675" s="295" t="str">
        <f t="shared" si="86"/>
        <v/>
      </c>
      <c r="V675" s="296" t="str">
        <f t="shared" si="87"/>
        <v/>
      </c>
      <c r="W675" s="8"/>
      <c r="AR675" s="2" t="str">
        <f t="shared" si="88"/>
        <v/>
      </c>
      <c r="AS675" s="2" t="str">
        <f t="shared" si="83"/>
        <v/>
      </c>
      <c r="AT675" s="2" t="str">
        <f>IF(AR675="","",IF(AND(H675&gt;='Intersection Mileposts'!$F$5,H675&lt;='Intersection Mileposts'!$G$5),"Y",IF(AND(H675&gt;='Intersection Mileposts'!$F$6,H675&lt;='Intersection Mileposts'!$G$6),"Y",IF(AND(H675&gt;='Intersection Mileposts'!$F$7,H675&lt;='Intersection Mileposts'!$G$7),"Y",IF(AND(H675&gt;='Intersection Mileposts'!$F$8,H675&lt;='Intersection Mileposts'!$G$8),"Y",IF(AND(H675&gt;='Intersection Mileposts'!$F$9,H675&lt;='Intersection Mileposts'!$G$9),"Y",IF(AND(H675&gt;='Intersection Mileposts'!$F$10,H675&lt;='Intersection Mileposts'!$G$10),"Y",IF(AND(H675&gt;='Intersection Mileposts'!$F$11,H675&lt;='Intersection Mileposts'!$G$11),"Y",IF(AND(H675&gt;='Intersection Mileposts'!$F$12,H675&lt;='Intersection Mileposts'!$G$12),"Y",IF(AND(H675&gt;='Intersection Mileposts'!$F$13,H675&lt;='Intersection Mileposts'!$G$13),"Y",IF(AND(H675&gt;='Intersection Mileposts'!$F$14,H675&lt;='Intersection Mileposts'!$G$14),"Y",IF(AND(H675&gt;='Intersection Mileposts'!$F$15,H675&lt;='Intersection Mileposts'!$G$15),"Y",IF(AND(H675&gt;='Intersection Mileposts'!$F$16,H675&lt;='Intersection Mileposts'!$G$16),"Y",IF(AND(H675&gt;='Intersection Mileposts'!$F$17,H675&lt;='Intersection Mileposts'!$G$17),"Y",IF(AND(H675&gt;='Intersection Mileposts'!$F$18,H675&lt;='Intersection Mileposts'!$G$18),"Y",IF(AND(H675&gt;='Intersection Mileposts'!$F$19,H675&lt;='Intersection Mileposts'!$G$19),"Y",IF(AND(H675&gt;='Intersection Mileposts'!$F$20,H675&lt;='Intersection Mileposts'!$G$20),"Y",IF(AND(H675&gt;='Intersection Mileposts'!$F$21,H675&lt;='Intersection Mileposts'!$G$21),"Y",IF(AND(H675&gt;='Intersection Mileposts'!$F$22,H675&lt;='Intersection Mileposts'!$G$22),"Y",IF(AND(H675&gt;='Intersection Mileposts'!$F$23,H675&lt;='Intersection Mileposts'!$G$23),"Y",IF(AND(H675&gt;='Intersection Mileposts'!$F$24,H675&lt;='Intersection Mileposts'!$G$24),"Y",IF(AND(H675&gt;='Intersection Mileposts'!$F$25,H675&lt;='Intersection Mileposts'!$G$25),"Y",IF(AND(H675&gt;='Intersection Mileposts'!$F$26,H675&lt;='Intersection Mileposts'!$G$26),"Y",IF(AND(H675&gt;='Intersection Mileposts'!$F$27,H675&lt;='Intersection Mileposts'!$G$27),"Y",IF(AND(H675&gt;='Intersection Mileposts'!$F$28,H675&lt;='Intersection Mileposts'!$G$28),"Y",IF(AND(H675&gt;='Intersection Mileposts'!$F$29,H675&lt;='Intersection Mileposts'!$G$29),"Y", IF(AND(H675&gt;='Intersection Mileposts'!$F$30,H675&lt;='Intersection Mileposts'!$G$30),"Y",IF(AND(H675&gt;='Intersection Mileposts'!$F$31,H675&lt;='Intersection Mileposts'!$G$31),"Y",IF(AND(H675&gt;='Intersection Mileposts'!$F$32,H675&lt;='Intersection Mileposts'!$G$32),"Y",IF(AND(H675&gt;='Intersection Mileposts'!$F$33,H675&lt;='Intersection Mileposts'!$G$33),"Y",IF(AND(H675&gt;='Intersection Mileposts'!$F$34,H675&lt;='Intersection Mileposts'!$G$34),"Y",IF(AND(H675&gt;='Intersection Mileposts'!$F$35,H675&lt;='Intersection Mileposts'!$G$35),"Y",IF(AND(H675&gt;='Intersection Mileposts'!$F$36,H675&lt;='Intersection Mileposts'!$G$36),"Y",IF(AND(H675&gt;='Intersection Mileposts'!$F$37,H675&lt;='Intersection Mileposts'!$G$37),"Y",IF(AND(H675&gt;='Intersection Mileposts'!$F$38,H675&lt;='Intersection Mileposts'!$G$38),"Y",IF(AND(H675&gt;='Intersection Mileposts'!$F$39,H675&lt;='Intersection Mileposts'!$G$39),"Y","N"))))))))))))))))))))))))))))))))))))</f>
        <v/>
      </c>
    </row>
    <row r="676" spans="1:46" x14ac:dyDescent="0.35">
      <c r="A676" s="271"/>
      <c r="B676" s="269"/>
      <c r="C676" s="270"/>
      <c r="D676" s="270"/>
      <c r="E676" s="270"/>
      <c r="F676" s="270"/>
      <c r="G676" s="272"/>
      <c r="H676" s="273"/>
      <c r="I676" s="271"/>
      <c r="J676" s="268"/>
      <c r="K676" s="268"/>
      <c r="L676" s="274"/>
      <c r="M676" s="275"/>
      <c r="N676" s="276"/>
      <c r="P676" s="291" t="str">
        <f>IF(R676 = "", "", COUNT($R$4:R676))</f>
        <v/>
      </c>
      <c r="Q676" s="291" t="str">
        <f t="shared" si="81"/>
        <v/>
      </c>
      <c r="R676" s="292" t="str">
        <f t="shared" si="82"/>
        <v/>
      </c>
      <c r="S676" s="293" t="str">
        <f t="shared" si="84"/>
        <v/>
      </c>
      <c r="T676" s="294" t="str">
        <f t="shared" si="85"/>
        <v/>
      </c>
      <c r="U676" s="295" t="str">
        <f t="shared" si="86"/>
        <v/>
      </c>
      <c r="V676" s="296" t="str">
        <f t="shared" si="87"/>
        <v/>
      </c>
      <c r="W676" s="8"/>
      <c r="AR676" s="2" t="str">
        <f t="shared" si="88"/>
        <v/>
      </c>
      <c r="AS676" s="2" t="str">
        <f t="shared" si="83"/>
        <v/>
      </c>
      <c r="AT676" s="2" t="str">
        <f>IF(AR676="","",IF(AND(H676&gt;='Intersection Mileposts'!$F$5,H676&lt;='Intersection Mileposts'!$G$5),"Y",IF(AND(H676&gt;='Intersection Mileposts'!$F$6,H676&lt;='Intersection Mileposts'!$G$6),"Y",IF(AND(H676&gt;='Intersection Mileposts'!$F$7,H676&lt;='Intersection Mileposts'!$G$7),"Y",IF(AND(H676&gt;='Intersection Mileposts'!$F$8,H676&lt;='Intersection Mileposts'!$G$8),"Y",IF(AND(H676&gt;='Intersection Mileposts'!$F$9,H676&lt;='Intersection Mileposts'!$G$9),"Y",IF(AND(H676&gt;='Intersection Mileposts'!$F$10,H676&lt;='Intersection Mileposts'!$G$10),"Y",IF(AND(H676&gt;='Intersection Mileposts'!$F$11,H676&lt;='Intersection Mileposts'!$G$11),"Y",IF(AND(H676&gt;='Intersection Mileposts'!$F$12,H676&lt;='Intersection Mileposts'!$G$12),"Y",IF(AND(H676&gt;='Intersection Mileposts'!$F$13,H676&lt;='Intersection Mileposts'!$G$13),"Y",IF(AND(H676&gt;='Intersection Mileposts'!$F$14,H676&lt;='Intersection Mileposts'!$G$14),"Y",IF(AND(H676&gt;='Intersection Mileposts'!$F$15,H676&lt;='Intersection Mileposts'!$G$15),"Y",IF(AND(H676&gt;='Intersection Mileposts'!$F$16,H676&lt;='Intersection Mileposts'!$G$16),"Y",IF(AND(H676&gt;='Intersection Mileposts'!$F$17,H676&lt;='Intersection Mileposts'!$G$17),"Y",IF(AND(H676&gt;='Intersection Mileposts'!$F$18,H676&lt;='Intersection Mileposts'!$G$18),"Y",IF(AND(H676&gt;='Intersection Mileposts'!$F$19,H676&lt;='Intersection Mileposts'!$G$19),"Y",IF(AND(H676&gt;='Intersection Mileposts'!$F$20,H676&lt;='Intersection Mileposts'!$G$20),"Y",IF(AND(H676&gt;='Intersection Mileposts'!$F$21,H676&lt;='Intersection Mileposts'!$G$21),"Y",IF(AND(H676&gt;='Intersection Mileposts'!$F$22,H676&lt;='Intersection Mileposts'!$G$22),"Y",IF(AND(H676&gt;='Intersection Mileposts'!$F$23,H676&lt;='Intersection Mileposts'!$G$23),"Y",IF(AND(H676&gt;='Intersection Mileposts'!$F$24,H676&lt;='Intersection Mileposts'!$G$24),"Y",IF(AND(H676&gt;='Intersection Mileposts'!$F$25,H676&lt;='Intersection Mileposts'!$G$25),"Y",IF(AND(H676&gt;='Intersection Mileposts'!$F$26,H676&lt;='Intersection Mileposts'!$G$26),"Y",IF(AND(H676&gt;='Intersection Mileposts'!$F$27,H676&lt;='Intersection Mileposts'!$G$27),"Y",IF(AND(H676&gt;='Intersection Mileposts'!$F$28,H676&lt;='Intersection Mileposts'!$G$28),"Y",IF(AND(H676&gt;='Intersection Mileposts'!$F$29,H676&lt;='Intersection Mileposts'!$G$29),"Y", IF(AND(H676&gt;='Intersection Mileposts'!$F$30,H676&lt;='Intersection Mileposts'!$G$30),"Y",IF(AND(H676&gt;='Intersection Mileposts'!$F$31,H676&lt;='Intersection Mileposts'!$G$31),"Y",IF(AND(H676&gt;='Intersection Mileposts'!$F$32,H676&lt;='Intersection Mileposts'!$G$32),"Y",IF(AND(H676&gt;='Intersection Mileposts'!$F$33,H676&lt;='Intersection Mileposts'!$G$33),"Y",IF(AND(H676&gt;='Intersection Mileposts'!$F$34,H676&lt;='Intersection Mileposts'!$G$34),"Y",IF(AND(H676&gt;='Intersection Mileposts'!$F$35,H676&lt;='Intersection Mileposts'!$G$35),"Y",IF(AND(H676&gt;='Intersection Mileposts'!$F$36,H676&lt;='Intersection Mileposts'!$G$36),"Y",IF(AND(H676&gt;='Intersection Mileposts'!$F$37,H676&lt;='Intersection Mileposts'!$G$37),"Y",IF(AND(H676&gt;='Intersection Mileposts'!$F$38,H676&lt;='Intersection Mileposts'!$G$38),"Y",IF(AND(H676&gt;='Intersection Mileposts'!$F$39,H676&lt;='Intersection Mileposts'!$G$39),"Y","N"))))))))))))))))))))))))))))))))))))</f>
        <v/>
      </c>
    </row>
    <row r="677" spans="1:46" x14ac:dyDescent="0.35">
      <c r="A677" s="271"/>
      <c r="B677" s="269"/>
      <c r="C677" s="270"/>
      <c r="D677" s="270"/>
      <c r="E677" s="270"/>
      <c r="F677" s="270"/>
      <c r="G677" s="272"/>
      <c r="H677" s="273"/>
      <c r="I677" s="271"/>
      <c r="J677" s="268"/>
      <c r="K677" s="268"/>
      <c r="L677" s="274"/>
      <c r="M677" s="275"/>
      <c r="N677" s="276"/>
      <c r="P677" s="291" t="str">
        <f>IF(R677 = "", "", COUNT($R$4:R677))</f>
        <v/>
      </c>
      <c r="Q677" s="291" t="str">
        <f t="shared" si="81"/>
        <v/>
      </c>
      <c r="R677" s="292" t="str">
        <f t="shared" si="82"/>
        <v/>
      </c>
      <c r="S677" s="293" t="str">
        <f t="shared" si="84"/>
        <v/>
      </c>
      <c r="T677" s="294" t="str">
        <f t="shared" si="85"/>
        <v/>
      </c>
      <c r="U677" s="295" t="str">
        <f t="shared" si="86"/>
        <v/>
      </c>
      <c r="V677" s="296" t="str">
        <f t="shared" si="87"/>
        <v/>
      </c>
      <c r="W677" s="8"/>
      <c r="AR677" s="2" t="str">
        <f t="shared" si="88"/>
        <v/>
      </c>
      <c r="AS677" s="2" t="str">
        <f t="shared" si="83"/>
        <v/>
      </c>
      <c r="AT677" s="2" t="str">
        <f>IF(AR677="","",IF(AND(H677&gt;='Intersection Mileposts'!$F$5,H677&lt;='Intersection Mileposts'!$G$5),"Y",IF(AND(H677&gt;='Intersection Mileposts'!$F$6,H677&lt;='Intersection Mileposts'!$G$6),"Y",IF(AND(H677&gt;='Intersection Mileposts'!$F$7,H677&lt;='Intersection Mileposts'!$G$7),"Y",IF(AND(H677&gt;='Intersection Mileposts'!$F$8,H677&lt;='Intersection Mileposts'!$G$8),"Y",IF(AND(H677&gt;='Intersection Mileposts'!$F$9,H677&lt;='Intersection Mileposts'!$G$9),"Y",IF(AND(H677&gt;='Intersection Mileposts'!$F$10,H677&lt;='Intersection Mileposts'!$G$10),"Y",IF(AND(H677&gt;='Intersection Mileposts'!$F$11,H677&lt;='Intersection Mileposts'!$G$11),"Y",IF(AND(H677&gt;='Intersection Mileposts'!$F$12,H677&lt;='Intersection Mileposts'!$G$12),"Y",IF(AND(H677&gt;='Intersection Mileposts'!$F$13,H677&lt;='Intersection Mileposts'!$G$13),"Y",IF(AND(H677&gt;='Intersection Mileposts'!$F$14,H677&lt;='Intersection Mileposts'!$G$14),"Y",IF(AND(H677&gt;='Intersection Mileposts'!$F$15,H677&lt;='Intersection Mileposts'!$G$15),"Y",IF(AND(H677&gt;='Intersection Mileposts'!$F$16,H677&lt;='Intersection Mileposts'!$G$16),"Y",IF(AND(H677&gt;='Intersection Mileposts'!$F$17,H677&lt;='Intersection Mileposts'!$G$17),"Y",IF(AND(H677&gt;='Intersection Mileposts'!$F$18,H677&lt;='Intersection Mileposts'!$G$18),"Y",IF(AND(H677&gt;='Intersection Mileposts'!$F$19,H677&lt;='Intersection Mileposts'!$G$19),"Y",IF(AND(H677&gt;='Intersection Mileposts'!$F$20,H677&lt;='Intersection Mileposts'!$G$20),"Y",IF(AND(H677&gt;='Intersection Mileposts'!$F$21,H677&lt;='Intersection Mileposts'!$G$21),"Y",IF(AND(H677&gt;='Intersection Mileposts'!$F$22,H677&lt;='Intersection Mileposts'!$G$22),"Y",IF(AND(H677&gt;='Intersection Mileposts'!$F$23,H677&lt;='Intersection Mileposts'!$G$23),"Y",IF(AND(H677&gt;='Intersection Mileposts'!$F$24,H677&lt;='Intersection Mileposts'!$G$24),"Y",IF(AND(H677&gt;='Intersection Mileposts'!$F$25,H677&lt;='Intersection Mileposts'!$G$25),"Y",IF(AND(H677&gt;='Intersection Mileposts'!$F$26,H677&lt;='Intersection Mileposts'!$G$26),"Y",IF(AND(H677&gt;='Intersection Mileposts'!$F$27,H677&lt;='Intersection Mileposts'!$G$27),"Y",IF(AND(H677&gt;='Intersection Mileposts'!$F$28,H677&lt;='Intersection Mileposts'!$G$28),"Y",IF(AND(H677&gt;='Intersection Mileposts'!$F$29,H677&lt;='Intersection Mileposts'!$G$29),"Y", IF(AND(H677&gt;='Intersection Mileposts'!$F$30,H677&lt;='Intersection Mileposts'!$G$30),"Y",IF(AND(H677&gt;='Intersection Mileposts'!$F$31,H677&lt;='Intersection Mileposts'!$G$31),"Y",IF(AND(H677&gt;='Intersection Mileposts'!$F$32,H677&lt;='Intersection Mileposts'!$G$32),"Y",IF(AND(H677&gt;='Intersection Mileposts'!$F$33,H677&lt;='Intersection Mileposts'!$G$33),"Y",IF(AND(H677&gt;='Intersection Mileposts'!$F$34,H677&lt;='Intersection Mileposts'!$G$34),"Y",IF(AND(H677&gt;='Intersection Mileposts'!$F$35,H677&lt;='Intersection Mileposts'!$G$35),"Y",IF(AND(H677&gt;='Intersection Mileposts'!$F$36,H677&lt;='Intersection Mileposts'!$G$36),"Y",IF(AND(H677&gt;='Intersection Mileposts'!$F$37,H677&lt;='Intersection Mileposts'!$G$37),"Y",IF(AND(H677&gt;='Intersection Mileposts'!$F$38,H677&lt;='Intersection Mileposts'!$G$38),"Y",IF(AND(H677&gt;='Intersection Mileposts'!$F$39,H677&lt;='Intersection Mileposts'!$G$39),"Y","N"))))))))))))))))))))))))))))))))))))</f>
        <v/>
      </c>
    </row>
    <row r="678" spans="1:46" x14ac:dyDescent="0.35">
      <c r="A678" s="271"/>
      <c r="B678" s="269"/>
      <c r="C678" s="270"/>
      <c r="D678" s="270"/>
      <c r="E678" s="270"/>
      <c r="F678" s="270"/>
      <c r="G678" s="272"/>
      <c r="H678" s="273"/>
      <c r="I678" s="271"/>
      <c r="J678" s="268"/>
      <c r="K678" s="268"/>
      <c r="L678" s="274"/>
      <c r="M678" s="275"/>
      <c r="N678" s="276"/>
      <c r="P678" s="291" t="str">
        <f>IF(R678 = "", "", COUNT($R$4:R678))</f>
        <v/>
      </c>
      <c r="Q678" s="291" t="str">
        <f t="shared" si="81"/>
        <v/>
      </c>
      <c r="R678" s="292" t="str">
        <f t="shared" si="82"/>
        <v/>
      </c>
      <c r="S678" s="293" t="str">
        <f t="shared" si="84"/>
        <v/>
      </c>
      <c r="T678" s="294" t="str">
        <f t="shared" si="85"/>
        <v/>
      </c>
      <c r="U678" s="295" t="str">
        <f t="shared" si="86"/>
        <v/>
      </c>
      <c r="V678" s="296" t="str">
        <f t="shared" si="87"/>
        <v/>
      </c>
      <c r="W678" s="8"/>
      <c r="AR678" s="2" t="str">
        <f t="shared" si="88"/>
        <v/>
      </c>
      <c r="AS678" s="2" t="str">
        <f t="shared" si="83"/>
        <v/>
      </c>
      <c r="AT678" s="2" t="str">
        <f>IF(AR678="","",IF(AND(H678&gt;='Intersection Mileposts'!$F$5,H678&lt;='Intersection Mileposts'!$G$5),"Y",IF(AND(H678&gt;='Intersection Mileposts'!$F$6,H678&lt;='Intersection Mileposts'!$G$6),"Y",IF(AND(H678&gt;='Intersection Mileposts'!$F$7,H678&lt;='Intersection Mileposts'!$G$7),"Y",IF(AND(H678&gt;='Intersection Mileposts'!$F$8,H678&lt;='Intersection Mileposts'!$G$8),"Y",IF(AND(H678&gt;='Intersection Mileposts'!$F$9,H678&lt;='Intersection Mileposts'!$G$9),"Y",IF(AND(H678&gt;='Intersection Mileposts'!$F$10,H678&lt;='Intersection Mileposts'!$G$10),"Y",IF(AND(H678&gt;='Intersection Mileposts'!$F$11,H678&lt;='Intersection Mileposts'!$G$11),"Y",IF(AND(H678&gt;='Intersection Mileposts'!$F$12,H678&lt;='Intersection Mileposts'!$G$12),"Y",IF(AND(H678&gt;='Intersection Mileposts'!$F$13,H678&lt;='Intersection Mileposts'!$G$13),"Y",IF(AND(H678&gt;='Intersection Mileposts'!$F$14,H678&lt;='Intersection Mileposts'!$G$14),"Y",IF(AND(H678&gt;='Intersection Mileposts'!$F$15,H678&lt;='Intersection Mileposts'!$G$15),"Y",IF(AND(H678&gt;='Intersection Mileposts'!$F$16,H678&lt;='Intersection Mileposts'!$G$16),"Y",IF(AND(H678&gt;='Intersection Mileposts'!$F$17,H678&lt;='Intersection Mileposts'!$G$17),"Y",IF(AND(H678&gt;='Intersection Mileposts'!$F$18,H678&lt;='Intersection Mileposts'!$G$18),"Y",IF(AND(H678&gt;='Intersection Mileposts'!$F$19,H678&lt;='Intersection Mileposts'!$G$19),"Y",IF(AND(H678&gt;='Intersection Mileposts'!$F$20,H678&lt;='Intersection Mileposts'!$G$20),"Y",IF(AND(H678&gt;='Intersection Mileposts'!$F$21,H678&lt;='Intersection Mileposts'!$G$21),"Y",IF(AND(H678&gt;='Intersection Mileposts'!$F$22,H678&lt;='Intersection Mileposts'!$G$22),"Y",IF(AND(H678&gt;='Intersection Mileposts'!$F$23,H678&lt;='Intersection Mileposts'!$G$23),"Y",IF(AND(H678&gt;='Intersection Mileposts'!$F$24,H678&lt;='Intersection Mileposts'!$G$24),"Y",IF(AND(H678&gt;='Intersection Mileposts'!$F$25,H678&lt;='Intersection Mileposts'!$G$25),"Y",IF(AND(H678&gt;='Intersection Mileposts'!$F$26,H678&lt;='Intersection Mileposts'!$G$26),"Y",IF(AND(H678&gt;='Intersection Mileposts'!$F$27,H678&lt;='Intersection Mileposts'!$G$27),"Y",IF(AND(H678&gt;='Intersection Mileposts'!$F$28,H678&lt;='Intersection Mileposts'!$G$28),"Y",IF(AND(H678&gt;='Intersection Mileposts'!$F$29,H678&lt;='Intersection Mileposts'!$G$29),"Y", IF(AND(H678&gt;='Intersection Mileposts'!$F$30,H678&lt;='Intersection Mileposts'!$G$30),"Y",IF(AND(H678&gt;='Intersection Mileposts'!$F$31,H678&lt;='Intersection Mileposts'!$G$31),"Y",IF(AND(H678&gt;='Intersection Mileposts'!$F$32,H678&lt;='Intersection Mileposts'!$G$32),"Y",IF(AND(H678&gt;='Intersection Mileposts'!$F$33,H678&lt;='Intersection Mileposts'!$G$33),"Y",IF(AND(H678&gt;='Intersection Mileposts'!$F$34,H678&lt;='Intersection Mileposts'!$G$34),"Y",IF(AND(H678&gt;='Intersection Mileposts'!$F$35,H678&lt;='Intersection Mileposts'!$G$35),"Y",IF(AND(H678&gt;='Intersection Mileposts'!$F$36,H678&lt;='Intersection Mileposts'!$G$36),"Y",IF(AND(H678&gt;='Intersection Mileposts'!$F$37,H678&lt;='Intersection Mileposts'!$G$37),"Y",IF(AND(H678&gt;='Intersection Mileposts'!$F$38,H678&lt;='Intersection Mileposts'!$G$38),"Y",IF(AND(H678&gt;='Intersection Mileposts'!$F$39,H678&lt;='Intersection Mileposts'!$G$39),"Y","N"))))))))))))))))))))))))))))))))))))</f>
        <v/>
      </c>
    </row>
    <row r="679" spans="1:46" x14ac:dyDescent="0.35">
      <c r="A679" s="271"/>
      <c r="B679" s="269"/>
      <c r="C679" s="270"/>
      <c r="D679" s="270"/>
      <c r="E679" s="270"/>
      <c r="F679" s="270"/>
      <c r="G679" s="272"/>
      <c r="H679" s="273"/>
      <c r="I679" s="271"/>
      <c r="J679" s="268"/>
      <c r="K679" s="268"/>
      <c r="L679" s="274"/>
      <c r="M679" s="275"/>
      <c r="N679" s="276"/>
      <c r="P679" s="291" t="str">
        <f>IF(R679 = "", "", COUNT($R$4:R679))</f>
        <v/>
      </c>
      <c r="Q679" s="291" t="str">
        <f t="shared" si="81"/>
        <v/>
      </c>
      <c r="R679" s="292" t="str">
        <f t="shared" si="82"/>
        <v/>
      </c>
      <c r="S679" s="293" t="str">
        <f t="shared" si="84"/>
        <v/>
      </c>
      <c r="T679" s="294" t="str">
        <f t="shared" si="85"/>
        <v/>
      </c>
      <c r="U679" s="295" t="str">
        <f t="shared" si="86"/>
        <v/>
      </c>
      <c r="V679" s="296" t="str">
        <f t="shared" si="87"/>
        <v/>
      </c>
      <c r="W679" s="8"/>
      <c r="AR679" s="2" t="str">
        <f t="shared" si="88"/>
        <v/>
      </c>
      <c r="AS679" s="2" t="str">
        <f t="shared" si="83"/>
        <v/>
      </c>
      <c r="AT679" s="2" t="str">
        <f>IF(AR679="","",IF(AND(H679&gt;='Intersection Mileposts'!$F$5,H679&lt;='Intersection Mileposts'!$G$5),"Y",IF(AND(H679&gt;='Intersection Mileposts'!$F$6,H679&lt;='Intersection Mileposts'!$G$6),"Y",IF(AND(H679&gt;='Intersection Mileposts'!$F$7,H679&lt;='Intersection Mileposts'!$G$7),"Y",IF(AND(H679&gt;='Intersection Mileposts'!$F$8,H679&lt;='Intersection Mileposts'!$G$8),"Y",IF(AND(H679&gt;='Intersection Mileposts'!$F$9,H679&lt;='Intersection Mileposts'!$G$9),"Y",IF(AND(H679&gt;='Intersection Mileposts'!$F$10,H679&lt;='Intersection Mileposts'!$G$10),"Y",IF(AND(H679&gt;='Intersection Mileposts'!$F$11,H679&lt;='Intersection Mileposts'!$G$11),"Y",IF(AND(H679&gt;='Intersection Mileposts'!$F$12,H679&lt;='Intersection Mileposts'!$G$12),"Y",IF(AND(H679&gt;='Intersection Mileposts'!$F$13,H679&lt;='Intersection Mileposts'!$G$13),"Y",IF(AND(H679&gt;='Intersection Mileposts'!$F$14,H679&lt;='Intersection Mileposts'!$G$14),"Y",IF(AND(H679&gt;='Intersection Mileposts'!$F$15,H679&lt;='Intersection Mileposts'!$G$15),"Y",IF(AND(H679&gt;='Intersection Mileposts'!$F$16,H679&lt;='Intersection Mileposts'!$G$16),"Y",IF(AND(H679&gt;='Intersection Mileposts'!$F$17,H679&lt;='Intersection Mileposts'!$G$17),"Y",IF(AND(H679&gt;='Intersection Mileposts'!$F$18,H679&lt;='Intersection Mileposts'!$G$18),"Y",IF(AND(H679&gt;='Intersection Mileposts'!$F$19,H679&lt;='Intersection Mileposts'!$G$19),"Y",IF(AND(H679&gt;='Intersection Mileposts'!$F$20,H679&lt;='Intersection Mileposts'!$G$20),"Y",IF(AND(H679&gt;='Intersection Mileposts'!$F$21,H679&lt;='Intersection Mileposts'!$G$21),"Y",IF(AND(H679&gt;='Intersection Mileposts'!$F$22,H679&lt;='Intersection Mileposts'!$G$22),"Y",IF(AND(H679&gt;='Intersection Mileposts'!$F$23,H679&lt;='Intersection Mileposts'!$G$23),"Y",IF(AND(H679&gt;='Intersection Mileposts'!$F$24,H679&lt;='Intersection Mileposts'!$G$24),"Y",IF(AND(H679&gt;='Intersection Mileposts'!$F$25,H679&lt;='Intersection Mileposts'!$G$25),"Y",IF(AND(H679&gt;='Intersection Mileposts'!$F$26,H679&lt;='Intersection Mileposts'!$G$26),"Y",IF(AND(H679&gt;='Intersection Mileposts'!$F$27,H679&lt;='Intersection Mileposts'!$G$27),"Y",IF(AND(H679&gt;='Intersection Mileposts'!$F$28,H679&lt;='Intersection Mileposts'!$G$28),"Y",IF(AND(H679&gt;='Intersection Mileposts'!$F$29,H679&lt;='Intersection Mileposts'!$G$29),"Y", IF(AND(H679&gt;='Intersection Mileposts'!$F$30,H679&lt;='Intersection Mileposts'!$G$30),"Y",IF(AND(H679&gt;='Intersection Mileposts'!$F$31,H679&lt;='Intersection Mileposts'!$G$31),"Y",IF(AND(H679&gt;='Intersection Mileposts'!$F$32,H679&lt;='Intersection Mileposts'!$G$32),"Y",IF(AND(H679&gt;='Intersection Mileposts'!$F$33,H679&lt;='Intersection Mileposts'!$G$33),"Y",IF(AND(H679&gt;='Intersection Mileposts'!$F$34,H679&lt;='Intersection Mileposts'!$G$34),"Y",IF(AND(H679&gt;='Intersection Mileposts'!$F$35,H679&lt;='Intersection Mileposts'!$G$35),"Y",IF(AND(H679&gt;='Intersection Mileposts'!$F$36,H679&lt;='Intersection Mileposts'!$G$36),"Y",IF(AND(H679&gt;='Intersection Mileposts'!$F$37,H679&lt;='Intersection Mileposts'!$G$37),"Y",IF(AND(H679&gt;='Intersection Mileposts'!$F$38,H679&lt;='Intersection Mileposts'!$G$38),"Y",IF(AND(H679&gt;='Intersection Mileposts'!$F$39,H679&lt;='Intersection Mileposts'!$G$39),"Y","N"))))))))))))))))))))))))))))))))))))</f>
        <v/>
      </c>
    </row>
    <row r="680" spans="1:46" x14ac:dyDescent="0.35">
      <c r="A680" s="271"/>
      <c r="B680" s="269"/>
      <c r="C680" s="270"/>
      <c r="D680" s="270"/>
      <c r="E680" s="270"/>
      <c r="F680" s="270"/>
      <c r="G680" s="272"/>
      <c r="H680" s="273"/>
      <c r="I680" s="271"/>
      <c r="J680" s="268"/>
      <c r="K680" s="268"/>
      <c r="L680" s="274"/>
      <c r="M680" s="275"/>
      <c r="N680" s="276"/>
      <c r="P680" s="291" t="str">
        <f>IF(R680 = "", "", COUNT($R$4:R680))</f>
        <v/>
      </c>
      <c r="Q680" s="291" t="str">
        <f t="shared" si="81"/>
        <v/>
      </c>
      <c r="R680" s="292" t="str">
        <f t="shared" si="82"/>
        <v/>
      </c>
      <c r="S680" s="293" t="str">
        <f t="shared" si="84"/>
        <v/>
      </c>
      <c r="T680" s="294" t="str">
        <f t="shared" si="85"/>
        <v/>
      </c>
      <c r="U680" s="295" t="str">
        <f t="shared" si="86"/>
        <v/>
      </c>
      <c r="V680" s="296" t="str">
        <f t="shared" si="87"/>
        <v/>
      </c>
      <c r="W680" s="8"/>
      <c r="AR680" s="2" t="str">
        <f t="shared" si="88"/>
        <v/>
      </c>
      <c r="AS680" s="2" t="str">
        <f t="shared" si="83"/>
        <v/>
      </c>
      <c r="AT680" s="2" t="str">
        <f>IF(AR680="","",IF(AND(H680&gt;='Intersection Mileposts'!$F$5,H680&lt;='Intersection Mileposts'!$G$5),"Y",IF(AND(H680&gt;='Intersection Mileposts'!$F$6,H680&lt;='Intersection Mileposts'!$G$6),"Y",IF(AND(H680&gt;='Intersection Mileposts'!$F$7,H680&lt;='Intersection Mileposts'!$G$7),"Y",IF(AND(H680&gt;='Intersection Mileposts'!$F$8,H680&lt;='Intersection Mileposts'!$G$8),"Y",IF(AND(H680&gt;='Intersection Mileposts'!$F$9,H680&lt;='Intersection Mileposts'!$G$9),"Y",IF(AND(H680&gt;='Intersection Mileposts'!$F$10,H680&lt;='Intersection Mileposts'!$G$10),"Y",IF(AND(H680&gt;='Intersection Mileposts'!$F$11,H680&lt;='Intersection Mileposts'!$G$11),"Y",IF(AND(H680&gt;='Intersection Mileposts'!$F$12,H680&lt;='Intersection Mileposts'!$G$12),"Y",IF(AND(H680&gt;='Intersection Mileposts'!$F$13,H680&lt;='Intersection Mileposts'!$G$13),"Y",IF(AND(H680&gt;='Intersection Mileposts'!$F$14,H680&lt;='Intersection Mileposts'!$G$14),"Y",IF(AND(H680&gt;='Intersection Mileposts'!$F$15,H680&lt;='Intersection Mileposts'!$G$15),"Y",IF(AND(H680&gt;='Intersection Mileposts'!$F$16,H680&lt;='Intersection Mileposts'!$G$16),"Y",IF(AND(H680&gt;='Intersection Mileposts'!$F$17,H680&lt;='Intersection Mileposts'!$G$17),"Y",IF(AND(H680&gt;='Intersection Mileposts'!$F$18,H680&lt;='Intersection Mileposts'!$G$18),"Y",IF(AND(H680&gt;='Intersection Mileposts'!$F$19,H680&lt;='Intersection Mileposts'!$G$19),"Y",IF(AND(H680&gt;='Intersection Mileposts'!$F$20,H680&lt;='Intersection Mileposts'!$G$20),"Y",IF(AND(H680&gt;='Intersection Mileposts'!$F$21,H680&lt;='Intersection Mileposts'!$G$21),"Y",IF(AND(H680&gt;='Intersection Mileposts'!$F$22,H680&lt;='Intersection Mileposts'!$G$22),"Y",IF(AND(H680&gt;='Intersection Mileposts'!$F$23,H680&lt;='Intersection Mileposts'!$G$23),"Y",IF(AND(H680&gt;='Intersection Mileposts'!$F$24,H680&lt;='Intersection Mileposts'!$G$24),"Y",IF(AND(H680&gt;='Intersection Mileposts'!$F$25,H680&lt;='Intersection Mileposts'!$G$25),"Y",IF(AND(H680&gt;='Intersection Mileposts'!$F$26,H680&lt;='Intersection Mileposts'!$G$26),"Y",IF(AND(H680&gt;='Intersection Mileposts'!$F$27,H680&lt;='Intersection Mileposts'!$G$27),"Y",IF(AND(H680&gt;='Intersection Mileposts'!$F$28,H680&lt;='Intersection Mileposts'!$G$28),"Y",IF(AND(H680&gt;='Intersection Mileposts'!$F$29,H680&lt;='Intersection Mileposts'!$G$29),"Y", IF(AND(H680&gt;='Intersection Mileposts'!$F$30,H680&lt;='Intersection Mileposts'!$G$30),"Y",IF(AND(H680&gt;='Intersection Mileposts'!$F$31,H680&lt;='Intersection Mileposts'!$G$31),"Y",IF(AND(H680&gt;='Intersection Mileposts'!$F$32,H680&lt;='Intersection Mileposts'!$G$32),"Y",IF(AND(H680&gt;='Intersection Mileposts'!$F$33,H680&lt;='Intersection Mileposts'!$G$33),"Y",IF(AND(H680&gt;='Intersection Mileposts'!$F$34,H680&lt;='Intersection Mileposts'!$G$34),"Y",IF(AND(H680&gt;='Intersection Mileposts'!$F$35,H680&lt;='Intersection Mileposts'!$G$35),"Y",IF(AND(H680&gt;='Intersection Mileposts'!$F$36,H680&lt;='Intersection Mileposts'!$G$36),"Y",IF(AND(H680&gt;='Intersection Mileposts'!$F$37,H680&lt;='Intersection Mileposts'!$G$37),"Y",IF(AND(H680&gt;='Intersection Mileposts'!$F$38,H680&lt;='Intersection Mileposts'!$G$38),"Y",IF(AND(H680&gt;='Intersection Mileposts'!$F$39,H680&lt;='Intersection Mileposts'!$G$39),"Y","N"))))))))))))))))))))))))))))))))))))</f>
        <v/>
      </c>
    </row>
    <row r="681" spans="1:46" x14ac:dyDescent="0.35">
      <c r="A681" s="271"/>
      <c r="B681" s="269"/>
      <c r="C681" s="270"/>
      <c r="D681" s="270"/>
      <c r="E681" s="270"/>
      <c r="F681" s="270"/>
      <c r="G681" s="272"/>
      <c r="H681" s="273"/>
      <c r="I681" s="271"/>
      <c r="J681" s="268"/>
      <c r="K681" s="268"/>
      <c r="L681" s="274"/>
      <c r="M681" s="275"/>
      <c r="N681" s="276"/>
      <c r="P681" s="291" t="str">
        <f>IF(R681 = "", "", COUNT($R$4:R681))</f>
        <v/>
      </c>
      <c r="Q681" s="291" t="str">
        <f t="shared" si="81"/>
        <v/>
      </c>
      <c r="R681" s="292" t="str">
        <f t="shared" si="82"/>
        <v/>
      </c>
      <c r="S681" s="293" t="str">
        <f t="shared" si="84"/>
        <v/>
      </c>
      <c r="T681" s="294" t="str">
        <f t="shared" si="85"/>
        <v/>
      </c>
      <c r="U681" s="295" t="str">
        <f t="shared" si="86"/>
        <v/>
      </c>
      <c r="V681" s="296" t="str">
        <f t="shared" si="87"/>
        <v/>
      </c>
      <c r="W681" s="8"/>
      <c r="AR681" s="2" t="str">
        <f t="shared" si="88"/>
        <v/>
      </c>
      <c r="AS681" s="2" t="str">
        <f t="shared" si="83"/>
        <v/>
      </c>
      <c r="AT681" s="2" t="str">
        <f>IF(AR681="","",IF(AND(H681&gt;='Intersection Mileposts'!$F$5,H681&lt;='Intersection Mileposts'!$G$5),"Y",IF(AND(H681&gt;='Intersection Mileposts'!$F$6,H681&lt;='Intersection Mileposts'!$G$6),"Y",IF(AND(H681&gt;='Intersection Mileposts'!$F$7,H681&lt;='Intersection Mileposts'!$G$7),"Y",IF(AND(H681&gt;='Intersection Mileposts'!$F$8,H681&lt;='Intersection Mileposts'!$G$8),"Y",IF(AND(H681&gt;='Intersection Mileposts'!$F$9,H681&lt;='Intersection Mileposts'!$G$9),"Y",IF(AND(H681&gt;='Intersection Mileposts'!$F$10,H681&lt;='Intersection Mileposts'!$G$10),"Y",IF(AND(H681&gt;='Intersection Mileposts'!$F$11,H681&lt;='Intersection Mileposts'!$G$11),"Y",IF(AND(H681&gt;='Intersection Mileposts'!$F$12,H681&lt;='Intersection Mileposts'!$G$12),"Y",IF(AND(H681&gt;='Intersection Mileposts'!$F$13,H681&lt;='Intersection Mileposts'!$G$13),"Y",IF(AND(H681&gt;='Intersection Mileposts'!$F$14,H681&lt;='Intersection Mileposts'!$G$14),"Y",IF(AND(H681&gt;='Intersection Mileposts'!$F$15,H681&lt;='Intersection Mileposts'!$G$15),"Y",IF(AND(H681&gt;='Intersection Mileposts'!$F$16,H681&lt;='Intersection Mileposts'!$G$16),"Y",IF(AND(H681&gt;='Intersection Mileposts'!$F$17,H681&lt;='Intersection Mileposts'!$G$17),"Y",IF(AND(H681&gt;='Intersection Mileposts'!$F$18,H681&lt;='Intersection Mileposts'!$G$18),"Y",IF(AND(H681&gt;='Intersection Mileposts'!$F$19,H681&lt;='Intersection Mileposts'!$G$19),"Y",IF(AND(H681&gt;='Intersection Mileposts'!$F$20,H681&lt;='Intersection Mileposts'!$G$20),"Y",IF(AND(H681&gt;='Intersection Mileposts'!$F$21,H681&lt;='Intersection Mileposts'!$G$21),"Y",IF(AND(H681&gt;='Intersection Mileposts'!$F$22,H681&lt;='Intersection Mileposts'!$G$22),"Y",IF(AND(H681&gt;='Intersection Mileposts'!$F$23,H681&lt;='Intersection Mileposts'!$G$23),"Y",IF(AND(H681&gt;='Intersection Mileposts'!$F$24,H681&lt;='Intersection Mileposts'!$G$24),"Y",IF(AND(H681&gt;='Intersection Mileposts'!$F$25,H681&lt;='Intersection Mileposts'!$G$25),"Y",IF(AND(H681&gt;='Intersection Mileposts'!$F$26,H681&lt;='Intersection Mileposts'!$G$26),"Y",IF(AND(H681&gt;='Intersection Mileposts'!$F$27,H681&lt;='Intersection Mileposts'!$G$27),"Y",IF(AND(H681&gt;='Intersection Mileposts'!$F$28,H681&lt;='Intersection Mileposts'!$G$28),"Y",IF(AND(H681&gt;='Intersection Mileposts'!$F$29,H681&lt;='Intersection Mileposts'!$G$29),"Y", IF(AND(H681&gt;='Intersection Mileposts'!$F$30,H681&lt;='Intersection Mileposts'!$G$30),"Y",IF(AND(H681&gt;='Intersection Mileposts'!$F$31,H681&lt;='Intersection Mileposts'!$G$31),"Y",IF(AND(H681&gt;='Intersection Mileposts'!$F$32,H681&lt;='Intersection Mileposts'!$G$32),"Y",IF(AND(H681&gt;='Intersection Mileposts'!$F$33,H681&lt;='Intersection Mileposts'!$G$33),"Y",IF(AND(H681&gt;='Intersection Mileposts'!$F$34,H681&lt;='Intersection Mileposts'!$G$34),"Y",IF(AND(H681&gt;='Intersection Mileposts'!$F$35,H681&lt;='Intersection Mileposts'!$G$35),"Y",IF(AND(H681&gt;='Intersection Mileposts'!$F$36,H681&lt;='Intersection Mileposts'!$G$36),"Y",IF(AND(H681&gt;='Intersection Mileposts'!$F$37,H681&lt;='Intersection Mileposts'!$G$37),"Y",IF(AND(H681&gt;='Intersection Mileposts'!$F$38,H681&lt;='Intersection Mileposts'!$G$38),"Y",IF(AND(H681&gt;='Intersection Mileposts'!$F$39,H681&lt;='Intersection Mileposts'!$G$39),"Y","N"))))))))))))))))))))))))))))))))))))</f>
        <v/>
      </c>
    </row>
    <row r="682" spans="1:46" x14ac:dyDescent="0.35">
      <c r="A682" s="271"/>
      <c r="B682" s="269"/>
      <c r="C682" s="270"/>
      <c r="D682" s="270"/>
      <c r="E682" s="270"/>
      <c r="F682" s="270"/>
      <c r="G682" s="272"/>
      <c r="H682" s="273"/>
      <c r="I682" s="271"/>
      <c r="J682" s="268"/>
      <c r="K682" s="268"/>
      <c r="L682" s="274"/>
      <c r="M682" s="275"/>
      <c r="N682" s="276"/>
      <c r="P682" s="291" t="str">
        <f>IF(R682 = "", "", COUNT($R$4:R682))</f>
        <v/>
      </c>
      <c r="Q682" s="291" t="str">
        <f t="shared" si="81"/>
        <v/>
      </c>
      <c r="R682" s="292" t="str">
        <f t="shared" si="82"/>
        <v/>
      </c>
      <c r="S682" s="293" t="str">
        <f t="shared" si="84"/>
        <v/>
      </c>
      <c r="T682" s="294" t="str">
        <f t="shared" si="85"/>
        <v/>
      </c>
      <c r="U682" s="295" t="str">
        <f t="shared" si="86"/>
        <v/>
      </c>
      <c r="V682" s="296" t="str">
        <f t="shared" si="87"/>
        <v/>
      </c>
      <c r="W682" s="8"/>
      <c r="AR682" s="2" t="str">
        <f t="shared" si="88"/>
        <v/>
      </c>
      <c r="AS682" s="2" t="str">
        <f t="shared" si="83"/>
        <v/>
      </c>
      <c r="AT682" s="2" t="str">
        <f>IF(AR682="","",IF(AND(H682&gt;='Intersection Mileposts'!$F$5,H682&lt;='Intersection Mileposts'!$G$5),"Y",IF(AND(H682&gt;='Intersection Mileposts'!$F$6,H682&lt;='Intersection Mileposts'!$G$6),"Y",IF(AND(H682&gt;='Intersection Mileposts'!$F$7,H682&lt;='Intersection Mileposts'!$G$7),"Y",IF(AND(H682&gt;='Intersection Mileposts'!$F$8,H682&lt;='Intersection Mileposts'!$G$8),"Y",IF(AND(H682&gt;='Intersection Mileposts'!$F$9,H682&lt;='Intersection Mileposts'!$G$9),"Y",IF(AND(H682&gt;='Intersection Mileposts'!$F$10,H682&lt;='Intersection Mileposts'!$G$10),"Y",IF(AND(H682&gt;='Intersection Mileposts'!$F$11,H682&lt;='Intersection Mileposts'!$G$11),"Y",IF(AND(H682&gt;='Intersection Mileposts'!$F$12,H682&lt;='Intersection Mileposts'!$G$12),"Y",IF(AND(H682&gt;='Intersection Mileposts'!$F$13,H682&lt;='Intersection Mileposts'!$G$13),"Y",IF(AND(H682&gt;='Intersection Mileposts'!$F$14,H682&lt;='Intersection Mileposts'!$G$14),"Y",IF(AND(H682&gt;='Intersection Mileposts'!$F$15,H682&lt;='Intersection Mileposts'!$G$15),"Y",IF(AND(H682&gt;='Intersection Mileposts'!$F$16,H682&lt;='Intersection Mileposts'!$G$16),"Y",IF(AND(H682&gt;='Intersection Mileposts'!$F$17,H682&lt;='Intersection Mileposts'!$G$17),"Y",IF(AND(H682&gt;='Intersection Mileposts'!$F$18,H682&lt;='Intersection Mileposts'!$G$18),"Y",IF(AND(H682&gt;='Intersection Mileposts'!$F$19,H682&lt;='Intersection Mileposts'!$G$19),"Y",IF(AND(H682&gt;='Intersection Mileposts'!$F$20,H682&lt;='Intersection Mileposts'!$G$20),"Y",IF(AND(H682&gt;='Intersection Mileposts'!$F$21,H682&lt;='Intersection Mileposts'!$G$21),"Y",IF(AND(H682&gt;='Intersection Mileposts'!$F$22,H682&lt;='Intersection Mileposts'!$G$22),"Y",IF(AND(H682&gt;='Intersection Mileposts'!$F$23,H682&lt;='Intersection Mileposts'!$G$23),"Y",IF(AND(H682&gt;='Intersection Mileposts'!$F$24,H682&lt;='Intersection Mileposts'!$G$24),"Y",IF(AND(H682&gt;='Intersection Mileposts'!$F$25,H682&lt;='Intersection Mileposts'!$G$25),"Y",IF(AND(H682&gt;='Intersection Mileposts'!$F$26,H682&lt;='Intersection Mileposts'!$G$26),"Y",IF(AND(H682&gt;='Intersection Mileposts'!$F$27,H682&lt;='Intersection Mileposts'!$G$27),"Y",IF(AND(H682&gt;='Intersection Mileposts'!$F$28,H682&lt;='Intersection Mileposts'!$G$28),"Y",IF(AND(H682&gt;='Intersection Mileposts'!$F$29,H682&lt;='Intersection Mileposts'!$G$29),"Y", IF(AND(H682&gt;='Intersection Mileposts'!$F$30,H682&lt;='Intersection Mileposts'!$G$30),"Y",IF(AND(H682&gt;='Intersection Mileposts'!$F$31,H682&lt;='Intersection Mileposts'!$G$31),"Y",IF(AND(H682&gt;='Intersection Mileposts'!$F$32,H682&lt;='Intersection Mileposts'!$G$32),"Y",IF(AND(H682&gt;='Intersection Mileposts'!$F$33,H682&lt;='Intersection Mileposts'!$G$33),"Y",IF(AND(H682&gt;='Intersection Mileposts'!$F$34,H682&lt;='Intersection Mileposts'!$G$34),"Y",IF(AND(H682&gt;='Intersection Mileposts'!$F$35,H682&lt;='Intersection Mileposts'!$G$35),"Y",IF(AND(H682&gt;='Intersection Mileposts'!$F$36,H682&lt;='Intersection Mileposts'!$G$36),"Y",IF(AND(H682&gt;='Intersection Mileposts'!$F$37,H682&lt;='Intersection Mileposts'!$G$37),"Y",IF(AND(H682&gt;='Intersection Mileposts'!$F$38,H682&lt;='Intersection Mileposts'!$G$38),"Y",IF(AND(H682&gt;='Intersection Mileposts'!$F$39,H682&lt;='Intersection Mileposts'!$G$39),"Y","N"))))))))))))))))))))))))))))))))))))</f>
        <v/>
      </c>
    </row>
    <row r="683" spans="1:46" x14ac:dyDescent="0.35">
      <c r="A683" s="271"/>
      <c r="B683" s="269"/>
      <c r="C683" s="270"/>
      <c r="D683" s="270"/>
      <c r="E683" s="270"/>
      <c r="F683" s="270"/>
      <c r="G683" s="272"/>
      <c r="H683" s="273"/>
      <c r="I683" s="271"/>
      <c r="J683" s="268"/>
      <c r="K683" s="268"/>
      <c r="L683" s="274"/>
      <c r="M683" s="275"/>
      <c r="N683" s="276"/>
      <c r="P683" s="291" t="str">
        <f>IF(R683 = "", "", COUNT($R$4:R683))</f>
        <v/>
      </c>
      <c r="Q683" s="291" t="str">
        <f t="shared" si="81"/>
        <v/>
      </c>
      <c r="R683" s="292" t="str">
        <f t="shared" si="82"/>
        <v/>
      </c>
      <c r="S683" s="293" t="str">
        <f t="shared" si="84"/>
        <v/>
      </c>
      <c r="T683" s="294" t="str">
        <f t="shared" si="85"/>
        <v/>
      </c>
      <c r="U683" s="295" t="str">
        <f t="shared" si="86"/>
        <v/>
      </c>
      <c r="V683" s="296" t="str">
        <f t="shared" si="87"/>
        <v/>
      </c>
      <c r="W683" s="8"/>
      <c r="AR683" s="2" t="str">
        <f t="shared" si="88"/>
        <v/>
      </c>
      <c r="AS683" s="2" t="str">
        <f t="shared" si="83"/>
        <v/>
      </c>
      <c r="AT683" s="2" t="str">
        <f>IF(AR683="","",IF(AND(H683&gt;='Intersection Mileposts'!$F$5,H683&lt;='Intersection Mileposts'!$G$5),"Y",IF(AND(H683&gt;='Intersection Mileposts'!$F$6,H683&lt;='Intersection Mileposts'!$G$6),"Y",IF(AND(H683&gt;='Intersection Mileposts'!$F$7,H683&lt;='Intersection Mileposts'!$G$7),"Y",IF(AND(H683&gt;='Intersection Mileposts'!$F$8,H683&lt;='Intersection Mileposts'!$G$8),"Y",IF(AND(H683&gt;='Intersection Mileposts'!$F$9,H683&lt;='Intersection Mileposts'!$G$9),"Y",IF(AND(H683&gt;='Intersection Mileposts'!$F$10,H683&lt;='Intersection Mileposts'!$G$10),"Y",IF(AND(H683&gt;='Intersection Mileposts'!$F$11,H683&lt;='Intersection Mileposts'!$G$11),"Y",IF(AND(H683&gt;='Intersection Mileposts'!$F$12,H683&lt;='Intersection Mileposts'!$G$12),"Y",IF(AND(H683&gt;='Intersection Mileposts'!$F$13,H683&lt;='Intersection Mileposts'!$G$13),"Y",IF(AND(H683&gt;='Intersection Mileposts'!$F$14,H683&lt;='Intersection Mileposts'!$G$14),"Y",IF(AND(H683&gt;='Intersection Mileposts'!$F$15,H683&lt;='Intersection Mileposts'!$G$15),"Y",IF(AND(H683&gt;='Intersection Mileposts'!$F$16,H683&lt;='Intersection Mileposts'!$G$16),"Y",IF(AND(H683&gt;='Intersection Mileposts'!$F$17,H683&lt;='Intersection Mileposts'!$G$17),"Y",IF(AND(H683&gt;='Intersection Mileposts'!$F$18,H683&lt;='Intersection Mileposts'!$G$18),"Y",IF(AND(H683&gt;='Intersection Mileposts'!$F$19,H683&lt;='Intersection Mileposts'!$G$19),"Y",IF(AND(H683&gt;='Intersection Mileposts'!$F$20,H683&lt;='Intersection Mileposts'!$G$20),"Y",IF(AND(H683&gt;='Intersection Mileposts'!$F$21,H683&lt;='Intersection Mileposts'!$G$21),"Y",IF(AND(H683&gt;='Intersection Mileposts'!$F$22,H683&lt;='Intersection Mileposts'!$G$22),"Y",IF(AND(H683&gt;='Intersection Mileposts'!$F$23,H683&lt;='Intersection Mileposts'!$G$23),"Y",IF(AND(H683&gt;='Intersection Mileposts'!$F$24,H683&lt;='Intersection Mileposts'!$G$24),"Y",IF(AND(H683&gt;='Intersection Mileposts'!$F$25,H683&lt;='Intersection Mileposts'!$G$25),"Y",IF(AND(H683&gt;='Intersection Mileposts'!$F$26,H683&lt;='Intersection Mileposts'!$G$26),"Y",IF(AND(H683&gt;='Intersection Mileposts'!$F$27,H683&lt;='Intersection Mileposts'!$G$27),"Y",IF(AND(H683&gt;='Intersection Mileposts'!$F$28,H683&lt;='Intersection Mileposts'!$G$28),"Y",IF(AND(H683&gt;='Intersection Mileposts'!$F$29,H683&lt;='Intersection Mileposts'!$G$29),"Y", IF(AND(H683&gt;='Intersection Mileposts'!$F$30,H683&lt;='Intersection Mileposts'!$G$30),"Y",IF(AND(H683&gt;='Intersection Mileposts'!$F$31,H683&lt;='Intersection Mileposts'!$G$31),"Y",IF(AND(H683&gt;='Intersection Mileposts'!$F$32,H683&lt;='Intersection Mileposts'!$G$32),"Y",IF(AND(H683&gt;='Intersection Mileposts'!$F$33,H683&lt;='Intersection Mileposts'!$G$33),"Y",IF(AND(H683&gt;='Intersection Mileposts'!$F$34,H683&lt;='Intersection Mileposts'!$G$34),"Y",IF(AND(H683&gt;='Intersection Mileposts'!$F$35,H683&lt;='Intersection Mileposts'!$G$35),"Y",IF(AND(H683&gt;='Intersection Mileposts'!$F$36,H683&lt;='Intersection Mileposts'!$G$36),"Y",IF(AND(H683&gt;='Intersection Mileposts'!$F$37,H683&lt;='Intersection Mileposts'!$G$37),"Y",IF(AND(H683&gt;='Intersection Mileposts'!$F$38,H683&lt;='Intersection Mileposts'!$G$38),"Y",IF(AND(H683&gt;='Intersection Mileposts'!$F$39,H683&lt;='Intersection Mileposts'!$G$39),"Y","N"))))))))))))))))))))))))))))))))))))</f>
        <v/>
      </c>
    </row>
    <row r="684" spans="1:46" x14ac:dyDescent="0.35">
      <c r="A684" s="271"/>
      <c r="B684" s="269"/>
      <c r="C684" s="270"/>
      <c r="D684" s="270"/>
      <c r="E684" s="270"/>
      <c r="F684" s="270"/>
      <c r="G684" s="272"/>
      <c r="H684" s="273"/>
      <c r="I684" s="271"/>
      <c r="J684" s="268"/>
      <c r="K684" s="268"/>
      <c r="L684" s="274"/>
      <c r="M684" s="275"/>
      <c r="N684" s="276"/>
      <c r="P684" s="291" t="str">
        <f>IF(R684 = "", "", COUNT($R$4:R684))</f>
        <v/>
      </c>
      <c r="Q684" s="291" t="str">
        <f t="shared" si="81"/>
        <v/>
      </c>
      <c r="R684" s="292" t="str">
        <f t="shared" si="82"/>
        <v/>
      </c>
      <c r="S684" s="293" t="str">
        <f t="shared" si="84"/>
        <v/>
      </c>
      <c r="T684" s="294" t="str">
        <f t="shared" si="85"/>
        <v/>
      </c>
      <c r="U684" s="295" t="str">
        <f t="shared" si="86"/>
        <v/>
      </c>
      <c r="V684" s="296" t="str">
        <f t="shared" si="87"/>
        <v/>
      </c>
      <c r="W684" s="8"/>
      <c r="AR684" s="2" t="str">
        <f t="shared" si="88"/>
        <v/>
      </c>
      <c r="AS684" s="2" t="str">
        <f t="shared" si="83"/>
        <v/>
      </c>
      <c r="AT684" s="2" t="str">
        <f>IF(AR684="","",IF(AND(H684&gt;='Intersection Mileposts'!$F$5,H684&lt;='Intersection Mileposts'!$G$5),"Y",IF(AND(H684&gt;='Intersection Mileposts'!$F$6,H684&lt;='Intersection Mileposts'!$G$6),"Y",IF(AND(H684&gt;='Intersection Mileposts'!$F$7,H684&lt;='Intersection Mileposts'!$G$7),"Y",IF(AND(H684&gt;='Intersection Mileposts'!$F$8,H684&lt;='Intersection Mileposts'!$G$8),"Y",IF(AND(H684&gt;='Intersection Mileposts'!$F$9,H684&lt;='Intersection Mileposts'!$G$9),"Y",IF(AND(H684&gt;='Intersection Mileposts'!$F$10,H684&lt;='Intersection Mileposts'!$G$10),"Y",IF(AND(H684&gt;='Intersection Mileposts'!$F$11,H684&lt;='Intersection Mileposts'!$G$11),"Y",IF(AND(H684&gt;='Intersection Mileposts'!$F$12,H684&lt;='Intersection Mileposts'!$G$12),"Y",IF(AND(H684&gt;='Intersection Mileposts'!$F$13,H684&lt;='Intersection Mileposts'!$G$13),"Y",IF(AND(H684&gt;='Intersection Mileposts'!$F$14,H684&lt;='Intersection Mileposts'!$G$14),"Y",IF(AND(H684&gt;='Intersection Mileposts'!$F$15,H684&lt;='Intersection Mileposts'!$G$15),"Y",IF(AND(H684&gt;='Intersection Mileposts'!$F$16,H684&lt;='Intersection Mileposts'!$G$16),"Y",IF(AND(H684&gt;='Intersection Mileposts'!$F$17,H684&lt;='Intersection Mileposts'!$G$17),"Y",IF(AND(H684&gt;='Intersection Mileposts'!$F$18,H684&lt;='Intersection Mileposts'!$G$18),"Y",IF(AND(H684&gt;='Intersection Mileposts'!$F$19,H684&lt;='Intersection Mileposts'!$G$19),"Y",IF(AND(H684&gt;='Intersection Mileposts'!$F$20,H684&lt;='Intersection Mileposts'!$G$20),"Y",IF(AND(H684&gt;='Intersection Mileposts'!$F$21,H684&lt;='Intersection Mileposts'!$G$21),"Y",IF(AND(H684&gt;='Intersection Mileposts'!$F$22,H684&lt;='Intersection Mileposts'!$G$22),"Y",IF(AND(H684&gt;='Intersection Mileposts'!$F$23,H684&lt;='Intersection Mileposts'!$G$23),"Y",IF(AND(H684&gt;='Intersection Mileposts'!$F$24,H684&lt;='Intersection Mileposts'!$G$24),"Y",IF(AND(H684&gt;='Intersection Mileposts'!$F$25,H684&lt;='Intersection Mileposts'!$G$25),"Y",IF(AND(H684&gt;='Intersection Mileposts'!$F$26,H684&lt;='Intersection Mileposts'!$G$26),"Y",IF(AND(H684&gt;='Intersection Mileposts'!$F$27,H684&lt;='Intersection Mileposts'!$G$27),"Y",IF(AND(H684&gt;='Intersection Mileposts'!$F$28,H684&lt;='Intersection Mileposts'!$G$28),"Y",IF(AND(H684&gt;='Intersection Mileposts'!$F$29,H684&lt;='Intersection Mileposts'!$G$29),"Y", IF(AND(H684&gt;='Intersection Mileposts'!$F$30,H684&lt;='Intersection Mileposts'!$G$30),"Y",IF(AND(H684&gt;='Intersection Mileposts'!$F$31,H684&lt;='Intersection Mileposts'!$G$31),"Y",IF(AND(H684&gt;='Intersection Mileposts'!$F$32,H684&lt;='Intersection Mileposts'!$G$32),"Y",IF(AND(H684&gt;='Intersection Mileposts'!$F$33,H684&lt;='Intersection Mileposts'!$G$33),"Y",IF(AND(H684&gt;='Intersection Mileposts'!$F$34,H684&lt;='Intersection Mileposts'!$G$34),"Y",IF(AND(H684&gt;='Intersection Mileposts'!$F$35,H684&lt;='Intersection Mileposts'!$G$35),"Y",IF(AND(H684&gt;='Intersection Mileposts'!$F$36,H684&lt;='Intersection Mileposts'!$G$36),"Y",IF(AND(H684&gt;='Intersection Mileposts'!$F$37,H684&lt;='Intersection Mileposts'!$G$37),"Y",IF(AND(H684&gt;='Intersection Mileposts'!$F$38,H684&lt;='Intersection Mileposts'!$G$38),"Y",IF(AND(H684&gt;='Intersection Mileposts'!$F$39,H684&lt;='Intersection Mileposts'!$G$39),"Y","N"))))))))))))))))))))))))))))))))))))</f>
        <v/>
      </c>
    </row>
    <row r="685" spans="1:46" x14ac:dyDescent="0.35">
      <c r="A685" s="271"/>
      <c r="B685" s="269"/>
      <c r="C685" s="270"/>
      <c r="D685" s="270"/>
      <c r="E685" s="270"/>
      <c r="F685" s="270"/>
      <c r="G685" s="272"/>
      <c r="H685" s="273"/>
      <c r="I685" s="271"/>
      <c r="J685" s="268"/>
      <c r="K685" s="268"/>
      <c r="L685" s="274"/>
      <c r="M685" s="275"/>
      <c r="N685" s="276"/>
      <c r="P685" s="291" t="str">
        <f>IF(R685 = "", "", COUNT($R$4:R685))</f>
        <v/>
      </c>
      <c r="Q685" s="291" t="str">
        <f t="shared" si="81"/>
        <v/>
      </c>
      <c r="R685" s="292" t="str">
        <f t="shared" si="82"/>
        <v/>
      </c>
      <c r="S685" s="293" t="str">
        <f t="shared" si="84"/>
        <v/>
      </c>
      <c r="T685" s="294" t="str">
        <f t="shared" si="85"/>
        <v/>
      </c>
      <c r="U685" s="295" t="str">
        <f t="shared" si="86"/>
        <v/>
      </c>
      <c r="V685" s="296" t="str">
        <f t="shared" si="87"/>
        <v/>
      </c>
      <c r="W685" s="8"/>
      <c r="AR685" s="2" t="str">
        <f t="shared" si="88"/>
        <v/>
      </c>
      <c r="AS685" s="2" t="str">
        <f t="shared" si="83"/>
        <v/>
      </c>
      <c r="AT685" s="2" t="str">
        <f>IF(AR685="","",IF(AND(H685&gt;='Intersection Mileposts'!$F$5,H685&lt;='Intersection Mileposts'!$G$5),"Y",IF(AND(H685&gt;='Intersection Mileposts'!$F$6,H685&lt;='Intersection Mileposts'!$G$6),"Y",IF(AND(H685&gt;='Intersection Mileposts'!$F$7,H685&lt;='Intersection Mileposts'!$G$7),"Y",IF(AND(H685&gt;='Intersection Mileposts'!$F$8,H685&lt;='Intersection Mileposts'!$G$8),"Y",IF(AND(H685&gt;='Intersection Mileposts'!$F$9,H685&lt;='Intersection Mileposts'!$G$9),"Y",IF(AND(H685&gt;='Intersection Mileposts'!$F$10,H685&lt;='Intersection Mileposts'!$G$10),"Y",IF(AND(H685&gt;='Intersection Mileposts'!$F$11,H685&lt;='Intersection Mileposts'!$G$11),"Y",IF(AND(H685&gt;='Intersection Mileposts'!$F$12,H685&lt;='Intersection Mileposts'!$G$12),"Y",IF(AND(H685&gt;='Intersection Mileposts'!$F$13,H685&lt;='Intersection Mileposts'!$G$13),"Y",IF(AND(H685&gt;='Intersection Mileposts'!$F$14,H685&lt;='Intersection Mileposts'!$G$14),"Y",IF(AND(H685&gt;='Intersection Mileposts'!$F$15,H685&lt;='Intersection Mileposts'!$G$15),"Y",IF(AND(H685&gt;='Intersection Mileposts'!$F$16,H685&lt;='Intersection Mileposts'!$G$16),"Y",IF(AND(H685&gt;='Intersection Mileposts'!$F$17,H685&lt;='Intersection Mileposts'!$G$17),"Y",IF(AND(H685&gt;='Intersection Mileposts'!$F$18,H685&lt;='Intersection Mileposts'!$G$18),"Y",IF(AND(H685&gt;='Intersection Mileposts'!$F$19,H685&lt;='Intersection Mileposts'!$G$19),"Y",IF(AND(H685&gt;='Intersection Mileposts'!$F$20,H685&lt;='Intersection Mileposts'!$G$20),"Y",IF(AND(H685&gt;='Intersection Mileposts'!$F$21,H685&lt;='Intersection Mileposts'!$G$21),"Y",IF(AND(H685&gt;='Intersection Mileposts'!$F$22,H685&lt;='Intersection Mileposts'!$G$22),"Y",IF(AND(H685&gt;='Intersection Mileposts'!$F$23,H685&lt;='Intersection Mileposts'!$G$23),"Y",IF(AND(H685&gt;='Intersection Mileposts'!$F$24,H685&lt;='Intersection Mileposts'!$G$24),"Y",IF(AND(H685&gt;='Intersection Mileposts'!$F$25,H685&lt;='Intersection Mileposts'!$G$25),"Y",IF(AND(H685&gt;='Intersection Mileposts'!$F$26,H685&lt;='Intersection Mileposts'!$G$26),"Y",IF(AND(H685&gt;='Intersection Mileposts'!$F$27,H685&lt;='Intersection Mileposts'!$G$27),"Y",IF(AND(H685&gt;='Intersection Mileposts'!$F$28,H685&lt;='Intersection Mileposts'!$G$28),"Y",IF(AND(H685&gt;='Intersection Mileposts'!$F$29,H685&lt;='Intersection Mileposts'!$G$29),"Y", IF(AND(H685&gt;='Intersection Mileposts'!$F$30,H685&lt;='Intersection Mileposts'!$G$30),"Y",IF(AND(H685&gt;='Intersection Mileposts'!$F$31,H685&lt;='Intersection Mileposts'!$G$31),"Y",IF(AND(H685&gt;='Intersection Mileposts'!$F$32,H685&lt;='Intersection Mileposts'!$G$32),"Y",IF(AND(H685&gt;='Intersection Mileposts'!$F$33,H685&lt;='Intersection Mileposts'!$G$33),"Y",IF(AND(H685&gt;='Intersection Mileposts'!$F$34,H685&lt;='Intersection Mileposts'!$G$34),"Y",IF(AND(H685&gt;='Intersection Mileposts'!$F$35,H685&lt;='Intersection Mileposts'!$G$35),"Y",IF(AND(H685&gt;='Intersection Mileposts'!$F$36,H685&lt;='Intersection Mileposts'!$G$36),"Y",IF(AND(H685&gt;='Intersection Mileposts'!$F$37,H685&lt;='Intersection Mileposts'!$G$37),"Y",IF(AND(H685&gt;='Intersection Mileposts'!$F$38,H685&lt;='Intersection Mileposts'!$G$38),"Y",IF(AND(H685&gt;='Intersection Mileposts'!$F$39,H685&lt;='Intersection Mileposts'!$G$39),"Y","N"))))))))))))))))))))))))))))))))))))</f>
        <v/>
      </c>
    </row>
    <row r="686" spans="1:46" x14ac:dyDescent="0.35">
      <c r="A686" s="271"/>
      <c r="B686" s="269"/>
      <c r="C686" s="270"/>
      <c r="D686" s="270"/>
      <c r="E686" s="270"/>
      <c r="F686" s="270"/>
      <c r="G686" s="272"/>
      <c r="H686" s="273"/>
      <c r="I686" s="271"/>
      <c r="J686" s="268"/>
      <c r="K686" s="268"/>
      <c r="L686" s="274"/>
      <c r="M686" s="275"/>
      <c r="N686" s="276"/>
      <c r="P686" s="291" t="str">
        <f>IF(R686 = "", "", COUNT($R$4:R686))</f>
        <v/>
      </c>
      <c r="Q686" s="291" t="str">
        <f t="shared" si="81"/>
        <v/>
      </c>
      <c r="R686" s="292" t="str">
        <f t="shared" si="82"/>
        <v/>
      </c>
      <c r="S686" s="293" t="str">
        <f t="shared" si="84"/>
        <v/>
      </c>
      <c r="T686" s="294" t="str">
        <f t="shared" si="85"/>
        <v/>
      </c>
      <c r="U686" s="295" t="str">
        <f t="shared" si="86"/>
        <v/>
      </c>
      <c r="V686" s="296" t="str">
        <f t="shared" si="87"/>
        <v/>
      </c>
      <c r="W686" s="8"/>
      <c r="AR686" s="2" t="str">
        <f t="shared" si="88"/>
        <v/>
      </c>
      <c r="AS686" s="2" t="str">
        <f t="shared" si="83"/>
        <v/>
      </c>
      <c r="AT686" s="2" t="str">
        <f>IF(AR686="","",IF(AND(H686&gt;='Intersection Mileposts'!$F$5,H686&lt;='Intersection Mileposts'!$G$5),"Y",IF(AND(H686&gt;='Intersection Mileposts'!$F$6,H686&lt;='Intersection Mileposts'!$G$6),"Y",IF(AND(H686&gt;='Intersection Mileposts'!$F$7,H686&lt;='Intersection Mileposts'!$G$7),"Y",IF(AND(H686&gt;='Intersection Mileposts'!$F$8,H686&lt;='Intersection Mileposts'!$G$8),"Y",IF(AND(H686&gt;='Intersection Mileposts'!$F$9,H686&lt;='Intersection Mileposts'!$G$9),"Y",IF(AND(H686&gt;='Intersection Mileposts'!$F$10,H686&lt;='Intersection Mileposts'!$G$10),"Y",IF(AND(H686&gt;='Intersection Mileposts'!$F$11,H686&lt;='Intersection Mileposts'!$G$11),"Y",IF(AND(H686&gt;='Intersection Mileposts'!$F$12,H686&lt;='Intersection Mileposts'!$G$12),"Y",IF(AND(H686&gt;='Intersection Mileposts'!$F$13,H686&lt;='Intersection Mileposts'!$G$13),"Y",IF(AND(H686&gt;='Intersection Mileposts'!$F$14,H686&lt;='Intersection Mileposts'!$G$14),"Y",IF(AND(H686&gt;='Intersection Mileposts'!$F$15,H686&lt;='Intersection Mileposts'!$G$15),"Y",IF(AND(H686&gt;='Intersection Mileposts'!$F$16,H686&lt;='Intersection Mileposts'!$G$16),"Y",IF(AND(H686&gt;='Intersection Mileposts'!$F$17,H686&lt;='Intersection Mileposts'!$G$17),"Y",IF(AND(H686&gt;='Intersection Mileposts'!$F$18,H686&lt;='Intersection Mileposts'!$G$18),"Y",IF(AND(H686&gt;='Intersection Mileposts'!$F$19,H686&lt;='Intersection Mileposts'!$G$19),"Y",IF(AND(H686&gt;='Intersection Mileposts'!$F$20,H686&lt;='Intersection Mileposts'!$G$20),"Y",IF(AND(H686&gt;='Intersection Mileposts'!$F$21,H686&lt;='Intersection Mileposts'!$G$21),"Y",IF(AND(H686&gt;='Intersection Mileposts'!$F$22,H686&lt;='Intersection Mileposts'!$G$22),"Y",IF(AND(H686&gt;='Intersection Mileposts'!$F$23,H686&lt;='Intersection Mileposts'!$G$23),"Y",IF(AND(H686&gt;='Intersection Mileposts'!$F$24,H686&lt;='Intersection Mileposts'!$G$24),"Y",IF(AND(H686&gt;='Intersection Mileposts'!$F$25,H686&lt;='Intersection Mileposts'!$G$25),"Y",IF(AND(H686&gt;='Intersection Mileposts'!$F$26,H686&lt;='Intersection Mileposts'!$G$26),"Y",IF(AND(H686&gt;='Intersection Mileposts'!$F$27,H686&lt;='Intersection Mileposts'!$G$27),"Y",IF(AND(H686&gt;='Intersection Mileposts'!$F$28,H686&lt;='Intersection Mileposts'!$G$28),"Y",IF(AND(H686&gt;='Intersection Mileposts'!$F$29,H686&lt;='Intersection Mileposts'!$G$29),"Y", IF(AND(H686&gt;='Intersection Mileposts'!$F$30,H686&lt;='Intersection Mileposts'!$G$30),"Y",IF(AND(H686&gt;='Intersection Mileposts'!$F$31,H686&lt;='Intersection Mileposts'!$G$31),"Y",IF(AND(H686&gt;='Intersection Mileposts'!$F$32,H686&lt;='Intersection Mileposts'!$G$32),"Y",IF(AND(H686&gt;='Intersection Mileposts'!$F$33,H686&lt;='Intersection Mileposts'!$G$33),"Y",IF(AND(H686&gt;='Intersection Mileposts'!$F$34,H686&lt;='Intersection Mileposts'!$G$34),"Y",IF(AND(H686&gt;='Intersection Mileposts'!$F$35,H686&lt;='Intersection Mileposts'!$G$35),"Y",IF(AND(H686&gt;='Intersection Mileposts'!$F$36,H686&lt;='Intersection Mileposts'!$G$36),"Y",IF(AND(H686&gt;='Intersection Mileposts'!$F$37,H686&lt;='Intersection Mileposts'!$G$37),"Y",IF(AND(H686&gt;='Intersection Mileposts'!$F$38,H686&lt;='Intersection Mileposts'!$G$38),"Y",IF(AND(H686&gt;='Intersection Mileposts'!$F$39,H686&lt;='Intersection Mileposts'!$G$39),"Y","N"))))))))))))))))))))))))))))))))))))</f>
        <v/>
      </c>
    </row>
    <row r="687" spans="1:46" x14ac:dyDescent="0.35">
      <c r="A687" s="271"/>
      <c r="B687" s="269"/>
      <c r="C687" s="270"/>
      <c r="D687" s="270"/>
      <c r="E687" s="270"/>
      <c r="F687" s="270"/>
      <c r="G687" s="272"/>
      <c r="H687" s="273"/>
      <c r="I687" s="271"/>
      <c r="J687" s="268"/>
      <c r="K687" s="268"/>
      <c r="L687" s="274"/>
      <c r="M687" s="275"/>
      <c r="N687" s="276"/>
      <c r="P687" s="291" t="str">
        <f>IF(R687 = "", "", COUNT($R$4:R687))</f>
        <v/>
      </c>
      <c r="Q687" s="291" t="str">
        <f t="shared" si="81"/>
        <v/>
      </c>
      <c r="R687" s="292" t="str">
        <f t="shared" si="82"/>
        <v/>
      </c>
      <c r="S687" s="293" t="str">
        <f t="shared" si="84"/>
        <v/>
      </c>
      <c r="T687" s="294" t="str">
        <f t="shared" si="85"/>
        <v/>
      </c>
      <c r="U687" s="295" t="str">
        <f t="shared" si="86"/>
        <v/>
      </c>
      <c r="V687" s="296" t="str">
        <f t="shared" si="87"/>
        <v/>
      </c>
      <c r="W687" s="8"/>
      <c r="AR687" s="2" t="str">
        <f t="shared" si="88"/>
        <v/>
      </c>
      <c r="AS687" s="2" t="str">
        <f t="shared" si="83"/>
        <v/>
      </c>
      <c r="AT687" s="2" t="str">
        <f>IF(AR687="","",IF(AND(H687&gt;='Intersection Mileposts'!$F$5,H687&lt;='Intersection Mileposts'!$G$5),"Y",IF(AND(H687&gt;='Intersection Mileposts'!$F$6,H687&lt;='Intersection Mileposts'!$G$6),"Y",IF(AND(H687&gt;='Intersection Mileposts'!$F$7,H687&lt;='Intersection Mileposts'!$G$7),"Y",IF(AND(H687&gt;='Intersection Mileposts'!$F$8,H687&lt;='Intersection Mileposts'!$G$8),"Y",IF(AND(H687&gt;='Intersection Mileposts'!$F$9,H687&lt;='Intersection Mileposts'!$G$9),"Y",IF(AND(H687&gt;='Intersection Mileposts'!$F$10,H687&lt;='Intersection Mileposts'!$G$10),"Y",IF(AND(H687&gt;='Intersection Mileposts'!$F$11,H687&lt;='Intersection Mileposts'!$G$11),"Y",IF(AND(H687&gt;='Intersection Mileposts'!$F$12,H687&lt;='Intersection Mileposts'!$G$12),"Y",IF(AND(H687&gt;='Intersection Mileposts'!$F$13,H687&lt;='Intersection Mileposts'!$G$13),"Y",IF(AND(H687&gt;='Intersection Mileposts'!$F$14,H687&lt;='Intersection Mileposts'!$G$14),"Y",IF(AND(H687&gt;='Intersection Mileposts'!$F$15,H687&lt;='Intersection Mileposts'!$G$15),"Y",IF(AND(H687&gt;='Intersection Mileposts'!$F$16,H687&lt;='Intersection Mileposts'!$G$16),"Y",IF(AND(H687&gt;='Intersection Mileposts'!$F$17,H687&lt;='Intersection Mileposts'!$G$17),"Y",IF(AND(H687&gt;='Intersection Mileposts'!$F$18,H687&lt;='Intersection Mileposts'!$G$18),"Y",IF(AND(H687&gt;='Intersection Mileposts'!$F$19,H687&lt;='Intersection Mileposts'!$G$19),"Y",IF(AND(H687&gt;='Intersection Mileposts'!$F$20,H687&lt;='Intersection Mileposts'!$G$20),"Y",IF(AND(H687&gt;='Intersection Mileposts'!$F$21,H687&lt;='Intersection Mileposts'!$G$21),"Y",IF(AND(H687&gt;='Intersection Mileposts'!$F$22,H687&lt;='Intersection Mileposts'!$G$22),"Y",IF(AND(H687&gt;='Intersection Mileposts'!$F$23,H687&lt;='Intersection Mileposts'!$G$23),"Y",IF(AND(H687&gt;='Intersection Mileposts'!$F$24,H687&lt;='Intersection Mileposts'!$G$24),"Y",IF(AND(H687&gt;='Intersection Mileposts'!$F$25,H687&lt;='Intersection Mileposts'!$G$25),"Y",IF(AND(H687&gt;='Intersection Mileposts'!$F$26,H687&lt;='Intersection Mileposts'!$G$26),"Y",IF(AND(H687&gt;='Intersection Mileposts'!$F$27,H687&lt;='Intersection Mileposts'!$G$27),"Y",IF(AND(H687&gt;='Intersection Mileposts'!$F$28,H687&lt;='Intersection Mileposts'!$G$28),"Y",IF(AND(H687&gt;='Intersection Mileposts'!$F$29,H687&lt;='Intersection Mileposts'!$G$29),"Y", IF(AND(H687&gt;='Intersection Mileposts'!$F$30,H687&lt;='Intersection Mileposts'!$G$30),"Y",IF(AND(H687&gt;='Intersection Mileposts'!$F$31,H687&lt;='Intersection Mileposts'!$G$31),"Y",IF(AND(H687&gt;='Intersection Mileposts'!$F$32,H687&lt;='Intersection Mileposts'!$G$32),"Y",IF(AND(H687&gt;='Intersection Mileposts'!$F$33,H687&lt;='Intersection Mileposts'!$G$33),"Y",IF(AND(H687&gt;='Intersection Mileposts'!$F$34,H687&lt;='Intersection Mileposts'!$G$34),"Y",IF(AND(H687&gt;='Intersection Mileposts'!$F$35,H687&lt;='Intersection Mileposts'!$G$35),"Y",IF(AND(H687&gt;='Intersection Mileposts'!$F$36,H687&lt;='Intersection Mileposts'!$G$36),"Y",IF(AND(H687&gt;='Intersection Mileposts'!$F$37,H687&lt;='Intersection Mileposts'!$G$37),"Y",IF(AND(H687&gt;='Intersection Mileposts'!$F$38,H687&lt;='Intersection Mileposts'!$G$38),"Y",IF(AND(H687&gt;='Intersection Mileposts'!$F$39,H687&lt;='Intersection Mileposts'!$G$39),"Y","N"))))))))))))))))))))))))))))))))))))</f>
        <v/>
      </c>
    </row>
    <row r="688" spans="1:46" x14ac:dyDescent="0.35">
      <c r="A688" s="271"/>
      <c r="B688" s="269"/>
      <c r="C688" s="270"/>
      <c r="D688" s="270"/>
      <c r="E688" s="270"/>
      <c r="F688" s="270"/>
      <c r="G688" s="272"/>
      <c r="H688" s="273"/>
      <c r="I688" s="271"/>
      <c r="J688" s="268"/>
      <c r="K688" s="268"/>
      <c r="L688" s="274"/>
      <c r="M688" s="275"/>
      <c r="N688" s="276"/>
      <c r="P688" s="291" t="str">
        <f>IF(R688 = "", "", COUNT($R$4:R688))</f>
        <v/>
      </c>
      <c r="Q688" s="291" t="str">
        <f t="shared" si="81"/>
        <v/>
      </c>
      <c r="R688" s="292" t="str">
        <f t="shared" si="82"/>
        <v/>
      </c>
      <c r="S688" s="293" t="str">
        <f t="shared" si="84"/>
        <v/>
      </c>
      <c r="T688" s="294" t="str">
        <f t="shared" si="85"/>
        <v/>
      </c>
      <c r="U688" s="295" t="str">
        <f t="shared" si="86"/>
        <v/>
      </c>
      <c r="V688" s="296" t="str">
        <f t="shared" si="87"/>
        <v/>
      </c>
      <c r="W688" s="8"/>
      <c r="AR688" s="2" t="str">
        <f t="shared" si="88"/>
        <v/>
      </c>
      <c r="AS688" s="2" t="str">
        <f t="shared" si="83"/>
        <v/>
      </c>
      <c r="AT688" s="2" t="str">
        <f>IF(AR688="","",IF(AND(H688&gt;='Intersection Mileposts'!$F$5,H688&lt;='Intersection Mileposts'!$G$5),"Y",IF(AND(H688&gt;='Intersection Mileposts'!$F$6,H688&lt;='Intersection Mileposts'!$G$6),"Y",IF(AND(H688&gt;='Intersection Mileposts'!$F$7,H688&lt;='Intersection Mileposts'!$G$7),"Y",IF(AND(H688&gt;='Intersection Mileposts'!$F$8,H688&lt;='Intersection Mileposts'!$G$8),"Y",IF(AND(H688&gt;='Intersection Mileposts'!$F$9,H688&lt;='Intersection Mileposts'!$G$9),"Y",IF(AND(H688&gt;='Intersection Mileposts'!$F$10,H688&lt;='Intersection Mileposts'!$G$10),"Y",IF(AND(H688&gt;='Intersection Mileposts'!$F$11,H688&lt;='Intersection Mileposts'!$G$11),"Y",IF(AND(H688&gt;='Intersection Mileposts'!$F$12,H688&lt;='Intersection Mileposts'!$G$12),"Y",IF(AND(H688&gt;='Intersection Mileposts'!$F$13,H688&lt;='Intersection Mileposts'!$G$13),"Y",IF(AND(H688&gt;='Intersection Mileposts'!$F$14,H688&lt;='Intersection Mileposts'!$G$14),"Y",IF(AND(H688&gt;='Intersection Mileposts'!$F$15,H688&lt;='Intersection Mileposts'!$G$15),"Y",IF(AND(H688&gt;='Intersection Mileposts'!$F$16,H688&lt;='Intersection Mileposts'!$G$16),"Y",IF(AND(H688&gt;='Intersection Mileposts'!$F$17,H688&lt;='Intersection Mileposts'!$G$17),"Y",IF(AND(H688&gt;='Intersection Mileposts'!$F$18,H688&lt;='Intersection Mileposts'!$G$18),"Y",IF(AND(H688&gt;='Intersection Mileposts'!$F$19,H688&lt;='Intersection Mileposts'!$G$19),"Y",IF(AND(H688&gt;='Intersection Mileposts'!$F$20,H688&lt;='Intersection Mileposts'!$G$20),"Y",IF(AND(H688&gt;='Intersection Mileposts'!$F$21,H688&lt;='Intersection Mileposts'!$G$21),"Y",IF(AND(H688&gt;='Intersection Mileposts'!$F$22,H688&lt;='Intersection Mileposts'!$G$22),"Y",IF(AND(H688&gt;='Intersection Mileposts'!$F$23,H688&lt;='Intersection Mileposts'!$G$23),"Y",IF(AND(H688&gt;='Intersection Mileposts'!$F$24,H688&lt;='Intersection Mileposts'!$G$24),"Y",IF(AND(H688&gt;='Intersection Mileposts'!$F$25,H688&lt;='Intersection Mileposts'!$G$25),"Y",IF(AND(H688&gt;='Intersection Mileposts'!$F$26,H688&lt;='Intersection Mileposts'!$G$26),"Y",IF(AND(H688&gt;='Intersection Mileposts'!$F$27,H688&lt;='Intersection Mileposts'!$G$27),"Y",IF(AND(H688&gt;='Intersection Mileposts'!$F$28,H688&lt;='Intersection Mileposts'!$G$28),"Y",IF(AND(H688&gt;='Intersection Mileposts'!$F$29,H688&lt;='Intersection Mileposts'!$G$29),"Y", IF(AND(H688&gt;='Intersection Mileposts'!$F$30,H688&lt;='Intersection Mileposts'!$G$30),"Y",IF(AND(H688&gt;='Intersection Mileposts'!$F$31,H688&lt;='Intersection Mileposts'!$G$31),"Y",IF(AND(H688&gt;='Intersection Mileposts'!$F$32,H688&lt;='Intersection Mileposts'!$G$32),"Y",IF(AND(H688&gt;='Intersection Mileposts'!$F$33,H688&lt;='Intersection Mileposts'!$G$33),"Y",IF(AND(H688&gt;='Intersection Mileposts'!$F$34,H688&lt;='Intersection Mileposts'!$G$34),"Y",IF(AND(H688&gt;='Intersection Mileposts'!$F$35,H688&lt;='Intersection Mileposts'!$G$35),"Y",IF(AND(H688&gt;='Intersection Mileposts'!$F$36,H688&lt;='Intersection Mileposts'!$G$36),"Y",IF(AND(H688&gt;='Intersection Mileposts'!$F$37,H688&lt;='Intersection Mileposts'!$G$37),"Y",IF(AND(H688&gt;='Intersection Mileposts'!$F$38,H688&lt;='Intersection Mileposts'!$G$38),"Y",IF(AND(H688&gt;='Intersection Mileposts'!$F$39,H688&lt;='Intersection Mileposts'!$G$39),"Y","N"))))))))))))))))))))))))))))))))))))</f>
        <v/>
      </c>
    </row>
    <row r="689" spans="1:46" x14ac:dyDescent="0.35">
      <c r="A689" s="271"/>
      <c r="B689" s="269"/>
      <c r="C689" s="270"/>
      <c r="D689" s="270"/>
      <c r="E689" s="270"/>
      <c r="F689" s="270"/>
      <c r="G689" s="272"/>
      <c r="H689" s="273"/>
      <c r="I689" s="271"/>
      <c r="J689" s="268"/>
      <c r="K689" s="268"/>
      <c r="L689" s="274"/>
      <c r="M689" s="275"/>
      <c r="N689" s="276"/>
      <c r="P689" s="291" t="str">
        <f>IF(R689 = "", "", COUNT($R$4:R689))</f>
        <v/>
      </c>
      <c r="Q689" s="291" t="str">
        <f t="shared" si="81"/>
        <v/>
      </c>
      <c r="R689" s="292" t="str">
        <f t="shared" si="82"/>
        <v/>
      </c>
      <c r="S689" s="293" t="str">
        <f t="shared" si="84"/>
        <v/>
      </c>
      <c r="T689" s="294" t="str">
        <f t="shared" si="85"/>
        <v/>
      </c>
      <c r="U689" s="295" t="str">
        <f t="shared" si="86"/>
        <v/>
      </c>
      <c r="V689" s="296" t="str">
        <f t="shared" si="87"/>
        <v/>
      </c>
      <c r="W689" s="8"/>
      <c r="AR689" s="2" t="str">
        <f t="shared" si="88"/>
        <v/>
      </c>
      <c r="AS689" s="2" t="str">
        <f t="shared" si="83"/>
        <v/>
      </c>
      <c r="AT689" s="2" t="str">
        <f>IF(AR689="","",IF(AND(H689&gt;='Intersection Mileposts'!$F$5,H689&lt;='Intersection Mileposts'!$G$5),"Y",IF(AND(H689&gt;='Intersection Mileposts'!$F$6,H689&lt;='Intersection Mileposts'!$G$6),"Y",IF(AND(H689&gt;='Intersection Mileposts'!$F$7,H689&lt;='Intersection Mileposts'!$G$7),"Y",IF(AND(H689&gt;='Intersection Mileposts'!$F$8,H689&lt;='Intersection Mileposts'!$G$8),"Y",IF(AND(H689&gt;='Intersection Mileposts'!$F$9,H689&lt;='Intersection Mileposts'!$G$9),"Y",IF(AND(H689&gt;='Intersection Mileposts'!$F$10,H689&lt;='Intersection Mileposts'!$G$10),"Y",IF(AND(H689&gt;='Intersection Mileposts'!$F$11,H689&lt;='Intersection Mileposts'!$G$11),"Y",IF(AND(H689&gt;='Intersection Mileposts'!$F$12,H689&lt;='Intersection Mileposts'!$G$12),"Y",IF(AND(H689&gt;='Intersection Mileposts'!$F$13,H689&lt;='Intersection Mileposts'!$G$13),"Y",IF(AND(H689&gt;='Intersection Mileposts'!$F$14,H689&lt;='Intersection Mileposts'!$G$14),"Y",IF(AND(H689&gt;='Intersection Mileposts'!$F$15,H689&lt;='Intersection Mileposts'!$G$15),"Y",IF(AND(H689&gt;='Intersection Mileposts'!$F$16,H689&lt;='Intersection Mileposts'!$G$16),"Y",IF(AND(H689&gt;='Intersection Mileposts'!$F$17,H689&lt;='Intersection Mileposts'!$G$17),"Y",IF(AND(H689&gt;='Intersection Mileposts'!$F$18,H689&lt;='Intersection Mileposts'!$G$18),"Y",IF(AND(H689&gt;='Intersection Mileposts'!$F$19,H689&lt;='Intersection Mileposts'!$G$19),"Y",IF(AND(H689&gt;='Intersection Mileposts'!$F$20,H689&lt;='Intersection Mileposts'!$G$20),"Y",IF(AND(H689&gt;='Intersection Mileposts'!$F$21,H689&lt;='Intersection Mileposts'!$G$21),"Y",IF(AND(H689&gt;='Intersection Mileposts'!$F$22,H689&lt;='Intersection Mileposts'!$G$22),"Y",IF(AND(H689&gt;='Intersection Mileposts'!$F$23,H689&lt;='Intersection Mileposts'!$G$23),"Y",IF(AND(H689&gt;='Intersection Mileposts'!$F$24,H689&lt;='Intersection Mileposts'!$G$24),"Y",IF(AND(H689&gt;='Intersection Mileposts'!$F$25,H689&lt;='Intersection Mileposts'!$G$25),"Y",IF(AND(H689&gt;='Intersection Mileposts'!$F$26,H689&lt;='Intersection Mileposts'!$G$26),"Y",IF(AND(H689&gt;='Intersection Mileposts'!$F$27,H689&lt;='Intersection Mileposts'!$G$27),"Y",IF(AND(H689&gt;='Intersection Mileposts'!$F$28,H689&lt;='Intersection Mileposts'!$G$28),"Y",IF(AND(H689&gt;='Intersection Mileposts'!$F$29,H689&lt;='Intersection Mileposts'!$G$29),"Y", IF(AND(H689&gt;='Intersection Mileposts'!$F$30,H689&lt;='Intersection Mileposts'!$G$30),"Y",IF(AND(H689&gt;='Intersection Mileposts'!$F$31,H689&lt;='Intersection Mileposts'!$G$31),"Y",IF(AND(H689&gt;='Intersection Mileposts'!$F$32,H689&lt;='Intersection Mileposts'!$G$32),"Y",IF(AND(H689&gt;='Intersection Mileposts'!$F$33,H689&lt;='Intersection Mileposts'!$G$33),"Y",IF(AND(H689&gt;='Intersection Mileposts'!$F$34,H689&lt;='Intersection Mileposts'!$G$34),"Y",IF(AND(H689&gt;='Intersection Mileposts'!$F$35,H689&lt;='Intersection Mileposts'!$G$35),"Y",IF(AND(H689&gt;='Intersection Mileposts'!$F$36,H689&lt;='Intersection Mileposts'!$G$36),"Y",IF(AND(H689&gt;='Intersection Mileposts'!$F$37,H689&lt;='Intersection Mileposts'!$G$37),"Y",IF(AND(H689&gt;='Intersection Mileposts'!$F$38,H689&lt;='Intersection Mileposts'!$G$38),"Y",IF(AND(H689&gt;='Intersection Mileposts'!$F$39,H689&lt;='Intersection Mileposts'!$G$39),"Y","N"))))))))))))))))))))))))))))))))))))</f>
        <v/>
      </c>
    </row>
    <row r="690" spans="1:46" x14ac:dyDescent="0.35">
      <c r="A690" s="271"/>
      <c r="B690" s="269"/>
      <c r="C690" s="270"/>
      <c r="D690" s="270"/>
      <c r="E690" s="270"/>
      <c r="F690" s="270"/>
      <c r="G690" s="272"/>
      <c r="H690" s="273"/>
      <c r="I690" s="271"/>
      <c r="J690" s="268"/>
      <c r="K690" s="268"/>
      <c r="L690" s="274"/>
      <c r="M690" s="275"/>
      <c r="N690" s="276"/>
      <c r="P690" s="291" t="str">
        <f>IF(R690 = "", "", COUNT($R$4:R690))</f>
        <v/>
      </c>
      <c r="Q690" s="291" t="str">
        <f t="shared" si="81"/>
        <v/>
      </c>
      <c r="R690" s="292" t="str">
        <f t="shared" si="82"/>
        <v/>
      </c>
      <c r="S690" s="293" t="str">
        <f t="shared" si="84"/>
        <v/>
      </c>
      <c r="T690" s="294" t="str">
        <f t="shared" si="85"/>
        <v/>
      </c>
      <c r="U690" s="295" t="str">
        <f t="shared" si="86"/>
        <v/>
      </c>
      <c r="V690" s="296" t="str">
        <f t="shared" si="87"/>
        <v/>
      </c>
      <c r="W690" s="8"/>
      <c r="AR690" s="2" t="str">
        <f t="shared" si="88"/>
        <v/>
      </c>
      <c r="AS690" s="2" t="str">
        <f t="shared" si="83"/>
        <v/>
      </c>
      <c r="AT690" s="2" t="str">
        <f>IF(AR690="","",IF(AND(H690&gt;='Intersection Mileposts'!$F$5,H690&lt;='Intersection Mileposts'!$G$5),"Y",IF(AND(H690&gt;='Intersection Mileposts'!$F$6,H690&lt;='Intersection Mileposts'!$G$6),"Y",IF(AND(H690&gt;='Intersection Mileposts'!$F$7,H690&lt;='Intersection Mileposts'!$G$7),"Y",IF(AND(H690&gt;='Intersection Mileposts'!$F$8,H690&lt;='Intersection Mileposts'!$G$8),"Y",IF(AND(H690&gt;='Intersection Mileposts'!$F$9,H690&lt;='Intersection Mileposts'!$G$9),"Y",IF(AND(H690&gt;='Intersection Mileposts'!$F$10,H690&lt;='Intersection Mileposts'!$G$10),"Y",IF(AND(H690&gt;='Intersection Mileposts'!$F$11,H690&lt;='Intersection Mileposts'!$G$11),"Y",IF(AND(H690&gt;='Intersection Mileposts'!$F$12,H690&lt;='Intersection Mileposts'!$G$12),"Y",IF(AND(H690&gt;='Intersection Mileposts'!$F$13,H690&lt;='Intersection Mileposts'!$G$13),"Y",IF(AND(H690&gt;='Intersection Mileposts'!$F$14,H690&lt;='Intersection Mileposts'!$G$14),"Y",IF(AND(H690&gt;='Intersection Mileposts'!$F$15,H690&lt;='Intersection Mileposts'!$G$15),"Y",IF(AND(H690&gt;='Intersection Mileposts'!$F$16,H690&lt;='Intersection Mileposts'!$G$16),"Y",IF(AND(H690&gt;='Intersection Mileposts'!$F$17,H690&lt;='Intersection Mileposts'!$G$17),"Y",IF(AND(H690&gt;='Intersection Mileposts'!$F$18,H690&lt;='Intersection Mileposts'!$G$18),"Y",IF(AND(H690&gt;='Intersection Mileposts'!$F$19,H690&lt;='Intersection Mileposts'!$G$19),"Y",IF(AND(H690&gt;='Intersection Mileposts'!$F$20,H690&lt;='Intersection Mileposts'!$G$20),"Y",IF(AND(H690&gt;='Intersection Mileposts'!$F$21,H690&lt;='Intersection Mileposts'!$G$21),"Y",IF(AND(H690&gt;='Intersection Mileposts'!$F$22,H690&lt;='Intersection Mileposts'!$G$22),"Y",IF(AND(H690&gt;='Intersection Mileposts'!$F$23,H690&lt;='Intersection Mileposts'!$G$23),"Y",IF(AND(H690&gt;='Intersection Mileposts'!$F$24,H690&lt;='Intersection Mileposts'!$G$24),"Y",IF(AND(H690&gt;='Intersection Mileposts'!$F$25,H690&lt;='Intersection Mileposts'!$G$25),"Y",IF(AND(H690&gt;='Intersection Mileposts'!$F$26,H690&lt;='Intersection Mileposts'!$G$26),"Y",IF(AND(H690&gt;='Intersection Mileposts'!$F$27,H690&lt;='Intersection Mileposts'!$G$27),"Y",IF(AND(H690&gt;='Intersection Mileposts'!$F$28,H690&lt;='Intersection Mileposts'!$G$28),"Y",IF(AND(H690&gt;='Intersection Mileposts'!$F$29,H690&lt;='Intersection Mileposts'!$G$29),"Y", IF(AND(H690&gt;='Intersection Mileposts'!$F$30,H690&lt;='Intersection Mileposts'!$G$30),"Y",IF(AND(H690&gt;='Intersection Mileposts'!$F$31,H690&lt;='Intersection Mileposts'!$G$31),"Y",IF(AND(H690&gt;='Intersection Mileposts'!$F$32,H690&lt;='Intersection Mileposts'!$G$32),"Y",IF(AND(H690&gt;='Intersection Mileposts'!$F$33,H690&lt;='Intersection Mileposts'!$G$33),"Y",IF(AND(H690&gt;='Intersection Mileposts'!$F$34,H690&lt;='Intersection Mileposts'!$G$34),"Y",IF(AND(H690&gt;='Intersection Mileposts'!$F$35,H690&lt;='Intersection Mileposts'!$G$35),"Y",IF(AND(H690&gt;='Intersection Mileposts'!$F$36,H690&lt;='Intersection Mileposts'!$G$36),"Y",IF(AND(H690&gt;='Intersection Mileposts'!$F$37,H690&lt;='Intersection Mileposts'!$G$37),"Y",IF(AND(H690&gt;='Intersection Mileposts'!$F$38,H690&lt;='Intersection Mileposts'!$G$38),"Y",IF(AND(H690&gt;='Intersection Mileposts'!$F$39,H690&lt;='Intersection Mileposts'!$G$39),"Y","N"))))))))))))))))))))))))))))))))))))</f>
        <v/>
      </c>
    </row>
    <row r="691" spans="1:46" x14ac:dyDescent="0.35">
      <c r="A691" s="271"/>
      <c r="B691" s="269"/>
      <c r="C691" s="270"/>
      <c r="D691" s="270"/>
      <c r="E691" s="270"/>
      <c r="F691" s="270"/>
      <c r="G691" s="272"/>
      <c r="H691" s="273"/>
      <c r="I691" s="271"/>
      <c r="J691" s="268"/>
      <c r="K691" s="268"/>
      <c r="L691" s="274"/>
      <c r="M691" s="275"/>
      <c r="N691" s="276"/>
      <c r="P691" s="291" t="str">
        <f>IF(R691 = "", "", COUNT($R$4:R691))</f>
        <v/>
      </c>
      <c r="Q691" s="291" t="str">
        <f t="shared" si="81"/>
        <v/>
      </c>
      <c r="R691" s="292" t="str">
        <f t="shared" si="82"/>
        <v/>
      </c>
      <c r="S691" s="293" t="str">
        <f t="shared" si="84"/>
        <v/>
      </c>
      <c r="T691" s="294" t="str">
        <f t="shared" si="85"/>
        <v/>
      </c>
      <c r="U691" s="295" t="str">
        <f t="shared" si="86"/>
        <v/>
      </c>
      <c r="V691" s="296" t="str">
        <f t="shared" si="87"/>
        <v/>
      </c>
      <c r="W691" s="8"/>
      <c r="AR691" s="2" t="str">
        <f t="shared" si="88"/>
        <v/>
      </c>
      <c r="AS691" s="2" t="str">
        <f t="shared" si="83"/>
        <v/>
      </c>
      <c r="AT691" s="2" t="str">
        <f>IF(AR691="","",IF(AND(H691&gt;='Intersection Mileposts'!$F$5,H691&lt;='Intersection Mileposts'!$G$5),"Y",IF(AND(H691&gt;='Intersection Mileposts'!$F$6,H691&lt;='Intersection Mileposts'!$G$6),"Y",IF(AND(H691&gt;='Intersection Mileposts'!$F$7,H691&lt;='Intersection Mileposts'!$G$7),"Y",IF(AND(H691&gt;='Intersection Mileposts'!$F$8,H691&lt;='Intersection Mileposts'!$G$8),"Y",IF(AND(H691&gt;='Intersection Mileposts'!$F$9,H691&lt;='Intersection Mileposts'!$G$9),"Y",IF(AND(H691&gt;='Intersection Mileposts'!$F$10,H691&lt;='Intersection Mileposts'!$G$10),"Y",IF(AND(H691&gt;='Intersection Mileposts'!$F$11,H691&lt;='Intersection Mileposts'!$G$11),"Y",IF(AND(H691&gt;='Intersection Mileposts'!$F$12,H691&lt;='Intersection Mileposts'!$G$12),"Y",IF(AND(H691&gt;='Intersection Mileposts'!$F$13,H691&lt;='Intersection Mileposts'!$G$13),"Y",IF(AND(H691&gt;='Intersection Mileposts'!$F$14,H691&lt;='Intersection Mileposts'!$G$14),"Y",IF(AND(H691&gt;='Intersection Mileposts'!$F$15,H691&lt;='Intersection Mileposts'!$G$15),"Y",IF(AND(H691&gt;='Intersection Mileposts'!$F$16,H691&lt;='Intersection Mileposts'!$G$16),"Y",IF(AND(H691&gt;='Intersection Mileposts'!$F$17,H691&lt;='Intersection Mileposts'!$G$17),"Y",IF(AND(H691&gt;='Intersection Mileposts'!$F$18,H691&lt;='Intersection Mileposts'!$G$18),"Y",IF(AND(H691&gt;='Intersection Mileposts'!$F$19,H691&lt;='Intersection Mileposts'!$G$19),"Y",IF(AND(H691&gt;='Intersection Mileposts'!$F$20,H691&lt;='Intersection Mileposts'!$G$20),"Y",IF(AND(H691&gt;='Intersection Mileposts'!$F$21,H691&lt;='Intersection Mileposts'!$G$21),"Y",IF(AND(H691&gt;='Intersection Mileposts'!$F$22,H691&lt;='Intersection Mileposts'!$G$22),"Y",IF(AND(H691&gt;='Intersection Mileposts'!$F$23,H691&lt;='Intersection Mileposts'!$G$23),"Y",IF(AND(H691&gt;='Intersection Mileposts'!$F$24,H691&lt;='Intersection Mileposts'!$G$24),"Y",IF(AND(H691&gt;='Intersection Mileposts'!$F$25,H691&lt;='Intersection Mileposts'!$G$25),"Y",IF(AND(H691&gt;='Intersection Mileposts'!$F$26,H691&lt;='Intersection Mileposts'!$G$26),"Y",IF(AND(H691&gt;='Intersection Mileposts'!$F$27,H691&lt;='Intersection Mileposts'!$G$27),"Y",IF(AND(H691&gt;='Intersection Mileposts'!$F$28,H691&lt;='Intersection Mileposts'!$G$28),"Y",IF(AND(H691&gt;='Intersection Mileposts'!$F$29,H691&lt;='Intersection Mileposts'!$G$29),"Y", IF(AND(H691&gt;='Intersection Mileposts'!$F$30,H691&lt;='Intersection Mileposts'!$G$30),"Y",IF(AND(H691&gt;='Intersection Mileposts'!$F$31,H691&lt;='Intersection Mileposts'!$G$31),"Y",IF(AND(H691&gt;='Intersection Mileposts'!$F$32,H691&lt;='Intersection Mileposts'!$G$32),"Y",IF(AND(H691&gt;='Intersection Mileposts'!$F$33,H691&lt;='Intersection Mileposts'!$G$33),"Y",IF(AND(H691&gt;='Intersection Mileposts'!$F$34,H691&lt;='Intersection Mileposts'!$G$34),"Y",IF(AND(H691&gt;='Intersection Mileposts'!$F$35,H691&lt;='Intersection Mileposts'!$G$35),"Y",IF(AND(H691&gt;='Intersection Mileposts'!$F$36,H691&lt;='Intersection Mileposts'!$G$36),"Y",IF(AND(H691&gt;='Intersection Mileposts'!$F$37,H691&lt;='Intersection Mileposts'!$G$37),"Y",IF(AND(H691&gt;='Intersection Mileposts'!$F$38,H691&lt;='Intersection Mileposts'!$G$38),"Y",IF(AND(H691&gt;='Intersection Mileposts'!$F$39,H691&lt;='Intersection Mileposts'!$G$39),"Y","N"))))))))))))))))))))))))))))))))))))</f>
        <v/>
      </c>
    </row>
    <row r="692" spans="1:46" x14ac:dyDescent="0.35">
      <c r="A692" s="271"/>
      <c r="B692" s="269"/>
      <c r="C692" s="270"/>
      <c r="D692" s="270"/>
      <c r="E692" s="270"/>
      <c r="F692" s="270"/>
      <c r="G692" s="272"/>
      <c r="H692" s="273"/>
      <c r="I692" s="271"/>
      <c r="J692" s="268"/>
      <c r="K692" s="268"/>
      <c r="L692" s="274"/>
      <c r="M692" s="275"/>
      <c r="N692" s="276"/>
      <c r="P692" s="291" t="str">
        <f>IF(R692 = "", "", COUNT($R$4:R692))</f>
        <v/>
      </c>
      <c r="Q692" s="291" t="str">
        <f t="shared" si="81"/>
        <v/>
      </c>
      <c r="R692" s="292" t="str">
        <f t="shared" si="82"/>
        <v/>
      </c>
      <c r="S692" s="293" t="str">
        <f t="shared" si="84"/>
        <v/>
      </c>
      <c r="T692" s="294" t="str">
        <f t="shared" si="85"/>
        <v/>
      </c>
      <c r="U692" s="295" t="str">
        <f t="shared" si="86"/>
        <v/>
      </c>
      <c r="V692" s="296" t="str">
        <f t="shared" si="87"/>
        <v/>
      </c>
      <c r="W692" s="8"/>
      <c r="AR692" s="2" t="str">
        <f t="shared" si="88"/>
        <v/>
      </c>
      <c r="AS692" s="2" t="str">
        <f t="shared" si="83"/>
        <v/>
      </c>
      <c r="AT692" s="2" t="str">
        <f>IF(AR692="","",IF(AND(H692&gt;='Intersection Mileposts'!$F$5,H692&lt;='Intersection Mileposts'!$G$5),"Y",IF(AND(H692&gt;='Intersection Mileposts'!$F$6,H692&lt;='Intersection Mileposts'!$G$6),"Y",IF(AND(H692&gt;='Intersection Mileposts'!$F$7,H692&lt;='Intersection Mileposts'!$G$7),"Y",IF(AND(H692&gt;='Intersection Mileposts'!$F$8,H692&lt;='Intersection Mileposts'!$G$8),"Y",IF(AND(H692&gt;='Intersection Mileposts'!$F$9,H692&lt;='Intersection Mileposts'!$G$9),"Y",IF(AND(H692&gt;='Intersection Mileposts'!$F$10,H692&lt;='Intersection Mileposts'!$G$10),"Y",IF(AND(H692&gt;='Intersection Mileposts'!$F$11,H692&lt;='Intersection Mileposts'!$G$11),"Y",IF(AND(H692&gt;='Intersection Mileposts'!$F$12,H692&lt;='Intersection Mileposts'!$G$12),"Y",IF(AND(H692&gt;='Intersection Mileposts'!$F$13,H692&lt;='Intersection Mileposts'!$G$13),"Y",IF(AND(H692&gt;='Intersection Mileposts'!$F$14,H692&lt;='Intersection Mileposts'!$G$14),"Y",IF(AND(H692&gt;='Intersection Mileposts'!$F$15,H692&lt;='Intersection Mileposts'!$G$15),"Y",IF(AND(H692&gt;='Intersection Mileposts'!$F$16,H692&lt;='Intersection Mileposts'!$G$16),"Y",IF(AND(H692&gt;='Intersection Mileposts'!$F$17,H692&lt;='Intersection Mileposts'!$G$17),"Y",IF(AND(H692&gt;='Intersection Mileposts'!$F$18,H692&lt;='Intersection Mileposts'!$G$18),"Y",IF(AND(H692&gt;='Intersection Mileposts'!$F$19,H692&lt;='Intersection Mileposts'!$G$19),"Y",IF(AND(H692&gt;='Intersection Mileposts'!$F$20,H692&lt;='Intersection Mileposts'!$G$20),"Y",IF(AND(H692&gt;='Intersection Mileposts'!$F$21,H692&lt;='Intersection Mileposts'!$G$21),"Y",IF(AND(H692&gt;='Intersection Mileposts'!$F$22,H692&lt;='Intersection Mileposts'!$G$22),"Y",IF(AND(H692&gt;='Intersection Mileposts'!$F$23,H692&lt;='Intersection Mileposts'!$G$23),"Y",IF(AND(H692&gt;='Intersection Mileposts'!$F$24,H692&lt;='Intersection Mileposts'!$G$24),"Y",IF(AND(H692&gt;='Intersection Mileposts'!$F$25,H692&lt;='Intersection Mileposts'!$G$25),"Y",IF(AND(H692&gt;='Intersection Mileposts'!$F$26,H692&lt;='Intersection Mileposts'!$G$26),"Y",IF(AND(H692&gt;='Intersection Mileposts'!$F$27,H692&lt;='Intersection Mileposts'!$G$27),"Y",IF(AND(H692&gt;='Intersection Mileposts'!$F$28,H692&lt;='Intersection Mileposts'!$G$28),"Y",IF(AND(H692&gt;='Intersection Mileposts'!$F$29,H692&lt;='Intersection Mileposts'!$G$29),"Y", IF(AND(H692&gt;='Intersection Mileposts'!$F$30,H692&lt;='Intersection Mileposts'!$G$30),"Y",IF(AND(H692&gt;='Intersection Mileposts'!$F$31,H692&lt;='Intersection Mileposts'!$G$31),"Y",IF(AND(H692&gt;='Intersection Mileposts'!$F$32,H692&lt;='Intersection Mileposts'!$G$32),"Y",IF(AND(H692&gt;='Intersection Mileposts'!$F$33,H692&lt;='Intersection Mileposts'!$G$33),"Y",IF(AND(H692&gt;='Intersection Mileposts'!$F$34,H692&lt;='Intersection Mileposts'!$G$34),"Y",IF(AND(H692&gt;='Intersection Mileposts'!$F$35,H692&lt;='Intersection Mileposts'!$G$35),"Y",IF(AND(H692&gt;='Intersection Mileposts'!$F$36,H692&lt;='Intersection Mileposts'!$G$36),"Y",IF(AND(H692&gt;='Intersection Mileposts'!$F$37,H692&lt;='Intersection Mileposts'!$G$37),"Y",IF(AND(H692&gt;='Intersection Mileposts'!$F$38,H692&lt;='Intersection Mileposts'!$G$38),"Y",IF(AND(H692&gt;='Intersection Mileposts'!$F$39,H692&lt;='Intersection Mileposts'!$G$39),"Y","N"))))))))))))))))))))))))))))))))))))</f>
        <v/>
      </c>
    </row>
    <row r="693" spans="1:46" x14ac:dyDescent="0.35">
      <c r="A693" s="271"/>
      <c r="B693" s="269"/>
      <c r="C693" s="270"/>
      <c r="D693" s="270"/>
      <c r="E693" s="270"/>
      <c r="F693" s="270"/>
      <c r="G693" s="272"/>
      <c r="H693" s="273"/>
      <c r="I693" s="271"/>
      <c r="J693" s="268"/>
      <c r="K693" s="268"/>
      <c r="L693" s="274"/>
      <c r="M693" s="275"/>
      <c r="N693" s="276"/>
      <c r="P693" s="291" t="str">
        <f>IF(R693 = "", "", COUNT($R$4:R693))</f>
        <v/>
      </c>
      <c r="Q693" s="291" t="str">
        <f t="shared" si="81"/>
        <v/>
      </c>
      <c r="R693" s="292" t="str">
        <f t="shared" si="82"/>
        <v/>
      </c>
      <c r="S693" s="293" t="str">
        <f t="shared" si="84"/>
        <v/>
      </c>
      <c r="T693" s="294" t="str">
        <f t="shared" si="85"/>
        <v/>
      </c>
      <c r="U693" s="295" t="str">
        <f t="shared" si="86"/>
        <v/>
      </c>
      <c r="V693" s="296" t="str">
        <f t="shared" si="87"/>
        <v/>
      </c>
      <c r="W693" s="8"/>
      <c r="AR693" s="2" t="str">
        <f t="shared" si="88"/>
        <v/>
      </c>
      <c r="AS693" s="2" t="str">
        <f t="shared" si="83"/>
        <v/>
      </c>
      <c r="AT693" s="2" t="str">
        <f>IF(AR693="","",IF(AND(H693&gt;='Intersection Mileposts'!$F$5,H693&lt;='Intersection Mileposts'!$G$5),"Y",IF(AND(H693&gt;='Intersection Mileposts'!$F$6,H693&lt;='Intersection Mileposts'!$G$6),"Y",IF(AND(H693&gt;='Intersection Mileposts'!$F$7,H693&lt;='Intersection Mileposts'!$G$7),"Y",IF(AND(H693&gt;='Intersection Mileposts'!$F$8,H693&lt;='Intersection Mileposts'!$G$8),"Y",IF(AND(H693&gt;='Intersection Mileposts'!$F$9,H693&lt;='Intersection Mileposts'!$G$9),"Y",IF(AND(H693&gt;='Intersection Mileposts'!$F$10,H693&lt;='Intersection Mileposts'!$G$10),"Y",IF(AND(H693&gt;='Intersection Mileposts'!$F$11,H693&lt;='Intersection Mileposts'!$G$11),"Y",IF(AND(H693&gt;='Intersection Mileposts'!$F$12,H693&lt;='Intersection Mileposts'!$G$12),"Y",IF(AND(H693&gt;='Intersection Mileposts'!$F$13,H693&lt;='Intersection Mileposts'!$G$13),"Y",IF(AND(H693&gt;='Intersection Mileposts'!$F$14,H693&lt;='Intersection Mileposts'!$G$14),"Y",IF(AND(H693&gt;='Intersection Mileposts'!$F$15,H693&lt;='Intersection Mileposts'!$G$15),"Y",IF(AND(H693&gt;='Intersection Mileposts'!$F$16,H693&lt;='Intersection Mileposts'!$G$16),"Y",IF(AND(H693&gt;='Intersection Mileposts'!$F$17,H693&lt;='Intersection Mileposts'!$G$17),"Y",IF(AND(H693&gt;='Intersection Mileposts'!$F$18,H693&lt;='Intersection Mileposts'!$G$18),"Y",IF(AND(H693&gt;='Intersection Mileposts'!$F$19,H693&lt;='Intersection Mileposts'!$G$19),"Y",IF(AND(H693&gt;='Intersection Mileposts'!$F$20,H693&lt;='Intersection Mileposts'!$G$20),"Y",IF(AND(H693&gt;='Intersection Mileposts'!$F$21,H693&lt;='Intersection Mileposts'!$G$21),"Y",IF(AND(H693&gt;='Intersection Mileposts'!$F$22,H693&lt;='Intersection Mileposts'!$G$22),"Y",IF(AND(H693&gt;='Intersection Mileposts'!$F$23,H693&lt;='Intersection Mileposts'!$G$23),"Y",IF(AND(H693&gt;='Intersection Mileposts'!$F$24,H693&lt;='Intersection Mileposts'!$G$24),"Y",IF(AND(H693&gt;='Intersection Mileposts'!$F$25,H693&lt;='Intersection Mileposts'!$G$25),"Y",IF(AND(H693&gt;='Intersection Mileposts'!$F$26,H693&lt;='Intersection Mileposts'!$G$26),"Y",IF(AND(H693&gt;='Intersection Mileposts'!$F$27,H693&lt;='Intersection Mileposts'!$G$27),"Y",IF(AND(H693&gt;='Intersection Mileposts'!$F$28,H693&lt;='Intersection Mileposts'!$G$28),"Y",IF(AND(H693&gt;='Intersection Mileposts'!$F$29,H693&lt;='Intersection Mileposts'!$G$29),"Y", IF(AND(H693&gt;='Intersection Mileposts'!$F$30,H693&lt;='Intersection Mileposts'!$G$30),"Y",IF(AND(H693&gt;='Intersection Mileposts'!$F$31,H693&lt;='Intersection Mileposts'!$G$31),"Y",IF(AND(H693&gt;='Intersection Mileposts'!$F$32,H693&lt;='Intersection Mileposts'!$G$32),"Y",IF(AND(H693&gt;='Intersection Mileposts'!$F$33,H693&lt;='Intersection Mileposts'!$G$33),"Y",IF(AND(H693&gt;='Intersection Mileposts'!$F$34,H693&lt;='Intersection Mileposts'!$G$34),"Y",IF(AND(H693&gt;='Intersection Mileposts'!$F$35,H693&lt;='Intersection Mileposts'!$G$35),"Y",IF(AND(H693&gt;='Intersection Mileposts'!$F$36,H693&lt;='Intersection Mileposts'!$G$36),"Y",IF(AND(H693&gt;='Intersection Mileposts'!$F$37,H693&lt;='Intersection Mileposts'!$G$37),"Y",IF(AND(H693&gt;='Intersection Mileposts'!$F$38,H693&lt;='Intersection Mileposts'!$G$38),"Y",IF(AND(H693&gt;='Intersection Mileposts'!$F$39,H693&lt;='Intersection Mileposts'!$G$39),"Y","N"))))))))))))))))))))))))))))))))))))</f>
        <v/>
      </c>
    </row>
    <row r="694" spans="1:46" x14ac:dyDescent="0.35">
      <c r="A694" s="271"/>
      <c r="B694" s="269"/>
      <c r="C694" s="270"/>
      <c r="D694" s="270"/>
      <c r="E694" s="270"/>
      <c r="F694" s="270"/>
      <c r="G694" s="272"/>
      <c r="H694" s="273"/>
      <c r="I694" s="271"/>
      <c r="J694" s="268"/>
      <c r="K694" s="268"/>
      <c r="L694" s="274"/>
      <c r="M694" s="275"/>
      <c r="N694" s="276"/>
      <c r="P694" s="291" t="str">
        <f>IF(R694 = "", "", COUNT($R$4:R694))</f>
        <v/>
      </c>
      <c r="Q694" s="291" t="str">
        <f t="shared" si="81"/>
        <v/>
      </c>
      <c r="R694" s="292" t="str">
        <f t="shared" si="82"/>
        <v/>
      </c>
      <c r="S694" s="293" t="str">
        <f t="shared" si="84"/>
        <v/>
      </c>
      <c r="T694" s="294" t="str">
        <f t="shared" si="85"/>
        <v/>
      </c>
      <c r="U694" s="295" t="str">
        <f t="shared" si="86"/>
        <v/>
      </c>
      <c r="V694" s="296" t="str">
        <f t="shared" si="87"/>
        <v/>
      </c>
      <c r="W694" s="8"/>
      <c r="AR694" s="2" t="str">
        <f t="shared" si="88"/>
        <v/>
      </c>
      <c r="AS694" s="2" t="str">
        <f t="shared" si="83"/>
        <v/>
      </c>
      <c r="AT694" s="2" t="str">
        <f>IF(AR694="","",IF(AND(H694&gt;='Intersection Mileposts'!$F$5,H694&lt;='Intersection Mileposts'!$G$5),"Y",IF(AND(H694&gt;='Intersection Mileposts'!$F$6,H694&lt;='Intersection Mileposts'!$G$6),"Y",IF(AND(H694&gt;='Intersection Mileposts'!$F$7,H694&lt;='Intersection Mileposts'!$G$7),"Y",IF(AND(H694&gt;='Intersection Mileposts'!$F$8,H694&lt;='Intersection Mileposts'!$G$8),"Y",IF(AND(H694&gt;='Intersection Mileposts'!$F$9,H694&lt;='Intersection Mileposts'!$G$9),"Y",IF(AND(H694&gt;='Intersection Mileposts'!$F$10,H694&lt;='Intersection Mileposts'!$G$10),"Y",IF(AND(H694&gt;='Intersection Mileposts'!$F$11,H694&lt;='Intersection Mileposts'!$G$11),"Y",IF(AND(H694&gt;='Intersection Mileposts'!$F$12,H694&lt;='Intersection Mileposts'!$G$12),"Y",IF(AND(H694&gt;='Intersection Mileposts'!$F$13,H694&lt;='Intersection Mileposts'!$G$13),"Y",IF(AND(H694&gt;='Intersection Mileposts'!$F$14,H694&lt;='Intersection Mileposts'!$G$14),"Y",IF(AND(H694&gt;='Intersection Mileposts'!$F$15,H694&lt;='Intersection Mileposts'!$G$15),"Y",IF(AND(H694&gt;='Intersection Mileposts'!$F$16,H694&lt;='Intersection Mileposts'!$G$16),"Y",IF(AND(H694&gt;='Intersection Mileposts'!$F$17,H694&lt;='Intersection Mileposts'!$G$17),"Y",IF(AND(H694&gt;='Intersection Mileposts'!$F$18,H694&lt;='Intersection Mileposts'!$G$18),"Y",IF(AND(H694&gt;='Intersection Mileposts'!$F$19,H694&lt;='Intersection Mileposts'!$G$19),"Y",IF(AND(H694&gt;='Intersection Mileposts'!$F$20,H694&lt;='Intersection Mileposts'!$G$20),"Y",IF(AND(H694&gt;='Intersection Mileposts'!$F$21,H694&lt;='Intersection Mileposts'!$G$21),"Y",IF(AND(H694&gt;='Intersection Mileposts'!$F$22,H694&lt;='Intersection Mileposts'!$G$22),"Y",IF(AND(H694&gt;='Intersection Mileposts'!$F$23,H694&lt;='Intersection Mileposts'!$G$23),"Y",IF(AND(H694&gt;='Intersection Mileposts'!$F$24,H694&lt;='Intersection Mileposts'!$G$24),"Y",IF(AND(H694&gt;='Intersection Mileposts'!$F$25,H694&lt;='Intersection Mileposts'!$G$25),"Y",IF(AND(H694&gt;='Intersection Mileposts'!$F$26,H694&lt;='Intersection Mileposts'!$G$26),"Y",IF(AND(H694&gt;='Intersection Mileposts'!$F$27,H694&lt;='Intersection Mileposts'!$G$27),"Y",IF(AND(H694&gt;='Intersection Mileposts'!$F$28,H694&lt;='Intersection Mileposts'!$G$28),"Y",IF(AND(H694&gt;='Intersection Mileposts'!$F$29,H694&lt;='Intersection Mileposts'!$G$29),"Y", IF(AND(H694&gt;='Intersection Mileposts'!$F$30,H694&lt;='Intersection Mileposts'!$G$30),"Y",IF(AND(H694&gt;='Intersection Mileposts'!$F$31,H694&lt;='Intersection Mileposts'!$G$31),"Y",IF(AND(H694&gt;='Intersection Mileposts'!$F$32,H694&lt;='Intersection Mileposts'!$G$32),"Y",IF(AND(H694&gt;='Intersection Mileposts'!$F$33,H694&lt;='Intersection Mileposts'!$G$33),"Y",IF(AND(H694&gt;='Intersection Mileposts'!$F$34,H694&lt;='Intersection Mileposts'!$G$34),"Y",IF(AND(H694&gt;='Intersection Mileposts'!$F$35,H694&lt;='Intersection Mileposts'!$G$35),"Y",IF(AND(H694&gt;='Intersection Mileposts'!$F$36,H694&lt;='Intersection Mileposts'!$G$36),"Y",IF(AND(H694&gt;='Intersection Mileposts'!$F$37,H694&lt;='Intersection Mileposts'!$G$37),"Y",IF(AND(H694&gt;='Intersection Mileposts'!$F$38,H694&lt;='Intersection Mileposts'!$G$38),"Y",IF(AND(H694&gt;='Intersection Mileposts'!$F$39,H694&lt;='Intersection Mileposts'!$G$39),"Y","N"))))))))))))))))))))))))))))))))))))</f>
        <v/>
      </c>
    </row>
    <row r="695" spans="1:46" x14ac:dyDescent="0.35">
      <c r="A695" s="271"/>
      <c r="B695" s="269"/>
      <c r="C695" s="270"/>
      <c r="D695" s="270"/>
      <c r="E695" s="270"/>
      <c r="F695" s="270"/>
      <c r="G695" s="272"/>
      <c r="H695" s="273"/>
      <c r="I695" s="271"/>
      <c r="J695" s="268"/>
      <c r="K695" s="268"/>
      <c r="L695" s="274"/>
      <c r="M695" s="275"/>
      <c r="N695" s="276"/>
      <c r="P695" s="291" t="str">
        <f>IF(R695 = "", "", COUNT($R$4:R695))</f>
        <v/>
      </c>
      <c r="Q695" s="291" t="str">
        <f t="shared" si="81"/>
        <v/>
      </c>
      <c r="R695" s="292" t="str">
        <f t="shared" si="82"/>
        <v/>
      </c>
      <c r="S695" s="293" t="str">
        <f t="shared" si="84"/>
        <v/>
      </c>
      <c r="T695" s="294" t="str">
        <f t="shared" si="85"/>
        <v/>
      </c>
      <c r="U695" s="295" t="str">
        <f t="shared" si="86"/>
        <v/>
      </c>
      <c r="V695" s="296" t="str">
        <f t="shared" si="87"/>
        <v/>
      </c>
      <c r="W695" s="8"/>
      <c r="AR695" s="2" t="str">
        <f t="shared" si="88"/>
        <v/>
      </c>
      <c r="AS695" s="2" t="str">
        <f t="shared" si="83"/>
        <v/>
      </c>
      <c r="AT695" s="2" t="str">
        <f>IF(AR695="","",IF(AND(H695&gt;='Intersection Mileposts'!$F$5,H695&lt;='Intersection Mileposts'!$G$5),"Y",IF(AND(H695&gt;='Intersection Mileposts'!$F$6,H695&lt;='Intersection Mileposts'!$G$6),"Y",IF(AND(H695&gt;='Intersection Mileposts'!$F$7,H695&lt;='Intersection Mileposts'!$G$7),"Y",IF(AND(H695&gt;='Intersection Mileposts'!$F$8,H695&lt;='Intersection Mileposts'!$G$8),"Y",IF(AND(H695&gt;='Intersection Mileposts'!$F$9,H695&lt;='Intersection Mileposts'!$G$9),"Y",IF(AND(H695&gt;='Intersection Mileposts'!$F$10,H695&lt;='Intersection Mileposts'!$G$10),"Y",IF(AND(H695&gt;='Intersection Mileposts'!$F$11,H695&lt;='Intersection Mileposts'!$G$11),"Y",IF(AND(H695&gt;='Intersection Mileposts'!$F$12,H695&lt;='Intersection Mileposts'!$G$12),"Y",IF(AND(H695&gt;='Intersection Mileposts'!$F$13,H695&lt;='Intersection Mileposts'!$G$13),"Y",IF(AND(H695&gt;='Intersection Mileposts'!$F$14,H695&lt;='Intersection Mileposts'!$G$14),"Y",IF(AND(H695&gt;='Intersection Mileposts'!$F$15,H695&lt;='Intersection Mileposts'!$G$15),"Y",IF(AND(H695&gt;='Intersection Mileposts'!$F$16,H695&lt;='Intersection Mileposts'!$G$16),"Y",IF(AND(H695&gt;='Intersection Mileposts'!$F$17,H695&lt;='Intersection Mileposts'!$G$17),"Y",IF(AND(H695&gt;='Intersection Mileposts'!$F$18,H695&lt;='Intersection Mileposts'!$G$18),"Y",IF(AND(H695&gt;='Intersection Mileposts'!$F$19,H695&lt;='Intersection Mileposts'!$G$19),"Y",IF(AND(H695&gt;='Intersection Mileposts'!$F$20,H695&lt;='Intersection Mileposts'!$G$20),"Y",IF(AND(H695&gt;='Intersection Mileposts'!$F$21,H695&lt;='Intersection Mileposts'!$G$21),"Y",IF(AND(H695&gt;='Intersection Mileposts'!$F$22,H695&lt;='Intersection Mileposts'!$G$22),"Y",IF(AND(H695&gt;='Intersection Mileposts'!$F$23,H695&lt;='Intersection Mileposts'!$G$23),"Y",IF(AND(H695&gt;='Intersection Mileposts'!$F$24,H695&lt;='Intersection Mileposts'!$G$24),"Y",IF(AND(H695&gt;='Intersection Mileposts'!$F$25,H695&lt;='Intersection Mileposts'!$G$25),"Y",IF(AND(H695&gt;='Intersection Mileposts'!$F$26,H695&lt;='Intersection Mileposts'!$G$26),"Y",IF(AND(H695&gt;='Intersection Mileposts'!$F$27,H695&lt;='Intersection Mileposts'!$G$27),"Y",IF(AND(H695&gt;='Intersection Mileposts'!$F$28,H695&lt;='Intersection Mileposts'!$G$28),"Y",IF(AND(H695&gt;='Intersection Mileposts'!$F$29,H695&lt;='Intersection Mileposts'!$G$29),"Y", IF(AND(H695&gt;='Intersection Mileposts'!$F$30,H695&lt;='Intersection Mileposts'!$G$30),"Y",IF(AND(H695&gt;='Intersection Mileposts'!$F$31,H695&lt;='Intersection Mileposts'!$G$31),"Y",IF(AND(H695&gt;='Intersection Mileposts'!$F$32,H695&lt;='Intersection Mileposts'!$G$32),"Y",IF(AND(H695&gt;='Intersection Mileposts'!$F$33,H695&lt;='Intersection Mileposts'!$G$33),"Y",IF(AND(H695&gt;='Intersection Mileposts'!$F$34,H695&lt;='Intersection Mileposts'!$G$34),"Y",IF(AND(H695&gt;='Intersection Mileposts'!$F$35,H695&lt;='Intersection Mileposts'!$G$35),"Y",IF(AND(H695&gt;='Intersection Mileposts'!$F$36,H695&lt;='Intersection Mileposts'!$G$36),"Y",IF(AND(H695&gt;='Intersection Mileposts'!$F$37,H695&lt;='Intersection Mileposts'!$G$37),"Y",IF(AND(H695&gt;='Intersection Mileposts'!$F$38,H695&lt;='Intersection Mileposts'!$G$38),"Y",IF(AND(H695&gt;='Intersection Mileposts'!$F$39,H695&lt;='Intersection Mileposts'!$G$39),"Y","N"))))))))))))))))))))))))))))))))))))</f>
        <v/>
      </c>
    </row>
    <row r="696" spans="1:46" x14ac:dyDescent="0.35">
      <c r="A696" s="271"/>
      <c r="B696" s="269"/>
      <c r="C696" s="270"/>
      <c r="D696" s="270"/>
      <c r="E696" s="270"/>
      <c r="F696" s="270"/>
      <c r="G696" s="272"/>
      <c r="H696" s="273"/>
      <c r="I696" s="271"/>
      <c r="J696" s="268"/>
      <c r="K696" s="268"/>
      <c r="L696" s="274"/>
      <c r="M696" s="275"/>
      <c r="N696" s="276"/>
      <c r="P696" s="291" t="str">
        <f>IF(R696 = "", "", COUNT($R$4:R696))</f>
        <v/>
      </c>
      <c r="Q696" s="291" t="str">
        <f t="shared" si="81"/>
        <v/>
      </c>
      <c r="R696" s="292" t="str">
        <f t="shared" si="82"/>
        <v/>
      </c>
      <c r="S696" s="293" t="str">
        <f t="shared" si="84"/>
        <v/>
      </c>
      <c r="T696" s="294" t="str">
        <f t="shared" si="85"/>
        <v/>
      </c>
      <c r="U696" s="295" t="str">
        <f t="shared" si="86"/>
        <v/>
      </c>
      <c r="V696" s="296" t="str">
        <f t="shared" si="87"/>
        <v/>
      </c>
      <c r="W696" s="8"/>
      <c r="AR696" s="2" t="str">
        <f t="shared" si="88"/>
        <v/>
      </c>
      <c r="AS696" s="2" t="str">
        <f t="shared" si="83"/>
        <v/>
      </c>
      <c r="AT696" s="2" t="str">
        <f>IF(AR696="","",IF(AND(H696&gt;='Intersection Mileposts'!$F$5,H696&lt;='Intersection Mileposts'!$G$5),"Y",IF(AND(H696&gt;='Intersection Mileposts'!$F$6,H696&lt;='Intersection Mileposts'!$G$6),"Y",IF(AND(H696&gt;='Intersection Mileposts'!$F$7,H696&lt;='Intersection Mileposts'!$G$7),"Y",IF(AND(H696&gt;='Intersection Mileposts'!$F$8,H696&lt;='Intersection Mileposts'!$G$8),"Y",IF(AND(H696&gt;='Intersection Mileposts'!$F$9,H696&lt;='Intersection Mileposts'!$G$9),"Y",IF(AND(H696&gt;='Intersection Mileposts'!$F$10,H696&lt;='Intersection Mileposts'!$G$10),"Y",IF(AND(H696&gt;='Intersection Mileposts'!$F$11,H696&lt;='Intersection Mileposts'!$G$11),"Y",IF(AND(H696&gt;='Intersection Mileposts'!$F$12,H696&lt;='Intersection Mileposts'!$G$12),"Y",IF(AND(H696&gt;='Intersection Mileposts'!$F$13,H696&lt;='Intersection Mileposts'!$G$13),"Y",IF(AND(H696&gt;='Intersection Mileposts'!$F$14,H696&lt;='Intersection Mileposts'!$G$14),"Y",IF(AND(H696&gt;='Intersection Mileposts'!$F$15,H696&lt;='Intersection Mileposts'!$G$15),"Y",IF(AND(H696&gt;='Intersection Mileposts'!$F$16,H696&lt;='Intersection Mileposts'!$G$16),"Y",IF(AND(H696&gt;='Intersection Mileposts'!$F$17,H696&lt;='Intersection Mileposts'!$G$17),"Y",IF(AND(H696&gt;='Intersection Mileposts'!$F$18,H696&lt;='Intersection Mileposts'!$G$18),"Y",IF(AND(H696&gt;='Intersection Mileposts'!$F$19,H696&lt;='Intersection Mileposts'!$G$19),"Y",IF(AND(H696&gt;='Intersection Mileposts'!$F$20,H696&lt;='Intersection Mileposts'!$G$20),"Y",IF(AND(H696&gt;='Intersection Mileposts'!$F$21,H696&lt;='Intersection Mileposts'!$G$21),"Y",IF(AND(H696&gt;='Intersection Mileposts'!$F$22,H696&lt;='Intersection Mileposts'!$G$22),"Y",IF(AND(H696&gt;='Intersection Mileposts'!$F$23,H696&lt;='Intersection Mileposts'!$G$23),"Y",IF(AND(H696&gt;='Intersection Mileposts'!$F$24,H696&lt;='Intersection Mileposts'!$G$24),"Y",IF(AND(H696&gt;='Intersection Mileposts'!$F$25,H696&lt;='Intersection Mileposts'!$G$25),"Y",IF(AND(H696&gt;='Intersection Mileposts'!$F$26,H696&lt;='Intersection Mileposts'!$G$26),"Y",IF(AND(H696&gt;='Intersection Mileposts'!$F$27,H696&lt;='Intersection Mileposts'!$G$27),"Y",IF(AND(H696&gt;='Intersection Mileposts'!$F$28,H696&lt;='Intersection Mileposts'!$G$28),"Y",IF(AND(H696&gt;='Intersection Mileposts'!$F$29,H696&lt;='Intersection Mileposts'!$G$29),"Y", IF(AND(H696&gt;='Intersection Mileposts'!$F$30,H696&lt;='Intersection Mileposts'!$G$30),"Y",IF(AND(H696&gt;='Intersection Mileposts'!$F$31,H696&lt;='Intersection Mileposts'!$G$31),"Y",IF(AND(H696&gt;='Intersection Mileposts'!$F$32,H696&lt;='Intersection Mileposts'!$G$32),"Y",IF(AND(H696&gt;='Intersection Mileposts'!$F$33,H696&lt;='Intersection Mileposts'!$G$33),"Y",IF(AND(H696&gt;='Intersection Mileposts'!$F$34,H696&lt;='Intersection Mileposts'!$G$34),"Y",IF(AND(H696&gt;='Intersection Mileposts'!$F$35,H696&lt;='Intersection Mileposts'!$G$35),"Y",IF(AND(H696&gt;='Intersection Mileposts'!$F$36,H696&lt;='Intersection Mileposts'!$G$36),"Y",IF(AND(H696&gt;='Intersection Mileposts'!$F$37,H696&lt;='Intersection Mileposts'!$G$37),"Y",IF(AND(H696&gt;='Intersection Mileposts'!$F$38,H696&lt;='Intersection Mileposts'!$G$38),"Y",IF(AND(H696&gt;='Intersection Mileposts'!$F$39,H696&lt;='Intersection Mileposts'!$G$39),"Y","N"))))))))))))))))))))))))))))))))))))</f>
        <v/>
      </c>
    </row>
    <row r="697" spans="1:46" x14ac:dyDescent="0.35">
      <c r="A697" s="271"/>
      <c r="B697" s="269"/>
      <c r="C697" s="270"/>
      <c r="D697" s="270"/>
      <c r="E697" s="270"/>
      <c r="F697" s="270"/>
      <c r="G697" s="272"/>
      <c r="H697" s="273"/>
      <c r="I697" s="271"/>
      <c r="J697" s="268"/>
      <c r="K697" s="268"/>
      <c r="L697" s="274"/>
      <c r="M697" s="275"/>
      <c r="N697" s="276"/>
      <c r="P697" s="291" t="str">
        <f>IF(R697 = "", "", COUNT($R$4:R697))</f>
        <v/>
      </c>
      <c r="Q697" s="291" t="str">
        <f t="shared" si="81"/>
        <v/>
      </c>
      <c r="R697" s="292" t="str">
        <f t="shared" si="82"/>
        <v/>
      </c>
      <c r="S697" s="293" t="str">
        <f t="shared" si="84"/>
        <v/>
      </c>
      <c r="T697" s="294" t="str">
        <f t="shared" si="85"/>
        <v/>
      </c>
      <c r="U697" s="295" t="str">
        <f t="shared" si="86"/>
        <v/>
      </c>
      <c r="V697" s="296" t="str">
        <f t="shared" si="87"/>
        <v/>
      </c>
      <c r="W697" s="8"/>
      <c r="AR697" s="2" t="str">
        <f t="shared" si="88"/>
        <v/>
      </c>
      <c r="AS697" s="2" t="str">
        <f t="shared" si="83"/>
        <v/>
      </c>
      <c r="AT697" s="2" t="str">
        <f>IF(AR697="","",IF(AND(H697&gt;='Intersection Mileposts'!$F$5,H697&lt;='Intersection Mileposts'!$G$5),"Y",IF(AND(H697&gt;='Intersection Mileposts'!$F$6,H697&lt;='Intersection Mileposts'!$G$6),"Y",IF(AND(H697&gt;='Intersection Mileposts'!$F$7,H697&lt;='Intersection Mileposts'!$G$7),"Y",IF(AND(H697&gt;='Intersection Mileposts'!$F$8,H697&lt;='Intersection Mileposts'!$G$8),"Y",IF(AND(H697&gt;='Intersection Mileposts'!$F$9,H697&lt;='Intersection Mileposts'!$G$9),"Y",IF(AND(H697&gt;='Intersection Mileposts'!$F$10,H697&lt;='Intersection Mileposts'!$G$10),"Y",IF(AND(H697&gt;='Intersection Mileposts'!$F$11,H697&lt;='Intersection Mileposts'!$G$11),"Y",IF(AND(H697&gt;='Intersection Mileposts'!$F$12,H697&lt;='Intersection Mileposts'!$G$12),"Y",IF(AND(H697&gt;='Intersection Mileposts'!$F$13,H697&lt;='Intersection Mileposts'!$G$13),"Y",IF(AND(H697&gt;='Intersection Mileposts'!$F$14,H697&lt;='Intersection Mileposts'!$G$14),"Y",IF(AND(H697&gt;='Intersection Mileposts'!$F$15,H697&lt;='Intersection Mileposts'!$G$15),"Y",IF(AND(H697&gt;='Intersection Mileposts'!$F$16,H697&lt;='Intersection Mileposts'!$G$16),"Y",IF(AND(H697&gt;='Intersection Mileposts'!$F$17,H697&lt;='Intersection Mileposts'!$G$17),"Y",IF(AND(H697&gt;='Intersection Mileposts'!$F$18,H697&lt;='Intersection Mileposts'!$G$18),"Y",IF(AND(H697&gt;='Intersection Mileposts'!$F$19,H697&lt;='Intersection Mileposts'!$G$19),"Y",IF(AND(H697&gt;='Intersection Mileposts'!$F$20,H697&lt;='Intersection Mileposts'!$G$20),"Y",IF(AND(H697&gt;='Intersection Mileposts'!$F$21,H697&lt;='Intersection Mileposts'!$G$21),"Y",IF(AND(H697&gt;='Intersection Mileposts'!$F$22,H697&lt;='Intersection Mileposts'!$G$22),"Y",IF(AND(H697&gt;='Intersection Mileposts'!$F$23,H697&lt;='Intersection Mileposts'!$G$23),"Y",IF(AND(H697&gt;='Intersection Mileposts'!$F$24,H697&lt;='Intersection Mileposts'!$G$24),"Y",IF(AND(H697&gt;='Intersection Mileposts'!$F$25,H697&lt;='Intersection Mileposts'!$G$25),"Y",IF(AND(H697&gt;='Intersection Mileposts'!$F$26,H697&lt;='Intersection Mileposts'!$G$26),"Y",IF(AND(H697&gt;='Intersection Mileposts'!$F$27,H697&lt;='Intersection Mileposts'!$G$27),"Y",IF(AND(H697&gt;='Intersection Mileposts'!$F$28,H697&lt;='Intersection Mileposts'!$G$28),"Y",IF(AND(H697&gt;='Intersection Mileposts'!$F$29,H697&lt;='Intersection Mileposts'!$G$29),"Y", IF(AND(H697&gt;='Intersection Mileposts'!$F$30,H697&lt;='Intersection Mileposts'!$G$30),"Y",IF(AND(H697&gt;='Intersection Mileposts'!$F$31,H697&lt;='Intersection Mileposts'!$G$31),"Y",IF(AND(H697&gt;='Intersection Mileposts'!$F$32,H697&lt;='Intersection Mileposts'!$G$32),"Y",IF(AND(H697&gt;='Intersection Mileposts'!$F$33,H697&lt;='Intersection Mileposts'!$G$33),"Y",IF(AND(H697&gt;='Intersection Mileposts'!$F$34,H697&lt;='Intersection Mileposts'!$G$34),"Y",IF(AND(H697&gt;='Intersection Mileposts'!$F$35,H697&lt;='Intersection Mileposts'!$G$35),"Y",IF(AND(H697&gt;='Intersection Mileposts'!$F$36,H697&lt;='Intersection Mileposts'!$G$36),"Y",IF(AND(H697&gt;='Intersection Mileposts'!$F$37,H697&lt;='Intersection Mileposts'!$G$37),"Y",IF(AND(H697&gt;='Intersection Mileposts'!$F$38,H697&lt;='Intersection Mileposts'!$G$38),"Y",IF(AND(H697&gt;='Intersection Mileposts'!$F$39,H697&lt;='Intersection Mileposts'!$G$39),"Y","N"))))))))))))))))))))))))))))))))))))</f>
        <v/>
      </c>
    </row>
    <row r="698" spans="1:46" x14ac:dyDescent="0.35">
      <c r="A698" s="271"/>
      <c r="B698" s="269"/>
      <c r="C698" s="270"/>
      <c r="D698" s="270"/>
      <c r="E698" s="270"/>
      <c r="F698" s="270"/>
      <c r="G698" s="272"/>
      <c r="H698" s="273"/>
      <c r="I698" s="271"/>
      <c r="J698" s="268"/>
      <c r="K698" s="268"/>
      <c r="L698" s="274"/>
      <c r="M698" s="275"/>
      <c r="N698" s="276"/>
      <c r="P698" s="291" t="str">
        <f>IF(R698 = "", "", COUNT($R$4:R698))</f>
        <v/>
      </c>
      <c r="Q698" s="291" t="str">
        <f t="shared" si="81"/>
        <v/>
      </c>
      <c r="R698" s="292" t="str">
        <f t="shared" si="82"/>
        <v/>
      </c>
      <c r="S698" s="293" t="str">
        <f t="shared" si="84"/>
        <v/>
      </c>
      <c r="T698" s="294" t="str">
        <f t="shared" si="85"/>
        <v/>
      </c>
      <c r="U698" s="295" t="str">
        <f t="shared" si="86"/>
        <v/>
      </c>
      <c r="V698" s="296" t="str">
        <f t="shared" si="87"/>
        <v/>
      </c>
      <c r="W698" s="8"/>
      <c r="AR698" s="2" t="str">
        <f t="shared" si="88"/>
        <v/>
      </c>
      <c r="AS698" s="2" t="str">
        <f t="shared" si="83"/>
        <v/>
      </c>
      <c r="AT698" s="2" t="str">
        <f>IF(AR698="","",IF(AND(H698&gt;='Intersection Mileposts'!$F$5,H698&lt;='Intersection Mileposts'!$G$5),"Y",IF(AND(H698&gt;='Intersection Mileposts'!$F$6,H698&lt;='Intersection Mileposts'!$G$6),"Y",IF(AND(H698&gt;='Intersection Mileposts'!$F$7,H698&lt;='Intersection Mileposts'!$G$7),"Y",IF(AND(H698&gt;='Intersection Mileposts'!$F$8,H698&lt;='Intersection Mileposts'!$G$8),"Y",IF(AND(H698&gt;='Intersection Mileposts'!$F$9,H698&lt;='Intersection Mileposts'!$G$9),"Y",IF(AND(H698&gt;='Intersection Mileposts'!$F$10,H698&lt;='Intersection Mileposts'!$G$10),"Y",IF(AND(H698&gt;='Intersection Mileposts'!$F$11,H698&lt;='Intersection Mileposts'!$G$11),"Y",IF(AND(H698&gt;='Intersection Mileposts'!$F$12,H698&lt;='Intersection Mileposts'!$G$12),"Y",IF(AND(H698&gt;='Intersection Mileposts'!$F$13,H698&lt;='Intersection Mileposts'!$G$13),"Y",IF(AND(H698&gt;='Intersection Mileposts'!$F$14,H698&lt;='Intersection Mileposts'!$G$14),"Y",IF(AND(H698&gt;='Intersection Mileposts'!$F$15,H698&lt;='Intersection Mileposts'!$G$15),"Y",IF(AND(H698&gt;='Intersection Mileposts'!$F$16,H698&lt;='Intersection Mileposts'!$G$16),"Y",IF(AND(H698&gt;='Intersection Mileposts'!$F$17,H698&lt;='Intersection Mileposts'!$G$17),"Y",IF(AND(H698&gt;='Intersection Mileposts'!$F$18,H698&lt;='Intersection Mileposts'!$G$18),"Y",IF(AND(H698&gt;='Intersection Mileposts'!$F$19,H698&lt;='Intersection Mileposts'!$G$19),"Y",IF(AND(H698&gt;='Intersection Mileposts'!$F$20,H698&lt;='Intersection Mileposts'!$G$20),"Y",IF(AND(H698&gt;='Intersection Mileposts'!$F$21,H698&lt;='Intersection Mileposts'!$G$21),"Y",IF(AND(H698&gt;='Intersection Mileposts'!$F$22,H698&lt;='Intersection Mileposts'!$G$22),"Y",IF(AND(H698&gt;='Intersection Mileposts'!$F$23,H698&lt;='Intersection Mileposts'!$G$23),"Y",IF(AND(H698&gt;='Intersection Mileposts'!$F$24,H698&lt;='Intersection Mileposts'!$G$24),"Y",IF(AND(H698&gt;='Intersection Mileposts'!$F$25,H698&lt;='Intersection Mileposts'!$G$25),"Y",IF(AND(H698&gt;='Intersection Mileposts'!$F$26,H698&lt;='Intersection Mileposts'!$G$26),"Y",IF(AND(H698&gt;='Intersection Mileposts'!$F$27,H698&lt;='Intersection Mileposts'!$G$27),"Y",IF(AND(H698&gt;='Intersection Mileposts'!$F$28,H698&lt;='Intersection Mileposts'!$G$28),"Y",IF(AND(H698&gt;='Intersection Mileposts'!$F$29,H698&lt;='Intersection Mileposts'!$G$29),"Y", IF(AND(H698&gt;='Intersection Mileposts'!$F$30,H698&lt;='Intersection Mileposts'!$G$30),"Y",IF(AND(H698&gt;='Intersection Mileposts'!$F$31,H698&lt;='Intersection Mileposts'!$G$31),"Y",IF(AND(H698&gt;='Intersection Mileposts'!$F$32,H698&lt;='Intersection Mileposts'!$G$32),"Y",IF(AND(H698&gt;='Intersection Mileposts'!$F$33,H698&lt;='Intersection Mileposts'!$G$33),"Y",IF(AND(H698&gt;='Intersection Mileposts'!$F$34,H698&lt;='Intersection Mileposts'!$G$34),"Y",IF(AND(H698&gt;='Intersection Mileposts'!$F$35,H698&lt;='Intersection Mileposts'!$G$35),"Y",IF(AND(H698&gt;='Intersection Mileposts'!$F$36,H698&lt;='Intersection Mileposts'!$G$36),"Y",IF(AND(H698&gt;='Intersection Mileposts'!$F$37,H698&lt;='Intersection Mileposts'!$G$37),"Y",IF(AND(H698&gt;='Intersection Mileposts'!$F$38,H698&lt;='Intersection Mileposts'!$G$38),"Y",IF(AND(H698&gt;='Intersection Mileposts'!$F$39,H698&lt;='Intersection Mileposts'!$G$39),"Y","N"))))))))))))))))))))))))))))))))))))</f>
        <v/>
      </c>
    </row>
    <row r="699" spans="1:46" x14ac:dyDescent="0.35">
      <c r="A699" s="271"/>
      <c r="B699" s="269"/>
      <c r="C699" s="270"/>
      <c r="D699" s="270"/>
      <c r="E699" s="270"/>
      <c r="F699" s="270"/>
      <c r="G699" s="272"/>
      <c r="H699" s="273"/>
      <c r="I699" s="271"/>
      <c r="J699" s="268"/>
      <c r="K699" s="268"/>
      <c r="L699" s="274"/>
      <c r="M699" s="275"/>
      <c r="N699" s="276"/>
      <c r="P699" s="291" t="str">
        <f>IF(R699 = "", "", COUNT($R$4:R699))</f>
        <v/>
      </c>
      <c r="Q699" s="291" t="str">
        <f t="shared" si="81"/>
        <v/>
      </c>
      <c r="R699" s="292" t="str">
        <f t="shared" si="82"/>
        <v/>
      </c>
      <c r="S699" s="293" t="str">
        <f t="shared" si="84"/>
        <v/>
      </c>
      <c r="T699" s="294" t="str">
        <f t="shared" si="85"/>
        <v/>
      </c>
      <c r="U699" s="295" t="str">
        <f t="shared" si="86"/>
        <v/>
      </c>
      <c r="V699" s="296" t="str">
        <f t="shared" si="87"/>
        <v/>
      </c>
      <c r="W699" s="8"/>
      <c r="AR699" s="2" t="str">
        <f t="shared" si="88"/>
        <v/>
      </c>
      <c r="AS699" s="2" t="str">
        <f t="shared" si="83"/>
        <v/>
      </c>
      <c r="AT699" s="2" t="str">
        <f>IF(AR699="","",IF(AND(H699&gt;='Intersection Mileposts'!$F$5,H699&lt;='Intersection Mileposts'!$G$5),"Y",IF(AND(H699&gt;='Intersection Mileposts'!$F$6,H699&lt;='Intersection Mileposts'!$G$6),"Y",IF(AND(H699&gt;='Intersection Mileposts'!$F$7,H699&lt;='Intersection Mileposts'!$G$7),"Y",IF(AND(H699&gt;='Intersection Mileposts'!$F$8,H699&lt;='Intersection Mileposts'!$G$8),"Y",IF(AND(H699&gt;='Intersection Mileposts'!$F$9,H699&lt;='Intersection Mileposts'!$G$9),"Y",IF(AND(H699&gt;='Intersection Mileposts'!$F$10,H699&lt;='Intersection Mileposts'!$G$10),"Y",IF(AND(H699&gt;='Intersection Mileposts'!$F$11,H699&lt;='Intersection Mileposts'!$G$11),"Y",IF(AND(H699&gt;='Intersection Mileposts'!$F$12,H699&lt;='Intersection Mileposts'!$G$12),"Y",IF(AND(H699&gt;='Intersection Mileposts'!$F$13,H699&lt;='Intersection Mileposts'!$G$13),"Y",IF(AND(H699&gt;='Intersection Mileposts'!$F$14,H699&lt;='Intersection Mileposts'!$G$14),"Y",IF(AND(H699&gt;='Intersection Mileposts'!$F$15,H699&lt;='Intersection Mileposts'!$G$15),"Y",IF(AND(H699&gt;='Intersection Mileposts'!$F$16,H699&lt;='Intersection Mileposts'!$G$16),"Y",IF(AND(H699&gt;='Intersection Mileposts'!$F$17,H699&lt;='Intersection Mileposts'!$G$17),"Y",IF(AND(H699&gt;='Intersection Mileposts'!$F$18,H699&lt;='Intersection Mileposts'!$G$18),"Y",IF(AND(H699&gt;='Intersection Mileposts'!$F$19,H699&lt;='Intersection Mileposts'!$G$19),"Y",IF(AND(H699&gt;='Intersection Mileposts'!$F$20,H699&lt;='Intersection Mileposts'!$G$20),"Y",IF(AND(H699&gt;='Intersection Mileposts'!$F$21,H699&lt;='Intersection Mileposts'!$G$21),"Y",IF(AND(H699&gt;='Intersection Mileposts'!$F$22,H699&lt;='Intersection Mileposts'!$G$22),"Y",IF(AND(H699&gt;='Intersection Mileposts'!$F$23,H699&lt;='Intersection Mileposts'!$G$23),"Y",IF(AND(H699&gt;='Intersection Mileposts'!$F$24,H699&lt;='Intersection Mileposts'!$G$24),"Y",IF(AND(H699&gt;='Intersection Mileposts'!$F$25,H699&lt;='Intersection Mileposts'!$G$25),"Y",IF(AND(H699&gt;='Intersection Mileposts'!$F$26,H699&lt;='Intersection Mileposts'!$G$26),"Y",IF(AND(H699&gt;='Intersection Mileposts'!$F$27,H699&lt;='Intersection Mileposts'!$G$27),"Y",IF(AND(H699&gt;='Intersection Mileposts'!$F$28,H699&lt;='Intersection Mileposts'!$G$28),"Y",IF(AND(H699&gt;='Intersection Mileposts'!$F$29,H699&lt;='Intersection Mileposts'!$G$29),"Y", IF(AND(H699&gt;='Intersection Mileposts'!$F$30,H699&lt;='Intersection Mileposts'!$G$30),"Y",IF(AND(H699&gt;='Intersection Mileposts'!$F$31,H699&lt;='Intersection Mileposts'!$G$31),"Y",IF(AND(H699&gt;='Intersection Mileposts'!$F$32,H699&lt;='Intersection Mileposts'!$G$32),"Y",IF(AND(H699&gt;='Intersection Mileposts'!$F$33,H699&lt;='Intersection Mileposts'!$G$33),"Y",IF(AND(H699&gt;='Intersection Mileposts'!$F$34,H699&lt;='Intersection Mileposts'!$G$34),"Y",IF(AND(H699&gt;='Intersection Mileposts'!$F$35,H699&lt;='Intersection Mileposts'!$G$35),"Y",IF(AND(H699&gt;='Intersection Mileposts'!$F$36,H699&lt;='Intersection Mileposts'!$G$36),"Y",IF(AND(H699&gt;='Intersection Mileposts'!$F$37,H699&lt;='Intersection Mileposts'!$G$37),"Y",IF(AND(H699&gt;='Intersection Mileposts'!$F$38,H699&lt;='Intersection Mileposts'!$G$38),"Y",IF(AND(H699&gt;='Intersection Mileposts'!$F$39,H699&lt;='Intersection Mileposts'!$G$39),"Y","N"))))))))))))))))))))))))))))))))))))</f>
        <v/>
      </c>
    </row>
    <row r="700" spans="1:46" x14ac:dyDescent="0.35">
      <c r="A700" s="271"/>
      <c r="B700" s="269"/>
      <c r="C700" s="270"/>
      <c r="D700" s="270"/>
      <c r="E700" s="270"/>
      <c r="F700" s="270"/>
      <c r="G700" s="272"/>
      <c r="H700" s="273"/>
      <c r="I700" s="271"/>
      <c r="J700" s="268"/>
      <c r="K700" s="268"/>
      <c r="L700" s="274"/>
      <c r="M700" s="275"/>
      <c r="N700" s="276"/>
      <c r="P700" s="291" t="str">
        <f>IF(R700 = "", "", COUNT($R$4:R700))</f>
        <v/>
      </c>
      <c r="Q700" s="291" t="str">
        <f t="shared" si="81"/>
        <v/>
      </c>
      <c r="R700" s="292" t="str">
        <f t="shared" si="82"/>
        <v/>
      </c>
      <c r="S700" s="293" t="str">
        <f t="shared" si="84"/>
        <v/>
      </c>
      <c r="T700" s="294" t="str">
        <f t="shared" si="85"/>
        <v/>
      </c>
      <c r="U700" s="295" t="str">
        <f t="shared" si="86"/>
        <v/>
      </c>
      <c r="V700" s="296" t="str">
        <f t="shared" si="87"/>
        <v/>
      </c>
      <c r="W700" s="8"/>
      <c r="AR700" s="2" t="str">
        <f t="shared" si="88"/>
        <v/>
      </c>
      <c r="AS700" s="2" t="str">
        <f t="shared" si="83"/>
        <v/>
      </c>
      <c r="AT700" s="2" t="str">
        <f>IF(AR700="","",IF(AND(H700&gt;='Intersection Mileposts'!$F$5,H700&lt;='Intersection Mileposts'!$G$5),"Y",IF(AND(H700&gt;='Intersection Mileposts'!$F$6,H700&lt;='Intersection Mileposts'!$G$6),"Y",IF(AND(H700&gt;='Intersection Mileposts'!$F$7,H700&lt;='Intersection Mileposts'!$G$7),"Y",IF(AND(H700&gt;='Intersection Mileposts'!$F$8,H700&lt;='Intersection Mileposts'!$G$8),"Y",IF(AND(H700&gt;='Intersection Mileposts'!$F$9,H700&lt;='Intersection Mileposts'!$G$9),"Y",IF(AND(H700&gt;='Intersection Mileposts'!$F$10,H700&lt;='Intersection Mileposts'!$G$10),"Y",IF(AND(H700&gt;='Intersection Mileposts'!$F$11,H700&lt;='Intersection Mileposts'!$G$11),"Y",IF(AND(H700&gt;='Intersection Mileposts'!$F$12,H700&lt;='Intersection Mileposts'!$G$12),"Y",IF(AND(H700&gt;='Intersection Mileposts'!$F$13,H700&lt;='Intersection Mileposts'!$G$13),"Y",IF(AND(H700&gt;='Intersection Mileposts'!$F$14,H700&lt;='Intersection Mileposts'!$G$14),"Y",IF(AND(H700&gt;='Intersection Mileposts'!$F$15,H700&lt;='Intersection Mileposts'!$G$15),"Y",IF(AND(H700&gt;='Intersection Mileposts'!$F$16,H700&lt;='Intersection Mileposts'!$G$16),"Y",IF(AND(H700&gt;='Intersection Mileposts'!$F$17,H700&lt;='Intersection Mileposts'!$G$17),"Y",IF(AND(H700&gt;='Intersection Mileposts'!$F$18,H700&lt;='Intersection Mileposts'!$G$18),"Y",IF(AND(H700&gt;='Intersection Mileposts'!$F$19,H700&lt;='Intersection Mileposts'!$G$19),"Y",IF(AND(H700&gt;='Intersection Mileposts'!$F$20,H700&lt;='Intersection Mileposts'!$G$20),"Y",IF(AND(H700&gt;='Intersection Mileposts'!$F$21,H700&lt;='Intersection Mileposts'!$G$21),"Y",IF(AND(H700&gt;='Intersection Mileposts'!$F$22,H700&lt;='Intersection Mileposts'!$G$22),"Y",IF(AND(H700&gt;='Intersection Mileposts'!$F$23,H700&lt;='Intersection Mileposts'!$G$23),"Y",IF(AND(H700&gt;='Intersection Mileposts'!$F$24,H700&lt;='Intersection Mileposts'!$G$24),"Y",IF(AND(H700&gt;='Intersection Mileposts'!$F$25,H700&lt;='Intersection Mileposts'!$G$25),"Y",IF(AND(H700&gt;='Intersection Mileposts'!$F$26,H700&lt;='Intersection Mileposts'!$G$26),"Y",IF(AND(H700&gt;='Intersection Mileposts'!$F$27,H700&lt;='Intersection Mileposts'!$G$27),"Y",IF(AND(H700&gt;='Intersection Mileposts'!$F$28,H700&lt;='Intersection Mileposts'!$G$28),"Y",IF(AND(H700&gt;='Intersection Mileposts'!$F$29,H700&lt;='Intersection Mileposts'!$G$29),"Y", IF(AND(H700&gt;='Intersection Mileposts'!$F$30,H700&lt;='Intersection Mileposts'!$G$30),"Y",IF(AND(H700&gt;='Intersection Mileposts'!$F$31,H700&lt;='Intersection Mileposts'!$G$31),"Y",IF(AND(H700&gt;='Intersection Mileposts'!$F$32,H700&lt;='Intersection Mileposts'!$G$32),"Y",IF(AND(H700&gt;='Intersection Mileposts'!$F$33,H700&lt;='Intersection Mileposts'!$G$33),"Y",IF(AND(H700&gt;='Intersection Mileposts'!$F$34,H700&lt;='Intersection Mileposts'!$G$34),"Y",IF(AND(H700&gt;='Intersection Mileposts'!$F$35,H700&lt;='Intersection Mileposts'!$G$35),"Y",IF(AND(H700&gt;='Intersection Mileposts'!$F$36,H700&lt;='Intersection Mileposts'!$G$36),"Y",IF(AND(H700&gt;='Intersection Mileposts'!$F$37,H700&lt;='Intersection Mileposts'!$G$37),"Y",IF(AND(H700&gt;='Intersection Mileposts'!$F$38,H700&lt;='Intersection Mileposts'!$G$38),"Y",IF(AND(H700&gt;='Intersection Mileposts'!$F$39,H700&lt;='Intersection Mileposts'!$G$39),"Y","N"))))))))))))))))))))))))))))))))))))</f>
        <v/>
      </c>
    </row>
    <row r="701" spans="1:46" x14ac:dyDescent="0.35">
      <c r="A701" s="271"/>
      <c r="B701" s="269"/>
      <c r="C701" s="270"/>
      <c r="D701" s="270"/>
      <c r="E701" s="270"/>
      <c r="F701" s="270"/>
      <c r="G701" s="272"/>
      <c r="H701" s="273"/>
      <c r="I701" s="271"/>
      <c r="J701" s="268"/>
      <c r="K701" s="268"/>
      <c r="L701" s="274"/>
      <c r="M701" s="275"/>
      <c r="N701" s="276"/>
      <c r="P701" s="291" t="str">
        <f>IF(R701 = "", "", COUNT($R$4:R701))</f>
        <v/>
      </c>
      <c r="Q701" s="291" t="str">
        <f t="shared" si="81"/>
        <v/>
      </c>
      <c r="R701" s="292" t="str">
        <f t="shared" si="82"/>
        <v/>
      </c>
      <c r="S701" s="293" t="str">
        <f t="shared" si="84"/>
        <v/>
      </c>
      <c r="T701" s="294" t="str">
        <f t="shared" si="85"/>
        <v/>
      </c>
      <c r="U701" s="295" t="str">
        <f t="shared" si="86"/>
        <v/>
      </c>
      <c r="V701" s="296" t="str">
        <f t="shared" si="87"/>
        <v/>
      </c>
      <c r="W701" s="8"/>
      <c r="AR701" s="2" t="str">
        <f t="shared" si="88"/>
        <v/>
      </c>
      <c r="AS701" s="2" t="str">
        <f t="shared" si="83"/>
        <v/>
      </c>
      <c r="AT701" s="2" t="str">
        <f>IF(AR701="","",IF(AND(H701&gt;='Intersection Mileposts'!$F$5,H701&lt;='Intersection Mileposts'!$G$5),"Y",IF(AND(H701&gt;='Intersection Mileposts'!$F$6,H701&lt;='Intersection Mileposts'!$G$6),"Y",IF(AND(H701&gt;='Intersection Mileposts'!$F$7,H701&lt;='Intersection Mileposts'!$G$7),"Y",IF(AND(H701&gt;='Intersection Mileposts'!$F$8,H701&lt;='Intersection Mileposts'!$G$8),"Y",IF(AND(H701&gt;='Intersection Mileposts'!$F$9,H701&lt;='Intersection Mileposts'!$G$9),"Y",IF(AND(H701&gt;='Intersection Mileposts'!$F$10,H701&lt;='Intersection Mileposts'!$G$10),"Y",IF(AND(H701&gt;='Intersection Mileposts'!$F$11,H701&lt;='Intersection Mileposts'!$G$11),"Y",IF(AND(H701&gt;='Intersection Mileposts'!$F$12,H701&lt;='Intersection Mileposts'!$G$12),"Y",IF(AND(H701&gt;='Intersection Mileposts'!$F$13,H701&lt;='Intersection Mileposts'!$G$13),"Y",IF(AND(H701&gt;='Intersection Mileposts'!$F$14,H701&lt;='Intersection Mileposts'!$G$14),"Y",IF(AND(H701&gt;='Intersection Mileposts'!$F$15,H701&lt;='Intersection Mileposts'!$G$15),"Y",IF(AND(H701&gt;='Intersection Mileposts'!$F$16,H701&lt;='Intersection Mileposts'!$G$16),"Y",IF(AND(H701&gt;='Intersection Mileposts'!$F$17,H701&lt;='Intersection Mileposts'!$G$17),"Y",IF(AND(H701&gt;='Intersection Mileposts'!$F$18,H701&lt;='Intersection Mileposts'!$G$18),"Y",IF(AND(H701&gt;='Intersection Mileposts'!$F$19,H701&lt;='Intersection Mileposts'!$G$19),"Y",IF(AND(H701&gt;='Intersection Mileposts'!$F$20,H701&lt;='Intersection Mileposts'!$G$20),"Y",IF(AND(H701&gt;='Intersection Mileposts'!$F$21,H701&lt;='Intersection Mileposts'!$G$21),"Y",IF(AND(H701&gt;='Intersection Mileposts'!$F$22,H701&lt;='Intersection Mileposts'!$G$22),"Y",IF(AND(H701&gt;='Intersection Mileposts'!$F$23,H701&lt;='Intersection Mileposts'!$G$23),"Y",IF(AND(H701&gt;='Intersection Mileposts'!$F$24,H701&lt;='Intersection Mileposts'!$G$24),"Y",IF(AND(H701&gt;='Intersection Mileposts'!$F$25,H701&lt;='Intersection Mileposts'!$G$25),"Y",IF(AND(H701&gt;='Intersection Mileposts'!$F$26,H701&lt;='Intersection Mileposts'!$G$26),"Y",IF(AND(H701&gt;='Intersection Mileposts'!$F$27,H701&lt;='Intersection Mileposts'!$G$27),"Y",IF(AND(H701&gt;='Intersection Mileposts'!$F$28,H701&lt;='Intersection Mileposts'!$G$28),"Y",IF(AND(H701&gt;='Intersection Mileposts'!$F$29,H701&lt;='Intersection Mileposts'!$G$29),"Y", IF(AND(H701&gt;='Intersection Mileposts'!$F$30,H701&lt;='Intersection Mileposts'!$G$30),"Y",IF(AND(H701&gt;='Intersection Mileposts'!$F$31,H701&lt;='Intersection Mileposts'!$G$31),"Y",IF(AND(H701&gt;='Intersection Mileposts'!$F$32,H701&lt;='Intersection Mileposts'!$G$32),"Y",IF(AND(H701&gt;='Intersection Mileposts'!$F$33,H701&lt;='Intersection Mileposts'!$G$33),"Y",IF(AND(H701&gt;='Intersection Mileposts'!$F$34,H701&lt;='Intersection Mileposts'!$G$34),"Y",IF(AND(H701&gt;='Intersection Mileposts'!$F$35,H701&lt;='Intersection Mileposts'!$G$35),"Y",IF(AND(H701&gt;='Intersection Mileposts'!$F$36,H701&lt;='Intersection Mileposts'!$G$36),"Y",IF(AND(H701&gt;='Intersection Mileposts'!$F$37,H701&lt;='Intersection Mileposts'!$G$37),"Y",IF(AND(H701&gt;='Intersection Mileposts'!$F$38,H701&lt;='Intersection Mileposts'!$G$38),"Y",IF(AND(H701&gt;='Intersection Mileposts'!$F$39,H701&lt;='Intersection Mileposts'!$G$39),"Y","N"))))))))))))))))))))))))))))))))))))</f>
        <v/>
      </c>
    </row>
    <row r="702" spans="1:46" x14ac:dyDescent="0.35">
      <c r="A702" s="271"/>
      <c r="B702" s="269"/>
      <c r="C702" s="270"/>
      <c r="D702" s="270"/>
      <c r="E702" s="270"/>
      <c r="F702" s="270"/>
      <c r="G702" s="272"/>
      <c r="H702" s="273"/>
      <c r="I702" s="271"/>
      <c r="J702" s="268"/>
      <c r="K702" s="268"/>
      <c r="L702" s="274"/>
      <c r="M702" s="275"/>
      <c r="N702" s="276"/>
      <c r="P702" s="291" t="str">
        <f>IF(R702 = "", "", COUNT($R$4:R702))</f>
        <v/>
      </c>
      <c r="Q702" s="291" t="str">
        <f t="shared" si="81"/>
        <v/>
      </c>
      <c r="R702" s="292" t="str">
        <f t="shared" si="82"/>
        <v/>
      </c>
      <c r="S702" s="293" t="str">
        <f t="shared" si="84"/>
        <v/>
      </c>
      <c r="T702" s="294" t="str">
        <f t="shared" si="85"/>
        <v/>
      </c>
      <c r="U702" s="295" t="str">
        <f t="shared" si="86"/>
        <v/>
      </c>
      <c r="V702" s="296" t="str">
        <f t="shared" si="87"/>
        <v/>
      </c>
      <c r="W702" s="8"/>
      <c r="AR702" s="2" t="str">
        <f t="shared" si="88"/>
        <v/>
      </c>
      <c r="AS702" s="2" t="str">
        <f t="shared" si="83"/>
        <v/>
      </c>
      <c r="AT702" s="2" t="str">
        <f>IF(AR702="","",IF(AND(H702&gt;='Intersection Mileposts'!$F$5,H702&lt;='Intersection Mileposts'!$G$5),"Y",IF(AND(H702&gt;='Intersection Mileposts'!$F$6,H702&lt;='Intersection Mileposts'!$G$6),"Y",IF(AND(H702&gt;='Intersection Mileposts'!$F$7,H702&lt;='Intersection Mileposts'!$G$7),"Y",IF(AND(H702&gt;='Intersection Mileposts'!$F$8,H702&lt;='Intersection Mileposts'!$G$8),"Y",IF(AND(H702&gt;='Intersection Mileposts'!$F$9,H702&lt;='Intersection Mileposts'!$G$9),"Y",IF(AND(H702&gt;='Intersection Mileposts'!$F$10,H702&lt;='Intersection Mileposts'!$G$10),"Y",IF(AND(H702&gt;='Intersection Mileposts'!$F$11,H702&lt;='Intersection Mileposts'!$G$11),"Y",IF(AND(H702&gt;='Intersection Mileposts'!$F$12,H702&lt;='Intersection Mileposts'!$G$12),"Y",IF(AND(H702&gt;='Intersection Mileposts'!$F$13,H702&lt;='Intersection Mileposts'!$G$13),"Y",IF(AND(H702&gt;='Intersection Mileposts'!$F$14,H702&lt;='Intersection Mileposts'!$G$14),"Y",IF(AND(H702&gt;='Intersection Mileposts'!$F$15,H702&lt;='Intersection Mileposts'!$G$15),"Y",IF(AND(H702&gt;='Intersection Mileposts'!$F$16,H702&lt;='Intersection Mileposts'!$G$16),"Y",IF(AND(H702&gt;='Intersection Mileposts'!$F$17,H702&lt;='Intersection Mileposts'!$G$17),"Y",IF(AND(H702&gt;='Intersection Mileposts'!$F$18,H702&lt;='Intersection Mileposts'!$G$18),"Y",IF(AND(H702&gt;='Intersection Mileposts'!$F$19,H702&lt;='Intersection Mileposts'!$G$19),"Y",IF(AND(H702&gt;='Intersection Mileposts'!$F$20,H702&lt;='Intersection Mileposts'!$G$20),"Y",IF(AND(H702&gt;='Intersection Mileposts'!$F$21,H702&lt;='Intersection Mileposts'!$G$21),"Y",IF(AND(H702&gt;='Intersection Mileposts'!$F$22,H702&lt;='Intersection Mileposts'!$G$22),"Y",IF(AND(H702&gt;='Intersection Mileposts'!$F$23,H702&lt;='Intersection Mileposts'!$G$23),"Y",IF(AND(H702&gt;='Intersection Mileposts'!$F$24,H702&lt;='Intersection Mileposts'!$G$24),"Y",IF(AND(H702&gt;='Intersection Mileposts'!$F$25,H702&lt;='Intersection Mileposts'!$G$25),"Y",IF(AND(H702&gt;='Intersection Mileposts'!$F$26,H702&lt;='Intersection Mileposts'!$G$26),"Y",IF(AND(H702&gt;='Intersection Mileposts'!$F$27,H702&lt;='Intersection Mileposts'!$G$27),"Y",IF(AND(H702&gt;='Intersection Mileposts'!$F$28,H702&lt;='Intersection Mileposts'!$G$28),"Y",IF(AND(H702&gt;='Intersection Mileposts'!$F$29,H702&lt;='Intersection Mileposts'!$G$29),"Y", IF(AND(H702&gt;='Intersection Mileposts'!$F$30,H702&lt;='Intersection Mileposts'!$G$30),"Y",IF(AND(H702&gt;='Intersection Mileposts'!$F$31,H702&lt;='Intersection Mileposts'!$G$31),"Y",IF(AND(H702&gt;='Intersection Mileposts'!$F$32,H702&lt;='Intersection Mileposts'!$G$32),"Y",IF(AND(H702&gt;='Intersection Mileposts'!$F$33,H702&lt;='Intersection Mileposts'!$G$33),"Y",IF(AND(H702&gt;='Intersection Mileposts'!$F$34,H702&lt;='Intersection Mileposts'!$G$34),"Y",IF(AND(H702&gt;='Intersection Mileposts'!$F$35,H702&lt;='Intersection Mileposts'!$G$35),"Y",IF(AND(H702&gt;='Intersection Mileposts'!$F$36,H702&lt;='Intersection Mileposts'!$G$36),"Y",IF(AND(H702&gt;='Intersection Mileposts'!$F$37,H702&lt;='Intersection Mileposts'!$G$37),"Y",IF(AND(H702&gt;='Intersection Mileposts'!$F$38,H702&lt;='Intersection Mileposts'!$G$38),"Y",IF(AND(H702&gt;='Intersection Mileposts'!$F$39,H702&lt;='Intersection Mileposts'!$G$39),"Y","N"))))))))))))))))))))))))))))))))))))</f>
        <v/>
      </c>
    </row>
    <row r="703" spans="1:46" x14ac:dyDescent="0.35">
      <c r="A703" s="271"/>
      <c r="B703" s="269"/>
      <c r="C703" s="270"/>
      <c r="D703" s="270"/>
      <c r="E703" s="270"/>
      <c r="F703" s="270"/>
      <c r="G703" s="272"/>
      <c r="H703" s="273"/>
      <c r="I703" s="271"/>
      <c r="J703" s="268"/>
      <c r="K703" s="268"/>
      <c r="L703" s="274"/>
      <c r="M703" s="275"/>
      <c r="N703" s="276"/>
      <c r="P703" s="291" t="str">
        <f>IF(R703 = "", "", COUNT($R$4:R703))</f>
        <v/>
      </c>
      <c r="Q703" s="291" t="str">
        <f t="shared" si="81"/>
        <v/>
      </c>
      <c r="R703" s="292" t="str">
        <f t="shared" si="82"/>
        <v/>
      </c>
      <c r="S703" s="293" t="str">
        <f t="shared" si="84"/>
        <v/>
      </c>
      <c r="T703" s="294" t="str">
        <f t="shared" si="85"/>
        <v/>
      </c>
      <c r="U703" s="295" t="str">
        <f t="shared" si="86"/>
        <v/>
      </c>
      <c r="V703" s="296" t="str">
        <f t="shared" si="87"/>
        <v/>
      </c>
      <c r="W703" s="8"/>
      <c r="AR703" s="2" t="str">
        <f t="shared" si="88"/>
        <v/>
      </c>
      <c r="AS703" s="2" t="str">
        <f t="shared" si="83"/>
        <v/>
      </c>
      <c r="AT703" s="2" t="str">
        <f>IF(AR703="","",IF(AND(H703&gt;='Intersection Mileposts'!$F$5,H703&lt;='Intersection Mileposts'!$G$5),"Y",IF(AND(H703&gt;='Intersection Mileposts'!$F$6,H703&lt;='Intersection Mileposts'!$G$6),"Y",IF(AND(H703&gt;='Intersection Mileposts'!$F$7,H703&lt;='Intersection Mileposts'!$G$7),"Y",IF(AND(H703&gt;='Intersection Mileposts'!$F$8,H703&lt;='Intersection Mileposts'!$G$8),"Y",IF(AND(H703&gt;='Intersection Mileposts'!$F$9,H703&lt;='Intersection Mileposts'!$G$9),"Y",IF(AND(H703&gt;='Intersection Mileposts'!$F$10,H703&lt;='Intersection Mileposts'!$G$10),"Y",IF(AND(H703&gt;='Intersection Mileposts'!$F$11,H703&lt;='Intersection Mileposts'!$G$11),"Y",IF(AND(H703&gt;='Intersection Mileposts'!$F$12,H703&lt;='Intersection Mileposts'!$G$12),"Y",IF(AND(H703&gt;='Intersection Mileposts'!$F$13,H703&lt;='Intersection Mileposts'!$G$13),"Y",IF(AND(H703&gt;='Intersection Mileposts'!$F$14,H703&lt;='Intersection Mileposts'!$G$14),"Y",IF(AND(H703&gt;='Intersection Mileposts'!$F$15,H703&lt;='Intersection Mileposts'!$G$15),"Y",IF(AND(H703&gt;='Intersection Mileposts'!$F$16,H703&lt;='Intersection Mileposts'!$G$16),"Y",IF(AND(H703&gt;='Intersection Mileposts'!$F$17,H703&lt;='Intersection Mileposts'!$G$17),"Y",IF(AND(H703&gt;='Intersection Mileposts'!$F$18,H703&lt;='Intersection Mileposts'!$G$18),"Y",IF(AND(H703&gt;='Intersection Mileposts'!$F$19,H703&lt;='Intersection Mileposts'!$G$19),"Y",IF(AND(H703&gt;='Intersection Mileposts'!$F$20,H703&lt;='Intersection Mileposts'!$G$20),"Y",IF(AND(H703&gt;='Intersection Mileposts'!$F$21,H703&lt;='Intersection Mileposts'!$G$21),"Y",IF(AND(H703&gt;='Intersection Mileposts'!$F$22,H703&lt;='Intersection Mileposts'!$G$22),"Y",IF(AND(H703&gt;='Intersection Mileposts'!$F$23,H703&lt;='Intersection Mileposts'!$G$23),"Y",IF(AND(H703&gt;='Intersection Mileposts'!$F$24,H703&lt;='Intersection Mileposts'!$G$24),"Y",IF(AND(H703&gt;='Intersection Mileposts'!$F$25,H703&lt;='Intersection Mileposts'!$G$25),"Y",IF(AND(H703&gt;='Intersection Mileposts'!$F$26,H703&lt;='Intersection Mileposts'!$G$26),"Y",IF(AND(H703&gt;='Intersection Mileposts'!$F$27,H703&lt;='Intersection Mileposts'!$G$27),"Y",IF(AND(H703&gt;='Intersection Mileposts'!$F$28,H703&lt;='Intersection Mileposts'!$G$28),"Y",IF(AND(H703&gt;='Intersection Mileposts'!$F$29,H703&lt;='Intersection Mileposts'!$G$29),"Y", IF(AND(H703&gt;='Intersection Mileposts'!$F$30,H703&lt;='Intersection Mileposts'!$G$30),"Y",IF(AND(H703&gt;='Intersection Mileposts'!$F$31,H703&lt;='Intersection Mileposts'!$G$31),"Y",IF(AND(H703&gt;='Intersection Mileposts'!$F$32,H703&lt;='Intersection Mileposts'!$G$32),"Y",IF(AND(H703&gt;='Intersection Mileposts'!$F$33,H703&lt;='Intersection Mileposts'!$G$33),"Y",IF(AND(H703&gt;='Intersection Mileposts'!$F$34,H703&lt;='Intersection Mileposts'!$G$34),"Y",IF(AND(H703&gt;='Intersection Mileposts'!$F$35,H703&lt;='Intersection Mileposts'!$G$35),"Y",IF(AND(H703&gt;='Intersection Mileposts'!$F$36,H703&lt;='Intersection Mileposts'!$G$36),"Y",IF(AND(H703&gt;='Intersection Mileposts'!$F$37,H703&lt;='Intersection Mileposts'!$G$37),"Y",IF(AND(H703&gt;='Intersection Mileposts'!$F$38,H703&lt;='Intersection Mileposts'!$G$38),"Y",IF(AND(H703&gt;='Intersection Mileposts'!$F$39,H703&lt;='Intersection Mileposts'!$G$39),"Y","N"))))))))))))))))))))))))))))))))))))</f>
        <v/>
      </c>
    </row>
    <row r="704" spans="1:46" x14ac:dyDescent="0.35">
      <c r="A704" s="271"/>
      <c r="B704" s="269"/>
      <c r="C704" s="270"/>
      <c r="D704" s="270"/>
      <c r="E704" s="270"/>
      <c r="F704" s="270"/>
      <c r="G704" s="272"/>
      <c r="H704" s="273"/>
      <c r="I704" s="271"/>
      <c r="J704" s="268"/>
      <c r="K704" s="268"/>
      <c r="L704" s="274"/>
      <c r="M704" s="275"/>
      <c r="N704" s="276"/>
      <c r="P704" s="291" t="str">
        <f>IF(R704 = "", "", COUNT($R$4:R704))</f>
        <v/>
      </c>
      <c r="Q704" s="291" t="str">
        <f t="shared" si="81"/>
        <v/>
      </c>
      <c r="R704" s="292" t="str">
        <f t="shared" si="82"/>
        <v/>
      </c>
      <c r="S704" s="293" t="str">
        <f t="shared" si="84"/>
        <v/>
      </c>
      <c r="T704" s="294" t="str">
        <f t="shared" si="85"/>
        <v/>
      </c>
      <c r="U704" s="295" t="str">
        <f t="shared" si="86"/>
        <v/>
      </c>
      <c r="V704" s="296" t="str">
        <f t="shared" si="87"/>
        <v/>
      </c>
      <c r="W704" s="8"/>
      <c r="AR704" s="2" t="str">
        <f t="shared" si="88"/>
        <v/>
      </c>
      <c r="AS704" s="2" t="str">
        <f t="shared" si="83"/>
        <v/>
      </c>
      <c r="AT704" s="2" t="str">
        <f>IF(AR704="","",IF(AND(H704&gt;='Intersection Mileposts'!$F$5,H704&lt;='Intersection Mileposts'!$G$5),"Y",IF(AND(H704&gt;='Intersection Mileposts'!$F$6,H704&lt;='Intersection Mileposts'!$G$6),"Y",IF(AND(H704&gt;='Intersection Mileposts'!$F$7,H704&lt;='Intersection Mileposts'!$G$7),"Y",IF(AND(H704&gt;='Intersection Mileposts'!$F$8,H704&lt;='Intersection Mileposts'!$G$8),"Y",IF(AND(H704&gt;='Intersection Mileposts'!$F$9,H704&lt;='Intersection Mileposts'!$G$9),"Y",IF(AND(H704&gt;='Intersection Mileposts'!$F$10,H704&lt;='Intersection Mileposts'!$G$10),"Y",IF(AND(H704&gt;='Intersection Mileposts'!$F$11,H704&lt;='Intersection Mileposts'!$G$11),"Y",IF(AND(H704&gt;='Intersection Mileposts'!$F$12,H704&lt;='Intersection Mileposts'!$G$12),"Y",IF(AND(H704&gt;='Intersection Mileposts'!$F$13,H704&lt;='Intersection Mileposts'!$G$13),"Y",IF(AND(H704&gt;='Intersection Mileposts'!$F$14,H704&lt;='Intersection Mileposts'!$G$14),"Y",IF(AND(H704&gt;='Intersection Mileposts'!$F$15,H704&lt;='Intersection Mileposts'!$G$15),"Y",IF(AND(H704&gt;='Intersection Mileposts'!$F$16,H704&lt;='Intersection Mileposts'!$G$16),"Y",IF(AND(H704&gt;='Intersection Mileposts'!$F$17,H704&lt;='Intersection Mileposts'!$G$17),"Y",IF(AND(H704&gt;='Intersection Mileposts'!$F$18,H704&lt;='Intersection Mileposts'!$G$18),"Y",IF(AND(H704&gt;='Intersection Mileposts'!$F$19,H704&lt;='Intersection Mileposts'!$G$19),"Y",IF(AND(H704&gt;='Intersection Mileposts'!$F$20,H704&lt;='Intersection Mileposts'!$G$20),"Y",IF(AND(H704&gt;='Intersection Mileposts'!$F$21,H704&lt;='Intersection Mileposts'!$G$21),"Y",IF(AND(H704&gt;='Intersection Mileposts'!$F$22,H704&lt;='Intersection Mileposts'!$G$22),"Y",IF(AND(H704&gt;='Intersection Mileposts'!$F$23,H704&lt;='Intersection Mileposts'!$G$23),"Y",IF(AND(H704&gt;='Intersection Mileposts'!$F$24,H704&lt;='Intersection Mileposts'!$G$24),"Y",IF(AND(H704&gt;='Intersection Mileposts'!$F$25,H704&lt;='Intersection Mileposts'!$G$25),"Y",IF(AND(H704&gt;='Intersection Mileposts'!$F$26,H704&lt;='Intersection Mileposts'!$G$26),"Y",IF(AND(H704&gt;='Intersection Mileposts'!$F$27,H704&lt;='Intersection Mileposts'!$G$27),"Y",IF(AND(H704&gt;='Intersection Mileposts'!$F$28,H704&lt;='Intersection Mileposts'!$G$28),"Y",IF(AND(H704&gt;='Intersection Mileposts'!$F$29,H704&lt;='Intersection Mileposts'!$G$29),"Y", IF(AND(H704&gt;='Intersection Mileposts'!$F$30,H704&lt;='Intersection Mileposts'!$G$30),"Y",IF(AND(H704&gt;='Intersection Mileposts'!$F$31,H704&lt;='Intersection Mileposts'!$G$31),"Y",IF(AND(H704&gt;='Intersection Mileposts'!$F$32,H704&lt;='Intersection Mileposts'!$G$32),"Y",IF(AND(H704&gt;='Intersection Mileposts'!$F$33,H704&lt;='Intersection Mileposts'!$G$33),"Y",IF(AND(H704&gt;='Intersection Mileposts'!$F$34,H704&lt;='Intersection Mileposts'!$G$34),"Y",IF(AND(H704&gt;='Intersection Mileposts'!$F$35,H704&lt;='Intersection Mileposts'!$G$35),"Y",IF(AND(H704&gt;='Intersection Mileposts'!$F$36,H704&lt;='Intersection Mileposts'!$G$36),"Y",IF(AND(H704&gt;='Intersection Mileposts'!$F$37,H704&lt;='Intersection Mileposts'!$G$37),"Y",IF(AND(H704&gt;='Intersection Mileposts'!$F$38,H704&lt;='Intersection Mileposts'!$G$38),"Y",IF(AND(H704&gt;='Intersection Mileposts'!$F$39,H704&lt;='Intersection Mileposts'!$G$39),"Y","N"))))))))))))))))))))))))))))))))))))</f>
        <v/>
      </c>
    </row>
    <row r="705" spans="1:46" x14ac:dyDescent="0.35">
      <c r="A705" s="271"/>
      <c r="B705" s="269"/>
      <c r="C705" s="270"/>
      <c r="D705" s="270"/>
      <c r="E705" s="270"/>
      <c r="F705" s="270"/>
      <c r="G705" s="272"/>
      <c r="H705" s="273"/>
      <c r="I705" s="271"/>
      <c r="J705" s="268"/>
      <c r="K705" s="268"/>
      <c r="L705" s="274"/>
      <c r="M705" s="275"/>
      <c r="N705" s="276"/>
      <c r="P705" s="291" t="str">
        <f>IF(R705 = "", "", COUNT($R$4:R705))</f>
        <v/>
      </c>
      <c r="Q705" s="291" t="str">
        <f t="shared" si="81"/>
        <v/>
      </c>
      <c r="R705" s="292" t="str">
        <f t="shared" si="82"/>
        <v/>
      </c>
      <c r="S705" s="293" t="str">
        <f t="shared" si="84"/>
        <v/>
      </c>
      <c r="T705" s="294" t="str">
        <f t="shared" si="85"/>
        <v/>
      </c>
      <c r="U705" s="295" t="str">
        <f t="shared" si="86"/>
        <v/>
      </c>
      <c r="V705" s="296" t="str">
        <f t="shared" si="87"/>
        <v/>
      </c>
      <c r="W705" s="8"/>
      <c r="AR705" s="2" t="str">
        <f t="shared" si="88"/>
        <v/>
      </c>
      <c r="AS705" s="2" t="str">
        <f t="shared" si="83"/>
        <v/>
      </c>
      <c r="AT705" s="2" t="str">
        <f>IF(AR705="","",IF(AND(H705&gt;='Intersection Mileposts'!$F$5,H705&lt;='Intersection Mileposts'!$G$5),"Y",IF(AND(H705&gt;='Intersection Mileposts'!$F$6,H705&lt;='Intersection Mileposts'!$G$6),"Y",IF(AND(H705&gt;='Intersection Mileposts'!$F$7,H705&lt;='Intersection Mileposts'!$G$7),"Y",IF(AND(H705&gt;='Intersection Mileposts'!$F$8,H705&lt;='Intersection Mileposts'!$G$8),"Y",IF(AND(H705&gt;='Intersection Mileposts'!$F$9,H705&lt;='Intersection Mileposts'!$G$9),"Y",IF(AND(H705&gt;='Intersection Mileposts'!$F$10,H705&lt;='Intersection Mileposts'!$G$10),"Y",IF(AND(H705&gt;='Intersection Mileposts'!$F$11,H705&lt;='Intersection Mileposts'!$G$11),"Y",IF(AND(H705&gt;='Intersection Mileposts'!$F$12,H705&lt;='Intersection Mileposts'!$G$12),"Y",IF(AND(H705&gt;='Intersection Mileposts'!$F$13,H705&lt;='Intersection Mileposts'!$G$13),"Y",IF(AND(H705&gt;='Intersection Mileposts'!$F$14,H705&lt;='Intersection Mileposts'!$G$14),"Y",IF(AND(H705&gt;='Intersection Mileposts'!$F$15,H705&lt;='Intersection Mileposts'!$G$15),"Y",IF(AND(H705&gt;='Intersection Mileposts'!$F$16,H705&lt;='Intersection Mileposts'!$G$16),"Y",IF(AND(H705&gt;='Intersection Mileposts'!$F$17,H705&lt;='Intersection Mileposts'!$G$17),"Y",IF(AND(H705&gt;='Intersection Mileposts'!$F$18,H705&lt;='Intersection Mileposts'!$G$18),"Y",IF(AND(H705&gt;='Intersection Mileposts'!$F$19,H705&lt;='Intersection Mileposts'!$G$19),"Y",IF(AND(H705&gt;='Intersection Mileposts'!$F$20,H705&lt;='Intersection Mileposts'!$G$20),"Y",IF(AND(H705&gt;='Intersection Mileposts'!$F$21,H705&lt;='Intersection Mileposts'!$G$21),"Y",IF(AND(H705&gt;='Intersection Mileposts'!$F$22,H705&lt;='Intersection Mileposts'!$G$22),"Y",IF(AND(H705&gt;='Intersection Mileposts'!$F$23,H705&lt;='Intersection Mileposts'!$G$23),"Y",IF(AND(H705&gt;='Intersection Mileposts'!$F$24,H705&lt;='Intersection Mileposts'!$G$24),"Y",IF(AND(H705&gt;='Intersection Mileposts'!$F$25,H705&lt;='Intersection Mileposts'!$G$25),"Y",IF(AND(H705&gt;='Intersection Mileposts'!$F$26,H705&lt;='Intersection Mileposts'!$G$26),"Y",IF(AND(H705&gt;='Intersection Mileposts'!$F$27,H705&lt;='Intersection Mileposts'!$G$27),"Y",IF(AND(H705&gt;='Intersection Mileposts'!$F$28,H705&lt;='Intersection Mileposts'!$G$28),"Y",IF(AND(H705&gt;='Intersection Mileposts'!$F$29,H705&lt;='Intersection Mileposts'!$G$29),"Y", IF(AND(H705&gt;='Intersection Mileposts'!$F$30,H705&lt;='Intersection Mileposts'!$G$30),"Y",IF(AND(H705&gt;='Intersection Mileposts'!$F$31,H705&lt;='Intersection Mileposts'!$G$31),"Y",IF(AND(H705&gt;='Intersection Mileposts'!$F$32,H705&lt;='Intersection Mileposts'!$G$32),"Y",IF(AND(H705&gt;='Intersection Mileposts'!$F$33,H705&lt;='Intersection Mileposts'!$G$33),"Y",IF(AND(H705&gt;='Intersection Mileposts'!$F$34,H705&lt;='Intersection Mileposts'!$G$34),"Y",IF(AND(H705&gt;='Intersection Mileposts'!$F$35,H705&lt;='Intersection Mileposts'!$G$35),"Y",IF(AND(H705&gt;='Intersection Mileposts'!$F$36,H705&lt;='Intersection Mileposts'!$G$36),"Y",IF(AND(H705&gt;='Intersection Mileposts'!$F$37,H705&lt;='Intersection Mileposts'!$G$37),"Y",IF(AND(H705&gt;='Intersection Mileposts'!$F$38,H705&lt;='Intersection Mileposts'!$G$38),"Y",IF(AND(H705&gt;='Intersection Mileposts'!$F$39,H705&lt;='Intersection Mileposts'!$G$39),"Y","N"))))))))))))))))))))))))))))))))))))</f>
        <v/>
      </c>
    </row>
    <row r="706" spans="1:46" x14ac:dyDescent="0.35">
      <c r="A706" s="271"/>
      <c r="B706" s="269"/>
      <c r="C706" s="270"/>
      <c r="D706" s="270"/>
      <c r="E706" s="270"/>
      <c r="F706" s="270"/>
      <c r="G706" s="272"/>
      <c r="H706" s="273"/>
      <c r="I706" s="271"/>
      <c r="J706" s="268"/>
      <c r="K706" s="268"/>
      <c r="L706" s="274"/>
      <c r="M706" s="275"/>
      <c r="N706" s="276"/>
      <c r="P706" s="291" t="str">
        <f>IF(R706 = "", "", COUNT($R$4:R706))</f>
        <v/>
      </c>
      <c r="Q706" s="291" t="str">
        <f t="shared" si="81"/>
        <v/>
      </c>
      <c r="R706" s="292" t="str">
        <f t="shared" si="82"/>
        <v/>
      </c>
      <c r="S706" s="293" t="str">
        <f t="shared" si="84"/>
        <v/>
      </c>
      <c r="T706" s="294" t="str">
        <f t="shared" si="85"/>
        <v/>
      </c>
      <c r="U706" s="295" t="str">
        <f t="shared" si="86"/>
        <v/>
      </c>
      <c r="V706" s="296" t="str">
        <f t="shared" si="87"/>
        <v/>
      </c>
      <c r="W706" s="8"/>
      <c r="AR706" s="2" t="str">
        <f t="shared" si="88"/>
        <v/>
      </c>
      <c r="AS706" s="2" t="str">
        <f t="shared" si="83"/>
        <v/>
      </c>
      <c r="AT706" s="2" t="str">
        <f>IF(AR706="","",IF(AND(H706&gt;='Intersection Mileposts'!$F$5,H706&lt;='Intersection Mileposts'!$G$5),"Y",IF(AND(H706&gt;='Intersection Mileposts'!$F$6,H706&lt;='Intersection Mileposts'!$G$6),"Y",IF(AND(H706&gt;='Intersection Mileposts'!$F$7,H706&lt;='Intersection Mileposts'!$G$7),"Y",IF(AND(H706&gt;='Intersection Mileposts'!$F$8,H706&lt;='Intersection Mileposts'!$G$8),"Y",IF(AND(H706&gt;='Intersection Mileposts'!$F$9,H706&lt;='Intersection Mileposts'!$G$9),"Y",IF(AND(H706&gt;='Intersection Mileposts'!$F$10,H706&lt;='Intersection Mileposts'!$G$10),"Y",IF(AND(H706&gt;='Intersection Mileposts'!$F$11,H706&lt;='Intersection Mileposts'!$G$11),"Y",IF(AND(H706&gt;='Intersection Mileposts'!$F$12,H706&lt;='Intersection Mileposts'!$G$12),"Y",IF(AND(H706&gt;='Intersection Mileposts'!$F$13,H706&lt;='Intersection Mileposts'!$G$13),"Y",IF(AND(H706&gt;='Intersection Mileposts'!$F$14,H706&lt;='Intersection Mileposts'!$G$14),"Y",IF(AND(H706&gt;='Intersection Mileposts'!$F$15,H706&lt;='Intersection Mileposts'!$G$15),"Y",IF(AND(H706&gt;='Intersection Mileposts'!$F$16,H706&lt;='Intersection Mileposts'!$G$16),"Y",IF(AND(H706&gt;='Intersection Mileposts'!$F$17,H706&lt;='Intersection Mileposts'!$G$17),"Y",IF(AND(H706&gt;='Intersection Mileposts'!$F$18,H706&lt;='Intersection Mileposts'!$G$18),"Y",IF(AND(H706&gt;='Intersection Mileposts'!$F$19,H706&lt;='Intersection Mileposts'!$G$19),"Y",IF(AND(H706&gt;='Intersection Mileposts'!$F$20,H706&lt;='Intersection Mileposts'!$G$20),"Y",IF(AND(H706&gt;='Intersection Mileposts'!$F$21,H706&lt;='Intersection Mileposts'!$G$21),"Y",IF(AND(H706&gt;='Intersection Mileposts'!$F$22,H706&lt;='Intersection Mileposts'!$G$22),"Y",IF(AND(H706&gt;='Intersection Mileposts'!$F$23,H706&lt;='Intersection Mileposts'!$G$23),"Y",IF(AND(H706&gt;='Intersection Mileposts'!$F$24,H706&lt;='Intersection Mileposts'!$G$24),"Y",IF(AND(H706&gt;='Intersection Mileposts'!$F$25,H706&lt;='Intersection Mileposts'!$G$25),"Y",IF(AND(H706&gt;='Intersection Mileposts'!$F$26,H706&lt;='Intersection Mileposts'!$G$26),"Y",IF(AND(H706&gt;='Intersection Mileposts'!$F$27,H706&lt;='Intersection Mileposts'!$G$27),"Y",IF(AND(H706&gt;='Intersection Mileposts'!$F$28,H706&lt;='Intersection Mileposts'!$G$28),"Y",IF(AND(H706&gt;='Intersection Mileposts'!$F$29,H706&lt;='Intersection Mileposts'!$G$29),"Y", IF(AND(H706&gt;='Intersection Mileposts'!$F$30,H706&lt;='Intersection Mileposts'!$G$30),"Y",IF(AND(H706&gt;='Intersection Mileposts'!$F$31,H706&lt;='Intersection Mileposts'!$G$31),"Y",IF(AND(H706&gt;='Intersection Mileposts'!$F$32,H706&lt;='Intersection Mileposts'!$G$32),"Y",IF(AND(H706&gt;='Intersection Mileposts'!$F$33,H706&lt;='Intersection Mileposts'!$G$33),"Y",IF(AND(H706&gt;='Intersection Mileposts'!$F$34,H706&lt;='Intersection Mileposts'!$G$34),"Y",IF(AND(H706&gt;='Intersection Mileposts'!$F$35,H706&lt;='Intersection Mileposts'!$G$35),"Y",IF(AND(H706&gt;='Intersection Mileposts'!$F$36,H706&lt;='Intersection Mileposts'!$G$36),"Y",IF(AND(H706&gt;='Intersection Mileposts'!$F$37,H706&lt;='Intersection Mileposts'!$G$37),"Y",IF(AND(H706&gt;='Intersection Mileposts'!$F$38,H706&lt;='Intersection Mileposts'!$G$38),"Y",IF(AND(H706&gt;='Intersection Mileposts'!$F$39,H706&lt;='Intersection Mileposts'!$G$39),"Y","N"))))))))))))))))))))))))))))))))))))</f>
        <v/>
      </c>
    </row>
    <row r="707" spans="1:46" x14ac:dyDescent="0.35">
      <c r="A707" s="271"/>
      <c r="B707" s="269"/>
      <c r="C707" s="270"/>
      <c r="D707" s="270"/>
      <c r="E707" s="270"/>
      <c r="F707" s="270"/>
      <c r="G707" s="272"/>
      <c r="H707" s="273"/>
      <c r="I707" s="271"/>
      <c r="J707" s="268"/>
      <c r="K707" s="268"/>
      <c r="L707" s="274"/>
      <c r="M707" s="275"/>
      <c r="N707" s="276"/>
      <c r="P707" s="291" t="str">
        <f>IF(R707 = "", "", COUNT($R$4:R707))</f>
        <v/>
      </c>
      <c r="Q707" s="291" t="str">
        <f t="shared" si="81"/>
        <v/>
      </c>
      <c r="R707" s="292" t="str">
        <f t="shared" si="82"/>
        <v/>
      </c>
      <c r="S707" s="293" t="str">
        <f t="shared" si="84"/>
        <v/>
      </c>
      <c r="T707" s="294" t="str">
        <f t="shared" si="85"/>
        <v/>
      </c>
      <c r="U707" s="295" t="str">
        <f t="shared" si="86"/>
        <v/>
      </c>
      <c r="V707" s="296" t="str">
        <f t="shared" si="87"/>
        <v/>
      </c>
      <c r="W707" s="8"/>
      <c r="AR707" s="2" t="str">
        <f t="shared" si="88"/>
        <v/>
      </c>
      <c r="AS707" s="2" t="str">
        <f t="shared" si="83"/>
        <v/>
      </c>
      <c r="AT707" s="2" t="str">
        <f>IF(AR707="","",IF(AND(H707&gt;='Intersection Mileposts'!$F$5,H707&lt;='Intersection Mileposts'!$G$5),"Y",IF(AND(H707&gt;='Intersection Mileposts'!$F$6,H707&lt;='Intersection Mileposts'!$G$6),"Y",IF(AND(H707&gt;='Intersection Mileposts'!$F$7,H707&lt;='Intersection Mileposts'!$G$7),"Y",IF(AND(H707&gt;='Intersection Mileposts'!$F$8,H707&lt;='Intersection Mileposts'!$G$8),"Y",IF(AND(H707&gt;='Intersection Mileposts'!$F$9,H707&lt;='Intersection Mileposts'!$G$9),"Y",IF(AND(H707&gt;='Intersection Mileposts'!$F$10,H707&lt;='Intersection Mileposts'!$G$10),"Y",IF(AND(H707&gt;='Intersection Mileposts'!$F$11,H707&lt;='Intersection Mileposts'!$G$11),"Y",IF(AND(H707&gt;='Intersection Mileposts'!$F$12,H707&lt;='Intersection Mileposts'!$G$12),"Y",IF(AND(H707&gt;='Intersection Mileposts'!$F$13,H707&lt;='Intersection Mileposts'!$G$13),"Y",IF(AND(H707&gt;='Intersection Mileposts'!$F$14,H707&lt;='Intersection Mileposts'!$G$14),"Y",IF(AND(H707&gt;='Intersection Mileposts'!$F$15,H707&lt;='Intersection Mileposts'!$G$15),"Y",IF(AND(H707&gt;='Intersection Mileposts'!$F$16,H707&lt;='Intersection Mileposts'!$G$16),"Y",IF(AND(H707&gt;='Intersection Mileposts'!$F$17,H707&lt;='Intersection Mileposts'!$G$17),"Y",IF(AND(H707&gt;='Intersection Mileposts'!$F$18,H707&lt;='Intersection Mileposts'!$G$18),"Y",IF(AND(H707&gt;='Intersection Mileposts'!$F$19,H707&lt;='Intersection Mileposts'!$G$19),"Y",IF(AND(H707&gt;='Intersection Mileposts'!$F$20,H707&lt;='Intersection Mileposts'!$G$20),"Y",IF(AND(H707&gt;='Intersection Mileposts'!$F$21,H707&lt;='Intersection Mileposts'!$G$21),"Y",IF(AND(H707&gt;='Intersection Mileposts'!$F$22,H707&lt;='Intersection Mileposts'!$G$22),"Y",IF(AND(H707&gt;='Intersection Mileposts'!$F$23,H707&lt;='Intersection Mileposts'!$G$23),"Y",IF(AND(H707&gt;='Intersection Mileposts'!$F$24,H707&lt;='Intersection Mileposts'!$G$24),"Y",IF(AND(H707&gt;='Intersection Mileposts'!$F$25,H707&lt;='Intersection Mileposts'!$G$25),"Y",IF(AND(H707&gt;='Intersection Mileposts'!$F$26,H707&lt;='Intersection Mileposts'!$G$26),"Y",IF(AND(H707&gt;='Intersection Mileposts'!$F$27,H707&lt;='Intersection Mileposts'!$G$27),"Y",IF(AND(H707&gt;='Intersection Mileposts'!$F$28,H707&lt;='Intersection Mileposts'!$G$28),"Y",IF(AND(H707&gt;='Intersection Mileposts'!$F$29,H707&lt;='Intersection Mileposts'!$G$29),"Y", IF(AND(H707&gt;='Intersection Mileposts'!$F$30,H707&lt;='Intersection Mileposts'!$G$30),"Y",IF(AND(H707&gt;='Intersection Mileposts'!$F$31,H707&lt;='Intersection Mileposts'!$G$31),"Y",IF(AND(H707&gt;='Intersection Mileposts'!$F$32,H707&lt;='Intersection Mileposts'!$G$32),"Y",IF(AND(H707&gt;='Intersection Mileposts'!$F$33,H707&lt;='Intersection Mileposts'!$G$33),"Y",IF(AND(H707&gt;='Intersection Mileposts'!$F$34,H707&lt;='Intersection Mileposts'!$G$34),"Y",IF(AND(H707&gt;='Intersection Mileposts'!$F$35,H707&lt;='Intersection Mileposts'!$G$35),"Y",IF(AND(H707&gt;='Intersection Mileposts'!$F$36,H707&lt;='Intersection Mileposts'!$G$36),"Y",IF(AND(H707&gt;='Intersection Mileposts'!$F$37,H707&lt;='Intersection Mileposts'!$G$37),"Y",IF(AND(H707&gt;='Intersection Mileposts'!$F$38,H707&lt;='Intersection Mileposts'!$G$38),"Y",IF(AND(H707&gt;='Intersection Mileposts'!$F$39,H707&lt;='Intersection Mileposts'!$G$39),"Y","N"))))))))))))))))))))))))))))))))))))</f>
        <v/>
      </c>
    </row>
    <row r="708" spans="1:46" x14ac:dyDescent="0.35">
      <c r="A708" s="271"/>
      <c r="B708" s="269"/>
      <c r="C708" s="270"/>
      <c r="D708" s="270"/>
      <c r="E708" s="270"/>
      <c r="F708" s="270"/>
      <c r="G708" s="272"/>
      <c r="H708" s="273"/>
      <c r="I708" s="271"/>
      <c r="J708" s="268"/>
      <c r="K708" s="268"/>
      <c r="L708" s="274"/>
      <c r="M708" s="275"/>
      <c r="N708" s="276"/>
      <c r="P708" s="291" t="str">
        <f>IF(R708 = "", "", COUNT($R$4:R708))</f>
        <v/>
      </c>
      <c r="Q708" s="291" t="str">
        <f t="shared" ref="Q708:Q771" si="89">IF(B708="", "", YEAR(B708))</f>
        <v/>
      </c>
      <c r="R708" s="292" t="str">
        <f t="shared" ref="R708:R771" si="90">IF(A708="", "", IF(G708="",1,IF(G708="O",1,IF(G708="C",8.4,IF(G708="B",8.4,IF(G708="A",76.8,IF(G708="K",76.8,"ERR")))))))</f>
        <v/>
      </c>
      <c r="S708" s="293" t="str">
        <f t="shared" si="84"/>
        <v/>
      </c>
      <c r="T708" s="294" t="str">
        <f t="shared" si="85"/>
        <v/>
      </c>
      <c r="U708" s="295" t="str">
        <f t="shared" si="86"/>
        <v/>
      </c>
      <c r="V708" s="296" t="str">
        <f t="shared" si="87"/>
        <v/>
      </c>
      <c r="W708" s="8"/>
      <c r="AR708" s="2" t="str">
        <f t="shared" si="88"/>
        <v/>
      </c>
      <c r="AS708" s="2" t="str">
        <f t="shared" ref="AS708:AS771" si="91">IF(OR(M708="Y",N708="Y"),"Y","")</f>
        <v/>
      </c>
      <c r="AT708" s="2" t="str">
        <f>IF(AR708="","",IF(AND(H708&gt;='Intersection Mileposts'!$F$5,H708&lt;='Intersection Mileposts'!$G$5),"Y",IF(AND(H708&gt;='Intersection Mileposts'!$F$6,H708&lt;='Intersection Mileposts'!$G$6),"Y",IF(AND(H708&gt;='Intersection Mileposts'!$F$7,H708&lt;='Intersection Mileposts'!$G$7),"Y",IF(AND(H708&gt;='Intersection Mileposts'!$F$8,H708&lt;='Intersection Mileposts'!$G$8),"Y",IF(AND(H708&gt;='Intersection Mileposts'!$F$9,H708&lt;='Intersection Mileposts'!$G$9),"Y",IF(AND(H708&gt;='Intersection Mileposts'!$F$10,H708&lt;='Intersection Mileposts'!$G$10),"Y",IF(AND(H708&gt;='Intersection Mileposts'!$F$11,H708&lt;='Intersection Mileposts'!$G$11),"Y",IF(AND(H708&gt;='Intersection Mileposts'!$F$12,H708&lt;='Intersection Mileposts'!$G$12),"Y",IF(AND(H708&gt;='Intersection Mileposts'!$F$13,H708&lt;='Intersection Mileposts'!$G$13),"Y",IF(AND(H708&gt;='Intersection Mileposts'!$F$14,H708&lt;='Intersection Mileposts'!$G$14),"Y",IF(AND(H708&gt;='Intersection Mileposts'!$F$15,H708&lt;='Intersection Mileposts'!$G$15),"Y",IF(AND(H708&gt;='Intersection Mileposts'!$F$16,H708&lt;='Intersection Mileposts'!$G$16),"Y",IF(AND(H708&gt;='Intersection Mileposts'!$F$17,H708&lt;='Intersection Mileposts'!$G$17),"Y",IF(AND(H708&gt;='Intersection Mileposts'!$F$18,H708&lt;='Intersection Mileposts'!$G$18),"Y",IF(AND(H708&gt;='Intersection Mileposts'!$F$19,H708&lt;='Intersection Mileposts'!$G$19),"Y",IF(AND(H708&gt;='Intersection Mileposts'!$F$20,H708&lt;='Intersection Mileposts'!$G$20),"Y",IF(AND(H708&gt;='Intersection Mileposts'!$F$21,H708&lt;='Intersection Mileposts'!$G$21),"Y",IF(AND(H708&gt;='Intersection Mileposts'!$F$22,H708&lt;='Intersection Mileposts'!$G$22),"Y",IF(AND(H708&gt;='Intersection Mileposts'!$F$23,H708&lt;='Intersection Mileposts'!$G$23),"Y",IF(AND(H708&gt;='Intersection Mileposts'!$F$24,H708&lt;='Intersection Mileposts'!$G$24),"Y",IF(AND(H708&gt;='Intersection Mileposts'!$F$25,H708&lt;='Intersection Mileposts'!$G$25),"Y",IF(AND(H708&gt;='Intersection Mileposts'!$F$26,H708&lt;='Intersection Mileposts'!$G$26),"Y",IF(AND(H708&gt;='Intersection Mileposts'!$F$27,H708&lt;='Intersection Mileposts'!$G$27),"Y",IF(AND(H708&gt;='Intersection Mileposts'!$F$28,H708&lt;='Intersection Mileposts'!$G$28),"Y",IF(AND(H708&gt;='Intersection Mileposts'!$F$29,H708&lt;='Intersection Mileposts'!$G$29),"Y", IF(AND(H708&gt;='Intersection Mileposts'!$F$30,H708&lt;='Intersection Mileposts'!$G$30),"Y",IF(AND(H708&gt;='Intersection Mileposts'!$F$31,H708&lt;='Intersection Mileposts'!$G$31),"Y",IF(AND(H708&gt;='Intersection Mileposts'!$F$32,H708&lt;='Intersection Mileposts'!$G$32),"Y",IF(AND(H708&gt;='Intersection Mileposts'!$F$33,H708&lt;='Intersection Mileposts'!$G$33),"Y",IF(AND(H708&gt;='Intersection Mileposts'!$F$34,H708&lt;='Intersection Mileposts'!$G$34),"Y",IF(AND(H708&gt;='Intersection Mileposts'!$F$35,H708&lt;='Intersection Mileposts'!$G$35),"Y",IF(AND(H708&gt;='Intersection Mileposts'!$F$36,H708&lt;='Intersection Mileposts'!$G$36),"Y",IF(AND(H708&gt;='Intersection Mileposts'!$F$37,H708&lt;='Intersection Mileposts'!$G$37),"Y",IF(AND(H708&gt;='Intersection Mileposts'!$F$38,H708&lt;='Intersection Mileposts'!$G$38),"Y",IF(AND(H708&gt;='Intersection Mileposts'!$F$39,H708&lt;='Intersection Mileposts'!$G$39),"Y","N"))))))))))))))))))))))))))))))))))))</f>
        <v/>
      </c>
    </row>
    <row r="709" spans="1:46" x14ac:dyDescent="0.35">
      <c r="A709" s="271"/>
      <c r="B709" s="269"/>
      <c r="C709" s="270"/>
      <c r="D709" s="270"/>
      <c r="E709" s="270"/>
      <c r="F709" s="270"/>
      <c r="G709" s="272"/>
      <c r="H709" s="273"/>
      <c r="I709" s="271"/>
      <c r="J709" s="268"/>
      <c r="K709" s="268"/>
      <c r="L709" s="274"/>
      <c r="M709" s="275"/>
      <c r="N709" s="276"/>
      <c r="P709" s="291" t="str">
        <f>IF(R709 = "", "", COUNT($R$4:R709))</f>
        <v/>
      </c>
      <c r="Q709" s="291" t="str">
        <f t="shared" si="89"/>
        <v/>
      </c>
      <c r="R709" s="292" t="str">
        <f t="shared" si="90"/>
        <v/>
      </c>
      <c r="S709" s="293" t="str">
        <f t="shared" ref="S709:S772" si="92">IF(M709&lt;&gt;"",R709,"")</f>
        <v/>
      </c>
      <c r="T709" s="294" t="str">
        <f t="shared" ref="T709:T772" si="93">IF(IF(M709&lt;&gt;"",G709,"")=0, "O", IF(M709&lt;&gt;"",G709,""))</f>
        <v/>
      </c>
      <c r="U709" s="295" t="str">
        <f t="shared" ref="U709:U772" si="94">IF(N709&lt;&gt;"",R709,"")</f>
        <v/>
      </c>
      <c r="V709" s="296" t="str">
        <f t="shared" ref="V709:V772" si="95">IF(IF(N709&lt;&gt;"",G709,"")=0, "O", IF(N709&lt;&gt;"",G709,""))</f>
        <v/>
      </c>
      <c r="W709" s="8"/>
      <c r="AR709" s="2" t="str">
        <f t="shared" ref="AR709:AR772" si="96">IF(P709&gt;0, P709, "")</f>
        <v/>
      </c>
      <c r="AS709" s="2" t="str">
        <f t="shared" si="91"/>
        <v/>
      </c>
      <c r="AT709" s="2" t="str">
        <f>IF(AR709="","",IF(AND(H709&gt;='Intersection Mileposts'!$F$5,H709&lt;='Intersection Mileposts'!$G$5),"Y",IF(AND(H709&gt;='Intersection Mileposts'!$F$6,H709&lt;='Intersection Mileposts'!$G$6),"Y",IF(AND(H709&gt;='Intersection Mileposts'!$F$7,H709&lt;='Intersection Mileposts'!$G$7),"Y",IF(AND(H709&gt;='Intersection Mileposts'!$F$8,H709&lt;='Intersection Mileposts'!$G$8),"Y",IF(AND(H709&gt;='Intersection Mileposts'!$F$9,H709&lt;='Intersection Mileposts'!$G$9),"Y",IF(AND(H709&gt;='Intersection Mileposts'!$F$10,H709&lt;='Intersection Mileposts'!$G$10),"Y",IF(AND(H709&gt;='Intersection Mileposts'!$F$11,H709&lt;='Intersection Mileposts'!$G$11),"Y",IF(AND(H709&gt;='Intersection Mileposts'!$F$12,H709&lt;='Intersection Mileposts'!$G$12),"Y",IF(AND(H709&gt;='Intersection Mileposts'!$F$13,H709&lt;='Intersection Mileposts'!$G$13),"Y",IF(AND(H709&gt;='Intersection Mileposts'!$F$14,H709&lt;='Intersection Mileposts'!$G$14),"Y",IF(AND(H709&gt;='Intersection Mileposts'!$F$15,H709&lt;='Intersection Mileposts'!$G$15),"Y",IF(AND(H709&gt;='Intersection Mileposts'!$F$16,H709&lt;='Intersection Mileposts'!$G$16),"Y",IF(AND(H709&gt;='Intersection Mileposts'!$F$17,H709&lt;='Intersection Mileposts'!$G$17),"Y",IF(AND(H709&gt;='Intersection Mileposts'!$F$18,H709&lt;='Intersection Mileposts'!$G$18),"Y",IF(AND(H709&gt;='Intersection Mileposts'!$F$19,H709&lt;='Intersection Mileposts'!$G$19),"Y",IF(AND(H709&gt;='Intersection Mileposts'!$F$20,H709&lt;='Intersection Mileposts'!$G$20),"Y",IF(AND(H709&gt;='Intersection Mileposts'!$F$21,H709&lt;='Intersection Mileposts'!$G$21),"Y",IF(AND(H709&gt;='Intersection Mileposts'!$F$22,H709&lt;='Intersection Mileposts'!$G$22),"Y",IF(AND(H709&gt;='Intersection Mileposts'!$F$23,H709&lt;='Intersection Mileposts'!$G$23),"Y",IF(AND(H709&gt;='Intersection Mileposts'!$F$24,H709&lt;='Intersection Mileposts'!$G$24),"Y",IF(AND(H709&gt;='Intersection Mileposts'!$F$25,H709&lt;='Intersection Mileposts'!$G$25),"Y",IF(AND(H709&gt;='Intersection Mileposts'!$F$26,H709&lt;='Intersection Mileposts'!$G$26),"Y",IF(AND(H709&gt;='Intersection Mileposts'!$F$27,H709&lt;='Intersection Mileposts'!$G$27),"Y",IF(AND(H709&gt;='Intersection Mileposts'!$F$28,H709&lt;='Intersection Mileposts'!$G$28),"Y",IF(AND(H709&gt;='Intersection Mileposts'!$F$29,H709&lt;='Intersection Mileposts'!$G$29),"Y", IF(AND(H709&gt;='Intersection Mileposts'!$F$30,H709&lt;='Intersection Mileposts'!$G$30),"Y",IF(AND(H709&gt;='Intersection Mileposts'!$F$31,H709&lt;='Intersection Mileposts'!$G$31),"Y",IF(AND(H709&gt;='Intersection Mileposts'!$F$32,H709&lt;='Intersection Mileposts'!$G$32),"Y",IF(AND(H709&gt;='Intersection Mileposts'!$F$33,H709&lt;='Intersection Mileposts'!$G$33),"Y",IF(AND(H709&gt;='Intersection Mileposts'!$F$34,H709&lt;='Intersection Mileposts'!$G$34),"Y",IF(AND(H709&gt;='Intersection Mileposts'!$F$35,H709&lt;='Intersection Mileposts'!$G$35),"Y",IF(AND(H709&gt;='Intersection Mileposts'!$F$36,H709&lt;='Intersection Mileposts'!$G$36),"Y",IF(AND(H709&gt;='Intersection Mileposts'!$F$37,H709&lt;='Intersection Mileposts'!$G$37),"Y",IF(AND(H709&gt;='Intersection Mileposts'!$F$38,H709&lt;='Intersection Mileposts'!$G$38),"Y",IF(AND(H709&gt;='Intersection Mileposts'!$F$39,H709&lt;='Intersection Mileposts'!$G$39),"Y","N"))))))))))))))))))))))))))))))))))))</f>
        <v/>
      </c>
    </row>
    <row r="710" spans="1:46" x14ac:dyDescent="0.35">
      <c r="A710" s="271"/>
      <c r="B710" s="269"/>
      <c r="C710" s="270"/>
      <c r="D710" s="270"/>
      <c r="E710" s="270"/>
      <c r="F710" s="270"/>
      <c r="G710" s="272"/>
      <c r="H710" s="273"/>
      <c r="I710" s="271"/>
      <c r="J710" s="268"/>
      <c r="K710" s="268"/>
      <c r="L710" s="274"/>
      <c r="M710" s="275"/>
      <c r="N710" s="276"/>
      <c r="P710" s="291" t="str">
        <f>IF(R710 = "", "", COUNT($R$4:R710))</f>
        <v/>
      </c>
      <c r="Q710" s="291" t="str">
        <f t="shared" si="89"/>
        <v/>
      </c>
      <c r="R710" s="292" t="str">
        <f t="shared" si="90"/>
        <v/>
      </c>
      <c r="S710" s="293" t="str">
        <f t="shared" si="92"/>
        <v/>
      </c>
      <c r="T710" s="294" t="str">
        <f t="shared" si="93"/>
        <v/>
      </c>
      <c r="U710" s="295" t="str">
        <f t="shared" si="94"/>
        <v/>
      </c>
      <c r="V710" s="296" t="str">
        <f t="shared" si="95"/>
        <v/>
      </c>
      <c r="W710" s="8"/>
      <c r="AR710" s="2" t="str">
        <f t="shared" si="96"/>
        <v/>
      </c>
      <c r="AS710" s="2" t="str">
        <f t="shared" si="91"/>
        <v/>
      </c>
      <c r="AT710" s="2" t="str">
        <f>IF(AR710="","",IF(AND(H710&gt;='Intersection Mileposts'!$F$5,H710&lt;='Intersection Mileposts'!$G$5),"Y",IF(AND(H710&gt;='Intersection Mileposts'!$F$6,H710&lt;='Intersection Mileposts'!$G$6),"Y",IF(AND(H710&gt;='Intersection Mileposts'!$F$7,H710&lt;='Intersection Mileposts'!$G$7),"Y",IF(AND(H710&gt;='Intersection Mileposts'!$F$8,H710&lt;='Intersection Mileposts'!$G$8),"Y",IF(AND(H710&gt;='Intersection Mileposts'!$F$9,H710&lt;='Intersection Mileposts'!$G$9),"Y",IF(AND(H710&gt;='Intersection Mileposts'!$F$10,H710&lt;='Intersection Mileposts'!$G$10),"Y",IF(AND(H710&gt;='Intersection Mileposts'!$F$11,H710&lt;='Intersection Mileposts'!$G$11),"Y",IF(AND(H710&gt;='Intersection Mileposts'!$F$12,H710&lt;='Intersection Mileposts'!$G$12),"Y",IF(AND(H710&gt;='Intersection Mileposts'!$F$13,H710&lt;='Intersection Mileposts'!$G$13),"Y",IF(AND(H710&gt;='Intersection Mileposts'!$F$14,H710&lt;='Intersection Mileposts'!$G$14),"Y",IF(AND(H710&gt;='Intersection Mileposts'!$F$15,H710&lt;='Intersection Mileposts'!$G$15),"Y",IF(AND(H710&gt;='Intersection Mileposts'!$F$16,H710&lt;='Intersection Mileposts'!$G$16),"Y",IF(AND(H710&gt;='Intersection Mileposts'!$F$17,H710&lt;='Intersection Mileposts'!$G$17),"Y",IF(AND(H710&gt;='Intersection Mileposts'!$F$18,H710&lt;='Intersection Mileposts'!$G$18),"Y",IF(AND(H710&gt;='Intersection Mileposts'!$F$19,H710&lt;='Intersection Mileposts'!$G$19),"Y",IF(AND(H710&gt;='Intersection Mileposts'!$F$20,H710&lt;='Intersection Mileposts'!$G$20),"Y",IF(AND(H710&gt;='Intersection Mileposts'!$F$21,H710&lt;='Intersection Mileposts'!$G$21),"Y",IF(AND(H710&gt;='Intersection Mileposts'!$F$22,H710&lt;='Intersection Mileposts'!$G$22),"Y",IF(AND(H710&gt;='Intersection Mileposts'!$F$23,H710&lt;='Intersection Mileposts'!$G$23),"Y",IF(AND(H710&gt;='Intersection Mileposts'!$F$24,H710&lt;='Intersection Mileposts'!$G$24),"Y",IF(AND(H710&gt;='Intersection Mileposts'!$F$25,H710&lt;='Intersection Mileposts'!$G$25),"Y",IF(AND(H710&gt;='Intersection Mileposts'!$F$26,H710&lt;='Intersection Mileposts'!$G$26),"Y",IF(AND(H710&gt;='Intersection Mileposts'!$F$27,H710&lt;='Intersection Mileposts'!$G$27),"Y",IF(AND(H710&gt;='Intersection Mileposts'!$F$28,H710&lt;='Intersection Mileposts'!$G$28),"Y",IF(AND(H710&gt;='Intersection Mileposts'!$F$29,H710&lt;='Intersection Mileposts'!$G$29),"Y", IF(AND(H710&gt;='Intersection Mileposts'!$F$30,H710&lt;='Intersection Mileposts'!$G$30),"Y",IF(AND(H710&gt;='Intersection Mileposts'!$F$31,H710&lt;='Intersection Mileposts'!$G$31),"Y",IF(AND(H710&gt;='Intersection Mileposts'!$F$32,H710&lt;='Intersection Mileposts'!$G$32),"Y",IF(AND(H710&gt;='Intersection Mileposts'!$F$33,H710&lt;='Intersection Mileposts'!$G$33),"Y",IF(AND(H710&gt;='Intersection Mileposts'!$F$34,H710&lt;='Intersection Mileposts'!$G$34),"Y",IF(AND(H710&gt;='Intersection Mileposts'!$F$35,H710&lt;='Intersection Mileposts'!$G$35),"Y",IF(AND(H710&gt;='Intersection Mileposts'!$F$36,H710&lt;='Intersection Mileposts'!$G$36),"Y",IF(AND(H710&gt;='Intersection Mileposts'!$F$37,H710&lt;='Intersection Mileposts'!$G$37),"Y",IF(AND(H710&gt;='Intersection Mileposts'!$F$38,H710&lt;='Intersection Mileposts'!$G$38),"Y",IF(AND(H710&gt;='Intersection Mileposts'!$F$39,H710&lt;='Intersection Mileposts'!$G$39),"Y","N"))))))))))))))))))))))))))))))))))))</f>
        <v/>
      </c>
    </row>
    <row r="711" spans="1:46" x14ac:dyDescent="0.35">
      <c r="A711" s="271"/>
      <c r="B711" s="269"/>
      <c r="C711" s="270"/>
      <c r="D711" s="270"/>
      <c r="E711" s="270"/>
      <c r="F711" s="270"/>
      <c r="G711" s="272"/>
      <c r="H711" s="273"/>
      <c r="I711" s="271"/>
      <c r="J711" s="268"/>
      <c r="K711" s="268"/>
      <c r="L711" s="274"/>
      <c r="M711" s="275"/>
      <c r="N711" s="276"/>
      <c r="P711" s="291" t="str">
        <f>IF(R711 = "", "", COUNT($R$4:R711))</f>
        <v/>
      </c>
      <c r="Q711" s="291" t="str">
        <f t="shared" si="89"/>
        <v/>
      </c>
      <c r="R711" s="292" t="str">
        <f t="shared" si="90"/>
        <v/>
      </c>
      <c r="S711" s="293" t="str">
        <f t="shared" si="92"/>
        <v/>
      </c>
      <c r="T711" s="294" t="str">
        <f t="shared" si="93"/>
        <v/>
      </c>
      <c r="U711" s="295" t="str">
        <f t="shared" si="94"/>
        <v/>
      </c>
      <c r="V711" s="296" t="str">
        <f t="shared" si="95"/>
        <v/>
      </c>
      <c r="W711" s="8"/>
      <c r="AR711" s="2" t="str">
        <f t="shared" si="96"/>
        <v/>
      </c>
      <c r="AS711" s="2" t="str">
        <f t="shared" si="91"/>
        <v/>
      </c>
      <c r="AT711" s="2" t="str">
        <f>IF(AR711="","",IF(AND(H711&gt;='Intersection Mileposts'!$F$5,H711&lt;='Intersection Mileposts'!$G$5),"Y",IF(AND(H711&gt;='Intersection Mileposts'!$F$6,H711&lt;='Intersection Mileposts'!$G$6),"Y",IF(AND(H711&gt;='Intersection Mileposts'!$F$7,H711&lt;='Intersection Mileposts'!$G$7),"Y",IF(AND(H711&gt;='Intersection Mileposts'!$F$8,H711&lt;='Intersection Mileposts'!$G$8),"Y",IF(AND(H711&gt;='Intersection Mileposts'!$F$9,H711&lt;='Intersection Mileposts'!$G$9),"Y",IF(AND(H711&gt;='Intersection Mileposts'!$F$10,H711&lt;='Intersection Mileposts'!$G$10),"Y",IF(AND(H711&gt;='Intersection Mileposts'!$F$11,H711&lt;='Intersection Mileposts'!$G$11),"Y",IF(AND(H711&gt;='Intersection Mileposts'!$F$12,H711&lt;='Intersection Mileposts'!$G$12),"Y",IF(AND(H711&gt;='Intersection Mileposts'!$F$13,H711&lt;='Intersection Mileposts'!$G$13),"Y",IF(AND(H711&gt;='Intersection Mileposts'!$F$14,H711&lt;='Intersection Mileposts'!$G$14),"Y",IF(AND(H711&gt;='Intersection Mileposts'!$F$15,H711&lt;='Intersection Mileposts'!$G$15),"Y",IF(AND(H711&gt;='Intersection Mileposts'!$F$16,H711&lt;='Intersection Mileposts'!$G$16),"Y",IF(AND(H711&gt;='Intersection Mileposts'!$F$17,H711&lt;='Intersection Mileposts'!$G$17),"Y",IF(AND(H711&gt;='Intersection Mileposts'!$F$18,H711&lt;='Intersection Mileposts'!$G$18),"Y",IF(AND(H711&gt;='Intersection Mileposts'!$F$19,H711&lt;='Intersection Mileposts'!$G$19),"Y",IF(AND(H711&gt;='Intersection Mileposts'!$F$20,H711&lt;='Intersection Mileposts'!$G$20),"Y",IF(AND(H711&gt;='Intersection Mileposts'!$F$21,H711&lt;='Intersection Mileposts'!$G$21),"Y",IF(AND(H711&gt;='Intersection Mileposts'!$F$22,H711&lt;='Intersection Mileposts'!$G$22),"Y",IF(AND(H711&gt;='Intersection Mileposts'!$F$23,H711&lt;='Intersection Mileposts'!$G$23),"Y",IF(AND(H711&gt;='Intersection Mileposts'!$F$24,H711&lt;='Intersection Mileposts'!$G$24),"Y",IF(AND(H711&gt;='Intersection Mileposts'!$F$25,H711&lt;='Intersection Mileposts'!$G$25),"Y",IF(AND(H711&gt;='Intersection Mileposts'!$F$26,H711&lt;='Intersection Mileposts'!$G$26),"Y",IF(AND(H711&gt;='Intersection Mileposts'!$F$27,H711&lt;='Intersection Mileposts'!$G$27),"Y",IF(AND(H711&gt;='Intersection Mileposts'!$F$28,H711&lt;='Intersection Mileposts'!$G$28),"Y",IF(AND(H711&gt;='Intersection Mileposts'!$F$29,H711&lt;='Intersection Mileposts'!$G$29),"Y", IF(AND(H711&gt;='Intersection Mileposts'!$F$30,H711&lt;='Intersection Mileposts'!$G$30),"Y",IF(AND(H711&gt;='Intersection Mileposts'!$F$31,H711&lt;='Intersection Mileposts'!$G$31),"Y",IF(AND(H711&gt;='Intersection Mileposts'!$F$32,H711&lt;='Intersection Mileposts'!$G$32),"Y",IF(AND(H711&gt;='Intersection Mileposts'!$F$33,H711&lt;='Intersection Mileposts'!$G$33),"Y",IF(AND(H711&gt;='Intersection Mileposts'!$F$34,H711&lt;='Intersection Mileposts'!$G$34),"Y",IF(AND(H711&gt;='Intersection Mileposts'!$F$35,H711&lt;='Intersection Mileposts'!$G$35),"Y",IF(AND(H711&gt;='Intersection Mileposts'!$F$36,H711&lt;='Intersection Mileposts'!$G$36),"Y",IF(AND(H711&gt;='Intersection Mileposts'!$F$37,H711&lt;='Intersection Mileposts'!$G$37),"Y",IF(AND(H711&gt;='Intersection Mileposts'!$F$38,H711&lt;='Intersection Mileposts'!$G$38),"Y",IF(AND(H711&gt;='Intersection Mileposts'!$F$39,H711&lt;='Intersection Mileposts'!$G$39),"Y","N"))))))))))))))))))))))))))))))))))))</f>
        <v/>
      </c>
    </row>
    <row r="712" spans="1:46" x14ac:dyDescent="0.35">
      <c r="A712" s="271"/>
      <c r="B712" s="269"/>
      <c r="C712" s="270"/>
      <c r="D712" s="270"/>
      <c r="E712" s="270"/>
      <c r="F712" s="270"/>
      <c r="G712" s="272"/>
      <c r="H712" s="273"/>
      <c r="I712" s="271"/>
      <c r="J712" s="268"/>
      <c r="K712" s="268"/>
      <c r="L712" s="274"/>
      <c r="M712" s="275"/>
      <c r="N712" s="276"/>
      <c r="P712" s="291" t="str">
        <f>IF(R712 = "", "", COUNT($R$4:R712))</f>
        <v/>
      </c>
      <c r="Q712" s="291" t="str">
        <f t="shared" si="89"/>
        <v/>
      </c>
      <c r="R712" s="292" t="str">
        <f t="shared" si="90"/>
        <v/>
      </c>
      <c r="S712" s="293" t="str">
        <f t="shared" si="92"/>
        <v/>
      </c>
      <c r="T712" s="294" t="str">
        <f t="shared" si="93"/>
        <v/>
      </c>
      <c r="U712" s="295" t="str">
        <f t="shared" si="94"/>
        <v/>
      </c>
      <c r="V712" s="296" t="str">
        <f t="shared" si="95"/>
        <v/>
      </c>
      <c r="W712" s="8"/>
      <c r="AR712" s="2" t="str">
        <f t="shared" si="96"/>
        <v/>
      </c>
      <c r="AS712" s="2" t="str">
        <f t="shared" si="91"/>
        <v/>
      </c>
      <c r="AT712" s="2" t="str">
        <f>IF(AR712="","",IF(AND(H712&gt;='Intersection Mileposts'!$F$5,H712&lt;='Intersection Mileposts'!$G$5),"Y",IF(AND(H712&gt;='Intersection Mileposts'!$F$6,H712&lt;='Intersection Mileposts'!$G$6),"Y",IF(AND(H712&gt;='Intersection Mileposts'!$F$7,H712&lt;='Intersection Mileposts'!$G$7),"Y",IF(AND(H712&gt;='Intersection Mileposts'!$F$8,H712&lt;='Intersection Mileposts'!$G$8),"Y",IF(AND(H712&gt;='Intersection Mileposts'!$F$9,H712&lt;='Intersection Mileposts'!$G$9),"Y",IF(AND(H712&gt;='Intersection Mileposts'!$F$10,H712&lt;='Intersection Mileposts'!$G$10),"Y",IF(AND(H712&gt;='Intersection Mileposts'!$F$11,H712&lt;='Intersection Mileposts'!$G$11),"Y",IF(AND(H712&gt;='Intersection Mileposts'!$F$12,H712&lt;='Intersection Mileposts'!$G$12),"Y",IF(AND(H712&gt;='Intersection Mileposts'!$F$13,H712&lt;='Intersection Mileposts'!$G$13),"Y",IF(AND(H712&gt;='Intersection Mileposts'!$F$14,H712&lt;='Intersection Mileposts'!$G$14),"Y",IF(AND(H712&gt;='Intersection Mileposts'!$F$15,H712&lt;='Intersection Mileposts'!$G$15),"Y",IF(AND(H712&gt;='Intersection Mileposts'!$F$16,H712&lt;='Intersection Mileposts'!$G$16),"Y",IF(AND(H712&gt;='Intersection Mileposts'!$F$17,H712&lt;='Intersection Mileposts'!$G$17),"Y",IF(AND(H712&gt;='Intersection Mileposts'!$F$18,H712&lt;='Intersection Mileposts'!$G$18),"Y",IF(AND(H712&gt;='Intersection Mileposts'!$F$19,H712&lt;='Intersection Mileposts'!$G$19),"Y",IF(AND(H712&gt;='Intersection Mileposts'!$F$20,H712&lt;='Intersection Mileposts'!$G$20),"Y",IF(AND(H712&gt;='Intersection Mileposts'!$F$21,H712&lt;='Intersection Mileposts'!$G$21),"Y",IF(AND(H712&gt;='Intersection Mileposts'!$F$22,H712&lt;='Intersection Mileposts'!$G$22),"Y",IF(AND(H712&gt;='Intersection Mileposts'!$F$23,H712&lt;='Intersection Mileposts'!$G$23),"Y",IF(AND(H712&gt;='Intersection Mileposts'!$F$24,H712&lt;='Intersection Mileposts'!$G$24),"Y",IF(AND(H712&gt;='Intersection Mileposts'!$F$25,H712&lt;='Intersection Mileposts'!$G$25),"Y",IF(AND(H712&gt;='Intersection Mileposts'!$F$26,H712&lt;='Intersection Mileposts'!$G$26),"Y",IF(AND(H712&gt;='Intersection Mileposts'!$F$27,H712&lt;='Intersection Mileposts'!$G$27),"Y",IF(AND(H712&gt;='Intersection Mileposts'!$F$28,H712&lt;='Intersection Mileposts'!$G$28),"Y",IF(AND(H712&gt;='Intersection Mileposts'!$F$29,H712&lt;='Intersection Mileposts'!$G$29),"Y", IF(AND(H712&gt;='Intersection Mileposts'!$F$30,H712&lt;='Intersection Mileposts'!$G$30),"Y",IF(AND(H712&gt;='Intersection Mileposts'!$F$31,H712&lt;='Intersection Mileposts'!$G$31),"Y",IF(AND(H712&gt;='Intersection Mileposts'!$F$32,H712&lt;='Intersection Mileposts'!$G$32),"Y",IF(AND(H712&gt;='Intersection Mileposts'!$F$33,H712&lt;='Intersection Mileposts'!$G$33),"Y",IF(AND(H712&gt;='Intersection Mileposts'!$F$34,H712&lt;='Intersection Mileposts'!$G$34),"Y",IF(AND(H712&gt;='Intersection Mileposts'!$F$35,H712&lt;='Intersection Mileposts'!$G$35),"Y",IF(AND(H712&gt;='Intersection Mileposts'!$F$36,H712&lt;='Intersection Mileposts'!$G$36),"Y",IF(AND(H712&gt;='Intersection Mileposts'!$F$37,H712&lt;='Intersection Mileposts'!$G$37),"Y",IF(AND(H712&gt;='Intersection Mileposts'!$F$38,H712&lt;='Intersection Mileposts'!$G$38),"Y",IF(AND(H712&gt;='Intersection Mileposts'!$F$39,H712&lt;='Intersection Mileposts'!$G$39),"Y","N"))))))))))))))))))))))))))))))))))))</f>
        <v/>
      </c>
    </row>
    <row r="713" spans="1:46" x14ac:dyDescent="0.35">
      <c r="A713" s="271"/>
      <c r="B713" s="269"/>
      <c r="C713" s="270"/>
      <c r="D713" s="270"/>
      <c r="E713" s="270"/>
      <c r="F713" s="270"/>
      <c r="G713" s="272"/>
      <c r="H713" s="273"/>
      <c r="I713" s="271"/>
      <c r="J713" s="268"/>
      <c r="K713" s="268"/>
      <c r="L713" s="274"/>
      <c r="M713" s="275"/>
      <c r="N713" s="276"/>
      <c r="P713" s="291" t="str">
        <f>IF(R713 = "", "", COUNT($R$4:R713))</f>
        <v/>
      </c>
      <c r="Q713" s="291" t="str">
        <f t="shared" si="89"/>
        <v/>
      </c>
      <c r="R713" s="292" t="str">
        <f t="shared" si="90"/>
        <v/>
      </c>
      <c r="S713" s="293" t="str">
        <f t="shared" si="92"/>
        <v/>
      </c>
      <c r="T713" s="294" t="str">
        <f t="shared" si="93"/>
        <v/>
      </c>
      <c r="U713" s="295" t="str">
        <f t="shared" si="94"/>
        <v/>
      </c>
      <c r="V713" s="296" t="str">
        <f t="shared" si="95"/>
        <v/>
      </c>
      <c r="W713" s="8"/>
      <c r="AR713" s="2" t="str">
        <f t="shared" si="96"/>
        <v/>
      </c>
      <c r="AS713" s="2" t="str">
        <f t="shared" si="91"/>
        <v/>
      </c>
      <c r="AT713" s="2" t="str">
        <f>IF(AR713="","",IF(AND(H713&gt;='Intersection Mileposts'!$F$5,H713&lt;='Intersection Mileposts'!$G$5),"Y",IF(AND(H713&gt;='Intersection Mileposts'!$F$6,H713&lt;='Intersection Mileposts'!$G$6),"Y",IF(AND(H713&gt;='Intersection Mileposts'!$F$7,H713&lt;='Intersection Mileposts'!$G$7),"Y",IF(AND(H713&gt;='Intersection Mileposts'!$F$8,H713&lt;='Intersection Mileposts'!$G$8),"Y",IF(AND(H713&gt;='Intersection Mileposts'!$F$9,H713&lt;='Intersection Mileposts'!$G$9),"Y",IF(AND(H713&gt;='Intersection Mileposts'!$F$10,H713&lt;='Intersection Mileposts'!$G$10),"Y",IF(AND(H713&gt;='Intersection Mileposts'!$F$11,H713&lt;='Intersection Mileposts'!$G$11),"Y",IF(AND(H713&gt;='Intersection Mileposts'!$F$12,H713&lt;='Intersection Mileposts'!$G$12),"Y",IF(AND(H713&gt;='Intersection Mileposts'!$F$13,H713&lt;='Intersection Mileposts'!$G$13),"Y",IF(AND(H713&gt;='Intersection Mileposts'!$F$14,H713&lt;='Intersection Mileposts'!$G$14),"Y",IF(AND(H713&gt;='Intersection Mileposts'!$F$15,H713&lt;='Intersection Mileposts'!$G$15),"Y",IF(AND(H713&gt;='Intersection Mileposts'!$F$16,H713&lt;='Intersection Mileposts'!$G$16),"Y",IF(AND(H713&gt;='Intersection Mileposts'!$F$17,H713&lt;='Intersection Mileposts'!$G$17),"Y",IF(AND(H713&gt;='Intersection Mileposts'!$F$18,H713&lt;='Intersection Mileposts'!$G$18),"Y",IF(AND(H713&gt;='Intersection Mileposts'!$F$19,H713&lt;='Intersection Mileposts'!$G$19),"Y",IF(AND(H713&gt;='Intersection Mileposts'!$F$20,H713&lt;='Intersection Mileposts'!$G$20),"Y",IF(AND(H713&gt;='Intersection Mileposts'!$F$21,H713&lt;='Intersection Mileposts'!$G$21),"Y",IF(AND(H713&gt;='Intersection Mileposts'!$F$22,H713&lt;='Intersection Mileposts'!$G$22),"Y",IF(AND(H713&gt;='Intersection Mileposts'!$F$23,H713&lt;='Intersection Mileposts'!$G$23),"Y",IF(AND(H713&gt;='Intersection Mileposts'!$F$24,H713&lt;='Intersection Mileposts'!$G$24),"Y",IF(AND(H713&gt;='Intersection Mileposts'!$F$25,H713&lt;='Intersection Mileposts'!$G$25),"Y",IF(AND(H713&gt;='Intersection Mileposts'!$F$26,H713&lt;='Intersection Mileposts'!$G$26),"Y",IF(AND(H713&gt;='Intersection Mileposts'!$F$27,H713&lt;='Intersection Mileposts'!$G$27),"Y",IF(AND(H713&gt;='Intersection Mileposts'!$F$28,H713&lt;='Intersection Mileposts'!$G$28),"Y",IF(AND(H713&gt;='Intersection Mileposts'!$F$29,H713&lt;='Intersection Mileposts'!$G$29),"Y", IF(AND(H713&gt;='Intersection Mileposts'!$F$30,H713&lt;='Intersection Mileposts'!$G$30),"Y",IF(AND(H713&gt;='Intersection Mileposts'!$F$31,H713&lt;='Intersection Mileposts'!$G$31),"Y",IF(AND(H713&gt;='Intersection Mileposts'!$F$32,H713&lt;='Intersection Mileposts'!$G$32),"Y",IF(AND(H713&gt;='Intersection Mileposts'!$F$33,H713&lt;='Intersection Mileposts'!$G$33),"Y",IF(AND(H713&gt;='Intersection Mileposts'!$F$34,H713&lt;='Intersection Mileposts'!$G$34),"Y",IF(AND(H713&gt;='Intersection Mileposts'!$F$35,H713&lt;='Intersection Mileposts'!$G$35),"Y",IF(AND(H713&gt;='Intersection Mileposts'!$F$36,H713&lt;='Intersection Mileposts'!$G$36),"Y",IF(AND(H713&gt;='Intersection Mileposts'!$F$37,H713&lt;='Intersection Mileposts'!$G$37),"Y",IF(AND(H713&gt;='Intersection Mileposts'!$F$38,H713&lt;='Intersection Mileposts'!$G$38),"Y",IF(AND(H713&gt;='Intersection Mileposts'!$F$39,H713&lt;='Intersection Mileposts'!$G$39),"Y","N"))))))))))))))))))))))))))))))))))))</f>
        <v/>
      </c>
    </row>
    <row r="714" spans="1:46" x14ac:dyDescent="0.35">
      <c r="A714" s="271"/>
      <c r="B714" s="269"/>
      <c r="C714" s="270"/>
      <c r="D714" s="270"/>
      <c r="E714" s="270"/>
      <c r="F714" s="270"/>
      <c r="G714" s="272"/>
      <c r="H714" s="273"/>
      <c r="I714" s="271"/>
      <c r="J714" s="268"/>
      <c r="K714" s="268"/>
      <c r="L714" s="274"/>
      <c r="M714" s="275"/>
      <c r="N714" s="276"/>
      <c r="P714" s="291" t="str">
        <f>IF(R714 = "", "", COUNT($R$4:R714))</f>
        <v/>
      </c>
      <c r="Q714" s="291" t="str">
        <f t="shared" si="89"/>
        <v/>
      </c>
      <c r="R714" s="292" t="str">
        <f t="shared" si="90"/>
        <v/>
      </c>
      <c r="S714" s="293" t="str">
        <f t="shared" si="92"/>
        <v/>
      </c>
      <c r="T714" s="294" t="str">
        <f t="shared" si="93"/>
        <v/>
      </c>
      <c r="U714" s="295" t="str">
        <f t="shared" si="94"/>
        <v/>
      </c>
      <c r="V714" s="296" t="str">
        <f t="shared" si="95"/>
        <v/>
      </c>
      <c r="W714" s="8"/>
      <c r="AR714" s="2" t="str">
        <f t="shared" si="96"/>
        <v/>
      </c>
      <c r="AS714" s="2" t="str">
        <f t="shared" si="91"/>
        <v/>
      </c>
      <c r="AT714" s="2" t="str">
        <f>IF(AR714="","",IF(AND(H714&gt;='Intersection Mileposts'!$F$5,H714&lt;='Intersection Mileposts'!$G$5),"Y",IF(AND(H714&gt;='Intersection Mileposts'!$F$6,H714&lt;='Intersection Mileposts'!$G$6),"Y",IF(AND(H714&gt;='Intersection Mileposts'!$F$7,H714&lt;='Intersection Mileposts'!$G$7),"Y",IF(AND(H714&gt;='Intersection Mileposts'!$F$8,H714&lt;='Intersection Mileposts'!$G$8),"Y",IF(AND(H714&gt;='Intersection Mileposts'!$F$9,H714&lt;='Intersection Mileposts'!$G$9),"Y",IF(AND(H714&gt;='Intersection Mileposts'!$F$10,H714&lt;='Intersection Mileposts'!$G$10),"Y",IF(AND(H714&gt;='Intersection Mileposts'!$F$11,H714&lt;='Intersection Mileposts'!$G$11),"Y",IF(AND(H714&gt;='Intersection Mileposts'!$F$12,H714&lt;='Intersection Mileposts'!$G$12),"Y",IF(AND(H714&gt;='Intersection Mileposts'!$F$13,H714&lt;='Intersection Mileposts'!$G$13),"Y",IF(AND(H714&gt;='Intersection Mileposts'!$F$14,H714&lt;='Intersection Mileposts'!$G$14),"Y",IF(AND(H714&gt;='Intersection Mileposts'!$F$15,H714&lt;='Intersection Mileposts'!$G$15),"Y",IF(AND(H714&gt;='Intersection Mileposts'!$F$16,H714&lt;='Intersection Mileposts'!$G$16),"Y",IF(AND(H714&gt;='Intersection Mileposts'!$F$17,H714&lt;='Intersection Mileposts'!$G$17),"Y",IF(AND(H714&gt;='Intersection Mileposts'!$F$18,H714&lt;='Intersection Mileposts'!$G$18),"Y",IF(AND(H714&gt;='Intersection Mileposts'!$F$19,H714&lt;='Intersection Mileposts'!$G$19),"Y",IF(AND(H714&gt;='Intersection Mileposts'!$F$20,H714&lt;='Intersection Mileposts'!$G$20),"Y",IF(AND(H714&gt;='Intersection Mileposts'!$F$21,H714&lt;='Intersection Mileposts'!$G$21),"Y",IF(AND(H714&gt;='Intersection Mileposts'!$F$22,H714&lt;='Intersection Mileposts'!$G$22),"Y",IF(AND(H714&gt;='Intersection Mileposts'!$F$23,H714&lt;='Intersection Mileposts'!$G$23),"Y",IF(AND(H714&gt;='Intersection Mileposts'!$F$24,H714&lt;='Intersection Mileposts'!$G$24),"Y",IF(AND(H714&gt;='Intersection Mileposts'!$F$25,H714&lt;='Intersection Mileposts'!$G$25),"Y",IF(AND(H714&gt;='Intersection Mileposts'!$F$26,H714&lt;='Intersection Mileposts'!$G$26),"Y",IF(AND(H714&gt;='Intersection Mileposts'!$F$27,H714&lt;='Intersection Mileposts'!$G$27),"Y",IF(AND(H714&gt;='Intersection Mileposts'!$F$28,H714&lt;='Intersection Mileposts'!$G$28),"Y",IF(AND(H714&gt;='Intersection Mileposts'!$F$29,H714&lt;='Intersection Mileposts'!$G$29),"Y", IF(AND(H714&gt;='Intersection Mileposts'!$F$30,H714&lt;='Intersection Mileposts'!$G$30),"Y",IF(AND(H714&gt;='Intersection Mileposts'!$F$31,H714&lt;='Intersection Mileposts'!$G$31),"Y",IF(AND(H714&gt;='Intersection Mileposts'!$F$32,H714&lt;='Intersection Mileposts'!$G$32),"Y",IF(AND(H714&gt;='Intersection Mileposts'!$F$33,H714&lt;='Intersection Mileposts'!$G$33),"Y",IF(AND(H714&gt;='Intersection Mileposts'!$F$34,H714&lt;='Intersection Mileposts'!$G$34),"Y",IF(AND(H714&gt;='Intersection Mileposts'!$F$35,H714&lt;='Intersection Mileposts'!$G$35),"Y",IF(AND(H714&gt;='Intersection Mileposts'!$F$36,H714&lt;='Intersection Mileposts'!$G$36),"Y",IF(AND(H714&gt;='Intersection Mileposts'!$F$37,H714&lt;='Intersection Mileposts'!$G$37),"Y",IF(AND(H714&gt;='Intersection Mileposts'!$F$38,H714&lt;='Intersection Mileposts'!$G$38),"Y",IF(AND(H714&gt;='Intersection Mileposts'!$F$39,H714&lt;='Intersection Mileposts'!$G$39),"Y","N"))))))))))))))))))))))))))))))))))))</f>
        <v/>
      </c>
    </row>
    <row r="715" spans="1:46" x14ac:dyDescent="0.35">
      <c r="A715" s="271"/>
      <c r="B715" s="269"/>
      <c r="C715" s="270"/>
      <c r="D715" s="270"/>
      <c r="E715" s="270"/>
      <c r="F715" s="270"/>
      <c r="G715" s="272"/>
      <c r="H715" s="273"/>
      <c r="I715" s="271"/>
      <c r="J715" s="268"/>
      <c r="K715" s="268"/>
      <c r="L715" s="274"/>
      <c r="M715" s="275"/>
      <c r="N715" s="276"/>
      <c r="P715" s="291" t="str">
        <f>IF(R715 = "", "", COUNT($R$4:R715))</f>
        <v/>
      </c>
      <c r="Q715" s="291" t="str">
        <f t="shared" si="89"/>
        <v/>
      </c>
      <c r="R715" s="292" t="str">
        <f t="shared" si="90"/>
        <v/>
      </c>
      <c r="S715" s="293" t="str">
        <f t="shared" si="92"/>
        <v/>
      </c>
      <c r="T715" s="294" t="str">
        <f t="shared" si="93"/>
        <v/>
      </c>
      <c r="U715" s="295" t="str">
        <f t="shared" si="94"/>
        <v/>
      </c>
      <c r="V715" s="296" t="str">
        <f t="shared" si="95"/>
        <v/>
      </c>
      <c r="W715" s="8"/>
      <c r="AR715" s="2" t="str">
        <f t="shared" si="96"/>
        <v/>
      </c>
      <c r="AS715" s="2" t="str">
        <f t="shared" si="91"/>
        <v/>
      </c>
      <c r="AT715" s="2" t="str">
        <f>IF(AR715="","",IF(AND(H715&gt;='Intersection Mileposts'!$F$5,H715&lt;='Intersection Mileposts'!$G$5),"Y",IF(AND(H715&gt;='Intersection Mileposts'!$F$6,H715&lt;='Intersection Mileposts'!$G$6),"Y",IF(AND(H715&gt;='Intersection Mileposts'!$F$7,H715&lt;='Intersection Mileposts'!$G$7),"Y",IF(AND(H715&gt;='Intersection Mileposts'!$F$8,H715&lt;='Intersection Mileposts'!$G$8),"Y",IF(AND(H715&gt;='Intersection Mileposts'!$F$9,H715&lt;='Intersection Mileposts'!$G$9),"Y",IF(AND(H715&gt;='Intersection Mileposts'!$F$10,H715&lt;='Intersection Mileposts'!$G$10),"Y",IF(AND(H715&gt;='Intersection Mileposts'!$F$11,H715&lt;='Intersection Mileposts'!$G$11),"Y",IF(AND(H715&gt;='Intersection Mileposts'!$F$12,H715&lt;='Intersection Mileposts'!$G$12),"Y",IF(AND(H715&gt;='Intersection Mileposts'!$F$13,H715&lt;='Intersection Mileposts'!$G$13),"Y",IF(AND(H715&gt;='Intersection Mileposts'!$F$14,H715&lt;='Intersection Mileposts'!$G$14),"Y",IF(AND(H715&gt;='Intersection Mileposts'!$F$15,H715&lt;='Intersection Mileposts'!$G$15),"Y",IF(AND(H715&gt;='Intersection Mileposts'!$F$16,H715&lt;='Intersection Mileposts'!$G$16),"Y",IF(AND(H715&gt;='Intersection Mileposts'!$F$17,H715&lt;='Intersection Mileposts'!$G$17),"Y",IF(AND(H715&gt;='Intersection Mileposts'!$F$18,H715&lt;='Intersection Mileposts'!$G$18),"Y",IF(AND(H715&gt;='Intersection Mileposts'!$F$19,H715&lt;='Intersection Mileposts'!$G$19),"Y",IF(AND(H715&gt;='Intersection Mileposts'!$F$20,H715&lt;='Intersection Mileposts'!$G$20),"Y",IF(AND(H715&gt;='Intersection Mileposts'!$F$21,H715&lt;='Intersection Mileposts'!$G$21),"Y",IF(AND(H715&gt;='Intersection Mileposts'!$F$22,H715&lt;='Intersection Mileposts'!$G$22),"Y",IF(AND(H715&gt;='Intersection Mileposts'!$F$23,H715&lt;='Intersection Mileposts'!$G$23),"Y",IF(AND(H715&gt;='Intersection Mileposts'!$F$24,H715&lt;='Intersection Mileposts'!$G$24),"Y",IF(AND(H715&gt;='Intersection Mileposts'!$F$25,H715&lt;='Intersection Mileposts'!$G$25),"Y",IF(AND(H715&gt;='Intersection Mileposts'!$F$26,H715&lt;='Intersection Mileposts'!$G$26),"Y",IF(AND(H715&gt;='Intersection Mileposts'!$F$27,H715&lt;='Intersection Mileposts'!$G$27),"Y",IF(AND(H715&gt;='Intersection Mileposts'!$F$28,H715&lt;='Intersection Mileposts'!$G$28),"Y",IF(AND(H715&gt;='Intersection Mileposts'!$F$29,H715&lt;='Intersection Mileposts'!$G$29),"Y", IF(AND(H715&gt;='Intersection Mileposts'!$F$30,H715&lt;='Intersection Mileposts'!$G$30),"Y",IF(AND(H715&gt;='Intersection Mileposts'!$F$31,H715&lt;='Intersection Mileposts'!$G$31),"Y",IF(AND(H715&gt;='Intersection Mileposts'!$F$32,H715&lt;='Intersection Mileposts'!$G$32),"Y",IF(AND(H715&gt;='Intersection Mileposts'!$F$33,H715&lt;='Intersection Mileposts'!$G$33),"Y",IF(AND(H715&gt;='Intersection Mileposts'!$F$34,H715&lt;='Intersection Mileposts'!$G$34),"Y",IF(AND(H715&gt;='Intersection Mileposts'!$F$35,H715&lt;='Intersection Mileposts'!$G$35),"Y",IF(AND(H715&gt;='Intersection Mileposts'!$F$36,H715&lt;='Intersection Mileposts'!$G$36),"Y",IF(AND(H715&gt;='Intersection Mileposts'!$F$37,H715&lt;='Intersection Mileposts'!$G$37),"Y",IF(AND(H715&gt;='Intersection Mileposts'!$F$38,H715&lt;='Intersection Mileposts'!$G$38),"Y",IF(AND(H715&gt;='Intersection Mileposts'!$F$39,H715&lt;='Intersection Mileposts'!$G$39),"Y","N"))))))))))))))))))))))))))))))))))))</f>
        <v/>
      </c>
    </row>
    <row r="716" spans="1:46" x14ac:dyDescent="0.35">
      <c r="A716" s="271"/>
      <c r="B716" s="269"/>
      <c r="C716" s="270"/>
      <c r="D716" s="270"/>
      <c r="E716" s="270"/>
      <c r="F716" s="270"/>
      <c r="G716" s="272"/>
      <c r="H716" s="273"/>
      <c r="I716" s="271"/>
      <c r="J716" s="268"/>
      <c r="K716" s="268"/>
      <c r="L716" s="274"/>
      <c r="M716" s="275"/>
      <c r="N716" s="276"/>
      <c r="P716" s="291" t="str">
        <f>IF(R716 = "", "", COUNT($R$4:R716))</f>
        <v/>
      </c>
      <c r="Q716" s="291" t="str">
        <f t="shared" si="89"/>
        <v/>
      </c>
      <c r="R716" s="292" t="str">
        <f t="shared" si="90"/>
        <v/>
      </c>
      <c r="S716" s="293" t="str">
        <f t="shared" si="92"/>
        <v/>
      </c>
      <c r="T716" s="294" t="str">
        <f t="shared" si="93"/>
        <v/>
      </c>
      <c r="U716" s="295" t="str">
        <f t="shared" si="94"/>
        <v/>
      </c>
      <c r="V716" s="296" t="str">
        <f t="shared" si="95"/>
        <v/>
      </c>
      <c r="W716" s="8"/>
      <c r="AR716" s="2" t="str">
        <f t="shared" si="96"/>
        <v/>
      </c>
      <c r="AS716" s="2" t="str">
        <f t="shared" si="91"/>
        <v/>
      </c>
      <c r="AT716" s="2" t="str">
        <f>IF(AR716="","",IF(AND(H716&gt;='Intersection Mileposts'!$F$5,H716&lt;='Intersection Mileposts'!$G$5),"Y",IF(AND(H716&gt;='Intersection Mileposts'!$F$6,H716&lt;='Intersection Mileposts'!$G$6),"Y",IF(AND(H716&gt;='Intersection Mileposts'!$F$7,H716&lt;='Intersection Mileposts'!$G$7),"Y",IF(AND(H716&gt;='Intersection Mileposts'!$F$8,H716&lt;='Intersection Mileposts'!$G$8),"Y",IF(AND(H716&gt;='Intersection Mileposts'!$F$9,H716&lt;='Intersection Mileposts'!$G$9),"Y",IF(AND(H716&gt;='Intersection Mileposts'!$F$10,H716&lt;='Intersection Mileposts'!$G$10),"Y",IF(AND(H716&gt;='Intersection Mileposts'!$F$11,H716&lt;='Intersection Mileposts'!$G$11),"Y",IF(AND(H716&gt;='Intersection Mileposts'!$F$12,H716&lt;='Intersection Mileposts'!$G$12),"Y",IF(AND(H716&gt;='Intersection Mileposts'!$F$13,H716&lt;='Intersection Mileposts'!$G$13),"Y",IF(AND(H716&gt;='Intersection Mileposts'!$F$14,H716&lt;='Intersection Mileposts'!$G$14),"Y",IF(AND(H716&gt;='Intersection Mileposts'!$F$15,H716&lt;='Intersection Mileposts'!$G$15),"Y",IF(AND(H716&gt;='Intersection Mileposts'!$F$16,H716&lt;='Intersection Mileposts'!$G$16),"Y",IF(AND(H716&gt;='Intersection Mileposts'!$F$17,H716&lt;='Intersection Mileposts'!$G$17),"Y",IF(AND(H716&gt;='Intersection Mileposts'!$F$18,H716&lt;='Intersection Mileposts'!$G$18),"Y",IF(AND(H716&gt;='Intersection Mileposts'!$F$19,H716&lt;='Intersection Mileposts'!$G$19),"Y",IF(AND(H716&gt;='Intersection Mileposts'!$F$20,H716&lt;='Intersection Mileposts'!$G$20),"Y",IF(AND(H716&gt;='Intersection Mileposts'!$F$21,H716&lt;='Intersection Mileposts'!$G$21),"Y",IF(AND(H716&gt;='Intersection Mileposts'!$F$22,H716&lt;='Intersection Mileposts'!$G$22),"Y",IF(AND(H716&gt;='Intersection Mileposts'!$F$23,H716&lt;='Intersection Mileposts'!$G$23),"Y",IF(AND(H716&gt;='Intersection Mileposts'!$F$24,H716&lt;='Intersection Mileposts'!$G$24),"Y",IF(AND(H716&gt;='Intersection Mileposts'!$F$25,H716&lt;='Intersection Mileposts'!$G$25),"Y",IF(AND(H716&gt;='Intersection Mileposts'!$F$26,H716&lt;='Intersection Mileposts'!$G$26),"Y",IF(AND(H716&gt;='Intersection Mileposts'!$F$27,H716&lt;='Intersection Mileposts'!$G$27),"Y",IF(AND(H716&gt;='Intersection Mileposts'!$F$28,H716&lt;='Intersection Mileposts'!$G$28),"Y",IF(AND(H716&gt;='Intersection Mileposts'!$F$29,H716&lt;='Intersection Mileposts'!$G$29),"Y", IF(AND(H716&gt;='Intersection Mileposts'!$F$30,H716&lt;='Intersection Mileposts'!$G$30),"Y",IF(AND(H716&gt;='Intersection Mileposts'!$F$31,H716&lt;='Intersection Mileposts'!$G$31),"Y",IF(AND(H716&gt;='Intersection Mileposts'!$F$32,H716&lt;='Intersection Mileposts'!$G$32),"Y",IF(AND(H716&gt;='Intersection Mileposts'!$F$33,H716&lt;='Intersection Mileposts'!$G$33),"Y",IF(AND(H716&gt;='Intersection Mileposts'!$F$34,H716&lt;='Intersection Mileposts'!$G$34),"Y",IF(AND(H716&gt;='Intersection Mileposts'!$F$35,H716&lt;='Intersection Mileposts'!$G$35),"Y",IF(AND(H716&gt;='Intersection Mileposts'!$F$36,H716&lt;='Intersection Mileposts'!$G$36),"Y",IF(AND(H716&gt;='Intersection Mileposts'!$F$37,H716&lt;='Intersection Mileposts'!$G$37),"Y",IF(AND(H716&gt;='Intersection Mileposts'!$F$38,H716&lt;='Intersection Mileposts'!$G$38),"Y",IF(AND(H716&gt;='Intersection Mileposts'!$F$39,H716&lt;='Intersection Mileposts'!$G$39),"Y","N"))))))))))))))))))))))))))))))))))))</f>
        <v/>
      </c>
    </row>
    <row r="717" spans="1:46" x14ac:dyDescent="0.35">
      <c r="A717" s="271"/>
      <c r="B717" s="269"/>
      <c r="C717" s="270"/>
      <c r="D717" s="270"/>
      <c r="E717" s="270"/>
      <c r="F717" s="270"/>
      <c r="G717" s="272"/>
      <c r="H717" s="273"/>
      <c r="I717" s="271"/>
      <c r="J717" s="268"/>
      <c r="K717" s="268"/>
      <c r="L717" s="274"/>
      <c r="M717" s="275"/>
      <c r="N717" s="276"/>
      <c r="P717" s="291" t="str">
        <f>IF(R717 = "", "", COUNT($R$4:R717))</f>
        <v/>
      </c>
      <c r="Q717" s="291" t="str">
        <f t="shared" si="89"/>
        <v/>
      </c>
      <c r="R717" s="292" t="str">
        <f t="shared" si="90"/>
        <v/>
      </c>
      <c r="S717" s="293" t="str">
        <f t="shared" si="92"/>
        <v/>
      </c>
      <c r="T717" s="294" t="str">
        <f t="shared" si="93"/>
        <v/>
      </c>
      <c r="U717" s="295" t="str">
        <f t="shared" si="94"/>
        <v/>
      </c>
      <c r="V717" s="296" t="str">
        <f t="shared" si="95"/>
        <v/>
      </c>
      <c r="W717" s="8"/>
      <c r="AR717" s="2" t="str">
        <f t="shared" si="96"/>
        <v/>
      </c>
      <c r="AS717" s="2" t="str">
        <f t="shared" si="91"/>
        <v/>
      </c>
      <c r="AT717" s="2" t="str">
        <f>IF(AR717="","",IF(AND(H717&gt;='Intersection Mileposts'!$F$5,H717&lt;='Intersection Mileposts'!$G$5),"Y",IF(AND(H717&gt;='Intersection Mileposts'!$F$6,H717&lt;='Intersection Mileposts'!$G$6),"Y",IF(AND(H717&gt;='Intersection Mileposts'!$F$7,H717&lt;='Intersection Mileposts'!$G$7),"Y",IF(AND(H717&gt;='Intersection Mileposts'!$F$8,H717&lt;='Intersection Mileposts'!$G$8),"Y",IF(AND(H717&gt;='Intersection Mileposts'!$F$9,H717&lt;='Intersection Mileposts'!$G$9),"Y",IF(AND(H717&gt;='Intersection Mileposts'!$F$10,H717&lt;='Intersection Mileposts'!$G$10),"Y",IF(AND(H717&gt;='Intersection Mileposts'!$F$11,H717&lt;='Intersection Mileposts'!$G$11),"Y",IF(AND(H717&gt;='Intersection Mileposts'!$F$12,H717&lt;='Intersection Mileposts'!$G$12),"Y",IF(AND(H717&gt;='Intersection Mileposts'!$F$13,H717&lt;='Intersection Mileposts'!$G$13),"Y",IF(AND(H717&gt;='Intersection Mileposts'!$F$14,H717&lt;='Intersection Mileposts'!$G$14),"Y",IF(AND(H717&gt;='Intersection Mileposts'!$F$15,H717&lt;='Intersection Mileposts'!$G$15),"Y",IF(AND(H717&gt;='Intersection Mileposts'!$F$16,H717&lt;='Intersection Mileposts'!$G$16),"Y",IF(AND(H717&gt;='Intersection Mileposts'!$F$17,H717&lt;='Intersection Mileposts'!$G$17),"Y",IF(AND(H717&gt;='Intersection Mileposts'!$F$18,H717&lt;='Intersection Mileposts'!$G$18),"Y",IF(AND(H717&gt;='Intersection Mileposts'!$F$19,H717&lt;='Intersection Mileposts'!$G$19),"Y",IF(AND(H717&gt;='Intersection Mileposts'!$F$20,H717&lt;='Intersection Mileposts'!$G$20),"Y",IF(AND(H717&gt;='Intersection Mileposts'!$F$21,H717&lt;='Intersection Mileposts'!$G$21),"Y",IF(AND(H717&gt;='Intersection Mileposts'!$F$22,H717&lt;='Intersection Mileposts'!$G$22),"Y",IF(AND(H717&gt;='Intersection Mileposts'!$F$23,H717&lt;='Intersection Mileposts'!$G$23),"Y",IF(AND(H717&gt;='Intersection Mileposts'!$F$24,H717&lt;='Intersection Mileposts'!$G$24),"Y",IF(AND(H717&gt;='Intersection Mileposts'!$F$25,H717&lt;='Intersection Mileposts'!$G$25),"Y",IF(AND(H717&gt;='Intersection Mileposts'!$F$26,H717&lt;='Intersection Mileposts'!$G$26),"Y",IF(AND(H717&gt;='Intersection Mileposts'!$F$27,H717&lt;='Intersection Mileposts'!$G$27),"Y",IF(AND(H717&gt;='Intersection Mileposts'!$F$28,H717&lt;='Intersection Mileposts'!$G$28),"Y",IF(AND(H717&gt;='Intersection Mileposts'!$F$29,H717&lt;='Intersection Mileposts'!$G$29),"Y", IF(AND(H717&gt;='Intersection Mileposts'!$F$30,H717&lt;='Intersection Mileposts'!$G$30),"Y",IF(AND(H717&gt;='Intersection Mileposts'!$F$31,H717&lt;='Intersection Mileposts'!$G$31),"Y",IF(AND(H717&gt;='Intersection Mileposts'!$F$32,H717&lt;='Intersection Mileposts'!$G$32),"Y",IF(AND(H717&gt;='Intersection Mileposts'!$F$33,H717&lt;='Intersection Mileposts'!$G$33),"Y",IF(AND(H717&gt;='Intersection Mileposts'!$F$34,H717&lt;='Intersection Mileposts'!$G$34),"Y",IF(AND(H717&gt;='Intersection Mileposts'!$F$35,H717&lt;='Intersection Mileposts'!$G$35),"Y",IF(AND(H717&gt;='Intersection Mileposts'!$F$36,H717&lt;='Intersection Mileposts'!$G$36),"Y",IF(AND(H717&gt;='Intersection Mileposts'!$F$37,H717&lt;='Intersection Mileposts'!$G$37),"Y",IF(AND(H717&gt;='Intersection Mileposts'!$F$38,H717&lt;='Intersection Mileposts'!$G$38),"Y",IF(AND(H717&gt;='Intersection Mileposts'!$F$39,H717&lt;='Intersection Mileposts'!$G$39),"Y","N"))))))))))))))))))))))))))))))))))))</f>
        <v/>
      </c>
    </row>
    <row r="718" spans="1:46" x14ac:dyDescent="0.35">
      <c r="A718" s="271"/>
      <c r="B718" s="269"/>
      <c r="C718" s="270"/>
      <c r="D718" s="270"/>
      <c r="E718" s="270"/>
      <c r="F718" s="270"/>
      <c r="G718" s="272"/>
      <c r="H718" s="273"/>
      <c r="I718" s="271"/>
      <c r="J718" s="268"/>
      <c r="K718" s="268"/>
      <c r="L718" s="274"/>
      <c r="M718" s="275"/>
      <c r="N718" s="276"/>
      <c r="P718" s="291" t="str">
        <f>IF(R718 = "", "", COUNT($R$4:R718))</f>
        <v/>
      </c>
      <c r="Q718" s="291" t="str">
        <f t="shared" si="89"/>
        <v/>
      </c>
      <c r="R718" s="292" t="str">
        <f t="shared" si="90"/>
        <v/>
      </c>
      <c r="S718" s="293" t="str">
        <f t="shared" si="92"/>
        <v/>
      </c>
      <c r="T718" s="294" t="str">
        <f t="shared" si="93"/>
        <v/>
      </c>
      <c r="U718" s="295" t="str">
        <f t="shared" si="94"/>
        <v/>
      </c>
      <c r="V718" s="296" t="str">
        <f t="shared" si="95"/>
        <v/>
      </c>
      <c r="W718" s="8"/>
      <c r="AR718" s="2" t="str">
        <f t="shared" si="96"/>
        <v/>
      </c>
      <c r="AS718" s="2" t="str">
        <f t="shared" si="91"/>
        <v/>
      </c>
      <c r="AT718" s="2" t="str">
        <f>IF(AR718="","",IF(AND(H718&gt;='Intersection Mileposts'!$F$5,H718&lt;='Intersection Mileposts'!$G$5),"Y",IF(AND(H718&gt;='Intersection Mileposts'!$F$6,H718&lt;='Intersection Mileposts'!$G$6),"Y",IF(AND(H718&gt;='Intersection Mileposts'!$F$7,H718&lt;='Intersection Mileposts'!$G$7),"Y",IF(AND(H718&gt;='Intersection Mileposts'!$F$8,H718&lt;='Intersection Mileposts'!$G$8),"Y",IF(AND(H718&gt;='Intersection Mileposts'!$F$9,H718&lt;='Intersection Mileposts'!$G$9),"Y",IF(AND(H718&gt;='Intersection Mileposts'!$F$10,H718&lt;='Intersection Mileposts'!$G$10),"Y",IF(AND(H718&gt;='Intersection Mileposts'!$F$11,H718&lt;='Intersection Mileposts'!$G$11),"Y",IF(AND(H718&gt;='Intersection Mileposts'!$F$12,H718&lt;='Intersection Mileposts'!$G$12),"Y",IF(AND(H718&gt;='Intersection Mileposts'!$F$13,H718&lt;='Intersection Mileposts'!$G$13),"Y",IF(AND(H718&gt;='Intersection Mileposts'!$F$14,H718&lt;='Intersection Mileposts'!$G$14),"Y",IF(AND(H718&gt;='Intersection Mileposts'!$F$15,H718&lt;='Intersection Mileposts'!$G$15),"Y",IF(AND(H718&gt;='Intersection Mileposts'!$F$16,H718&lt;='Intersection Mileposts'!$G$16),"Y",IF(AND(H718&gt;='Intersection Mileposts'!$F$17,H718&lt;='Intersection Mileposts'!$G$17),"Y",IF(AND(H718&gt;='Intersection Mileposts'!$F$18,H718&lt;='Intersection Mileposts'!$G$18),"Y",IF(AND(H718&gt;='Intersection Mileposts'!$F$19,H718&lt;='Intersection Mileposts'!$G$19),"Y",IF(AND(H718&gt;='Intersection Mileposts'!$F$20,H718&lt;='Intersection Mileposts'!$G$20),"Y",IF(AND(H718&gt;='Intersection Mileposts'!$F$21,H718&lt;='Intersection Mileposts'!$G$21),"Y",IF(AND(H718&gt;='Intersection Mileposts'!$F$22,H718&lt;='Intersection Mileposts'!$G$22),"Y",IF(AND(H718&gt;='Intersection Mileposts'!$F$23,H718&lt;='Intersection Mileposts'!$G$23),"Y",IF(AND(H718&gt;='Intersection Mileposts'!$F$24,H718&lt;='Intersection Mileposts'!$G$24),"Y",IF(AND(H718&gt;='Intersection Mileposts'!$F$25,H718&lt;='Intersection Mileposts'!$G$25),"Y",IF(AND(H718&gt;='Intersection Mileposts'!$F$26,H718&lt;='Intersection Mileposts'!$G$26),"Y",IF(AND(H718&gt;='Intersection Mileposts'!$F$27,H718&lt;='Intersection Mileposts'!$G$27),"Y",IF(AND(H718&gt;='Intersection Mileposts'!$F$28,H718&lt;='Intersection Mileposts'!$G$28),"Y",IF(AND(H718&gt;='Intersection Mileposts'!$F$29,H718&lt;='Intersection Mileposts'!$G$29),"Y", IF(AND(H718&gt;='Intersection Mileposts'!$F$30,H718&lt;='Intersection Mileposts'!$G$30),"Y",IF(AND(H718&gt;='Intersection Mileposts'!$F$31,H718&lt;='Intersection Mileposts'!$G$31),"Y",IF(AND(H718&gt;='Intersection Mileposts'!$F$32,H718&lt;='Intersection Mileposts'!$G$32),"Y",IF(AND(H718&gt;='Intersection Mileposts'!$F$33,H718&lt;='Intersection Mileposts'!$G$33),"Y",IF(AND(H718&gt;='Intersection Mileposts'!$F$34,H718&lt;='Intersection Mileposts'!$G$34),"Y",IF(AND(H718&gt;='Intersection Mileposts'!$F$35,H718&lt;='Intersection Mileposts'!$G$35),"Y",IF(AND(H718&gt;='Intersection Mileposts'!$F$36,H718&lt;='Intersection Mileposts'!$G$36),"Y",IF(AND(H718&gt;='Intersection Mileposts'!$F$37,H718&lt;='Intersection Mileposts'!$G$37),"Y",IF(AND(H718&gt;='Intersection Mileposts'!$F$38,H718&lt;='Intersection Mileposts'!$G$38),"Y",IF(AND(H718&gt;='Intersection Mileposts'!$F$39,H718&lt;='Intersection Mileposts'!$G$39),"Y","N"))))))))))))))))))))))))))))))))))))</f>
        <v/>
      </c>
    </row>
    <row r="719" spans="1:46" x14ac:dyDescent="0.35">
      <c r="A719" s="271"/>
      <c r="B719" s="269"/>
      <c r="C719" s="270"/>
      <c r="D719" s="270"/>
      <c r="E719" s="270"/>
      <c r="F719" s="270"/>
      <c r="G719" s="272"/>
      <c r="H719" s="273"/>
      <c r="I719" s="271"/>
      <c r="J719" s="268"/>
      <c r="K719" s="268"/>
      <c r="L719" s="274"/>
      <c r="M719" s="275"/>
      <c r="N719" s="276"/>
      <c r="P719" s="291" t="str">
        <f>IF(R719 = "", "", COUNT($R$4:R719))</f>
        <v/>
      </c>
      <c r="Q719" s="291" t="str">
        <f t="shared" si="89"/>
        <v/>
      </c>
      <c r="R719" s="292" t="str">
        <f t="shared" si="90"/>
        <v/>
      </c>
      <c r="S719" s="293" t="str">
        <f t="shared" si="92"/>
        <v/>
      </c>
      <c r="T719" s="294" t="str">
        <f t="shared" si="93"/>
        <v/>
      </c>
      <c r="U719" s="295" t="str">
        <f t="shared" si="94"/>
        <v/>
      </c>
      <c r="V719" s="296" t="str">
        <f t="shared" si="95"/>
        <v/>
      </c>
      <c r="W719" s="8"/>
      <c r="AR719" s="2" t="str">
        <f t="shared" si="96"/>
        <v/>
      </c>
      <c r="AS719" s="2" t="str">
        <f t="shared" si="91"/>
        <v/>
      </c>
      <c r="AT719" s="2" t="str">
        <f>IF(AR719="","",IF(AND(H719&gt;='Intersection Mileposts'!$F$5,H719&lt;='Intersection Mileposts'!$G$5),"Y",IF(AND(H719&gt;='Intersection Mileposts'!$F$6,H719&lt;='Intersection Mileposts'!$G$6),"Y",IF(AND(H719&gt;='Intersection Mileposts'!$F$7,H719&lt;='Intersection Mileposts'!$G$7),"Y",IF(AND(H719&gt;='Intersection Mileposts'!$F$8,H719&lt;='Intersection Mileposts'!$G$8),"Y",IF(AND(H719&gt;='Intersection Mileposts'!$F$9,H719&lt;='Intersection Mileposts'!$G$9),"Y",IF(AND(H719&gt;='Intersection Mileposts'!$F$10,H719&lt;='Intersection Mileposts'!$G$10),"Y",IF(AND(H719&gt;='Intersection Mileposts'!$F$11,H719&lt;='Intersection Mileposts'!$G$11),"Y",IF(AND(H719&gt;='Intersection Mileposts'!$F$12,H719&lt;='Intersection Mileposts'!$G$12),"Y",IF(AND(H719&gt;='Intersection Mileposts'!$F$13,H719&lt;='Intersection Mileposts'!$G$13),"Y",IF(AND(H719&gt;='Intersection Mileposts'!$F$14,H719&lt;='Intersection Mileposts'!$G$14),"Y",IF(AND(H719&gt;='Intersection Mileposts'!$F$15,H719&lt;='Intersection Mileposts'!$G$15),"Y",IF(AND(H719&gt;='Intersection Mileposts'!$F$16,H719&lt;='Intersection Mileposts'!$G$16),"Y",IF(AND(H719&gt;='Intersection Mileposts'!$F$17,H719&lt;='Intersection Mileposts'!$G$17),"Y",IF(AND(H719&gt;='Intersection Mileposts'!$F$18,H719&lt;='Intersection Mileposts'!$G$18),"Y",IF(AND(H719&gt;='Intersection Mileposts'!$F$19,H719&lt;='Intersection Mileposts'!$G$19),"Y",IF(AND(H719&gt;='Intersection Mileposts'!$F$20,H719&lt;='Intersection Mileposts'!$G$20),"Y",IF(AND(H719&gt;='Intersection Mileposts'!$F$21,H719&lt;='Intersection Mileposts'!$G$21),"Y",IF(AND(H719&gt;='Intersection Mileposts'!$F$22,H719&lt;='Intersection Mileposts'!$G$22),"Y",IF(AND(H719&gt;='Intersection Mileposts'!$F$23,H719&lt;='Intersection Mileposts'!$G$23),"Y",IF(AND(H719&gt;='Intersection Mileposts'!$F$24,H719&lt;='Intersection Mileposts'!$G$24),"Y",IF(AND(H719&gt;='Intersection Mileposts'!$F$25,H719&lt;='Intersection Mileposts'!$G$25),"Y",IF(AND(H719&gt;='Intersection Mileposts'!$F$26,H719&lt;='Intersection Mileposts'!$G$26),"Y",IF(AND(H719&gt;='Intersection Mileposts'!$F$27,H719&lt;='Intersection Mileposts'!$G$27),"Y",IF(AND(H719&gt;='Intersection Mileposts'!$F$28,H719&lt;='Intersection Mileposts'!$G$28),"Y",IF(AND(H719&gt;='Intersection Mileposts'!$F$29,H719&lt;='Intersection Mileposts'!$G$29),"Y", IF(AND(H719&gt;='Intersection Mileposts'!$F$30,H719&lt;='Intersection Mileposts'!$G$30),"Y",IF(AND(H719&gt;='Intersection Mileposts'!$F$31,H719&lt;='Intersection Mileposts'!$G$31),"Y",IF(AND(H719&gt;='Intersection Mileposts'!$F$32,H719&lt;='Intersection Mileposts'!$G$32),"Y",IF(AND(H719&gt;='Intersection Mileposts'!$F$33,H719&lt;='Intersection Mileposts'!$G$33),"Y",IF(AND(H719&gt;='Intersection Mileposts'!$F$34,H719&lt;='Intersection Mileposts'!$G$34),"Y",IF(AND(H719&gt;='Intersection Mileposts'!$F$35,H719&lt;='Intersection Mileposts'!$G$35),"Y",IF(AND(H719&gt;='Intersection Mileposts'!$F$36,H719&lt;='Intersection Mileposts'!$G$36),"Y",IF(AND(H719&gt;='Intersection Mileposts'!$F$37,H719&lt;='Intersection Mileposts'!$G$37),"Y",IF(AND(H719&gt;='Intersection Mileposts'!$F$38,H719&lt;='Intersection Mileposts'!$G$38),"Y",IF(AND(H719&gt;='Intersection Mileposts'!$F$39,H719&lt;='Intersection Mileposts'!$G$39),"Y","N"))))))))))))))))))))))))))))))))))))</f>
        <v/>
      </c>
    </row>
    <row r="720" spans="1:46" x14ac:dyDescent="0.35">
      <c r="A720" s="271"/>
      <c r="B720" s="269"/>
      <c r="C720" s="270"/>
      <c r="D720" s="270"/>
      <c r="E720" s="270"/>
      <c r="F720" s="270"/>
      <c r="G720" s="272"/>
      <c r="H720" s="273"/>
      <c r="I720" s="271"/>
      <c r="J720" s="268"/>
      <c r="K720" s="268"/>
      <c r="L720" s="274"/>
      <c r="M720" s="275"/>
      <c r="N720" s="276"/>
      <c r="P720" s="291" t="str">
        <f>IF(R720 = "", "", COUNT($R$4:R720))</f>
        <v/>
      </c>
      <c r="Q720" s="291" t="str">
        <f t="shared" si="89"/>
        <v/>
      </c>
      <c r="R720" s="292" t="str">
        <f t="shared" si="90"/>
        <v/>
      </c>
      <c r="S720" s="293" t="str">
        <f t="shared" si="92"/>
        <v/>
      </c>
      <c r="T720" s="294" t="str">
        <f t="shared" si="93"/>
        <v/>
      </c>
      <c r="U720" s="295" t="str">
        <f t="shared" si="94"/>
        <v/>
      </c>
      <c r="V720" s="296" t="str">
        <f t="shared" si="95"/>
        <v/>
      </c>
      <c r="W720" s="8"/>
      <c r="AR720" s="2" t="str">
        <f t="shared" si="96"/>
        <v/>
      </c>
      <c r="AS720" s="2" t="str">
        <f t="shared" si="91"/>
        <v/>
      </c>
      <c r="AT720" s="2" t="str">
        <f>IF(AR720="","",IF(AND(H720&gt;='Intersection Mileposts'!$F$5,H720&lt;='Intersection Mileposts'!$G$5),"Y",IF(AND(H720&gt;='Intersection Mileposts'!$F$6,H720&lt;='Intersection Mileposts'!$G$6),"Y",IF(AND(H720&gt;='Intersection Mileposts'!$F$7,H720&lt;='Intersection Mileposts'!$G$7),"Y",IF(AND(H720&gt;='Intersection Mileposts'!$F$8,H720&lt;='Intersection Mileposts'!$G$8),"Y",IF(AND(H720&gt;='Intersection Mileposts'!$F$9,H720&lt;='Intersection Mileposts'!$G$9),"Y",IF(AND(H720&gt;='Intersection Mileposts'!$F$10,H720&lt;='Intersection Mileposts'!$G$10),"Y",IF(AND(H720&gt;='Intersection Mileposts'!$F$11,H720&lt;='Intersection Mileposts'!$G$11),"Y",IF(AND(H720&gt;='Intersection Mileposts'!$F$12,H720&lt;='Intersection Mileposts'!$G$12),"Y",IF(AND(H720&gt;='Intersection Mileposts'!$F$13,H720&lt;='Intersection Mileposts'!$G$13),"Y",IF(AND(H720&gt;='Intersection Mileposts'!$F$14,H720&lt;='Intersection Mileposts'!$G$14),"Y",IF(AND(H720&gt;='Intersection Mileposts'!$F$15,H720&lt;='Intersection Mileposts'!$G$15),"Y",IF(AND(H720&gt;='Intersection Mileposts'!$F$16,H720&lt;='Intersection Mileposts'!$G$16),"Y",IF(AND(H720&gt;='Intersection Mileposts'!$F$17,H720&lt;='Intersection Mileposts'!$G$17),"Y",IF(AND(H720&gt;='Intersection Mileposts'!$F$18,H720&lt;='Intersection Mileposts'!$G$18),"Y",IF(AND(H720&gt;='Intersection Mileposts'!$F$19,H720&lt;='Intersection Mileposts'!$G$19),"Y",IF(AND(H720&gt;='Intersection Mileposts'!$F$20,H720&lt;='Intersection Mileposts'!$G$20),"Y",IF(AND(H720&gt;='Intersection Mileposts'!$F$21,H720&lt;='Intersection Mileposts'!$G$21),"Y",IF(AND(H720&gt;='Intersection Mileposts'!$F$22,H720&lt;='Intersection Mileposts'!$G$22),"Y",IF(AND(H720&gt;='Intersection Mileposts'!$F$23,H720&lt;='Intersection Mileposts'!$G$23),"Y",IF(AND(H720&gt;='Intersection Mileposts'!$F$24,H720&lt;='Intersection Mileposts'!$G$24),"Y",IF(AND(H720&gt;='Intersection Mileposts'!$F$25,H720&lt;='Intersection Mileposts'!$G$25),"Y",IF(AND(H720&gt;='Intersection Mileposts'!$F$26,H720&lt;='Intersection Mileposts'!$G$26),"Y",IF(AND(H720&gt;='Intersection Mileposts'!$F$27,H720&lt;='Intersection Mileposts'!$G$27),"Y",IF(AND(H720&gt;='Intersection Mileposts'!$F$28,H720&lt;='Intersection Mileposts'!$G$28),"Y",IF(AND(H720&gt;='Intersection Mileposts'!$F$29,H720&lt;='Intersection Mileposts'!$G$29),"Y", IF(AND(H720&gt;='Intersection Mileposts'!$F$30,H720&lt;='Intersection Mileposts'!$G$30),"Y",IF(AND(H720&gt;='Intersection Mileposts'!$F$31,H720&lt;='Intersection Mileposts'!$G$31),"Y",IF(AND(H720&gt;='Intersection Mileposts'!$F$32,H720&lt;='Intersection Mileposts'!$G$32),"Y",IF(AND(H720&gt;='Intersection Mileposts'!$F$33,H720&lt;='Intersection Mileposts'!$G$33),"Y",IF(AND(H720&gt;='Intersection Mileposts'!$F$34,H720&lt;='Intersection Mileposts'!$G$34),"Y",IF(AND(H720&gt;='Intersection Mileposts'!$F$35,H720&lt;='Intersection Mileposts'!$G$35),"Y",IF(AND(H720&gt;='Intersection Mileposts'!$F$36,H720&lt;='Intersection Mileposts'!$G$36),"Y",IF(AND(H720&gt;='Intersection Mileposts'!$F$37,H720&lt;='Intersection Mileposts'!$G$37),"Y",IF(AND(H720&gt;='Intersection Mileposts'!$F$38,H720&lt;='Intersection Mileposts'!$G$38),"Y",IF(AND(H720&gt;='Intersection Mileposts'!$F$39,H720&lt;='Intersection Mileposts'!$G$39),"Y","N"))))))))))))))))))))))))))))))))))))</f>
        <v/>
      </c>
    </row>
    <row r="721" spans="1:46" x14ac:dyDescent="0.35">
      <c r="A721" s="271"/>
      <c r="B721" s="269"/>
      <c r="C721" s="270"/>
      <c r="D721" s="270"/>
      <c r="E721" s="270"/>
      <c r="F721" s="270"/>
      <c r="G721" s="272"/>
      <c r="H721" s="273"/>
      <c r="I721" s="271"/>
      <c r="J721" s="268"/>
      <c r="K721" s="268"/>
      <c r="L721" s="274"/>
      <c r="M721" s="275"/>
      <c r="N721" s="276"/>
      <c r="P721" s="291" t="str">
        <f>IF(R721 = "", "", COUNT($R$4:R721))</f>
        <v/>
      </c>
      <c r="Q721" s="291" t="str">
        <f t="shared" si="89"/>
        <v/>
      </c>
      <c r="R721" s="292" t="str">
        <f t="shared" si="90"/>
        <v/>
      </c>
      <c r="S721" s="293" t="str">
        <f t="shared" si="92"/>
        <v/>
      </c>
      <c r="T721" s="294" t="str">
        <f t="shared" si="93"/>
        <v/>
      </c>
      <c r="U721" s="295" t="str">
        <f t="shared" si="94"/>
        <v/>
      </c>
      <c r="V721" s="296" t="str">
        <f t="shared" si="95"/>
        <v/>
      </c>
      <c r="W721" s="8"/>
      <c r="AR721" s="2" t="str">
        <f t="shared" si="96"/>
        <v/>
      </c>
      <c r="AS721" s="2" t="str">
        <f t="shared" si="91"/>
        <v/>
      </c>
      <c r="AT721" s="2" t="str">
        <f>IF(AR721="","",IF(AND(H721&gt;='Intersection Mileposts'!$F$5,H721&lt;='Intersection Mileposts'!$G$5),"Y",IF(AND(H721&gt;='Intersection Mileposts'!$F$6,H721&lt;='Intersection Mileposts'!$G$6),"Y",IF(AND(H721&gt;='Intersection Mileposts'!$F$7,H721&lt;='Intersection Mileposts'!$G$7),"Y",IF(AND(H721&gt;='Intersection Mileposts'!$F$8,H721&lt;='Intersection Mileposts'!$G$8),"Y",IF(AND(H721&gt;='Intersection Mileposts'!$F$9,H721&lt;='Intersection Mileposts'!$G$9),"Y",IF(AND(H721&gt;='Intersection Mileposts'!$F$10,H721&lt;='Intersection Mileposts'!$G$10),"Y",IF(AND(H721&gt;='Intersection Mileposts'!$F$11,H721&lt;='Intersection Mileposts'!$G$11),"Y",IF(AND(H721&gt;='Intersection Mileposts'!$F$12,H721&lt;='Intersection Mileposts'!$G$12),"Y",IF(AND(H721&gt;='Intersection Mileposts'!$F$13,H721&lt;='Intersection Mileposts'!$G$13),"Y",IF(AND(H721&gt;='Intersection Mileposts'!$F$14,H721&lt;='Intersection Mileposts'!$G$14),"Y",IF(AND(H721&gt;='Intersection Mileposts'!$F$15,H721&lt;='Intersection Mileposts'!$G$15),"Y",IF(AND(H721&gt;='Intersection Mileposts'!$F$16,H721&lt;='Intersection Mileposts'!$G$16),"Y",IF(AND(H721&gt;='Intersection Mileposts'!$F$17,H721&lt;='Intersection Mileposts'!$G$17),"Y",IF(AND(H721&gt;='Intersection Mileposts'!$F$18,H721&lt;='Intersection Mileposts'!$G$18),"Y",IF(AND(H721&gt;='Intersection Mileposts'!$F$19,H721&lt;='Intersection Mileposts'!$G$19),"Y",IF(AND(H721&gt;='Intersection Mileposts'!$F$20,H721&lt;='Intersection Mileposts'!$G$20),"Y",IF(AND(H721&gt;='Intersection Mileposts'!$F$21,H721&lt;='Intersection Mileposts'!$G$21),"Y",IF(AND(H721&gt;='Intersection Mileposts'!$F$22,H721&lt;='Intersection Mileposts'!$G$22),"Y",IF(AND(H721&gt;='Intersection Mileposts'!$F$23,H721&lt;='Intersection Mileposts'!$G$23),"Y",IF(AND(H721&gt;='Intersection Mileposts'!$F$24,H721&lt;='Intersection Mileposts'!$G$24),"Y",IF(AND(H721&gt;='Intersection Mileposts'!$F$25,H721&lt;='Intersection Mileposts'!$G$25),"Y",IF(AND(H721&gt;='Intersection Mileposts'!$F$26,H721&lt;='Intersection Mileposts'!$G$26),"Y",IF(AND(H721&gt;='Intersection Mileposts'!$F$27,H721&lt;='Intersection Mileposts'!$G$27),"Y",IF(AND(H721&gt;='Intersection Mileposts'!$F$28,H721&lt;='Intersection Mileposts'!$G$28),"Y",IF(AND(H721&gt;='Intersection Mileposts'!$F$29,H721&lt;='Intersection Mileposts'!$G$29),"Y", IF(AND(H721&gt;='Intersection Mileposts'!$F$30,H721&lt;='Intersection Mileposts'!$G$30),"Y",IF(AND(H721&gt;='Intersection Mileposts'!$F$31,H721&lt;='Intersection Mileposts'!$G$31),"Y",IF(AND(H721&gt;='Intersection Mileposts'!$F$32,H721&lt;='Intersection Mileposts'!$G$32),"Y",IF(AND(H721&gt;='Intersection Mileposts'!$F$33,H721&lt;='Intersection Mileposts'!$G$33),"Y",IF(AND(H721&gt;='Intersection Mileposts'!$F$34,H721&lt;='Intersection Mileposts'!$G$34),"Y",IF(AND(H721&gt;='Intersection Mileposts'!$F$35,H721&lt;='Intersection Mileposts'!$G$35),"Y",IF(AND(H721&gt;='Intersection Mileposts'!$F$36,H721&lt;='Intersection Mileposts'!$G$36),"Y",IF(AND(H721&gt;='Intersection Mileposts'!$F$37,H721&lt;='Intersection Mileposts'!$G$37),"Y",IF(AND(H721&gt;='Intersection Mileposts'!$F$38,H721&lt;='Intersection Mileposts'!$G$38),"Y",IF(AND(H721&gt;='Intersection Mileposts'!$F$39,H721&lt;='Intersection Mileposts'!$G$39),"Y","N"))))))))))))))))))))))))))))))))))))</f>
        <v/>
      </c>
    </row>
    <row r="722" spans="1:46" x14ac:dyDescent="0.35">
      <c r="A722" s="271"/>
      <c r="B722" s="269"/>
      <c r="C722" s="270"/>
      <c r="D722" s="270"/>
      <c r="E722" s="270"/>
      <c r="F722" s="270"/>
      <c r="G722" s="272"/>
      <c r="H722" s="273"/>
      <c r="I722" s="271"/>
      <c r="J722" s="268"/>
      <c r="K722" s="268"/>
      <c r="L722" s="274"/>
      <c r="M722" s="275"/>
      <c r="N722" s="276"/>
      <c r="P722" s="291" t="str">
        <f>IF(R722 = "", "", COUNT($R$4:R722))</f>
        <v/>
      </c>
      <c r="Q722" s="291" t="str">
        <f t="shared" si="89"/>
        <v/>
      </c>
      <c r="R722" s="292" t="str">
        <f t="shared" si="90"/>
        <v/>
      </c>
      <c r="S722" s="293" t="str">
        <f t="shared" si="92"/>
        <v/>
      </c>
      <c r="T722" s="294" t="str">
        <f t="shared" si="93"/>
        <v/>
      </c>
      <c r="U722" s="295" t="str">
        <f t="shared" si="94"/>
        <v/>
      </c>
      <c r="V722" s="296" t="str">
        <f t="shared" si="95"/>
        <v/>
      </c>
      <c r="W722" s="8"/>
      <c r="AR722" s="2" t="str">
        <f t="shared" si="96"/>
        <v/>
      </c>
      <c r="AS722" s="2" t="str">
        <f t="shared" si="91"/>
        <v/>
      </c>
      <c r="AT722" s="2" t="str">
        <f>IF(AR722="","",IF(AND(H722&gt;='Intersection Mileposts'!$F$5,H722&lt;='Intersection Mileposts'!$G$5),"Y",IF(AND(H722&gt;='Intersection Mileposts'!$F$6,H722&lt;='Intersection Mileposts'!$G$6),"Y",IF(AND(H722&gt;='Intersection Mileposts'!$F$7,H722&lt;='Intersection Mileposts'!$G$7),"Y",IF(AND(H722&gt;='Intersection Mileposts'!$F$8,H722&lt;='Intersection Mileposts'!$G$8),"Y",IF(AND(H722&gt;='Intersection Mileposts'!$F$9,H722&lt;='Intersection Mileposts'!$G$9),"Y",IF(AND(H722&gt;='Intersection Mileposts'!$F$10,H722&lt;='Intersection Mileposts'!$G$10),"Y",IF(AND(H722&gt;='Intersection Mileposts'!$F$11,H722&lt;='Intersection Mileposts'!$G$11),"Y",IF(AND(H722&gt;='Intersection Mileposts'!$F$12,H722&lt;='Intersection Mileposts'!$G$12),"Y",IF(AND(H722&gt;='Intersection Mileposts'!$F$13,H722&lt;='Intersection Mileposts'!$G$13),"Y",IF(AND(H722&gt;='Intersection Mileposts'!$F$14,H722&lt;='Intersection Mileposts'!$G$14),"Y",IF(AND(H722&gt;='Intersection Mileposts'!$F$15,H722&lt;='Intersection Mileposts'!$G$15),"Y",IF(AND(H722&gt;='Intersection Mileposts'!$F$16,H722&lt;='Intersection Mileposts'!$G$16),"Y",IF(AND(H722&gt;='Intersection Mileposts'!$F$17,H722&lt;='Intersection Mileposts'!$G$17),"Y",IF(AND(H722&gt;='Intersection Mileposts'!$F$18,H722&lt;='Intersection Mileposts'!$G$18),"Y",IF(AND(H722&gt;='Intersection Mileposts'!$F$19,H722&lt;='Intersection Mileposts'!$G$19),"Y",IF(AND(H722&gt;='Intersection Mileposts'!$F$20,H722&lt;='Intersection Mileposts'!$G$20),"Y",IF(AND(H722&gt;='Intersection Mileposts'!$F$21,H722&lt;='Intersection Mileposts'!$G$21),"Y",IF(AND(H722&gt;='Intersection Mileposts'!$F$22,H722&lt;='Intersection Mileposts'!$G$22),"Y",IF(AND(H722&gt;='Intersection Mileposts'!$F$23,H722&lt;='Intersection Mileposts'!$G$23),"Y",IF(AND(H722&gt;='Intersection Mileposts'!$F$24,H722&lt;='Intersection Mileposts'!$G$24),"Y",IF(AND(H722&gt;='Intersection Mileposts'!$F$25,H722&lt;='Intersection Mileposts'!$G$25),"Y",IF(AND(H722&gt;='Intersection Mileposts'!$F$26,H722&lt;='Intersection Mileposts'!$G$26),"Y",IF(AND(H722&gt;='Intersection Mileposts'!$F$27,H722&lt;='Intersection Mileposts'!$G$27),"Y",IF(AND(H722&gt;='Intersection Mileposts'!$F$28,H722&lt;='Intersection Mileposts'!$G$28),"Y",IF(AND(H722&gt;='Intersection Mileposts'!$F$29,H722&lt;='Intersection Mileposts'!$G$29),"Y", IF(AND(H722&gt;='Intersection Mileposts'!$F$30,H722&lt;='Intersection Mileposts'!$G$30),"Y",IF(AND(H722&gt;='Intersection Mileposts'!$F$31,H722&lt;='Intersection Mileposts'!$G$31),"Y",IF(AND(H722&gt;='Intersection Mileposts'!$F$32,H722&lt;='Intersection Mileposts'!$G$32),"Y",IF(AND(H722&gt;='Intersection Mileposts'!$F$33,H722&lt;='Intersection Mileposts'!$G$33),"Y",IF(AND(H722&gt;='Intersection Mileposts'!$F$34,H722&lt;='Intersection Mileposts'!$G$34),"Y",IF(AND(H722&gt;='Intersection Mileposts'!$F$35,H722&lt;='Intersection Mileposts'!$G$35),"Y",IF(AND(H722&gt;='Intersection Mileposts'!$F$36,H722&lt;='Intersection Mileposts'!$G$36),"Y",IF(AND(H722&gt;='Intersection Mileposts'!$F$37,H722&lt;='Intersection Mileposts'!$G$37),"Y",IF(AND(H722&gt;='Intersection Mileposts'!$F$38,H722&lt;='Intersection Mileposts'!$G$38),"Y",IF(AND(H722&gt;='Intersection Mileposts'!$F$39,H722&lt;='Intersection Mileposts'!$G$39),"Y","N"))))))))))))))))))))))))))))))))))))</f>
        <v/>
      </c>
    </row>
    <row r="723" spans="1:46" x14ac:dyDescent="0.35">
      <c r="A723" s="271"/>
      <c r="B723" s="269"/>
      <c r="C723" s="270"/>
      <c r="D723" s="270"/>
      <c r="E723" s="270"/>
      <c r="F723" s="270"/>
      <c r="G723" s="272"/>
      <c r="H723" s="273"/>
      <c r="I723" s="271"/>
      <c r="J723" s="268"/>
      <c r="K723" s="268"/>
      <c r="L723" s="274"/>
      <c r="M723" s="275"/>
      <c r="N723" s="276"/>
      <c r="P723" s="291" t="str">
        <f>IF(R723 = "", "", COUNT($R$4:R723))</f>
        <v/>
      </c>
      <c r="Q723" s="291" t="str">
        <f t="shared" si="89"/>
        <v/>
      </c>
      <c r="R723" s="292" t="str">
        <f t="shared" si="90"/>
        <v/>
      </c>
      <c r="S723" s="293" t="str">
        <f t="shared" si="92"/>
        <v/>
      </c>
      <c r="T723" s="294" t="str">
        <f t="shared" si="93"/>
        <v/>
      </c>
      <c r="U723" s="295" t="str">
        <f t="shared" si="94"/>
        <v/>
      </c>
      <c r="V723" s="296" t="str">
        <f t="shared" si="95"/>
        <v/>
      </c>
      <c r="W723" s="8"/>
      <c r="AR723" s="2" t="str">
        <f t="shared" si="96"/>
        <v/>
      </c>
      <c r="AS723" s="2" t="str">
        <f t="shared" si="91"/>
        <v/>
      </c>
      <c r="AT723" s="2" t="str">
        <f>IF(AR723="","",IF(AND(H723&gt;='Intersection Mileposts'!$F$5,H723&lt;='Intersection Mileposts'!$G$5),"Y",IF(AND(H723&gt;='Intersection Mileposts'!$F$6,H723&lt;='Intersection Mileposts'!$G$6),"Y",IF(AND(H723&gt;='Intersection Mileposts'!$F$7,H723&lt;='Intersection Mileposts'!$G$7),"Y",IF(AND(H723&gt;='Intersection Mileposts'!$F$8,H723&lt;='Intersection Mileposts'!$G$8),"Y",IF(AND(H723&gt;='Intersection Mileposts'!$F$9,H723&lt;='Intersection Mileposts'!$G$9),"Y",IF(AND(H723&gt;='Intersection Mileposts'!$F$10,H723&lt;='Intersection Mileposts'!$G$10),"Y",IF(AND(H723&gt;='Intersection Mileposts'!$F$11,H723&lt;='Intersection Mileposts'!$G$11),"Y",IF(AND(H723&gt;='Intersection Mileposts'!$F$12,H723&lt;='Intersection Mileposts'!$G$12),"Y",IF(AND(H723&gt;='Intersection Mileposts'!$F$13,H723&lt;='Intersection Mileposts'!$G$13),"Y",IF(AND(H723&gt;='Intersection Mileposts'!$F$14,H723&lt;='Intersection Mileposts'!$G$14),"Y",IF(AND(H723&gt;='Intersection Mileposts'!$F$15,H723&lt;='Intersection Mileposts'!$G$15),"Y",IF(AND(H723&gt;='Intersection Mileposts'!$F$16,H723&lt;='Intersection Mileposts'!$G$16),"Y",IF(AND(H723&gt;='Intersection Mileposts'!$F$17,H723&lt;='Intersection Mileposts'!$G$17),"Y",IF(AND(H723&gt;='Intersection Mileposts'!$F$18,H723&lt;='Intersection Mileposts'!$G$18),"Y",IF(AND(H723&gt;='Intersection Mileposts'!$F$19,H723&lt;='Intersection Mileposts'!$G$19),"Y",IF(AND(H723&gt;='Intersection Mileposts'!$F$20,H723&lt;='Intersection Mileposts'!$G$20),"Y",IF(AND(H723&gt;='Intersection Mileposts'!$F$21,H723&lt;='Intersection Mileposts'!$G$21),"Y",IF(AND(H723&gt;='Intersection Mileposts'!$F$22,H723&lt;='Intersection Mileposts'!$G$22),"Y",IF(AND(H723&gt;='Intersection Mileposts'!$F$23,H723&lt;='Intersection Mileposts'!$G$23),"Y",IF(AND(H723&gt;='Intersection Mileposts'!$F$24,H723&lt;='Intersection Mileposts'!$G$24),"Y",IF(AND(H723&gt;='Intersection Mileposts'!$F$25,H723&lt;='Intersection Mileposts'!$G$25),"Y",IF(AND(H723&gt;='Intersection Mileposts'!$F$26,H723&lt;='Intersection Mileposts'!$G$26),"Y",IF(AND(H723&gt;='Intersection Mileposts'!$F$27,H723&lt;='Intersection Mileposts'!$G$27),"Y",IF(AND(H723&gt;='Intersection Mileposts'!$F$28,H723&lt;='Intersection Mileposts'!$G$28),"Y",IF(AND(H723&gt;='Intersection Mileposts'!$F$29,H723&lt;='Intersection Mileposts'!$G$29),"Y", IF(AND(H723&gt;='Intersection Mileposts'!$F$30,H723&lt;='Intersection Mileposts'!$G$30),"Y",IF(AND(H723&gt;='Intersection Mileposts'!$F$31,H723&lt;='Intersection Mileposts'!$G$31),"Y",IF(AND(H723&gt;='Intersection Mileposts'!$F$32,H723&lt;='Intersection Mileposts'!$G$32),"Y",IF(AND(H723&gt;='Intersection Mileposts'!$F$33,H723&lt;='Intersection Mileposts'!$G$33),"Y",IF(AND(H723&gt;='Intersection Mileposts'!$F$34,H723&lt;='Intersection Mileposts'!$G$34),"Y",IF(AND(H723&gt;='Intersection Mileposts'!$F$35,H723&lt;='Intersection Mileposts'!$G$35),"Y",IF(AND(H723&gt;='Intersection Mileposts'!$F$36,H723&lt;='Intersection Mileposts'!$G$36),"Y",IF(AND(H723&gt;='Intersection Mileposts'!$F$37,H723&lt;='Intersection Mileposts'!$G$37),"Y",IF(AND(H723&gt;='Intersection Mileposts'!$F$38,H723&lt;='Intersection Mileposts'!$G$38),"Y",IF(AND(H723&gt;='Intersection Mileposts'!$F$39,H723&lt;='Intersection Mileposts'!$G$39),"Y","N"))))))))))))))))))))))))))))))))))))</f>
        <v/>
      </c>
    </row>
    <row r="724" spans="1:46" x14ac:dyDescent="0.35">
      <c r="A724" s="271"/>
      <c r="B724" s="269"/>
      <c r="C724" s="270"/>
      <c r="D724" s="270"/>
      <c r="E724" s="270"/>
      <c r="F724" s="270"/>
      <c r="G724" s="272"/>
      <c r="H724" s="273"/>
      <c r="I724" s="271"/>
      <c r="J724" s="268"/>
      <c r="K724" s="268"/>
      <c r="L724" s="274"/>
      <c r="M724" s="275"/>
      <c r="N724" s="276"/>
      <c r="P724" s="291" t="str">
        <f>IF(R724 = "", "", COUNT($R$4:R724))</f>
        <v/>
      </c>
      <c r="Q724" s="291" t="str">
        <f t="shared" si="89"/>
        <v/>
      </c>
      <c r="R724" s="292" t="str">
        <f t="shared" si="90"/>
        <v/>
      </c>
      <c r="S724" s="293" t="str">
        <f t="shared" si="92"/>
        <v/>
      </c>
      <c r="T724" s="294" t="str">
        <f t="shared" si="93"/>
        <v/>
      </c>
      <c r="U724" s="295" t="str">
        <f t="shared" si="94"/>
        <v/>
      </c>
      <c r="V724" s="296" t="str">
        <f t="shared" si="95"/>
        <v/>
      </c>
      <c r="W724" s="8"/>
      <c r="AR724" s="2" t="str">
        <f t="shared" si="96"/>
        <v/>
      </c>
      <c r="AS724" s="2" t="str">
        <f t="shared" si="91"/>
        <v/>
      </c>
      <c r="AT724" s="2" t="str">
        <f>IF(AR724="","",IF(AND(H724&gt;='Intersection Mileposts'!$F$5,H724&lt;='Intersection Mileposts'!$G$5),"Y",IF(AND(H724&gt;='Intersection Mileposts'!$F$6,H724&lt;='Intersection Mileposts'!$G$6),"Y",IF(AND(H724&gt;='Intersection Mileposts'!$F$7,H724&lt;='Intersection Mileposts'!$G$7),"Y",IF(AND(H724&gt;='Intersection Mileposts'!$F$8,H724&lt;='Intersection Mileposts'!$G$8),"Y",IF(AND(H724&gt;='Intersection Mileposts'!$F$9,H724&lt;='Intersection Mileposts'!$G$9),"Y",IF(AND(H724&gt;='Intersection Mileposts'!$F$10,H724&lt;='Intersection Mileposts'!$G$10),"Y",IF(AND(H724&gt;='Intersection Mileposts'!$F$11,H724&lt;='Intersection Mileposts'!$G$11),"Y",IF(AND(H724&gt;='Intersection Mileposts'!$F$12,H724&lt;='Intersection Mileposts'!$G$12),"Y",IF(AND(H724&gt;='Intersection Mileposts'!$F$13,H724&lt;='Intersection Mileposts'!$G$13),"Y",IF(AND(H724&gt;='Intersection Mileposts'!$F$14,H724&lt;='Intersection Mileposts'!$G$14),"Y",IF(AND(H724&gt;='Intersection Mileposts'!$F$15,H724&lt;='Intersection Mileposts'!$G$15),"Y",IF(AND(H724&gt;='Intersection Mileposts'!$F$16,H724&lt;='Intersection Mileposts'!$G$16),"Y",IF(AND(H724&gt;='Intersection Mileposts'!$F$17,H724&lt;='Intersection Mileposts'!$G$17),"Y",IF(AND(H724&gt;='Intersection Mileposts'!$F$18,H724&lt;='Intersection Mileposts'!$G$18),"Y",IF(AND(H724&gt;='Intersection Mileposts'!$F$19,H724&lt;='Intersection Mileposts'!$G$19),"Y",IF(AND(H724&gt;='Intersection Mileposts'!$F$20,H724&lt;='Intersection Mileposts'!$G$20),"Y",IF(AND(H724&gt;='Intersection Mileposts'!$F$21,H724&lt;='Intersection Mileposts'!$G$21),"Y",IF(AND(H724&gt;='Intersection Mileposts'!$F$22,H724&lt;='Intersection Mileposts'!$G$22),"Y",IF(AND(H724&gt;='Intersection Mileposts'!$F$23,H724&lt;='Intersection Mileposts'!$G$23),"Y",IF(AND(H724&gt;='Intersection Mileposts'!$F$24,H724&lt;='Intersection Mileposts'!$G$24),"Y",IF(AND(H724&gt;='Intersection Mileposts'!$F$25,H724&lt;='Intersection Mileposts'!$G$25),"Y",IF(AND(H724&gt;='Intersection Mileposts'!$F$26,H724&lt;='Intersection Mileposts'!$G$26),"Y",IF(AND(H724&gt;='Intersection Mileposts'!$F$27,H724&lt;='Intersection Mileposts'!$G$27),"Y",IF(AND(H724&gt;='Intersection Mileposts'!$F$28,H724&lt;='Intersection Mileposts'!$G$28),"Y",IF(AND(H724&gt;='Intersection Mileposts'!$F$29,H724&lt;='Intersection Mileposts'!$G$29),"Y", IF(AND(H724&gt;='Intersection Mileposts'!$F$30,H724&lt;='Intersection Mileposts'!$G$30),"Y",IF(AND(H724&gt;='Intersection Mileposts'!$F$31,H724&lt;='Intersection Mileposts'!$G$31),"Y",IF(AND(H724&gt;='Intersection Mileposts'!$F$32,H724&lt;='Intersection Mileposts'!$G$32),"Y",IF(AND(H724&gt;='Intersection Mileposts'!$F$33,H724&lt;='Intersection Mileposts'!$G$33),"Y",IF(AND(H724&gt;='Intersection Mileposts'!$F$34,H724&lt;='Intersection Mileposts'!$G$34),"Y",IF(AND(H724&gt;='Intersection Mileposts'!$F$35,H724&lt;='Intersection Mileposts'!$G$35),"Y",IF(AND(H724&gt;='Intersection Mileposts'!$F$36,H724&lt;='Intersection Mileposts'!$G$36),"Y",IF(AND(H724&gt;='Intersection Mileposts'!$F$37,H724&lt;='Intersection Mileposts'!$G$37),"Y",IF(AND(H724&gt;='Intersection Mileposts'!$F$38,H724&lt;='Intersection Mileposts'!$G$38),"Y",IF(AND(H724&gt;='Intersection Mileposts'!$F$39,H724&lt;='Intersection Mileposts'!$G$39),"Y","N"))))))))))))))))))))))))))))))))))))</f>
        <v/>
      </c>
    </row>
    <row r="725" spans="1:46" x14ac:dyDescent="0.35">
      <c r="A725" s="271"/>
      <c r="B725" s="269"/>
      <c r="C725" s="270"/>
      <c r="D725" s="270"/>
      <c r="E725" s="270"/>
      <c r="F725" s="270"/>
      <c r="G725" s="272"/>
      <c r="H725" s="273"/>
      <c r="I725" s="271"/>
      <c r="J725" s="268"/>
      <c r="K725" s="268"/>
      <c r="L725" s="274"/>
      <c r="M725" s="275"/>
      <c r="N725" s="276"/>
      <c r="P725" s="291" t="str">
        <f>IF(R725 = "", "", COUNT($R$4:R725))</f>
        <v/>
      </c>
      <c r="Q725" s="291" t="str">
        <f t="shared" si="89"/>
        <v/>
      </c>
      <c r="R725" s="292" t="str">
        <f t="shared" si="90"/>
        <v/>
      </c>
      <c r="S725" s="293" t="str">
        <f t="shared" si="92"/>
        <v/>
      </c>
      <c r="T725" s="294" t="str">
        <f t="shared" si="93"/>
        <v/>
      </c>
      <c r="U725" s="295" t="str">
        <f t="shared" si="94"/>
        <v/>
      </c>
      <c r="V725" s="296" t="str">
        <f t="shared" si="95"/>
        <v/>
      </c>
      <c r="W725" s="8"/>
      <c r="AR725" s="2" t="str">
        <f t="shared" si="96"/>
        <v/>
      </c>
      <c r="AS725" s="2" t="str">
        <f t="shared" si="91"/>
        <v/>
      </c>
      <c r="AT725" s="2" t="str">
        <f>IF(AR725="","",IF(AND(H725&gt;='Intersection Mileposts'!$F$5,H725&lt;='Intersection Mileposts'!$G$5),"Y",IF(AND(H725&gt;='Intersection Mileposts'!$F$6,H725&lt;='Intersection Mileposts'!$G$6),"Y",IF(AND(H725&gt;='Intersection Mileposts'!$F$7,H725&lt;='Intersection Mileposts'!$G$7),"Y",IF(AND(H725&gt;='Intersection Mileposts'!$F$8,H725&lt;='Intersection Mileposts'!$G$8),"Y",IF(AND(H725&gt;='Intersection Mileposts'!$F$9,H725&lt;='Intersection Mileposts'!$G$9),"Y",IF(AND(H725&gt;='Intersection Mileposts'!$F$10,H725&lt;='Intersection Mileposts'!$G$10),"Y",IF(AND(H725&gt;='Intersection Mileposts'!$F$11,H725&lt;='Intersection Mileposts'!$G$11),"Y",IF(AND(H725&gt;='Intersection Mileposts'!$F$12,H725&lt;='Intersection Mileposts'!$G$12),"Y",IF(AND(H725&gt;='Intersection Mileposts'!$F$13,H725&lt;='Intersection Mileposts'!$G$13),"Y",IF(AND(H725&gt;='Intersection Mileposts'!$F$14,H725&lt;='Intersection Mileposts'!$G$14),"Y",IF(AND(H725&gt;='Intersection Mileposts'!$F$15,H725&lt;='Intersection Mileposts'!$G$15),"Y",IF(AND(H725&gt;='Intersection Mileposts'!$F$16,H725&lt;='Intersection Mileposts'!$G$16),"Y",IF(AND(H725&gt;='Intersection Mileposts'!$F$17,H725&lt;='Intersection Mileposts'!$G$17),"Y",IF(AND(H725&gt;='Intersection Mileposts'!$F$18,H725&lt;='Intersection Mileposts'!$G$18),"Y",IF(AND(H725&gt;='Intersection Mileposts'!$F$19,H725&lt;='Intersection Mileposts'!$G$19),"Y",IF(AND(H725&gt;='Intersection Mileposts'!$F$20,H725&lt;='Intersection Mileposts'!$G$20),"Y",IF(AND(H725&gt;='Intersection Mileposts'!$F$21,H725&lt;='Intersection Mileposts'!$G$21),"Y",IF(AND(H725&gt;='Intersection Mileposts'!$F$22,H725&lt;='Intersection Mileposts'!$G$22),"Y",IF(AND(H725&gt;='Intersection Mileposts'!$F$23,H725&lt;='Intersection Mileposts'!$G$23),"Y",IF(AND(H725&gt;='Intersection Mileposts'!$F$24,H725&lt;='Intersection Mileposts'!$G$24),"Y",IF(AND(H725&gt;='Intersection Mileposts'!$F$25,H725&lt;='Intersection Mileposts'!$G$25),"Y",IF(AND(H725&gt;='Intersection Mileposts'!$F$26,H725&lt;='Intersection Mileposts'!$G$26),"Y",IF(AND(H725&gt;='Intersection Mileposts'!$F$27,H725&lt;='Intersection Mileposts'!$G$27),"Y",IF(AND(H725&gt;='Intersection Mileposts'!$F$28,H725&lt;='Intersection Mileposts'!$G$28),"Y",IF(AND(H725&gt;='Intersection Mileposts'!$F$29,H725&lt;='Intersection Mileposts'!$G$29),"Y", IF(AND(H725&gt;='Intersection Mileposts'!$F$30,H725&lt;='Intersection Mileposts'!$G$30),"Y",IF(AND(H725&gt;='Intersection Mileposts'!$F$31,H725&lt;='Intersection Mileposts'!$G$31),"Y",IF(AND(H725&gt;='Intersection Mileposts'!$F$32,H725&lt;='Intersection Mileposts'!$G$32),"Y",IF(AND(H725&gt;='Intersection Mileposts'!$F$33,H725&lt;='Intersection Mileposts'!$G$33),"Y",IF(AND(H725&gt;='Intersection Mileposts'!$F$34,H725&lt;='Intersection Mileposts'!$G$34),"Y",IF(AND(H725&gt;='Intersection Mileposts'!$F$35,H725&lt;='Intersection Mileposts'!$G$35),"Y",IF(AND(H725&gt;='Intersection Mileposts'!$F$36,H725&lt;='Intersection Mileposts'!$G$36),"Y",IF(AND(H725&gt;='Intersection Mileposts'!$F$37,H725&lt;='Intersection Mileposts'!$G$37),"Y",IF(AND(H725&gt;='Intersection Mileposts'!$F$38,H725&lt;='Intersection Mileposts'!$G$38),"Y",IF(AND(H725&gt;='Intersection Mileposts'!$F$39,H725&lt;='Intersection Mileposts'!$G$39),"Y","N"))))))))))))))))))))))))))))))))))))</f>
        <v/>
      </c>
    </row>
    <row r="726" spans="1:46" x14ac:dyDescent="0.35">
      <c r="A726" s="271"/>
      <c r="B726" s="269"/>
      <c r="C726" s="270"/>
      <c r="D726" s="270"/>
      <c r="E726" s="270"/>
      <c r="F726" s="270"/>
      <c r="G726" s="272"/>
      <c r="H726" s="273"/>
      <c r="I726" s="271"/>
      <c r="J726" s="268"/>
      <c r="K726" s="268"/>
      <c r="L726" s="274"/>
      <c r="M726" s="275"/>
      <c r="N726" s="276"/>
      <c r="P726" s="291" t="str">
        <f>IF(R726 = "", "", COUNT($R$4:R726))</f>
        <v/>
      </c>
      <c r="Q726" s="291" t="str">
        <f t="shared" si="89"/>
        <v/>
      </c>
      <c r="R726" s="292" t="str">
        <f t="shared" si="90"/>
        <v/>
      </c>
      <c r="S726" s="293" t="str">
        <f t="shared" si="92"/>
        <v/>
      </c>
      <c r="T726" s="294" t="str">
        <f t="shared" si="93"/>
        <v/>
      </c>
      <c r="U726" s="295" t="str">
        <f t="shared" si="94"/>
        <v/>
      </c>
      <c r="V726" s="296" t="str">
        <f t="shared" si="95"/>
        <v/>
      </c>
      <c r="W726" s="8"/>
      <c r="AR726" s="2" t="str">
        <f t="shared" si="96"/>
        <v/>
      </c>
      <c r="AS726" s="2" t="str">
        <f t="shared" si="91"/>
        <v/>
      </c>
      <c r="AT726" s="2" t="str">
        <f>IF(AR726="","",IF(AND(H726&gt;='Intersection Mileposts'!$F$5,H726&lt;='Intersection Mileposts'!$G$5),"Y",IF(AND(H726&gt;='Intersection Mileposts'!$F$6,H726&lt;='Intersection Mileposts'!$G$6),"Y",IF(AND(H726&gt;='Intersection Mileposts'!$F$7,H726&lt;='Intersection Mileposts'!$G$7),"Y",IF(AND(H726&gt;='Intersection Mileposts'!$F$8,H726&lt;='Intersection Mileposts'!$G$8),"Y",IF(AND(H726&gt;='Intersection Mileposts'!$F$9,H726&lt;='Intersection Mileposts'!$G$9),"Y",IF(AND(H726&gt;='Intersection Mileposts'!$F$10,H726&lt;='Intersection Mileposts'!$G$10),"Y",IF(AND(H726&gt;='Intersection Mileposts'!$F$11,H726&lt;='Intersection Mileposts'!$G$11),"Y",IF(AND(H726&gt;='Intersection Mileposts'!$F$12,H726&lt;='Intersection Mileposts'!$G$12),"Y",IF(AND(H726&gt;='Intersection Mileposts'!$F$13,H726&lt;='Intersection Mileposts'!$G$13),"Y",IF(AND(H726&gt;='Intersection Mileposts'!$F$14,H726&lt;='Intersection Mileposts'!$G$14),"Y",IF(AND(H726&gt;='Intersection Mileposts'!$F$15,H726&lt;='Intersection Mileposts'!$G$15),"Y",IF(AND(H726&gt;='Intersection Mileposts'!$F$16,H726&lt;='Intersection Mileposts'!$G$16),"Y",IF(AND(H726&gt;='Intersection Mileposts'!$F$17,H726&lt;='Intersection Mileposts'!$G$17),"Y",IF(AND(H726&gt;='Intersection Mileposts'!$F$18,H726&lt;='Intersection Mileposts'!$G$18),"Y",IF(AND(H726&gt;='Intersection Mileposts'!$F$19,H726&lt;='Intersection Mileposts'!$G$19),"Y",IF(AND(H726&gt;='Intersection Mileposts'!$F$20,H726&lt;='Intersection Mileposts'!$G$20),"Y",IF(AND(H726&gt;='Intersection Mileposts'!$F$21,H726&lt;='Intersection Mileposts'!$G$21),"Y",IF(AND(H726&gt;='Intersection Mileposts'!$F$22,H726&lt;='Intersection Mileposts'!$G$22),"Y",IF(AND(H726&gt;='Intersection Mileposts'!$F$23,H726&lt;='Intersection Mileposts'!$G$23),"Y",IF(AND(H726&gt;='Intersection Mileposts'!$F$24,H726&lt;='Intersection Mileposts'!$G$24),"Y",IF(AND(H726&gt;='Intersection Mileposts'!$F$25,H726&lt;='Intersection Mileposts'!$G$25),"Y",IF(AND(H726&gt;='Intersection Mileposts'!$F$26,H726&lt;='Intersection Mileposts'!$G$26),"Y",IF(AND(H726&gt;='Intersection Mileposts'!$F$27,H726&lt;='Intersection Mileposts'!$G$27),"Y",IF(AND(H726&gt;='Intersection Mileposts'!$F$28,H726&lt;='Intersection Mileposts'!$G$28),"Y",IF(AND(H726&gt;='Intersection Mileposts'!$F$29,H726&lt;='Intersection Mileposts'!$G$29),"Y", IF(AND(H726&gt;='Intersection Mileposts'!$F$30,H726&lt;='Intersection Mileposts'!$G$30),"Y",IF(AND(H726&gt;='Intersection Mileposts'!$F$31,H726&lt;='Intersection Mileposts'!$G$31),"Y",IF(AND(H726&gt;='Intersection Mileposts'!$F$32,H726&lt;='Intersection Mileposts'!$G$32),"Y",IF(AND(H726&gt;='Intersection Mileposts'!$F$33,H726&lt;='Intersection Mileposts'!$G$33),"Y",IF(AND(H726&gt;='Intersection Mileposts'!$F$34,H726&lt;='Intersection Mileposts'!$G$34),"Y",IF(AND(H726&gt;='Intersection Mileposts'!$F$35,H726&lt;='Intersection Mileposts'!$G$35),"Y",IF(AND(H726&gt;='Intersection Mileposts'!$F$36,H726&lt;='Intersection Mileposts'!$G$36),"Y",IF(AND(H726&gt;='Intersection Mileposts'!$F$37,H726&lt;='Intersection Mileposts'!$G$37),"Y",IF(AND(H726&gt;='Intersection Mileposts'!$F$38,H726&lt;='Intersection Mileposts'!$G$38),"Y",IF(AND(H726&gt;='Intersection Mileposts'!$F$39,H726&lt;='Intersection Mileposts'!$G$39),"Y","N"))))))))))))))))))))))))))))))))))))</f>
        <v/>
      </c>
    </row>
    <row r="727" spans="1:46" x14ac:dyDescent="0.35">
      <c r="A727" s="271"/>
      <c r="B727" s="269"/>
      <c r="C727" s="270"/>
      <c r="D727" s="270"/>
      <c r="E727" s="270"/>
      <c r="F727" s="270"/>
      <c r="G727" s="272"/>
      <c r="H727" s="273"/>
      <c r="I727" s="271"/>
      <c r="J727" s="268"/>
      <c r="K727" s="268"/>
      <c r="L727" s="274"/>
      <c r="M727" s="275"/>
      <c r="N727" s="276"/>
      <c r="P727" s="291" t="str">
        <f>IF(R727 = "", "", COUNT($R$4:R727))</f>
        <v/>
      </c>
      <c r="Q727" s="291" t="str">
        <f t="shared" si="89"/>
        <v/>
      </c>
      <c r="R727" s="292" t="str">
        <f t="shared" si="90"/>
        <v/>
      </c>
      <c r="S727" s="293" t="str">
        <f t="shared" si="92"/>
        <v/>
      </c>
      <c r="T727" s="294" t="str">
        <f t="shared" si="93"/>
        <v/>
      </c>
      <c r="U727" s="295" t="str">
        <f t="shared" si="94"/>
        <v/>
      </c>
      <c r="V727" s="296" t="str">
        <f t="shared" si="95"/>
        <v/>
      </c>
      <c r="W727" s="8"/>
      <c r="AR727" s="2" t="str">
        <f t="shared" si="96"/>
        <v/>
      </c>
      <c r="AS727" s="2" t="str">
        <f t="shared" si="91"/>
        <v/>
      </c>
      <c r="AT727" s="2" t="str">
        <f>IF(AR727="","",IF(AND(H727&gt;='Intersection Mileposts'!$F$5,H727&lt;='Intersection Mileposts'!$G$5),"Y",IF(AND(H727&gt;='Intersection Mileposts'!$F$6,H727&lt;='Intersection Mileposts'!$G$6),"Y",IF(AND(H727&gt;='Intersection Mileposts'!$F$7,H727&lt;='Intersection Mileposts'!$G$7),"Y",IF(AND(H727&gt;='Intersection Mileposts'!$F$8,H727&lt;='Intersection Mileposts'!$G$8),"Y",IF(AND(H727&gt;='Intersection Mileposts'!$F$9,H727&lt;='Intersection Mileposts'!$G$9),"Y",IF(AND(H727&gt;='Intersection Mileposts'!$F$10,H727&lt;='Intersection Mileposts'!$G$10),"Y",IF(AND(H727&gt;='Intersection Mileposts'!$F$11,H727&lt;='Intersection Mileposts'!$G$11),"Y",IF(AND(H727&gt;='Intersection Mileposts'!$F$12,H727&lt;='Intersection Mileposts'!$G$12),"Y",IF(AND(H727&gt;='Intersection Mileposts'!$F$13,H727&lt;='Intersection Mileposts'!$G$13),"Y",IF(AND(H727&gt;='Intersection Mileposts'!$F$14,H727&lt;='Intersection Mileposts'!$G$14),"Y",IF(AND(H727&gt;='Intersection Mileposts'!$F$15,H727&lt;='Intersection Mileposts'!$G$15),"Y",IF(AND(H727&gt;='Intersection Mileposts'!$F$16,H727&lt;='Intersection Mileposts'!$G$16),"Y",IF(AND(H727&gt;='Intersection Mileposts'!$F$17,H727&lt;='Intersection Mileposts'!$G$17),"Y",IF(AND(H727&gt;='Intersection Mileposts'!$F$18,H727&lt;='Intersection Mileposts'!$G$18),"Y",IF(AND(H727&gt;='Intersection Mileposts'!$F$19,H727&lt;='Intersection Mileposts'!$G$19),"Y",IF(AND(H727&gt;='Intersection Mileposts'!$F$20,H727&lt;='Intersection Mileposts'!$G$20),"Y",IF(AND(H727&gt;='Intersection Mileposts'!$F$21,H727&lt;='Intersection Mileposts'!$G$21),"Y",IF(AND(H727&gt;='Intersection Mileposts'!$F$22,H727&lt;='Intersection Mileposts'!$G$22),"Y",IF(AND(H727&gt;='Intersection Mileposts'!$F$23,H727&lt;='Intersection Mileposts'!$G$23),"Y",IF(AND(H727&gt;='Intersection Mileposts'!$F$24,H727&lt;='Intersection Mileposts'!$G$24),"Y",IF(AND(H727&gt;='Intersection Mileposts'!$F$25,H727&lt;='Intersection Mileposts'!$G$25),"Y",IF(AND(H727&gt;='Intersection Mileposts'!$F$26,H727&lt;='Intersection Mileposts'!$G$26),"Y",IF(AND(H727&gt;='Intersection Mileposts'!$F$27,H727&lt;='Intersection Mileposts'!$G$27),"Y",IF(AND(H727&gt;='Intersection Mileposts'!$F$28,H727&lt;='Intersection Mileposts'!$G$28),"Y",IF(AND(H727&gt;='Intersection Mileposts'!$F$29,H727&lt;='Intersection Mileposts'!$G$29),"Y", IF(AND(H727&gt;='Intersection Mileposts'!$F$30,H727&lt;='Intersection Mileposts'!$G$30),"Y",IF(AND(H727&gt;='Intersection Mileposts'!$F$31,H727&lt;='Intersection Mileposts'!$G$31),"Y",IF(AND(H727&gt;='Intersection Mileposts'!$F$32,H727&lt;='Intersection Mileposts'!$G$32),"Y",IF(AND(H727&gt;='Intersection Mileposts'!$F$33,H727&lt;='Intersection Mileposts'!$G$33),"Y",IF(AND(H727&gt;='Intersection Mileposts'!$F$34,H727&lt;='Intersection Mileposts'!$G$34),"Y",IF(AND(H727&gt;='Intersection Mileposts'!$F$35,H727&lt;='Intersection Mileposts'!$G$35),"Y",IF(AND(H727&gt;='Intersection Mileposts'!$F$36,H727&lt;='Intersection Mileposts'!$G$36),"Y",IF(AND(H727&gt;='Intersection Mileposts'!$F$37,H727&lt;='Intersection Mileposts'!$G$37),"Y",IF(AND(H727&gt;='Intersection Mileposts'!$F$38,H727&lt;='Intersection Mileposts'!$G$38),"Y",IF(AND(H727&gt;='Intersection Mileposts'!$F$39,H727&lt;='Intersection Mileposts'!$G$39),"Y","N"))))))))))))))))))))))))))))))))))))</f>
        <v/>
      </c>
    </row>
    <row r="728" spans="1:46" x14ac:dyDescent="0.35">
      <c r="A728" s="271"/>
      <c r="B728" s="269"/>
      <c r="C728" s="270"/>
      <c r="D728" s="270"/>
      <c r="E728" s="270"/>
      <c r="F728" s="270"/>
      <c r="G728" s="272"/>
      <c r="H728" s="273"/>
      <c r="I728" s="271"/>
      <c r="J728" s="268"/>
      <c r="K728" s="268"/>
      <c r="L728" s="274"/>
      <c r="M728" s="275"/>
      <c r="N728" s="276"/>
      <c r="P728" s="291" t="str">
        <f>IF(R728 = "", "", COUNT($R$4:R728))</f>
        <v/>
      </c>
      <c r="Q728" s="291" t="str">
        <f t="shared" si="89"/>
        <v/>
      </c>
      <c r="R728" s="292" t="str">
        <f t="shared" si="90"/>
        <v/>
      </c>
      <c r="S728" s="293" t="str">
        <f t="shared" si="92"/>
        <v/>
      </c>
      <c r="T728" s="294" t="str">
        <f t="shared" si="93"/>
        <v/>
      </c>
      <c r="U728" s="295" t="str">
        <f t="shared" si="94"/>
        <v/>
      </c>
      <c r="V728" s="296" t="str">
        <f t="shared" si="95"/>
        <v/>
      </c>
      <c r="W728" s="8"/>
      <c r="AR728" s="2" t="str">
        <f t="shared" si="96"/>
        <v/>
      </c>
      <c r="AS728" s="2" t="str">
        <f t="shared" si="91"/>
        <v/>
      </c>
      <c r="AT728" s="2" t="str">
        <f>IF(AR728="","",IF(AND(H728&gt;='Intersection Mileposts'!$F$5,H728&lt;='Intersection Mileposts'!$G$5),"Y",IF(AND(H728&gt;='Intersection Mileposts'!$F$6,H728&lt;='Intersection Mileposts'!$G$6),"Y",IF(AND(H728&gt;='Intersection Mileposts'!$F$7,H728&lt;='Intersection Mileposts'!$G$7),"Y",IF(AND(H728&gt;='Intersection Mileposts'!$F$8,H728&lt;='Intersection Mileposts'!$G$8),"Y",IF(AND(H728&gt;='Intersection Mileposts'!$F$9,H728&lt;='Intersection Mileposts'!$G$9),"Y",IF(AND(H728&gt;='Intersection Mileposts'!$F$10,H728&lt;='Intersection Mileposts'!$G$10),"Y",IF(AND(H728&gt;='Intersection Mileposts'!$F$11,H728&lt;='Intersection Mileposts'!$G$11),"Y",IF(AND(H728&gt;='Intersection Mileposts'!$F$12,H728&lt;='Intersection Mileposts'!$G$12),"Y",IF(AND(H728&gt;='Intersection Mileposts'!$F$13,H728&lt;='Intersection Mileposts'!$G$13),"Y",IF(AND(H728&gt;='Intersection Mileposts'!$F$14,H728&lt;='Intersection Mileposts'!$G$14),"Y",IF(AND(H728&gt;='Intersection Mileposts'!$F$15,H728&lt;='Intersection Mileposts'!$G$15),"Y",IF(AND(H728&gt;='Intersection Mileposts'!$F$16,H728&lt;='Intersection Mileposts'!$G$16),"Y",IF(AND(H728&gt;='Intersection Mileposts'!$F$17,H728&lt;='Intersection Mileposts'!$G$17),"Y",IF(AND(H728&gt;='Intersection Mileposts'!$F$18,H728&lt;='Intersection Mileposts'!$G$18),"Y",IF(AND(H728&gt;='Intersection Mileposts'!$F$19,H728&lt;='Intersection Mileposts'!$G$19),"Y",IF(AND(H728&gt;='Intersection Mileposts'!$F$20,H728&lt;='Intersection Mileposts'!$G$20),"Y",IF(AND(H728&gt;='Intersection Mileposts'!$F$21,H728&lt;='Intersection Mileposts'!$G$21),"Y",IF(AND(H728&gt;='Intersection Mileposts'!$F$22,H728&lt;='Intersection Mileposts'!$G$22),"Y",IF(AND(H728&gt;='Intersection Mileposts'!$F$23,H728&lt;='Intersection Mileposts'!$G$23),"Y",IF(AND(H728&gt;='Intersection Mileposts'!$F$24,H728&lt;='Intersection Mileposts'!$G$24),"Y",IF(AND(H728&gt;='Intersection Mileposts'!$F$25,H728&lt;='Intersection Mileposts'!$G$25),"Y",IF(AND(H728&gt;='Intersection Mileposts'!$F$26,H728&lt;='Intersection Mileposts'!$G$26),"Y",IF(AND(H728&gt;='Intersection Mileposts'!$F$27,H728&lt;='Intersection Mileposts'!$G$27),"Y",IF(AND(H728&gt;='Intersection Mileposts'!$F$28,H728&lt;='Intersection Mileposts'!$G$28),"Y",IF(AND(H728&gt;='Intersection Mileposts'!$F$29,H728&lt;='Intersection Mileposts'!$G$29),"Y", IF(AND(H728&gt;='Intersection Mileposts'!$F$30,H728&lt;='Intersection Mileposts'!$G$30),"Y",IF(AND(H728&gt;='Intersection Mileposts'!$F$31,H728&lt;='Intersection Mileposts'!$G$31),"Y",IF(AND(H728&gt;='Intersection Mileposts'!$F$32,H728&lt;='Intersection Mileposts'!$G$32),"Y",IF(AND(H728&gt;='Intersection Mileposts'!$F$33,H728&lt;='Intersection Mileposts'!$G$33),"Y",IF(AND(H728&gt;='Intersection Mileposts'!$F$34,H728&lt;='Intersection Mileposts'!$G$34),"Y",IF(AND(H728&gt;='Intersection Mileposts'!$F$35,H728&lt;='Intersection Mileposts'!$G$35),"Y",IF(AND(H728&gt;='Intersection Mileposts'!$F$36,H728&lt;='Intersection Mileposts'!$G$36),"Y",IF(AND(H728&gt;='Intersection Mileposts'!$F$37,H728&lt;='Intersection Mileposts'!$G$37),"Y",IF(AND(H728&gt;='Intersection Mileposts'!$F$38,H728&lt;='Intersection Mileposts'!$G$38),"Y",IF(AND(H728&gt;='Intersection Mileposts'!$F$39,H728&lt;='Intersection Mileposts'!$G$39),"Y","N"))))))))))))))))))))))))))))))))))))</f>
        <v/>
      </c>
    </row>
    <row r="729" spans="1:46" x14ac:dyDescent="0.35">
      <c r="A729" s="271"/>
      <c r="B729" s="269"/>
      <c r="C729" s="270"/>
      <c r="D729" s="270"/>
      <c r="E729" s="270"/>
      <c r="F729" s="270"/>
      <c r="G729" s="272"/>
      <c r="H729" s="273"/>
      <c r="I729" s="271"/>
      <c r="J729" s="268"/>
      <c r="K729" s="268"/>
      <c r="L729" s="274"/>
      <c r="M729" s="275"/>
      <c r="N729" s="276"/>
      <c r="P729" s="291" t="str">
        <f>IF(R729 = "", "", COUNT($R$4:R729))</f>
        <v/>
      </c>
      <c r="Q729" s="291" t="str">
        <f t="shared" si="89"/>
        <v/>
      </c>
      <c r="R729" s="292" t="str">
        <f t="shared" si="90"/>
        <v/>
      </c>
      <c r="S729" s="293" t="str">
        <f t="shared" si="92"/>
        <v/>
      </c>
      <c r="T729" s="294" t="str">
        <f t="shared" si="93"/>
        <v/>
      </c>
      <c r="U729" s="295" t="str">
        <f t="shared" si="94"/>
        <v/>
      </c>
      <c r="V729" s="296" t="str">
        <f t="shared" si="95"/>
        <v/>
      </c>
      <c r="W729" s="8"/>
      <c r="AR729" s="2" t="str">
        <f t="shared" si="96"/>
        <v/>
      </c>
      <c r="AS729" s="2" t="str">
        <f t="shared" si="91"/>
        <v/>
      </c>
      <c r="AT729" s="2" t="str">
        <f>IF(AR729="","",IF(AND(H729&gt;='Intersection Mileposts'!$F$5,H729&lt;='Intersection Mileposts'!$G$5),"Y",IF(AND(H729&gt;='Intersection Mileposts'!$F$6,H729&lt;='Intersection Mileposts'!$G$6),"Y",IF(AND(H729&gt;='Intersection Mileposts'!$F$7,H729&lt;='Intersection Mileposts'!$G$7),"Y",IF(AND(H729&gt;='Intersection Mileposts'!$F$8,H729&lt;='Intersection Mileposts'!$G$8),"Y",IF(AND(H729&gt;='Intersection Mileposts'!$F$9,H729&lt;='Intersection Mileposts'!$G$9),"Y",IF(AND(H729&gt;='Intersection Mileposts'!$F$10,H729&lt;='Intersection Mileposts'!$G$10),"Y",IF(AND(H729&gt;='Intersection Mileposts'!$F$11,H729&lt;='Intersection Mileposts'!$G$11),"Y",IF(AND(H729&gt;='Intersection Mileposts'!$F$12,H729&lt;='Intersection Mileposts'!$G$12),"Y",IF(AND(H729&gt;='Intersection Mileposts'!$F$13,H729&lt;='Intersection Mileposts'!$G$13),"Y",IF(AND(H729&gt;='Intersection Mileposts'!$F$14,H729&lt;='Intersection Mileposts'!$G$14),"Y",IF(AND(H729&gt;='Intersection Mileposts'!$F$15,H729&lt;='Intersection Mileposts'!$G$15),"Y",IF(AND(H729&gt;='Intersection Mileposts'!$F$16,H729&lt;='Intersection Mileposts'!$G$16),"Y",IF(AND(H729&gt;='Intersection Mileposts'!$F$17,H729&lt;='Intersection Mileposts'!$G$17),"Y",IF(AND(H729&gt;='Intersection Mileposts'!$F$18,H729&lt;='Intersection Mileposts'!$G$18),"Y",IF(AND(H729&gt;='Intersection Mileposts'!$F$19,H729&lt;='Intersection Mileposts'!$G$19),"Y",IF(AND(H729&gt;='Intersection Mileposts'!$F$20,H729&lt;='Intersection Mileposts'!$G$20),"Y",IF(AND(H729&gt;='Intersection Mileposts'!$F$21,H729&lt;='Intersection Mileposts'!$G$21),"Y",IF(AND(H729&gt;='Intersection Mileposts'!$F$22,H729&lt;='Intersection Mileposts'!$G$22),"Y",IF(AND(H729&gt;='Intersection Mileposts'!$F$23,H729&lt;='Intersection Mileposts'!$G$23),"Y",IF(AND(H729&gt;='Intersection Mileposts'!$F$24,H729&lt;='Intersection Mileposts'!$G$24),"Y",IF(AND(H729&gt;='Intersection Mileposts'!$F$25,H729&lt;='Intersection Mileposts'!$G$25),"Y",IF(AND(H729&gt;='Intersection Mileposts'!$F$26,H729&lt;='Intersection Mileposts'!$G$26),"Y",IF(AND(H729&gt;='Intersection Mileposts'!$F$27,H729&lt;='Intersection Mileposts'!$G$27),"Y",IF(AND(H729&gt;='Intersection Mileposts'!$F$28,H729&lt;='Intersection Mileposts'!$G$28),"Y",IF(AND(H729&gt;='Intersection Mileposts'!$F$29,H729&lt;='Intersection Mileposts'!$G$29),"Y", IF(AND(H729&gt;='Intersection Mileposts'!$F$30,H729&lt;='Intersection Mileposts'!$G$30),"Y",IF(AND(H729&gt;='Intersection Mileposts'!$F$31,H729&lt;='Intersection Mileposts'!$G$31),"Y",IF(AND(H729&gt;='Intersection Mileposts'!$F$32,H729&lt;='Intersection Mileposts'!$G$32),"Y",IF(AND(H729&gt;='Intersection Mileposts'!$F$33,H729&lt;='Intersection Mileposts'!$G$33),"Y",IF(AND(H729&gt;='Intersection Mileposts'!$F$34,H729&lt;='Intersection Mileposts'!$G$34),"Y",IF(AND(H729&gt;='Intersection Mileposts'!$F$35,H729&lt;='Intersection Mileposts'!$G$35),"Y",IF(AND(H729&gt;='Intersection Mileposts'!$F$36,H729&lt;='Intersection Mileposts'!$G$36),"Y",IF(AND(H729&gt;='Intersection Mileposts'!$F$37,H729&lt;='Intersection Mileposts'!$G$37),"Y",IF(AND(H729&gt;='Intersection Mileposts'!$F$38,H729&lt;='Intersection Mileposts'!$G$38),"Y",IF(AND(H729&gt;='Intersection Mileposts'!$F$39,H729&lt;='Intersection Mileposts'!$G$39),"Y","N"))))))))))))))))))))))))))))))))))))</f>
        <v/>
      </c>
    </row>
    <row r="730" spans="1:46" x14ac:dyDescent="0.35">
      <c r="A730" s="271"/>
      <c r="B730" s="269"/>
      <c r="C730" s="270"/>
      <c r="D730" s="270"/>
      <c r="E730" s="270"/>
      <c r="F730" s="270"/>
      <c r="G730" s="272"/>
      <c r="H730" s="273"/>
      <c r="I730" s="271"/>
      <c r="J730" s="268"/>
      <c r="K730" s="268"/>
      <c r="L730" s="274"/>
      <c r="M730" s="275"/>
      <c r="N730" s="276"/>
      <c r="P730" s="291" t="str">
        <f>IF(R730 = "", "", COUNT($R$4:R730))</f>
        <v/>
      </c>
      <c r="Q730" s="291" t="str">
        <f t="shared" si="89"/>
        <v/>
      </c>
      <c r="R730" s="292" t="str">
        <f t="shared" si="90"/>
        <v/>
      </c>
      <c r="S730" s="293" t="str">
        <f t="shared" si="92"/>
        <v/>
      </c>
      <c r="T730" s="294" t="str">
        <f t="shared" si="93"/>
        <v/>
      </c>
      <c r="U730" s="295" t="str">
        <f t="shared" si="94"/>
        <v/>
      </c>
      <c r="V730" s="296" t="str">
        <f t="shared" si="95"/>
        <v/>
      </c>
      <c r="W730" s="8"/>
      <c r="AR730" s="2" t="str">
        <f t="shared" si="96"/>
        <v/>
      </c>
      <c r="AS730" s="2" t="str">
        <f t="shared" si="91"/>
        <v/>
      </c>
      <c r="AT730" s="2" t="str">
        <f>IF(AR730="","",IF(AND(H730&gt;='Intersection Mileposts'!$F$5,H730&lt;='Intersection Mileposts'!$G$5),"Y",IF(AND(H730&gt;='Intersection Mileposts'!$F$6,H730&lt;='Intersection Mileposts'!$G$6),"Y",IF(AND(H730&gt;='Intersection Mileposts'!$F$7,H730&lt;='Intersection Mileposts'!$G$7),"Y",IF(AND(H730&gt;='Intersection Mileposts'!$F$8,H730&lt;='Intersection Mileposts'!$G$8),"Y",IF(AND(H730&gt;='Intersection Mileposts'!$F$9,H730&lt;='Intersection Mileposts'!$G$9),"Y",IF(AND(H730&gt;='Intersection Mileposts'!$F$10,H730&lt;='Intersection Mileposts'!$G$10),"Y",IF(AND(H730&gt;='Intersection Mileposts'!$F$11,H730&lt;='Intersection Mileposts'!$G$11),"Y",IF(AND(H730&gt;='Intersection Mileposts'!$F$12,H730&lt;='Intersection Mileposts'!$G$12),"Y",IF(AND(H730&gt;='Intersection Mileposts'!$F$13,H730&lt;='Intersection Mileposts'!$G$13),"Y",IF(AND(H730&gt;='Intersection Mileposts'!$F$14,H730&lt;='Intersection Mileposts'!$G$14),"Y",IF(AND(H730&gt;='Intersection Mileposts'!$F$15,H730&lt;='Intersection Mileposts'!$G$15),"Y",IF(AND(H730&gt;='Intersection Mileposts'!$F$16,H730&lt;='Intersection Mileposts'!$G$16),"Y",IF(AND(H730&gt;='Intersection Mileposts'!$F$17,H730&lt;='Intersection Mileposts'!$G$17),"Y",IF(AND(H730&gt;='Intersection Mileposts'!$F$18,H730&lt;='Intersection Mileposts'!$G$18),"Y",IF(AND(H730&gt;='Intersection Mileposts'!$F$19,H730&lt;='Intersection Mileposts'!$G$19),"Y",IF(AND(H730&gt;='Intersection Mileposts'!$F$20,H730&lt;='Intersection Mileposts'!$G$20),"Y",IF(AND(H730&gt;='Intersection Mileposts'!$F$21,H730&lt;='Intersection Mileposts'!$G$21),"Y",IF(AND(H730&gt;='Intersection Mileposts'!$F$22,H730&lt;='Intersection Mileposts'!$G$22),"Y",IF(AND(H730&gt;='Intersection Mileposts'!$F$23,H730&lt;='Intersection Mileposts'!$G$23),"Y",IF(AND(H730&gt;='Intersection Mileposts'!$F$24,H730&lt;='Intersection Mileposts'!$G$24),"Y",IF(AND(H730&gt;='Intersection Mileposts'!$F$25,H730&lt;='Intersection Mileposts'!$G$25),"Y",IF(AND(H730&gt;='Intersection Mileposts'!$F$26,H730&lt;='Intersection Mileposts'!$G$26),"Y",IF(AND(H730&gt;='Intersection Mileposts'!$F$27,H730&lt;='Intersection Mileposts'!$G$27),"Y",IF(AND(H730&gt;='Intersection Mileposts'!$F$28,H730&lt;='Intersection Mileposts'!$G$28),"Y",IF(AND(H730&gt;='Intersection Mileposts'!$F$29,H730&lt;='Intersection Mileposts'!$G$29),"Y", IF(AND(H730&gt;='Intersection Mileposts'!$F$30,H730&lt;='Intersection Mileposts'!$G$30),"Y",IF(AND(H730&gt;='Intersection Mileposts'!$F$31,H730&lt;='Intersection Mileposts'!$G$31),"Y",IF(AND(H730&gt;='Intersection Mileposts'!$F$32,H730&lt;='Intersection Mileposts'!$G$32),"Y",IF(AND(H730&gt;='Intersection Mileposts'!$F$33,H730&lt;='Intersection Mileposts'!$G$33),"Y",IF(AND(H730&gt;='Intersection Mileposts'!$F$34,H730&lt;='Intersection Mileposts'!$G$34),"Y",IF(AND(H730&gt;='Intersection Mileposts'!$F$35,H730&lt;='Intersection Mileposts'!$G$35),"Y",IF(AND(H730&gt;='Intersection Mileposts'!$F$36,H730&lt;='Intersection Mileposts'!$G$36),"Y",IF(AND(H730&gt;='Intersection Mileposts'!$F$37,H730&lt;='Intersection Mileposts'!$G$37),"Y",IF(AND(H730&gt;='Intersection Mileposts'!$F$38,H730&lt;='Intersection Mileposts'!$G$38),"Y",IF(AND(H730&gt;='Intersection Mileposts'!$F$39,H730&lt;='Intersection Mileposts'!$G$39),"Y","N"))))))))))))))))))))))))))))))))))))</f>
        <v/>
      </c>
    </row>
    <row r="731" spans="1:46" x14ac:dyDescent="0.35">
      <c r="A731" s="271"/>
      <c r="B731" s="269"/>
      <c r="C731" s="270"/>
      <c r="D731" s="270"/>
      <c r="E731" s="270"/>
      <c r="F731" s="270"/>
      <c r="G731" s="272"/>
      <c r="H731" s="273"/>
      <c r="I731" s="271"/>
      <c r="J731" s="268"/>
      <c r="K731" s="268"/>
      <c r="L731" s="274"/>
      <c r="M731" s="275"/>
      <c r="N731" s="276"/>
      <c r="P731" s="291" t="str">
        <f>IF(R731 = "", "", COUNT($R$4:R731))</f>
        <v/>
      </c>
      <c r="Q731" s="291" t="str">
        <f t="shared" si="89"/>
        <v/>
      </c>
      <c r="R731" s="292" t="str">
        <f t="shared" si="90"/>
        <v/>
      </c>
      <c r="S731" s="293" t="str">
        <f t="shared" si="92"/>
        <v/>
      </c>
      <c r="T731" s="294" t="str">
        <f t="shared" si="93"/>
        <v/>
      </c>
      <c r="U731" s="295" t="str">
        <f t="shared" si="94"/>
        <v/>
      </c>
      <c r="V731" s="296" t="str">
        <f t="shared" si="95"/>
        <v/>
      </c>
      <c r="W731" s="8"/>
      <c r="AR731" s="2" t="str">
        <f t="shared" si="96"/>
        <v/>
      </c>
      <c r="AS731" s="2" t="str">
        <f t="shared" si="91"/>
        <v/>
      </c>
      <c r="AT731" s="2" t="str">
        <f>IF(AR731="","",IF(AND(H731&gt;='Intersection Mileposts'!$F$5,H731&lt;='Intersection Mileposts'!$G$5),"Y",IF(AND(H731&gt;='Intersection Mileposts'!$F$6,H731&lt;='Intersection Mileposts'!$G$6),"Y",IF(AND(H731&gt;='Intersection Mileposts'!$F$7,H731&lt;='Intersection Mileposts'!$G$7),"Y",IF(AND(H731&gt;='Intersection Mileposts'!$F$8,H731&lt;='Intersection Mileposts'!$G$8),"Y",IF(AND(H731&gt;='Intersection Mileposts'!$F$9,H731&lt;='Intersection Mileposts'!$G$9),"Y",IF(AND(H731&gt;='Intersection Mileposts'!$F$10,H731&lt;='Intersection Mileposts'!$G$10),"Y",IF(AND(H731&gt;='Intersection Mileposts'!$F$11,H731&lt;='Intersection Mileposts'!$G$11),"Y",IF(AND(H731&gt;='Intersection Mileposts'!$F$12,H731&lt;='Intersection Mileposts'!$G$12),"Y",IF(AND(H731&gt;='Intersection Mileposts'!$F$13,H731&lt;='Intersection Mileposts'!$G$13),"Y",IF(AND(H731&gt;='Intersection Mileposts'!$F$14,H731&lt;='Intersection Mileposts'!$G$14),"Y",IF(AND(H731&gt;='Intersection Mileposts'!$F$15,H731&lt;='Intersection Mileposts'!$G$15),"Y",IF(AND(H731&gt;='Intersection Mileposts'!$F$16,H731&lt;='Intersection Mileposts'!$G$16),"Y",IF(AND(H731&gt;='Intersection Mileposts'!$F$17,H731&lt;='Intersection Mileposts'!$G$17),"Y",IF(AND(H731&gt;='Intersection Mileposts'!$F$18,H731&lt;='Intersection Mileposts'!$G$18),"Y",IF(AND(H731&gt;='Intersection Mileposts'!$F$19,H731&lt;='Intersection Mileposts'!$G$19),"Y",IF(AND(H731&gt;='Intersection Mileposts'!$F$20,H731&lt;='Intersection Mileposts'!$G$20),"Y",IF(AND(H731&gt;='Intersection Mileposts'!$F$21,H731&lt;='Intersection Mileposts'!$G$21),"Y",IF(AND(H731&gt;='Intersection Mileposts'!$F$22,H731&lt;='Intersection Mileposts'!$G$22),"Y",IF(AND(H731&gt;='Intersection Mileposts'!$F$23,H731&lt;='Intersection Mileposts'!$G$23),"Y",IF(AND(H731&gt;='Intersection Mileposts'!$F$24,H731&lt;='Intersection Mileposts'!$G$24),"Y",IF(AND(H731&gt;='Intersection Mileposts'!$F$25,H731&lt;='Intersection Mileposts'!$G$25),"Y",IF(AND(H731&gt;='Intersection Mileposts'!$F$26,H731&lt;='Intersection Mileposts'!$G$26),"Y",IF(AND(H731&gt;='Intersection Mileposts'!$F$27,H731&lt;='Intersection Mileposts'!$G$27),"Y",IF(AND(H731&gt;='Intersection Mileposts'!$F$28,H731&lt;='Intersection Mileposts'!$G$28),"Y",IF(AND(H731&gt;='Intersection Mileposts'!$F$29,H731&lt;='Intersection Mileposts'!$G$29),"Y", IF(AND(H731&gt;='Intersection Mileposts'!$F$30,H731&lt;='Intersection Mileposts'!$G$30),"Y",IF(AND(H731&gt;='Intersection Mileposts'!$F$31,H731&lt;='Intersection Mileposts'!$G$31),"Y",IF(AND(H731&gt;='Intersection Mileposts'!$F$32,H731&lt;='Intersection Mileposts'!$G$32),"Y",IF(AND(H731&gt;='Intersection Mileposts'!$F$33,H731&lt;='Intersection Mileposts'!$G$33),"Y",IF(AND(H731&gt;='Intersection Mileposts'!$F$34,H731&lt;='Intersection Mileposts'!$G$34),"Y",IF(AND(H731&gt;='Intersection Mileposts'!$F$35,H731&lt;='Intersection Mileposts'!$G$35),"Y",IF(AND(H731&gt;='Intersection Mileposts'!$F$36,H731&lt;='Intersection Mileposts'!$G$36),"Y",IF(AND(H731&gt;='Intersection Mileposts'!$F$37,H731&lt;='Intersection Mileposts'!$G$37),"Y",IF(AND(H731&gt;='Intersection Mileposts'!$F$38,H731&lt;='Intersection Mileposts'!$G$38),"Y",IF(AND(H731&gt;='Intersection Mileposts'!$F$39,H731&lt;='Intersection Mileposts'!$G$39),"Y","N"))))))))))))))))))))))))))))))))))))</f>
        <v/>
      </c>
    </row>
    <row r="732" spans="1:46" x14ac:dyDescent="0.35">
      <c r="A732" s="271"/>
      <c r="B732" s="269"/>
      <c r="C732" s="270"/>
      <c r="D732" s="270"/>
      <c r="E732" s="270"/>
      <c r="F732" s="270"/>
      <c r="G732" s="272"/>
      <c r="H732" s="273"/>
      <c r="I732" s="271"/>
      <c r="J732" s="268"/>
      <c r="K732" s="268"/>
      <c r="L732" s="274"/>
      <c r="M732" s="275"/>
      <c r="N732" s="276"/>
      <c r="P732" s="291" t="str">
        <f>IF(R732 = "", "", COUNT($R$4:R732))</f>
        <v/>
      </c>
      <c r="Q732" s="291" t="str">
        <f t="shared" si="89"/>
        <v/>
      </c>
      <c r="R732" s="292" t="str">
        <f t="shared" si="90"/>
        <v/>
      </c>
      <c r="S732" s="293" t="str">
        <f t="shared" si="92"/>
        <v/>
      </c>
      <c r="T732" s="294" t="str">
        <f t="shared" si="93"/>
        <v/>
      </c>
      <c r="U732" s="295" t="str">
        <f t="shared" si="94"/>
        <v/>
      </c>
      <c r="V732" s="296" t="str">
        <f t="shared" si="95"/>
        <v/>
      </c>
      <c r="W732" s="8"/>
      <c r="AR732" s="2" t="str">
        <f t="shared" si="96"/>
        <v/>
      </c>
      <c r="AS732" s="2" t="str">
        <f t="shared" si="91"/>
        <v/>
      </c>
      <c r="AT732" s="2" t="str">
        <f>IF(AR732="","",IF(AND(H732&gt;='Intersection Mileposts'!$F$5,H732&lt;='Intersection Mileposts'!$G$5),"Y",IF(AND(H732&gt;='Intersection Mileposts'!$F$6,H732&lt;='Intersection Mileposts'!$G$6),"Y",IF(AND(H732&gt;='Intersection Mileposts'!$F$7,H732&lt;='Intersection Mileposts'!$G$7),"Y",IF(AND(H732&gt;='Intersection Mileposts'!$F$8,H732&lt;='Intersection Mileposts'!$G$8),"Y",IF(AND(H732&gt;='Intersection Mileposts'!$F$9,H732&lt;='Intersection Mileposts'!$G$9),"Y",IF(AND(H732&gt;='Intersection Mileposts'!$F$10,H732&lt;='Intersection Mileposts'!$G$10),"Y",IF(AND(H732&gt;='Intersection Mileposts'!$F$11,H732&lt;='Intersection Mileposts'!$G$11),"Y",IF(AND(H732&gt;='Intersection Mileposts'!$F$12,H732&lt;='Intersection Mileposts'!$G$12),"Y",IF(AND(H732&gt;='Intersection Mileposts'!$F$13,H732&lt;='Intersection Mileposts'!$G$13),"Y",IF(AND(H732&gt;='Intersection Mileposts'!$F$14,H732&lt;='Intersection Mileposts'!$G$14),"Y",IF(AND(H732&gt;='Intersection Mileposts'!$F$15,H732&lt;='Intersection Mileposts'!$G$15),"Y",IF(AND(H732&gt;='Intersection Mileposts'!$F$16,H732&lt;='Intersection Mileposts'!$G$16),"Y",IF(AND(H732&gt;='Intersection Mileposts'!$F$17,H732&lt;='Intersection Mileposts'!$G$17),"Y",IF(AND(H732&gt;='Intersection Mileposts'!$F$18,H732&lt;='Intersection Mileposts'!$G$18),"Y",IF(AND(H732&gt;='Intersection Mileposts'!$F$19,H732&lt;='Intersection Mileposts'!$G$19),"Y",IF(AND(H732&gt;='Intersection Mileposts'!$F$20,H732&lt;='Intersection Mileposts'!$G$20),"Y",IF(AND(H732&gt;='Intersection Mileposts'!$F$21,H732&lt;='Intersection Mileposts'!$G$21),"Y",IF(AND(H732&gt;='Intersection Mileposts'!$F$22,H732&lt;='Intersection Mileposts'!$G$22),"Y",IF(AND(H732&gt;='Intersection Mileposts'!$F$23,H732&lt;='Intersection Mileposts'!$G$23),"Y",IF(AND(H732&gt;='Intersection Mileposts'!$F$24,H732&lt;='Intersection Mileposts'!$G$24),"Y",IF(AND(H732&gt;='Intersection Mileposts'!$F$25,H732&lt;='Intersection Mileposts'!$G$25),"Y",IF(AND(H732&gt;='Intersection Mileposts'!$F$26,H732&lt;='Intersection Mileposts'!$G$26),"Y",IF(AND(H732&gt;='Intersection Mileposts'!$F$27,H732&lt;='Intersection Mileposts'!$G$27),"Y",IF(AND(H732&gt;='Intersection Mileposts'!$F$28,H732&lt;='Intersection Mileposts'!$G$28),"Y",IF(AND(H732&gt;='Intersection Mileposts'!$F$29,H732&lt;='Intersection Mileposts'!$G$29),"Y", IF(AND(H732&gt;='Intersection Mileposts'!$F$30,H732&lt;='Intersection Mileposts'!$G$30),"Y",IF(AND(H732&gt;='Intersection Mileposts'!$F$31,H732&lt;='Intersection Mileposts'!$G$31),"Y",IF(AND(H732&gt;='Intersection Mileposts'!$F$32,H732&lt;='Intersection Mileposts'!$G$32),"Y",IF(AND(H732&gt;='Intersection Mileposts'!$F$33,H732&lt;='Intersection Mileposts'!$G$33),"Y",IF(AND(H732&gt;='Intersection Mileposts'!$F$34,H732&lt;='Intersection Mileposts'!$G$34),"Y",IF(AND(H732&gt;='Intersection Mileposts'!$F$35,H732&lt;='Intersection Mileposts'!$G$35),"Y",IF(AND(H732&gt;='Intersection Mileposts'!$F$36,H732&lt;='Intersection Mileposts'!$G$36),"Y",IF(AND(H732&gt;='Intersection Mileposts'!$F$37,H732&lt;='Intersection Mileposts'!$G$37),"Y",IF(AND(H732&gt;='Intersection Mileposts'!$F$38,H732&lt;='Intersection Mileposts'!$G$38),"Y",IF(AND(H732&gt;='Intersection Mileposts'!$F$39,H732&lt;='Intersection Mileposts'!$G$39),"Y","N"))))))))))))))))))))))))))))))))))))</f>
        <v/>
      </c>
    </row>
    <row r="733" spans="1:46" x14ac:dyDescent="0.35">
      <c r="A733" s="271"/>
      <c r="B733" s="269"/>
      <c r="C733" s="270"/>
      <c r="D733" s="270"/>
      <c r="E733" s="270"/>
      <c r="F733" s="270"/>
      <c r="G733" s="272"/>
      <c r="H733" s="273"/>
      <c r="I733" s="271"/>
      <c r="J733" s="268"/>
      <c r="K733" s="268"/>
      <c r="L733" s="274"/>
      <c r="M733" s="275"/>
      <c r="N733" s="276"/>
      <c r="P733" s="291" t="str">
        <f>IF(R733 = "", "", COUNT($R$4:R733))</f>
        <v/>
      </c>
      <c r="Q733" s="291" t="str">
        <f t="shared" si="89"/>
        <v/>
      </c>
      <c r="R733" s="292" t="str">
        <f t="shared" si="90"/>
        <v/>
      </c>
      <c r="S733" s="293" t="str">
        <f t="shared" si="92"/>
        <v/>
      </c>
      <c r="T733" s="294" t="str">
        <f t="shared" si="93"/>
        <v/>
      </c>
      <c r="U733" s="295" t="str">
        <f t="shared" si="94"/>
        <v/>
      </c>
      <c r="V733" s="296" t="str">
        <f t="shared" si="95"/>
        <v/>
      </c>
      <c r="W733" s="8"/>
      <c r="AR733" s="2" t="str">
        <f t="shared" si="96"/>
        <v/>
      </c>
      <c r="AS733" s="2" t="str">
        <f t="shared" si="91"/>
        <v/>
      </c>
      <c r="AT733" s="2" t="str">
        <f>IF(AR733="","",IF(AND(H733&gt;='Intersection Mileposts'!$F$5,H733&lt;='Intersection Mileposts'!$G$5),"Y",IF(AND(H733&gt;='Intersection Mileposts'!$F$6,H733&lt;='Intersection Mileposts'!$G$6),"Y",IF(AND(H733&gt;='Intersection Mileposts'!$F$7,H733&lt;='Intersection Mileposts'!$G$7),"Y",IF(AND(H733&gt;='Intersection Mileposts'!$F$8,H733&lt;='Intersection Mileposts'!$G$8),"Y",IF(AND(H733&gt;='Intersection Mileposts'!$F$9,H733&lt;='Intersection Mileposts'!$G$9),"Y",IF(AND(H733&gt;='Intersection Mileposts'!$F$10,H733&lt;='Intersection Mileposts'!$G$10),"Y",IF(AND(H733&gt;='Intersection Mileposts'!$F$11,H733&lt;='Intersection Mileposts'!$G$11),"Y",IF(AND(H733&gt;='Intersection Mileposts'!$F$12,H733&lt;='Intersection Mileposts'!$G$12),"Y",IF(AND(H733&gt;='Intersection Mileposts'!$F$13,H733&lt;='Intersection Mileposts'!$G$13),"Y",IF(AND(H733&gt;='Intersection Mileposts'!$F$14,H733&lt;='Intersection Mileposts'!$G$14),"Y",IF(AND(H733&gt;='Intersection Mileposts'!$F$15,H733&lt;='Intersection Mileposts'!$G$15),"Y",IF(AND(H733&gt;='Intersection Mileposts'!$F$16,H733&lt;='Intersection Mileposts'!$G$16),"Y",IF(AND(H733&gt;='Intersection Mileposts'!$F$17,H733&lt;='Intersection Mileposts'!$G$17),"Y",IF(AND(H733&gt;='Intersection Mileposts'!$F$18,H733&lt;='Intersection Mileposts'!$G$18),"Y",IF(AND(H733&gt;='Intersection Mileposts'!$F$19,H733&lt;='Intersection Mileposts'!$G$19),"Y",IF(AND(H733&gt;='Intersection Mileposts'!$F$20,H733&lt;='Intersection Mileposts'!$G$20),"Y",IF(AND(H733&gt;='Intersection Mileposts'!$F$21,H733&lt;='Intersection Mileposts'!$G$21),"Y",IF(AND(H733&gt;='Intersection Mileposts'!$F$22,H733&lt;='Intersection Mileposts'!$G$22),"Y",IF(AND(H733&gt;='Intersection Mileposts'!$F$23,H733&lt;='Intersection Mileposts'!$G$23),"Y",IF(AND(H733&gt;='Intersection Mileposts'!$F$24,H733&lt;='Intersection Mileposts'!$G$24),"Y",IF(AND(H733&gt;='Intersection Mileposts'!$F$25,H733&lt;='Intersection Mileposts'!$G$25),"Y",IF(AND(H733&gt;='Intersection Mileposts'!$F$26,H733&lt;='Intersection Mileposts'!$G$26),"Y",IF(AND(H733&gt;='Intersection Mileposts'!$F$27,H733&lt;='Intersection Mileposts'!$G$27),"Y",IF(AND(H733&gt;='Intersection Mileposts'!$F$28,H733&lt;='Intersection Mileposts'!$G$28),"Y",IF(AND(H733&gt;='Intersection Mileposts'!$F$29,H733&lt;='Intersection Mileposts'!$G$29),"Y", IF(AND(H733&gt;='Intersection Mileposts'!$F$30,H733&lt;='Intersection Mileposts'!$G$30),"Y",IF(AND(H733&gt;='Intersection Mileposts'!$F$31,H733&lt;='Intersection Mileposts'!$G$31),"Y",IF(AND(H733&gt;='Intersection Mileposts'!$F$32,H733&lt;='Intersection Mileposts'!$G$32),"Y",IF(AND(H733&gt;='Intersection Mileposts'!$F$33,H733&lt;='Intersection Mileposts'!$G$33),"Y",IF(AND(H733&gt;='Intersection Mileposts'!$F$34,H733&lt;='Intersection Mileposts'!$G$34),"Y",IF(AND(H733&gt;='Intersection Mileposts'!$F$35,H733&lt;='Intersection Mileposts'!$G$35),"Y",IF(AND(H733&gt;='Intersection Mileposts'!$F$36,H733&lt;='Intersection Mileposts'!$G$36),"Y",IF(AND(H733&gt;='Intersection Mileposts'!$F$37,H733&lt;='Intersection Mileposts'!$G$37),"Y",IF(AND(H733&gt;='Intersection Mileposts'!$F$38,H733&lt;='Intersection Mileposts'!$G$38),"Y",IF(AND(H733&gt;='Intersection Mileposts'!$F$39,H733&lt;='Intersection Mileposts'!$G$39),"Y","N"))))))))))))))))))))))))))))))))))))</f>
        <v/>
      </c>
    </row>
    <row r="734" spans="1:46" x14ac:dyDescent="0.35">
      <c r="A734" s="271"/>
      <c r="B734" s="269"/>
      <c r="C734" s="270"/>
      <c r="D734" s="270"/>
      <c r="E734" s="270"/>
      <c r="F734" s="270"/>
      <c r="G734" s="272"/>
      <c r="H734" s="273"/>
      <c r="I734" s="271"/>
      <c r="J734" s="268"/>
      <c r="K734" s="268"/>
      <c r="L734" s="274"/>
      <c r="M734" s="275"/>
      <c r="N734" s="276"/>
      <c r="P734" s="291" t="str">
        <f>IF(R734 = "", "", COUNT($R$4:R734))</f>
        <v/>
      </c>
      <c r="Q734" s="291" t="str">
        <f t="shared" si="89"/>
        <v/>
      </c>
      <c r="R734" s="292" t="str">
        <f t="shared" si="90"/>
        <v/>
      </c>
      <c r="S734" s="293" t="str">
        <f t="shared" si="92"/>
        <v/>
      </c>
      <c r="T734" s="294" t="str">
        <f t="shared" si="93"/>
        <v/>
      </c>
      <c r="U734" s="295" t="str">
        <f t="shared" si="94"/>
        <v/>
      </c>
      <c r="V734" s="296" t="str">
        <f t="shared" si="95"/>
        <v/>
      </c>
      <c r="W734" s="8"/>
      <c r="AR734" s="2" t="str">
        <f t="shared" si="96"/>
        <v/>
      </c>
      <c r="AS734" s="2" t="str">
        <f t="shared" si="91"/>
        <v/>
      </c>
      <c r="AT734" s="2" t="str">
        <f>IF(AR734="","",IF(AND(H734&gt;='Intersection Mileposts'!$F$5,H734&lt;='Intersection Mileposts'!$G$5),"Y",IF(AND(H734&gt;='Intersection Mileposts'!$F$6,H734&lt;='Intersection Mileposts'!$G$6),"Y",IF(AND(H734&gt;='Intersection Mileposts'!$F$7,H734&lt;='Intersection Mileposts'!$G$7),"Y",IF(AND(H734&gt;='Intersection Mileposts'!$F$8,H734&lt;='Intersection Mileposts'!$G$8),"Y",IF(AND(H734&gt;='Intersection Mileposts'!$F$9,H734&lt;='Intersection Mileposts'!$G$9),"Y",IF(AND(H734&gt;='Intersection Mileposts'!$F$10,H734&lt;='Intersection Mileposts'!$G$10),"Y",IF(AND(H734&gt;='Intersection Mileposts'!$F$11,H734&lt;='Intersection Mileposts'!$G$11),"Y",IF(AND(H734&gt;='Intersection Mileposts'!$F$12,H734&lt;='Intersection Mileposts'!$G$12),"Y",IF(AND(H734&gt;='Intersection Mileposts'!$F$13,H734&lt;='Intersection Mileposts'!$G$13),"Y",IF(AND(H734&gt;='Intersection Mileposts'!$F$14,H734&lt;='Intersection Mileposts'!$G$14),"Y",IF(AND(H734&gt;='Intersection Mileposts'!$F$15,H734&lt;='Intersection Mileposts'!$G$15),"Y",IF(AND(H734&gt;='Intersection Mileposts'!$F$16,H734&lt;='Intersection Mileposts'!$G$16),"Y",IF(AND(H734&gt;='Intersection Mileposts'!$F$17,H734&lt;='Intersection Mileposts'!$G$17),"Y",IF(AND(H734&gt;='Intersection Mileposts'!$F$18,H734&lt;='Intersection Mileposts'!$G$18),"Y",IF(AND(H734&gt;='Intersection Mileposts'!$F$19,H734&lt;='Intersection Mileposts'!$G$19),"Y",IF(AND(H734&gt;='Intersection Mileposts'!$F$20,H734&lt;='Intersection Mileposts'!$G$20),"Y",IF(AND(H734&gt;='Intersection Mileposts'!$F$21,H734&lt;='Intersection Mileposts'!$G$21),"Y",IF(AND(H734&gt;='Intersection Mileposts'!$F$22,H734&lt;='Intersection Mileposts'!$G$22),"Y",IF(AND(H734&gt;='Intersection Mileposts'!$F$23,H734&lt;='Intersection Mileposts'!$G$23),"Y",IF(AND(H734&gt;='Intersection Mileposts'!$F$24,H734&lt;='Intersection Mileposts'!$G$24),"Y",IF(AND(H734&gt;='Intersection Mileposts'!$F$25,H734&lt;='Intersection Mileposts'!$G$25),"Y",IF(AND(H734&gt;='Intersection Mileposts'!$F$26,H734&lt;='Intersection Mileposts'!$G$26),"Y",IF(AND(H734&gt;='Intersection Mileposts'!$F$27,H734&lt;='Intersection Mileposts'!$G$27),"Y",IF(AND(H734&gt;='Intersection Mileposts'!$F$28,H734&lt;='Intersection Mileposts'!$G$28),"Y",IF(AND(H734&gt;='Intersection Mileposts'!$F$29,H734&lt;='Intersection Mileposts'!$G$29),"Y", IF(AND(H734&gt;='Intersection Mileposts'!$F$30,H734&lt;='Intersection Mileposts'!$G$30),"Y",IF(AND(H734&gt;='Intersection Mileposts'!$F$31,H734&lt;='Intersection Mileposts'!$G$31),"Y",IF(AND(H734&gt;='Intersection Mileposts'!$F$32,H734&lt;='Intersection Mileposts'!$G$32),"Y",IF(AND(H734&gt;='Intersection Mileposts'!$F$33,H734&lt;='Intersection Mileposts'!$G$33),"Y",IF(AND(H734&gt;='Intersection Mileposts'!$F$34,H734&lt;='Intersection Mileposts'!$G$34),"Y",IF(AND(H734&gt;='Intersection Mileposts'!$F$35,H734&lt;='Intersection Mileposts'!$G$35),"Y",IF(AND(H734&gt;='Intersection Mileposts'!$F$36,H734&lt;='Intersection Mileposts'!$G$36),"Y",IF(AND(H734&gt;='Intersection Mileposts'!$F$37,H734&lt;='Intersection Mileposts'!$G$37),"Y",IF(AND(H734&gt;='Intersection Mileposts'!$F$38,H734&lt;='Intersection Mileposts'!$G$38),"Y",IF(AND(H734&gt;='Intersection Mileposts'!$F$39,H734&lt;='Intersection Mileposts'!$G$39),"Y","N"))))))))))))))))))))))))))))))))))))</f>
        <v/>
      </c>
    </row>
    <row r="735" spans="1:46" x14ac:dyDescent="0.35">
      <c r="A735" s="271"/>
      <c r="B735" s="269"/>
      <c r="C735" s="270"/>
      <c r="D735" s="270"/>
      <c r="E735" s="270"/>
      <c r="F735" s="270"/>
      <c r="G735" s="272"/>
      <c r="H735" s="273"/>
      <c r="I735" s="271"/>
      <c r="J735" s="268"/>
      <c r="K735" s="268"/>
      <c r="L735" s="274"/>
      <c r="M735" s="275"/>
      <c r="N735" s="276"/>
      <c r="P735" s="291" t="str">
        <f>IF(R735 = "", "", COUNT($R$4:R735))</f>
        <v/>
      </c>
      <c r="Q735" s="291" t="str">
        <f t="shared" si="89"/>
        <v/>
      </c>
      <c r="R735" s="292" t="str">
        <f t="shared" si="90"/>
        <v/>
      </c>
      <c r="S735" s="293" t="str">
        <f t="shared" si="92"/>
        <v/>
      </c>
      <c r="T735" s="294" t="str">
        <f t="shared" si="93"/>
        <v/>
      </c>
      <c r="U735" s="295" t="str">
        <f t="shared" si="94"/>
        <v/>
      </c>
      <c r="V735" s="296" t="str">
        <f t="shared" si="95"/>
        <v/>
      </c>
      <c r="W735" s="8"/>
      <c r="AR735" s="2" t="str">
        <f t="shared" si="96"/>
        <v/>
      </c>
      <c r="AS735" s="2" t="str">
        <f t="shared" si="91"/>
        <v/>
      </c>
      <c r="AT735" s="2" t="str">
        <f>IF(AR735="","",IF(AND(H735&gt;='Intersection Mileposts'!$F$5,H735&lt;='Intersection Mileposts'!$G$5),"Y",IF(AND(H735&gt;='Intersection Mileposts'!$F$6,H735&lt;='Intersection Mileposts'!$G$6),"Y",IF(AND(H735&gt;='Intersection Mileposts'!$F$7,H735&lt;='Intersection Mileposts'!$G$7),"Y",IF(AND(H735&gt;='Intersection Mileposts'!$F$8,H735&lt;='Intersection Mileposts'!$G$8),"Y",IF(AND(H735&gt;='Intersection Mileposts'!$F$9,H735&lt;='Intersection Mileposts'!$G$9),"Y",IF(AND(H735&gt;='Intersection Mileposts'!$F$10,H735&lt;='Intersection Mileposts'!$G$10),"Y",IF(AND(H735&gt;='Intersection Mileposts'!$F$11,H735&lt;='Intersection Mileposts'!$G$11),"Y",IF(AND(H735&gt;='Intersection Mileposts'!$F$12,H735&lt;='Intersection Mileposts'!$G$12),"Y",IF(AND(H735&gt;='Intersection Mileposts'!$F$13,H735&lt;='Intersection Mileposts'!$G$13),"Y",IF(AND(H735&gt;='Intersection Mileposts'!$F$14,H735&lt;='Intersection Mileposts'!$G$14),"Y",IF(AND(H735&gt;='Intersection Mileposts'!$F$15,H735&lt;='Intersection Mileposts'!$G$15),"Y",IF(AND(H735&gt;='Intersection Mileposts'!$F$16,H735&lt;='Intersection Mileposts'!$G$16),"Y",IF(AND(H735&gt;='Intersection Mileposts'!$F$17,H735&lt;='Intersection Mileposts'!$G$17),"Y",IF(AND(H735&gt;='Intersection Mileposts'!$F$18,H735&lt;='Intersection Mileposts'!$G$18),"Y",IF(AND(H735&gt;='Intersection Mileposts'!$F$19,H735&lt;='Intersection Mileposts'!$G$19),"Y",IF(AND(H735&gt;='Intersection Mileposts'!$F$20,H735&lt;='Intersection Mileposts'!$G$20),"Y",IF(AND(H735&gt;='Intersection Mileposts'!$F$21,H735&lt;='Intersection Mileposts'!$G$21),"Y",IF(AND(H735&gt;='Intersection Mileposts'!$F$22,H735&lt;='Intersection Mileposts'!$G$22),"Y",IF(AND(H735&gt;='Intersection Mileposts'!$F$23,H735&lt;='Intersection Mileposts'!$G$23),"Y",IF(AND(H735&gt;='Intersection Mileposts'!$F$24,H735&lt;='Intersection Mileposts'!$G$24),"Y",IF(AND(H735&gt;='Intersection Mileposts'!$F$25,H735&lt;='Intersection Mileposts'!$G$25),"Y",IF(AND(H735&gt;='Intersection Mileposts'!$F$26,H735&lt;='Intersection Mileposts'!$G$26),"Y",IF(AND(H735&gt;='Intersection Mileposts'!$F$27,H735&lt;='Intersection Mileposts'!$G$27),"Y",IF(AND(H735&gt;='Intersection Mileposts'!$F$28,H735&lt;='Intersection Mileposts'!$G$28),"Y",IF(AND(H735&gt;='Intersection Mileposts'!$F$29,H735&lt;='Intersection Mileposts'!$G$29),"Y", IF(AND(H735&gt;='Intersection Mileposts'!$F$30,H735&lt;='Intersection Mileposts'!$G$30),"Y",IF(AND(H735&gt;='Intersection Mileposts'!$F$31,H735&lt;='Intersection Mileposts'!$G$31),"Y",IF(AND(H735&gt;='Intersection Mileposts'!$F$32,H735&lt;='Intersection Mileposts'!$G$32),"Y",IF(AND(H735&gt;='Intersection Mileposts'!$F$33,H735&lt;='Intersection Mileposts'!$G$33),"Y",IF(AND(H735&gt;='Intersection Mileposts'!$F$34,H735&lt;='Intersection Mileposts'!$G$34),"Y",IF(AND(H735&gt;='Intersection Mileposts'!$F$35,H735&lt;='Intersection Mileposts'!$G$35),"Y",IF(AND(H735&gt;='Intersection Mileposts'!$F$36,H735&lt;='Intersection Mileposts'!$G$36),"Y",IF(AND(H735&gt;='Intersection Mileposts'!$F$37,H735&lt;='Intersection Mileposts'!$G$37),"Y",IF(AND(H735&gt;='Intersection Mileposts'!$F$38,H735&lt;='Intersection Mileposts'!$G$38),"Y",IF(AND(H735&gt;='Intersection Mileposts'!$F$39,H735&lt;='Intersection Mileposts'!$G$39),"Y","N"))))))))))))))))))))))))))))))))))))</f>
        <v/>
      </c>
    </row>
    <row r="736" spans="1:46" x14ac:dyDescent="0.35">
      <c r="A736" s="271"/>
      <c r="B736" s="269"/>
      <c r="C736" s="270"/>
      <c r="D736" s="270"/>
      <c r="E736" s="270"/>
      <c r="F736" s="270"/>
      <c r="G736" s="272"/>
      <c r="H736" s="273"/>
      <c r="I736" s="271"/>
      <c r="J736" s="268"/>
      <c r="K736" s="268"/>
      <c r="L736" s="274"/>
      <c r="M736" s="275"/>
      <c r="N736" s="276"/>
      <c r="P736" s="291" t="str">
        <f>IF(R736 = "", "", COUNT($R$4:R736))</f>
        <v/>
      </c>
      <c r="Q736" s="291" t="str">
        <f t="shared" si="89"/>
        <v/>
      </c>
      <c r="R736" s="292" t="str">
        <f t="shared" si="90"/>
        <v/>
      </c>
      <c r="S736" s="293" t="str">
        <f t="shared" si="92"/>
        <v/>
      </c>
      <c r="T736" s="294" t="str">
        <f t="shared" si="93"/>
        <v/>
      </c>
      <c r="U736" s="295" t="str">
        <f t="shared" si="94"/>
        <v/>
      </c>
      <c r="V736" s="296" t="str">
        <f t="shared" si="95"/>
        <v/>
      </c>
      <c r="W736" s="8"/>
      <c r="AR736" s="2" t="str">
        <f t="shared" si="96"/>
        <v/>
      </c>
      <c r="AS736" s="2" t="str">
        <f t="shared" si="91"/>
        <v/>
      </c>
      <c r="AT736" s="2" t="str">
        <f>IF(AR736="","",IF(AND(H736&gt;='Intersection Mileposts'!$F$5,H736&lt;='Intersection Mileposts'!$G$5),"Y",IF(AND(H736&gt;='Intersection Mileposts'!$F$6,H736&lt;='Intersection Mileposts'!$G$6),"Y",IF(AND(H736&gt;='Intersection Mileposts'!$F$7,H736&lt;='Intersection Mileposts'!$G$7),"Y",IF(AND(H736&gt;='Intersection Mileposts'!$F$8,H736&lt;='Intersection Mileposts'!$G$8),"Y",IF(AND(H736&gt;='Intersection Mileposts'!$F$9,H736&lt;='Intersection Mileposts'!$G$9),"Y",IF(AND(H736&gt;='Intersection Mileposts'!$F$10,H736&lt;='Intersection Mileposts'!$G$10),"Y",IF(AND(H736&gt;='Intersection Mileposts'!$F$11,H736&lt;='Intersection Mileposts'!$G$11),"Y",IF(AND(H736&gt;='Intersection Mileposts'!$F$12,H736&lt;='Intersection Mileposts'!$G$12),"Y",IF(AND(H736&gt;='Intersection Mileposts'!$F$13,H736&lt;='Intersection Mileposts'!$G$13),"Y",IF(AND(H736&gt;='Intersection Mileposts'!$F$14,H736&lt;='Intersection Mileposts'!$G$14),"Y",IF(AND(H736&gt;='Intersection Mileposts'!$F$15,H736&lt;='Intersection Mileposts'!$G$15),"Y",IF(AND(H736&gt;='Intersection Mileposts'!$F$16,H736&lt;='Intersection Mileposts'!$G$16),"Y",IF(AND(H736&gt;='Intersection Mileposts'!$F$17,H736&lt;='Intersection Mileposts'!$G$17),"Y",IF(AND(H736&gt;='Intersection Mileposts'!$F$18,H736&lt;='Intersection Mileposts'!$G$18),"Y",IF(AND(H736&gt;='Intersection Mileposts'!$F$19,H736&lt;='Intersection Mileposts'!$G$19),"Y",IF(AND(H736&gt;='Intersection Mileposts'!$F$20,H736&lt;='Intersection Mileposts'!$G$20),"Y",IF(AND(H736&gt;='Intersection Mileposts'!$F$21,H736&lt;='Intersection Mileposts'!$G$21),"Y",IF(AND(H736&gt;='Intersection Mileposts'!$F$22,H736&lt;='Intersection Mileposts'!$G$22),"Y",IF(AND(H736&gt;='Intersection Mileposts'!$F$23,H736&lt;='Intersection Mileposts'!$G$23),"Y",IF(AND(H736&gt;='Intersection Mileposts'!$F$24,H736&lt;='Intersection Mileposts'!$G$24),"Y",IF(AND(H736&gt;='Intersection Mileposts'!$F$25,H736&lt;='Intersection Mileposts'!$G$25),"Y",IF(AND(H736&gt;='Intersection Mileposts'!$F$26,H736&lt;='Intersection Mileposts'!$G$26),"Y",IF(AND(H736&gt;='Intersection Mileposts'!$F$27,H736&lt;='Intersection Mileposts'!$G$27),"Y",IF(AND(H736&gt;='Intersection Mileposts'!$F$28,H736&lt;='Intersection Mileposts'!$G$28),"Y",IF(AND(H736&gt;='Intersection Mileposts'!$F$29,H736&lt;='Intersection Mileposts'!$G$29),"Y", IF(AND(H736&gt;='Intersection Mileposts'!$F$30,H736&lt;='Intersection Mileposts'!$G$30),"Y",IF(AND(H736&gt;='Intersection Mileposts'!$F$31,H736&lt;='Intersection Mileposts'!$G$31),"Y",IF(AND(H736&gt;='Intersection Mileposts'!$F$32,H736&lt;='Intersection Mileposts'!$G$32),"Y",IF(AND(H736&gt;='Intersection Mileposts'!$F$33,H736&lt;='Intersection Mileposts'!$G$33),"Y",IF(AND(H736&gt;='Intersection Mileposts'!$F$34,H736&lt;='Intersection Mileposts'!$G$34),"Y",IF(AND(H736&gt;='Intersection Mileposts'!$F$35,H736&lt;='Intersection Mileposts'!$G$35),"Y",IF(AND(H736&gt;='Intersection Mileposts'!$F$36,H736&lt;='Intersection Mileposts'!$G$36),"Y",IF(AND(H736&gt;='Intersection Mileposts'!$F$37,H736&lt;='Intersection Mileposts'!$G$37),"Y",IF(AND(H736&gt;='Intersection Mileposts'!$F$38,H736&lt;='Intersection Mileposts'!$G$38),"Y",IF(AND(H736&gt;='Intersection Mileposts'!$F$39,H736&lt;='Intersection Mileposts'!$G$39),"Y","N"))))))))))))))))))))))))))))))))))))</f>
        <v/>
      </c>
    </row>
    <row r="737" spans="1:46" x14ac:dyDescent="0.35">
      <c r="A737" s="271"/>
      <c r="B737" s="269"/>
      <c r="C737" s="270"/>
      <c r="D737" s="270"/>
      <c r="E737" s="270"/>
      <c r="F737" s="270"/>
      <c r="G737" s="272"/>
      <c r="H737" s="273"/>
      <c r="I737" s="271"/>
      <c r="J737" s="268"/>
      <c r="K737" s="268"/>
      <c r="L737" s="274"/>
      <c r="M737" s="275"/>
      <c r="N737" s="276"/>
      <c r="P737" s="291" t="str">
        <f>IF(R737 = "", "", COUNT($R$4:R737))</f>
        <v/>
      </c>
      <c r="Q737" s="291" t="str">
        <f t="shared" si="89"/>
        <v/>
      </c>
      <c r="R737" s="292" t="str">
        <f t="shared" si="90"/>
        <v/>
      </c>
      <c r="S737" s="293" t="str">
        <f t="shared" si="92"/>
        <v/>
      </c>
      <c r="T737" s="294" t="str">
        <f t="shared" si="93"/>
        <v/>
      </c>
      <c r="U737" s="295" t="str">
        <f t="shared" si="94"/>
        <v/>
      </c>
      <c r="V737" s="296" t="str">
        <f t="shared" si="95"/>
        <v/>
      </c>
      <c r="W737" s="8"/>
      <c r="AR737" s="2" t="str">
        <f t="shared" si="96"/>
        <v/>
      </c>
      <c r="AS737" s="2" t="str">
        <f t="shared" si="91"/>
        <v/>
      </c>
      <c r="AT737" s="2" t="str">
        <f>IF(AR737="","",IF(AND(H737&gt;='Intersection Mileposts'!$F$5,H737&lt;='Intersection Mileposts'!$G$5),"Y",IF(AND(H737&gt;='Intersection Mileposts'!$F$6,H737&lt;='Intersection Mileposts'!$G$6),"Y",IF(AND(H737&gt;='Intersection Mileposts'!$F$7,H737&lt;='Intersection Mileposts'!$G$7),"Y",IF(AND(H737&gt;='Intersection Mileposts'!$F$8,H737&lt;='Intersection Mileposts'!$G$8),"Y",IF(AND(H737&gt;='Intersection Mileposts'!$F$9,H737&lt;='Intersection Mileposts'!$G$9),"Y",IF(AND(H737&gt;='Intersection Mileposts'!$F$10,H737&lt;='Intersection Mileposts'!$G$10),"Y",IF(AND(H737&gt;='Intersection Mileposts'!$F$11,H737&lt;='Intersection Mileposts'!$G$11),"Y",IF(AND(H737&gt;='Intersection Mileposts'!$F$12,H737&lt;='Intersection Mileposts'!$G$12),"Y",IF(AND(H737&gt;='Intersection Mileposts'!$F$13,H737&lt;='Intersection Mileposts'!$G$13),"Y",IF(AND(H737&gt;='Intersection Mileposts'!$F$14,H737&lt;='Intersection Mileposts'!$G$14),"Y",IF(AND(H737&gt;='Intersection Mileposts'!$F$15,H737&lt;='Intersection Mileposts'!$G$15),"Y",IF(AND(H737&gt;='Intersection Mileposts'!$F$16,H737&lt;='Intersection Mileposts'!$G$16),"Y",IF(AND(H737&gt;='Intersection Mileposts'!$F$17,H737&lt;='Intersection Mileposts'!$G$17),"Y",IF(AND(H737&gt;='Intersection Mileposts'!$F$18,H737&lt;='Intersection Mileposts'!$G$18),"Y",IF(AND(H737&gt;='Intersection Mileposts'!$F$19,H737&lt;='Intersection Mileposts'!$G$19),"Y",IF(AND(H737&gt;='Intersection Mileposts'!$F$20,H737&lt;='Intersection Mileposts'!$G$20),"Y",IF(AND(H737&gt;='Intersection Mileposts'!$F$21,H737&lt;='Intersection Mileposts'!$G$21),"Y",IF(AND(H737&gt;='Intersection Mileposts'!$F$22,H737&lt;='Intersection Mileposts'!$G$22),"Y",IF(AND(H737&gt;='Intersection Mileposts'!$F$23,H737&lt;='Intersection Mileposts'!$G$23),"Y",IF(AND(H737&gt;='Intersection Mileposts'!$F$24,H737&lt;='Intersection Mileposts'!$G$24),"Y",IF(AND(H737&gt;='Intersection Mileposts'!$F$25,H737&lt;='Intersection Mileposts'!$G$25),"Y",IF(AND(H737&gt;='Intersection Mileposts'!$F$26,H737&lt;='Intersection Mileposts'!$G$26),"Y",IF(AND(H737&gt;='Intersection Mileposts'!$F$27,H737&lt;='Intersection Mileposts'!$G$27),"Y",IF(AND(H737&gt;='Intersection Mileposts'!$F$28,H737&lt;='Intersection Mileposts'!$G$28),"Y",IF(AND(H737&gt;='Intersection Mileposts'!$F$29,H737&lt;='Intersection Mileposts'!$G$29),"Y", IF(AND(H737&gt;='Intersection Mileposts'!$F$30,H737&lt;='Intersection Mileposts'!$G$30),"Y",IF(AND(H737&gt;='Intersection Mileposts'!$F$31,H737&lt;='Intersection Mileposts'!$G$31),"Y",IF(AND(H737&gt;='Intersection Mileposts'!$F$32,H737&lt;='Intersection Mileposts'!$G$32),"Y",IF(AND(H737&gt;='Intersection Mileposts'!$F$33,H737&lt;='Intersection Mileposts'!$G$33),"Y",IF(AND(H737&gt;='Intersection Mileposts'!$F$34,H737&lt;='Intersection Mileposts'!$G$34),"Y",IF(AND(H737&gt;='Intersection Mileposts'!$F$35,H737&lt;='Intersection Mileposts'!$G$35),"Y",IF(AND(H737&gt;='Intersection Mileposts'!$F$36,H737&lt;='Intersection Mileposts'!$G$36),"Y",IF(AND(H737&gt;='Intersection Mileposts'!$F$37,H737&lt;='Intersection Mileposts'!$G$37),"Y",IF(AND(H737&gt;='Intersection Mileposts'!$F$38,H737&lt;='Intersection Mileposts'!$G$38),"Y",IF(AND(H737&gt;='Intersection Mileposts'!$F$39,H737&lt;='Intersection Mileposts'!$G$39),"Y","N"))))))))))))))))))))))))))))))))))))</f>
        <v/>
      </c>
    </row>
    <row r="738" spans="1:46" x14ac:dyDescent="0.35">
      <c r="A738" s="271"/>
      <c r="B738" s="269"/>
      <c r="C738" s="270"/>
      <c r="D738" s="270"/>
      <c r="E738" s="270"/>
      <c r="F738" s="270"/>
      <c r="G738" s="272"/>
      <c r="H738" s="273"/>
      <c r="I738" s="271"/>
      <c r="J738" s="268"/>
      <c r="K738" s="268"/>
      <c r="L738" s="274"/>
      <c r="M738" s="275"/>
      <c r="N738" s="276"/>
      <c r="P738" s="291" t="str">
        <f>IF(R738 = "", "", COUNT($R$4:R738))</f>
        <v/>
      </c>
      <c r="Q738" s="291" t="str">
        <f t="shared" si="89"/>
        <v/>
      </c>
      <c r="R738" s="292" t="str">
        <f t="shared" si="90"/>
        <v/>
      </c>
      <c r="S738" s="293" t="str">
        <f t="shared" si="92"/>
        <v/>
      </c>
      <c r="T738" s="294" t="str">
        <f t="shared" si="93"/>
        <v/>
      </c>
      <c r="U738" s="295" t="str">
        <f t="shared" si="94"/>
        <v/>
      </c>
      <c r="V738" s="296" t="str">
        <f t="shared" si="95"/>
        <v/>
      </c>
      <c r="W738" s="8"/>
      <c r="AR738" s="2" t="str">
        <f t="shared" si="96"/>
        <v/>
      </c>
      <c r="AS738" s="2" t="str">
        <f t="shared" si="91"/>
        <v/>
      </c>
      <c r="AT738" s="2" t="str">
        <f>IF(AR738="","",IF(AND(H738&gt;='Intersection Mileposts'!$F$5,H738&lt;='Intersection Mileposts'!$G$5),"Y",IF(AND(H738&gt;='Intersection Mileposts'!$F$6,H738&lt;='Intersection Mileposts'!$G$6),"Y",IF(AND(H738&gt;='Intersection Mileposts'!$F$7,H738&lt;='Intersection Mileposts'!$G$7),"Y",IF(AND(H738&gt;='Intersection Mileposts'!$F$8,H738&lt;='Intersection Mileposts'!$G$8),"Y",IF(AND(H738&gt;='Intersection Mileposts'!$F$9,H738&lt;='Intersection Mileposts'!$G$9),"Y",IF(AND(H738&gt;='Intersection Mileposts'!$F$10,H738&lt;='Intersection Mileposts'!$G$10),"Y",IF(AND(H738&gt;='Intersection Mileposts'!$F$11,H738&lt;='Intersection Mileposts'!$G$11),"Y",IF(AND(H738&gt;='Intersection Mileposts'!$F$12,H738&lt;='Intersection Mileposts'!$G$12),"Y",IF(AND(H738&gt;='Intersection Mileposts'!$F$13,H738&lt;='Intersection Mileposts'!$G$13),"Y",IF(AND(H738&gt;='Intersection Mileposts'!$F$14,H738&lt;='Intersection Mileposts'!$G$14),"Y",IF(AND(H738&gt;='Intersection Mileposts'!$F$15,H738&lt;='Intersection Mileposts'!$G$15),"Y",IF(AND(H738&gt;='Intersection Mileposts'!$F$16,H738&lt;='Intersection Mileposts'!$G$16),"Y",IF(AND(H738&gt;='Intersection Mileposts'!$F$17,H738&lt;='Intersection Mileposts'!$G$17),"Y",IF(AND(H738&gt;='Intersection Mileposts'!$F$18,H738&lt;='Intersection Mileposts'!$G$18),"Y",IF(AND(H738&gt;='Intersection Mileposts'!$F$19,H738&lt;='Intersection Mileposts'!$G$19),"Y",IF(AND(H738&gt;='Intersection Mileposts'!$F$20,H738&lt;='Intersection Mileposts'!$G$20),"Y",IF(AND(H738&gt;='Intersection Mileposts'!$F$21,H738&lt;='Intersection Mileposts'!$G$21),"Y",IF(AND(H738&gt;='Intersection Mileposts'!$F$22,H738&lt;='Intersection Mileposts'!$G$22),"Y",IF(AND(H738&gt;='Intersection Mileposts'!$F$23,H738&lt;='Intersection Mileposts'!$G$23),"Y",IF(AND(H738&gt;='Intersection Mileposts'!$F$24,H738&lt;='Intersection Mileposts'!$G$24),"Y",IF(AND(H738&gt;='Intersection Mileposts'!$F$25,H738&lt;='Intersection Mileposts'!$G$25),"Y",IF(AND(H738&gt;='Intersection Mileposts'!$F$26,H738&lt;='Intersection Mileposts'!$G$26),"Y",IF(AND(H738&gt;='Intersection Mileposts'!$F$27,H738&lt;='Intersection Mileposts'!$G$27),"Y",IF(AND(H738&gt;='Intersection Mileposts'!$F$28,H738&lt;='Intersection Mileposts'!$G$28),"Y",IF(AND(H738&gt;='Intersection Mileposts'!$F$29,H738&lt;='Intersection Mileposts'!$G$29),"Y", IF(AND(H738&gt;='Intersection Mileposts'!$F$30,H738&lt;='Intersection Mileposts'!$G$30),"Y",IF(AND(H738&gt;='Intersection Mileposts'!$F$31,H738&lt;='Intersection Mileposts'!$G$31),"Y",IF(AND(H738&gt;='Intersection Mileposts'!$F$32,H738&lt;='Intersection Mileposts'!$G$32),"Y",IF(AND(H738&gt;='Intersection Mileposts'!$F$33,H738&lt;='Intersection Mileposts'!$G$33),"Y",IF(AND(H738&gt;='Intersection Mileposts'!$F$34,H738&lt;='Intersection Mileposts'!$G$34),"Y",IF(AND(H738&gt;='Intersection Mileposts'!$F$35,H738&lt;='Intersection Mileposts'!$G$35),"Y",IF(AND(H738&gt;='Intersection Mileposts'!$F$36,H738&lt;='Intersection Mileposts'!$G$36),"Y",IF(AND(H738&gt;='Intersection Mileposts'!$F$37,H738&lt;='Intersection Mileposts'!$G$37),"Y",IF(AND(H738&gt;='Intersection Mileposts'!$F$38,H738&lt;='Intersection Mileposts'!$G$38),"Y",IF(AND(H738&gt;='Intersection Mileposts'!$F$39,H738&lt;='Intersection Mileposts'!$G$39),"Y","N"))))))))))))))))))))))))))))))))))))</f>
        <v/>
      </c>
    </row>
    <row r="739" spans="1:46" x14ac:dyDescent="0.35">
      <c r="A739" s="271"/>
      <c r="B739" s="269"/>
      <c r="C739" s="270"/>
      <c r="D739" s="270"/>
      <c r="E739" s="270"/>
      <c r="F739" s="270"/>
      <c r="G739" s="272"/>
      <c r="H739" s="273"/>
      <c r="I739" s="271"/>
      <c r="J739" s="268"/>
      <c r="K739" s="268"/>
      <c r="L739" s="274"/>
      <c r="M739" s="275"/>
      <c r="N739" s="276"/>
      <c r="P739" s="291" t="str">
        <f>IF(R739 = "", "", COUNT($R$4:R739))</f>
        <v/>
      </c>
      <c r="Q739" s="291" t="str">
        <f t="shared" si="89"/>
        <v/>
      </c>
      <c r="R739" s="292" t="str">
        <f t="shared" si="90"/>
        <v/>
      </c>
      <c r="S739" s="293" t="str">
        <f t="shared" si="92"/>
        <v/>
      </c>
      <c r="T739" s="294" t="str">
        <f t="shared" si="93"/>
        <v/>
      </c>
      <c r="U739" s="295" t="str">
        <f t="shared" si="94"/>
        <v/>
      </c>
      <c r="V739" s="296" t="str">
        <f t="shared" si="95"/>
        <v/>
      </c>
      <c r="W739" s="8"/>
      <c r="AR739" s="2" t="str">
        <f t="shared" si="96"/>
        <v/>
      </c>
      <c r="AS739" s="2" t="str">
        <f t="shared" si="91"/>
        <v/>
      </c>
      <c r="AT739" s="2" t="str">
        <f>IF(AR739="","",IF(AND(H739&gt;='Intersection Mileposts'!$F$5,H739&lt;='Intersection Mileposts'!$G$5),"Y",IF(AND(H739&gt;='Intersection Mileposts'!$F$6,H739&lt;='Intersection Mileposts'!$G$6),"Y",IF(AND(H739&gt;='Intersection Mileposts'!$F$7,H739&lt;='Intersection Mileposts'!$G$7),"Y",IF(AND(H739&gt;='Intersection Mileposts'!$F$8,H739&lt;='Intersection Mileposts'!$G$8),"Y",IF(AND(H739&gt;='Intersection Mileposts'!$F$9,H739&lt;='Intersection Mileposts'!$G$9),"Y",IF(AND(H739&gt;='Intersection Mileposts'!$F$10,H739&lt;='Intersection Mileposts'!$G$10),"Y",IF(AND(H739&gt;='Intersection Mileposts'!$F$11,H739&lt;='Intersection Mileposts'!$G$11),"Y",IF(AND(H739&gt;='Intersection Mileposts'!$F$12,H739&lt;='Intersection Mileposts'!$G$12),"Y",IF(AND(H739&gt;='Intersection Mileposts'!$F$13,H739&lt;='Intersection Mileposts'!$G$13),"Y",IF(AND(H739&gt;='Intersection Mileposts'!$F$14,H739&lt;='Intersection Mileposts'!$G$14),"Y",IF(AND(H739&gt;='Intersection Mileposts'!$F$15,H739&lt;='Intersection Mileposts'!$G$15),"Y",IF(AND(H739&gt;='Intersection Mileposts'!$F$16,H739&lt;='Intersection Mileposts'!$G$16),"Y",IF(AND(H739&gt;='Intersection Mileposts'!$F$17,H739&lt;='Intersection Mileposts'!$G$17),"Y",IF(AND(H739&gt;='Intersection Mileposts'!$F$18,H739&lt;='Intersection Mileposts'!$G$18),"Y",IF(AND(H739&gt;='Intersection Mileposts'!$F$19,H739&lt;='Intersection Mileposts'!$G$19),"Y",IF(AND(H739&gt;='Intersection Mileposts'!$F$20,H739&lt;='Intersection Mileposts'!$G$20),"Y",IF(AND(H739&gt;='Intersection Mileposts'!$F$21,H739&lt;='Intersection Mileposts'!$G$21),"Y",IF(AND(H739&gt;='Intersection Mileposts'!$F$22,H739&lt;='Intersection Mileposts'!$G$22),"Y",IF(AND(H739&gt;='Intersection Mileposts'!$F$23,H739&lt;='Intersection Mileposts'!$G$23),"Y",IF(AND(H739&gt;='Intersection Mileposts'!$F$24,H739&lt;='Intersection Mileposts'!$G$24),"Y",IF(AND(H739&gt;='Intersection Mileposts'!$F$25,H739&lt;='Intersection Mileposts'!$G$25),"Y",IF(AND(H739&gt;='Intersection Mileposts'!$F$26,H739&lt;='Intersection Mileposts'!$G$26),"Y",IF(AND(H739&gt;='Intersection Mileposts'!$F$27,H739&lt;='Intersection Mileposts'!$G$27),"Y",IF(AND(H739&gt;='Intersection Mileposts'!$F$28,H739&lt;='Intersection Mileposts'!$G$28),"Y",IF(AND(H739&gt;='Intersection Mileposts'!$F$29,H739&lt;='Intersection Mileposts'!$G$29),"Y", IF(AND(H739&gt;='Intersection Mileposts'!$F$30,H739&lt;='Intersection Mileposts'!$G$30),"Y",IF(AND(H739&gt;='Intersection Mileposts'!$F$31,H739&lt;='Intersection Mileposts'!$G$31),"Y",IF(AND(H739&gt;='Intersection Mileposts'!$F$32,H739&lt;='Intersection Mileposts'!$G$32),"Y",IF(AND(H739&gt;='Intersection Mileposts'!$F$33,H739&lt;='Intersection Mileposts'!$G$33),"Y",IF(AND(H739&gt;='Intersection Mileposts'!$F$34,H739&lt;='Intersection Mileposts'!$G$34),"Y",IF(AND(H739&gt;='Intersection Mileposts'!$F$35,H739&lt;='Intersection Mileposts'!$G$35),"Y",IF(AND(H739&gt;='Intersection Mileposts'!$F$36,H739&lt;='Intersection Mileposts'!$G$36),"Y",IF(AND(H739&gt;='Intersection Mileposts'!$F$37,H739&lt;='Intersection Mileposts'!$G$37),"Y",IF(AND(H739&gt;='Intersection Mileposts'!$F$38,H739&lt;='Intersection Mileposts'!$G$38),"Y",IF(AND(H739&gt;='Intersection Mileposts'!$F$39,H739&lt;='Intersection Mileposts'!$G$39),"Y","N"))))))))))))))))))))))))))))))))))))</f>
        <v/>
      </c>
    </row>
    <row r="740" spans="1:46" x14ac:dyDescent="0.35">
      <c r="A740" s="271"/>
      <c r="B740" s="269"/>
      <c r="C740" s="270"/>
      <c r="D740" s="270"/>
      <c r="E740" s="270"/>
      <c r="F740" s="270"/>
      <c r="G740" s="272"/>
      <c r="H740" s="273"/>
      <c r="I740" s="271"/>
      <c r="J740" s="268"/>
      <c r="K740" s="268"/>
      <c r="L740" s="274"/>
      <c r="M740" s="275"/>
      <c r="N740" s="276"/>
      <c r="P740" s="291" t="str">
        <f>IF(R740 = "", "", COUNT($R$4:R740))</f>
        <v/>
      </c>
      <c r="Q740" s="291" t="str">
        <f t="shared" si="89"/>
        <v/>
      </c>
      <c r="R740" s="292" t="str">
        <f t="shared" si="90"/>
        <v/>
      </c>
      <c r="S740" s="293" t="str">
        <f t="shared" si="92"/>
        <v/>
      </c>
      <c r="T740" s="294" t="str">
        <f t="shared" si="93"/>
        <v/>
      </c>
      <c r="U740" s="295" t="str">
        <f t="shared" si="94"/>
        <v/>
      </c>
      <c r="V740" s="296" t="str">
        <f t="shared" si="95"/>
        <v/>
      </c>
      <c r="W740" s="8"/>
      <c r="AR740" s="2" t="str">
        <f t="shared" si="96"/>
        <v/>
      </c>
      <c r="AS740" s="2" t="str">
        <f t="shared" si="91"/>
        <v/>
      </c>
      <c r="AT740" s="2" t="str">
        <f>IF(AR740="","",IF(AND(H740&gt;='Intersection Mileposts'!$F$5,H740&lt;='Intersection Mileposts'!$G$5),"Y",IF(AND(H740&gt;='Intersection Mileposts'!$F$6,H740&lt;='Intersection Mileposts'!$G$6),"Y",IF(AND(H740&gt;='Intersection Mileposts'!$F$7,H740&lt;='Intersection Mileposts'!$G$7),"Y",IF(AND(H740&gt;='Intersection Mileposts'!$F$8,H740&lt;='Intersection Mileposts'!$G$8),"Y",IF(AND(H740&gt;='Intersection Mileposts'!$F$9,H740&lt;='Intersection Mileposts'!$G$9),"Y",IF(AND(H740&gt;='Intersection Mileposts'!$F$10,H740&lt;='Intersection Mileposts'!$G$10),"Y",IF(AND(H740&gt;='Intersection Mileposts'!$F$11,H740&lt;='Intersection Mileposts'!$G$11),"Y",IF(AND(H740&gt;='Intersection Mileposts'!$F$12,H740&lt;='Intersection Mileposts'!$G$12),"Y",IF(AND(H740&gt;='Intersection Mileposts'!$F$13,H740&lt;='Intersection Mileposts'!$G$13),"Y",IF(AND(H740&gt;='Intersection Mileposts'!$F$14,H740&lt;='Intersection Mileposts'!$G$14),"Y",IF(AND(H740&gt;='Intersection Mileposts'!$F$15,H740&lt;='Intersection Mileposts'!$G$15),"Y",IF(AND(H740&gt;='Intersection Mileposts'!$F$16,H740&lt;='Intersection Mileposts'!$G$16),"Y",IF(AND(H740&gt;='Intersection Mileposts'!$F$17,H740&lt;='Intersection Mileposts'!$G$17),"Y",IF(AND(H740&gt;='Intersection Mileposts'!$F$18,H740&lt;='Intersection Mileposts'!$G$18),"Y",IF(AND(H740&gt;='Intersection Mileposts'!$F$19,H740&lt;='Intersection Mileposts'!$G$19),"Y",IF(AND(H740&gt;='Intersection Mileposts'!$F$20,H740&lt;='Intersection Mileposts'!$G$20),"Y",IF(AND(H740&gt;='Intersection Mileposts'!$F$21,H740&lt;='Intersection Mileposts'!$G$21),"Y",IF(AND(H740&gt;='Intersection Mileposts'!$F$22,H740&lt;='Intersection Mileposts'!$G$22),"Y",IF(AND(H740&gt;='Intersection Mileposts'!$F$23,H740&lt;='Intersection Mileposts'!$G$23),"Y",IF(AND(H740&gt;='Intersection Mileposts'!$F$24,H740&lt;='Intersection Mileposts'!$G$24),"Y",IF(AND(H740&gt;='Intersection Mileposts'!$F$25,H740&lt;='Intersection Mileposts'!$G$25),"Y",IF(AND(H740&gt;='Intersection Mileposts'!$F$26,H740&lt;='Intersection Mileposts'!$G$26),"Y",IF(AND(H740&gt;='Intersection Mileposts'!$F$27,H740&lt;='Intersection Mileposts'!$G$27),"Y",IF(AND(H740&gt;='Intersection Mileposts'!$F$28,H740&lt;='Intersection Mileposts'!$G$28),"Y",IF(AND(H740&gt;='Intersection Mileposts'!$F$29,H740&lt;='Intersection Mileposts'!$G$29),"Y", IF(AND(H740&gt;='Intersection Mileposts'!$F$30,H740&lt;='Intersection Mileposts'!$G$30),"Y",IF(AND(H740&gt;='Intersection Mileposts'!$F$31,H740&lt;='Intersection Mileposts'!$G$31),"Y",IF(AND(H740&gt;='Intersection Mileposts'!$F$32,H740&lt;='Intersection Mileposts'!$G$32),"Y",IF(AND(H740&gt;='Intersection Mileposts'!$F$33,H740&lt;='Intersection Mileposts'!$G$33),"Y",IF(AND(H740&gt;='Intersection Mileposts'!$F$34,H740&lt;='Intersection Mileposts'!$G$34),"Y",IF(AND(H740&gt;='Intersection Mileposts'!$F$35,H740&lt;='Intersection Mileposts'!$G$35),"Y",IF(AND(H740&gt;='Intersection Mileposts'!$F$36,H740&lt;='Intersection Mileposts'!$G$36),"Y",IF(AND(H740&gt;='Intersection Mileposts'!$F$37,H740&lt;='Intersection Mileposts'!$G$37),"Y",IF(AND(H740&gt;='Intersection Mileposts'!$F$38,H740&lt;='Intersection Mileposts'!$G$38),"Y",IF(AND(H740&gt;='Intersection Mileposts'!$F$39,H740&lt;='Intersection Mileposts'!$G$39),"Y","N"))))))))))))))))))))))))))))))))))))</f>
        <v/>
      </c>
    </row>
    <row r="741" spans="1:46" x14ac:dyDescent="0.35">
      <c r="A741" s="271"/>
      <c r="B741" s="269"/>
      <c r="C741" s="270"/>
      <c r="D741" s="270"/>
      <c r="E741" s="270"/>
      <c r="F741" s="270"/>
      <c r="G741" s="272"/>
      <c r="H741" s="273"/>
      <c r="I741" s="271"/>
      <c r="J741" s="268"/>
      <c r="K741" s="268"/>
      <c r="L741" s="274"/>
      <c r="M741" s="275"/>
      <c r="N741" s="276"/>
      <c r="P741" s="291" t="str">
        <f>IF(R741 = "", "", COUNT($R$4:R741))</f>
        <v/>
      </c>
      <c r="Q741" s="291" t="str">
        <f t="shared" si="89"/>
        <v/>
      </c>
      <c r="R741" s="292" t="str">
        <f t="shared" si="90"/>
        <v/>
      </c>
      <c r="S741" s="293" t="str">
        <f t="shared" si="92"/>
        <v/>
      </c>
      <c r="T741" s="294" t="str">
        <f t="shared" si="93"/>
        <v/>
      </c>
      <c r="U741" s="295" t="str">
        <f t="shared" si="94"/>
        <v/>
      </c>
      <c r="V741" s="296" t="str">
        <f t="shared" si="95"/>
        <v/>
      </c>
      <c r="W741" s="8"/>
      <c r="AR741" s="2" t="str">
        <f t="shared" si="96"/>
        <v/>
      </c>
      <c r="AS741" s="2" t="str">
        <f t="shared" si="91"/>
        <v/>
      </c>
      <c r="AT741" s="2" t="str">
        <f>IF(AR741="","",IF(AND(H741&gt;='Intersection Mileposts'!$F$5,H741&lt;='Intersection Mileposts'!$G$5),"Y",IF(AND(H741&gt;='Intersection Mileposts'!$F$6,H741&lt;='Intersection Mileposts'!$G$6),"Y",IF(AND(H741&gt;='Intersection Mileposts'!$F$7,H741&lt;='Intersection Mileposts'!$G$7),"Y",IF(AND(H741&gt;='Intersection Mileposts'!$F$8,H741&lt;='Intersection Mileposts'!$G$8),"Y",IF(AND(H741&gt;='Intersection Mileposts'!$F$9,H741&lt;='Intersection Mileposts'!$G$9),"Y",IF(AND(H741&gt;='Intersection Mileposts'!$F$10,H741&lt;='Intersection Mileposts'!$G$10),"Y",IF(AND(H741&gt;='Intersection Mileposts'!$F$11,H741&lt;='Intersection Mileposts'!$G$11),"Y",IF(AND(H741&gt;='Intersection Mileposts'!$F$12,H741&lt;='Intersection Mileposts'!$G$12),"Y",IF(AND(H741&gt;='Intersection Mileposts'!$F$13,H741&lt;='Intersection Mileposts'!$G$13),"Y",IF(AND(H741&gt;='Intersection Mileposts'!$F$14,H741&lt;='Intersection Mileposts'!$G$14),"Y",IF(AND(H741&gt;='Intersection Mileposts'!$F$15,H741&lt;='Intersection Mileposts'!$G$15),"Y",IF(AND(H741&gt;='Intersection Mileposts'!$F$16,H741&lt;='Intersection Mileposts'!$G$16),"Y",IF(AND(H741&gt;='Intersection Mileposts'!$F$17,H741&lt;='Intersection Mileposts'!$G$17),"Y",IF(AND(H741&gt;='Intersection Mileposts'!$F$18,H741&lt;='Intersection Mileposts'!$G$18),"Y",IF(AND(H741&gt;='Intersection Mileposts'!$F$19,H741&lt;='Intersection Mileposts'!$G$19),"Y",IF(AND(H741&gt;='Intersection Mileposts'!$F$20,H741&lt;='Intersection Mileposts'!$G$20),"Y",IF(AND(H741&gt;='Intersection Mileposts'!$F$21,H741&lt;='Intersection Mileposts'!$G$21),"Y",IF(AND(H741&gt;='Intersection Mileposts'!$F$22,H741&lt;='Intersection Mileposts'!$G$22),"Y",IF(AND(H741&gt;='Intersection Mileposts'!$F$23,H741&lt;='Intersection Mileposts'!$G$23),"Y",IF(AND(H741&gt;='Intersection Mileposts'!$F$24,H741&lt;='Intersection Mileposts'!$G$24),"Y",IF(AND(H741&gt;='Intersection Mileposts'!$F$25,H741&lt;='Intersection Mileposts'!$G$25),"Y",IF(AND(H741&gt;='Intersection Mileposts'!$F$26,H741&lt;='Intersection Mileposts'!$G$26),"Y",IF(AND(H741&gt;='Intersection Mileposts'!$F$27,H741&lt;='Intersection Mileposts'!$G$27),"Y",IF(AND(H741&gt;='Intersection Mileposts'!$F$28,H741&lt;='Intersection Mileposts'!$G$28),"Y",IF(AND(H741&gt;='Intersection Mileposts'!$F$29,H741&lt;='Intersection Mileposts'!$G$29),"Y", IF(AND(H741&gt;='Intersection Mileposts'!$F$30,H741&lt;='Intersection Mileposts'!$G$30),"Y",IF(AND(H741&gt;='Intersection Mileposts'!$F$31,H741&lt;='Intersection Mileposts'!$G$31),"Y",IF(AND(H741&gt;='Intersection Mileposts'!$F$32,H741&lt;='Intersection Mileposts'!$G$32),"Y",IF(AND(H741&gt;='Intersection Mileposts'!$F$33,H741&lt;='Intersection Mileposts'!$G$33),"Y",IF(AND(H741&gt;='Intersection Mileposts'!$F$34,H741&lt;='Intersection Mileposts'!$G$34),"Y",IF(AND(H741&gt;='Intersection Mileposts'!$F$35,H741&lt;='Intersection Mileposts'!$G$35),"Y",IF(AND(H741&gt;='Intersection Mileposts'!$F$36,H741&lt;='Intersection Mileposts'!$G$36),"Y",IF(AND(H741&gt;='Intersection Mileposts'!$F$37,H741&lt;='Intersection Mileposts'!$G$37),"Y",IF(AND(H741&gt;='Intersection Mileposts'!$F$38,H741&lt;='Intersection Mileposts'!$G$38),"Y",IF(AND(H741&gt;='Intersection Mileposts'!$F$39,H741&lt;='Intersection Mileposts'!$G$39),"Y","N"))))))))))))))))))))))))))))))))))))</f>
        <v/>
      </c>
    </row>
    <row r="742" spans="1:46" x14ac:dyDescent="0.35">
      <c r="A742" s="271"/>
      <c r="B742" s="269"/>
      <c r="C742" s="270"/>
      <c r="D742" s="270"/>
      <c r="E742" s="270"/>
      <c r="F742" s="270"/>
      <c r="G742" s="272"/>
      <c r="H742" s="273"/>
      <c r="I742" s="271"/>
      <c r="J742" s="268"/>
      <c r="K742" s="268"/>
      <c r="L742" s="274"/>
      <c r="M742" s="275"/>
      <c r="N742" s="276"/>
      <c r="P742" s="291" t="str">
        <f>IF(R742 = "", "", COUNT($R$4:R742))</f>
        <v/>
      </c>
      <c r="Q742" s="291" t="str">
        <f t="shared" si="89"/>
        <v/>
      </c>
      <c r="R742" s="292" t="str">
        <f t="shared" si="90"/>
        <v/>
      </c>
      <c r="S742" s="293" t="str">
        <f t="shared" si="92"/>
        <v/>
      </c>
      <c r="T742" s="294" t="str">
        <f t="shared" si="93"/>
        <v/>
      </c>
      <c r="U742" s="295" t="str">
        <f t="shared" si="94"/>
        <v/>
      </c>
      <c r="V742" s="296" t="str">
        <f t="shared" si="95"/>
        <v/>
      </c>
      <c r="W742" s="8"/>
      <c r="AR742" s="2" t="str">
        <f t="shared" si="96"/>
        <v/>
      </c>
      <c r="AS742" s="2" t="str">
        <f t="shared" si="91"/>
        <v/>
      </c>
      <c r="AT742" s="2" t="str">
        <f>IF(AR742="","",IF(AND(H742&gt;='Intersection Mileposts'!$F$5,H742&lt;='Intersection Mileposts'!$G$5),"Y",IF(AND(H742&gt;='Intersection Mileposts'!$F$6,H742&lt;='Intersection Mileposts'!$G$6),"Y",IF(AND(H742&gt;='Intersection Mileposts'!$F$7,H742&lt;='Intersection Mileposts'!$G$7),"Y",IF(AND(H742&gt;='Intersection Mileposts'!$F$8,H742&lt;='Intersection Mileposts'!$G$8),"Y",IF(AND(H742&gt;='Intersection Mileposts'!$F$9,H742&lt;='Intersection Mileposts'!$G$9),"Y",IF(AND(H742&gt;='Intersection Mileposts'!$F$10,H742&lt;='Intersection Mileposts'!$G$10),"Y",IF(AND(H742&gt;='Intersection Mileposts'!$F$11,H742&lt;='Intersection Mileposts'!$G$11),"Y",IF(AND(H742&gt;='Intersection Mileposts'!$F$12,H742&lt;='Intersection Mileposts'!$G$12),"Y",IF(AND(H742&gt;='Intersection Mileposts'!$F$13,H742&lt;='Intersection Mileposts'!$G$13),"Y",IF(AND(H742&gt;='Intersection Mileposts'!$F$14,H742&lt;='Intersection Mileposts'!$G$14),"Y",IF(AND(H742&gt;='Intersection Mileposts'!$F$15,H742&lt;='Intersection Mileposts'!$G$15),"Y",IF(AND(H742&gt;='Intersection Mileposts'!$F$16,H742&lt;='Intersection Mileposts'!$G$16),"Y",IF(AND(H742&gt;='Intersection Mileposts'!$F$17,H742&lt;='Intersection Mileposts'!$G$17),"Y",IF(AND(H742&gt;='Intersection Mileposts'!$F$18,H742&lt;='Intersection Mileposts'!$G$18),"Y",IF(AND(H742&gt;='Intersection Mileposts'!$F$19,H742&lt;='Intersection Mileposts'!$G$19),"Y",IF(AND(H742&gt;='Intersection Mileposts'!$F$20,H742&lt;='Intersection Mileposts'!$G$20),"Y",IF(AND(H742&gt;='Intersection Mileposts'!$F$21,H742&lt;='Intersection Mileposts'!$G$21),"Y",IF(AND(H742&gt;='Intersection Mileposts'!$F$22,H742&lt;='Intersection Mileposts'!$G$22),"Y",IF(AND(H742&gt;='Intersection Mileposts'!$F$23,H742&lt;='Intersection Mileposts'!$G$23),"Y",IF(AND(H742&gt;='Intersection Mileposts'!$F$24,H742&lt;='Intersection Mileposts'!$G$24),"Y",IF(AND(H742&gt;='Intersection Mileposts'!$F$25,H742&lt;='Intersection Mileposts'!$G$25),"Y",IF(AND(H742&gt;='Intersection Mileposts'!$F$26,H742&lt;='Intersection Mileposts'!$G$26),"Y",IF(AND(H742&gt;='Intersection Mileposts'!$F$27,H742&lt;='Intersection Mileposts'!$G$27),"Y",IF(AND(H742&gt;='Intersection Mileposts'!$F$28,H742&lt;='Intersection Mileposts'!$G$28),"Y",IF(AND(H742&gt;='Intersection Mileposts'!$F$29,H742&lt;='Intersection Mileposts'!$G$29),"Y", IF(AND(H742&gt;='Intersection Mileposts'!$F$30,H742&lt;='Intersection Mileposts'!$G$30),"Y",IF(AND(H742&gt;='Intersection Mileposts'!$F$31,H742&lt;='Intersection Mileposts'!$G$31),"Y",IF(AND(H742&gt;='Intersection Mileposts'!$F$32,H742&lt;='Intersection Mileposts'!$G$32),"Y",IF(AND(H742&gt;='Intersection Mileposts'!$F$33,H742&lt;='Intersection Mileposts'!$G$33),"Y",IF(AND(H742&gt;='Intersection Mileposts'!$F$34,H742&lt;='Intersection Mileposts'!$G$34),"Y",IF(AND(H742&gt;='Intersection Mileposts'!$F$35,H742&lt;='Intersection Mileposts'!$G$35),"Y",IF(AND(H742&gt;='Intersection Mileposts'!$F$36,H742&lt;='Intersection Mileposts'!$G$36),"Y",IF(AND(H742&gt;='Intersection Mileposts'!$F$37,H742&lt;='Intersection Mileposts'!$G$37),"Y",IF(AND(H742&gt;='Intersection Mileposts'!$F$38,H742&lt;='Intersection Mileposts'!$G$38),"Y",IF(AND(H742&gt;='Intersection Mileposts'!$F$39,H742&lt;='Intersection Mileposts'!$G$39),"Y","N"))))))))))))))))))))))))))))))))))))</f>
        <v/>
      </c>
    </row>
    <row r="743" spans="1:46" x14ac:dyDescent="0.35">
      <c r="A743" s="271"/>
      <c r="B743" s="269"/>
      <c r="C743" s="270"/>
      <c r="D743" s="270"/>
      <c r="E743" s="270"/>
      <c r="F743" s="270"/>
      <c r="G743" s="272"/>
      <c r="H743" s="273"/>
      <c r="I743" s="271"/>
      <c r="J743" s="268"/>
      <c r="K743" s="268"/>
      <c r="L743" s="274"/>
      <c r="M743" s="275"/>
      <c r="N743" s="276"/>
      <c r="P743" s="291" t="str">
        <f>IF(R743 = "", "", COUNT($R$4:R743))</f>
        <v/>
      </c>
      <c r="Q743" s="291" t="str">
        <f t="shared" si="89"/>
        <v/>
      </c>
      <c r="R743" s="292" t="str">
        <f t="shared" si="90"/>
        <v/>
      </c>
      <c r="S743" s="293" t="str">
        <f t="shared" si="92"/>
        <v/>
      </c>
      <c r="T743" s="294" t="str">
        <f t="shared" si="93"/>
        <v/>
      </c>
      <c r="U743" s="295" t="str">
        <f t="shared" si="94"/>
        <v/>
      </c>
      <c r="V743" s="296" t="str">
        <f t="shared" si="95"/>
        <v/>
      </c>
      <c r="W743" s="8"/>
      <c r="AR743" s="2" t="str">
        <f t="shared" si="96"/>
        <v/>
      </c>
      <c r="AS743" s="2" t="str">
        <f t="shared" si="91"/>
        <v/>
      </c>
      <c r="AT743" s="2" t="str">
        <f>IF(AR743="","",IF(AND(H743&gt;='Intersection Mileposts'!$F$5,H743&lt;='Intersection Mileposts'!$G$5),"Y",IF(AND(H743&gt;='Intersection Mileposts'!$F$6,H743&lt;='Intersection Mileposts'!$G$6),"Y",IF(AND(H743&gt;='Intersection Mileposts'!$F$7,H743&lt;='Intersection Mileposts'!$G$7),"Y",IF(AND(H743&gt;='Intersection Mileposts'!$F$8,H743&lt;='Intersection Mileposts'!$G$8),"Y",IF(AND(H743&gt;='Intersection Mileposts'!$F$9,H743&lt;='Intersection Mileposts'!$G$9),"Y",IF(AND(H743&gt;='Intersection Mileposts'!$F$10,H743&lt;='Intersection Mileposts'!$G$10),"Y",IF(AND(H743&gt;='Intersection Mileposts'!$F$11,H743&lt;='Intersection Mileposts'!$G$11),"Y",IF(AND(H743&gt;='Intersection Mileposts'!$F$12,H743&lt;='Intersection Mileposts'!$G$12),"Y",IF(AND(H743&gt;='Intersection Mileposts'!$F$13,H743&lt;='Intersection Mileposts'!$G$13),"Y",IF(AND(H743&gt;='Intersection Mileposts'!$F$14,H743&lt;='Intersection Mileposts'!$G$14),"Y",IF(AND(H743&gt;='Intersection Mileposts'!$F$15,H743&lt;='Intersection Mileposts'!$G$15),"Y",IF(AND(H743&gt;='Intersection Mileposts'!$F$16,H743&lt;='Intersection Mileposts'!$G$16),"Y",IF(AND(H743&gt;='Intersection Mileposts'!$F$17,H743&lt;='Intersection Mileposts'!$G$17),"Y",IF(AND(H743&gt;='Intersection Mileposts'!$F$18,H743&lt;='Intersection Mileposts'!$G$18),"Y",IF(AND(H743&gt;='Intersection Mileposts'!$F$19,H743&lt;='Intersection Mileposts'!$G$19),"Y",IF(AND(H743&gt;='Intersection Mileposts'!$F$20,H743&lt;='Intersection Mileposts'!$G$20),"Y",IF(AND(H743&gt;='Intersection Mileposts'!$F$21,H743&lt;='Intersection Mileposts'!$G$21),"Y",IF(AND(H743&gt;='Intersection Mileposts'!$F$22,H743&lt;='Intersection Mileposts'!$G$22),"Y",IF(AND(H743&gt;='Intersection Mileposts'!$F$23,H743&lt;='Intersection Mileposts'!$G$23),"Y",IF(AND(H743&gt;='Intersection Mileposts'!$F$24,H743&lt;='Intersection Mileposts'!$G$24),"Y",IF(AND(H743&gt;='Intersection Mileposts'!$F$25,H743&lt;='Intersection Mileposts'!$G$25),"Y",IF(AND(H743&gt;='Intersection Mileposts'!$F$26,H743&lt;='Intersection Mileposts'!$G$26),"Y",IF(AND(H743&gt;='Intersection Mileposts'!$F$27,H743&lt;='Intersection Mileposts'!$G$27),"Y",IF(AND(H743&gt;='Intersection Mileposts'!$F$28,H743&lt;='Intersection Mileposts'!$G$28),"Y",IF(AND(H743&gt;='Intersection Mileposts'!$F$29,H743&lt;='Intersection Mileposts'!$G$29),"Y", IF(AND(H743&gt;='Intersection Mileposts'!$F$30,H743&lt;='Intersection Mileposts'!$G$30),"Y",IF(AND(H743&gt;='Intersection Mileposts'!$F$31,H743&lt;='Intersection Mileposts'!$G$31),"Y",IF(AND(H743&gt;='Intersection Mileposts'!$F$32,H743&lt;='Intersection Mileposts'!$G$32),"Y",IF(AND(H743&gt;='Intersection Mileposts'!$F$33,H743&lt;='Intersection Mileposts'!$G$33),"Y",IF(AND(H743&gt;='Intersection Mileposts'!$F$34,H743&lt;='Intersection Mileposts'!$G$34),"Y",IF(AND(H743&gt;='Intersection Mileposts'!$F$35,H743&lt;='Intersection Mileposts'!$G$35),"Y",IF(AND(H743&gt;='Intersection Mileposts'!$F$36,H743&lt;='Intersection Mileposts'!$G$36),"Y",IF(AND(H743&gt;='Intersection Mileposts'!$F$37,H743&lt;='Intersection Mileposts'!$G$37),"Y",IF(AND(H743&gt;='Intersection Mileposts'!$F$38,H743&lt;='Intersection Mileposts'!$G$38),"Y",IF(AND(H743&gt;='Intersection Mileposts'!$F$39,H743&lt;='Intersection Mileposts'!$G$39),"Y","N"))))))))))))))))))))))))))))))))))))</f>
        <v/>
      </c>
    </row>
    <row r="744" spans="1:46" x14ac:dyDescent="0.35">
      <c r="A744" s="271"/>
      <c r="B744" s="269"/>
      <c r="C744" s="270"/>
      <c r="D744" s="270"/>
      <c r="E744" s="270"/>
      <c r="F744" s="270"/>
      <c r="G744" s="272"/>
      <c r="H744" s="273"/>
      <c r="I744" s="271"/>
      <c r="J744" s="268"/>
      <c r="K744" s="268"/>
      <c r="L744" s="274"/>
      <c r="M744" s="275"/>
      <c r="N744" s="276"/>
      <c r="P744" s="291" t="str">
        <f>IF(R744 = "", "", COUNT($R$4:R744))</f>
        <v/>
      </c>
      <c r="Q744" s="291" t="str">
        <f t="shared" si="89"/>
        <v/>
      </c>
      <c r="R744" s="292" t="str">
        <f t="shared" si="90"/>
        <v/>
      </c>
      <c r="S744" s="293" t="str">
        <f t="shared" si="92"/>
        <v/>
      </c>
      <c r="T744" s="294" t="str">
        <f t="shared" si="93"/>
        <v/>
      </c>
      <c r="U744" s="295" t="str">
        <f t="shared" si="94"/>
        <v/>
      </c>
      <c r="V744" s="296" t="str">
        <f t="shared" si="95"/>
        <v/>
      </c>
      <c r="W744" s="8"/>
      <c r="AR744" s="2" t="str">
        <f t="shared" si="96"/>
        <v/>
      </c>
      <c r="AS744" s="2" t="str">
        <f t="shared" si="91"/>
        <v/>
      </c>
      <c r="AT744" s="2" t="str">
        <f>IF(AR744="","",IF(AND(H744&gt;='Intersection Mileposts'!$F$5,H744&lt;='Intersection Mileposts'!$G$5),"Y",IF(AND(H744&gt;='Intersection Mileposts'!$F$6,H744&lt;='Intersection Mileposts'!$G$6),"Y",IF(AND(H744&gt;='Intersection Mileposts'!$F$7,H744&lt;='Intersection Mileposts'!$G$7),"Y",IF(AND(H744&gt;='Intersection Mileposts'!$F$8,H744&lt;='Intersection Mileposts'!$G$8),"Y",IF(AND(H744&gt;='Intersection Mileposts'!$F$9,H744&lt;='Intersection Mileposts'!$G$9),"Y",IF(AND(H744&gt;='Intersection Mileposts'!$F$10,H744&lt;='Intersection Mileposts'!$G$10),"Y",IF(AND(H744&gt;='Intersection Mileposts'!$F$11,H744&lt;='Intersection Mileposts'!$G$11),"Y",IF(AND(H744&gt;='Intersection Mileposts'!$F$12,H744&lt;='Intersection Mileposts'!$G$12),"Y",IF(AND(H744&gt;='Intersection Mileposts'!$F$13,H744&lt;='Intersection Mileposts'!$G$13),"Y",IF(AND(H744&gt;='Intersection Mileposts'!$F$14,H744&lt;='Intersection Mileposts'!$G$14),"Y",IF(AND(H744&gt;='Intersection Mileposts'!$F$15,H744&lt;='Intersection Mileposts'!$G$15),"Y",IF(AND(H744&gt;='Intersection Mileposts'!$F$16,H744&lt;='Intersection Mileposts'!$G$16),"Y",IF(AND(H744&gt;='Intersection Mileposts'!$F$17,H744&lt;='Intersection Mileposts'!$G$17),"Y",IF(AND(H744&gt;='Intersection Mileposts'!$F$18,H744&lt;='Intersection Mileposts'!$G$18),"Y",IF(AND(H744&gt;='Intersection Mileposts'!$F$19,H744&lt;='Intersection Mileposts'!$G$19),"Y",IF(AND(H744&gt;='Intersection Mileposts'!$F$20,H744&lt;='Intersection Mileposts'!$G$20),"Y",IF(AND(H744&gt;='Intersection Mileposts'!$F$21,H744&lt;='Intersection Mileposts'!$G$21),"Y",IF(AND(H744&gt;='Intersection Mileposts'!$F$22,H744&lt;='Intersection Mileposts'!$G$22),"Y",IF(AND(H744&gt;='Intersection Mileposts'!$F$23,H744&lt;='Intersection Mileposts'!$G$23),"Y",IF(AND(H744&gt;='Intersection Mileposts'!$F$24,H744&lt;='Intersection Mileposts'!$G$24),"Y",IF(AND(H744&gt;='Intersection Mileposts'!$F$25,H744&lt;='Intersection Mileposts'!$G$25),"Y",IF(AND(H744&gt;='Intersection Mileposts'!$F$26,H744&lt;='Intersection Mileposts'!$G$26),"Y",IF(AND(H744&gt;='Intersection Mileposts'!$F$27,H744&lt;='Intersection Mileposts'!$G$27),"Y",IF(AND(H744&gt;='Intersection Mileposts'!$F$28,H744&lt;='Intersection Mileposts'!$G$28),"Y",IF(AND(H744&gt;='Intersection Mileposts'!$F$29,H744&lt;='Intersection Mileposts'!$G$29),"Y", IF(AND(H744&gt;='Intersection Mileposts'!$F$30,H744&lt;='Intersection Mileposts'!$G$30),"Y",IF(AND(H744&gt;='Intersection Mileposts'!$F$31,H744&lt;='Intersection Mileposts'!$G$31),"Y",IF(AND(H744&gt;='Intersection Mileposts'!$F$32,H744&lt;='Intersection Mileposts'!$G$32),"Y",IF(AND(H744&gt;='Intersection Mileposts'!$F$33,H744&lt;='Intersection Mileposts'!$G$33),"Y",IF(AND(H744&gt;='Intersection Mileposts'!$F$34,H744&lt;='Intersection Mileposts'!$G$34),"Y",IF(AND(H744&gt;='Intersection Mileposts'!$F$35,H744&lt;='Intersection Mileposts'!$G$35),"Y",IF(AND(H744&gt;='Intersection Mileposts'!$F$36,H744&lt;='Intersection Mileposts'!$G$36),"Y",IF(AND(H744&gt;='Intersection Mileposts'!$F$37,H744&lt;='Intersection Mileposts'!$G$37),"Y",IF(AND(H744&gt;='Intersection Mileposts'!$F$38,H744&lt;='Intersection Mileposts'!$G$38),"Y",IF(AND(H744&gt;='Intersection Mileposts'!$F$39,H744&lt;='Intersection Mileposts'!$G$39),"Y","N"))))))))))))))))))))))))))))))))))))</f>
        <v/>
      </c>
    </row>
    <row r="745" spans="1:46" x14ac:dyDescent="0.35">
      <c r="A745" s="271"/>
      <c r="B745" s="269"/>
      <c r="C745" s="270"/>
      <c r="D745" s="270"/>
      <c r="E745" s="270"/>
      <c r="F745" s="270"/>
      <c r="G745" s="272"/>
      <c r="H745" s="273"/>
      <c r="I745" s="271"/>
      <c r="J745" s="268"/>
      <c r="K745" s="268"/>
      <c r="L745" s="274"/>
      <c r="M745" s="275"/>
      <c r="N745" s="276"/>
      <c r="P745" s="291" t="str">
        <f>IF(R745 = "", "", COUNT($R$4:R745))</f>
        <v/>
      </c>
      <c r="Q745" s="291" t="str">
        <f t="shared" si="89"/>
        <v/>
      </c>
      <c r="R745" s="292" t="str">
        <f t="shared" si="90"/>
        <v/>
      </c>
      <c r="S745" s="293" t="str">
        <f t="shared" si="92"/>
        <v/>
      </c>
      <c r="T745" s="294" t="str">
        <f t="shared" si="93"/>
        <v/>
      </c>
      <c r="U745" s="295" t="str">
        <f t="shared" si="94"/>
        <v/>
      </c>
      <c r="V745" s="296" t="str">
        <f t="shared" si="95"/>
        <v/>
      </c>
      <c r="W745" s="8"/>
      <c r="AR745" s="2" t="str">
        <f t="shared" si="96"/>
        <v/>
      </c>
      <c r="AS745" s="2" t="str">
        <f t="shared" si="91"/>
        <v/>
      </c>
      <c r="AT745" s="2" t="str">
        <f>IF(AR745="","",IF(AND(H745&gt;='Intersection Mileposts'!$F$5,H745&lt;='Intersection Mileposts'!$G$5),"Y",IF(AND(H745&gt;='Intersection Mileposts'!$F$6,H745&lt;='Intersection Mileposts'!$G$6),"Y",IF(AND(H745&gt;='Intersection Mileposts'!$F$7,H745&lt;='Intersection Mileposts'!$G$7),"Y",IF(AND(H745&gt;='Intersection Mileposts'!$F$8,H745&lt;='Intersection Mileposts'!$G$8),"Y",IF(AND(H745&gt;='Intersection Mileposts'!$F$9,H745&lt;='Intersection Mileposts'!$G$9),"Y",IF(AND(H745&gt;='Intersection Mileposts'!$F$10,H745&lt;='Intersection Mileposts'!$G$10),"Y",IF(AND(H745&gt;='Intersection Mileposts'!$F$11,H745&lt;='Intersection Mileposts'!$G$11),"Y",IF(AND(H745&gt;='Intersection Mileposts'!$F$12,H745&lt;='Intersection Mileposts'!$G$12),"Y",IF(AND(H745&gt;='Intersection Mileposts'!$F$13,H745&lt;='Intersection Mileposts'!$G$13),"Y",IF(AND(H745&gt;='Intersection Mileposts'!$F$14,H745&lt;='Intersection Mileposts'!$G$14),"Y",IF(AND(H745&gt;='Intersection Mileposts'!$F$15,H745&lt;='Intersection Mileposts'!$G$15),"Y",IF(AND(H745&gt;='Intersection Mileposts'!$F$16,H745&lt;='Intersection Mileposts'!$G$16),"Y",IF(AND(H745&gt;='Intersection Mileposts'!$F$17,H745&lt;='Intersection Mileposts'!$G$17),"Y",IF(AND(H745&gt;='Intersection Mileposts'!$F$18,H745&lt;='Intersection Mileposts'!$G$18),"Y",IF(AND(H745&gt;='Intersection Mileposts'!$F$19,H745&lt;='Intersection Mileposts'!$G$19),"Y",IF(AND(H745&gt;='Intersection Mileposts'!$F$20,H745&lt;='Intersection Mileposts'!$G$20),"Y",IF(AND(H745&gt;='Intersection Mileposts'!$F$21,H745&lt;='Intersection Mileposts'!$G$21),"Y",IF(AND(H745&gt;='Intersection Mileposts'!$F$22,H745&lt;='Intersection Mileposts'!$G$22),"Y",IF(AND(H745&gt;='Intersection Mileposts'!$F$23,H745&lt;='Intersection Mileposts'!$G$23),"Y",IF(AND(H745&gt;='Intersection Mileposts'!$F$24,H745&lt;='Intersection Mileposts'!$G$24),"Y",IF(AND(H745&gt;='Intersection Mileposts'!$F$25,H745&lt;='Intersection Mileposts'!$G$25),"Y",IF(AND(H745&gt;='Intersection Mileposts'!$F$26,H745&lt;='Intersection Mileposts'!$G$26),"Y",IF(AND(H745&gt;='Intersection Mileposts'!$F$27,H745&lt;='Intersection Mileposts'!$G$27),"Y",IF(AND(H745&gt;='Intersection Mileposts'!$F$28,H745&lt;='Intersection Mileposts'!$G$28),"Y",IF(AND(H745&gt;='Intersection Mileposts'!$F$29,H745&lt;='Intersection Mileposts'!$G$29),"Y", IF(AND(H745&gt;='Intersection Mileposts'!$F$30,H745&lt;='Intersection Mileposts'!$G$30),"Y",IF(AND(H745&gt;='Intersection Mileposts'!$F$31,H745&lt;='Intersection Mileposts'!$G$31),"Y",IF(AND(H745&gt;='Intersection Mileposts'!$F$32,H745&lt;='Intersection Mileposts'!$G$32),"Y",IF(AND(H745&gt;='Intersection Mileposts'!$F$33,H745&lt;='Intersection Mileposts'!$G$33),"Y",IF(AND(H745&gt;='Intersection Mileposts'!$F$34,H745&lt;='Intersection Mileposts'!$G$34),"Y",IF(AND(H745&gt;='Intersection Mileposts'!$F$35,H745&lt;='Intersection Mileposts'!$G$35),"Y",IF(AND(H745&gt;='Intersection Mileposts'!$F$36,H745&lt;='Intersection Mileposts'!$G$36),"Y",IF(AND(H745&gt;='Intersection Mileposts'!$F$37,H745&lt;='Intersection Mileposts'!$G$37),"Y",IF(AND(H745&gt;='Intersection Mileposts'!$F$38,H745&lt;='Intersection Mileposts'!$G$38),"Y",IF(AND(H745&gt;='Intersection Mileposts'!$F$39,H745&lt;='Intersection Mileposts'!$G$39),"Y","N"))))))))))))))))))))))))))))))))))))</f>
        <v/>
      </c>
    </row>
    <row r="746" spans="1:46" x14ac:dyDescent="0.35">
      <c r="A746" s="271"/>
      <c r="B746" s="269"/>
      <c r="C746" s="270"/>
      <c r="D746" s="270"/>
      <c r="E746" s="270"/>
      <c r="F746" s="270"/>
      <c r="G746" s="272"/>
      <c r="H746" s="273"/>
      <c r="I746" s="271"/>
      <c r="J746" s="268"/>
      <c r="K746" s="268"/>
      <c r="L746" s="274"/>
      <c r="M746" s="275"/>
      <c r="N746" s="276"/>
      <c r="P746" s="291" t="str">
        <f>IF(R746 = "", "", COUNT($R$4:R746))</f>
        <v/>
      </c>
      <c r="Q746" s="291" t="str">
        <f t="shared" si="89"/>
        <v/>
      </c>
      <c r="R746" s="292" t="str">
        <f t="shared" si="90"/>
        <v/>
      </c>
      <c r="S746" s="293" t="str">
        <f t="shared" si="92"/>
        <v/>
      </c>
      <c r="T746" s="294" t="str">
        <f t="shared" si="93"/>
        <v/>
      </c>
      <c r="U746" s="295" t="str">
        <f t="shared" si="94"/>
        <v/>
      </c>
      <c r="V746" s="296" t="str">
        <f t="shared" si="95"/>
        <v/>
      </c>
      <c r="W746" s="8"/>
      <c r="AR746" s="2" t="str">
        <f t="shared" si="96"/>
        <v/>
      </c>
      <c r="AS746" s="2" t="str">
        <f t="shared" si="91"/>
        <v/>
      </c>
      <c r="AT746" s="2" t="str">
        <f>IF(AR746="","",IF(AND(H746&gt;='Intersection Mileposts'!$F$5,H746&lt;='Intersection Mileposts'!$G$5),"Y",IF(AND(H746&gt;='Intersection Mileposts'!$F$6,H746&lt;='Intersection Mileposts'!$G$6),"Y",IF(AND(H746&gt;='Intersection Mileposts'!$F$7,H746&lt;='Intersection Mileposts'!$G$7),"Y",IF(AND(H746&gt;='Intersection Mileposts'!$F$8,H746&lt;='Intersection Mileposts'!$G$8),"Y",IF(AND(H746&gt;='Intersection Mileposts'!$F$9,H746&lt;='Intersection Mileposts'!$G$9),"Y",IF(AND(H746&gt;='Intersection Mileposts'!$F$10,H746&lt;='Intersection Mileposts'!$G$10),"Y",IF(AND(H746&gt;='Intersection Mileposts'!$F$11,H746&lt;='Intersection Mileposts'!$G$11),"Y",IF(AND(H746&gt;='Intersection Mileposts'!$F$12,H746&lt;='Intersection Mileposts'!$G$12),"Y",IF(AND(H746&gt;='Intersection Mileposts'!$F$13,H746&lt;='Intersection Mileposts'!$G$13),"Y",IF(AND(H746&gt;='Intersection Mileposts'!$F$14,H746&lt;='Intersection Mileposts'!$G$14),"Y",IF(AND(H746&gt;='Intersection Mileposts'!$F$15,H746&lt;='Intersection Mileposts'!$G$15),"Y",IF(AND(H746&gt;='Intersection Mileposts'!$F$16,H746&lt;='Intersection Mileposts'!$G$16),"Y",IF(AND(H746&gt;='Intersection Mileposts'!$F$17,H746&lt;='Intersection Mileposts'!$G$17),"Y",IF(AND(H746&gt;='Intersection Mileposts'!$F$18,H746&lt;='Intersection Mileposts'!$G$18),"Y",IF(AND(H746&gt;='Intersection Mileposts'!$F$19,H746&lt;='Intersection Mileposts'!$G$19),"Y",IF(AND(H746&gt;='Intersection Mileposts'!$F$20,H746&lt;='Intersection Mileposts'!$G$20),"Y",IF(AND(H746&gt;='Intersection Mileposts'!$F$21,H746&lt;='Intersection Mileposts'!$G$21),"Y",IF(AND(H746&gt;='Intersection Mileposts'!$F$22,H746&lt;='Intersection Mileposts'!$G$22),"Y",IF(AND(H746&gt;='Intersection Mileposts'!$F$23,H746&lt;='Intersection Mileposts'!$G$23),"Y",IF(AND(H746&gt;='Intersection Mileposts'!$F$24,H746&lt;='Intersection Mileposts'!$G$24),"Y",IF(AND(H746&gt;='Intersection Mileposts'!$F$25,H746&lt;='Intersection Mileposts'!$G$25),"Y",IF(AND(H746&gt;='Intersection Mileposts'!$F$26,H746&lt;='Intersection Mileposts'!$G$26),"Y",IF(AND(H746&gt;='Intersection Mileposts'!$F$27,H746&lt;='Intersection Mileposts'!$G$27),"Y",IF(AND(H746&gt;='Intersection Mileposts'!$F$28,H746&lt;='Intersection Mileposts'!$G$28),"Y",IF(AND(H746&gt;='Intersection Mileposts'!$F$29,H746&lt;='Intersection Mileposts'!$G$29),"Y", IF(AND(H746&gt;='Intersection Mileposts'!$F$30,H746&lt;='Intersection Mileposts'!$G$30),"Y",IF(AND(H746&gt;='Intersection Mileposts'!$F$31,H746&lt;='Intersection Mileposts'!$G$31),"Y",IF(AND(H746&gt;='Intersection Mileposts'!$F$32,H746&lt;='Intersection Mileposts'!$G$32),"Y",IF(AND(H746&gt;='Intersection Mileposts'!$F$33,H746&lt;='Intersection Mileposts'!$G$33),"Y",IF(AND(H746&gt;='Intersection Mileposts'!$F$34,H746&lt;='Intersection Mileposts'!$G$34),"Y",IF(AND(H746&gt;='Intersection Mileposts'!$F$35,H746&lt;='Intersection Mileposts'!$G$35),"Y",IF(AND(H746&gt;='Intersection Mileposts'!$F$36,H746&lt;='Intersection Mileposts'!$G$36),"Y",IF(AND(H746&gt;='Intersection Mileposts'!$F$37,H746&lt;='Intersection Mileposts'!$G$37),"Y",IF(AND(H746&gt;='Intersection Mileposts'!$F$38,H746&lt;='Intersection Mileposts'!$G$38),"Y",IF(AND(H746&gt;='Intersection Mileposts'!$F$39,H746&lt;='Intersection Mileposts'!$G$39),"Y","N"))))))))))))))))))))))))))))))))))))</f>
        <v/>
      </c>
    </row>
    <row r="747" spans="1:46" x14ac:dyDescent="0.35">
      <c r="A747" s="271"/>
      <c r="B747" s="269"/>
      <c r="C747" s="270"/>
      <c r="D747" s="270"/>
      <c r="E747" s="270"/>
      <c r="F747" s="270"/>
      <c r="G747" s="272"/>
      <c r="H747" s="273"/>
      <c r="I747" s="271"/>
      <c r="J747" s="268"/>
      <c r="K747" s="268"/>
      <c r="L747" s="274"/>
      <c r="M747" s="275"/>
      <c r="N747" s="276"/>
      <c r="P747" s="291" t="str">
        <f>IF(R747 = "", "", COUNT($R$4:R747))</f>
        <v/>
      </c>
      <c r="Q747" s="291" t="str">
        <f t="shared" si="89"/>
        <v/>
      </c>
      <c r="R747" s="292" t="str">
        <f t="shared" si="90"/>
        <v/>
      </c>
      <c r="S747" s="293" t="str">
        <f t="shared" si="92"/>
        <v/>
      </c>
      <c r="T747" s="294" t="str">
        <f t="shared" si="93"/>
        <v/>
      </c>
      <c r="U747" s="295" t="str">
        <f t="shared" si="94"/>
        <v/>
      </c>
      <c r="V747" s="296" t="str">
        <f t="shared" si="95"/>
        <v/>
      </c>
      <c r="W747" s="8"/>
      <c r="AR747" s="2" t="str">
        <f t="shared" si="96"/>
        <v/>
      </c>
      <c r="AS747" s="2" t="str">
        <f t="shared" si="91"/>
        <v/>
      </c>
      <c r="AT747" s="2" t="str">
        <f>IF(AR747="","",IF(AND(H747&gt;='Intersection Mileposts'!$F$5,H747&lt;='Intersection Mileposts'!$G$5),"Y",IF(AND(H747&gt;='Intersection Mileposts'!$F$6,H747&lt;='Intersection Mileposts'!$G$6),"Y",IF(AND(H747&gt;='Intersection Mileposts'!$F$7,H747&lt;='Intersection Mileposts'!$G$7),"Y",IF(AND(H747&gt;='Intersection Mileposts'!$F$8,H747&lt;='Intersection Mileposts'!$G$8),"Y",IF(AND(H747&gt;='Intersection Mileposts'!$F$9,H747&lt;='Intersection Mileposts'!$G$9),"Y",IF(AND(H747&gt;='Intersection Mileposts'!$F$10,H747&lt;='Intersection Mileposts'!$G$10),"Y",IF(AND(H747&gt;='Intersection Mileposts'!$F$11,H747&lt;='Intersection Mileposts'!$G$11),"Y",IF(AND(H747&gt;='Intersection Mileposts'!$F$12,H747&lt;='Intersection Mileposts'!$G$12),"Y",IF(AND(H747&gt;='Intersection Mileposts'!$F$13,H747&lt;='Intersection Mileposts'!$G$13),"Y",IF(AND(H747&gt;='Intersection Mileposts'!$F$14,H747&lt;='Intersection Mileposts'!$G$14),"Y",IF(AND(H747&gt;='Intersection Mileposts'!$F$15,H747&lt;='Intersection Mileposts'!$G$15),"Y",IF(AND(H747&gt;='Intersection Mileposts'!$F$16,H747&lt;='Intersection Mileposts'!$G$16),"Y",IF(AND(H747&gt;='Intersection Mileposts'!$F$17,H747&lt;='Intersection Mileposts'!$G$17),"Y",IF(AND(H747&gt;='Intersection Mileposts'!$F$18,H747&lt;='Intersection Mileposts'!$G$18),"Y",IF(AND(H747&gt;='Intersection Mileposts'!$F$19,H747&lt;='Intersection Mileposts'!$G$19),"Y",IF(AND(H747&gt;='Intersection Mileposts'!$F$20,H747&lt;='Intersection Mileposts'!$G$20),"Y",IF(AND(H747&gt;='Intersection Mileposts'!$F$21,H747&lt;='Intersection Mileposts'!$G$21),"Y",IF(AND(H747&gt;='Intersection Mileposts'!$F$22,H747&lt;='Intersection Mileposts'!$G$22),"Y",IF(AND(H747&gt;='Intersection Mileposts'!$F$23,H747&lt;='Intersection Mileposts'!$G$23),"Y",IF(AND(H747&gt;='Intersection Mileposts'!$F$24,H747&lt;='Intersection Mileposts'!$G$24),"Y",IF(AND(H747&gt;='Intersection Mileposts'!$F$25,H747&lt;='Intersection Mileposts'!$G$25),"Y",IF(AND(H747&gt;='Intersection Mileposts'!$F$26,H747&lt;='Intersection Mileposts'!$G$26),"Y",IF(AND(H747&gt;='Intersection Mileposts'!$F$27,H747&lt;='Intersection Mileposts'!$G$27),"Y",IF(AND(H747&gt;='Intersection Mileposts'!$F$28,H747&lt;='Intersection Mileposts'!$G$28),"Y",IF(AND(H747&gt;='Intersection Mileposts'!$F$29,H747&lt;='Intersection Mileposts'!$G$29),"Y", IF(AND(H747&gt;='Intersection Mileposts'!$F$30,H747&lt;='Intersection Mileposts'!$G$30),"Y",IF(AND(H747&gt;='Intersection Mileposts'!$F$31,H747&lt;='Intersection Mileposts'!$G$31),"Y",IF(AND(H747&gt;='Intersection Mileposts'!$F$32,H747&lt;='Intersection Mileposts'!$G$32),"Y",IF(AND(H747&gt;='Intersection Mileposts'!$F$33,H747&lt;='Intersection Mileposts'!$G$33),"Y",IF(AND(H747&gt;='Intersection Mileposts'!$F$34,H747&lt;='Intersection Mileposts'!$G$34),"Y",IF(AND(H747&gt;='Intersection Mileposts'!$F$35,H747&lt;='Intersection Mileposts'!$G$35),"Y",IF(AND(H747&gt;='Intersection Mileposts'!$F$36,H747&lt;='Intersection Mileposts'!$G$36),"Y",IF(AND(H747&gt;='Intersection Mileposts'!$F$37,H747&lt;='Intersection Mileposts'!$G$37),"Y",IF(AND(H747&gt;='Intersection Mileposts'!$F$38,H747&lt;='Intersection Mileposts'!$G$38),"Y",IF(AND(H747&gt;='Intersection Mileposts'!$F$39,H747&lt;='Intersection Mileposts'!$G$39),"Y","N"))))))))))))))))))))))))))))))))))))</f>
        <v/>
      </c>
    </row>
    <row r="748" spans="1:46" x14ac:dyDescent="0.35">
      <c r="A748" s="271"/>
      <c r="B748" s="269"/>
      <c r="C748" s="270"/>
      <c r="D748" s="270"/>
      <c r="E748" s="270"/>
      <c r="F748" s="270"/>
      <c r="G748" s="272"/>
      <c r="H748" s="273"/>
      <c r="I748" s="271"/>
      <c r="J748" s="268"/>
      <c r="K748" s="268"/>
      <c r="L748" s="274"/>
      <c r="M748" s="275"/>
      <c r="N748" s="276"/>
      <c r="P748" s="291" t="str">
        <f>IF(R748 = "", "", COUNT($R$4:R748))</f>
        <v/>
      </c>
      <c r="Q748" s="291" t="str">
        <f t="shared" si="89"/>
        <v/>
      </c>
      <c r="R748" s="292" t="str">
        <f t="shared" si="90"/>
        <v/>
      </c>
      <c r="S748" s="293" t="str">
        <f t="shared" si="92"/>
        <v/>
      </c>
      <c r="T748" s="294" t="str">
        <f t="shared" si="93"/>
        <v/>
      </c>
      <c r="U748" s="295" t="str">
        <f t="shared" si="94"/>
        <v/>
      </c>
      <c r="V748" s="296" t="str">
        <f t="shared" si="95"/>
        <v/>
      </c>
      <c r="W748" s="8"/>
      <c r="AR748" s="2" t="str">
        <f t="shared" si="96"/>
        <v/>
      </c>
      <c r="AS748" s="2" t="str">
        <f t="shared" si="91"/>
        <v/>
      </c>
      <c r="AT748" s="2" t="str">
        <f>IF(AR748="","",IF(AND(H748&gt;='Intersection Mileposts'!$F$5,H748&lt;='Intersection Mileposts'!$G$5),"Y",IF(AND(H748&gt;='Intersection Mileposts'!$F$6,H748&lt;='Intersection Mileposts'!$G$6),"Y",IF(AND(H748&gt;='Intersection Mileposts'!$F$7,H748&lt;='Intersection Mileposts'!$G$7),"Y",IF(AND(H748&gt;='Intersection Mileposts'!$F$8,H748&lt;='Intersection Mileposts'!$G$8),"Y",IF(AND(H748&gt;='Intersection Mileposts'!$F$9,H748&lt;='Intersection Mileposts'!$G$9),"Y",IF(AND(H748&gt;='Intersection Mileposts'!$F$10,H748&lt;='Intersection Mileposts'!$G$10),"Y",IF(AND(H748&gt;='Intersection Mileposts'!$F$11,H748&lt;='Intersection Mileposts'!$G$11),"Y",IF(AND(H748&gt;='Intersection Mileposts'!$F$12,H748&lt;='Intersection Mileposts'!$G$12),"Y",IF(AND(H748&gt;='Intersection Mileposts'!$F$13,H748&lt;='Intersection Mileposts'!$G$13),"Y",IF(AND(H748&gt;='Intersection Mileposts'!$F$14,H748&lt;='Intersection Mileposts'!$G$14),"Y",IF(AND(H748&gt;='Intersection Mileposts'!$F$15,H748&lt;='Intersection Mileposts'!$G$15),"Y",IF(AND(H748&gt;='Intersection Mileposts'!$F$16,H748&lt;='Intersection Mileposts'!$G$16),"Y",IF(AND(H748&gt;='Intersection Mileposts'!$F$17,H748&lt;='Intersection Mileposts'!$G$17),"Y",IF(AND(H748&gt;='Intersection Mileposts'!$F$18,H748&lt;='Intersection Mileposts'!$G$18),"Y",IF(AND(H748&gt;='Intersection Mileposts'!$F$19,H748&lt;='Intersection Mileposts'!$G$19),"Y",IF(AND(H748&gt;='Intersection Mileposts'!$F$20,H748&lt;='Intersection Mileposts'!$G$20),"Y",IF(AND(H748&gt;='Intersection Mileposts'!$F$21,H748&lt;='Intersection Mileposts'!$G$21),"Y",IF(AND(H748&gt;='Intersection Mileposts'!$F$22,H748&lt;='Intersection Mileposts'!$G$22),"Y",IF(AND(H748&gt;='Intersection Mileposts'!$F$23,H748&lt;='Intersection Mileposts'!$G$23),"Y",IF(AND(H748&gt;='Intersection Mileposts'!$F$24,H748&lt;='Intersection Mileposts'!$G$24),"Y",IF(AND(H748&gt;='Intersection Mileposts'!$F$25,H748&lt;='Intersection Mileposts'!$G$25),"Y",IF(AND(H748&gt;='Intersection Mileposts'!$F$26,H748&lt;='Intersection Mileposts'!$G$26),"Y",IF(AND(H748&gt;='Intersection Mileposts'!$F$27,H748&lt;='Intersection Mileposts'!$G$27),"Y",IF(AND(H748&gt;='Intersection Mileposts'!$F$28,H748&lt;='Intersection Mileposts'!$G$28),"Y",IF(AND(H748&gt;='Intersection Mileposts'!$F$29,H748&lt;='Intersection Mileposts'!$G$29),"Y", IF(AND(H748&gt;='Intersection Mileposts'!$F$30,H748&lt;='Intersection Mileposts'!$G$30),"Y",IF(AND(H748&gt;='Intersection Mileposts'!$F$31,H748&lt;='Intersection Mileposts'!$G$31),"Y",IF(AND(H748&gt;='Intersection Mileposts'!$F$32,H748&lt;='Intersection Mileposts'!$G$32),"Y",IF(AND(H748&gt;='Intersection Mileposts'!$F$33,H748&lt;='Intersection Mileposts'!$G$33),"Y",IF(AND(H748&gt;='Intersection Mileposts'!$F$34,H748&lt;='Intersection Mileposts'!$G$34),"Y",IF(AND(H748&gt;='Intersection Mileposts'!$F$35,H748&lt;='Intersection Mileposts'!$G$35),"Y",IF(AND(H748&gt;='Intersection Mileposts'!$F$36,H748&lt;='Intersection Mileposts'!$G$36),"Y",IF(AND(H748&gt;='Intersection Mileposts'!$F$37,H748&lt;='Intersection Mileposts'!$G$37),"Y",IF(AND(H748&gt;='Intersection Mileposts'!$F$38,H748&lt;='Intersection Mileposts'!$G$38),"Y",IF(AND(H748&gt;='Intersection Mileposts'!$F$39,H748&lt;='Intersection Mileposts'!$G$39),"Y","N"))))))))))))))))))))))))))))))))))))</f>
        <v/>
      </c>
    </row>
    <row r="749" spans="1:46" x14ac:dyDescent="0.35">
      <c r="A749" s="271"/>
      <c r="B749" s="269"/>
      <c r="C749" s="270"/>
      <c r="D749" s="270"/>
      <c r="E749" s="270"/>
      <c r="F749" s="270"/>
      <c r="G749" s="272"/>
      <c r="H749" s="273"/>
      <c r="I749" s="271"/>
      <c r="J749" s="268"/>
      <c r="K749" s="268"/>
      <c r="L749" s="274"/>
      <c r="M749" s="275"/>
      <c r="N749" s="276"/>
      <c r="P749" s="291" t="str">
        <f>IF(R749 = "", "", COUNT($R$4:R749))</f>
        <v/>
      </c>
      <c r="Q749" s="291" t="str">
        <f t="shared" si="89"/>
        <v/>
      </c>
      <c r="R749" s="292" t="str">
        <f t="shared" si="90"/>
        <v/>
      </c>
      <c r="S749" s="293" t="str">
        <f t="shared" si="92"/>
        <v/>
      </c>
      <c r="T749" s="294" t="str">
        <f t="shared" si="93"/>
        <v/>
      </c>
      <c r="U749" s="295" t="str">
        <f t="shared" si="94"/>
        <v/>
      </c>
      <c r="V749" s="296" t="str">
        <f t="shared" si="95"/>
        <v/>
      </c>
      <c r="W749" s="8"/>
      <c r="AR749" s="2" t="str">
        <f t="shared" si="96"/>
        <v/>
      </c>
      <c r="AS749" s="2" t="str">
        <f t="shared" si="91"/>
        <v/>
      </c>
      <c r="AT749" s="2" t="str">
        <f>IF(AR749="","",IF(AND(H749&gt;='Intersection Mileposts'!$F$5,H749&lt;='Intersection Mileposts'!$G$5),"Y",IF(AND(H749&gt;='Intersection Mileposts'!$F$6,H749&lt;='Intersection Mileposts'!$G$6),"Y",IF(AND(H749&gt;='Intersection Mileposts'!$F$7,H749&lt;='Intersection Mileposts'!$G$7),"Y",IF(AND(H749&gt;='Intersection Mileposts'!$F$8,H749&lt;='Intersection Mileposts'!$G$8),"Y",IF(AND(H749&gt;='Intersection Mileposts'!$F$9,H749&lt;='Intersection Mileposts'!$G$9),"Y",IF(AND(H749&gt;='Intersection Mileposts'!$F$10,H749&lt;='Intersection Mileposts'!$G$10),"Y",IF(AND(H749&gt;='Intersection Mileposts'!$F$11,H749&lt;='Intersection Mileposts'!$G$11),"Y",IF(AND(H749&gt;='Intersection Mileposts'!$F$12,H749&lt;='Intersection Mileposts'!$G$12),"Y",IF(AND(H749&gt;='Intersection Mileposts'!$F$13,H749&lt;='Intersection Mileposts'!$G$13),"Y",IF(AND(H749&gt;='Intersection Mileposts'!$F$14,H749&lt;='Intersection Mileposts'!$G$14),"Y",IF(AND(H749&gt;='Intersection Mileposts'!$F$15,H749&lt;='Intersection Mileposts'!$G$15),"Y",IF(AND(H749&gt;='Intersection Mileposts'!$F$16,H749&lt;='Intersection Mileposts'!$G$16),"Y",IF(AND(H749&gt;='Intersection Mileposts'!$F$17,H749&lt;='Intersection Mileposts'!$G$17),"Y",IF(AND(H749&gt;='Intersection Mileposts'!$F$18,H749&lt;='Intersection Mileposts'!$G$18),"Y",IF(AND(H749&gt;='Intersection Mileposts'!$F$19,H749&lt;='Intersection Mileposts'!$G$19),"Y",IF(AND(H749&gt;='Intersection Mileposts'!$F$20,H749&lt;='Intersection Mileposts'!$G$20),"Y",IF(AND(H749&gt;='Intersection Mileposts'!$F$21,H749&lt;='Intersection Mileposts'!$G$21),"Y",IF(AND(H749&gt;='Intersection Mileposts'!$F$22,H749&lt;='Intersection Mileposts'!$G$22),"Y",IF(AND(H749&gt;='Intersection Mileposts'!$F$23,H749&lt;='Intersection Mileposts'!$G$23),"Y",IF(AND(H749&gt;='Intersection Mileposts'!$F$24,H749&lt;='Intersection Mileposts'!$G$24),"Y",IF(AND(H749&gt;='Intersection Mileposts'!$F$25,H749&lt;='Intersection Mileposts'!$G$25),"Y",IF(AND(H749&gt;='Intersection Mileposts'!$F$26,H749&lt;='Intersection Mileposts'!$G$26),"Y",IF(AND(H749&gt;='Intersection Mileposts'!$F$27,H749&lt;='Intersection Mileposts'!$G$27),"Y",IF(AND(H749&gt;='Intersection Mileposts'!$F$28,H749&lt;='Intersection Mileposts'!$G$28),"Y",IF(AND(H749&gt;='Intersection Mileposts'!$F$29,H749&lt;='Intersection Mileposts'!$G$29),"Y", IF(AND(H749&gt;='Intersection Mileposts'!$F$30,H749&lt;='Intersection Mileposts'!$G$30),"Y",IF(AND(H749&gt;='Intersection Mileposts'!$F$31,H749&lt;='Intersection Mileposts'!$G$31),"Y",IF(AND(H749&gt;='Intersection Mileposts'!$F$32,H749&lt;='Intersection Mileposts'!$G$32),"Y",IF(AND(H749&gt;='Intersection Mileposts'!$F$33,H749&lt;='Intersection Mileposts'!$G$33),"Y",IF(AND(H749&gt;='Intersection Mileposts'!$F$34,H749&lt;='Intersection Mileposts'!$G$34),"Y",IF(AND(H749&gt;='Intersection Mileposts'!$F$35,H749&lt;='Intersection Mileposts'!$G$35),"Y",IF(AND(H749&gt;='Intersection Mileposts'!$F$36,H749&lt;='Intersection Mileposts'!$G$36),"Y",IF(AND(H749&gt;='Intersection Mileposts'!$F$37,H749&lt;='Intersection Mileposts'!$G$37),"Y",IF(AND(H749&gt;='Intersection Mileposts'!$F$38,H749&lt;='Intersection Mileposts'!$G$38),"Y",IF(AND(H749&gt;='Intersection Mileposts'!$F$39,H749&lt;='Intersection Mileposts'!$G$39),"Y","N"))))))))))))))))))))))))))))))))))))</f>
        <v/>
      </c>
    </row>
    <row r="750" spans="1:46" x14ac:dyDescent="0.35">
      <c r="A750" s="271"/>
      <c r="B750" s="269"/>
      <c r="C750" s="270"/>
      <c r="D750" s="270"/>
      <c r="E750" s="270"/>
      <c r="F750" s="270"/>
      <c r="G750" s="272"/>
      <c r="H750" s="273"/>
      <c r="I750" s="271"/>
      <c r="J750" s="268"/>
      <c r="K750" s="268"/>
      <c r="L750" s="274"/>
      <c r="M750" s="275"/>
      <c r="N750" s="276"/>
      <c r="P750" s="291" t="str">
        <f>IF(R750 = "", "", COUNT($R$4:R750))</f>
        <v/>
      </c>
      <c r="Q750" s="291" t="str">
        <f t="shared" si="89"/>
        <v/>
      </c>
      <c r="R750" s="292" t="str">
        <f t="shared" si="90"/>
        <v/>
      </c>
      <c r="S750" s="293" t="str">
        <f t="shared" si="92"/>
        <v/>
      </c>
      <c r="T750" s="294" t="str">
        <f t="shared" si="93"/>
        <v/>
      </c>
      <c r="U750" s="295" t="str">
        <f t="shared" si="94"/>
        <v/>
      </c>
      <c r="V750" s="296" t="str">
        <f t="shared" si="95"/>
        <v/>
      </c>
      <c r="W750" s="8"/>
      <c r="AR750" s="2" t="str">
        <f t="shared" si="96"/>
        <v/>
      </c>
      <c r="AS750" s="2" t="str">
        <f t="shared" si="91"/>
        <v/>
      </c>
      <c r="AT750" s="2" t="str">
        <f>IF(AR750="","",IF(AND(H750&gt;='Intersection Mileposts'!$F$5,H750&lt;='Intersection Mileposts'!$G$5),"Y",IF(AND(H750&gt;='Intersection Mileposts'!$F$6,H750&lt;='Intersection Mileposts'!$G$6),"Y",IF(AND(H750&gt;='Intersection Mileposts'!$F$7,H750&lt;='Intersection Mileposts'!$G$7),"Y",IF(AND(H750&gt;='Intersection Mileposts'!$F$8,H750&lt;='Intersection Mileposts'!$G$8),"Y",IF(AND(H750&gt;='Intersection Mileposts'!$F$9,H750&lt;='Intersection Mileposts'!$G$9),"Y",IF(AND(H750&gt;='Intersection Mileposts'!$F$10,H750&lt;='Intersection Mileposts'!$G$10),"Y",IF(AND(H750&gt;='Intersection Mileposts'!$F$11,H750&lt;='Intersection Mileposts'!$G$11),"Y",IF(AND(H750&gt;='Intersection Mileposts'!$F$12,H750&lt;='Intersection Mileposts'!$G$12),"Y",IF(AND(H750&gt;='Intersection Mileposts'!$F$13,H750&lt;='Intersection Mileposts'!$G$13),"Y",IF(AND(H750&gt;='Intersection Mileposts'!$F$14,H750&lt;='Intersection Mileposts'!$G$14),"Y",IF(AND(H750&gt;='Intersection Mileposts'!$F$15,H750&lt;='Intersection Mileposts'!$G$15),"Y",IF(AND(H750&gt;='Intersection Mileposts'!$F$16,H750&lt;='Intersection Mileposts'!$G$16),"Y",IF(AND(H750&gt;='Intersection Mileposts'!$F$17,H750&lt;='Intersection Mileposts'!$G$17),"Y",IF(AND(H750&gt;='Intersection Mileposts'!$F$18,H750&lt;='Intersection Mileposts'!$G$18),"Y",IF(AND(H750&gt;='Intersection Mileposts'!$F$19,H750&lt;='Intersection Mileposts'!$G$19),"Y",IF(AND(H750&gt;='Intersection Mileposts'!$F$20,H750&lt;='Intersection Mileposts'!$G$20),"Y",IF(AND(H750&gt;='Intersection Mileposts'!$F$21,H750&lt;='Intersection Mileposts'!$G$21),"Y",IF(AND(H750&gt;='Intersection Mileposts'!$F$22,H750&lt;='Intersection Mileposts'!$G$22),"Y",IF(AND(H750&gt;='Intersection Mileposts'!$F$23,H750&lt;='Intersection Mileposts'!$G$23),"Y",IF(AND(H750&gt;='Intersection Mileposts'!$F$24,H750&lt;='Intersection Mileposts'!$G$24),"Y",IF(AND(H750&gt;='Intersection Mileposts'!$F$25,H750&lt;='Intersection Mileposts'!$G$25),"Y",IF(AND(H750&gt;='Intersection Mileposts'!$F$26,H750&lt;='Intersection Mileposts'!$G$26),"Y",IF(AND(H750&gt;='Intersection Mileposts'!$F$27,H750&lt;='Intersection Mileposts'!$G$27),"Y",IF(AND(H750&gt;='Intersection Mileposts'!$F$28,H750&lt;='Intersection Mileposts'!$G$28),"Y",IF(AND(H750&gt;='Intersection Mileposts'!$F$29,H750&lt;='Intersection Mileposts'!$G$29),"Y", IF(AND(H750&gt;='Intersection Mileposts'!$F$30,H750&lt;='Intersection Mileposts'!$G$30),"Y",IF(AND(H750&gt;='Intersection Mileposts'!$F$31,H750&lt;='Intersection Mileposts'!$G$31),"Y",IF(AND(H750&gt;='Intersection Mileposts'!$F$32,H750&lt;='Intersection Mileposts'!$G$32),"Y",IF(AND(H750&gt;='Intersection Mileposts'!$F$33,H750&lt;='Intersection Mileposts'!$G$33),"Y",IF(AND(H750&gt;='Intersection Mileposts'!$F$34,H750&lt;='Intersection Mileposts'!$G$34),"Y",IF(AND(H750&gt;='Intersection Mileposts'!$F$35,H750&lt;='Intersection Mileposts'!$G$35),"Y",IF(AND(H750&gt;='Intersection Mileposts'!$F$36,H750&lt;='Intersection Mileposts'!$G$36),"Y",IF(AND(H750&gt;='Intersection Mileposts'!$F$37,H750&lt;='Intersection Mileposts'!$G$37),"Y",IF(AND(H750&gt;='Intersection Mileposts'!$F$38,H750&lt;='Intersection Mileposts'!$G$38),"Y",IF(AND(H750&gt;='Intersection Mileposts'!$F$39,H750&lt;='Intersection Mileposts'!$G$39),"Y","N"))))))))))))))))))))))))))))))))))))</f>
        <v/>
      </c>
    </row>
    <row r="751" spans="1:46" x14ac:dyDescent="0.35">
      <c r="A751" s="271"/>
      <c r="B751" s="269"/>
      <c r="C751" s="270"/>
      <c r="D751" s="270"/>
      <c r="E751" s="270"/>
      <c r="F751" s="270"/>
      <c r="G751" s="272"/>
      <c r="H751" s="273"/>
      <c r="I751" s="271"/>
      <c r="J751" s="268"/>
      <c r="K751" s="268"/>
      <c r="L751" s="274"/>
      <c r="M751" s="275"/>
      <c r="N751" s="276"/>
      <c r="P751" s="291" t="str">
        <f>IF(R751 = "", "", COUNT($R$4:R751))</f>
        <v/>
      </c>
      <c r="Q751" s="291" t="str">
        <f t="shared" si="89"/>
        <v/>
      </c>
      <c r="R751" s="292" t="str">
        <f t="shared" si="90"/>
        <v/>
      </c>
      <c r="S751" s="293" t="str">
        <f t="shared" si="92"/>
        <v/>
      </c>
      <c r="T751" s="294" t="str">
        <f t="shared" si="93"/>
        <v/>
      </c>
      <c r="U751" s="295" t="str">
        <f t="shared" si="94"/>
        <v/>
      </c>
      <c r="V751" s="296" t="str">
        <f t="shared" si="95"/>
        <v/>
      </c>
      <c r="W751" s="8"/>
      <c r="AR751" s="2" t="str">
        <f t="shared" si="96"/>
        <v/>
      </c>
      <c r="AS751" s="2" t="str">
        <f t="shared" si="91"/>
        <v/>
      </c>
      <c r="AT751" s="2" t="str">
        <f>IF(AR751="","",IF(AND(H751&gt;='Intersection Mileposts'!$F$5,H751&lt;='Intersection Mileposts'!$G$5),"Y",IF(AND(H751&gt;='Intersection Mileposts'!$F$6,H751&lt;='Intersection Mileposts'!$G$6),"Y",IF(AND(H751&gt;='Intersection Mileposts'!$F$7,H751&lt;='Intersection Mileposts'!$G$7),"Y",IF(AND(H751&gt;='Intersection Mileposts'!$F$8,H751&lt;='Intersection Mileposts'!$G$8),"Y",IF(AND(H751&gt;='Intersection Mileposts'!$F$9,H751&lt;='Intersection Mileposts'!$G$9),"Y",IF(AND(H751&gt;='Intersection Mileposts'!$F$10,H751&lt;='Intersection Mileposts'!$G$10),"Y",IF(AND(H751&gt;='Intersection Mileposts'!$F$11,H751&lt;='Intersection Mileposts'!$G$11),"Y",IF(AND(H751&gt;='Intersection Mileposts'!$F$12,H751&lt;='Intersection Mileposts'!$G$12),"Y",IF(AND(H751&gt;='Intersection Mileposts'!$F$13,H751&lt;='Intersection Mileposts'!$G$13),"Y",IF(AND(H751&gt;='Intersection Mileposts'!$F$14,H751&lt;='Intersection Mileposts'!$G$14),"Y",IF(AND(H751&gt;='Intersection Mileposts'!$F$15,H751&lt;='Intersection Mileposts'!$G$15),"Y",IF(AND(H751&gt;='Intersection Mileposts'!$F$16,H751&lt;='Intersection Mileposts'!$G$16),"Y",IF(AND(H751&gt;='Intersection Mileposts'!$F$17,H751&lt;='Intersection Mileposts'!$G$17),"Y",IF(AND(H751&gt;='Intersection Mileposts'!$F$18,H751&lt;='Intersection Mileposts'!$G$18),"Y",IF(AND(H751&gt;='Intersection Mileposts'!$F$19,H751&lt;='Intersection Mileposts'!$G$19),"Y",IF(AND(H751&gt;='Intersection Mileposts'!$F$20,H751&lt;='Intersection Mileposts'!$G$20),"Y",IF(AND(H751&gt;='Intersection Mileposts'!$F$21,H751&lt;='Intersection Mileposts'!$G$21),"Y",IF(AND(H751&gt;='Intersection Mileposts'!$F$22,H751&lt;='Intersection Mileposts'!$G$22),"Y",IF(AND(H751&gt;='Intersection Mileposts'!$F$23,H751&lt;='Intersection Mileposts'!$G$23),"Y",IF(AND(H751&gt;='Intersection Mileposts'!$F$24,H751&lt;='Intersection Mileposts'!$G$24),"Y",IF(AND(H751&gt;='Intersection Mileposts'!$F$25,H751&lt;='Intersection Mileposts'!$G$25),"Y",IF(AND(H751&gt;='Intersection Mileposts'!$F$26,H751&lt;='Intersection Mileposts'!$G$26),"Y",IF(AND(H751&gt;='Intersection Mileposts'!$F$27,H751&lt;='Intersection Mileposts'!$G$27),"Y",IF(AND(H751&gt;='Intersection Mileposts'!$F$28,H751&lt;='Intersection Mileposts'!$G$28),"Y",IF(AND(H751&gt;='Intersection Mileposts'!$F$29,H751&lt;='Intersection Mileposts'!$G$29),"Y", IF(AND(H751&gt;='Intersection Mileposts'!$F$30,H751&lt;='Intersection Mileposts'!$G$30),"Y",IF(AND(H751&gt;='Intersection Mileposts'!$F$31,H751&lt;='Intersection Mileposts'!$G$31),"Y",IF(AND(H751&gt;='Intersection Mileposts'!$F$32,H751&lt;='Intersection Mileposts'!$G$32),"Y",IF(AND(H751&gt;='Intersection Mileposts'!$F$33,H751&lt;='Intersection Mileposts'!$G$33),"Y",IF(AND(H751&gt;='Intersection Mileposts'!$F$34,H751&lt;='Intersection Mileposts'!$G$34),"Y",IF(AND(H751&gt;='Intersection Mileposts'!$F$35,H751&lt;='Intersection Mileposts'!$G$35),"Y",IF(AND(H751&gt;='Intersection Mileposts'!$F$36,H751&lt;='Intersection Mileposts'!$G$36),"Y",IF(AND(H751&gt;='Intersection Mileposts'!$F$37,H751&lt;='Intersection Mileposts'!$G$37),"Y",IF(AND(H751&gt;='Intersection Mileposts'!$F$38,H751&lt;='Intersection Mileposts'!$G$38),"Y",IF(AND(H751&gt;='Intersection Mileposts'!$F$39,H751&lt;='Intersection Mileposts'!$G$39),"Y","N"))))))))))))))))))))))))))))))))))))</f>
        <v/>
      </c>
    </row>
    <row r="752" spans="1:46" x14ac:dyDescent="0.35">
      <c r="A752" s="271"/>
      <c r="B752" s="269"/>
      <c r="C752" s="270"/>
      <c r="D752" s="270"/>
      <c r="E752" s="270"/>
      <c r="F752" s="270"/>
      <c r="G752" s="272"/>
      <c r="H752" s="273"/>
      <c r="I752" s="271"/>
      <c r="J752" s="268"/>
      <c r="K752" s="268"/>
      <c r="L752" s="274"/>
      <c r="M752" s="275"/>
      <c r="N752" s="276"/>
      <c r="P752" s="291" t="str">
        <f>IF(R752 = "", "", COUNT($R$4:R752))</f>
        <v/>
      </c>
      <c r="Q752" s="291" t="str">
        <f t="shared" si="89"/>
        <v/>
      </c>
      <c r="R752" s="292" t="str">
        <f t="shared" si="90"/>
        <v/>
      </c>
      <c r="S752" s="293" t="str">
        <f t="shared" si="92"/>
        <v/>
      </c>
      <c r="T752" s="294" t="str">
        <f t="shared" si="93"/>
        <v/>
      </c>
      <c r="U752" s="295" t="str">
        <f t="shared" si="94"/>
        <v/>
      </c>
      <c r="V752" s="296" t="str">
        <f t="shared" si="95"/>
        <v/>
      </c>
      <c r="W752" s="8"/>
      <c r="AR752" s="2" t="str">
        <f t="shared" si="96"/>
        <v/>
      </c>
      <c r="AS752" s="2" t="str">
        <f t="shared" si="91"/>
        <v/>
      </c>
      <c r="AT752" s="2" t="str">
        <f>IF(AR752="","",IF(AND(H752&gt;='Intersection Mileposts'!$F$5,H752&lt;='Intersection Mileposts'!$G$5),"Y",IF(AND(H752&gt;='Intersection Mileposts'!$F$6,H752&lt;='Intersection Mileposts'!$G$6),"Y",IF(AND(H752&gt;='Intersection Mileposts'!$F$7,H752&lt;='Intersection Mileposts'!$G$7),"Y",IF(AND(H752&gt;='Intersection Mileposts'!$F$8,H752&lt;='Intersection Mileposts'!$G$8),"Y",IF(AND(H752&gt;='Intersection Mileposts'!$F$9,H752&lt;='Intersection Mileposts'!$G$9),"Y",IF(AND(H752&gt;='Intersection Mileposts'!$F$10,H752&lt;='Intersection Mileposts'!$G$10),"Y",IF(AND(H752&gt;='Intersection Mileposts'!$F$11,H752&lt;='Intersection Mileposts'!$G$11),"Y",IF(AND(H752&gt;='Intersection Mileposts'!$F$12,H752&lt;='Intersection Mileposts'!$G$12),"Y",IF(AND(H752&gt;='Intersection Mileposts'!$F$13,H752&lt;='Intersection Mileposts'!$G$13),"Y",IF(AND(H752&gt;='Intersection Mileposts'!$F$14,H752&lt;='Intersection Mileposts'!$G$14),"Y",IF(AND(H752&gt;='Intersection Mileposts'!$F$15,H752&lt;='Intersection Mileposts'!$G$15),"Y",IF(AND(H752&gt;='Intersection Mileposts'!$F$16,H752&lt;='Intersection Mileposts'!$G$16),"Y",IF(AND(H752&gt;='Intersection Mileposts'!$F$17,H752&lt;='Intersection Mileposts'!$G$17),"Y",IF(AND(H752&gt;='Intersection Mileposts'!$F$18,H752&lt;='Intersection Mileposts'!$G$18),"Y",IF(AND(H752&gt;='Intersection Mileposts'!$F$19,H752&lt;='Intersection Mileposts'!$G$19),"Y",IF(AND(H752&gt;='Intersection Mileposts'!$F$20,H752&lt;='Intersection Mileposts'!$G$20),"Y",IF(AND(H752&gt;='Intersection Mileposts'!$F$21,H752&lt;='Intersection Mileposts'!$G$21),"Y",IF(AND(H752&gt;='Intersection Mileposts'!$F$22,H752&lt;='Intersection Mileposts'!$G$22),"Y",IF(AND(H752&gt;='Intersection Mileposts'!$F$23,H752&lt;='Intersection Mileposts'!$G$23),"Y",IF(AND(H752&gt;='Intersection Mileposts'!$F$24,H752&lt;='Intersection Mileposts'!$G$24),"Y",IF(AND(H752&gt;='Intersection Mileposts'!$F$25,H752&lt;='Intersection Mileposts'!$G$25),"Y",IF(AND(H752&gt;='Intersection Mileposts'!$F$26,H752&lt;='Intersection Mileposts'!$G$26),"Y",IF(AND(H752&gt;='Intersection Mileposts'!$F$27,H752&lt;='Intersection Mileposts'!$G$27),"Y",IF(AND(H752&gt;='Intersection Mileposts'!$F$28,H752&lt;='Intersection Mileposts'!$G$28),"Y",IF(AND(H752&gt;='Intersection Mileposts'!$F$29,H752&lt;='Intersection Mileposts'!$G$29),"Y", IF(AND(H752&gt;='Intersection Mileposts'!$F$30,H752&lt;='Intersection Mileposts'!$G$30),"Y",IF(AND(H752&gt;='Intersection Mileposts'!$F$31,H752&lt;='Intersection Mileposts'!$G$31),"Y",IF(AND(H752&gt;='Intersection Mileposts'!$F$32,H752&lt;='Intersection Mileposts'!$G$32),"Y",IF(AND(H752&gt;='Intersection Mileposts'!$F$33,H752&lt;='Intersection Mileposts'!$G$33),"Y",IF(AND(H752&gt;='Intersection Mileposts'!$F$34,H752&lt;='Intersection Mileposts'!$G$34),"Y",IF(AND(H752&gt;='Intersection Mileposts'!$F$35,H752&lt;='Intersection Mileposts'!$G$35),"Y",IF(AND(H752&gt;='Intersection Mileposts'!$F$36,H752&lt;='Intersection Mileposts'!$G$36),"Y",IF(AND(H752&gt;='Intersection Mileposts'!$F$37,H752&lt;='Intersection Mileposts'!$G$37),"Y",IF(AND(H752&gt;='Intersection Mileposts'!$F$38,H752&lt;='Intersection Mileposts'!$G$38),"Y",IF(AND(H752&gt;='Intersection Mileposts'!$F$39,H752&lt;='Intersection Mileposts'!$G$39),"Y","N"))))))))))))))))))))))))))))))))))))</f>
        <v/>
      </c>
    </row>
    <row r="753" spans="1:46" x14ac:dyDescent="0.35">
      <c r="A753" s="271"/>
      <c r="B753" s="269"/>
      <c r="C753" s="270"/>
      <c r="D753" s="270"/>
      <c r="E753" s="270"/>
      <c r="F753" s="270"/>
      <c r="G753" s="272"/>
      <c r="H753" s="273"/>
      <c r="I753" s="271"/>
      <c r="J753" s="268"/>
      <c r="K753" s="268"/>
      <c r="L753" s="274"/>
      <c r="M753" s="275"/>
      <c r="N753" s="276"/>
      <c r="P753" s="291" t="str">
        <f>IF(R753 = "", "", COUNT($R$4:R753))</f>
        <v/>
      </c>
      <c r="Q753" s="291" t="str">
        <f t="shared" si="89"/>
        <v/>
      </c>
      <c r="R753" s="292" t="str">
        <f t="shared" si="90"/>
        <v/>
      </c>
      <c r="S753" s="293" t="str">
        <f t="shared" si="92"/>
        <v/>
      </c>
      <c r="T753" s="294" t="str">
        <f t="shared" si="93"/>
        <v/>
      </c>
      <c r="U753" s="295" t="str">
        <f t="shared" si="94"/>
        <v/>
      </c>
      <c r="V753" s="296" t="str">
        <f t="shared" si="95"/>
        <v/>
      </c>
      <c r="W753" s="8"/>
      <c r="AR753" s="2" t="str">
        <f t="shared" si="96"/>
        <v/>
      </c>
      <c r="AS753" s="2" t="str">
        <f t="shared" si="91"/>
        <v/>
      </c>
      <c r="AT753" s="2" t="str">
        <f>IF(AR753="","",IF(AND(H753&gt;='Intersection Mileposts'!$F$5,H753&lt;='Intersection Mileposts'!$G$5),"Y",IF(AND(H753&gt;='Intersection Mileposts'!$F$6,H753&lt;='Intersection Mileposts'!$G$6),"Y",IF(AND(H753&gt;='Intersection Mileposts'!$F$7,H753&lt;='Intersection Mileposts'!$G$7),"Y",IF(AND(H753&gt;='Intersection Mileposts'!$F$8,H753&lt;='Intersection Mileposts'!$G$8),"Y",IF(AND(H753&gt;='Intersection Mileposts'!$F$9,H753&lt;='Intersection Mileposts'!$G$9),"Y",IF(AND(H753&gt;='Intersection Mileposts'!$F$10,H753&lt;='Intersection Mileposts'!$G$10),"Y",IF(AND(H753&gt;='Intersection Mileposts'!$F$11,H753&lt;='Intersection Mileposts'!$G$11),"Y",IF(AND(H753&gt;='Intersection Mileposts'!$F$12,H753&lt;='Intersection Mileposts'!$G$12),"Y",IF(AND(H753&gt;='Intersection Mileposts'!$F$13,H753&lt;='Intersection Mileposts'!$G$13),"Y",IF(AND(H753&gt;='Intersection Mileposts'!$F$14,H753&lt;='Intersection Mileposts'!$G$14),"Y",IF(AND(H753&gt;='Intersection Mileposts'!$F$15,H753&lt;='Intersection Mileposts'!$G$15),"Y",IF(AND(H753&gt;='Intersection Mileposts'!$F$16,H753&lt;='Intersection Mileposts'!$G$16),"Y",IF(AND(H753&gt;='Intersection Mileposts'!$F$17,H753&lt;='Intersection Mileposts'!$G$17),"Y",IF(AND(H753&gt;='Intersection Mileposts'!$F$18,H753&lt;='Intersection Mileposts'!$G$18),"Y",IF(AND(H753&gt;='Intersection Mileposts'!$F$19,H753&lt;='Intersection Mileposts'!$G$19),"Y",IF(AND(H753&gt;='Intersection Mileposts'!$F$20,H753&lt;='Intersection Mileposts'!$G$20),"Y",IF(AND(H753&gt;='Intersection Mileposts'!$F$21,H753&lt;='Intersection Mileposts'!$G$21),"Y",IF(AND(H753&gt;='Intersection Mileposts'!$F$22,H753&lt;='Intersection Mileposts'!$G$22),"Y",IF(AND(H753&gt;='Intersection Mileposts'!$F$23,H753&lt;='Intersection Mileposts'!$G$23),"Y",IF(AND(H753&gt;='Intersection Mileposts'!$F$24,H753&lt;='Intersection Mileposts'!$G$24),"Y",IF(AND(H753&gt;='Intersection Mileposts'!$F$25,H753&lt;='Intersection Mileposts'!$G$25),"Y",IF(AND(H753&gt;='Intersection Mileposts'!$F$26,H753&lt;='Intersection Mileposts'!$G$26),"Y",IF(AND(H753&gt;='Intersection Mileposts'!$F$27,H753&lt;='Intersection Mileposts'!$G$27),"Y",IF(AND(H753&gt;='Intersection Mileposts'!$F$28,H753&lt;='Intersection Mileposts'!$G$28),"Y",IF(AND(H753&gt;='Intersection Mileposts'!$F$29,H753&lt;='Intersection Mileposts'!$G$29),"Y", IF(AND(H753&gt;='Intersection Mileposts'!$F$30,H753&lt;='Intersection Mileposts'!$G$30),"Y",IF(AND(H753&gt;='Intersection Mileposts'!$F$31,H753&lt;='Intersection Mileposts'!$G$31),"Y",IF(AND(H753&gt;='Intersection Mileposts'!$F$32,H753&lt;='Intersection Mileposts'!$G$32),"Y",IF(AND(H753&gt;='Intersection Mileposts'!$F$33,H753&lt;='Intersection Mileposts'!$G$33),"Y",IF(AND(H753&gt;='Intersection Mileposts'!$F$34,H753&lt;='Intersection Mileposts'!$G$34),"Y",IF(AND(H753&gt;='Intersection Mileposts'!$F$35,H753&lt;='Intersection Mileposts'!$G$35),"Y",IF(AND(H753&gt;='Intersection Mileposts'!$F$36,H753&lt;='Intersection Mileposts'!$G$36),"Y",IF(AND(H753&gt;='Intersection Mileposts'!$F$37,H753&lt;='Intersection Mileposts'!$G$37),"Y",IF(AND(H753&gt;='Intersection Mileposts'!$F$38,H753&lt;='Intersection Mileposts'!$G$38),"Y",IF(AND(H753&gt;='Intersection Mileposts'!$F$39,H753&lt;='Intersection Mileposts'!$G$39),"Y","N"))))))))))))))))))))))))))))))))))))</f>
        <v/>
      </c>
    </row>
    <row r="754" spans="1:46" x14ac:dyDescent="0.35">
      <c r="A754" s="271"/>
      <c r="B754" s="269"/>
      <c r="C754" s="270"/>
      <c r="D754" s="270"/>
      <c r="E754" s="270"/>
      <c r="F754" s="270"/>
      <c r="G754" s="272"/>
      <c r="H754" s="273"/>
      <c r="I754" s="271"/>
      <c r="J754" s="268"/>
      <c r="K754" s="268"/>
      <c r="L754" s="274"/>
      <c r="M754" s="275"/>
      <c r="N754" s="276"/>
      <c r="P754" s="291" t="str">
        <f>IF(R754 = "", "", COUNT($R$4:R754))</f>
        <v/>
      </c>
      <c r="Q754" s="291" t="str">
        <f t="shared" si="89"/>
        <v/>
      </c>
      <c r="R754" s="292" t="str">
        <f t="shared" si="90"/>
        <v/>
      </c>
      <c r="S754" s="293" t="str">
        <f t="shared" si="92"/>
        <v/>
      </c>
      <c r="T754" s="294" t="str">
        <f t="shared" si="93"/>
        <v/>
      </c>
      <c r="U754" s="295" t="str">
        <f t="shared" si="94"/>
        <v/>
      </c>
      <c r="V754" s="296" t="str">
        <f t="shared" si="95"/>
        <v/>
      </c>
      <c r="W754" s="8"/>
      <c r="AR754" s="2" t="str">
        <f t="shared" si="96"/>
        <v/>
      </c>
      <c r="AS754" s="2" t="str">
        <f t="shared" si="91"/>
        <v/>
      </c>
      <c r="AT754" s="2" t="str">
        <f>IF(AR754="","",IF(AND(H754&gt;='Intersection Mileposts'!$F$5,H754&lt;='Intersection Mileposts'!$G$5),"Y",IF(AND(H754&gt;='Intersection Mileposts'!$F$6,H754&lt;='Intersection Mileposts'!$G$6),"Y",IF(AND(H754&gt;='Intersection Mileposts'!$F$7,H754&lt;='Intersection Mileposts'!$G$7),"Y",IF(AND(H754&gt;='Intersection Mileposts'!$F$8,H754&lt;='Intersection Mileposts'!$G$8),"Y",IF(AND(H754&gt;='Intersection Mileposts'!$F$9,H754&lt;='Intersection Mileposts'!$G$9),"Y",IF(AND(H754&gt;='Intersection Mileposts'!$F$10,H754&lt;='Intersection Mileposts'!$G$10),"Y",IF(AND(H754&gt;='Intersection Mileposts'!$F$11,H754&lt;='Intersection Mileposts'!$G$11),"Y",IF(AND(H754&gt;='Intersection Mileposts'!$F$12,H754&lt;='Intersection Mileposts'!$G$12),"Y",IF(AND(H754&gt;='Intersection Mileposts'!$F$13,H754&lt;='Intersection Mileposts'!$G$13),"Y",IF(AND(H754&gt;='Intersection Mileposts'!$F$14,H754&lt;='Intersection Mileposts'!$G$14),"Y",IF(AND(H754&gt;='Intersection Mileposts'!$F$15,H754&lt;='Intersection Mileposts'!$G$15),"Y",IF(AND(H754&gt;='Intersection Mileposts'!$F$16,H754&lt;='Intersection Mileposts'!$G$16),"Y",IF(AND(H754&gt;='Intersection Mileposts'!$F$17,H754&lt;='Intersection Mileposts'!$G$17),"Y",IF(AND(H754&gt;='Intersection Mileposts'!$F$18,H754&lt;='Intersection Mileposts'!$G$18),"Y",IF(AND(H754&gt;='Intersection Mileposts'!$F$19,H754&lt;='Intersection Mileposts'!$G$19),"Y",IF(AND(H754&gt;='Intersection Mileposts'!$F$20,H754&lt;='Intersection Mileposts'!$G$20),"Y",IF(AND(H754&gt;='Intersection Mileposts'!$F$21,H754&lt;='Intersection Mileposts'!$G$21),"Y",IF(AND(H754&gt;='Intersection Mileposts'!$F$22,H754&lt;='Intersection Mileposts'!$G$22),"Y",IF(AND(H754&gt;='Intersection Mileposts'!$F$23,H754&lt;='Intersection Mileposts'!$G$23),"Y",IF(AND(H754&gt;='Intersection Mileposts'!$F$24,H754&lt;='Intersection Mileposts'!$G$24),"Y",IF(AND(H754&gt;='Intersection Mileposts'!$F$25,H754&lt;='Intersection Mileposts'!$G$25),"Y",IF(AND(H754&gt;='Intersection Mileposts'!$F$26,H754&lt;='Intersection Mileposts'!$G$26),"Y",IF(AND(H754&gt;='Intersection Mileposts'!$F$27,H754&lt;='Intersection Mileposts'!$G$27),"Y",IF(AND(H754&gt;='Intersection Mileposts'!$F$28,H754&lt;='Intersection Mileposts'!$G$28),"Y",IF(AND(H754&gt;='Intersection Mileposts'!$F$29,H754&lt;='Intersection Mileposts'!$G$29),"Y", IF(AND(H754&gt;='Intersection Mileposts'!$F$30,H754&lt;='Intersection Mileposts'!$G$30),"Y",IF(AND(H754&gt;='Intersection Mileposts'!$F$31,H754&lt;='Intersection Mileposts'!$G$31),"Y",IF(AND(H754&gt;='Intersection Mileposts'!$F$32,H754&lt;='Intersection Mileposts'!$G$32),"Y",IF(AND(H754&gt;='Intersection Mileposts'!$F$33,H754&lt;='Intersection Mileposts'!$G$33),"Y",IF(AND(H754&gt;='Intersection Mileposts'!$F$34,H754&lt;='Intersection Mileposts'!$G$34),"Y",IF(AND(H754&gt;='Intersection Mileposts'!$F$35,H754&lt;='Intersection Mileposts'!$G$35),"Y",IF(AND(H754&gt;='Intersection Mileposts'!$F$36,H754&lt;='Intersection Mileposts'!$G$36),"Y",IF(AND(H754&gt;='Intersection Mileposts'!$F$37,H754&lt;='Intersection Mileposts'!$G$37),"Y",IF(AND(H754&gt;='Intersection Mileposts'!$F$38,H754&lt;='Intersection Mileposts'!$G$38),"Y",IF(AND(H754&gt;='Intersection Mileposts'!$F$39,H754&lt;='Intersection Mileposts'!$G$39),"Y","N"))))))))))))))))))))))))))))))))))))</f>
        <v/>
      </c>
    </row>
    <row r="755" spans="1:46" x14ac:dyDescent="0.35">
      <c r="A755" s="271"/>
      <c r="B755" s="269"/>
      <c r="C755" s="270"/>
      <c r="D755" s="270"/>
      <c r="E755" s="270"/>
      <c r="F755" s="270"/>
      <c r="G755" s="272"/>
      <c r="H755" s="273"/>
      <c r="I755" s="271"/>
      <c r="J755" s="268"/>
      <c r="K755" s="268"/>
      <c r="L755" s="274"/>
      <c r="M755" s="275"/>
      <c r="N755" s="276"/>
      <c r="P755" s="291" t="str">
        <f>IF(R755 = "", "", COUNT($R$4:R755))</f>
        <v/>
      </c>
      <c r="Q755" s="291" t="str">
        <f t="shared" si="89"/>
        <v/>
      </c>
      <c r="R755" s="292" t="str">
        <f t="shared" si="90"/>
        <v/>
      </c>
      <c r="S755" s="293" t="str">
        <f t="shared" si="92"/>
        <v/>
      </c>
      <c r="T755" s="294" t="str">
        <f t="shared" si="93"/>
        <v/>
      </c>
      <c r="U755" s="295" t="str">
        <f t="shared" si="94"/>
        <v/>
      </c>
      <c r="V755" s="296" t="str">
        <f t="shared" si="95"/>
        <v/>
      </c>
      <c r="W755" s="8"/>
      <c r="AR755" s="2" t="str">
        <f t="shared" si="96"/>
        <v/>
      </c>
      <c r="AS755" s="2" t="str">
        <f t="shared" si="91"/>
        <v/>
      </c>
      <c r="AT755" s="2" t="str">
        <f>IF(AR755="","",IF(AND(H755&gt;='Intersection Mileposts'!$F$5,H755&lt;='Intersection Mileposts'!$G$5),"Y",IF(AND(H755&gt;='Intersection Mileposts'!$F$6,H755&lt;='Intersection Mileposts'!$G$6),"Y",IF(AND(H755&gt;='Intersection Mileposts'!$F$7,H755&lt;='Intersection Mileposts'!$G$7),"Y",IF(AND(H755&gt;='Intersection Mileposts'!$F$8,H755&lt;='Intersection Mileposts'!$G$8),"Y",IF(AND(H755&gt;='Intersection Mileposts'!$F$9,H755&lt;='Intersection Mileposts'!$G$9),"Y",IF(AND(H755&gt;='Intersection Mileposts'!$F$10,H755&lt;='Intersection Mileposts'!$G$10),"Y",IF(AND(H755&gt;='Intersection Mileposts'!$F$11,H755&lt;='Intersection Mileposts'!$G$11),"Y",IF(AND(H755&gt;='Intersection Mileposts'!$F$12,H755&lt;='Intersection Mileposts'!$G$12),"Y",IF(AND(H755&gt;='Intersection Mileposts'!$F$13,H755&lt;='Intersection Mileposts'!$G$13),"Y",IF(AND(H755&gt;='Intersection Mileposts'!$F$14,H755&lt;='Intersection Mileposts'!$G$14),"Y",IF(AND(H755&gt;='Intersection Mileposts'!$F$15,H755&lt;='Intersection Mileposts'!$G$15),"Y",IF(AND(H755&gt;='Intersection Mileposts'!$F$16,H755&lt;='Intersection Mileposts'!$G$16),"Y",IF(AND(H755&gt;='Intersection Mileposts'!$F$17,H755&lt;='Intersection Mileposts'!$G$17),"Y",IF(AND(H755&gt;='Intersection Mileposts'!$F$18,H755&lt;='Intersection Mileposts'!$G$18),"Y",IF(AND(H755&gt;='Intersection Mileposts'!$F$19,H755&lt;='Intersection Mileposts'!$G$19),"Y",IF(AND(H755&gt;='Intersection Mileposts'!$F$20,H755&lt;='Intersection Mileposts'!$G$20),"Y",IF(AND(H755&gt;='Intersection Mileposts'!$F$21,H755&lt;='Intersection Mileposts'!$G$21),"Y",IF(AND(H755&gt;='Intersection Mileposts'!$F$22,H755&lt;='Intersection Mileposts'!$G$22),"Y",IF(AND(H755&gt;='Intersection Mileposts'!$F$23,H755&lt;='Intersection Mileposts'!$G$23),"Y",IF(AND(H755&gt;='Intersection Mileposts'!$F$24,H755&lt;='Intersection Mileposts'!$G$24),"Y",IF(AND(H755&gt;='Intersection Mileposts'!$F$25,H755&lt;='Intersection Mileposts'!$G$25),"Y",IF(AND(H755&gt;='Intersection Mileposts'!$F$26,H755&lt;='Intersection Mileposts'!$G$26),"Y",IF(AND(H755&gt;='Intersection Mileposts'!$F$27,H755&lt;='Intersection Mileposts'!$G$27),"Y",IF(AND(H755&gt;='Intersection Mileposts'!$F$28,H755&lt;='Intersection Mileposts'!$G$28),"Y",IF(AND(H755&gt;='Intersection Mileposts'!$F$29,H755&lt;='Intersection Mileposts'!$G$29),"Y", IF(AND(H755&gt;='Intersection Mileposts'!$F$30,H755&lt;='Intersection Mileposts'!$G$30),"Y",IF(AND(H755&gt;='Intersection Mileposts'!$F$31,H755&lt;='Intersection Mileposts'!$G$31),"Y",IF(AND(H755&gt;='Intersection Mileposts'!$F$32,H755&lt;='Intersection Mileposts'!$G$32),"Y",IF(AND(H755&gt;='Intersection Mileposts'!$F$33,H755&lt;='Intersection Mileposts'!$G$33),"Y",IF(AND(H755&gt;='Intersection Mileposts'!$F$34,H755&lt;='Intersection Mileposts'!$G$34),"Y",IF(AND(H755&gt;='Intersection Mileposts'!$F$35,H755&lt;='Intersection Mileposts'!$G$35),"Y",IF(AND(H755&gt;='Intersection Mileposts'!$F$36,H755&lt;='Intersection Mileposts'!$G$36),"Y",IF(AND(H755&gt;='Intersection Mileposts'!$F$37,H755&lt;='Intersection Mileposts'!$G$37),"Y",IF(AND(H755&gt;='Intersection Mileposts'!$F$38,H755&lt;='Intersection Mileposts'!$G$38),"Y",IF(AND(H755&gt;='Intersection Mileposts'!$F$39,H755&lt;='Intersection Mileposts'!$G$39),"Y","N"))))))))))))))))))))))))))))))))))))</f>
        <v/>
      </c>
    </row>
    <row r="756" spans="1:46" x14ac:dyDescent="0.35">
      <c r="A756" s="271"/>
      <c r="B756" s="269"/>
      <c r="C756" s="270"/>
      <c r="D756" s="270"/>
      <c r="E756" s="270"/>
      <c r="F756" s="270"/>
      <c r="G756" s="272"/>
      <c r="H756" s="273"/>
      <c r="I756" s="271"/>
      <c r="J756" s="268"/>
      <c r="K756" s="268"/>
      <c r="L756" s="274"/>
      <c r="M756" s="275"/>
      <c r="N756" s="276"/>
      <c r="P756" s="291" t="str">
        <f>IF(R756 = "", "", COUNT($R$4:R756))</f>
        <v/>
      </c>
      <c r="Q756" s="291" t="str">
        <f t="shared" si="89"/>
        <v/>
      </c>
      <c r="R756" s="292" t="str">
        <f t="shared" si="90"/>
        <v/>
      </c>
      <c r="S756" s="293" t="str">
        <f t="shared" si="92"/>
        <v/>
      </c>
      <c r="T756" s="294" t="str">
        <f t="shared" si="93"/>
        <v/>
      </c>
      <c r="U756" s="295" t="str">
        <f t="shared" si="94"/>
        <v/>
      </c>
      <c r="V756" s="296" t="str">
        <f t="shared" si="95"/>
        <v/>
      </c>
      <c r="W756" s="8"/>
      <c r="AR756" s="2" t="str">
        <f t="shared" si="96"/>
        <v/>
      </c>
      <c r="AS756" s="2" t="str">
        <f t="shared" si="91"/>
        <v/>
      </c>
      <c r="AT756" s="2" t="str">
        <f>IF(AR756="","",IF(AND(H756&gt;='Intersection Mileposts'!$F$5,H756&lt;='Intersection Mileposts'!$G$5),"Y",IF(AND(H756&gt;='Intersection Mileposts'!$F$6,H756&lt;='Intersection Mileposts'!$G$6),"Y",IF(AND(H756&gt;='Intersection Mileposts'!$F$7,H756&lt;='Intersection Mileposts'!$G$7),"Y",IF(AND(H756&gt;='Intersection Mileposts'!$F$8,H756&lt;='Intersection Mileposts'!$G$8),"Y",IF(AND(H756&gt;='Intersection Mileposts'!$F$9,H756&lt;='Intersection Mileposts'!$G$9),"Y",IF(AND(H756&gt;='Intersection Mileposts'!$F$10,H756&lt;='Intersection Mileposts'!$G$10),"Y",IF(AND(H756&gt;='Intersection Mileposts'!$F$11,H756&lt;='Intersection Mileposts'!$G$11),"Y",IF(AND(H756&gt;='Intersection Mileposts'!$F$12,H756&lt;='Intersection Mileposts'!$G$12),"Y",IF(AND(H756&gt;='Intersection Mileposts'!$F$13,H756&lt;='Intersection Mileposts'!$G$13),"Y",IF(AND(H756&gt;='Intersection Mileposts'!$F$14,H756&lt;='Intersection Mileposts'!$G$14),"Y",IF(AND(H756&gt;='Intersection Mileposts'!$F$15,H756&lt;='Intersection Mileposts'!$G$15),"Y",IF(AND(H756&gt;='Intersection Mileposts'!$F$16,H756&lt;='Intersection Mileposts'!$G$16),"Y",IF(AND(H756&gt;='Intersection Mileposts'!$F$17,H756&lt;='Intersection Mileposts'!$G$17),"Y",IF(AND(H756&gt;='Intersection Mileposts'!$F$18,H756&lt;='Intersection Mileposts'!$G$18),"Y",IF(AND(H756&gt;='Intersection Mileposts'!$F$19,H756&lt;='Intersection Mileposts'!$G$19),"Y",IF(AND(H756&gt;='Intersection Mileposts'!$F$20,H756&lt;='Intersection Mileposts'!$G$20),"Y",IF(AND(H756&gt;='Intersection Mileposts'!$F$21,H756&lt;='Intersection Mileposts'!$G$21),"Y",IF(AND(H756&gt;='Intersection Mileposts'!$F$22,H756&lt;='Intersection Mileposts'!$G$22),"Y",IF(AND(H756&gt;='Intersection Mileposts'!$F$23,H756&lt;='Intersection Mileposts'!$G$23),"Y",IF(AND(H756&gt;='Intersection Mileposts'!$F$24,H756&lt;='Intersection Mileposts'!$G$24),"Y",IF(AND(H756&gt;='Intersection Mileposts'!$F$25,H756&lt;='Intersection Mileposts'!$G$25),"Y",IF(AND(H756&gt;='Intersection Mileposts'!$F$26,H756&lt;='Intersection Mileposts'!$G$26),"Y",IF(AND(H756&gt;='Intersection Mileposts'!$F$27,H756&lt;='Intersection Mileposts'!$G$27),"Y",IF(AND(H756&gt;='Intersection Mileposts'!$F$28,H756&lt;='Intersection Mileposts'!$G$28),"Y",IF(AND(H756&gt;='Intersection Mileposts'!$F$29,H756&lt;='Intersection Mileposts'!$G$29),"Y", IF(AND(H756&gt;='Intersection Mileposts'!$F$30,H756&lt;='Intersection Mileposts'!$G$30),"Y",IF(AND(H756&gt;='Intersection Mileposts'!$F$31,H756&lt;='Intersection Mileposts'!$G$31),"Y",IF(AND(H756&gt;='Intersection Mileposts'!$F$32,H756&lt;='Intersection Mileposts'!$G$32),"Y",IF(AND(H756&gt;='Intersection Mileposts'!$F$33,H756&lt;='Intersection Mileposts'!$G$33),"Y",IF(AND(H756&gt;='Intersection Mileposts'!$F$34,H756&lt;='Intersection Mileposts'!$G$34),"Y",IF(AND(H756&gt;='Intersection Mileposts'!$F$35,H756&lt;='Intersection Mileposts'!$G$35),"Y",IF(AND(H756&gt;='Intersection Mileposts'!$F$36,H756&lt;='Intersection Mileposts'!$G$36),"Y",IF(AND(H756&gt;='Intersection Mileposts'!$F$37,H756&lt;='Intersection Mileposts'!$G$37),"Y",IF(AND(H756&gt;='Intersection Mileposts'!$F$38,H756&lt;='Intersection Mileposts'!$G$38),"Y",IF(AND(H756&gt;='Intersection Mileposts'!$F$39,H756&lt;='Intersection Mileposts'!$G$39),"Y","N"))))))))))))))))))))))))))))))))))))</f>
        <v/>
      </c>
    </row>
    <row r="757" spans="1:46" x14ac:dyDescent="0.35">
      <c r="A757" s="271"/>
      <c r="B757" s="269"/>
      <c r="C757" s="270"/>
      <c r="D757" s="270"/>
      <c r="E757" s="270"/>
      <c r="F757" s="270"/>
      <c r="G757" s="272"/>
      <c r="H757" s="273"/>
      <c r="I757" s="271"/>
      <c r="J757" s="268"/>
      <c r="K757" s="268"/>
      <c r="L757" s="274"/>
      <c r="M757" s="275"/>
      <c r="N757" s="276"/>
      <c r="P757" s="291" t="str">
        <f>IF(R757 = "", "", COUNT($R$4:R757))</f>
        <v/>
      </c>
      <c r="Q757" s="291" t="str">
        <f t="shared" si="89"/>
        <v/>
      </c>
      <c r="R757" s="292" t="str">
        <f t="shared" si="90"/>
        <v/>
      </c>
      <c r="S757" s="293" t="str">
        <f t="shared" si="92"/>
        <v/>
      </c>
      <c r="T757" s="294" t="str">
        <f t="shared" si="93"/>
        <v/>
      </c>
      <c r="U757" s="295" t="str">
        <f t="shared" si="94"/>
        <v/>
      </c>
      <c r="V757" s="296" t="str">
        <f t="shared" si="95"/>
        <v/>
      </c>
      <c r="W757" s="8"/>
      <c r="AR757" s="2" t="str">
        <f t="shared" si="96"/>
        <v/>
      </c>
      <c r="AS757" s="2" t="str">
        <f t="shared" si="91"/>
        <v/>
      </c>
      <c r="AT757" s="2" t="str">
        <f>IF(AR757="","",IF(AND(H757&gt;='Intersection Mileposts'!$F$5,H757&lt;='Intersection Mileposts'!$G$5),"Y",IF(AND(H757&gt;='Intersection Mileposts'!$F$6,H757&lt;='Intersection Mileposts'!$G$6),"Y",IF(AND(H757&gt;='Intersection Mileposts'!$F$7,H757&lt;='Intersection Mileposts'!$G$7),"Y",IF(AND(H757&gt;='Intersection Mileposts'!$F$8,H757&lt;='Intersection Mileposts'!$G$8),"Y",IF(AND(H757&gt;='Intersection Mileposts'!$F$9,H757&lt;='Intersection Mileposts'!$G$9),"Y",IF(AND(H757&gt;='Intersection Mileposts'!$F$10,H757&lt;='Intersection Mileposts'!$G$10),"Y",IF(AND(H757&gt;='Intersection Mileposts'!$F$11,H757&lt;='Intersection Mileposts'!$G$11),"Y",IF(AND(H757&gt;='Intersection Mileposts'!$F$12,H757&lt;='Intersection Mileposts'!$G$12),"Y",IF(AND(H757&gt;='Intersection Mileposts'!$F$13,H757&lt;='Intersection Mileposts'!$G$13),"Y",IF(AND(H757&gt;='Intersection Mileposts'!$F$14,H757&lt;='Intersection Mileposts'!$G$14),"Y",IF(AND(H757&gt;='Intersection Mileposts'!$F$15,H757&lt;='Intersection Mileposts'!$G$15),"Y",IF(AND(H757&gt;='Intersection Mileposts'!$F$16,H757&lt;='Intersection Mileposts'!$G$16),"Y",IF(AND(H757&gt;='Intersection Mileposts'!$F$17,H757&lt;='Intersection Mileposts'!$G$17),"Y",IF(AND(H757&gt;='Intersection Mileposts'!$F$18,H757&lt;='Intersection Mileposts'!$G$18),"Y",IF(AND(H757&gt;='Intersection Mileposts'!$F$19,H757&lt;='Intersection Mileposts'!$G$19),"Y",IF(AND(H757&gt;='Intersection Mileposts'!$F$20,H757&lt;='Intersection Mileposts'!$G$20),"Y",IF(AND(H757&gt;='Intersection Mileposts'!$F$21,H757&lt;='Intersection Mileposts'!$G$21),"Y",IF(AND(H757&gt;='Intersection Mileposts'!$F$22,H757&lt;='Intersection Mileposts'!$G$22),"Y",IF(AND(H757&gt;='Intersection Mileposts'!$F$23,H757&lt;='Intersection Mileposts'!$G$23),"Y",IF(AND(H757&gt;='Intersection Mileposts'!$F$24,H757&lt;='Intersection Mileposts'!$G$24),"Y",IF(AND(H757&gt;='Intersection Mileposts'!$F$25,H757&lt;='Intersection Mileposts'!$G$25),"Y",IF(AND(H757&gt;='Intersection Mileposts'!$F$26,H757&lt;='Intersection Mileposts'!$G$26),"Y",IF(AND(H757&gt;='Intersection Mileposts'!$F$27,H757&lt;='Intersection Mileposts'!$G$27),"Y",IF(AND(H757&gt;='Intersection Mileposts'!$F$28,H757&lt;='Intersection Mileposts'!$G$28),"Y",IF(AND(H757&gt;='Intersection Mileposts'!$F$29,H757&lt;='Intersection Mileposts'!$G$29),"Y", IF(AND(H757&gt;='Intersection Mileposts'!$F$30,H757&lt;='Intersection Mileposts'!$G$30),"Y",IF(AND(H757&gt;='Intersection Mileposts'!$F$31,H757&lt;='Intersection Mileposts'!$G$31),"Y",IF(AND(H757&gt;='Intersection Mileposts'!$F$32,H757&lt;='Intersection Mileposts'!$G$32),"Y",IF(AND(H757&gt;='Intersection Mileposts'!$F$33,H757&lt;='Intersection Mileposts'!$G$33),"Y",IF(AND(H757&gt;='Intersection Mileposts'!$F$34,H757&lt;='Intersection Mileposts'!$G$34),"Y",IF(AND(H757&gt;='Intersection Mileposts'!$F$35,H757&lt;='Intersection Mileposts'!$G$35),"Y",IF(AND(H757&gt;='Intersection Mileposts'!$F$36,H757&lt;='Intersection Mileposts'!$G$36),"Y",IF(AND(H757&gt;='Intersection Mileposts'!$F$37,H757&lt;='Intersection Mileposts'!$G$37),"Y",IF(AND(H757&gt;='Intersection Mileposts'!$F$38,H757&lt;='Intersection Mileposts'!$G$38),"Y",IF(AND(H757&gt;='Intersection Mileposts'!$F$39,H757&lt;='Intersection Mileposts'!$G$39),"Y","N"))))))))))))))))))))))))))))))))))))</f>
        <v/>
      </c>
    </row>
    <row r="758" spans="1:46" x14ac:dyDescent="0.35">
      <c r="A758" s="271"/>
      <c r="B758" s="269"/>
      <c r="C758" s="270"/>
      <c r="D758" s="270"/>
      <c r="E758" s="270"/>
      <c r="F758" s="270"/>
      <c r="G758" s="272"/>
      <c r="H758" s="273"/>
      <c r="I758" s="271"/>
      <c r="J758" s="268"/>
      <c r="K758" s="268"/>
      <c r="L758" s="274"/>
      <c r="M758" s="275"/>
      <c r="N758" s="276"/>
      <c r="P758" s="291" t="str">
        <f>IF(R758 = "", "", COUNT($R$4:R758))</f>
        <v/>
      </c>
      <c r="Q758" s="291" t="str">
        <f t="shared" si="89"/>
        <v/>
      </c>
      <c r="R758" s="292" t="str">
        <f t="shared" si="90"/>
        <v/>
      </c>
      <c r="S758" s="293" t="str">
        <f t="shared" si="92"/>
        <v/>
      </c>
      <c r="T758" s="294" t="str">
        <f t="shared" si="93"/>
        <v/>
      </c>
      <c r="U758" s="295" t="str">
        <f t="shared" si="94"/>
        <v/>
      </c>
      <c r="V758" s="296" t="str">
        <f t="shared" si="95"/>
        <v/>
      </c>
      <c r="W758" s="8"/>
      <c r="AR758" s="2" t="str">
        <f t="shared" si="96"/>
        <v/>
      </c>
      <c r="AS758" s="2" t="str">
        <f t="shared" si="91"/>
        <v/>
      </c>
      <c r="AT758" s="2" t="str">
        <f>IF(AR758="","",IF(AND(H758&gt;='Intersection Mileposts'!$F$5,H758&lt;='Intersection Mileposts'!$G$5),"Y",IF(AND(H758&gt;='Intersection Mileposts'!$F$6,H758&lt;='Intersection Mileposts'!$G$6),"Y",IF(AND(H758&gt;='Intersection Mileposts'!$F$7,H758&lt;='Intersection Mileposts'!$G$7),"Y",IF(AND(H758&gt;='Intersection Mileposts'!$F$8,H758&lt;='Intersection Mileposts'!$G$8),"Y",IF(AND(H758&gt;='Intersection Mileposts'!$F$9,H758&lt;='Intersection Mileposts'!$G$9),"Y",IF(AND(H758&gt;='Intersection Mileposts'!$F$10,H758&lt;='Intersection Mileposts'!$G$10),"Y",IF(AND(H758&gt;='Intersection Mileposts'!$F$11,H758&lt;='Intersection Mileposts'!$G$11),"Y",IF(AND(H758&gt;='Intersection Mileposts'!$F$12,H758&lt;='Intersection Mileposts'!$G$12),"Y",IF(AND(H758&gt;='Intersection Mileposts'!$F$13,H758&lt;='Intersection Mileposts'!$G$13),"Y",IF(AND(H758&gt;='Intersection Mileposts'!$F$14,H758&lt;='Intersection Mileposts'!$G$14),"Y",IF(AND(H758&gt;='Intersection Mileposts'!$F$15,H758&lt;='Intersection Mileposts'!$G$15),"Y",IF(AND(H758&gt;='Intersection Mileposts'!$F$16,H758&lt;='Intersection Mileposts'!$G$16),"Y",IF(AND(H758&gt;='Intersection Mileposts'!$F$17,H758&lt;='Intersection Mileposts'!$G$17),"Y",IF(AND(H758&gt;='Intersection Mileposts'!$F$18,H758&lt;='Intersection Mileposts'!$G$18),"Y",IF(AND(H758&gt;='Intersection Mileposts'!$F$19,H758&lt;='Intersection Mileposts'!$G$19),"Y",IF(AND(H758&gt;='Intersection Mileposts'!$F$20,H758&lt;='Intersection Mileposts'!$G$20),"Y",IF(AND(H758&gt;='Intersection Mileposts'!$F$21,H758&lt;='Intersection Mileposts'!$G$21),"Y",IF(AND(H758&gt;='Intersection Mileposts'!$F$22,H758&lt;='Intersection Mileposts'!$G$22),"Y",IF(AND(H758&gt;='Intersection Mileposts'!$F$23,H758&lt;='Intersection Mileposts'!$G$23),"Y",IF(AND(H758&gt;='Intersection Mileposts'!$F$24,H758&lt;='Intersection Mileposts'!$G$24),"Y",IF(AND(H758&gt;='Intersection Mileposts'!$F$25,H758&lt;='Intersection Mileposts'!$G$25),"Y",IF(AND(H758&gt;='Intersection Mileposts'!$F$26,H758&lt;='Intersection Mileposts'!$G$26),"Y",IF(AND(H758&gt;='Intersection Mileposts'!$F$27,H758&lt;='Intersection Mileposts'!$G$27),"Y",IF(AND(H758&gt;='Intersection Mileposts'!$F$28,H758&lt;='Intersection Mileposts'!$G$28),"Y",IF(AND(H758&gt;='Intersection Mileposts'!$F$29,H758&lt;='Intersection Mileposts'!$G$29),"Y", IF(AND(H758&gt;='Intersection Mileposts'!$F$30,H758&lt;='Intersection Mileposts'!$G$30),"Y",IF(AND(H758&gt;='Intersection Mileposts'!$F$31,H758&lt;='Intersection Mileposts'!$G$31),"Y",IF(AND(H758&gt;='Intersection Mileposts'!$F$32,H758&lt;='Intersection Mileposts'!$G$32),"Y",IF(AND(H758&gt;='Intersection Mileposts'!$F$33,H758&lt;='Intersection Mileposts'!$G$33),"Y",IF(AND(H758&gt;='Intersection Mileposts'!$F$34,H758&lt;='Intersection Mileposts'!$G$34),"Y",IF(AND(H758&gt;='Intersection Mileposts'!$F$35,H758&lt;='Intersection Mileposts'!$G$35),"Y",IF(AND(H758&gt;='Intersection Mileposts'!$F$36,H758&lt;='Intersection Mileposts'!$G$36),"Y",IF(AND(H758&gt;='Intersection Mileposts'!$F$37,H758&lt;='Intersection Mileposts'!$G$37),"Y",IF(AND(H758&gt;='Intersection Mileposts'!$F$38,H758&lt;='Intersection Mileposts'!$G$38),"Y",IF(AND(H758&gt;='Intersection Mileposts'!$F$39,H758&lt;='Intersection Mileposts'!$G$39),"Y","N"))))))))))))))))))))))))))))))))))))</f>
        <v/>
      </c>
    </row>
    <row r="759" spans="1:46" x14ac:dyDescent="0.35">
      <c r="A759" s="271"/>
      <c r="B759" s="269"/>
      <c r="C759" s="270"/>
      <c r="D759" s="270"/>
      <c r="E759" s="270"/>
      <c r="F759" s="270"/>
      <c r="G759" s="272"/>
      <c r="H759" s="273"/>
      <c r="I759" s="271"/>
      <c r="J759" s="268"/>
      <c r="K759" s="268"/>
      <c r="L759" s="274"/>
      <c r="M759" s="275"/>
      <c r="N759" s="276"/>
      <c r="P759" s="291" t="str">
        <f>IF(R759 = "", "", COUNT($R$4:R759))</f>
        <v/>
      </c>
      <c r="Q759" s="291" t="str">
        <f t="shared" si="89"/>
        <v/>
      </c>
      <c r="R759" s="292" t="str">
        <f t="shared" si="90"/>
        <v/>
      </c>
      <c r="S759" s="293" t="str">
        <f t="shared" si="92"/>
        <v/>
      </c>
      <c r="T759" s="294" t="str">
        <f t="shared" si="93"/>
        <v/>
      </c>
      <c r="U759" s="295" t="str">
        <f t="shared" si="94"/>
        <v/>
      </c>
      <c r="V759" s="296" t="str">
        <f t="shared" si="95"/>
        <v/>
      </c>
      <c r="W759" s="8"/>
      <c r="AR759" s="2" t="str">
        <f t="shared" si="96"/>
        <v/>
      </c>
      <c r="AS759" s="2" t="str">
        <f t="shared" si="91"/>
        <v/>
      </c>
      <c r="AT759" s="2" t="str">
        <f>IF(AR759="","",IF(AND(H759&gt;='Intersection Mileposts'!$F$5,H759&lt;='Intersection Mileposts'!$G$5),"Y",IF(AND(H759&gt;='Intersection Mileposts'!$F$6,H759&lt;='Intersection Mileposts'!$G$6),"Y",IF(AND(H759&gt;='Intersection Mileposts'!$F$7,H759&lt;='Intersection Mileposts'!$G$7),"Y",IF(AND(H759&gt;='Intersection Mileposts'!$F$8,H759&lt;='Intersection Mileposts'!$G$8),"Y",IF(AND(H759&gt;='Intersection Mileposts'!$F$9,H759&lt;='Intersection Mileposts'!$G$9),"Y",IF(AND(H759&gt;='Intersection Mileposts'!$F$10,H759&lt;='Intersection Mileposts'!$G$10),"Y",IF(AND(H759&gt;='Intersection Mileposts'!$F$11,H759&lt;='Intersection Mileposts'!$G$11),"Y",IF(AND(H759&gt;='Intersection Mileposts'!$F$12,H759&lt;='Intersection Mileposts'!$G$12),"Y",IF(AND(H759&gt;='Intersection Mileposts'!$F$13,H759&lt;='Intersection Mileposts'!$G$13),"Y",IF(AND(H759&gt;='Intersection Mileposts'!$F$14,H759&lt;='Intersection Mileposts'!$G$14),"Y",IF(AND(H759&gt;='Intersection Mileposts'!$F$15,H759&lt;='Intersection Mileposts'!$G$15),"Y",IF(AND(H759&gt;='Intersection Mileposts'!$F$16,H759&lt;='Intersection Mileposts'!$G$16),"Y",IF(AND(H759&gt;='Intersection Mileposts'!$F$17,H759&lt;='Intersection Mileposts'!$G$17),"Y",IF(AND(H759&gt;='Intersection Mileposts'!$F$18,H759&lt;='Intersection Mileposts'!$G$18),"Y",IF(AND(H759&gt;='Intersection Mileposts'!$F$19,H759&lt;='Intersection Mileposts'!$G$19),"Y",IF(AND(H759&gt;='Intersection Mileposts'!$F$20,H759&lt;='Intersection Mileposts'!$G$20),"Y",IF(AND(H759&gt;='Intersection Mileposts'!$F$21,H759&lt;='Intersection Mileposts'!$G$21),"Y",IF(AND(H759&gt;='Intersection Mileposts'!$F$22,H759&lt;='Intersection Mileposts'!$G$22),"Y",IF(AND(H759&gt;='Intersection Mileposts'!$F$23,H759&lt;='Intersection Mileposts'!$G$23),"Y",IF(AND(H759&gt;='Intersection Mileposts'!$F$24,H759&lt;='Intersection Mileposts'!$G$24),"Y",IF(AND(H759&gt;='Intersection Mileposts'!$F$25,H759&lt;='Intersection Mileposts'!$G$25),"Y",IF(AND(H759&gt;='Intersection Mileposts'!$F$26,H759&lt;='Intersection Mileposts'!$G$26),"Y",IF(AND(H759&gt;='Intersection Mileposts'!$F$27,H759&lt;='Intersection Mileposts'!$G$27),"Y",IF(AND(H759&gt;='Intersection Mileposts'!$F$28,H759&lt;='Intersection Mileposts'!$G$28),"Y",IF(AND(H759&gt;='Intersection Mileposts'!$F$29,H759&lt;='Intersection Mileposts'!$G$29),"Y", IF(AND(H759&gt;='Intersection Mileposts'!$F$30,H759&lt;='Intersection Mileposts'!$G$30),"Y",IF(AND(H759&gt;='Intersection Mileposts'!$F$31,H759&lt;='Intersection Mileposts'!$G$31),"Y",IF(AND(H759&gt;='Intersection Mileposts'!$F$32,H759&lt;='Intersection Mileposts'!$G$32),"Y",IF(AND(H759&gt;='Intersection Mileposts'!$F$33,H759&lt;='Intersection Mileposts'!$G$33),"Y",IF(AND(H759&gt;='Intersection Mileposts'!$F$34,H759&lt;='Intersection Mileposts'!$G$34),"Y",IF(AND(H759&gt;='Intersection Mileposts'!$F$35,H759&lt;='Intersection Mileposts'!$G$35),"Y",IF(AND(H759&gt;='Intersection Mileposts'!$F$36,H759&lt;='Intersection Mileposts'!$G$36),"Y",IF(AND(H759&gt;='Intersection Mileposts'!$F$37,H759&lt;='Intersection Mileposts'!$G$37),"Y",IF(AND(H759&gt;='Intersection Mileposts'!$F$38,H759&lt;='Intersection Mileposts'!$G$38),"Y",IF(AND(H759&gt;='Intersection Mileposts'!$F$39,H759&lt;='Intersection Mileposts'!$G$39),"Y","N"))))))))))))))))))))))))))))))))))))</f>
        <v/>
      </c>
    </row>
    <row r="760" spans="1:46" x14ac:dyDescent="0.35">
      <c r="A760" s="271"/>
      <c r="B760" s="269"/>
      <c r="C760" s="270"/>
      <c r="D760" s="270"/>
      <c r="E760" s="270"/>
      <c r="F760" s="270"/>
      <c r="G760" s="272"/>
      <c r="H760" s="273"/>
      <c r="I760" s="271"/>
      <c r="J760" s="268"/>
      <c r="K760" s="268"/>
      <c r="L760" s="274"/>
      <c r="M760" s="275"/>
      <c r="N760" s="276"/>
      <c r="P760" s="291" t="str">
        <f>IF(R760 = "", "", COUNT($R$4:R760))</f>
        <v/>
      </c>
      <c r="Q760" s="291" t="str">
        <f t="shared" si="89"/>
        <v/>
      </c>
      <c r="R760" s="292" t="str">
        <f t="shared" si="90"/>
        <v/>
      </c>
      <c r="S760" s="293" t="str">
        <f t="shared" si="92"/>
        <v/>
      </c>
      <c r="T760" s="294" t="str">
        <f t="shared" si="93"/>
        <v/>
      </c>
      <c r="U760" s="295" t="str">
        <f t="shared" si="94"/>
        <v/>
      </c>
      <c r="V760" s="296" t="str">
        <f t="shared" si="95"/>
        <v/>
      </c>
      <c r="W760" s="8"/>
      <c r="AR760" s="2" t="str">
        <f t="shared" si="96"/>
        <v/>
      </c>
      <c r="AS760" s="2" t="str">
        <f t="shared" si="91"/>
        <v/>
      </c>
      <c r="AT760" s="2" t="str">
        <f>IF(AR760="","",IF(AND(H760&gt;='Intersection Mileposts'!$F$5,H760&lt;='Intersection Mileposts'!$G$5),"Y",IF(AND(H760&gt;='Intersection Mileposts'!$F$6,H760&lt;='Intersection Mileposts'!$G$6),"Y",IF(AND(H760&gt;='Intersection Mileposts'!$F$7,H760&lt;='Intersection Mileposts'!$G$7),"Y",IF(AND(H760&gt;='Intersection Mileposts'!$F$8,H760&lt;='Intersection Mileposts'!$G$8),"Y",IF(AND(H760&gt;='Intersection Mileposts'!$F$9,H760&lt;='Intersection Mileposts'!$G$9),"Y",IF(AND(H760&gt;='Intersection Mileposts'!$F$10,H760&lt;='Intersection Mileposts'!$G$10),"Y",IF(AND(H760&gt;='Intersection Mileposts'!$F$11,H760&lt;='Intersection Mileposts'!$G$11),"Y",IF(AND(H760&gt;='Intersection Mileposts'!$F$12,H760&lt;='Intersection Mileposts'!$G$12),"Y",IF(AND(H760&gt;='Intersection Mileposts'!$F$13,H760&lt;='Intersection Mileposts'!$G$13),"Y",IF(AND(H760&gt;='Intersection Mileposts'!$F$14,H760&lt;='Intersection Mileposts'!$G$14),"Y",IF(AND(H760&gt;='Intersection Mileposts'!$F$15,H760&lt;='Intersection Mileposts'!$G$15),"Y",IF(AND(H760&gt;='Intersection Mileposts'!$F$16,H760&lt;='Intersection Mileposts'!$G$16),"Y",IF(AND(H760&gt;='Intersection Mileposts'!$F$17,H760&lt;='Intersection Mileposts'!$G$17),"Y",IF(AND(H760&gt;='Intersection Mileposts'!$F$18,H760&lt;='Intersection Mileposts'!$G$18),"Y",IF(AND(H760&gt;='Intersection Mileposts'!$F$19,H760&lt;='Intersection Mileposts'!$G$19),"Y",IF(AND(H760&gt;='Intersection Mileposts'!$F$20,H760&lt;='Intersection Mileposts'!$G$20),"Y",IF(AND(H760&gt;='Intersection Mileposts'!$F$21,H760&lt;='Intersection Mileposts'!$G$21),"Y",IF(AND(H760&gt;='Intersection Mileposts'!$F$22,H760&lt;='Intersection Mileposts'!$G$22),"Y",IF(AND(H760&gt;='Intersection Mileposts'!$F$23,H760&lt;='Intersection Mileposts'!$G$23),"Y",IF(AND(H760&gt;='Intersection Mileposts'!$F$24,H760&lt;='Intersection Mileposts'!$G$24),"Y",IF(AND(H760&gt;='Intersection Mileposts'!$F$25,H760&lt;='Intersection Mileposts'!$G$25),"Y",IF(AND(H760&gt;='Intersection Mileposts'!$F$26,H760&lt;='Intersection Mileposts'!$G$26),"Y",IF(AND(H760&gt;='Intersection Mileposts'!$F$27,H760&lt;='Intersection Mileposts'!$G$27),"Y",IF(AND(H760&gt;='Intersection Mileposts'!$F$28,H760&lt;='Intersection Mileposts'!$G$28),"Y",IF(AND(H760&gt;='Intersection Mileposts'!$F$29,H760&lt;='Intersection Mileposts'!$G$29),"Y", IF(AND(H760&gt;='Intersection Mileposts'!$F$30,H760&lt;='Intersection Mileposts'!$G$30),"Y",IF(AND(H760&gt;='Intersection Mileposts'!$F$31,H760&lt;='Intersection Mileposts'!$G$31),"Y",IF(AND(H760&gt;='Intersection Mileposts'!$F$32,H760&lt;='Intersection Mileposts'!$G$32),"Y",IF(AND(H760&gt;='Intersection Mileposts'!$F$33,H760&lt;='Intersection Mileposts'!$G$33),"Y",IF(AND(H760&gt;='Intersection Mileposts'!$F$34,H760&lt;='Intersection Mileposts'!$G$34),"Y",IF(AND(H760&gt;='Intersection Mileposts'!$F$35,H760&lt;='Intersection Mileposts'!$G$35),"Y",IF(AND(H760&gt;='Intersection Mileposts'!$F$36,H760&lt;='Intersection Mileposts'!$G$36),"Y",IF(AND(H760&gt;='Intersection Mileposts'!$F$37,H760&lt;='Intersection Mileposts'!$G$37),"Y",IF(AND(H760&gt;='Intersection Mileposts'!$F$38,H760&lt;='Intersection Mileposts'!$G$38),"Y",IF(AND(H760&gt;='Intersection Mileposts'!$F$39,H760&lt;='Intersection Mileposts'!$G$39),"Y","N"))))))))))))))))))))))))))))))))))))</f>
        <v/>
      </c>
    </row>
    <row r="761" spans="1:46" x14ac:dyDescent="0.35">
      <c r="A761" s="271"/>
      <c r="B761" s="269"/>
      <c r="C761" s="270"/>
      <c r="D761" s="270"/>
      <c r="E761" s="270"/>
      <c r="F761" s="270"/>
      <c r="G761" s="272"/>
      <c r="H761" s="273"/>
      <c r="I761" s="271"/>
      <c r="J761" s="268"/>
      <c r="K761" s="268"/>
      <c r="L761" s="274"/>
      <c r="M761" s="275"/>
      <c r="N761" s="276"/>
      <c r="P761" s="291" t="str">
        <f>IF(R761 = "", "", COUNT($R$4:R761))</f>
        <v/>
      </c>
      <c r="Q761" s="291" t="str">
        <f t="shared" si="89"/>
        <v/>
      </c>
      <c r="R761" s="292" t="str">
        <f t="shared" si="90"/>
        <v/>
      </c>
      <c r="S761" s="293" t="str">
        <f t="shared" si="92"/>
        <v/>
      </c>
      <c r="T761" s="294" t="str">
        <f t="shared" si="93"/>
        <v/>
      </c>
      <c r="U761" s="295" t="str">
        <f t="shared" si="94"/>
        <v/>
      </c>
      <c r="V761" s="296" t="str">
        <f t="shared" si="95"/>
        <v/>
      </c>
      <c r="W761" s="8"/>
      <c r="AR761" s="2" t="str">
        <f t="shared" si="96"/>
        <v/>
      </c>
      <c r="AS761" s="2" t="str">
        <f t="shared" si="91"/>
        <v/>
      </c>
      <c r="AT761" s="2" t="str">
        <f>IF(AR761="","",IF(AND(H761&gt;='Intersection Mileposts'!$F$5,H761&lt;='Intersection Mileposts'!$G$5),"Y",IF(AND(H761&gt;='Intersection Mileposts'!$F$6,H761&lt;='Intersection Mileposts'!$G$6),"Y",IF(AND(H761&gt;='Intersection Mileposts'!$F$7,H761&lt;='Intersection Mileposts'!$G$7),"Y",IF(AND(H761&gt;='Intersection Mileposts'!$F$8,H761&lt;='Intersection Mileposts'!$G$8),"Y",IF(AND(H761&gt;='Intersection Mileposts'!$F$9,H761&lt;='Intersection Mileposts'!$G$9),"Y",IF(AND(H761&gt;='Intersection Mileposts'!$F$10,H761&lt;='Intersection Mileposts'!$G$10),"Y",IF(AND(H761&gt;='Intersection Mileposts'!$F$11,H761&lt;='Intersection Mileposts'!$G$11),"Y",IF(AND(H761&gt;='Intersection Mileposts'!$F$12,H761&lt;='Intersection Mileposts'!$G$12),"Y",IF(AND(H761&gt;='Intersection Mileposts'!$F$13,H761&lt;='Intersection Mileposts'!$G$13),"Y",IF(AND(H761&gt;='Intersection Mileposts'!$F$14,H761&lt;='Intersection Mileposts'!$G$14),"Y",IF(AND(H761&gt;='Intersection Mileposts'!$F$15,H761&lt;='Intersection Mileposts'!$G$15),"Y",IF(AND(H761&gt;='Intersection Mileposts'!$F$16,H761&lt;='Intersection Mileposts'!$G$16),"Y",IF(AND(H761&gt;='Intersection Mileposts'!$F$17,H761&lt;='Intersection Mileposts'!$G$17),"Y",IF(AND(H761&gt;='Intersection Mileposts'!$F$18,H761&lt;='Intersection Mileposts'!$G$18),"Y",IF(AND(H761&gt;='Intersection Mileposts'!$F$19,H761&lt;='Intersection Mileposts'!$G$19),"Y",IF(AND(H761&gt;='Intersection Mileposts'!$F$20,H761&lt;='Intersection Mileposts'!$G$20),"Y",IF(AND(H761&gt;='Intersection Mileposts'!$F$21,H761&lt;='Intersection Mileposts'!$G$21),"Y",IF(AND(H761&gt;='Intersection Mileposts'!$F$22,H761&lt;='Intersection Mileposts'!$G$22),"Y",IF(AND(H761&gt;='Intersection Mileposts'!$F$23,H761&lt;='Intersection Mileposts'!$G$23),"Y",IF(AND(H761&gt;='Intersection Mileposts'!$F$24,H761&lt;='Intersection Mileposts'!$G$24),"Y",IF(AND(H761&gt;='Intersection Mileposts'!$F$25,H761&lt;='Intersection Mileposts'!$G$25),"Y",IF(AND(H761&gt;='Intersection Mileposts'!$F$26,H761&lt;='Intersection Mileposts'!$G$26),"Y",IF(AND(H761&gt;='Intersection Mileposts'!$F$27,H761&lt;='Intersection Mileposts'!$G$27),"Y",IF(AND(H761&gt;='Intersection Mileposts'!$F$28,H761&lt;='Intersection Mileposts'!$G$28),"Y",IF(AND(H761&gt;='Intersection Mileposts'!$F$29,H761&lt;='Intersection Mileposts'!$G$29),"Y", IF(AND(H761&gt;='Intersection Mileposts'!$F$30,H761&lt;='Intersection Mileposts'!$G$30),"Y",IF(AND(H761&gt;='Intersection Mileposts'!$F$31,H761&lt;='Intersection Mileposts'!$G$31),"Y",IF(AND(H761&gt;='Intersection Mileposts'!$F$32,H761&lt;='Intersection Mileposts'!$G$32),"Y",IF(AND(H761&gt;='Intersection Mileposts'!$F$33,H761&lt;='Intersection Mileposts'!$G$33),"Y",IF(AND(H761&gt;='Intersection Mileposts'!$F$34,H761&lt;='Intersection Mileposts'!$G$34),"Y",IF(AND(H761&gt;='Intersection Mileposts'!$F$35,H761&lt;='Intersection Mileposts'!$G$35),"Y",IF(AND(H761&gt;='Intersection Mileposts'!$F$36,H761&lt;='Intersection Mileposts'!$G$36),"Y",IF(AND(H761&gt;='Intersection Mileposts'!$F$37,H761&lt;='Intersection Mileposts'!$G$37),"Y",IF(AND(H761&gt;='Intersection Mileposts'!$F$38,H761&lt;='Intersection Mileposts'!$G$38),"Y",IF(AND(H761&gt;='Intersection Mileposts'!$F$39,H761&lt;='Intersection Mileposts'!$G$39),"Y","N"))))))))))))))))))))))))))))))))))))</f>
        <v/>
      </c>
    </row>
    <row r="762" spans="1:46" x14ac:dyDescent="0.35">
      <c r="A762" s="271"/>
      <c r="B762" s="269"/>
      <c r="C762" s="270"/>
      <c r="D762" s="270"/>
      <c r="E762" s="270"/>
      <c r="F762" s="270"/>
      <c r="G762" s="272"/>
      <c r="H762" s="273"/>
      <c r="I762" s="271"/>
      <c r="J762" s="268"/>
      <c r="K762" s="268"/>
      <c r="L762" s="274"/>
      <c r="M762" s="275"/>
      <c r="N762" s="276"/>
      <c r="P762" s="291" t="str">
        <f>IF(R762 = "", "", COUNT($R$4:R762))</f>
        <v/>
      </c>
      <c r="Q762" s="291" t="str">
        <f t="shared" si="89"/>
        <v/>
      </c>
      <c r="R762" s="292" t="str">
        <f t="shared" si="90"/>
        <v/>
      </c>
      <c r="S762" s="293" t="str">
        <f t="shared" si="92"/>
        <v/>
      </c>
      <c r="T762" s="294" t="str">
        <f t="shared" si="93"/>
        <v/>
      </c>
      <c r="U762" s="295" t="str">
        <f t="shared" si="94"/>
        <v/>
      </c>
      <c r="V762" s="296" t="str">
        <f t="shared" si="95"/>
        <v/>
      </c>
      <c r="W762" s="8"/>
      <c r="AR762" s="2" t="str">
        <f t="shared" si="96"/>
        <v/>
      </c>
      <c r="AS762" s="2" t="str">
        <f t="shared" si="91"/>
        <v/>
      </c>
      <c r="AT762" s="2" t="str">
        <f>IF(AR762="","",IF(AND(H762&gt;='Intersection Mileposts'!$F$5,H762&lt;='Intersection Mileposts'!$G$5),"Y",IF(AND(H762&gt;='Intersection Mileposts'!$F$6,H762&lt;='Intersection Mileposts'!$G$6),"Y",IF(AND(H762&gt;='Intersection Mileposts'!$F$7,H762&lt;='Intersection Mileposts'!$G$7),"Y",IF(AND(H762&gt;='Intersection Mileposts'!$F$8,H762&lt;='Intersection Mileposts'!$G$8),"Y",IF(AND(H762&gt;='Intersection Mileposts'!$F$9,H762&lt;='Intersection Mileposts'!$G$9),"Y",IF(AND(H762&gt;='Intersection Mileposts'!$F$10,H762&lt;='Intersection Mileposts'!$G$10),"Y",IF(AND(H762&gt;='Intersection Mileposts'!$F$11,H762&lt;='Intersection Mileposts'!$G$11),"Y",IF(AND(H762&gt;='Intersection Mileposts'!$F$12,H762&lt;='Intersection Mileposts'!$G$12),"Y",IF(AND(H762&gt;='Intersection Mileposts'!$F$13,H762&lt;='Intersection Mileposts'!$G$13),"Y",IF(AND(H762&gt;='Intersection Mileposts'!$F$14,H762&lt;='Intersection Mileposts'!$G$14),"Y",IF(AND(H762&gt;='Intersection Mileposts'!$F$15,H762&lt;='Intersection Mileposts'!$G$15),"Y",IF(AND(H762&gt;='Intersection Mileposts'!$F$16,H762&lt;='Intersection Mileposts'!$G$16),"Y",IF(AND(H762&gt;='Intersection Mileposts'!$F$17,H762&lt;='Intersection Mileposts'!$G$17),"Y",IF(AND(H762&gt;='Intersection Mileposts'!$F$18,H762&lt;='Intersection Mileposts'!$G$18),"Y",IF(AND(H762&gt;='Intersection Mileposts'!$F$19,H762&lt;='Intersection Mileposts'!$G$19),"Y",IF(AND(H762&gt;='Intersection Mileposts'!$F$20,H762&lt;='Intersection Mileposts'!$G$20),"Y",IF(AND(H762&gt;='Intersection Mileposts'!$F$21,H762&lt;='Intersection Mileposts'!$G$21),"Y",IF(AND(H762&gt;='Intersection Mileposts'!$F$22,H762&lt;='Intersection Mileposts'!$G$22),"Y",IF(AND(H762&gt;='Intersection Mileposts'!$F$23,H762&lt;='Intersection Mileposts'!$G$23),"Y",IF(AND(H762&gt;='Intersection Mileposts'!$F$24,H762&lt;='Intersection Mileposts'!$G$24),"Y",IF(AND(H762&gt;='Intersection Mileposts'!$F$25,H762&lt;='Intersection Mileposts'!$G$25),"Y",IF(AND(H762&gt;='Intersection Mileposts'!$F$26,H762&lt;='Intersection Mileposts'!$G$26),"Y",IF(AND(H762&gt;='Intersection Mileposts'!$F$27,H762&lt;='Intersection Mileposts'!$G$27),"Y",IF(AND(H762&gt;='Intersection Mileposts'!$F$28,H762&lt;='Intersection Mileposts'!$G$28),"Y",IF(AND(H762&gt;='Intersection Mileposts'!$F$29,H762&lt;='Intersection Mileposts'!$G$29),"Y", IF(AND(H762&gt;='Intersection Mileposts'!$F$30,H762&lt;='Intersection Mileposts'!$G$30),"Y",IF(AND(H762&gt;='Intersection Mileposts'!$F$31,H762&lt;='Intersection Mileposts'!$G$31),"Y",IF(AND(H762&gt;='Intersection Mileposts'!$F$32,H762&lt;='Intersection Mileposts'!$G$32),"Y",IF(AND(H762&gt;='Intersection Mileposts'!$F$33,H762&lt;='Intersection Mileposts'!$G$33),"Y",IF(AND(H762&gt;='Intersection Mileposts'!$F$34,H762&lt;='Intersection Mileposts'!$G$34),"Y",IF(AND(H762&gt;='Intersection Mileposts'!$F$35,H762&lt;='Intersection Mileposts'!$G$35),"Y",IF(AND(H762&gt;='Intersection Mileposts'!$F$36,H762&lt;='Intersection Mileposts'!$G$36),"Y",IF(AND(H762&gt;='Intersection Mileposts'!$F$37,H762&lt;='Intersection Mileposts'!$G$37),"Y",IF(AND(H762&gt;='Intersection Mileposts'!$F$38,H762&lt;='Intersection Mileposts'!$G$38),"Y",IF(AND(H762&gt;='Intersection Mileposts'!$F$39,H762&lt;='Intersection Mileposts'!$G$39),"Y","N"))))))))))))))))))))))))))))))))))))</f>
        <v/>
      </c>
    </row>
    <row r="763" spans="1:46" x14ac:dyDescent="0.35">
      <c r="A763" s="271"/>
      <c r="B763" s="269"/>
      <c r="C763" s="270"/>
      <c r="D763" s="270"/>
      <c r="E763" s="270"/>
      <c r="F763" s="270"/>
      <c r="G763" s="272"/>
      <c r="H763" s="273"/>
      <c r="I763" s="271"/>
      <c r="J763" s="268"/>
      <c r="K763" s="268"/>
      <c r="L763" s="274"/>
      <c r="M763" s="275"/>
      <c r="N763" s="276"/>
      <c r="P763" s="291" t="str">
        <f>IF(R763 = "", "", COUNT($R$4:R763))</f>
        <v/>
      </c>
      <c r="Q763" s="291" t="str">
        <f t="shared" si="89"/>
        <v/>
      </c>
      <c r="R763" s="292" t="str">
        <f t="shared" si="90"/>
        <v/>
      </c>
      <c r="S763" s="293" t="str">
        <f t="shared" si="92"/>
        <v/>
      </c>
      <c r="T763" s="294" t="str">
        <f t="shared" si="93"/>
        <v/>
      </c>
      <c r="U763" s="295" t="str">
        <f t="shared" si="94"/>
        <v/>
      </c>
      <c r="V763" s="296" t="str">
        <f t="shared" si="95"/>
        <v/>
      </c>
      <c r="W763" s="8"/>
      <c r="AR763" s="2" t="str">
        <f t="shared" si="96"/>
        <v/>
      </c>
      <c r="AS763" s="2" t="str">
        <f t="shared" si="91"/>
        <v/>
      </c>
      <c r="AT763" s="2" t="str">
        <f>IF(AR763="","",IF(AND(H763&gt;='Intersection Mileposts'!$F$5,H763&lt;='Intersection Mileposts'!$G$5),"Y",IF(AND(H763&gt;='Intersection Mileposts'!$F$6,H763&lt;='Intersection Mileposts'!$G$6),"Y",IF(AND(H763&gt;='Intersection Mileposts'!$F$7,H763&lt;='Intersection Mileposts'!$G$7),"Y",IF(AND(H763&gt;='Intersection Mileposts'!$F$8,H763&lt;='Intersection Mileposts'!$G$8),"Y",IF(AND(H763&gt;='Intersection Mileposts'!$F$9,H763&lt;='Intersection Mileposts'!$G$9),"Y",IF(AND(H763&gt;='Intersection Mileposts'!$F$10,H763&lt;='Intersection Mileposts'!$G$10),"Y",IF(AND(H763&gt;='Intersection Mileposts'!$F$11,H763&lt;='Intersection Mileposts'!$G$11),"Y",IF(AND(H763&gt;='Intersection Mileposts'!$F$12,H763&lt;='Intersection Mileposts'!$G$12),"Y",IF(AND(H763&gt;='Intersection Mileposts'!$F$13,H763&lt;='Intersection Mileposts'!$G$13),"Y",IF(AND(H763&gt;='Intersection Mileposts'!$F$14,H763&lt;='Intersection Mileposts'!$G$14),"Y",IF(AND(H763&gt;='Intersection Mileposts'!$F$15,H763&lt;='Intersection Mileposts'!$G$15),"Y",IF(AND(H763&gt;='Intersection Mileposts'!$F$16,H763&lt;='Intersection Mileposts'!$G$16),"Y",IF(AND(H763&gt;='Intersection Mileposts'!$F$17,H763&lt;='Intersection Mileposts'!$G$17),"Y",IF(AND(H763&gt;='Intersection Mileposts'!$F$18,H763&lt;='Intersection Mileposts'!$G$18),"Y",IF(AND(H763&gt;='Intersection Mileposts'!$F$19,H763&lt;='Intersection Mileposts'!$G$19),"Y",IF(AND(H763&gt;='Intersection Mileposts'!$F$20,H763&lt;='Intersection Mileposts'!$G$20),"Y",IF(AND(H763&gt;='Intersection Mileposts'!$F$21,H763&lt;='Intersection Mileposts'!$G$21),"Y",IF(AND(H763&gt;='Intersection Mileposts'!$F$22,H763&lt;='Intersection Mileposts'!$G$22),"Y",IF(AND(H763&gt;='Intersection Mileposts'!$F$23,H763&lt;='Intersection Mileposts'!$G$23),"Y",IF(AND(H763&gt;='Intersection Mileposts'!$F$24,H763&lt;='Intersection Mileposts'!$G$24),"Y",IF(AND(H763&gt;='Intersection Mileposts'!$F$25,H763&lt;='Intersection Mileposts'!$G$25),"Y",IF(AND(H763&gt;='Intersection Mileposts'!$F$26,H763&lt;='Intersection Mileposts'!$G$26),"Y",IF(AND(H763&gt;='Intersection Mileposts'!$F$27,H763&lt;='Intersection Mileposts'!$G$27),"Y",IF(AND(H763&gt;='Intersection Mileposts'!$F$28,H763&lt;='Intersection Mileposts'!$G$28),"Y",IF(AND(H763&gt;='Intersection Mileposts'!$F$29,H763&lt;='Intersection Mileposts'!$G$29),"Y", IF(AND(H763&gt;='Intersection Mileposts'!$F$30,H763&lt;='Intersection Mileposts'!$G$30),"Y",IF(AND(H763&gt;='Intersection Mileposts'!$F$31,H763&lt;='Intersection Mileposts'!$G$31),"Y",IF(AND(H763&gt;='Intersection Mileposts'!$F$32,H763&lt;='Intersection Mileposts'!$G$32),"Y",IF(AND(H763&gt;='Intersection Mileposts'!$F$33,H763&lt;='Intersection Mileposts'!$G$33),"Y",IF(AND(H763&gt;='Intersection Mileposts'!$F$34,H763&lt;='Intersection Mileposts'!$G$34),"Y",IF(AND(H763&gt;='Intersection Mileposts'!$F$35,H763&lt;='Intersection Mileposts'!$G$35),"Y",IF(AND(H763&gt;='Intersection Mileposts'!$F$36,H763&lt;='Intersection Mileposts'!$G$36),"Y",IF(AND(H763&gt;='Intersection Mileposts'!$F$37,H763&lt;='Intersection Mileposts'!$G$37),"Y",IF(AND(H763&gt;='Intersection Mileposts'!$F$38,H763&lt;='Intersection Mileposts'!$G$38),"Y",IF(AND(H763&gt;='Intersection Mileposts'!$F$39,H763&lt;='Intersection Mileposts'!$G$39),"Y","N"))))))))))))))))))))))))))))))))))))</f>
        <v/>
      </c>
    </row>
    <row r="764" spans="1:46" x14ac:dyDescent="0.35">
      <c r="A764" s="271"/>
      <c r="B764" s="269"/>
      <c r="C764" s="270"/>
      <c r="D764" s="270"/>
      <c r="E764" s="270"/>
      <c r="F764" s="270"/>
      <c r="G764" s="272"/>
      <c r="H764" s="273"/>
      <c r="I764" s="271"/>
      <c r="J764" s="268"/>
      <c r="K764" s="268"/>
      <c r="L764" s="274"/>
      <c r="M764" s="275"/>
      <c r="N764" s="276"/>
      <c r="P764" s="291" t="str">
        <f>IF(R764 = "", "", COUNT($R$4:R764))</f>
        <v/>
      </c>
      <c r="Q764" s="291" t="str">
        <f t="shared" si="89"/>
        <v/>
      </c>
      <c r="R764" s="292" t="str">
        <f t="shared" si="90"/>
        <v/>
      </c>
      <c r="S764" s="293" t="str">
        <f t="shared" si="92"/>
        <v/>
      </c>
      <c r="T764" s="294" t="str">
        <f t="shared" si="93"/>
        <v/>
      </c>
      <c r="U764" s="295" t="str">
        <f t="shared" si="94"/>
        <v/>
      </c>
      <c r="V764" s="296" t="str">
        <f t="shared" si="95"/>
        <v/>
      </c>
      <c r="W764" s="8"/>
      <c r="AR764" s="2" t="str">
        <f t="shared" si="96"/>
        <v/>
      </c>
      <c r="AS764" s="2" t="str">
        <f t="shared" si="91"/>
        <v/>
      </c>
      <c r="AT764" s="2" t="str">
        <f>IF(AR764="","",IF(AND(H764&gt;='Intersection Mileposts'!$F$5,H764&lt;='Intersection Mileposts'!$G$5),"Y",IF(AND(H764&gt;='Intersection Mileposts'!$F$6,H764&lt;='Intersection Mileposts'!$G$6),"Y",IF(AND(H764&gt;='Intersection Mileposts'!$F$7,H764&lt;='Intersection Mileposts'!$G$7),"Y",IF(AND(H764&gt;='Intersection Mileposts'!$F$8,H764&lt;='Intersection Mileposts'!$G$8),"Y",IF(AND(H764&gt;='Intersection Mileposts'!$F$9,H764&lt;='Intersection Mileposts'!$G$9),"Y",IF(AND(H764&gt;='Intersection Mileposts'!$F$10,H764&lt;='Intersection Mileposts'!$G$10),"Y",IF(AND(H764&gt;='Intersection Mileposts'!$F$11,H764&lt;='Intersection Mileposts'!$G$11),"Y",IF(AND(H764&gt;='Intersection Mileposts'!$F$12,H764&lt;='Intersection Mileposts'!$G$12),"Y",IF(AND(H764&gt;='Intersection Mileposts'!$F$13,H764&lt;='Intersection Mileposts'!$G$13),"Y",IF(AND(H764&gt;='Intersection Mileposts'!$F$14,H764&lt;='Intersection Mileposts'!$G$14),"Y",IF(AND(H764&gt;='Intersection Mileposts'!$F$15,H764&lt;='Intersection Mileposts'!$G$15),"Y",IF(AND(H764&gt;='Intersection Mileposts'!$F$16,H764&lt;='Intersection Mileposts'!$G$16),"Y",IF(AND(H764&gt;='Intersection Mileposts'!$F$17,H764&lt;='Intersection Mileposts'!$G$17),"Y",IF(AND(H764&gt;='Intersection Mileposts'!$F$18,H764&lt;='Intersection Mileposts'!$G$18),"Y",IF(AND(H764&gt;='Intersection Mileposts'!$F$19,H764&lt;='Intersection Mileposts'!$G$19),"Y",IF(AND(H764&gt;='Intersection Mileposts'!$F$20,H764&lt;='Intersection Mileposts'!$G$20),"Y",IF(AND(H764&gt;='Intersection Mileposts'!$F$21,H764&lt;='Intersection Mileposts'!$G$21),"Y",IF(AND(H764&gt;='Intersection Mileposts'!$F$22,H764&lt;='Intersection Mileposts'!$G$22),"Y",IF(AND(H764&gt;='Intersection Mileposts'!$F$23,H764&lt;='Intersection Mileposts'!$G$23),"Y",IF(AND(H764&gt;='Intersection Mileposts'!$F$24,H764&lt;='Intersection Mileposts'!$G$24),"Y",IF(AND(H764&gt;='Intersection Mileposts'!$F$25,H764&lt;='Intersection Mileposts'!$G$25),"Y",IF(AND(H764&gt;='Intersection Mileposts'!$F$26,H764&lt;='Intersection Mileposts'!$G$26),"Y",IF(AND(H764&gt;='Intersection Mileposts'!$F$27,H764&lt;='Intersection Mileposts'!$G$27),"Y",IF(AND(H764&gt;='Intersection Mileposts'!$F$28,H764&lt;='Intersection Mileposts'!$G$28),"Y",IF(AND(H764&gt;='Intersection Mileposts'!$F$29,H764&lt;='Intersection Mileposts'!$G$29),"Y", IF(AND(H764&gt;='Intersection Mileposts'!$F$30,H764&lt;='Intersection Mileposts'!$G$30),"Y",IF(AND(H764&gt;='Intersection Mileposts'!$F$31,H764&lt;='Intersection Mileposts'!$G$31),"Y",IF(AND(H764&gt;='Intersection Mileposts'!$F$32,H764&lt;='Intersection Mileposts'!$G$32),"Y",IF(AND(H764&gt;='Intersection Mileposts'!$F$33,H764&lt;='Intersection Mileposts'!$G$33),"Y",IF(AND(H764&gt;='Intersection Mileposts'!$F$34,H764&lt;='Intersection Mileposts'!$G$34),"Y",IF(AND(H764&gt;='Intersection Mileposts'!$F$35,H764&lt;='Intersection Mileposts'!$G$35),"Y",IF(AND(H764&gt;='Intersection Mileposts'!$F$36,H764&lt;='Intersection Mileposts'!$G$36),"Y",IF(AND(H764&gt;='Intersection Mileposts'!$F$37,H764&lt;='Intersection Mileposts'!$G$37),"Y",IF(AND(H764&gt;='Intersection Mileposts'!$F$38,H764&lt;='Intersection Mileposts'!$G$38),"Y",IF(AND(H764&gt;='Intersection Mileposts'!$F$39,H764&lt;='Intersection Mileposts'!$G$39),"Y","N"))))))))))))))))))))))))))))))))))))</f>
        <v/>
      </c>
    </row>
    <row r="765" spans="1:46" x14ac:dyDescent="0.35">
      <c r="A765" s="271"/>
      <c r="B765" s="269"/>
      <c r="C765" s="270"/>
      <c r="D765" s="270"/>
      <c r="E765" s="270"/>
      <c r="F765" s="270"/>
      <c r="G765" s="272"/>
      <c r="H765" s="273"/>
      <c r="I765" s="271"/>
      <c r="J765" s="268"/>
      <c r="K765" s="268"/>
      <c r="L765" s="274"/>
      <c r="M765" s="275"/>
      <c r="N765" s="276"/>
      <c r="P765" s="291" t="str">
        <f>IF(R765 = "", "", COUNT($R$4:R765))</f>
        <v/>
      </c>
      <c r="Q765" s="291" t="str">
        <f t="shared" si="89"/>
        <v/>
      </c>
      <c r="R765" s="292" t="str">
        <f t="shared" si="90"/>
        <v/>
      </c>
      <c r="S765" s="293" t="str">
        <f t="shared" si="92"/>
        <v/>
      </c>
      <c r="T765" s="294" t="str">
        <f t="shared" si="93"/>
        <v/>
      </c>
      <c r="U765" s="295" t="str">
        <f t="shared" si="94"/>
        <v/>
      </c>
      <c r="V765" s="296" t="str">
        <f t="shared" si="95"/>
        <v/>
      </c>
      <c r="W765" s="8"/>
      <c r="AR765" s="2" t="str">
        <f t="shared" si="96"/>
        <v/>
      </c>
      <c r="AS765" s="2" t="str">
        <f t="shared" si="91"/>
        <v/>
      </c>
      <c r="AT765" s="2" t="str">
        <f>IF(AR765="","",IF(AND(H765&gt;='Intersection Mileposts'!$F$5,H765&lt;='Intersection Mileposts'!$G$5),"Y",IF(AND(H765&gt;='Intersection Mileposts'!$F$6,H765&lt;='Intersection Mileposts'!$G$6),"Y",IF(AND(H765&gt;='Intersection Mileposts'!$F$7,H765&lt;='Intersection Mileposts'!$G$7),"Y",IF(AND(H765&gt;='Intersection Mileposts'!$F$8,H765&lt;='Intersection Mileposts'!$G$8),"Y",IF(AND(H765&gt;='Intersection Mileposts'!$F$9,H765&lt;='Intersection Mileposts'!$G$9),"Y",IF(AND(H765&gt;='Intersection Mileposts'!$F$10,H765&lt;='Intersection Mileposts'!$G$10),"Y",IF(AND(H765&gt;='Intersection Mileposts'!$F$11,H765&lt;='Intersection Mileposts'!$G$11),"Y",IF(AND(H765&gt;='Intersection Mileposts'!$F$12,H765&lt;='Intersection Mileposts'!$G$12),"Y",IF(AND(H765&gt;='Intersection Mileposts'!$F$13,H765&lt;='Intersection Mileposts'!$G$13),"Y",IF(AND(H765&gt;='Intersection Mileposts'!$F$14,H765&lt;='Intersection Mileposts'!$G$14),"Y",IF(AND(H765&gt;='Intersection Mileposts'!$F$15,H765&lt;='Intersection Mileposts'!$G$15),"Y",IF(AND(H765&gt;='Intersection Mileposts'!$F$16,H765&lt;='Intersection Mileposts'!$G$16),"Y",IF(AND(H765&gt;='Intersection Mileposts'!$F$17,H765&lt;='Intersection Mileposts'!$G$17),"Y",IF(AND(H765&gt;='Intersection Mileposts'!$F$18,H765&lt;='Intersection Mileposts'!$G$18),"Y",IF(AND(H765&gt;='Intersection Mileposts'!$F$19,H765&lt;='Intersection Mileposts'!$G$19),"Y",IF(AND(H765&gt;='Intersection Mileposts'!$F$20,H765&lt;='Intersection Mileposts'!$G$20),"Y",IF(AND(H765&gt;='Intersection Mileposts'!$F$21,H765&lt;='Intersection Mileposts'!$G$21),"Y",IF(AND(H765&gt;='Intersection Mileposts'!$F$22,H765&lt;='Intersection Mileposts'!$G$22),"Y",IF(AND(H765&gt;='Intersection Mileposts'!$F$23,H765&lt;='Intersection Mileposts'!$G$23),"Y",IF(AND(H765&gt;='Intersection Mileposts'!$F$24,H765&lt;='Intersection Mileposts'!$G$24),"Y",IF(AND(H765&gt;='Intersection Mileposts'!$F$25,H765&lt;='Intersection Mileposts'!$G$25),"Y",IF(AND(H765&gt;='Intersection Mileposts'!$F$26,H765&lt;='Intersection Mileposts'!$G$26),"Y",IF(AND(H765&gt;='Intersection Mileposts'!$F$27,H765&lt;='Intersection Mileposts'!$G$27),"Y",IF(AND(H765&gt;='Intersection Mileposts'!$F$28,H765&lt;='Intersection Mileposts'!$G$28),"Y",IF(AND(H765&gt;='Intersection Mileposts'!$F$29,H765&lt;='Intersection Mileposts'!$G$29),"Y", IF(AND(H765&gt;='Intersection Mileposts'!$F$30,H765&lt;='Intersection Mileposts'!$G$30),"Y",IF(AND(H765&gt;='Intersection Mileposts'!$F$31,H765&lt;='Intersection Mileposts'!$G$31),"Y",IF(AND(H765&gt;='Intersection Mileposts'!$F$32,H765&lt;='Intersection Mileposts'!$G$32),"Y",IF(AND(H765&gt;='Intersection Mileposts'!$F$33,H765&lt;='Intersection Mileposts'!$G$33),"Y",IF(AND(H765&gt;='Intersection Mileposts'!$F$34,H765&lt;='Intersection Mileposts'!$G$34),"Y",IF(AND(H765&gt;='Intersection Mileposts'!$F$35,H765&lt;='Intersection Mileposts'!$G$35),"Y",IF(AND(H765&gt;='Intersection Mileposts'!$F$36,H765&lt;='Intersection Mileposts'!$G$36),"Y",IF(AND(H765&gt;='Intersection Mileposts'!$F$37,H765&lt;='Intersection Mileposts'!$G$37),"Y",IF(AND(H765&gt;='Intersection Mileposts'!$F$38,H765&lt;='Intersection Mileposts'!$G$38),"Y",IF(AND(H765&gt;='Intersection Mileposts'!$F$39,H765&lt;='Intersection Mileposts'!$G$39),"Y","N"))))))))))))))))))))))))))))))))))))</f>
        <v/>
      </c>
    </row>
    <row r="766" spans="1:46" x14ac:dyDescent="0.35">
      <c r="A766" s="271"/>
      <c r="B766" s="269"/>
      <c r="C766" s="270"/>
      <c r="D766" s="270"/>
      <c r="E766" s="270"/>
      <c r="F766" s="270"/>
      <c r="G766" s="272"/>
      <c r="H766" s="273"/>
      <c r="I766" s="271"/>
      <c r="J766" s="268"/>
      <c r="K766" s="268"/>
      <c r="L766" s="274"/>
      <c r="M766" s="275"/>
      <c r="N766" s="276"/>
      <c r="P766" s="291" t="str">
        <f>IF(R766 = "", "", COUNT($R$4:R766))</f>
        <v/>
      </c>
      <c r="Q766" s="291" t="str">
        <f t="shared" si="89"/>
        <v/>
      </c>
      <c r="R766" s="292" t="str">
        <f t="shared" si="90"/>
        <v/>
      </c>
      <c r="S766" s="293" t="str">
        <f t="shared" si="92"/>
        <v/>
      </c>
      <c r="T766" s="294" t="str">
        <f t="shared" si="93"/>
        <v/>
      </c>
      <c r="U766" s="295" t="str">
        <f t="shared" si="94"/>
        <v/>
      </c>
      <c r="V766" s="296" t="str">
        <f t="shared" si="95"/>
        <v/>
      </c>
      <c r="W766" s="8"/>
      <c r="AR766" s="2" t="str">
        <f t="shared" si="96"/>
        <v/>
      </c>
      <c r="AS766" s="2" t="str">
        <f t="shared" si="91"/>
        <v/>
      </c>
      <c r="AT766" s="2" t="str">
        <f>IF(AR766="","",IF(AND(H766&gt;='Intersection Mileposts'!$F$5,H766&lt;='Intersection Mileposts'!$G$5),"Y",IF(AND(H766&gt;='Intersection Mileposts'!$F$6,H766&lt;='Intersection Mileposts'!$G$6),"Y",IF(AND(H766&gt;='Intersection Mileposts'!$F$7,H766&lt;='Intersection Mileposts'!$G$7),"Y",IF(AND(H766&gt;='Intersection Mileposts'!$F$8,H766&lt;='Intersection Mileposts'!$G$8),"Y",IF(AND(H766&gt;='Intersection Mileposts'!$F$9,H766&lt;='Intersection Mileposts'!$G$9),"Y",IF(AND(H766&gt;='Intersection Mileposts'!$F$10,H766&lt;='Intersection Mileposts'!$G$10),"Y",IF(AND(H766&gt;='Intersection Mileposts'!$F$11,H766&lt;='Intersection Mileposts'!$G$11),"Y",IF(AND(H766&gt;='Intersection Mileposts'!$F$12,H766&lt;='Intersection Mileposts'!$G$12),"Y",IF(AND(H766&gt;='Intersection Mileposts'!$F$13,H766&lt;='Intersection Mileposts'!$G$13),"Y",IF(AND(H766&gt;='Intersection Mileposts'!$F$14,H766&lt;='Intersection Mileposts'!$G$14),"Y",IF(AND(H766&gt;='Intersection Mileposts'!$F$15,H766&lt;='Intersection Mileposts'!$G$15),"Y",IF(AND(H766&gt;='Intersection Mileposts'!$F$16,H766&lt;='Intersection Mileposts'!$G$16),"Y",IF(AND(H766&gt;='Intersection Mileposts'!$F$17,H766&lt;='Intersection Mileposts'!$G$17),"Y",IF(AND(H766&gt;='Intersection Mileposts'!$F$18,H766&lt;='Intersection Mileposts'!$G$18),"Y",IF(AND(H766&gt;='Intersection Mileposts'!$F$19,H766&lt;='Intersection Mileposts'!$G$19),"Y",IF(AND(H766&gt;='Intersection Mileposts'!$F$20,H766&lt;='Intersection Mileposts'!$G$20),"Y",IF(AND(H766&gt;='Intersection Mileposts'!$F$21,H766&lt;='Intersection Mileposts'!$G$21),"Y",IF(AND(H766&gt;='Intersection Mileposts'!$F$22,H766&lt;='Intersection Mileposts'!$G$22),"Y",IF(AND(H766&gt;='Intersection Mileposts'!$F$23,H766&lt;='Intersection Mileposts'!$G$23),"Y",IF(AND(H766&gt;='Intersection Mileposts'!$F$24,H766&lt;='Intersection Mileposts'!$G$24),"Y",IF(AND(H766&gt;='Intersection Mileposts'!$F$25,H766&lt;='Intersection Mileposts'!$G$25),"Y",IF(AND(H766&gt;='Intersection Mileposts'!$F$26,H766&lt;='Intersection Mileposts'!$G$26),"Y",IF(AND(H766&gt;='Intersection Mileposts'!$F$27,H766&lt;='Intersection Mileposts'!$G$27),"Y",IF(AND(H766&gt;='Intersection Mileposts'!$F$28,H766&lt;='Intersection Mileposts'!$G$28),"Y",IF(AND(H766&gt;='Intersection Mileposts'!$F$29,H766&lt;='Intersection Mileposts'!$G$29),"Y", IF(AND(H766&gt;='Intersection Mileposts'!$F$30,H766&lt;='Intersection Mileposts'!$G$30),"Y",IF(AND(H766&gt;='Intersection Mileposts'!$F$31,H766&lt;='Intersection Mileposts'!$G$31),"Y",IF(AND(H766&gt;='Intersection Mileposts'!$F$32,H766&lt;='Intersection Mileposts'!$G$32),"Y",IF(AND(H766&gt;='Intersection Mileposts'!$F$33,H766&lt;='Intersection Mileposts'!$G$33),"Y",IF(AND(H766&gt;='Intersection Mileposts'!$F$34,H766&lt;='Intersection Mileposts'!$G$34),"Y",IF(AND(H766&gt;='Intersection Mileposts'!$F$35,H766&lt;='Intersection Mileposts'!$G$35),"Y",IF(AND(H766&gt;='Intersection Mileposts'!$F$36,H766&lt;='Intersection Mileposts'!$G$36),"Y",IF(AND(H766&gt;='Intersection Mileposts'!$F$37,H766&lt;='Intersection Mileposts'!$G$37),"Y",IF(AND(H766&gt;='Intersection Mileposts'!$F$38,H766&lt;='Intersection Mileposts'!$G$38),"Y",IF(AND(H766&gt;='Intersection Mileposts'!$F$39,H766&lt;='Intersection Mileposts'!$G$39),"Y","N"))))))))))))))))))))))))))))))))))))</f>
        <v/>
      </c>
    </row>
    <row r="767" spans="1:46" x14ac:dyDescent="0.35">
      <c r="A767" s="271"/>
      <c r="B767" s="269"/>
      <c r="C767" s="270"/>
      <c r="D767" s="270"/>
      <c r="E767" s="270"/>
      <c r="F767" s="270"/>
      <c r="G767" s="272"/>
      <c r="H767" s="273"/>
      <c r="I767" s="271"/>
      <c r="J767" s="268"/>
      <c r="K767" s="268"/>
      <c r="L767" s="274"/>
      <c r="M767" s="275"/>
      <c r="N767" s="276"/>
      <c r="P767" s="291" t="str">
        <f>IF(R767 = "", "", COUNT($R$4:R767))</f>
        <v/>
      </c>
      <c r="Q767" s="291" t="str">
        <f t="shared" si="89"/>
        <v/>
      </c>
      <c r="R767" s="292" t="str">
        <f t="shared" si="90"/>
        <v/>
      </c>
      <c r="S767" s="293" t="str">
        <f t="shared" si="92"/>
        <v/>
      </c>
      <c r="T767" s="294" t="str">
        <f t="shared" si="93"/>
        <v/>
      </c>
      <c r="U767" s="295" t="str">
        <f t="shared" si="94"/>
        <v/>
      </c>
      <c r="V767" s="296" t="str">
        <f t="shared" si="95"/>
        <v/>
      </c>
      <c r="W767" s="8"/>
      <c r="AR767" s="2" t="str">
        <f t="shared" si="96"/>
        <v/>
      </c>
      <c r="AS767" s="2" t="str">
        <f t="shared" si="91"/>
        <v/>
      </c>
      <c r="AT767" s="2" t="str">
        <f>IF(AR767="","",IF(AND(H767&gt;='Intersection Mileposts'!$F$5,H767&lt;='Intersection Mileposts'!$G$5),"Y",IF(AND(H767&gt;='Intersection Mileposts'!$F$6,H767&lt;='Intersection Mileposts'!$G$6),"Y",IF(AND(H767&gt;='Intersection Mileposts'!$F$7,H767&lt;='Intersection Mileposts'!$G$7),"Y",IF(AND(H767&gt;='Intersection Mileposts'!$F$8,H767&lt;='Intersection Mileposts'!$G$8),"Y",IF(AND(H767&gt;='Intersection Mileposts'!$F$9,H767&lt;='Intersection Mileposts'!$G$9),"Y",IF(AND(H767&gt;='Intersection Mileposts'!$F$10,H767&lt;='Intersection Mileposts'!$G$10),"Y",IF(AND(H767&gt;='Intersection Mileposts'!$F$11,H767&lt;='Intersection Mileposts'!$G$11),"Y",IF(AND(H767&gt;='Intersection Mileposts'!$F$12,H767&lt;='Intersection Mileposts'!$G$12),"Y",IF(AND(H767&gt;='Intersection Mileposts'!$F$13,H767&lt;='Intersection Mileposts'!$G$13),"Y",IF(AND(H767&gt;='Intersection Mileposts'!$F$14,H767&lt;='Intersection Mileposts'!$G$14),"Y",IF(AND(H767&gt;='Intersection Mileposts'!$F$15,H767&lt;='Intersection Mileposts'!$G$15),"Y",IF(AND(H767&gt;='Intersection Mileposts'!$F$16,H767&lt;='Intersection Mileposts'!$G$16),"Y",IF(AND(H767&gt;='Intersection Mileposts'!$F$17,H767&lt;='Intersection Mileposts'!$G$17),"Y",IF(AND(H767&gt;='Intersection Mileposts'!$F$18,H767&lt;='Intersection Mileposts'!$G$18),"Y",IF(AND(H767&gt;='Intersection Mileposts'!$F$19,H767&lt;='Intersection Mileposts'!$G$19),"Y",IF(AND(H767&gt;='Intersection Mileposts'!$F$20,H767&lt;='Intersection Mileposts'!$G$20),"Y",IF(AND(H767&gt;='Intersection Mileposts'!$F$21,H767&lt;='Intersection Mileposts'!$G$21),"Y",IF(AND(H767&gt;='Intersection Mileposts'!$F$22,H767&lt;='Intersection Mileposts'!$G$22),"Y",IF(AND(H767&gt;='Intersection Mileposts'!$F$23,H767&lt;='Intersection Mileposts'!$G$23),"Y",IF(AND(H767&gt;='Intersection Mileposts'!$F$24,H767&lt;='Intersection Mileposts'!$G$24),"Y",IF(AND(H767&gt;='Intersection Mileposts'!$F$25,H767&lt;='Intersection Mileposts'!$G$25),"Y",IF(AND(H767&gt;='Intersection Mileposts'!$F$26,H767&lt;='Intersection Mileposts'!$G$26),"Y",IF(AND(H767&gt;='Intersection Mileposts'!$F$27,H767&lt;='Intersection Mileposts'!$G$27),"Y",IF(AND(H767&gt;='Intersection Mileposts'!$F$28,H767&lt;='Intersection Mileposts'!$G$28),"Y",IF(AND(H767&gt;='Intersection Mileposts'!$F$29,H767&lt;='Intersection Mileposts'!$G$29),"Y", IF(AND(H767&gt;='Intersection Mileposts'!$F$30,H767&lt;='Intersection Mileposts'!$G$30),"Y",IF(AND(H767&gt;='Intersection Mileposts'!$F$31,H767&lt;='Intersection Mileposts'!$G$31),"Y",IF(AND(H767&gt;='Intersection Mileposts'!$F$32,H767&lt;='Intersection Mileposts'!$G$32),"Y",IF(AND(H767&gt;='Intersection Mileposts'!$F$33,H767&lt;='Intersection Mileposts'!$G$33),"Y",IF(AND(H767&gt;='Intersection Mileposts'!$F$34,H767&lt;='Intersection Mileposts'!$G$34),"Y",IF(AND(H767&gt;='Intersection Mileposts'!$F$35,H767&lt;='Intersection Mileposts'!$G$35),"Y",IF(AND(H767&gt;='Intersection Mileposts'!$F$36,H767&lt;='Intersection Mileposts'!$G$36),"Y",IF(AND(H767&gt;='Intersection Mileposts'!$F$37,H767&lt;='Intersection Mileposts'!$G$37),"Y",IF(AND(H767&gt;='Intersection Mileposts'!$F$38,H767&lt;='Intersection Mileposts'!$G$38),"Y",IF(AND(H767&gt;='Intersection Mileposts'!$F$39,H767&lt;='Intersection Mileposts'!$G$39),"Y","N"))))))))))))))))))))))))))))))))))))</f>
        <v/>
      </c>
    </row>
    <row r="768" spans="1:46" x14ac:dyDescent="0.35">
      <c r="A768" s="271"/>
      <c r="B768" s="269"/>
      <c r="C768" s="270"/>
      <c r="D768" s="270"/>
      <c r="E768" s="270"/>
      <c r="F768" s="270"/>
      <c r="G768" s="272"/>
      <c r="H768" s="273"/>
      <c r="I768" s="271"/>
      <c r="J768" s="268"/>
      <c r="K768" s="268"/>
      <c r="L768" s="274"/>
      <c r="M768" s="275"/>
      <c r="N768" s="276"/>
      <c r="P768" s="291" t="str">
        <f>IF(R768 = "", "", COUNT($R$4:R768))</f>
        <v/>
      </c>
      <c r="Q768" s="291" t="str">
        <f t="shared" si="89"/>
        <v/>
      </c>
      <c r="R768" s="292" t="str">
        <f t="shared" si="90"/>
        <v/>
      </c>
      <c r="S768" s="293" t="str">
        <f t="shared" si="92"/>
        <v/>
      </c>
      <c r="T768" s="294" t="str">
        <f t="shared" si="93"/>
        <v/>
      </c>
      <c r="U768" s="295" t="str">
        <f t="shared" si="94"/>
        <v/>
      </c>
      <c r="V768" s="296" t="str">
        <f t="shared" si="95"/>
        <v/>
      </c>
      <c r="W768" s="8"/>
      <c r="AR768" s="2" t="str">
        <f t="shared" si="96"/>
        <v/>
      </c>
      <c r="AS768" s="2" t="str">
        <f t="shared" si="91"/>
        <v/>
      </c>
      <c r="AT768" s="2" t="str">
        <f>IF(AR768="","",IF(AND(H768&gt;='Intersection Mileposts'!$F$5,H768&lt;='Intersection Mileposts'!$G$5),"Y",IF(AND(H768&gt;='Intersection Mileposts'!$F$6,H768&lt;='Intersection Mileposts'!$G$6),"Y",IF(AND(H768&gt;='Intersection Mileposts'!$F$7,H768&lt;='Intersection Mileposts'!$G$7),"Y",IF(AND(H768&gt;='Intersection Mileposts'!$F$8,H768&lt;='Intersection Mileposts'!$G$8),"Y",IF(AND(H768&gt;='Intersection Mileposts'!$F$9,H768&lt;='Intersection Mileposts'!$G$9),"Y",IF(AND(H768&gt;='Intersection Mileposts'!$F$10,H768&lt;='Intersection Mileposts'!$G$10),"Y",IF(AND(H768&gt;='Intersection Mileposts'!$F$11,H768&lt;='Intersection Mileposts'!$G$11),"Y",IF(AND(H768&gt;='Intersection Mileposts'!$F$12,H768&lt;='Intersection Mileposts'!$G$12),"Y",IF(AND(H768&gt;='Intersection Mileposts'!$F$13,H768&lt;='Intersection Mileposts'!$G$13),"Y",IF(AND(H768&gt;='Intersection Mileposts'!$F$14,H768&lt;='Intersection Mileposts'!$G$14),"Y",IF(AND(H768&gt;='Intersection Mileposts'!$F$15,H768&lt;='Intersection Mileposts'!$G$15),"Y",IF(AND(H768&gt;='Intersection Mileposts'!$F$16,H768&lt;='Intersection Mileposts'!$G$16),"Y",IF(AND(H768&gt;='Intersection Mileposts'!$F$17,H768&lt;='Intersection Mileposts'!$G$17),"Y",IF(AND(H768&gt;='Intersection Mileposts'!$F$18,H768&lt;='Intersection Mileposts'!$G$18),"Y",IF(AND(H768&gt;='Intersection Mileposts'!$F$19,H768&lt;='Intersection Mileposts'!$G$19),"Y",IF(AND(H768&gt;='Intersection Mileposts'!$F$20,H768&lt;='Intersection Mileposts'!$G$20),"Y",IF(AND(H768&gt;='Intersection Mileposts'!$F$21,H768&lt;='Intersection Mileposts'!$G$21),"Y",IF(AND(H768&gt;='Intersection Mileposts'!$F$22,H768&lt;='Intersection Mileposts'!$G$22),"Y",IF(AND(H768&gt;='Intersection Mileposts'!$F$23,H768&lt;='Intersection Mileposts'!$G$23),"Y",IF(AND(H768&gt;='Intersection Mileposts'!$F$24,H768&lt;='Intersection Mileposts'!$G$24),"Y",IF(AND(H768&gt;='Intersection Mileposts'!$F$25,H768&lt;='Intersection Mileposts'!$G$25),"Y",IF(AND(H768&gt;='Intersection Mileposts'!$F$26,H768&lt;='Intersection Mileposts'!$G$26),"Y",IF(AND(H768&gt;='Intersection Mileposts'!$F$27,H768&lt;='Intersection Mileposts'!$G$27),"Y",IF(AND(H768&gt;='Intersection Mileposts'!$F$28,H768&lt;='Intersection Mileposts'!$G$28),"Y",IF(AND(H768&gt;='Intersection Mileposts'!$F$29,H768&lt;='Intersection Mileposts'!$G$29),"Y", IF(AND(H768&gt;='Intersection Mileposts'!$F$30,H768&lt;='Intersection Mileposts'!$G$30),"Y",IF(AND(H768&gt;='Intersection Mileposts'!$F$31,H768&lt;='Intersection Mileposts'!$G$31),"Y",IF(AND(H768&gt;='Intersection Mileposts'!$F$32,H768&lt;='Intersection Mileposts'!$G$32),"Y",IF(AND(H768&gt;='Intersection Mileposts'!$F$33,H768&lt;='Intersection Mileposts'!$G$33),"Y",IF(AND(H768&gt;='Intersection Mileposts'!$F$34,H768&lt;='Intersection Mileposts'!$G$34),"Y",IF(AND(H768&gt;='Intersection Mileposts'!$F$35,H768&lt;='Intersection Mileposts'!$G$35),"Y",IF(AND(H768&gt;='Intersection Mileposts'!$F$36,H768&lt;='Intersection Mileposts'!$G$36),"Y",IF(AND(H768&gt;='Intersection Mileposts'!$F$37,H768&lt;='Intersection Mileposts'!$G$37),"Y",IF(AND(H768&gt;='Intersection Mileposts'!$F$38,H768&lt;='Intersection Mileposts'!$G$38),"Y",IF(AND(H768&gt;='Intersection Mileposts'!$F$39,H768&lt;='Intersection Mileposts'!$G$39),"Y","N"))))))))))))))))))))))))))))))))))))</f>
        <v/>
      </c>
    </row>
    <row r="769" spans="1:46" x14ac:dyDescent="0.35">
      <c r="A769" s="271"/>
      <c r="B769" s="269"/>
      <c r="C769" s="270"/>
      <c r="D769" s="270"/>
      <c r="E769" s="270"/>
      <c r="F769" s="270"/>
      <c r="G769" s="272"/>
      <c r="H769" s="273"/>
      <c r="I769" s="271"/>
      <c r="J769" s="268"/>
      <c r="K769" s="268"/>
      <c r="L769" s="274"/>
      <c r="M769" s="275"/>
      <c r="N769" s="276"/>
      <c r="P769" s="291" t="str">
        <f>IF(R769 = "", "", COUNT($R$4:R769))</f>
        <v/>
      </c>
      <c r="Q769" s="291" t="str">
        <f t="shared" si="89"/>
        <v/>
      </c>
      <c r="R769" s="292" t="str">
        <f t="shared" si="90"/>
        <v/>
      </c>
      <c r="S769" s="293" t="str">
        <f t="shared" si="92"/>
        <v/>
      </c>
      <c r="T769" s="294" t="str">
        <f t="shared" si="93"/>
        <v/>
      </c>
      <c r="U769" s="295" t="str">
        <f t="shared" si="94"/>
        <v/>
      </c>
      <c r="V769" s="296" t="str">
        <f t="shared" si="95"/>
        <v/>
      </c>
      <c r="W769" s="8"/>
      <c r="AR769" s="2" t="str">
        <f t="shared" si="96"/>
        <v/>
      </c>
      <c r="AS769" s="2" t="str">
        <f t="shared" si="91"/>
        <v/>
      </c>
      <c r="AT769" s="2" t="str">
        <f>IF(AR769="","",IF(AND(H769&gt;='Intersection Mileposts'!$F$5,H769&lt;='Intersection Mileposts'!$G$5),"Y",IF(AND(H769&gt;='Intersection Mileposts'!$F$6,H769&lt;='Intersection Mileposts'!$G$6),"Y",IF(AND(H769&gt;='Intersection Mileposts'!$F$7,H769&lt;='Intersection Mileposts'!$G$7),"Y",IF(AND(H769&gt;='Intersection Mileposts'!$F$8,H769&lt;='Intersection Mileposts'!$G$8),"Y",IF(AND(H769&gt;='Intersection Mileposts'!$F$9,H769&lt;='Intersection Mileposts'!$G$9),"Y",IF(AND(H769&gt;='Intersection Mileposts'!$F$10,H769&lt;='Intersection Mileposts'!$G$10),"Y",IF(AND(H769&gt;='Intersection Mileposts'!$F$11,H769&lt;='Intersection Mileposts'!$G$11),"Y",IF(AND(H769&gt;='Intersection Mileposts'!$F$12,H769&lt;='Intersection Mileposts'!$G$12),"Y",IF(AND(H769&gt;='Intersection Mileposts'!$F$13,H769&lt;='Intersection Mileposts'!$G$13),"Y",IF(AND(H769&gt;='Intersection Mileposts'!$F$14,H769&lt;='Intersection Mileposts'!$G$14),"Y",IF(AND(H769&gt;='Intersection Mileposts'!$F$15,H769&lt;='Intersection Mileposts'!$G$15),"Y",IF(AND(H769&gt;='Intersection Mileposts'!$F$16,H769&lt;='Intersection Mileposts'!$G$16),"Y",IF(AND(H769&gt;='Intersection Mileposts'!$F$17,H769&lt;='Intersection Mileposts'!$G$17),"Y",IF(AND(H769&gt;='Intersection Mileposts'!$F$18,H769&lt;='Intersection Mileposts'!$G$18),"Y",IF(AND(H769&gt;='Intersection Mileposts'!$F$19,H769&lt;='Intersection Mileposts'!$G$19),"Y",IF(AND(H769&gt;='Intersection Mileposts'!$F$20,H769&lt;='Intersection Mileposts'!$G$20),"Y",IF(AND(H769&gt;='Intersection Mileposts'!$F$21,H769&lt;='Intersection Mileposts'!$G$21),"Y",IF(AND(H769&gt;='Intersection Mileposts'!$F$22,H769&lt;='Intersection Mileposts'!$G$22),"Y",IF(AND(H769&gt;='Intersection Mileposts'!$F$23,H769&lt;='Intersection Mileposts'!$G$23),"Y",IF(AND(H769&gt;='Intersection Mileposts'!$F$24,H769&lt;='Intersection Mileposts'!$G$24),"Y",IF(AND(H769&gt;='Intersection Mileposts'!$F$25,H769&lt;='Intersection Mileposts'!$G$25),"Y",IF(AND(H769&gt;='Intersection Mileposts'!$F$26,H769&lt;='Intersection Mileposts'!$G$26),"Y",IF(AND(H769&gt;='Intersection Mileposts'!$F$27,H769&lt;='Intersection Mileposts'!$G$27),"Y",IF(AND(H769&gt;='Intersection Mileposts'!$F$28,H769&lt;='Intersection Mileposts'!$G$28),"Y",IF(AND(H769&gt;='Intersection Mileposts'!$F$29,H769&lt;='Intersection Mileposts'!$G$29),"Y", IF(AND(H769&gt;='Intersection Mileposts'!$F$30,H769&lt;='Intersection Mileposts'!$G$30),"Y",IF(AND(H769&gt;='Intersection Mileposts'!$F$31,H769&lt;='Intersection Mileposts'!$G$31),"Y",IF(AND(H769&gt;='Intersection Mileposts'!$F$32,H769&lt;='Intersection Mileposts'!$G$32),"Y",IF(AND(H769&gt;='Intersection Mileposts'!$F$33,H769&lt;='Intersection Mileposts'!$G$33),"Y",IF(AND(H769&gt;='Intersection Mileposts'!$F$34,H769&lt;='Intersection Mileposts'!$G$34),"Y",IF(AND(H769&gt;='Intersection Mileposts'!$F$35,H769&lt;='Intersection Mileposts'!$G$35),"Y",IF(AND(H769&gt;='Intersection Mileposts'!$F$36,H769&lt;='Intersection Mileposts'!$G$36),"Y",IF(AND(H769&gt;='Intersection Mileposts'!$F$37,H769&lt;='Intersection Mileposts'!$G$37),"Y",IF(AND(H769&gt;='Intersection Mileposts'!$F$38,H769&lt;='Intersection Mileposts'!$G$38),"Y",IF(AND(H769&gt;='Intersection Mileposts'!$F$39,H769&lt;='Intersection Mileposts'!$G$39),"Y","N"))))))))))))))))))))))))))))))))))))</f>
        <v/>
      </c>
    </row>
    <row r="770" spans="1:46" x14ac:dyDescent="0.35">
      <c r="A770" s="271"/>
      <c r="B770" s="269"/>
      <c r="C770" s="270"/>
      <c r="D770" s="270"/>
      <c r="E770" s="270"/>
      <c r="F770" s="270"/>
      <c r="G770" s="272"/>
      <c r="H770" s="273"/>
      <c r="I770" s="271"/>
      <c r="J770" s="268"/>
      <c r="K770" s="268"/>
      <c r="L770" s="274"/>
      <c r="M770" s="275"/>
      <c r="N770" s="276"/>
      <c r="P770" s="291" t="str">
        <f>IF(R770 = "", "", COUNT($R$4:R770))</f>
        <v/>
      </c>
      <c r="Q770" s="291" t="str">
        <f t="shared" si="89"/>
        <v/>
      </c>
      <c r="R770" s="292" t="str">
        <f t="shared" si="90"/>
        <v/>
      </c>
      <c r="S770" s="293" t="str">
        <f t="shared" si="92"/>
        <v/>
      </c>
      <c r="T770" s="294" t="str">
        <f t="shared" si="93"/>
        <v/>
      </c>
      <c r="U770" s="295" t="str">
        <f t="shared" si="94"/>
        <v/>
      </c>
      <c r="V770" s="296" t="str">
        <f t="shared" si="95"/>
        <v/>
      </c>
      <c r="W770" s="8"/>
      <c r="AR770" s="2" t="str">
        <f t="shared" si="96"/>
        <v/>
      </c>
      <c r="AS770" s="2" t="str">
        <f t="shared" si="91"/>
        <v/>
      </c>
      <c r="AT770" s="2" t="str">
        <f>IF(AR770="","",IF(AND(H770&gt;='Intersection Mileposts'!$F$5,H770&lt;='Intersection Mileposts'!$G$5),"Y",IF(AND(H770&gt;='Intersection Mileposts'!$F$6,H770&lt;='Intersection Mileposts'!$G$6),"Y",IF(AND(H770&gt;='Intersection Mileposts'!$F$7,H770&lt;='Intersection Mileposts'!$G$7),"Y",IF(AND(H770&gt;='Intersection Mileposts'!$F$8,H770&lt;='Intersection Mileposts'!$G$8),"Y",IF(AND(H770&gt;='Intersection Mileposts'!$F$9,H770&lt;='Intersection Mileposts'!$G$9),"Y",IF(AND(H770&gt;='Intersection Mileposts'!$F$10,H770&lt;='Intersection Mileposts'!$G$10),"Y",IF(AND(H770&gt;='Intersection Mileposts'!$F$11,H770&lt;='Intersection Mileposts'!$G$11),"Y",IF(AND(H770&gt;='Intersection Mileposts'!$F$12,H770&lt;='Intersection Mileposts'!$G$12),"Y",IF(AND(H770&gt;='Intersection Mileposts'!$F$13,H770&lt;='Intersection Mileposts'!$G$13),"Y",IF(AND(H770&gt;='Intersection Mileposts'!$F$14,H770&lt;='Intersection Mileposts'!$G$14),"Y",IF(AND(H770&gt;='Intersection Mileposts'!$F$15,H770&lt;='Intersection Mileposts'!$G$15),"Y",IF(AND(H770&gt;='Intersection Mileposts'!$F$16,H770&lt;='Intersection Mileposts'!$G$16),"Y",IF(AND(H770&gt;='Intersection Mileposts'!$F$17,H770&lt;='Intersection Mileposts'!$G$17),"Y",IF(AND(H770&gt;='Intersection Mileposts'!$F$18,H770&lt;='Intersection Mileposts'!$G$18),"Y",IF(AND(H770&gt;='Intersection Mileposts'!$F$19,H770&lt;='Intersection Mileposts'!$G$19),"Y",IF(AND(H770&gt;='Intersection Mileposts'!$F$20,H770&lt;='Intersection Mileposts'!$G$20),"Y",IF(AND(H770&gt;='Intersection Mileposts'!$F$21,H770&lt;='Intersection Mileposts'!$G$21),"Y",IF(AND(H770&gt;='Intersection Mileposts'!$F$22,H770&lt;='Intersection Mileposts'!$G$22),"Y",IF(AND(H770&gt;='Intersection Mileposts'!$F$23,H770&lt;='Intersection Mileposts'!$G$23),"Y",IF(AND(H770&gt;='Intersection Mileposts'!$F$24,H770&lt;='Intersection Mileposts'!$G$24),"Y",IF(AND(H770&gt;='Intersection Mileposts'!$F$25,H770&lt;='Intersection Mileposts'!$G$25),"Y",IF(AND(H770&gt;='Intersection Mileposts'!$F$26,H770&lt;='Intersection Mileposts'!$G$26),"Y",IF(AND(H770&gt;='Intersection Mileposts'!$F$27,H770&lt;='Intersection Mileposts'!$G$27),"Y",IF(AND(H770&gt;='Intersection Mileposts'!$F$28,H770&lt;='Intersection Mileposts'!$G$28),"Y",IF(AND(H770&gt;='Intersection Mileposts'!$F$29,H770&lt;='Intersection Mileposts'!$G$29),"Y", IF(AND(H770&gt;='Intersection Mileposts'!$F$30,H770&lt;='Intersection Mileposts'!$G$30),"Y",IF(AND(H770&gt;='Intersection Mileposts'!$F$31,H770&lt;='Intersection Mileposts'!$G$31),"Y",IF(AND(H770&gt;='Intersection Mileposts'!$F$32,H770&lt;='Intersection Mileposts'!$G$32),"Y",IF(AND(H770&gt;='Intersection Mileposts'!$F$33,H770&lt;='Intersection Mileposts'!$G$33),"Y",IF(AND(H770&gt;='Intersection Mileposts'!$F$34,H770&lt;='Intersection Mileposts'!$G$34),"Y",IF(AND(H770&gt;='Intersection Mileposts'!$F$35,H770&lt;='Intersection Mileposts'!$G$35),"Y",IF(AND(H770&gt;='Intersection Mileposts'!$F$36,H770&lt;='Intersection Mileposts'!$G$36),"Y",IF(AND(H770&gt;='Intersection Mileposts'!$F$37,H770&lt;='Intersection Mileposts'!$G$37),"Y",IF(AND(H770&gt;='Intersection Mileposts'!$F$38,H770&lt;='Intersection Mileposts'!$G$38),"Y",IF(AND(H770&gt;='Intersection Mileposts'!$F$39,H770&lt;='Intersection Mileposts'!$G$39),"Y","N"))))))))))))))))))))))))))))))))))))</f>
        <v/>
      </c>
    </row>
    <row r="771" spans="1:46" x14ac:dyDescent="0.35">
      <c r="A771" s="271"/>
      <c r="B771" s="269"/>
      <c r="C771" s="270"/>
      <c r="D771" s="270"/>
      <c r="E771" s="270"/>
      <c r="F771" s="270"/>
      <c r="G771" s="272"/>
      <c r="H771" s="273"/>
      <c r="I771" s="271"/>
      <c r="J771" s="268"/>
      <c r="K771" s="268"/>
      <c r="L771" s="274"/>
      <c r="M771" s="275"/>
      <c r="N771" s="276"/>
      <c r="P771" s="291" t="str">
        <f>IF(R771 = "", "", COUNT($R$4:R771))</f>
        <v/>
      </c>
      <c r="Q771" s="291" t="str">
        <f t="shared" si="89"/>
        <v/>
      </c>
      <c r="R771" s="292" t="str">
        <f t="shared" si="90"/>
        <v/>
      </c>
      <c r="S771" s="293" t="str">
        <f t="shared" si="92"/>
        <v/>
      </c>
      <c r="T771" s="294" t="str">
        <f t="shared" si="93"/>
        <v/>
      </c>
      <c r="U771" s="295" t="str">
        <f t="shared" si="94"/>
        <v/>
      </c>
      <c r="V771" s="296" t="str">
        <f t="shared" si="95"/>
        <v/>
      </c>
      <c r="W771" s="8"/>
      <c r="AR771" s="2" t="str">
        <f t="shared" si="96"/>
        <v/>
      </c>
      <c r="AS771" s="2" t="str">
        <f t="shared" si="91"/>
        <v/>
      </c>
      <c r="AT771" s="2" t="str">
        <f>IF(AR771="","",IF(AND(H771&gt;='Intersection Mileposts'!$F$5,H771&lt;='Intersection Mileposts'!$G$5),"Y",IF(AND(H771&gt;='Intersection Mileposts'!$F$6,H771&lt;='Intersection Mileposts'!$G$6),"Y",IF(AND(H771&gt;='Intersection Mileposts'!$F$7,H771&lt;='Intersection Mileposts'!$G$7),"Y",IF(AND(H771&gt;='Intersection Mileposts'!$F$8,H771&lt;='Intersection Mileposts'!$G$8),"Y",IF(AND(H771&gt;='Intersection Mileposts'!$F$9,H771&lt;='Intersection Mileposts'!$G$9),"Y",IF(AND(H771&gt;='Intersection Mileposts'!$F$10,H771&lt;='Intersection Mileposts'!$G$10),"Y",IF(AND(H771&gt;='Intersection Mileposts'!$F$11,H771&lt;='Intersection Mileposts'!$G$11),"Y",IF(AND(H771&gt;='Intersection Mileposts'!$F$12,H771&lt;='Intersection Mileposts'!$G$12),"Y",IF(AND(H771&gt;='Intersection Mileposts'!$F$13,H771&lt;='Intersection Mileposts'!$G$13),"Y",IF(AND(H771&gt;='Intersection Mileposts'!$F$14,H771&lt;='Intersection Mileposts'!$G$14),"Y",IF(AND(H771&gt;='Intersection Mileposts'!$F$15,H771&lt;='Intersection Mileposts'!$G$15),"Y",IF(AND(H771&gt;='Intersection Mileposts'!$F$16,H771&lt;='Intersection Mileposts'!$G$16),"Y",IF(AND(H771&gt;='Intersection Mileposts'!$F$17,H771&lt;='Intersection Mileposts'!$G$17),"Y",IF(AND(H771&gt;='Intersection Mileposts'!$F$18,H771&lt;='Intersection Mileposts'!$G$18),"Y",IF(AND(H771&gt;='Intersection Mileposts'!$F$19,H771&lt;='Intersection Mileposts'!$G$19),"Y",IF(AND(H771&gt;='Intersection Mileposts'!$F$20,H771&lt;='Intersection Mileposts'!$G$20),"Y",IF(AND(H771&gt;='Intersection Mileposts'!$F$21,H771&lt;='Intersection Mileposts'!$G$21),"Y",IF(AND(H771&gt;='Intersection Mileposts'!$F$22,H771&lt;='Intersection Mileposts'!$G$22),"Y",IF(AND(H771&gt;='Intersection Mileposts'!$F$23,H771&lt;='Intersection Mileposts'!$G$23),"Y",IF(AND(H771&gt;='Intersection Mileposts'!$F$24,H771&lt;='Intersection Mileposts'!$G$24),"Y",IF(AND(H771&gt;='Intersection Mileposts'!$F$25,H771&lt;='Intersection Mileposts'!$G$25),"Y",IF(AND(H771&gt;='Intersection Mileposts'!$F$26,H771&lt;='Intersection Mileposts'!$G$26),"Y",IF(AND(H771&gt;='Intersection Mileposts'!$F$27,H771&lt;='Intersection Mileposts'!$G$27),"Y",IF(AND(H771&gt;='Intersection Mileposts'!$F$28,H771&lt;='Intersection Mileposts'!$G$28),"Y",IF(AND(H771&gt;='Intersection Mileposts'!$F$29,H771&lt;='Intersection Mileposts'!$G$29),"Y", IF(AND(H771&gt;='Intersection Mileposts'!$F$30,H771&lt;='Intersection Mileposts'!$G$30),"Y",IF(AND(H771&gt;='Intersection Mileposts'!$F$31,H771&lt;='Intersection Mileposts'!$G$31),"Y",IF(AND(H771&gt;='Intersection Mileposts'!$F$32,H771&lt;='Intersection Mileposts'!$G$32),"Y",IF(AND(H771&gt;='Intersection Mileposts'!$F$33,H771&lt;='Intersection Mileposts'!$G$33),"Y",IF(AND(H771&gt;='Intersection Mileposts'!$F$34,H771&lt;='Intersection Mileposts'!$G$34),"Y",IF(AND(H771&gt;='Intersection Mileposts'!$F$35,H771&lt;='Intersection Mileposts'!$G$35),"Y",IF(AND(H771&gt;='Intersection Mileposts'!$F$36,H771&lt;='Intersection Mileposts'!$G$36),"Y",IF(AND(H771&gt;='Intersection Mileposts'!$F$37,H771&lt;='Intersection Mileposts'!$G$37),"Y",IF(AND(H771&gt;='Intersection Mileposts'!$F$38,H771&lt;='Intersection Mileposts'!$G$38),"Y",IF(AND(H771&gt;='Intersection Mileposts'!$F$39,H771&lt;='Intersection Mileposts'!$G$39),"Y","N"))))))))))))))))))))))))))))))))))))</f>
        <v/>
      </c>
    </row>
    <row r="772" spans="1:46" x14ac:dyDescent="0.35">
      <c r="A772" s="271"/>
      <c r="B772" s="269"/>
      <c r="C772" s="270"/>
      <c r="D772" s="270"/>
      <c r="E772" s="270"/>
      <c r="F772" s="270"/>
      <c r="G772" s="272"/>
      <c r="H772" s="273"/>
      <c r="I772" s="271"/>
      <c r="J772" s="268"/>
      <c r="K772" s="268"/>
      <c r="L772" s="274"/>
      <c r="M772" s="275"/>
      <c r="N772" s="276"/>
      <c r="P772" s="291" t="str">
        <f>IF(R772 = "", "", COUNT($R$4:R772))</f>
        <v/>
      </c>
      <c r="Q772" s="291" t="str">
        <f t="shared" ref="Q772:Q835" si="97">IF(B772="", "", YEAR(B772))</f>
        <v/>
      </c>
      <c r="R772" s="292" t="str">
        <f t="shared" ref="R772:R835" si="98">IF(A772="", "", IF(G772="",1,IF(G772="O",1,IF(G772="C",8.4,IF(G772="B",8.4,IF(G772="A",76.8,IF(G772="K",76.8,"ERR")))))))</f>
        <v/>
      </c>
      <c r="S772" s="293" t="str">
        <f t="shared" si="92"/>
        <v/>
      </c>
      <c r="T772" s="294" t="str">
        <f t="shared" si="93"/>
        <v/>
      </c>
      <c r="U772" s="295" t="str">
        <f t="shared" si="94"/>
        <v/>
      </c>
      <c r="V772" s="296" t="str">
        <f t="shared" si="95"/>
        <v/>
      </c>
      <c r="W772" s="8"/>
      <c r="AR772" s="2" t="str">
        <f t="shared" si="96"/>
        <v/>
      </c>
      <c r="AS772" s="2" t="str">
        <f t="shared" ref="AS772:AS835" si="99">IF(OR(M772="Y",N772="Y"),"Y","")</f>
        <v/>
      </c>
      <c r="AT772" s="2" t="str">
        <f>IF(AR772="","",IF(AND(H772&gt;='Intersection Mileposts'!$F$5,H772&lt;='Intersection Mileposts'!$G$5),"Y",IF(AND(H772&gt;='Intersection Mileposts'!$F$6,H772&lt;='Intersection Mileposts'!$G$6),"Y",IF(AND(H772&gt;='Intersection Mileposts'!$F$7,H772&lt;='Intersection Mileposts'!$G$7),"Y",IF(AND(H772&gt;='Intersection Mileposts'!$F$8,H772&lt;='Intersection Mileposts'!$G$8),"Y",IF(AND(H772&gt;='Intersection Mileposts'!$F$9,H772&lt;='Intersection Mileposts'!$G$9),"Y",IF(AND(H772&gt;='Intersection Mileposts'!$F$10,H772&lt;='Intersection Mileposts'!$G$10),"Y",IF(AND(H772&gt;='Intersection Mileposts'!$F$11,H772&lt;='Intersection Mileposts'!$G$11),"Y",IF(AND(H772&gt;='Intersection Mileposts'!$F$12,H772&lt;='Intersection Mileposts'!$G$12),"Y",IF(AND(H772&gt;='Intersection Mileposts'!$F$13,H772&lt;='Intersection Mileposts'!$G$13),"Y",IF(AND(H772&gt;='Intersection Mileposts'!$F$14,H772&lt;='Intersection Mileposts'!$G$14),"Y",IF(AND(H772&gt;='Intersection Mileposts'!$F$15,H772&lt;='Intersection Mileposts'!$G$15),"Y",IF(AND(H772&gt;='Intersection Mileposts'!$F$16,H772&lt;='Intersection Mileposts'!$G$16),"Y",IF(AND(H772&gt;='Intersection Mileposts'!$F$17,H772&lt;='Intersection Mileposts'!$G$17),"Y",IF(AND(H772&gt;='Intersection Mileposts'!$F$18,H772&lt;='Intersection Mileposts'!$G$18),"Y",IF(AND(H772&gt;='Intersection Mileposts'!$F$19,H772&lt;='Intersection Mileposts'!$G$19),"Y",IF(AND(H772&gt;='Intersection Mileposts'!$F$20,H772&lt;='Intersection Mileposts'!$G$20),"Y",IF(AND(H772&gt;='Intersection Mileposts'!$F$21,H772&lt;='Intersection Mileposts'!$G$21),"Y",IF(AND(H772&gt;='Intersection Mileposts'!$F$22,H772&lt;='Intersection Mileposts'!$G$22),"Y",IF(AND(H772&gt;='Intersection Mileposts'!$F$23,H772&lt;='Intersection Mileposts'!$G$23),"Y",IF(AND(H772&gt;='Intersection Mileposts'!$F$24,H772&lt;='Intersection Mileposts'!$G$24),"Y",IF(AND(H772&gt;='Intersection Mileposts'!$F$25,H772&lt;='Intersection Mileposts'!$G$25),"Y",IF(AND(H772&gt;='Intersection Mileposts'!$F$26,H772&lt;='Intersection Mileposts'!$G$26),"Y",IF(AND(H772&gt;='Intersection Mileposts'!$F$27,H772&lt;='Intersection Mileposts'!$G$27),"Y",IF(AND(H772&gt;='Intersection Mileposts'!$F$28,H772&lt;='Intersection Mileposts'!$G$28),"Y",IF(AND(H772&gt;='Intersection Mileposts'!$F$29,H772&lt;='Intersection Mileposts'!$G$29),"Y", IF(AND(H772&gt;='Intersection Mileposts'!$F$30,H772&lt;='Intersection Mileposts'!$G$30),"Y",IF(AND(H772&gt;='Intersection Mileposts'!$F$31,H772&lt;='Intersection Mileposts'!$G$31),"Y",IF(AND(H772&gt;='Intersection Mileposts'!$F$32,H772&lt;='Intersection Mileposts'!$G$32),"Y",IF(AND(H772&gt;='Intersection Mileposts'!$F$33,H772&lt;='Intersection Mileposts'!$G$33),"Y",IF(AND(H772&gt;='Intersection Mileposts'!$F$34,H772&lt;='Intersection Mileposts'!$G$34),"Y",IF(AND(H772&gt;='Intersection Mileposts'!$F$35,H772&lt;='Intersection Mileposts'!$G$35),"Y",IF(AND(H772&gt;='Intersection Mileposts'!$F$36,H772&lt;='Intersection Mileposts'!$G$36),"Y",IF(AND(H772&gt;='Intersection Mileposts'!$F$37,H772&lt;='Intersection Mileposts'!$G$37),"Y",IF(AND(H772&gt;='Intersection Mileposts'!$F$38,H772&lt;='Intersection Mileposts'!$G$38),"Y",IF(AND(H772&gt;='Intersection Mileposts'!$F$39,H772&lt;='Intersection Mileposts'!$G$39),"Y","N"))))))))))))))))))))))))))))))))))))</f>
        <v/>
      </c>
    </row>
    <row r="773" spans="1:46" x14ac:dyDescent="0.35">
      <c r="A773" s="271"/>
      <c r="B773" s="269"/>
      <c r="C773" s="270"/>
      <c r="D773" s="270"/>
      <c r="E773" s="270"/>
      <c r="F773" s="270"/>
      <c r="G773" s="272"/>
      <c r="H773" s="273"/>
      <c r="I773" s="271"/>
      <c r="J773" s="268"/>
      <c r="K773" s="268"/>
      <c r="L773" s="274"/>
      <c r="M773" s="275"/>
      <c r="N773" s="276"/>
      <c r="P773" s="291" t="str">
        <f>IF(R773 = "", "", COUNT($R$4:R773))</f>
        <v/>
      </c>
      <c r="Q773" s="291" t="str">
        <f t="shared" si="97"/>
        <v/>
      </c>
      <c r="R773" s="292" t="str">
        <f t="shared" si="98"/>
        <v/>
      </c>
      <c r="S773" s="293" t="str">
        <f t="shared" ref="S773:S836" si="100">IF(M773&lt;&gt;"",R773,"")</f>
        <v/>
      </c>
      <c r="T773" s="294" t="str">
        <f t="shared" ref="T773:T836" si="101">IF(IF(M773&lt;&gt;"",G773,"")=0, "O", IF(M773&lt;&gt;"",G773,""))</f>
        <v/>
      </c>
      <c r="U773" s="295" t="str">
        <f t="shared" ref="U773:U836" si="102">IF(N773&lt;&gt;"",R773,"")</f>
        <v/>
      </c>
      <c r="V773" s="296" t="str">
        <f t="shared" ref="V773:V836" si="103">IF(IF(N773&lt;&gt;"",G773,"")=0, "O", IF(N773&lt;&gt;"",G773,""))</f>
        <v/>
      </c>
      <c r="W773" s="8"/>
      <c r="AR773" s="2" t="str">
        <f t="shared" ref="AR773:AR836" si="104">IF(P773&gt;0, P773, "")</f>
        <v/>
      </c>
      <c r="AS773" s="2" t="str">
        <f t="shared" si="99"/>
        <v/>
      </c>
      <c r="AT773" s="2" t="str">
        <f>IF(AR773="","",IF(AND(H773&gt;='Intersection Mileposts'!$F$5,H773&lt;='Intersection Mileposts'!$G$5),"Y",IF(AND(H773&gt;='Intersection Mileposts'!$F$6,H773&lt;='Intersection Mileposts'!$G$6),"Y",IF(AND(H773&gt;='Intersection Mileposts'!$F$7,H773&lt;='Intersection Mileposts'!$G$7),"Y",IF(AND(H773&gt;='Intersection Mileposts'!$F$8,H773&lt;='Intersection Mileposts'!$G$8),"Y",IF(AND(H773&gt;='Intersection Mileposts'!$F$9,H773&lt;='Intersection Mileposts'!$G$9),"Y",IF(AND(H773&gt;='Intersection Mileposts'!$F$10,H773&lt;='Intersection Mileposts'!$G$10),"Y",IF(AND(H773&gt;='Intersection Mileposts'!$F$11,H773&lt;='Intersection Mileposts'!$G$11),"Y",IF(AND(H773&gt;='Intersection Mileposts'!$F$12,H773&lt;='Intersection Mileposts'!$G$12),"Y",IF(AND(H773&gt;='Intersection Mileposts'!$F$13,H773&lt;='Intersection Mileposts'!$G$13),"Y",IF(AND(H773&gt;='Intersection Mileposts'!$F$14,H773&lt;='Intersection Mileposts'!$G$14),"Y",IF(AND(H773&gt;='Intersection Mileposts'!$F$15,H773&lt;='Intersection Mileposts'!$G$15),"Y",IF(AND(H773&gt;='Intersection Mileposts'!$F$16,H773&lt;='Intersection Mileposts'!$G$16),"Y",IF(AND(H773&gt;='Intersection Mileposts'!$F$17,H773&lt;='Intersection Mileposts'!$G$17),"Y",IF(AND(H773&gt;='Intersection Mileposts'!$F$18,H773&lt;='Intersection Mileposts'!$G$18),"Y",IF(AND(H773&gt;='Intersection Mileposts'!$F$19,H773&lt;='Intersection Mileposts'!$G$19),"Y",IF(AND(H773&gt;='Intersection Mileposts'!$F$20,H773&lt;='Intersection Mileposts'!$G$20),"Y",IF(AND(H773&gt;='Intersection Mileposts'!$F$21,H773&lt;='Intersection Mileposts'!$G$21),"Y",IF(AND(H773&gt;='Intersection Mileposts'!$F$22,H773&lt;='Intersection Mileposts'!$G$22),"Y",IF(AND(H773&gt;='Intersection Mileposts'!$F$23,H773&lt;='Intersection Mileposts'!$G$23),"Y",IF(AND(H773&gt;='Intersection Mileposts'!$F$24,H773&lt;='Intersection Mileposts'!$G$24),"Y",IF(AND(H773&gt;='Intersection Mileposts'!$F$25,H773&lt;='Intersection Mileposts'!$G$25),"Y",IF(AND(H773&gt;='Intersection Mileposts'!$F$26,H773&lt;='Intersection Mileposts'!$G$26),"Y",IF(AND(H773&gt;='Intersection Mileposts'!$F$27,H773&lt;='Intersection Mileposts'!$G$27),"Y",IF(AND(H773&gt;='Intersection Mileposts'!$F$28,H773&lt;='Intersection Mileposts'!$G$28),"Y",IF(AND(H773&gt;='Intersection Mileposts'!$F$29,H773&lt;='Intersection Mileposts'!$G$29),"Y", IF(AND(H773&gt;='Intersection Mileposts'!$F$30,H773&lt;='Intersection Mileposts'!$G$30),"Y",IF(AND(H773&gt;='Intersection Mileposts'!$F$31,H773&lt;='Intersection Mileposts'!$G$31),"Y",IF(AND(H773&gt;='Intersection Mileposts'!$F$32,H773&lt;='Intersection Mileposts'!$G$32),"Y",IF(AND(H773&gt;='Intersection Mileposts'!$F$33,H773&lt;='Intersection Mileposts'!$G$33),"Y",IF(AND(H773&gt;='Intersection Mileposts'!$F$34,H773&lt;='Intersection Mileposts'!$G$34),"Y",IF(AND(H773&gt;='Intersection Mileposts'!$F$35,H773&lt;='Intersection Mileposts'!$G$35),"Y",IF(AND(H773&gt;='Intersection Mileposts'!$F$36,H773&lt;='Intersection Mileposts'!$G$36),"Y",IF(AND(H773&gt;='Intersection Mileposts'!$F$37,H773&lt;='Intersection Mileposts'!$G$37),"Y",IF(AND(H773&gt;='Intersection Mileposts'!$F$38,H773&lt;='Intersection Mileposts'!$G$38),"Y",IF(AND(H773&gt;='Intersection Mileposts'!$F$39,H773&lt;='Intersection Mileposts'!$G$39),"Y","N"))))))))))))))))))))))))))))))))))))</f>
        <v/>
      </c>
    </row>
    <row r="774" spans="1:46" x14ac:dyDescent="0.35">
      <c r="A774" s="271"/>
      <c r="B774" s="269"/>
      <c r="C774" s="270"/>
      <c r="D774" s="270"/>
      <c r="E774" s="270"/>
      <c r="F774" s="270"/>
      <c r="G774" s="272"/>
      <c r="H774" s="273"/>
      <c r="I774" s="271"/>
      <c r="J774" s="268"/>
      <c r="K774" s="268"/>
      <c r="L774" s="274"/>
      <c r="M774" s="275"/>
      <c r="N774" s="276"/>
      <c r="P774" s="291" t="str">
        <f>IF(R774 = "", "", COUNT($R$4:R774))</f>
        <v/>
      </c>
      <c r="Q774" s="291" t="str">
        <f t="shared" si="97"/>
        <v/>
      </c>
      <c r="R774" s="292" t="str">
        <f t="shared" si="98"/>
        <v/>
      </c>
      <c r="S774" s="293" t="str">
        <f t="shared" si="100"/>
        <v/>
      </c>
      <c r="T774" s="294" t="str">
        <f t="shared" si="101"/>
        <v/>
      </c>
      <c r="U774" s="295" t="str">
        <f t="shared" si="102"/>
        <v/>
      </c>
      <c r="V774" s="296" t="str">
        <f t="shared" si="103"/>
        <v/>
      </c>
      <c r="W774" s="8"/>
      <c r="AR774" s="2" t="str">
        <f t="shared" si="104"/>
        <v/>
      </c>
      <c r="AS774" s="2" t="str">
        <f t="shared" si="99"/>
        <v/>
      </c>
      <c r="AT774" s="2" t="str">
        <f>IF(AR774="","",IF(AND(H774&gt;='Intersection Mileposts'!$F$5,H774&lt;='Intersection Mileposts'!$G$5),"Y",IF(AND(H774&gt;='Intersection Mileposts'!$F$6,H774&lt;='Intersection Mileposts'!$G$6),"Y",IF(AND(H774&gt;='Intersection Mileposts'!$F$7,H774&lt;='Intersection Mileposts'!$G$7),"Y",IF(AND(H774&gt;='Intersection Mileposts'!$F$8,H774&lt;='Intersection Mileposts'!$G$8),"Y",IF(AND(H774&gt;='Intersection Mileposts'!$F$9,H774&lt;='Intersection Mileposts'!$G$9),"Y",IF(AND(H774&gt;='Intersection Mileposts'!$F$10,H774&lt;='Intersection Mileposts'!$G$10),"Y",IF(AND(H774&gt;='Intersection Mileposts'!$F$11,H774&lt;='Intersection Mileposts'!$G$11),"Y",IF(AND(H774&gt;='Intersection Mileposts'!$F$12,H774&lt;='Intersection Mileposts'!$G$12),"Y",IF(AND(H774&gt;='Intersection Mileposts'!$F$13,H774&lt;='Intersection Mileposts'!$G$13),"Y",IF(AND(H774&gt;='Intersection Mileposts'!$F$14,H774&lt;='Intersection Mileposts'!$G$14),"Y",IF(AND(H774&gt;='Intersection Mileposts'!$F$15,H774&lt;='Intersection Mileposts'!$G$15),"Y",IF(AND(H774&gt;='Intersection Mileposts'!$F$16,H774&lt;='Intersection Mileposts'!$G$16),"Y",IF(AND(H774&gt;='Intersection Mileposts'!$F$17,H774&lt;='Intersection Mileposts'!$G$17),"Y",IF(AND(H774&gt;='Intersection Mileposts'!$F$18,H774&lt;='Intersection Mileposts'!$G$18),"Y",IF(AND(H774&gt;='Intersection Mileposts'!$F$19,H774&lt;='Intersection Mileposts'!$G$19),"Y",IF(AND(H774&gt;='Intersection Mileposts'!$F$20,H774&lt;='Intersection Mileposts'!$G$20),"Y",IF(AND(H774&gt;='Intersection Mileposts'!$F$21,H774&lt;='Intersection Mileposts'!$G$21),"Y",IF(AND(H774&gt;='Intersection Mileposts'!$F$22,H774&lt;='Intersection Mileposts'!$G$22),"Y",IF(AND(H774&gt;='Intersection Mileposts'!$F$23,H774&lt;='Intersection Mileposts'!$G$23),"Y",IF(AND(H774&gt;='Intersection Mileposts'!$F$24,H774&lt;='Intersection Mileposts'!$G$24),"Y",IF(AND(H774&gt;='Intersection Mileposts'!$F$25,H774&lt;='Intersection Mileposts'!$G$25),"Y",IF(AND(H774&gt;='Intersection Mileposts'!$F$26,H774&lt;='Intersection Mileposts'!$G$26),"Y",IF(AND(H774&gt;='Intersection Mileposts'!$F$27,H774&lt;='Intersection Mileposts'!$G$27),"Y",IF(AND(H774&gt;='Intersection Mileposts'!$F$28,H774&lt;='Intersection Mileposts'!$G$28),"Y",IF(AND(H774&gt;='Intersection Mileposts'!$F$29,H774&lt;='Intersection Mileposts'!$G$29),"Y", IF(AND(H774&gt;='Intersection Mileposts'!$F$30,H774&lt;='Intersection Mileposts'!$G$30),"Y",IF(AND(H774&gt;='Intersection Mileposts'!$F$31,H774&lt;='Intersection Mileposts'!$G$31),"Y",IF(AND(H774&gt;='Intersection Mileposts'!$F$32,H774&lt;='Intersection Mileposts'!$G$32),"Y",IF(AND(H774&gt;='Intersection Mileposts'!$F$33,H774&lt;='Intersection Mileposts'!$G$33),"Y",IF(AND(H774&gt;='Intersection Mileposts'!$F$34,H774&lt;='Intersection Mileposts'!$G$34),"Y",IF(AND(H774&gt;='Intersection Mileposts'!$F$35,H774&lt;='Intersection Mileposts'!$G$35),"Y",IF(AND(H774&gt;='Intersection Mileposts'!$F$36,H774&lt;='Intersection Mileposts'!$G$36),"Y",IF(AND(H774&gt;='Intersection Mileposts'!$F$37,H774&lt;='Intersection Mileposts'!$G$37),"Y",IF(AND(H774&gt;='Intersection Mileposts'!$F$38,H774&lt;='Intersection Mileposts'!$G$38),"Y",IF(AND(H774&gt;='Intersection Mileposts'!$F$39,H774&lt;='Intersection Mileposts'!$G$39),"Y","N"))))))))))))))))))))))))))))))))))))</f>
        <v/>
      </c>
    </row>
    <row r="775" spans="1:46" x14ac:dyDescent="0.35">
      <c r="A775" s="271"/>
      <c r="B775" s="269"/>
      <c r="C775" s="270"/>
      <c r="D775" s="270"/>
      <c r="E775" s="270"/>
      <c r="F775" s="270"/>
      <c r="G775" s="272"/>
      <c r="H775" s="273"/>
      <c r="I775" s="271"/>
      <c r="J775" s="268"/>
      <c r="K775" s="268"/>
      <c r="L775" s="274"/>
      <c r="M775" s="275"/>
      <c r="N775" s="276"/>
      <c r="P775" s="291" t="str">
        <f>IF(R775 = "", "", COUNT($R$4:R775))</f>
        <v/>
      </c>
      <c r="Q775" s="291" t="str">
        <f t="shared" si="97"/>
        <v/>
      </c>
      <c r="R775" s="292" t="str">
        <f t="shared" si="98"/>
        <v/>
      </c>
      <c r="S775" s="293" t="str">
        <f t="shared" si="100"/>
        <v/>
      </c>
      <c r="T775" s="294" t="str">
        <f t="shared" si="101"/>
        <v/>
      </c>
      <c r="U775" s="295" t="str">
        <f t="shared" si="102"/>
        <v/>
      </c>
      <c r="V775" s="296" t="str">
        <f t="shared" si="103"/>
        <v/>
      </c>
      <c r="W775" s="8"/>
      <c r="AR775" s="2" t="str">
        <f t="shared" si="104"/>
        <v/>
      </c>
      <c r="AS775" s="2" t="str">
        <f t="shared" si="99"/>
        <v/>
      </c>
      <c r="AT775" s="2" t="str">
        <f>IF(AR775="","",IF(AND(H775&gt;='Intersection Mileposts'!$F$5,H775&lt;='Intersection Mileposts'!$G$5),"Y",IF(AND(H775&gt;='Intersection Mileposts'!$F$6,H775&lt;='Intersection Mileposts'!$G$6),"Y",IF(AND(H775&gt;='Intersection Mileposts'!$F$7,H775&lt;='Intersection Mileposts'!$G$7),"Y",IF(AND(H775&gt;='Intersection Mileposts'!$F$8,H775&lt;='Intersection Mileposts'!$G$8),"Y",IF(AND(H775&gt;='Intersection Mileposts'!$F$9,H775&lt;='Intersection Mileposts'!$G$9),"Y",IF(AND(H775&gt;='Intersection Mileposts'!$F$10,H775&lt;='Intersection Mileposts'!$G$10),"Y",IF(AND(H775&gt;='Intersection Mileposts'!$F$11,H775&lt;='Intersection Mileposts'!$G$11),"Y",IF(AND(H775&gt;='Intersection Mileposts'!$F$12,H775&lt;='Intersection Mileposts'!$G$12),"Y",IF(AND(H775&gt;='Intersection Mileposts'!$F$13,H775&lt;='Intersection Mileposts'!$G$13),"Y",IF(AND(H775&gt;='Intersection Mileposts'!$F$14,H775&lt;='Intersection Mileposts'!$G$14),"Y",IF(AND(H775&gt;='Intersection Mileposts'!$F$15,H775&lt;='Intersection Mileposts'!$G$15),"Y",IF(AND(H775&gt;='Intersection Mileposts'!$F$16,H775&lt;='Intersection Mileposts'!$G$16),"Y",IF(AND(H775&gt;='Intersection Mileposts'!$F$17,H775&lt;='Intersection Mileposts'!$G$17),"Y",IF(AND(H775&gt;='Intersection Mileposts'!$F$18,H775&lt;='Intersection Mileposts'!$G$18),"Y",IF(AND(H775&gt;='Intersection Mileposts'!$F$19,H775&lt;='Intersection Mileposts'!$G$19),"Y",IF(AND(H775&gt;='Intersection Mileposts'!$F$20,H775&lt;='Intersection Mileposts'!$G$20),"Y",IF(AND(H775&gt;='Intersection Mileposts'!$F$21,H775&lt;='Intersection Mileposts'!$G$21),"Y",IF(AND(H775&gt;='Intersection Mileposts'!$F$22,H775&lt;='Intersection Mileposts'!$G$22),"Y",IF(AND(H775&gt;='Intersection Mileposts'!$F$23,H775&lt;='Intersection Mileposts'!$G$23),"Y",IF(AND(H775&gt;='Intersection Mileposts'!$F$24,H775&lt;='Intersection Mileposts'!$G$24),"Y",IF(AND(H775&gt;='Intersection Mileposts'!$F$25,H775&lt;='Intersection Mileposts'!$G$25),"Y",IF(AND(H775&gt;='Intersection Mileposts'!$F$26,H775&lt;='Intersection Mileposts'!$G$26),"Y",IF(AND(H775&gt;='Intersection Mileposts'!$F$27,H775&lt;='Intersection Mileposts'!$G$27),"Y",IF(AND(H775&gt;='Intersection Mileposts'!$F$28,H775&lt;='Intersection Mileposts'!$G$28),"Y",IF(AND(H775&gt;='Intersection Mileposts'!$F$29,H775&lt;='Intersection Mileposts'!$G$29),"Y", IF(AND(H775&gt;='Intersection Mileposts'!$F$30,H775&lt;='Intersection Mileposts'!$G$30),"Y",IF(AND(H775&gt;='Intersection Mileposts'!$F$31,H775&lt;='Intersection Mileposts'!$G$31),"Y",IF(AND(H775&gt;='Intersection Mileposts'!$F$32,H775&lt;='Intersection Mileposts'!$G$32),"Y",IF(AND(H775&gt;='Intersection Mileposts'!$F$33,H775&lt;='Intersection Mileposts'!$G$33),"Y",IF(AND(H775&gt;='Intersection Mileposts'!$F$34,H775&lt;='Intersection Mileposts'!$G$34),"Y",IF(AND(H775&gt;='Intersection Mileposts'!$F$35,H775&lt;='Intersection Mileposts'!$G$35),"Y",IF(AND(H775&gt;='Intersection Mileposts'!$F$36,H775&lt;='Intersection Mileposts'!$G$36),"Y",IF(AND(H775&gt;='Intersection Mileposts'!$F$37,H775&lt;='Intersection Mileposts'!$G$37),"Y",IF(AND(H775&gt;='Intersection Mileposts'!$F$38,H775&lt;='Intersection Mileposts'!$G$38),"Y",IF(AND(H775&gt;='Intersection Mileposts'!$F$39,H775&lt;='Intersection Mileposts'!$G$39),"Y","N"))))))))))))))))))))))))))))))))))))</f>
        <v/>
      </c>
    </row>
    <row r="776" spans="1:46" x14ac:dyDescent="0.35">
      <c r="A776" s="271"/>
      <c r="B776" s="269"/>
      <c r="C776" s="270"/>
      <c r="D776" s="270"/>
      <c r="E776" s="270"/>
      <c r="F776" s="270"/>
      <c r="G776" s="272"/>
      <c r="H776" s="273"/>
      <c r="I776" s="271"/>
      <c r="J776" s="268"/>
      <c r="K776" s="268"/>
      <c r="L776" s="274"/>
      <c r="M776" s="275"/>
      <c r="N776" s="276"/>
      <c r="P776" s="291" t="str">
        <f>IF(R776 = "", "", COUNT($R$4:R776))</f>
        <v/>
      </c>
      <c r="Q776" s="291" t="str">
        <f t="shared" si="97"/>
        <v/>
      </c>
      <c r="R776" s="292" t="str">
        <f t="shared" si="98"/>
        <v/>
      </c>
      <c r="S776" s="293" t="str">
        <f t="shared" si="100"/>
        <v/>
      </c>
      <c r="T776" s="294" t="str">
        <f t="shared" si="101"/>
        <v/>
      </c>
      <c r="U776" s="295" t="str">
        <f t="shared" si="102"/>
        <v/>
      </c>
      <c r="V776" s="296" t="str">
        <f t="shared" si="103"/>
        <v/>
      </c>
      <c r="W776" s="8"/>
      <c r="AR776" s="2" t="str">
        <f t="shared" si="104"/>
        <v/>
      </c>
      <c r="AS776" s="2" t="str">
        <f t="shared" si="99"/>
        <v/>
      </c>
      <c r="AT776" s="2" t="str">
        <f>IF(AR776="","",IF(AND(H776&gt;='Intersection Mileposts'!$F$5,H776&lt;='Intersection Mileposts'!$G$5),"Y",IF(AND(H776&gt;='Intersection Mileposts'!$F$6,H776&lt;='Intersection Mileposts'!$G$6),"Y",IF(AND(H776&gt;='Intersection Mileposts'!$F$7,H776&lt;='Intersection Mileposts'!$G$7),"Y",IF(AND(H776&gt;='Intersection Mileposts'!$F$8,H776&lt;='Intersection Mileposts'!$G$8),"Y",IF(AND(H776&gt;='Intersection Mileposts'!$F$9,H776&lt;='Intersection Mileposts'!$G$9),"Y",IF(AND(H776&gt;='Intersection Mileposts'!$F$10,H776&lt;='Intersection Mileposts'!$G$10),"Y",IF(AND(H776&gt;='Intersection Mileposts'!$F$11,H776&lt;='Intersection Mileposts'!$G$11),"Y",IF(AND(H776&gt;='Intersection Mileposts'!$F$12,H776&lt;='Intersection Mileposts'!$G$12),"Y",IF(AND(H776&gt;='Intersection Mileposts'!$F$13,H776&lt;='Intersection Mileposts'!$G$13),"Y",IF(AND(H776&gt;='Intersection Mileposts'!$F$14,H776&lt;='Intersection Mileposts'!$G$14),"Y",IF(AND(H776&gt;='Intersection Mileposts'!$F$15,H776&lt;='Intersection Mileposts'!$G$15),"Y",IF(AND(H776&gt;='Intersection Mileposts'!$F$16,H776&lt;='Intersection Mileposts'!$G$16),"Y",IF(AND(H776&gt;='Intersection Mileposts'!$F$17,H776&lt;='Intersection Mileposts'!$G$17),"Y",IF(AND(H776&gt;='Intersection Mileposts'!$F$18,H776&lt;='Intersection Mileposts'!$G$18),"Y",IF(AND(H776&gt;='Intersection Mileposts'!$F$19,H776&lt;='Intersection Mileposts'!$G$19),"Y",IF(AND(H776&gt;='Intersection Mileposts'!$F$20,H776&lt;='Intersection Mileposts'!$G$20),"Y",IF(AND(H776&gt;='Intersection Mileposts'!$F$21,H776&lt;='Intersection Mileposts'!$G$21),"Y",IF(AND(H776&gt;='Intersection Mileposts'!$F$22,H776&lt;='Intersection Mileposts'!$G$22),"Y",IF(AND(H776&gt;='Intersection Mileposts'!$F$23,H776&lt;='Intersection Mileposts'!$G$23),"Y",IF(AND(H776&gt;='Intersection Mileposts'!$F$24,H776&lt;='Intersection Mileposts'!$G$24),"Y",IF(AND(H776&gt;='Intersection Mileposts'!$F$25,H776&lt;='Intersection Mileposts'!$G$25),"Y",IF(AND(H776&gt;='Intersection Mileposts'!$F$26,H776&lt;='Intersection Mileposts'!$G$26),"Y",IF(AND(H776&gt;='Intersection Mileposts'!$F$27,H776&lt;='Intersection Mileposts'!$G$27),"Y",IF(AND(H776&gt;='Intersection Mileposts'!$F$28,H776&lt;='Intersection Mileposts'!$G$28),"Y",IF(AND(H776&gt;='Intersection Mileposts'!$F$29,H776&lt;='Intersection Mileposts'!$G$29),"Y", IF(AND(H776&gt;='Intersection Mileposts'!$F$30,H776&lt;='Intersection Mileposts'!$G$30),"Y",IF(AND(H776&gt;='Intersection Mileposts'!$F$31,H776&lt;='Intersection Mileposts'!$G$31),"Y",IF(AND(H776&gt;='Intersection Mileposts'!$F$32,H776&lt;='Intersection Mileposts'!$G$32),"Y",IF(AND(H776&gt;='Intersection Mileposts'!$F$33,H776&lt;='Intersection Mileposts'!$G$33),"Y",IF(AND(H776&gt;='Intersection Mileposts'!$F$34,H776&lt;='Intersection Mileposts'!$G$34),"Y",IF(AND(H776&gt;='Intersection Mileposts'!$F$35,H776&lt;='Intersection Mileposts'!$G$35),"Y",IF(AND(H776&gt;='Intersection Mileposts'!$F$36,H776&lt;='Intersection Mileposts'!$G$36),"Y",IF(AND(H776&gt;='Intersection Mileposts'!$F$37,H776&lt;='Intersection Mileposts'!$G$37),"Y",IF(AND(H776&gt;='Intersection Mileposts'!$F$38,H776&lt;='Intersection Mileposts'!$G$38),"Y",IF(AND(H776&gt;='Intersection Mileposts'!$F$39,H776&lt;='Intersection Mileposts'!$G$39),"Y","N"))))))))))))))))))))))))))))))))))))</f>
        <v/>
      </c>
    </row>
    <row r="777" spans="1:46" x14ac:dyDescent="0.35">
      <c r="A777" s="271"/>
      <c r="B777" s="269"/>
      <c r="C777" s="270"/>
      <c r="D777" s="270"/>
      <c r="E777" s="270"/>
      <c r="F777" s="270"/>
      <c r="G777" s="272"/>
      <c r="H777" s="273"/>
      <c r="I777" s="271"/>
      <c r="J777" s="268"/>
      <c r="K777" s="268"/>
      <c r="L777" s="274"/>
      <c r="M777" s="275"/>
      <c r="N777" s="276"/>
      <c r="P777" s="291" t="str">
        <f>IF(R777 = "", "", COUNT($R$4:R777))</f>
        <v/>
      </c>
      <c r="Q777" s="291" t="str">
        <f t="shared" si="97"/>
        <v/>
      </c>
      <c r="R777" s="292" t="str">
        <f t="shared" si="98"/>
        <v/>
      </c>
      <c r="S777" s="293" t="str">
        <f t="shared" si="100"/>
        <v/>
      </c>
      <c r="T777" s="294" t="str">
        <f t="shared" si="101"/>
        <v/>
      </c>
      <c r="U777" s="295" t="str">
        <f t="shared" si="102"/>
        <v/>
      </c>
      <c r="V777" s="296" t="str">
        <f t="shared" si="103"/>
        <v/>
      </c>
      <c r="W777" s="8"/>
      <c r="AR777" s="2" t="str">
        <f t="shared" si="104"/>
        <v/>
      </c>
      <c r="AS777" s="2" t="str">
        <f t="shared" si="99"/>
        <v/>
      </c>
      <c r="AT777" s="2" t="str">
        <f>IF(AR777="","",IF(AND(H777&gt;='Intersection Mileposts'!$F$5,H777&lt;='Intersection Mileposts'!$G$5),"Y",IF(AND(H777&gt;='Intersection Mileposts'!$F$6,H777&lt;='Intersection Mileposts'!$G$6),"Y",IF(AND(H777&gt;='Intersection Mileposts'!$F$7,H777&lt;='Intersection Mileposts'!$G$7),"Y",IF(AND(H777&gt;='Intersection Mileposts'!$F$8,H777&lt;='Intersection Mileposts'!$G$8),"Y",IF(AND(H777&gt;='Intersection Mileposts'!$F$9,H777&lt;='Intersection Mileposts'!$G$9),"Y",IF(AND(H777&gt;='Intersection Mileposts'!$F$10,H777&lt;='Intersection Mileposts'!$G$10),"Y",IF(AND(H777&gt;='Intersection Mileposts'!$F$11,H777&lt;='Intersection Mileposts'!$G$11),"Y",IF(AND(H777&gt;='Intersection Mileposts'!$F$12,H777&lt;='Intersection Mileposts'!$G$12),"Y",IF(AND(H777&gt;='Intersection Mileposts'!$F$13,H777&lt;='Intersection Mileposts'!$G$13),"Y",IF(AND(H777&gt;='Intersection Mileposts'!$F$14,H777&lt;='Intersection Mileposts'!$G$14),"Y",IF(AND(H777&gt;='Intersection Mileposts'!$F$15,H777&lt;='Intersection Mileposts'!$G$15),"Y",IF(AND(H777&gt;='Intersection Mileposts'!$F$16,H777&lt;='Intersection Mileposts'!$G$16),"Y",IF(AND(H777&gt;='Intersection Mileposts'!$F$17,H777&lt;='Intersection Mileposts'!$G$17),"Y",IF(AND(H777&gt;='Intersection Mileposts'!$F$18,H777&lt;='Intersection Mileposts'!$G$18),"Y",IF(AND(H777&gt;='Intersection Mileposts'!$F$19,H777&lt;='Intersection Mileposts'!$G$19),"Y",IF(AND(H777&gt;='Intersection Mileposts'!$F$20,H777&lt;='Intersection Mileposts'!$G$20),"Y",IF(AND(H777&gt;='Intersection Mileposts'!$F$21,H777&lt;='Intersection Mileposts'!$G$21),"Y",IF(AND(H777&gt;='Intersection Mileposts'!$F$22,H777&lt;='Intersection Mileposts'!$G$22),"Y",IF(AND(H777&gt;='Intersection Mileposts'!$F$23,H777&lt;='Intersection Mileposts'!$G$23),"Y",IF(AND(H777&gt;='Intersection Mileposts'!$F$24,H777&lt;='Intersection Mileposts'!$G$24),"Y",IF(AND(H777&gt;='Intersection Mileposts'!$F$25,H777&lt;='Intersection Mileposts'!$G$25),"Y",IF(AND(H777&gt;='Intersection Mileposts'!$F$26,H777&lt;='Intersection Mileposts'!$G$26),"Y",IF(AND(H777&gt;='Intersection Mileposts'!$F$27,H777&lt;='Intersection Mileposts'!$G$27),"Y",IF(AND(H777&gt;='Intersection Mileposts'!$F$28,H777&lt;='Intersection Mileposts'!$G$28),"Y",IF(AND(H777&gt;='Intersection Mileposts'!$F$29,H777&lt;='Intersection Mileposts'!$G$29),"Y", IF(AND(H777&gt;='Intersection Mileposts'!$F$30,H777&lt;='Intersection Mileposts'!$G$30),"Y",IF(AND(H777&gt;='Intersection Mileposts'!$F$31,H777&lt;='Intersection Mileposts'!$G$31),"Y",IF(AND(H777&gt;='Intersection Mileposts'!$F$32,H777&lt;='Intersection Mileposts'!$G$32),"Y",IF(AND(H777&gt;='Intersection Mileposts'!$F$33,H777&lt;='Intersection Mileposts'!$G$33),"Y",IF(AND(H777&gt;='Intersection Mileposts'!$F$34,H777&lt;='Intersection Mileposts'!$G$34),"Y",IF(AND(H777&gt;='Intersection Mileposts'!$F$35,H777&lt;='Intersection Mileposts'!$G$35),"Y",IF(AND(H777&gt;='Intersection Mileposts'!$F$36,H777&lt;='Intersection Mileposts'!$G$36),"Y",IF(AND(H777&gt;='Intersection Mileposts'!$F$37,H777&lt;='Intersection Mileposts'!$G$37),"Y",IF(AND(H777&gt;='Intersection Mileposts'!$F$38,H777&lt;='Intersection Mileposts'!$G$38),"Y",IF(AND(H777&gt;='Intersection Mileposts'!$F$39,H777&lt;='Intersection Mileposts'!$G$39),"Y","N"))))))))))))))))))))))))))))))))))))</f>
        <v/>
      </c>
    </row>
    <row r="778" spans="1:46" x14ac:dyDescent="0.35">
      <c r="A778" s="271"/>
      <c r="B778" s="269"/>
      <c r="C778" s="270"/>
      <c r="D778" s="270"/>
      <c r="E778" s="270"/>
      <c r="F778" s="270"/>
      <c r="G778" s="272"/>
      <c r="H778" s="273"/>
      <c r="I778" s="271"/>
      <c r="J778" s="268"/>
      <c r="K778" s="268"/>
      <c r="L778" s="274"/>
      <c r="M778" s="275"/>
      <c r="N778" s="276"/>
      <c r="P778" s="291" t="str">
        <f>IF(R778 = "", "", COUNT($R$4:R778))</f>
        <v/>
      </c>
      <c r="Q778" s="291" t="str">
        <f t="shared" si="97"/>
        <v/>
      </c>
      <c r="R778" s="292" t="str">
        <f t="shared" si="98"/>
        <v/>
      </c>
      <c r="S778" s="293" t="str">
        <f t="shared" si="100"/>
        <v/>
      </c>
      <c r="T778" s="294" t="str">
        <f t="shared" si="101"/>
        <v/>
      </c>
      <c r="U778" s="295" t="str">
        <f t="shared" si="102"/>
        <v/>
      </c>
      <c r="V778" s="296" t="str">
        <f t="shared" si="103"/>
        <v/>
      </c>
      <c r="W778" s="8"/>
      <c r="AR778" s="2" t="str">
        <f t="shared" si="104"/>
        <v/>
      </c>
      <c r="AS778" s="2" t="str">
        <f t="shared" si="99"/>
        <v/>
      </c>
      <c r="AT778" s="2" t="str">
        <f>IF(AR778="","",IF(AND(H778&gt;='Intersection Mileposts'!$F$5,H778&lt;='Intersection Mileposts'!$G$5),"Y",IF(AND(H778&gt;='Intersection Mileposts'!$F$6,H778&lt;='Intersection Mileposts'!$G$6),"Y",IF(AND(H778&gt;='Intersection Mileposts'!$F$7,H778&lt;='Intersection Mileposts'!$G$7),"Y",IF(AND(H778&gt;='Intersection Mileposts'!$F$8,H778&lt;='Intersection Mileposts'!$G$8),"Y",IF(AND(H778&gt;='Intersection Mileposts'!$F$9,H778&lt;='Intersection Mileposts'!$G$9),"Y",IF(AND(H778&gt;='Intersection Mileposts'!$F$10,H778&lt;='Intersection Mileposts'!$G$10),"Y",IF(AND(H778&gt;='Intersection Mileposts'!$F$11,H778&lt;='Intersection Mileposts'!$G$11),"Y",IF(AND(H778&gt;='Intersection Mileposts'!$F$12,H778&lt;='Intersection Mileposts'!$G$12),"Y",IF(AND(H778&gt;='Intersection Mileposts'!$F$13,H778&lt;='Intersection Mileposts'!$G$13),"Y",IF(AND(H778&gt;='Intersection Mileposts'!$F$14,H778&lt;='Intersection Mileposts'!$G$14),"Y",IF(AND(H778&gt;='Intersection Mileposts'!$F$15,H778&lt;='Intersection Mileposts'!$G$15),"Y",IF(AND(H778&gt;='Intersection Mileposts'!$F$16,H778&lt;='Intersection Mileposts'!$G$16),"Y",IF(AND(H778&gt;='Intersection Mileposts'!$F$17,H778&lt;='Intersection Mileposts'!$G$17),"Y",IF(AND(H778&gt;='Intersection Mileposts'!$F$18,H778&lt;='Intersection Mileposts'!$G$18),"Y",IF(AND(H778&gt;='Intersection Mileposts'!$F$19,H778&lt;='Intersection Mileposts'!$G$19),"Y",IF(AND(H778&gt;='Intersection Mileposts'!$F$20,H778&lt;='Intersection Mileposts'!$G$20),"Y",IF(AND(H778&gt;='Intersection Mileposts'!$F$21,H778&lt;='Intersection Mileposts'!$G$21),"Y",IF(AND(H778&gt;='Intersection Mileposts'!$F$22,H778&lt;='Intersection Mileposts'!$G$22),"Y",IF(AND(H778&gt;='Intersection Mileposts'!$F$23,H778&lt;='Intersection Mileposts'!$G$23),"Y",IF(AND(H778&gt;='Intersection Mileposts'!$F$24,H778&lt;='Intersection Mileposts'!$G$24),"Y",IF(AND(H778&gt;='Intersection Mileposts'!$F$25,H778&lt;='Intersection Mileposts'!$G$25),"Y",IF(AND(H778&gt;='Intersection Mileposts'!$F$26,H778&lt;='Intersection Mileposts'!$G$26),"Y",IF(AND(H778&gt;='Intersection Mileposts'!$F$27,H778&lt;='Intersection Mileposts'!$G$27),"Y",IF(AND(H778&gt;='Intersection Mileposts'!$F$28,H778&lt;='Intersection Mileposts'!$G$28),"Y",IF(AND(H778&gt;='Intersection Mileposts'!$F$29,H778&lt;='Intersection Mileposts'!$G$29),"Y", IF(AND(H778&gt;='Intersection Mileposts'!$F$30,H778&lt;='Intersection Mileposts'!$G$30),"Y",IF(AND(H778&gt;='Intersection Mileposts'!$F$31,H778&lt;='Intersection Mileposts'!$G$31),"Y",IF(AND(H778&gt;='Intersection Mileposts'!$F$32,H778&lt;='Intersection Mileposts'!$G$32),"Y",IF(AND(H778&gt;='Intersection Mileposts'!$F$33,H778&lt;='Intersection Mileposts'!$G$33),"Y",IF(AND(H778&gt;='Intersection Mileposts'!$F$34,H778&lt;='Intersection Mileposts'!$G$34),"Y",IF(AND(H778&gt;='Intersection Mileposts'!$F$35,H778&lt;='Intersection Mileposts'!$G$35),"Y",IF(AND(H778&gt;='Intersection Mileposts'!$F$36,H778&lt;='Intersection Mileposts'!$G$36),"Y",IF(AND(H778&gt;='Intersection Mileposts'!$F$37,H778&lt;='Intersection Mileposts'!$G$37),"Y",IF(AND(H778&gt;='Intersection Mileposts'!$F$38,H778&lt;='Intersection Mileposts'!$G$38),"Y",IF(AND(H778&gt;='Intersection Mileposts'!$F$39,H778&lt;='Intersection Mileposts'!$G$39),"Y","N"))))))))))))))))))))))))))))))))))))</f>
        <v/>
      </c>
    </row>
    <row r="779" spans="1:46" x14ac:dyDescent="0.35">
      <c r="A779" s="271"/>
      <c r="B779" s="269"/>
      <c r="C779" s="270"/>
      <c r="D779" s="270"/>
      <c r="E779" s="270"/>
      <c r="F779" s="270"/>
      <c r="G779" s="272"/>
      <c r="H779" s="273"/>
      <c r="I779" s="271"/>
      <c r="J779" s="268"/>
      <c r="K779" s="268"/>
      <c r="L779" s="274"/>
      <c r="M779" s="275"/>
      <c r="N779" s="276"/>
      <c r="P779" s="291" t="str">
        <f>IF(R779 = "", "", COUNT($R$4:R779))</f>
        <v/>
      </c>
      <c r="Q779" s="291" t="str">
        <f t="shared" si="97"/>
        <v/>
      </c>
      <c r="R779" s="292" t="str">
        <f t="shared" si="98"/>
        <v/>
      </c>
      <c r="S779" s="293" t="str">
        <f t="shared" si="100"/>
        <v/>
      </c>
      <c r="T779" s="294" t="str">
        <f t="shared" si="101"/>
        <v/>
      </c>
      <c r="U779" s="295" t="str">
        <f t="shared" si="102"/>
        <v/>
      </c>
      <c r="V779" s="296" t="str">
        <f t="shared" si="103"/>
        <v/>
      </c>
      <c r="W779" s="8"/>
      <c r="AR779" s="2" t="str">
        <f t="shared" si="104"/>
        <v/>
      </c>
      <c r="AS779" s="2" t="str">
        <f t="shared" si="99"/>
        <v/>
      </c>
      <c r="AT779" s="2" t="str">
        <f>IF(AR779="","",IF(AND(H779&gt;='Intersection Mileposts'!$F$5,H779&lt;='Intersection Mileposts'!$G$5),"Y",IF(AND(H779&gt;='Intersection Mileposts'!$F$6,H779&lt;='Intersection Mileposts'!$G$6),"Y",IF(AND(H779&gt;='Intersection Mileposts'!$F$7,H779&lt;='Intersection Mileposts'!$G$7),"Y",IF(AND(H779&gt;='Intersection Mileposts'!$F$8,H779&lt;='Intersection Mileposts'!$G$8),"Y",IF(AND(H779&gt;='Intersection Mileposts'!$F$9,H779&lt;='Intersection Mileposts'!$G$9),"Y",IF(AND(H779&gt;='Intersection Mileposts'!$F$10,H779&lt;='Intersection Mileposts'!$G$10),"Y",IF(AND(H779&gt;='Intersection Mileposts'!$F$11,H779&lt;='Intersection Mileposts'!$G$11),"Y",IF(AND(H779&gt;='Intersection Mileposts'!$F$12,H779&lt;='Intersection Mileposts'!$G$12),"Y",IF(AND(H779&gt;='Intersection Mileposts'!$F$13,H779&lt;='Intersection Mileposts'!$G$13),"Y",IF(AND(H779&gt;='Intersection Mileposts'!$F$14,H779&lt;='Intersection Mileposts'!$G$14),"Y",IF(AND(H779&gt;='Intersection Mileposts'!$F$15,H779&lt;='Intersection Mileposts'!$G$15),"Y",IF(AND(H779&gt;='Intersection Mileposts'!$F$16,H779&lt;='Intersection Mileposts'!$G$16),"Y",IF(AND(H779&gt;='Intersection Mileposts'!$F$17,H779&lt;='Intersection Mileposts'!$G$17),"Y",IF(AND(H779&gt;='Intersection Mileposts'!$F$18,H779&lt;='Intersection Mileposts'!$G$18),"Y",IF(AND(H779&gt;='Intersection Mileposts'!$F$19,H779&lt;='Intersection Mileposts'!$G$19),"Y",IF(AND(H779&gt;='Intersection Mileposts'!$F$20,H779&lt;='Intersection Mileposts'!$G$20),"Y",IF(AND(H779&gt;='Intersection Mileposts'!$F$21,H779&lt;='Intersection Mileposts'!$G$21),"Y",IF(AND(H779&gt;='Intersection Mileposts'!$F$22,H779&lt;='Intersection Mileposts'!$G$22),"Y",IF(AND(H779&gt;='Intersection Mileposts'!$F$23,H779&lt;='Intersection Mileposts'!$G$23),"Y",IF(AND(H779&gt;='Intersection Mileposts'!$F$24,H779&lt;='Intersection Mileposts'!$G$24),"Y",IF(AND(H779&gt;='Intersection Mileposts'!$F$25,H779&lt;='Intersection Mileposts'!$G$25),"Y",IF(AND(H779&gt;='Intersection Mileposts'!$F$26,H779&lt;='Intersection Mileposts'!$G$26),"Y",IF(AND(H779&gt;='Intersection Mileposts'!$F$27,H779&lt;='Intersection Mileposts'!$G$27),"Y",IF(AND(H779&gt;='Intersection Mileposts'!$F$28,H779&lt;='Intersection Mileposts'!$G$28),"Y",IF(AND(H779&gt;='Intersection Mileposts'!$F$29,H779&lt;='Intersection Mileposts'!$G$29),"Y", IF(AND(H779&gt;='Intersection Mileposts'!$F$30,H779&lt;='Intersection Mileposts'!$G$30),"Y",IF(AND(H779&gt;='Intersection Mileposts'!$F$31,H779&lt;='Intersection Mileposts'!$G$31),"Y",IF(AND(H779&gt;='Intersection Mileposts'!$F$32,H779&lt;='Intersection Mileposts'!$G$32),"Y",IF(AND(H779&gt;='Intersection Mileposts'!$F$33,H779&lt;='Intersection Mileposts'!$G$33),"Y",IF(AND(H779&gt;='Intersection Mileposts'!$F$34,H779&lt;='Intersection Mileposts'!$G$34),"Y",IF(AND(H779&gt;='Intersection Mileposts'!$F$35,H779&lt;='Intersection Mileposts'!$G$35),"Y",IF(AND(H779&gt;='Intersection Mileposts'!$F$36,H779&lt;='Intersection Mileposts'!$G$36),"Y",IF(AND(H779&gt;='Intersection Mileposts'!$F$37,H779&lt;='Intersection Mileposts'!$G$37),"Y",IF(AND(H779&gt;='Intersection Mileposts'!$F$38,H779&lt;='Intersection Mileposts'!$G$38),"Y",IF(AND(H779&gt;='Intersection Mileposts'!$F$39,H779&lt;='Intersection Mileposts'!$G$39),"Y","N"))))))))))))))))))))))))))))))))))))</f>
        <v/>
      </c>
    </row>
    <row r="780" spans="1:46" x14ac:dyDescent="0.35">
      <c r="A780" s="271"/>
      <c r="B780" s="269"/>
      <c r="C780" s="270"/>
      <c r="D780" s="270"/>
      <c r="E780" s="270"/>
      <c r="F780" s="270"/>
      <c r="G780" s="272"/>
      <c r="H780" s="273"/>
      <c r="I780" s="271"/>
      <c r="J780" s="268"/>
      <c r="K780" s="268"/>
      <c r="L780" s="274"/>
      <c r="M780" s="275"/>
      <c r="N780" s="276"/>
      <c r="P780" s="291" t="str">
        <f>IF(R780 = "", "", COUNT($R$4:R780))</f>
        <v/>
      </c>
      <c r="Q780" s="291" t="str">
        <f t="shared" si="97"/>
        <v/>
      </c>
      <c r="R780" s="292" t="str">
        <f t="shared" si="98"/>
        <v/>
      </c>
      <c r="S780" s="293" t="str">
        <f t="shared" si="100"/>
        <v/>
      </c>
      <c r="T780" s="294" t="str">
        <f t="shared" si="101"/>
        <v/>
      </c>
      <c r="U780" s="295" t="str">
        <f t="shared" si="102"/>
        <v/>
      </c>
      <c r="V780" s="296" t="str">
        <f t="shared" si="103"/>
        <v/>
      </c>
      <c r="W780" s="8"/>
      <c r="AR780" s="2" t="str">
        <f t="shared" si="104"/>
        <v/>
      </c>
      <c r="AS780" s="2" t="str">
        <f t="shared" si="99"/>
        <v/>
      </c>
      <c r="AT780" s="2" t="str">
        <f>IF(AR780="","",IF(AND(H780&gt;='Intersection Mileposts'!$F$5,H780&lt;='Intersection Mileposts'!$G$5),"Y",IF(AND(H780&gt;='Intersection Mileposts'!$F$6,H780&lt;='Intersection Mileposts'!$G$6),"Y",IF(AND(H780&gt;='Intersection Mileposts'!$F$7,H780&lt;='Intersection Mileposts'!$G$7),"Y",IF(AND(H780&gt;='Intersection Mileposts'!$F$8,H780&lt;='Intersection Mileposts'!$G$8),"Y",IF(AND(H780&gt;='Intersection Mileposts'!$F$9,H780&lt;='Intersection Mileposts'!$G$9),"Y",IF(AND(H780&gt;='Intersection Mileposts'!$F$10,H780&lt;='Intersection Mileposts'!$G$10),"Y",IF(AND(H780&gt;='Intersection Mileposts'!$F$11,H780&lt;='Intersection Mileposts'!$G$11),"Y",IF(AND(H780&gt;='Intersection Mileposts'!$F$12,H780&lt;='Intersection Mileposts'!$G$12),"Y",IF(AND(H780&gt;='Intersection Mileposts'!$F$13,H780&lt;='Intersection Mileposts'!$G$13),"Y",IF(AND(H780&gt;='Intersection Mileposts'!$F$14,H780&lt;='Intersection Mileposts'!$G$14),"Y",IF(AND(H780&gt;='Intersection Mileposts'!$F$15,H780&lt;='Intersection Mileposts'!$G$15),"Y",IF(AND(H780&gt;='Intersection Mileposts'!$F$16,H780&lt;='Intersection Mileposts'!$G$16),"Y",IF(AND(H780&gt;='Intersection Mileposts'!$F$17,H780&lt;='Intersection Mileposts'!$G$17),"Y",IF(AND(H780&gt;='Intersection Mileposts'!$F$18,H780&lt;='Intersection Mileposts'!$G$18),"Y",IF(AND(H780&gt;='Intersection Mileposts'!$F$19,H780&lt;='Intersection Mileposts'!$G$19),"Y",IF(AND(H780&gt;='Intersection Mileposts'!$F$20,H780&lt;='Intersection Mileposts'!$G$20),"Y",IF(AND(H780&gt;='Intersection Mileposts'!$F$21,H780&lt;='Intersection Mileposts'!$G$21),"Y",IF(AND(H780&gt;='Intersection Mileposts'!$F$22,H780&lt;='Intersection Mileposts'!$G$22),"Y",IF(AND(H780&gt;='Intersection Mileposts'!$F$23,H780&lt;='Intersection Mileposts'!$G$23),"Y",IF(AND(H780&gt;='Intersection Mileposts'!$F$24,H780&lt;='Intersection Mileposts'!$G$24),"Y",IF(AND(H780&gt;='Intersection Mileposts'!$F$25,H780&lt;='Intersection Mileposts'!$G$25),"Y",IF(AND(H780&gt;='Intersection Mileposts'!$F$26,H780&lt;='Intersection Mileposts'!$G$26),"Y",IF(AND(H780&gt;='Intersection Mileposts'!$F$27,H780&lt;='Intersection Mileposts'!$G$27),"Y",IF(AND(H780&gt;='Intersection Mileposts'!$F$28,H780&lt;='Intersection Mileposts'!$G$28),"Y",IF(AND(H780&gt;='Intersection Mileposts'!$F$29,H780&lt;='Intersection Mileposts'!$G$29),"Y", IF(AND(H780&gt;='Intersection Mileposts'!$F$30,H780&lt;='Intersection Mileposts'!$G$30),"Y",IF(AND(H780&gt;='Intersection Mileposts'!$F$31,H780&lt;='Intersection Mileposts'!$G$31),"Y",IF(AND(H780&gt;='Intersection Mileposts'!$F$32,H780&lt;='Intersection Mileposts'!$G$32),"Y",IF(AND(H780&gt;='Intersection Mileposts'!$F$33,H780&lt;='Intersection Mileposts'!$G$33),"Y",IF(AND(H780&gt;='Intersection Mileposts'!$F$34,H780&lt;='Intersection Mileposts'!$G$34),"Y",IF(AND(H780&gt;='Intersection Mileposts'!$F$35,H780&lt;='Intersection Mileposts'!$G$35),"Y",IF(AND(H780&gt;='Intersection Mileposts'!$F$36,H780&lt;='Intersection Mileposts'!$G$36),"Y",IF(AND(H780&gt;='Intersection Mileposts'!$F$37,H780&lt;='Intersection Mileposts'!$G$37),"Y",IF(AND(H780&gt;='Intersection Mileposts'!$F$38,H780&lt;='Intersection Mileposts'!$G$38),"Y",IF(AND(H780&gt;='Intersection Mileposts'!$F$39,H780&lt;='Intersection Mileposts'!$G$39),"Y","N"))))))))))))))))))))))))))))))))))))</f>
        <v/>
      </c>
    </row>
    <row r="781" spans="1:46" x14ac:dyDescent="0.35">
      <c r="A781" s="271"/>
      <c r="B781" s="269"/>
      <c r="C781" s="270"/>
      <c r="D781" s="270"/>
      <c r="E781" s="270"/>
      <c r="F781" s="270"/>
      <c r="G781" s="272"/>
      <c r="H781" s="273"/>
      <c r="I781" s="271"/>
      <c r="J781" s="268"/>
      <c r="K781" s="268"/>
      <c r="L781" s="274"/>
      <c r="M781" s="275"/>
      <c r="N781" s="276"/>
      <c r="P781" s="291" t="str">
        <f>IF(R781 = "", "", COUNT($R$4:R781))</f>
        <v/>
      </c>
      <c r="Q781" s="291" t="str">
        <f t="shared" si="97"/>
        <v/>
      </c>
      <c r="R781" s="292" t="str">
        <f t="shared" si="98"/>
        <v/>
      </c>
      <c r="S781" s="293" t="str">
        <f t="shared" si="100"/>
        <v/>
      </c>
      <c r="T781" s="294" t="str">
        <f t="shared" si="101"/>
        <v/>
      </c>
      <c r="U781" s="295" t="str">
        <f t="shared" si="102"/>
        <v/>
      </c>
      <c r="V781" s="296" t="str">
        <f t="shared" si="103"/>
        <v/>
      </c>
      <c r="W781" s="8"/>
      <c r="AR781" s="2" t="str">
        <f t="shared" si="104"/>
        <v/>
      </c>
      <c r="AS781" s="2" t="str">
        <f t="shared" si="99"/>
        <v/>
      </c>
      <c r="AT781" s="2" t="str">
        <f>IF(AR781="","",IF(AND(H781&gt;='Intersection Mileposts'!$F$5,H781&lt;='Intersection Mileposts'!$G$5),"Y",IF(AND(H781&gt;='Intersection Mileposts'!$F$6,H781&lt;='Intersection Mileposts'!$G$6),"Y",IF(AND(H781&gt;='Intersection Mileposts'!$F$7,H781&lt;='Intersection Mileposts'!$G$7),"Y",IF(AND(H781&gt;='Intersection Mileposts'!$F$8,H781&lt;='Intersection Mileposts'!$G$8),"Y",IF(AND(H781&gt;='Intersection Mileposts'!$F$9,H781&lt;='Intersection Mileposts'!$G$9),"Y",IF(AND(H781&gt;='Intersection Mileposts'!$F$10,H781&lt;='Intersection Mileposts'!$G$10),"Y",IF(AND(H781&gt;='Intersection Mileposts'!$F$11,H781&lt;='Intersection Mileposts'!$G$11),"Y",IF(AND(H781&gt;='Intersection Mileposts'!$F$12,H781&lt;='Intersection Mileposts'!$G$12),"Y",IF(AND(H781&gt;='Intersection Mileposts'!$F$13,H781&lt;='Intersection Mileposts'!$G$13),"Y",IF(AND(H781&gt;='Intersection Mileposts'!$F$14,H781&lt;='Intersection Mileposts'!$G$14),"Y",IF(AND(H781&gt;='Intersection Mileposts'!$F$15,H781&lt;='Intersection Mileposts'!$G$15),"Y",IF(AND(H781&gt;='Intersection Mileposts'!$F$16,H781&lt;='Intersection Mileposts'!$G$16),"Y",IF(AND(H781&gt;='Intersection Mileposts'!$F$17,H781&lt;='Intersection Mileposts'!$G$17),"Y",IF(AND(H781&gt;='Intersection Mileposts'!$F$18,H781&lt;='Intersection Mileposts'!$G$18),"Y",IF(AND(H781&gt;='Intersection Mileposts'!$F$19,H781&lt;='Intersection Mileposts'!$G$19),"Y",IF(AND(H781&gt;='Intersection Mileposts'!$F$20,H781&lt;='Intersection Mileposts'!$G$20),"Y",IF(AND(H781&gt;='Intersection Mileposts'!$F$21,H781&lt;='Intersection Mileposts'!$G$21),"Y",IF(AND(H781&gt;='Intersection Mileposts'!$F$22,H781&lt;='Intersection Mileposts'!$G$22),"Y",IF(AND(H781&gt;='Intersection Mileposts'!$F$23,H781&lt;='Intersection Mileposts'!$G$23),"Y",IF(AND(H781&gt;='Intersection Mileposts'!$F$24,H781&lt;='Intersection Mileposts'!$G$24),"Y",IF(AND(H781&gt;='Intersection Mileposts'!$F$25,H781&lt;='Intersection Mileposts'!$G$25),"Y",IF(AND(H781&gt;='Intersection Mileposts'!$F$26,H781&lt;='Intersection Mileposts'!$G$26),"Y",IF(AND(H781&gt;='Intersection Mileposts'!$F$27,H781&lt;='Intersection Mileposts'!$G$27),"Y",IF(AND(H781&gt;='Intersection Mileposts'!$F$28,H781&lt;='Intersection Mileposts'!$G$28),"Y",IF(AND(H781&gt;='Intersection Mileposts'!$F$29,H781&lt;='Intersection Mileposts'!$G$29),"Y", IF(AND(H781&gt;='Intersection Mileposts'!$F$30,H781&lt;='Intersection Mileposts'!$G$30),"Y",IF(AND(H781&gt;='Intersection Mileposts'!$F$31,H781&lt;='Intersection Mileposts'!$G$31),"Y",IF(AND(H781&gt;='Intersection Mileposts'!$F$32,H781&lt;='Intersection Mileposts'!$G$32),"Y",IF(AND(H781&gt;='Intersection Mileposts'!$F$33,H781&lt;='Intersection Mileposts'!$G$33),"Y",IF(AND(H781&gt;='Intersection Mileposts'!$F$34,H781&lt;='Intersection Mileposts'!$G$34),"Y",IF(AND(H781&gt;='Intersection Mileposts'!$F$35,H781&lt;='Intersection Mileposts'!$G$35),"Y",IF(AND(H781&gt;='Intersection Mileposts'!$F$36,H781&lt;='Intersection Mileposts'!$G$36),"Y",IF(AND(H781&gt;='Intersection Mileposts'!$F$37,H781&lt;='Intersection Mileposts'!$G$37),"Y",IF(AND(H781&gt;='Intersection Mileposts'!$F$38,H781&lt;='Intersection Mileposts'!$G$38),"Y",IF(AND(H781&gt;='Intersection Mileposts'!$F$39,H781&lt;='Intersection Mileposts'!$G$39),"Y","N"))))))))))))))))))))))))))))))))))))</f>
        <v/>
      </c>
    </row>
    <row r="782" spans="1:46" x14ac:dyDescent="0.35">
      <c r="A782" s="271"/>
      <c r="B782" s="269"/>
      <c r="C782" s="270"/>
      <c r="D782" s="270"/>
      <c r="E782" s="270"/>
      <c r="F782" s="270"/>
      <c r="G782" s="272"/>
      <c r="H782" s="273"/>
      <c r="I782" s="271"/>
      <c r="J782" s="268"/>
      <c r="K782" s="268"/>
      <c r="L782" s="274"/>
      <c r="M782" s="275"/>
      <c r="N782" s="276"/>
      <c r="P782" s="291" t="str">
        <f>IF(R782 = "", "", COUNT($R$4:R782))</f>
        <v/>
      </c>
      <c r="Q782" s="291" t="str">
        <f t="shared" si="97"/>
        <v/>
      </c>
      <c r="R782" s="292" t="str">
        <f t="shared" si="98"/>
        <v/>
      </c>
      <c r="S782" s="293" t="str">
        <f t="shared" si="100"/>
        <v/>
      </c>
      <c r="T782" s="294" t="str">
        <f t="shared" si="101"/>
        <v/>
      </c>
      <c r="U782" s="295" t="str">
        <f t="shared" si="102"/>
        <v/>
      </c>
      <c r="V782" s="296" t="str">
        <f t="shared" si="103"/>
        <v/>
      </c>
      <c r="W782" s="8"/>
      <c r="AR782" s="2" t="str">
        <f t="shared" si="104"/>
        <v/>
      </c>
      <c r="AS782" s="2" t="str">
        <f t="shared" si="99"/>
        <v/>
      </c>
      <c r="AT782" s="2" t="str">
        <f>IF(AR782="","",IF(AND(H782&gt;='Intersection Mileposts'!$F$5,H782&lt;='Intersection Mileposts'!$G$5),"Y",IF(AND(H782&gt;='Intersection Mileposts'!$F$6,H782&lt;='Intersection Mileposts'!$G$6),"Y",IF(AND(H782&gt;='Intersection Mileposts'!$F$7,H782&lt;='Intersection Mileposts'!$G$7),"Y",IF(AND(H782&gt;='Intersection Mileposts'!$F$8,H782&lt;='Intersection Mileposts'!$G$8),"Y",IF(AND(H782&gt;='Intersection Mileposts'!$F$9,H782&lt;='Intersection Mileposts'!$G$9),"Y",IF(AND(H782&gt;='Intersection Mileposts'!$F$10,H782&lt;='Intersection Mileposts'!$G$10),"Y",IF(AND(H782&gt;='Intersection Mileposts'!$F$11,H782&lt;='Intersection Mileposts'!$G$11),"Y",IF(AND(H782&gt;='Intersection Mileposts'!$F$12,H782&lt;='Intersection Mileposts'!$G$12),"Y",IF(AND(H782&gt;='Intersection Mileposts'!$F$13,H782&lt;='Intersection Mileposts'!$G$13),"Y",IF(AND(H782&gt;='Intersection Mileposts'!$F$14,H782&lt;='Intersection Mileposts'!$G$14),"Y",IF(AND(H782&gt;='Intersection Mileposts'!$F$15,H782&lt;='Intersection Mileposts'!$G$15),"Y",IF(AND(H782&gt;='Intersection Mileposts'!$F$16,H782&lt;='Intersection Mileposts'!$G$16),"Y",IF(AND(H782&gt;='Intersection Mileposts'!$F$17,H782&lt;='Intersection Mileposts'!$G$17),"Y",IF(AND(H782&gt;='Intersection Mileposts'!$F$18,H782&lt;='Intersection Mileposts'!$G$18),"Y",IF(AND(H782&gt;='Intersection Mileposts'!$F$19,H782&lt;='Intersection Mileposts'!$G$19),"Y",IF(AND(H782&gt;='Intersection Mileposts'!$F$20,H782&lt;='Intersection Mileposts'!$G$20),"Y",IF(AND(H782&gt;='Intersection Mileposts'!$F$21,H782&lt;='Intersection Mileposts'!$G$21),"Y",IF(AND(H782&gt;='Intersection Mileposts'!$F$22,H782&lt;='Intersection Mileposts'!$G$22),"Y",IF(AND(H782&gt;='Intersection Mileposts'!$F$23,H782&lt;='Intersection Mileposts'!$G$23),"Y",IF(AND(H782&gt;='Intersection Mileposts'!$F$24,H782&lt;='Intersection Mileposts'!$G$24),"Y",IF(AND(H782&gt;='Intersection Mileposts'!$F$25,H782&lt;='Intersection Mileposts'!$G$25),"Y",IF(AND(H782&gt;='Intersection Mileposts'!$F$26,H782&lt;='Intersection Mileposts'!$G$26),"Y",IF(AND(H782&gt;='Intersection Mileposts'!$F$27,H782&lt;='Intersection Mileposts'!$G$27),"Y",IF(AND(H782&gt;='Intersection Mileposts'!$F$28,H782&lt;='Intersection Mileposts'!$G$28),"Y",IF(AND(H782&gt;='Intersection Mileposts'!$F$29,H782&lt;='Intersection Mileposts'!$G$29),"Y", IF(AND(H782&gt;='Intersection Mileposts'!$F$30,H782&lt;='Intersection Mileposts'!$G$30),"Y",IF(AND(H782&gt;='Intersection Mileposts'!$F$31,H782&lt;='Intersection Mileposts'!$G$31),"Y",IF(AND(H782&gt;='Intersection Mileposts'!$F$32,H782&lt;='Intersection Mileposts'!$G$32),"Y",IF(AND(H782&gt;='Intersection Mileposts'!$F$33,H782&lt;='Intersection Mileposts'!$G$33),"Y",IF(AND(H782&gt;='Intersection Mileposts'!$F$34,H782&lt;='Intersection Mileposts'!$G$34),"Y",IF(AND(H782&gt;='Intersection Mileposts'!$F$35,H782&lt;='Intersection Mileposts'!$G$35),"Y",IF(AND(H782&gt;='Intersection Mileposts'!$F$36,H782&lt;='Intersection Mileposts'!$G$36),"Y",IF(AND(H782&gt;='Intersection Mileposts'!$F$37,H782&lt;='Intersection Mileposts'!$G$37),"Y",IF(AND(H782&gt;='Intersection Mileposts'!$F$38,H782&lt;='Intersection Mileposts'!$G$38),"Y",IF(AND(H782&gt;='Intersection Mileposts'!$F$39,H782&lt;='Intersection Mileposts'!$G$39),"Y","N"))))))))))))))))))))))))))))))))))))</f>
        <v/>
      </c>
    </row>
    <row r="783" spans="1:46" x14ac:dyDescent="0.35">
      <c r="A783" s="271"/>
      <c r="B783" s="269"/>
      <c r="C783" s="270"/>
      <c r="D783" s="270"/>
      <c r="E783" s="270"/>
      <c r="F783" s="270"/>
      <c r="G783" s="272"/>
      <c r="H783" s="273"/>
      <c r="I783" s="271"/>
      <c r="J783" s="268"/>
      <c r="K783" s="268"/>
      <c r="L783" s="274"/>
      <c r="M783" s="275"/>
      <c r="N783" s="276"/>
      <c r="P783" s="291" t="str">
        <f>IF(R783 = "", "", COUNT($R$4:R783))</f>
        <v/>
      </c>
      <c r="Q783" s="291" t="str">
        <f t="shared" si="97"/>
        <v/>
      </c>
      <c r="R783" s="292" t="str">
        <f t="shared" si="98"/>
        <v/>
      </c>
      <c r="S783" s="293" t="str">
        <f t="shared" si="100"/>
        <v/>
      </c>
      <c r="T783" s="294" t="str">
        <f t="shared" si="101"/>
        <v/>
      </c>
      <c r="U783" s="295" t="str">
        <f t="shared" si="102"/>
        <v/>
      </c>
      <c r="V783" s="296" t="str">
        <f t="shared" si="103"/>
        <v/>
      </c>
      <c r="W783" s="8"/>
      <c r="AR783" s="2" t="str">
        <f t="shared" si="104"/>
        <v/>
      </c>
      <c r="AS783" s="2" t="str">
        <f t="shared" si="99"/>
        <v/>
      </c>
      <c r="AT783" s="2" t="str">
        <f>IF(AR783="","",IF(AND(H783&gt;='Intersection Mileposts'!$F$5,H783&lt;='Intersection Mileposts'!$G$5),"Y",IF(AND(H783&gt;='Intersection Mileposts'!$F$6,H783&lt;='Intersection Mileposts'!$G$6),"Y",IF(AND(H783&gt;='Intersection Mileposts'!$F$7,H783&lt;='Intersection Mileposts'!$G$7),"Y",IF(AND(H783&gt;='Intersection Mileposts'!$F$8,H783&lt;='Intersection Mileposts'!$G$8),"Y",IF(AND(H783&gt;='Intersection Mileposts'!$F$9,H783&lt;='Intersection Mileposts'!$G$9),"Y",IF(AND(H783&gt;='Intersection Mileposts'!$F$10,H783&lt;='Intersection Mileposts'!$G$10),"Y",IF(AND(H783&gt;='Intersection Mileposts'!$F$11,H783&lt;='Intersection Mileposts'!$G$11),"Y",IF(AND(H783&gt;='Intersection Mileposts'!$F$12,H783&lt;='Intersection Mileposts'!$G$12),"Y",IF(AND(H783&gt;='Intersection Mileposts'!$F$13,H783&lt;='Intersection Mileposts'!$G$13),"Y",IF(AND(H783&gt;='Intersection Mileposts'!$F$14,H783&lt;='Intersection Mileposts'!$G$14),"Y",IF(AND(H783&gt;='Intersection Mileposts'!$F$15,H783&lt;='Intersection Mileposts'!$G$15),"Y",IF(AND(H783&gt;='Intersection Mileposts'!$F$16,H783&lt;='Intersection Mileposts'!$G$16),"Y",IF(AND(H783&gt;='Intersection Mileposts'!$F$17,H783&lt;='Intersection Mileposts'!$G$17),"Y",IF(AND(H783&gt;='Intersection Mileposts'!$F$18,H783&lt;='Intersection Mileposts'!$G$18),"Y",IF(AND(H783&gt;='Intersection Mileposts'!$F$19,H783&lt;='Intersection Mileposts'!$G$19),"Y",IF(AND(H783&gt;='Intersection Mileposts'!$F$20,H783&lt;='Intersection Mileposts'!$G$20),"Y",IF(AND(H783&gt;='Intersection Mileposts'!$F$21,H783&lt;='Intersection Mileposts'!$G$21),"Y",IF(AND(H783&gt;='Intersection Mileposts'!$F$22,H783&lt;='Intersection Mileposts'!$G$22),"Y",IF(AND(H783&gt;='Intersection Mileposts'!$F$23,H783&lt;='Intersection Mileposts'!$G$23),"Y",IF(AND(H783&gt;='Intersection Mileposts'!$F$24,H783&lt;='Intersection Mileposts'!$G$24),"Y",IF(AND(H783&gt;='Intersection Mileposts'!$F$25,H783&lt;='Intersection Mileposts'!$G$25),"Y",IF(AND(H783&gt;='Intersection Mileposts'!$F$26,H783&lt;='Intersection Mileposts'!$G$26),"Y",IF(AND(H783&gt;='Intersection Mileposts'!$F$27,H783&lt;='Intersection Mileposts'!$G$27),"Y",IF(AND(H783&gt;='Intersection Mileposts'!$F$28,H783&lt;='Intersection Mileposts'!$G$28),"Y",IF(AND(H783&gt;='Intersection Mileposts'!$F$29,H783&lt;='Intersection Mileposts'!$G$29),"Y", IF(AND(H783&gt;='Intersection Mileposts'!$F$30,H783&lt;='Intersection Mileposts'!$G$30),"Y",IF(AND(H783&gt;='Intersection Mileposts'!$F$31,H783&lt;='Intersection Mileposts'!$G$31),"Y",IF(AND(H783&gt;='Intersection Mileposts'!$F$32,H783&lt;='Intersection Mileposts'!$G$32),"Y",IF(AND(H783&gt;='Intersection Mileposts'!$F$33,H783&lt;='Intersection Mileposts'!$G$33),"Y",IF(AND(H783&gt;='Intersection Mileposts'!$F$34,H783&lt;='Intersection Mileposts'!$G$34),"Y",IF(AND(H783&gt;='Intersection Mileposts'!$F$35,H783&lt;='Intersection Mileposts'!$G$35),"Y",IF(AND(H783&gt;='Intersection Mileposts'!$F$36,H783&lt;='Intersection Mileposts'!$G$36),"Y",IF(AND(H783&gt;='Intersection Mileposts'!$F$37,H783&lt;='Intersection Mileposts'!$G$37),"Y",IF(AND(H783&gt;='Intersection Mileposts'!$F$38,H783&lt;='Intersection Mileposts'!$G$38),"Y",IF(AND(H783&gt;='Intersection Mileposts'!$F$39,H783&lt;='Intersection Mileposts'!$G$39),"Y","N"))))))))))))))))))))))))))))))))))))</f>
        <v/>
      </c>
    </row>
    <row r="784" spans="1:46" x14ac:dyDescent="0.35">
      <c r="A784" s="271"/>
      <c r="B784" s="269"/>
      <c r="C784" s="270"/>
      <c r="D784" s="270"/>
      <c r="E784" s="270"/>
      <c r="F784" s="270"/>
      <c r="G784" s="272"/>
      <c r="H784" s="273"/>
      <c r="I784" s="271"/>
      <c r="J784" s="268"/>
      <c r="K784" s="268"/>
      <c r="L784" s="274"/>
      <c r="M784" s="275"/>
      <c r="N784" s="276"/>
      <c r="P784" s="291" t="str">
        <f>IF(R784 = "", "", COUNT($R$4:R784))</f>
        <v/>
      </c>
      <c r="Q784" s="291" t="str">
        <f t="shared" si="97"/>
        <v/>
      </c>
      <c r="R784" s="292" t="str">
        <f t="shared" si="98"/>
        <v/>
      </c>
      <c r="S784" s="293" t="str">
        <f t="shared" si="100"/>
        <v/>
      </c>
      <c r="T784" s="294" t="str">
        <f t="shared" si="101"/>
        <v/>
      </c>
      <c r="U784" s="295" t="str">
        <f t="shared" si="102"/>
        <v/>
      </c>
      <c r="V784" s="296" t="str">
        <f t="shared" si="103"/>
        <v/>
      </c>
      <c r="W784" s="8"/>
      <c r="AR784" s="2" t="str">
        <f t="shared" si="104"/>
        <v/>
      </c>
      <c r="AS784" s="2" t="str">
        <f t="shared" si="99"/>
        <v/>
      </c>
      <c r="AT784" s="2" t="str">
        <f>IF(AR784="","",IF(AND(H784&gt;='Intersection Mileposts'!$F$5,H784&lt;='Intersection Mileposts'!$G$5),"Y",IF(AND(H784&gt;='Intersection Mileposts'!$F$6,H784&lt;='Intersection Mileposts'!$G$6),"Y",IF(AND(H784&gt;='Intersection Mileposts'!$F$7,H784&lt;='Intersection Mileposts'!$G$7),"Y",IF(AND(H784&gt;='Intersection Mileposts'!$F$8,H784&lt;='Intersection Mileposts'!$G$8),"Y",IF(AND(H784&gt;='Intersection Mileposts'!$F$9,H784&lt;='Intersection Mileposts'!$G$9),"Y",IF(AND(H784&gt;='Intersection Mileposts'!$F$10,H784&lt;='Intersection Mileposts'!$G$10),"Y",IF(AND(H784&gt;='Intersection Mileposts'!$F$11,H784&lt;='Intersection Mileposts'!$G$11),"Y",IF(AND(H784&gt;='Intersection Mileposts'!$F$12,H784&lt;='Intersection Mileposts'!$G$12),"Y",IF(AND(H784&gt;='Intersection Mileposts'!$F$13,H784&lt;='Intersection Mileposts'!$G$13),"Y",IF(AND(H784&gt;='Intersection Mileposts'!$F$14,H784&lt;='Intersection Mileposts'!$G$14),"Y",IF(AND(H784&gt;='Intersection Mileposts'!$F$15,H784&lt;='Intersection Mileposts'!$G$15),"Y",IF(AND(H784&gt;='Intersection Mileposts'!$F$16,H784&lt;='Intersection Mileposts'!$G$16),"Y",IF(AND(H784&gt;='Intersection Mileposts'!$F$17,H784&lt;='Intersection Mileposts'!$G$17),"Y",IF(AND(H784&gt;='Intersection Mileposts'!$F$18,H784&lt;='Intersection Mileposts'!$G$18),"Y",IF(AND(H784&gt;='Intersection Mileposts'!$F$19,H784&lt;='Intersection Mileposts'!$G$19),"Y",IF(AND(H784&gt;='Intersection Mileposts'!$F$20,H784&lt;='Intersection Mileposts'!$G$20),"Y",IF(AND(H784&gt;='Intersection Mileposts'!$F$21,H784&lt;='Intersection Mileposts'!$G$21),"Y",IF(AND(H784&gt;='Intersection Mileposts'!$F$22,H784&lt;='Intersection Mileposts'!$G$22),"Y",IF(AND(H784&gt;='Intersection Mileposts'!$F$23,H784&lt;='Intersection Mileposts'!$G$23),"Y",IF(AND(H784&gt;='Intersection Mileposts'!$F$24,H784&lt;='Intersection Mileposts'!$G$24),"Y",IF(AND(H784&gt;='Intersection Mileposts'!$F$25,H784&lt;='Intersection Mileposts'!$G$25),"Y",IF(AND(H784&gt;='Intersection Mileposts'!$F$26,H784&lt;='Intersection Mileposts'!$G$26),"Y",IF(AND(H784&gt;='Intersection Mileposts'!$F$27,H784&lt;='Intersection Mileposts'!$G$27),"Y",IF(AND(H784&gt;='Intersection Mileposts'!$F$28,H784&lt;='Intersection Mileposts'!$G$28),"Y",IF(AND(H784&gt;='Intersection Mileposts'!$F$29,H784&lt;='Intersection Mileposts'!$G$29),"Y", IF(AND(H784&gt;='Intersection Mileposts'!$F$30,H784&lt;='Intersection Mileposts'!$G$30),"Y",IF(AND(H784&gt;='Intersection Mileposts'!$F$31,H784&lt;='Intersection Mileposts'!$G$31),"Y",IF(AND(H784&gt;='Intersection Mileposts'!$F$32,H784&lt;='Intersection Mileposts'!$G$32),"Y",IF(AND(H784&gt;='Intersection Mileposts'!$F$33,H784&lt;='Intersection Mileposts'!$G$33),"Y",IF(AND(H784&gt;='Intersection Mileposts'!$F$34,H784&lt;='Intersection Mileposts'!$G$34),"Y",IF(AND(H784&gt;='Intersection Mileposts'!$F$35,H784&lt;='Intersection Mileposts'!$G$35),"Y",IF(AND(H784&gt;='Intersection Mileposts'!$F$36,H784&lt;='Intersection Mileposts'!$G$36),"Y",IF(AND(H784&gt;='Intersection Mileposts'!$F$37,H784&lt;='Intersection Mileposts'!$G$37),"Y",IF(AND(H784&gt;='Intersection Mileposts'!$F$38,H784&lt;='Intersection Mileposts'!$G$38),"Y",IF(AND(H784&gt;='Intersection Mileposts'!$F$39,H784&lt;='Intersection Mileposts'!$G$39),"Y","N"))))))))))))))))))))))))))))))))))))</f>
        <v/>
      </c>
    </row>
    <row r="785" spans="1:46" x14ac:dyDescent="0.35">
      <c r="A785" s="271"/>
      <c r="B785" s="269"/>
      <c r="C785" s="270"/>
      <c r="D785" s="270"/>
      <c r="E785" s="270"/>
      <c r="F785" s="270"/>
      <c r="G785" s="272"/>
      <c r="H785" s="273"/>
      <c r="I785" s="271"/>
      <c r="J785" s="268"/>
      <c r="K785" s="268"/>
      <c r="L785" s="274"/>
      <c r="M785" s="275"/>
      <c r="N785" s="276"/>
      <c r="P785" s="291" t="str">
        <f>IF(R785 = "", "", COUNT($R$4:R785))</f>
        <v/>
      </c>
      <c r="Q785" s="291" t="str">
        <f t="shared" si="97"/>
        <v/>
      </c>
      <c r="R785" s="292" t="str">
        <f t="shared" si="98"/>
        <v/>
      </c>
      <c r="S785" s="293" t="str">
        <f t="shared" si="100"/>
        <v/>
      </c>
      <c r="T785" s="294" t="str">
        <f t="shared" si="101"/>
        <v/>
      </c>
      <c r="U785" s="295" t="str">
        <f t="shared" si="102"/>
        <v/>
      </c>
      <c r="V785" s="296" t="str">
        <f t="shared" si="103"/>
        <v/>
      </c>
      <c r="W785" s="8"/>
      <c r="AR785" s="2" t="str">
        <f t="shared" si="104"/>
        <v/>
      </c>
      <c r="AS785" s="2" t="str">
        <f t="shared" si="99"/>
        <v/>
      </c>
      <c r="AT785" s="2" t="str">
        <f>IF(AR785="","",IF(AND(H785&gt;='Intersection Mileposts'!$F$5,H785&lt;='Intersection Mileposts'!$G$5),"Y",IF(AND(H785&gt;='Intersection Mileposts'!$F$6,H785&lt;='Intersection Mileposts'!$G$6),"Y",IF(AND(H785&gt;='Intersection Mileposts'!$F$7,H785&lt;='Intersection Mileposts'!$G$7),"Y",IF(AND(H785&gt;='Intersection Mileposts'!$F$8,H785&lt;='Intersection Mileposts'!$G$8),"Y",IF(AND(H785&gt;='Intersection Mileposts'!$F$9,H785&lt;='Intersection Mileposts'!$G$9),"Y",IF(AND(H785&gt;='Intersection Mileposts'!$F$10,H785&lt;='Intersection Mileposts'!$G$10),"Y",IF(AND(H785&gt;='Intersection Mileposts'!$F$11,H785&lt;='Intersection Mileposts'!$G$11),"Y",IF(AND(H785&gt;='Intersection Mileposts'!$F$12,H785&lt;='Intersection Mileposts'!$G$12),"Y",IF(AND(H785&gt;='Intersection Mileposts'!$F$13,H785&lt;='Intersection Mileposts'!$G$13),"Y",IF(AND(H785&gt;='Intersection Mileposts'!$F$14,H785&lt;='Intersection Mileposts'!$G$14),"Y",IF(AND(H785&gt;='Intersection Mileposts'!$F$15,H785&lt;='Intersection Mileposts'!$G$15),"Y",IF(AND(H785&gt;='Intersection Mileposts'!$F$16,H785&lt;='Intersection Mileposts'!$G$16),"Y",IF(AND(H785&gt;='Intersection Mileposts'!$F$17,H785&lt;='Intersection Mileposts'!$G$17),"Y",IF(AND(H785&gt;='Intersection Mileposts'!$F$18,H785&lt;='Intersection Mileposts'!$G$18),"Y",IF(AND(H785&gt;='Intersection Mileposts'!$F$19,H785&lt;='Intersection Mileposts'!$G$19),"Y",IF(AND(H785&gt;='Intersection Mileposts'!$F$20,H785&lt;='Intersection Mileposts'!$G$20),"Y",IF(AND(H785&gt;='Intersection Mileposts'!$F$21,H785&lt;='Intersection Mileposts'!$G$21),"Y",IF(AND(H785&gt;='Intersection Mileposts'!$F$22,H785&lt;='Intersection Mileposts'!$G$22),"Y",IF(AND(H785&gt;='Intersection Mileposts'!$F$23,H785&lt;='Intersection Mileposts'!$G$23),"Y",IF(AND(H785&gt;='Intersection Mileposts'!$F$24,H785&lt;='Intersection Mileposts'!$G$24),"Y",IF(AND(H785&gt;='Intersection Mileposts'!$F$25,H785&lt;='Intersection Mileposts'!$G$25),"Y",IF(AND(H785&gt;='Intersection Mileposts'!$F$26,H785&lt;='Intersection Mileposts'!$G$26),"Y",IF(AND(H785&gt;='Intersection Mileposts'!$F$27,H785&lt;='Intersection Mileposts'!$G$27),"Y",IF(AND(H785&gt;='Intersection Mileposts'!$F$28,H785&lt;='Intersection Mileposts'!$G$28),"Y",IF(AND(H785&gt;='Intersection Mileposts'!$F$29,H785&lt;='Intersection Mileposts'!$G$29),"Y", IF(AND(H785&gt;='Intersection Mileposts'!$F$30,H785&lt;='Intersection Mileposts'!$G$30),"Y",IF(AND(H785&gt;='Intersection Mileposts'!$F$31,H785&lt;='Intersection Mileposts'!$G$31),"Y",IF(AND(H785&gt;='Intersection Mileposts'!$F$32,H785&lt;='Intersection Mileposts'!$G$32),"Y",IF(AND(H785&gt;='Intersection Mileposts'!$F$33,H785&lt;='Intersection Mileposts'!$G$33),"Y",IF(AND(H785&gt;='Intersection Mileposts'!$F$34,H785&lt;='Intersection Mileposts'!$G$34),"Y",IF(AND(H785&gt;='Intersection Mileposts'!$F$35,H785&lt;='Intersection Mileposts'!$G$35),"Y",IF(AND(H785&gt;='Intersection Mileposts'!$F$36,H785&lt;='Intersection Mileposts'!$G$36),"Y",IF(AND(H785&gt;='Intersection Mileposts'!$F$37,H785&lt;='Intersection Mileposts'!$G$37),"Y",IF(AND(H785&gt;='Intersection Mileposts'!$F$38,H785&lt;='Intersection Mileposts'!$G$38),"Y",IF(AND(H785&gt;='Intersection Mileposts'!$F$39,H785&lt;='Intersection Mileposts'!$G$39),"Y","N"))))))))))))))))))))))))))))))))))))</f>
        <v/>
      </c>
    </row>
    <row r="786" spans="1:46" x14ac:dyDescent="0.35">
      <c r="A786" s="271"/>
      <c r="B786" s="269"/>
      <c r="C786" s="270"/>
      <c r="D786" s="270"/>
      <c r="E786" s="270"/>
      <c r="F786" s="270"/>
      <c r="G786" s="272"/>
      <c r="H786" s="273"/>
      <c r="I786" s="271"/>
      <c r="J786" s="268"/>
      <c r="K786" s="268"/>
      <c r="L786" s="274"/>
      <c r="M786" s="275"/>
      <c r="N786" s="276"/>
      <c r="P786" s="291" t="str">
        <f>IF(R786 = "", "", COUNT($R$4:R786))</f>
        <v/>
      </c>
      <c r="Q786" s="291" t="str">
        <f t="shared" si="97"/>
        <v/>
      </c>
      <c r="R786" s="292" t="str">
        <f t="shared" si="98"/>
        <v/>
      </c>
      <c r="S786" s="293" t="str">
        <f t="shared" si="100"/>
        <v/>
      </c>
      <c r="T786" s="294" t="str">
        <f t="shared" si="101"/>
        <v/>
      </c>
      <c r="U786" s="295" t="str">
        <f t="shared" si="102"/>
        <v/>
      </c>
      <c r="V786" s="296" t="str">
        <f t="shared" si="103"/>
        <v/>
      </c>
      <c r="W786" s="8"/>
      <c r="AR786" s="2" t="str">
        <f t="shared" si="104"/>
        <v/>
      </c>
      <c r="AS786" s="2" t="str">
        <f t="shared" si="99"/>
        <v/>
      </c>
      <c r="AT786" s="2" t="str">
        <f>IF(AR786="","",IF(AND(H786&gt;='Intersection Mileposts'!$F$5,H786&lt;='Intersection Mileposts'!$G$5),"Y",IF(AND(H786&gt;='Intersection Mileposts'!$F$6,H786&lt;='Intersection Mileposts'!$G$6),"Y",IF(AND(H786&gt;='Intersection Mileposts'!$F$7,H786&lt;='Intersection Mileposts'!$G$7),"Y",IF(AND(H786&gt;='Intersection Mileposts'!$F$8,H786&lt;='Intersection Mileposts'!$G$8),"Y",IF(AND(H786&gt;='Intersection Mileposts'!$F$9,H786&lt;='Intersection Mileposts'!$G$9),"Y",IF(AND(H786&gt;='Intersection Mileposts'!$F$10,H786&lt;='Intersection Mileposts'!$G$10),"Y",IF(AND(H786&gt;='Intersection Mileposts'!$F$11,H786&lt;='Intersection Mileposts'!$G$11),"Y",IF(AND(H786&gt;='Intersection Mileposts'!$F$12,H786&lt;='Intersection Mileposts'!$G$12),"Y",IF(AND(H786&gt;='Intersection Mileposts'!$F$13,H786&lt;='Intersection Mileposts'!$G$13),"Y",IF(AND(H786&gt;='Intersection Mileposts'!$F$14,H786&lt;='Intersection Mileposts'!$G$14),"Y",IF(AND(H786&gt;='Intersection Mileposts'!$F$15,H786&lt;='Intersection Mileposts'!$G$15),"Y",IF(AND(H786&gt;='Intersection Mileposts'!$F$16,H786&lt;='Intersection Mileposts'!$G$16),"Y",IF(AND(H786&gt;='Intersection Mileposts'!$F$17,H786&lt;='Intersection Mileposts'!$G$17),"Y",IF(AND(H786&gt;='Intersection Mileposts'!$F$18,H786&lt;='Intersection Mileposts'!$G$18),"Y",IF(AND(H786&gt;='Intersection Mileposts'!$F$19,H786&lt;='Intersection Mileposts'!$G$19),"Y",IF(AND(H786&gt;='Intersection Mileposts'!$F$20,H786&lt;='Intersection Mileposts'!$G$20),"Y",IF(AND(H786&gt;='Intersection Mileposts'!$F$21,H786&lt;='Intersection Mileposts'!$G$21),"Y",IF(AND(H786&gt;='Intersection Mileposts'!$F$22,H786&lt;='Intersection Mileposts'!$G$22),"Y",IF(AND(H786&gt;='Intersection Mileposts'!$F$23,H786&lt;='Intersection Mileposts'!$G$23),"Y",IF(AND(H786&gt;='Intersection Mileposts'!$F$24,H786&lt;='Intersection Mileposts'!$G$24),"Y",IF(AND(H786&gt;='Intersection Mileposts'!$F$25,H786&lt;='Intersection Mileposts'!$G$25),"Y",IF(AND(H786&gt;='Intersection Mileposts'!$F$26,H786&lt;='Intersection Mileposts'!$G$26),"Y",IF(AND(H786&gt;='Intersection Mileposts'!$F$27,H786&lt;='Intersection Mileposts'!$G$27),"Y",IF(AND(H786&gt;='Intersection Mileposts'!$F$28,H786&lt;='Intersection Mileposts'!$G$28),"Y",IF(AND(H786&gt;='Intersection Mileposts'!$F$29,H786&lt;='Intersection Mileposts'!$G$29),"Y", IF(AND(H786&gt;='Intersection Mileposts'!$F$30,H786&lt;='Intersection Mileposts'!$G$30),"Y",IF(AND(H786&gt;='Intersection Mileposts'!$F$31,H786&lt;='Intersection Mileposts'!$G$31),"Y",IF(AND(H786&gt;='Intersection Mileposts'!$F$32,H786&lt;='Intersection Mileposts'!$G$32),"Y",IF(AND(H786&gt;='Intersection Mileposts'!$F$33,H786&lt;='Intersection Mileposts'!$G$33),"Y",IF(AND(H786&gt;='Intersection Mileposts'!$F$34,H786&lt;='Intersection Mileposts'!$G$34),"Y",IF(AND(H786&gt;='Intersection Mileposts'!$F$35,H786&lt;='Intersection Mileposts'!$G$35),"Y",IF(AND(H786&gt;='Intersection Mileposts'!$F$36,H786&lt;='Intersection Mileposts'!$G$36),"Y",IF(AND(H786&gt;='Intersection Mileposts'!$F$37,H786&lt;='Intersection Mileposts'!$G$37),"Y",IF(AND(H786&gt;='Intersection Mileposts'!$F$38,H786&lt;='Intersection Mileposts'!$G$38),"Y",IF(AND(H786&gt;='Intersection Mileposts'!$F$39,H786&lt;='Intersection Mileposts'!$G$39),"Y","N"))))))))))))))))))))))))))))))))))))</f>
        <v/>
      </c>
    </row>
    <row r="787" spans="1:46" x14ac:dyDescent="0.35">
      <c r="A787" s="271"/>
      <c r="B787" s="269"/>
      <c r="C787" s="270"/>
      <c r="D787" s="270"/>
      <c r="E787" s="270"/>
      <c r="F787" s="270"/>
      <c r="G787" s="272"/>
      <c r="H787" s="273"/>
      <c r="I787" s="271"/>
      <c r="J787" s="268"/>
      <c r="K787" s="268"/>
      <c r="L787" s="274"/>
      <c r="M787" s="275"/>
      <c r="N787" s="276"/>
      <c r="P787" s="291" t="str">
        <f>IF(R787 = "", "", COUNT($R$4:R787))</f>
        <v/>
      </c>
      <c r="Q787" s="291" t="str">
        <f t="shared" si="97"/>
        <v/>
      </c>
      <c r="R787" s="292" t="str">
        <f t="shared" si="98"/>
        <v/>
      </c>
      <c r="S787" s="293" t="str">
        <f t="shared" si="100"/>
        <v/>
      </c>
      <c r="T787" s="294" t="str">
        <f t="shared" si="101"/>
        <v/>
      </c>
      <c r="U787" s="295" t="str">
        <f t="shared" si="102"/>
        <v/>
      </c>
      <c r="V787" s="296" t="str">
        <f t="shared" si="103"/>
        <v/>
      </c>
      <c r="W787" s="8"/>
      <c r="AR787" s="2" t="str">
        <f t="shared" si="104"/>
        <v/>
      </c>
      <c r="AS787" s="2" t="str">
        <f t="shared" si="99"/>
        <v/>
      </c>
      <c r="AT787" s="2" t="str">
        <f>IF(AR787="","",IF(AND(H787&gt;='Intersection Mileposts'!$F$5,H787&lt;='Intersection Mileposts'!$G$5),"Y",IF(AND(H787&gt;='Intersection Mileposts'!$F$6,H787&lt;='Intersection Mileposts'!$G$6),"Y",IF(AND(H787&gt;='Intersection Mileposts'!$F$7,H787&lt;='Intersection Mileposts'!$G$7),"Y",IF(AND(H787&gt;='Intersection Mileposts'!$F$8,H787&lt;='Intersection Mileposts'!$G$8),"Y",IF(AND(H787&gt;='Intersection Mileposts'!$F$9,H787&lt;='Intersection Mileposts'!$G$9),"Y",IF(AND(H787&gt;='Intersection Mileposts'!$F$10,H787&lt;='Intersection Mileposts'!$G$10),"Y",IF(AND(H787&gt;='Intersection Mileposts'!$F$11,H787&lt;='Intersection Mileposts'!$G$11),"Y",IF(AND(H787&gt;='Intersection Mileposts'!$F$12,H787&lt;='Intersection Mileposts'!$G$12),"Y",IF(AND(H787&gt;='Intersection Mileposts'!$F$13,H787&lt;='Intersection Mileposts'!$G$13),"Y",IF(AND(H787&gt;='Intersection Mileposts'!$F$14,H787&lt;='Intersection Mileposts'!$G$14),"Y",IF(AND(H787&gt;='Intersection Mileposts'!$F$15,H787&lt;='Intersection Mileposts'!$G$15),"Y",IF(AND(H787&gt;='Intersection Mileposts'!$F$16,H787&lt;='Intersection Mileposts'!$G$16),"Y",IF(AND(H787&gt;='Intersection Mileposts'!$F$17,H787&lt;='Intersection Mileposts'!$G$17),"Y",IF(AND(H787&gt;='Intersection Mileposts'!$F$18,H787&lt;='Intersection Mileposts'!$G$18),"Y",IF(AND(H787&gt;='Intersection Mileposts'!$F$19,H787&lt;='Intersection Mileposts'!$G$19),"Y",IF(AND(H787&gt;='Intersection Mileposts'!$F$20,H787&lt;='Intersection Mileposts'!$G$20),"Y",IF(AND(H787&gt;='Intersection Mileposts'!$F$21,H787&lt;='Intersection Mileposts'!$G$21),"Y",IF(AND(H787&gt;='Intersection Mileposts'!$F$22,H787&lt;='Intersection Mileposts'!$G$22),"Y",IF(AND(H787&gt;='Intersection Mileposts'!$F$23,H787&lt;='Intersection Mileposts'!$G$23),"Y",IF(AND(H787&gt;='Intersection Mileposts'!$F$24,H787&lt;='Intersection Mileposts'!$G$24),"Y",IF(AND(H787&gt;='Intersection Mileposts'!$F$25,H787&lt;='Intersection Mileposts'!$G$25),"Y",IF(AND(H787&gt;='Intersection Mileposts'!$F$26,H787&lt;='Intersection Mileposts'!$G$26),"Y",IF(AND(H787&gt;='Intersection Mileposts'!$F$27,H787&lt;='Intersection Mileposts'!$G$27),"Y",IF(AND(H787&gt;='Intersection Mileposts'!$F$28,H787&lt;='Intersection Mileposts'!$G$28),"Y",IF(AND(H787&gt;='Intersection Mileposts'!$F$29,H787&lt;='Intersection Mileposts'!$G$29),"Y", IF(AND(H787&gt;='Intersection Mileposts'!$F$30,H787&lt;='Intersection Mileposts'!$G$30),"Y",IF(AND(H787&gt;='Intersection Mileposts'!$F$31,H787&lt;='Intersection Mileposts'!$G$31),"Y",IF(AND(H787&gt;='Intersection Mileposts'!$F$32,H787&lt;='Intersection Mileposts'!$G$32),"Y",IF(AND(H787&gt;='Intersection Mileposts'!$F$33,H787&lt;='Intersection Mileposts'!$G$33),"Y",IF(AND(H787&gt;='Intersection Mileposts'!$F$34,H787&lt;='Intersection Mileposts'!$G$34),"Y",IF(AND(H787&gt;='Intersection Mileposts'!$F$35,H787&lt;='Intersection Mileposts'!$G$35),"Y",IF(AND(H787&gt;='Intersection Mileposts'!$F$36,H787&lt;='Intersection Mileposts'!$G$36),"Y",IF(AND(H787&gt;='Intersection Mileposts'!$F$37,H787&lt;='Intersection Mileposts'!$G$37),"Y",IF(AND(H787&gt;='Intersection Mileposts'!$F$38,H787&lt;='Intersection Mileposts'!$G$38),"Y",IF(AND(H787&gt;='Intersection Mileposts'!$F$39,H787&lt;='Intersection Mileposts'!$G$39),"Y","N"))))))))))))))))))))))))))))))))))))</f>
        <v/>
      </c>
    </row>
    <row r="788" spans="1:46" x14ac:dyDescent="0.35">
      <c r="A788" s="271"/>
      <c r="B788" s="269"/>
      <c r="C788" s="270"/>
      <c r="D788" s="270"/>
      <c r="E788" s="270"/>
      <c r="F788" s="270"/>
      <c r="G788" s="272"/>
      <c r="H788" s="273"/>
      <c r="I788" s="271"/>
      <c r="J788" s="268"/>
      <c r="K788" s="268"/>
      <c r="L788" s="274"/>
      <c r="M788" s="275"/>
      <c r="N788" s="276"/>
      <c r="P788" s="291" t="str">
        <f>IF(R788 = "", "", COUNT($R$4:R788))</f>
        <v/>
      </c>
      <c r="Q788" s="291" t="str">
        <f t="shared" si="97"/>
        <v/>
      </c>
      <c r="R788" s="292" t="str">
        <f t="shared" si="98"/>
        <v/>
      </c>
      <c r="S788" s="293" t="str">
        <f t="shared" si="100"/>
        <v/>
      </c>
      <c r="T788" s="294" t="str">
        <f t="shared" si="101"/>
        <v/>
      </c>
      <c r="U788" s="295" t="str">
        <f t="shared" si="102"/>
        <v/>
      </c>
      <c r="V788" s="296" t="str">
        <f t="shared" si="103"/>
        <v/>
      </c>
      <c r="W788" s="8"/>
      <c r="AR788" s="2" t="str">
        <f t="shared" si="104"/>
        <v/>
      </c>
      <c r="AS788" s="2" t="str">
        <f t="shared" si="99"/>
        <v/>
      </c>
      <c r="AT788" s="2" t="str">
        <f>IF(AR788="","",IF(AND(H788&gt;='Intersection Mileposts'!$F$5,H788&lt;='Intersection Mileposts'!$G$5),"Y",IF(AND(H788&gt;='Intersection Mileposts'!$F$6,H788&lt;='Intersection Mileposts'!$G$6),"Y",IF(AND(H788&gt;='Intersection Mileposts'!$F$7,H788&lt;='Intersection Mileposts'!$G$7),"Y",IF(AND(H788&gt;='Intersection Mileposts'!$F$8,H788&lt;='Intersection Mileposts'!$G$8),"Y",IF(AND(H788&gt;='Intersection Mileposts'!$F$9,H788&lt;='Intersection Mileposts'!$G$9),"Y",IF(AND(H788&gt;='Intersection Mileposts'!$F$10,H788&lt;='Intersection Mileposts'!$G$10),"Y",IF(AND(H788&gt;='Intersection Mileposts'!$F$11,H788&lt;='Intersection Mileposts'!$G$11),"Y",IF(AND(H788&gt;='Intersection Mileposts'!$F$12,H788&lt;='Intersection Mileposts'!$G$12),"Y",IF(AND(H788&gt;='Intersection Mileposts'!$F$13,H788&lt;='Intersection Mileposts'!$G$13),"Y",IF(AND(H788&gt;='Intersection Mileposts'!$F$14,H788&lt;='Intersection Mileposts'!$G$14),"Y",IF(AND(H788&gt;='Intersection Mileposts'!$F$15,H788&lt;='Intersection Mileposts'!$G$15),"Y",IF(AND(H788&gt;='Intersection Mileposts'!$F$16,H788&lt;='Intersection Mileposts'!$G$16),"Y",IF(AND(H788&gt;='Intersection Mileposts'!$F$17,H788&lt;='Intersection Mileposts'!$G$17),"Y",IF(AND(H788&gt;='Intersection Mileposts'!$F$18,H788&lt;='Intersection Mileposts'!$G$18),"Y",IF(AND(H788&gt;='Intersection Mileposts'!$F$19,H788&lt;='Intersection Mileposts'!$G$19),"Y",IF(AND(H788&gt;='Intersection Mileposts'!$F$20,H788&lt;='Intersection Mileposts'!$G$20),"Y",IF(AND(H788&gt;='Intersection Mileposts'!$F$21,H788&lt;='Intersection Mileposts'!$G$21),"Y",IF(AND(H788&gt;='Intersection Mileposts'!$F$22,H788&lt;='Intersection Mileposts'!$G$22),"Y",IF(AND(H788&gt;='Intersection Mileposts'!$F$23,H788&lt;='Intersection Mileposts'!$G$23),"Y",IF(AND(H788&gt;='Intersection Mileposts'!$F$24,H788&lt;='Intersection Mileposts'!$G$24),"Y",IF(AND(H788&gt;='Intersection Mileposts'!$F$25,H788&lt;='Intersection Mileposts'!$G$25),"Y",IF(AND(H788&gt;='Intersection Mileposts'!$F$26,H788&lt;='Intersection Mileposts'!$G$26),"Y",IF(AND(H788&gt;='Intersection Mileposts'!$F$27,H788&lt;='Intersection Mileposts'!$G$27),"Y",IF(AND(H788&gt;='Intersection Mileposts'!$F$28,H788&lt;='Intersection Mileposts'!$G$28),"Y",IF(AND(H788&gt;='Intersection Mileposts'!$F$29,H788&lt;='Intersection Mileposts'!$G$29),"Y", IF(AND(H788&gt;='Intersection Mileposts'!$F$30,H788&lt;='Intersection Mileposts'!$G$30),"Y",IF(AND(H788&gt;='Intersection Mileposts'!$F$31,H788&lt;='Intersection Mileposts'!$G$31),"Y",IF(AND(H788&gt;='Intersection Mileposts'!$F$32,H788&lt;='Intersection Mileposts'!$G$32),"Y",IF(AND(H788&gt;='Intersection Mileposts'!$F$33,H788&lt;='Intersection Mileposts'!$G$33),"Y",IF(AND(H788&gt;='Intersection Mileposts'!$F$34,H788&lt;='Intersection Mileposts'!$G$34),"Y",IF(AND(H788&gt;='Intersection Mileposts'!$F$35,H788&lt;='Intersection Mileposts'!$G$35),"Y",IF(AND(H788&gt;='Intersection Mileposts'!$F$36,H788&lt;='Intersection Mileposts'!$G$36),"Y",IF(AND(H788&gt;='Intersection Mileposts'!$F$37,H788&lt;='Intersection Mileposts'!$G$37),"Y",IF(AND(H788&gt;='Intersection Mileposts'!$F$38,H788&lt;='Intersection Mileposts'!$G$38),"Y",IF(AND(H788&gt;='Intersection Mileposts'!$F$39,H788&lt;='Intersection Mileposts'!$G$39),"Y","N"))))))))))))))))))))))))))))))))))))</f>
        <v/>
      </c>
    </row>
    <row r="789" spans="1:46" x14ac:dyDescent="0.35">
      <c r="A789" s="271"/>
      <c r="B789" s="269"/>
      <c r="C789" s="270"/>
      <c r="D789" s="270"/>
      <c r="E789" s="270"/>
      <c r="F789" s="270"/>
      <c r="G789" s="272"/>
      <c r="H789" s="273"/>
      <c r="I789" s="271"/>
      <c r="J789" s="268"/>
      <c r="K789" s="268"/>
      <c r="L789" s="274"/>
      <c r="M789" s="275"/>
      <c r="N789" s="276"/>
      <c r="P789" s="291" t="str">
        <f>IF(R789 = "", "", COUNT($R$4:R789))</f>
        <v/>
      </c>
      <c r="Q789" s="291" t="str">
        <f t="shared" si="97"/>
        <v/>
      </c>
      <c r="R789" s="292" t="str">
        <f t="shared" si="98"/>
        <v/>
      </c>
      <c r="S789" s="293" t="str">
        <f t="shared" si="100"/>
        <v/>
      </c>
      <c r="T789" s="294" t="str">
        <f t="shared" si="101"/>
        <v/>
      </c>
      <c r="U789" s="295" t="str">
        <f t="shared" si="102"/>
        <v/>
      </c>
      <c r="V789" s="296" t="str">
        <f t="shared" si="103"/>
        <v/>
      </c>
      <c r="W789" s="8"/>
      <c r="AR789" s="2" t="str">
        <f t="shared" si="104"/>
        <v/>
      </c>
      <c r="AS789" s="2" t="str">
        <f t="shared" si="99"/>
        <v/>
      </c>
      <c r="AT789" s="2" t="str">
        <f>IF(AR789="","",IF(AND(H789&gt;='Intersection Mileposts'!$F$5,H789&lt;='Intersection Mileposts'!$G$5),"Y",IF(AND(H789&gt;='Intersection Mileposts'!$F$6,H789&lt;='Intersection Mileposts'!$G$6),"Y",IF(AND(H789&gt;='Intersection Mileposts'!$F$7,H789&lt;='Intersection Mileposts'!$G$7),"Y",IF(AND(H789&gt;='Intersection Mileposts'!$F$8,H789&lt;='Intersection Mileposts'!$G$8),"Y",IF(AND(H789&gt;='Intersection Mileposts'!$F$9,H789&lt;='Intersection Mileposts'!$G$9),"Y",IF(AND(H789&gt;='Intersection Mileposts'!$F$10,H789&lt;='Intersection Mileposts'!$G$10),"Y",IF(AND(H789&gt;='Intersection Mileposts'!$F$11,H789&lt;='Intersection Mileposts'!$G$11),"Y",IF(AND(H789&gt;='Intersection Mileposts'!$F$12,H789&lt;='Intersection Mileposts'!$G$12),"Y",IF(AND(H789&gt;='Intersection Mileposts'!$F$13,H789&lt;='Intersection Mileposts'!$G$13),"Y",IF(AND(H789&gt;='Intersection Mileposts'!$F$14,H789&lt;='Intersection Mileposts'!$G$14),"Y",IF(AND(H789&gt;='Intersection Mileposts'!$F$15,H789&lt;='Intersection Mileposts'!$G$15),"Y",IF(AND(H789&gt;='Intersection Mileposts'!$F$16,H789&lt;='Intersection Mileposts'!$G$16),"Y",IF(AND(H789&gt;='Intersection Mileposts'!$F$17,H789&lt;='Intersection Mileposts'!$G$17),"Y",IF(AND(H789&gt;='Intersection Mileposts'!$F$18,H789&lt;='Intersection Mileposts'!$G$18),"Y",IF(AND(H789&gt;='Intersection Mileposts'!$F$19,H789&lt;='Intersection Mileposts'!$G$19),"Y",IF(AND(H789&gt;='Intersection Mileposts'!$F$20,H789&lt;='Intersection Mileposts'!$G$20),"Y",IF(AND(H789&gt;='Intersection Mileposts'!$F$21,H789&lt;='Intersection Mileposts'!$G$21),"Y",IF(AND(H789&gt;='Intersection Mileposts'!$F$22,H789&lt;='Intersection Mileposts'!$G$22),"Y",IF(AND(H789&gt;='Intersection Mileposts'!$F$23,H789&lt;='Intersection Mileposts'!$G$23),"Y",IF(AND(H789&gt;='Intersection Mileposts'!$F$24,H789&lt;='Intersection Mileposts'!$G$24),"Y",IF(AND(H789&gt;='Intersection Mileposts'!$F$25,H789&lt;='Intersection Mileposts'!$G$25),"Y",IF(AND(H789&gt;='Intersection Mileposts'!$F$26,H789&lt;='Intersection Mileposts'!$G$26),"Y",IF(AND(H789&gt;='Intersection Mileposts'!$F$27,H789&lt;='Intersection Mileposts'!$G$27),"Y",IF(AND(H789&gt;='Intersection Mileposts'!$F$28,H789&lt;='Intersection Mileposts'!$G$28),"Y",IF(AND(H789&gt;='Intersection Mileposts'!$F$29,H789&lt;='Intersection Mileposts'!$G$29),"Y", IF(AND(H789&gt;='Intersection Mileposts'!$F$30,H789&lt;='Intersection Mileposts'!$G$30),"Y",IF(AND(H789&gt;='Intersection Mileposts'!$F$31,H789&lt;='Intersection Mileposts'!$G$31),"Y",IF(AND(H789&gt;='Intersection Mileposts'!$F$32,H789&lt;='Intersection Mileposts'!$G$32),"Y",IF(AND(H789&gt;='Intersection Mileposts'!$F$33,H789&lt;='Intersection Mileposts'!$G$33),"Y",IF(AND(H789&gt;='Intersection Mileposts'!$F$34,H789&lt;='Intersection Mileposts'!$G$34),"Y",IF(AND(H789&gt;='Intersection Mileposts'!$F$35,H789&lt;='Intersection Mileposts'!$G$35),"Y",IF(AND(H789&gt;='Intersection Mileposts'!$F$36,H789&lt;='Intersection Mileposts'!$G$36),"Y",IF(AND(H789&gt;='Intersection Mileposts'!$F$37,H789&lt;='Intersection Mileposts'!$G$37),"Y",IF(AND(H789&gt;='Intersection Mileposts'!$F$38,H789&lt;='Intersection Mileposts'!$G$38),"Y",IF(AND(H789&gt;='Intersection Mileposts'!$F$39,H789&lt;='Intersection Mileposts'!$G$39),"Y","N"))))))))))))))))))))))))))))))))))))</f>
        <v/>
      </c>
    </row>
    <row r="790" spans="1:46" x14ac:dyDescent="0.35">
      <c r="A790" s="271"/>
      <c r="B790" s="269"/>
      <c r="C790" s="270"/>
      <c r="D790" s="270"/>
      <c r="E790" s="270"/>
      <c r="F790" s="270"/>
      <c r="G790" s="272"/>
      <c r="H790" s="273"/>
      <c r="I790" s="271"/>
      <c r="J790" s="268"/>
      <c r="K790" s="268"/>
      <c r="L790" s="274"/>
      <c r="M790" s="275"/>
      <c r="N790" s="276"/>
      <c r="P790" s="291" t="str">
        <f>IF(R790 = "", "", COUNT($R$4:R790))</f>
        <v/>
      </c>
      <c r="Q790" s="291" t="str">
        <f t="shared" si="97"/>
        <v/>
      </c>
      <c r="R790" s="292" t="str">
        <f t="shared" si="98"/>
        <v/>
      </c>
      <c r="S790" s="293" t="str">
        <f t="shared" si="100"/>
        <v/>
      </c>
      <c r="T790" s="294" t="str">
        <f t="shared" si="101"/>
        <v/>
      </c>
      <c r="U790" s="295" t="str">
        <f t="shared" si="102"/>
        <v/>
      </c>
      <c r="V790" s="296" t="str">
        <f t="shared" si="103"/>
        <v/>
      </c>
      <c r="W790" s="8"/>
      <c r="AR790" s="2" t="str">
        <f t="shared" si="104"/>
        <v/>
      </c>
      <c r="AS790" s="2" t="str">
        <f t="shared" si="99"/>
        <v/>
      </c>
      <c r="AT790" s="2" t="str">
        <f>IF(AR790="","",IF(AND(H790&gt;='Intersection Mileposts'!$F$5,H790&lt;='Intersection Mileposts'!$G$5),"Y",IF(AND(H790&gt;='Intersection Mileposts'!$F$6,H790&lt;='Intersection Mileposts'!$G$6),"Y",IF(AND(H790&gt;='Intersection Mileposts'!$F$7,H790&lt;='Intersection Mileposts'!$G$7),"Y",IF(AND(H790&gt;='Intersection Mileposts'!$F$8,H790&lt;='Intersection Mileposts'!$G$8),"Y",IF(AND(H790&gt;='Intersection Mileposts'!$F$9,H790&lt;='Intersection Mileposts'!$G$9),"Y",IF(AND(H790&gt;='Intersection Mileposts'!$F$10,H790&lt;='Intersection Mileposts'!$G$10),"Y",IF(AND(H790&gt;='Intersection Mileposts'!$F$11,H790&lt;='Intersection Mileposts'!$G$11),"Y",IF(AND(H790&gt;='Intersection Mileposts'!$F$12,H790&lt;='Intersection Mileposts'!$G$12),"Y",IF(AND(H790&gt;='Intersection Mileposts'!$F$13,H790&lt;='Intersection Mileposts'!$G$13),"Y",IF(AND(H790&gt;='Intersection Mileposts'!$F$14,H790&lt;='Intersection Mileposts'!$G$14),"Y",IF(AND(H790&gt;='Intersection Mileposts'!$F$15,H790&lt;='Intersection Mileposts'!$G$15),"Y",IF(AND(H790&gt;='Intersection Mileposts'!$F$16,H790&lt;='Intersection Mileposts'!$G$16),"Y",IF(AND(H790&gt;='Intersection Mileposts'!$F$17,H790&lt;='Intersection Mileposts'!$G$17),"Y",IF(AND(H790&gt;='Intersection Mileposts'!$F$18,H790&lt;='Intersection Mileposts'!$G$18),"Y",IF(AND(H790&gt;='Intersection Mileposts'!$F$19,H790&lt;='Intersection Mileposts'!$G$19),"Y",IF(AND(H790&gt;='Intersection Mileposts'!$F$20,H790&lt;='Intersection Mileposts'!$G$20),"Y",IF(AND(H790&gt;='Intersection Mileposts'!$F$21,H790&lt;='Intersection Mileposts'!$G$21),"Y",IF(AND(H790&gt;='Intersection Mileposts'!$F$22,H790&lt;='Intersection Mileposts'!$G$22),"Y",IF(AND(H790&gt;='Intersection Mileposts'!$F$23,H790&lt;='Intersection Mileposts'!$G$23),"Y",IF(AND(H790&gt;='Intersection Mileposts'!$F$24,H790&lt;='Intersection Mileposts'!$G$24),"Y",IF(AND(H790&gt;='Intersection Mileposts'!$F$25,H790&lt;='Intersection Mileposts'!$G$25),"Y",IF(AND(H790&gt;='Intersection Mileposts'!$F$26,H790&lt;='Intersection Mileposts'!$G$26),"Y",IF(AND(H790&gt;='Intersection Mileposts'!$F$27,H790&lt;='Intersection Mileposts'!$G$27),"Y",IF(AND(H790&gt;='Intersection Mileposts'!$F$28,H790&lt;='Intersection Mileposts'!$G$28),"Y",IF(AND(H790&gt;='Intersection Mileposts'!$F$29,H790&lt;='Intersection Mileposts'!$G$29),"Y", IF(AND(H790&gt;='Intersection Mileposts'!$F$30,H790&lt;='Intersection Mileposts'!$G$30),"Y",IF(AND(H790&gt;='Intersection Mileposts'!$F$31,H790&lt;='Intersection Mileposts'!$G$31),"Y",IF(AND(H790&gt;='Intersection Mileposts'!$F$32,H790&lt;='Intersection Mileposts'!$G$32),"Y",IF(AND(H790&gt;='Intersection Mileposts'!$F$33,H790&lt;='Intersection Mileposts'!$G$33),"Y",IF(AND(H790&gt;='Intersection Mileposts'!$F$34,H790&lt;='Intersection Mileposts'!$G$34),"Y",IF(AND(H790&gt;='Intersection Mileposts'!$F$35,H790&lt;='Intersection Mileposts'!$G$35),"Y",IF(AND(H790&gt;='Intersection Mileposts'!$F$36,H790&lt;='Intersection Mileposts'!$G$36),"Y",IF(AND(H790&gt;='Intersection Mileposts'!$F$37,H790&lt;='Intersection Mileposts'!$G$37),"Y",IF(AND(H790&gt;='Intersection Mileposts'!$F$38,H790&lt;='Intersection Mileposts'!$G$38),"Y",IF(AND(H790&gt;='Intersection Mileposts'!$F$39,H790&lt;='Intersection Mileposts'!$G$39),"Y","N"))))))))))))))))))))))))))))))))))))</f>
        <v/>
      </c>
    </row>
    <row r="791" spans="1:46" x14ac:dyDescent="0.35">
      <c r="A791" s="271"/>
      <c r="B791" s="269"/>
      <c r="C791" s="270"/>
      <c r="D791" s="270"/>
      <c r="E791" s="270"/>
      <c r="F791" s="270"/>
      <c r="G791" s="272"/>
      <c r="H791" s="273"/>
      <c r="I791" s="271"/>
      <c r="J791" s="268"/>
      <c r="K791" s="268"/>
      <c r="L791" s="274"/>
      <c r="M791" s="275"/>
      <c r="N791" s="276"/>
      <c r="P791" s="291" t="str">
        <f>IF(R791 = "", "", COUNT($R$4:R791))</f>
        <v/>
      </c>
      <c r="Q791" s="291" t="str">
        <f t="shared" si="97"/>
        <v/>
      </c>
      <c r="R791" s="292" t="str">
        <f t="shared" si="98"/>
        <v/>
      </c>
      <c r="S791" s="293" t="str">
        <f t="shared" si="100"/>
        <v/>
      </c>
      <c r="T791" s="294" t="str">
        <f t="shared" si="101"/>
        <v/>
      </c>
      <c r="U791" s="295" t="str">
        <f t="shared" si="102"/>
        <v/>
      </c>
      <c r="V791" s="296" t="str">
        <f t="shared" si="103"/>
        <v/>
      </c>
      <c r="W791" s="8"/>
      <c r="AR791" s="2" t="str">
        <f t="shared" si="104"/>
        <v/>
      </c>
      <c r="AS791" s="2" t="str">
        <f t="shared" si="99"/>
        <v/>
      </c>
      <c r="AT791" s="2" t="str">
        <f>IF(AR791="","",IF(AND(H791&gt;='Intersection Mileposts'!$F$5,H791&lt;='Intersection Mileposts'!$G$5),"Y",IF(AND(H791&gt;='Intersection Mileposts'!$F$6,H791&lt;='Intersection Mileposts'!$G$6),"Y",IF(AND(H791&gt;='Intersection Mileposts'!$F$7,H791&lt;='Intersection Mileposts'!$G$7),"Y",IF(AND(H791&gt;='Intersection Mileposts'!$F$8,H791&lt;='Intersection Mileposts'!$G$8),"Y",IF(AND(H791&gt;='Intersection Mileposts'!$F$9,H791&lt;='Intersection Mileposts'!$G$9),"Y",IF(AND(H791&gt;='Intersection Mileposts'!$F$10,H791&lt;='Intersection Mileposts'!$G$10),"Y",IF(AND(H791&gt;='Intersection Mileposts'!$F$11,H791&lt;='Intersection Mileposts'!$G$11),"Y",IF(AND(H791&gt;='Intersection Mileposts'!$F$12,H791&lt;='Intersection Mileposts'!$G$12),"Y",IF(AND(H791&gt;='Intersection Mileposts'!$F$13,H791&lt;='Intersection Mileposts'!$G$13),"Y",IF(AND(H791&gt;='Intersection Mileposts'!$F$14,H791&lt;='Intersection Mileposts'!$G$14),"Y",IF(AND(H791&gt;='Intersection Mileposts'!$F$15,H791&lt;='Intersection Mileposts'!$G$15),"Y",IF(AND(H791&gt;='Intersection Mileposts'!$F$16,H791&lt;='Intersection Mileposts'!$G$16),"Y",IF(AND(H791&gt;='Intersection Mileposts'!$F$17,H791&lt;='Intersection Mileposts'!$G$17),"Y",IF(AND(H791&gt;='Intersection Mileposts'!$F$18,H791&lt;='Intersection Mileposts'!$G$18),"Y",IF(AND(H791&gt;='Intersection Mileposts'!$F$19,H791&lt;='Intersection Mileposts'!$G$19),"Y",IF(AND(H791&gt;='Intersection Mileposts'!$F$20,H791&lt;='Intersection Mileposts'!$G$20),"Y",IF(AND(H791&gt;='Intersection Mileposts'!$F$21,H791&lt;='Intersection Mileposts'!$G$21),"Y",IF(AND(H791&gt;='Intersection Mileposts'!$F$22,H791&lt;='Intersection Mileposts'!$G$22),"Y",IF(AND(H791&gt;='Intersection Mileposts'!$F$23,H791&lt;='Intersection Mileposts'!$G$23),"Y",IF(AND(H791&gt;='Intersection Mileposts'!$F$24,H791&lt;='Intersection Mileposts'!$G$24),"Y",IF(AND(H791&gt;='Intersection Mileposts'!$F$25,H791&lt;='Intersection Mileposts'!$G$25),"Y",IF(AND(H791&gt;='Intersection Mileposts'!$F$26,H791&lt;='Intersection Mileposts'!$G$26),"Y",IF(AND(H791&gt;='Intersection Mileposts'!$F$27,H791&lt;='Intersection Mileposts'!$G$27),"Y",IF(AND(H791&gt;='Intersection Mileposts'!$F$28,H791&lt;='Intersection Mileposts'!$G$28),"Y",IF(AND(H791&gt;='Intersection Mileposts'!$F$29,H791&lt;='Intersection Mileposts'!$G$29),"Y", IF(AND(H791&gt;='Intersection Mileposts'!$F$30,H791&lt;='Intersection Mileposts'!$G$30),"Y",IF(AND(H791&gt;='Intersection Mileposts'!$F$31,H791&lt;='Intersection Mileposts'!$G$31),"Y",IF(AND(H791&gt;='Intersection Mileposts'!$F$32,H791&lt;='Intersection Mileposts'!$G$32),"Y",IF(AND(H791&gt;='Intersection Mileposts'!$F$33,H791&lt;='Intersection Mileposts'!$G$33),"Y",IF(AND(H791&gt;='Intersection Mileposts'!$F$34,H791&lt;='Intersection Mileposts'!$G$34),"Y",IF(AND(H791&gt;='Intersection Mileposts'!$F$35,H791&lt;='Intersection Mileposts'!$G$35),"Y",IF(AND(H791&gt;='Intersection Mileposts'!$F$36,H791&lt;='Intersection Mileposts'!$G$36),"Y",IF(AND(H791&gt;='Intersection Mileposts'!$F$37,H791&lt;='Intersection Mileposts'!$G$37),"Y",IF(AND(H791&gt;='Intersection Mileposts'!$F$38,H791&lt;='Intersection Mileposts'!$G$38),"Y",IF(AND(H791&gt;='Intersection Mileposts'!$F$39,H791&lt;='Intersection Mileposts'!$G$39),"Y","N"))))))))))))))))))))))))))))))))))))</f>
        <v/>
      </c>
    </row>
    <row r="792" spans="1:46" x14ac:dyDescent="0.35">
      <c r="A792" s="271"/>
      <c r="B792" s="269"/>
      <c r="C792" s="270"/>
      <c r="D792" s="270"/>
      <c r="E792" s="270"/>
      <c r="F792" s="270"/>
      <c r="G792" s="272"/>
      <c r="H792" s="273"/>
      <c r="I792" s="271"/>
      <c r="J792" s="268"/>
      <c r="K792" s="268"/>
      <c r="L792" s="274"/>
      <c r="M792" s="275"/>
      <c r="N792" s="276"/>
      <c r="P792" s="291" t="str">
        <f>IF(R792 = "", "", COUNT($R$4:R792))</f>
        <v/>
      </c>
      <c r="Q792" s="291" t="str">
        <f t="shared" si="97"/>
        <v/>
      </c>
      <c r="R792" s="292" t="str">
        <f t="shared" si="98"/>
        <v/>
      </c>
      <c r="S792" s="293" t="str">
        <f t="shared" si="100"/>
        <v/>
      </c>
      <c r="T792" s="294" t="str">
        <f t="shared" si="101"/>
        <v/>
      </c>
      <c r="U792" s="295" t="str">
        <f t="shared" si="102"/>
        <v/>
      </c>
      <c r="V792" s="296" t="str">
        <f t="shared" si="103"/>
        <v/>
      </c>
      <c r="W792" s="8"/>
      <c r="AR792" s="2" t="str">
        <f t="shared" si="104"/>
        <v/>
      </c>
      <c r="AS792" s="2" t="str">
        <f t="shared" si="99"/>
        <v/>
      </c>
      <c r="AT792" s="2" t="str">
        <f>IF(AR792="","",IF(AND(H792&gt;='Intersection Mileposts'!$F$5,H792&lt;='Intersection Mileposts'!$G$5),"Y",IF(AND(H792&gt;='Intersection Mileposts'!$F$6,H792&lt;='Intersection Mileposts'!$G$6),"Y",IF(AND(H792&gt;='Intersection Mileposts'!$F$7,H792&lt;='Intersection Mileposts'!$G$7),"Y",IF(AND(H792&gt;='Intersection Mileposts'!$F$8,H792&lt;='Intersection Mileposts'!$G$8),"Y",IF(AND(H792&gt;='Intersection Mileposts'!$F$9,H792&lt;='Intersection Mileposts'!$G$9),"Y",IF(AND(H792&gt;='Intersection Mileposts'!$F$10,H792&lt;='Intersection Mileposts'!$G$10),"Y",IF(AND(H792&gt;='Intersection Mileposts'!$F$11,H792&lt;='Intersection Mileposts'!$G$11),"Y",IF(AND(H792&gt;='Intersection Mileposts'!$F$12,H792&lt;='Intersection Mileposts'!$G$12),"Y",IF(AND(H792&gt;='Intersection Mileposts'!$F$13,H792&lt;='Intersection Mileposts'!$G$13),"Y",IF(AND(H792&gt;='Intersection Mileposts'!$F$14,H792&lt;='Intersection Mileposts'!$G$14),"Y",IF(AND(H792&gt;='Intersection Mileposts'!$F$15,H792&lt;='Intersection Mileposts'!$G$15),"Y",IF(AND(H792&gt;='Intersection Mileposts'!$F$16,H792&lt;='Intersection Mileposts'!$G$16),"Y",IF(AND(H792&gt;='Intersection Mileposts'!$F$17,H792&lt;='Intersection Mileposts'!$G$17),"Y",IF(AND(H792&gt;='Intersection Mileposts'!$F$18,H792&lt;='Intersection Mileposts'!$G$18),"Y",IF(AND(H792&gt;='Intersection Mileposts'!$F$19,H792&lt;='Intersection Mileposts'!$G$19),"Y",IF(AND(H792&gt;='Intersection Mileposts'!$F$20,H792&lt;='Intersection Mileposts'!$G$20),"Y",IF(AND(H792&gt;='Intersection Mileposts'!$F$21,H792&lt;='Intersection Mileposts'!$G$21),"Y",IF(AND(H792&gt;='Intersection Mileposts'!$F$22,H792&lt;='Intersection Mileposts'!$G$22),"Y",IF(AND(H792&gt;='Intersection Mileposts'!$F$23,H792&lt;='Intersection Mileposts'!$G$23),"Y",IF(AND(H792&gt;='Intersection Mileposts'!$F$24,H792&lt;='Intersection Mileposts'!$G$24),"Y",IF(AND(H792&gt;='Intersection Mileposts'!$F$25,H792&lt;='Intersection Mileposts'!$G$25),"Y",IF(AND(H792&gt;='Intersection Mileposts'!$F$26,H792&lt;='Intersection Mileposts'!$G$26),"Y",IF(AND(H792&gt;='Intersection Mileposts'!$F$27,H792&lt;='Intersection Mileposts'!$G$27),"Y",IF(AND(H792&gt;='Intersection Mileposts'!$F$28,H792&lt;='Intersection Mileposts'!$G$28),"Y",IF(AND(H792&gt;='Intersection Mileposts'!$F$29,H792&lt;='Intersection Mileposts'!$G$29),"Y", IF(AND(H792&gt;='Intersection Mileposts'!$F$30,H792&lt;='Intersection Mileposts'!$G$30),"Y",IF(AND(H792&gt;='Intersection Mileposts'!$F$31,H792&lt;='Intersection Mileposts'!$G$31),"Y",IF(AND(H792&gt;='Intersection Mileposts'!$F$32,H792&lt;='Intersection Mileposts'!$G$32),"Y",IF(AND(H792&gt;='Intersection Mileposts'!$F$33,H792&lt;='Intersection Mileposts'!$G$33),"Y",IF(AND(H792&gt;='Intersection Mileposts'!$F$34,H792&lt;='Intersection Mileposts'!$G$34),"Y",IF(AND(H792&gt;='Intersection Mileposts'!$F$35,H792&lt;='Intersection Mileposts'!$G$35),"Y",IF(AND(H792&gt;='Intersection Mileposts'!$F$36,H792&lt;='Intersection Mileposts'!$G$36),"Y",IF(AND(H792&gt;='Intersection Mileposts'!$F$37,H792&lt;='Intersection Mileposts'!$G$37),"Y",IF(AND(H792&gt;='Intersection Mileposts'!$F$38,H792&lt;='Intersection Mileposts'!$G$38),"Y",IF(AND(H792&gt;='Intersection Mileposts'!$F$39,H792&lt;='Intersection Mileposts'!$G$39),"Y","N"))))))))))))))))))))))))))))))))))))</f>
        <v/>
      </c>
    </row>
    <row r="793" spans="1:46" x14ac:dyDescent="0.35">
      <c r="A793" s="271"/>
      <c r="B793" s="269"/>
      <c r="C793" s="270"/>
      <c r="D793" s="270"/>
      <c r="E793" s="270"/>
      <c r="F793" s="270"/>
      <c r="G793" s="272"/>
      <c r="H793" s="273"/>
      <c r="I793" s="271"/>
      <c r="J793" s="268"/>
      <c r="K793" s="268"/>
      <c r="L793" s="274"/>
      <c r="M793" s="275"/>
      <c r="N793" s="276"/>
      <c r="P793" s="291" t="str">
        <f>IF(R793 = "", "", COUNT($R$4:R793))</f>
        <v/>
      </c>
      <c r="Q793" s="291" t="str">
        <f t="shared" si="97"/>
        <v/>
      </c>
      <c r="R793" s="292" t="str">
        <f t="shared" si="98"/>
        <v/>
      </c>
      <c r="S793" s="293" t="str">
        <f t="shared" si="100"/>
        <v/>
      </c>
      <c r="T793" s="294" t="str">
        <f t="shared" si="101"/>
        <v/>
      </c>
      <c r="U793" s="295" t="str">
        <f t="shared" si="102"/>
        <v/>
      </c>
      <c r="V793" s="296" t="str">
        <f t="shared" si="103"/>
        <v/>
      </c>
      <c r="W793" s="8"/>
      <c r="AR793" s="2" t="str">
        <f t="shared" si="104"/>
        <v/>
      </c>
      <c r="AS793" s="2" t="str">
        <f t="shared" si="99"/>
        <v/>
      </c>
      <c r="AT793" s="2" t="str">
        <f>IF(AR793="","",IF(AND(H793&gt;='Intersection Mileposts'!$F$5,H793&lt;='Intersection Mileposts'!$G$5),"Y",IF(AND(H793&gt;='Intersection Mileposts'!$F$6,H793&lt;='Intersection Mileposts'!$G$6),"Y",IF(AND(H793&gt;='Intersection Mileposts'!$F$7,H793&lt;='Intersection Mileposts'!$G$7),"Y",IF(AND(H793&gt;='Intersection Mileposts'!$F$8,H793&lt;='Intersection Mileposts'!$G$8),"Y",IF(AND(H793&gt;='Intersection Mileposts'!$F$9,H793&lt;='Intersection Mileposts'!$G$9),"Y",IF(AND(H793&gt;='Intersection Mileposts'!$F$10,H793&lt;='Intersection Mileposts'!$G$10),"Y",IF(AND(H793&gt;='Intersection Mileposts'!$F$11,H793&lt;='Intersection Mileposts'!$G$11),"Y",IF(AND(H793&gt;='Intersection Mileposts'!$F$12,H793&lt;='Intersection Mileposts'!$G$12),"Y",IF(AND(H793&gt;='Intersection Mileposts'!$F$13,H793&lt;='Intersection Mileposts'!$G$13),"Y",IF(AND(H793&gt;='Intersection Mileposts'!$F$14,H793&lt;='Intersection Mileposts'!$G$14),"Y",IF(AND(H793&gt;='Intersection Mileposts'!$F$15,H793&lt;='Intersection Mileposts'!$G$15),"Y",IF(AND(H793&gt;='Intersection Mileposts'!$F$16,H793&lt;='Intersection Mileposts'!$G$16),"Y",IF(AND(H793&gt;='Intersection Mileposts'!$F$17,H793&lt;='Intersection Mileposts'!$G$17),"Y",IF(AND(H793&gt;='Intersection Mileposts'!$F$18,H793&lt;='Intersection Mileposts'!$G$18),"Y",IF(AND(H793&gt;='Intersection Mileposts'!$F$19,H793&lt;='Intersection Mileposts'!$G$19),"Y",IF(AND(H793&gt;='Intersection Mileposts'!$F$20,H793&lt;='Intersection Mileposts'!$G$20),"Y",IF(AND(H793&gt;='Intersection Mileposts'!$F$21,H793&lt;='Intersection Mileposts'!$G$21),"Y",IF(AND(H793&gt;='Intersection Mileposts'!$F$22,H793&lt;='Intersection Mileposts'!$G$22),"Y",IF(AND(H793&gt;='Intersection Mileposts'!$F$23,H793&lt;='Intersection Mileposts'!$G$23),"Y",IF(AND(H793&gt;='Intersection Mileposts'!$F$24,H793&lt;='Intersection Mileposts'!$G$24),"Y",IF(AND(H793&gt;='Intersection Mileposts'!$F$25,H793&lt;='Intersection Mileposts'!$G$25),"Y",IF(AND(H793&gt;='Intersection Mileposts'!$F$26,H793&lt;='Intersection Mileposts'!$G$26),"Y",IF(AND(H793&gt;='Intersection Mileposts'!$F$27,H793&lt;='Intersection Mileposts'!$G$27),"Y",IF(AND(H793&gt;='Intersection Mileposts'!$F$28,H793&lt;='Intersection Mileposts'!$G$28),"Y",IF(AND(H793&gt;='Intersection Mileposts'!$F$29,H793&lt;='Intersection Mileposts'!$G$29),"Y", IF(AND(H793&gt;='Intersection Mileposts'!$F$30,H793&lt;='Intersection Mileposts'!$G$30),"Y",IF(AND(H793&gt;='Intersection Mileposts'!$F$31,H793&lt;='Intersection Mileposts'!$G$31),"Y",IF(AND(H793&gt;='Intersection Mileposts'!$F$32,H793&lt;='Intersection Mileposts'!$G$32),"Y",IF(AND(H793&gt;='Intersection Mileposts'!$F$33,H793&lt;='Intersection Mileposts'!$G$33),"Y",IF(AND(H793&gt;='Intersection Mileposts'!$F$34,H793&lt;='Intersection Mileposts'!$G$34),"Y",IF(AND(H793&gt;='Intersection Mileposts'!$F$35,H793&lt;='Intersection Mileposts'!$G$35),"Y",IF(AND(H793&gt;='Intersection Mileposts'!$F$36,H793&lt;='Intersection Mileposts'!$G$36),"Y",IF(AND(H793&gt;='Intersection Mileposts'!$F$37,H793&lt;='Intersection Mileposts'!$G$37),"Y",IF(AND(H793&gt;='Intersection Mileposts'!$F$38,H793&lt;='Intersection Mileposts'!$G$38),"Y",IF(AND(H793&gt;='Intersection Mileposts'!$F$39,H793&lt;='Intersection Mileposts'!$G$39),"Y","N"))))))))))))))))))))))))))))))))))))</f>
        <v/>
      </c>
    </row>
    <row r="794" spans="1:46" x14ac:dyDescent="0.35">
      <c r="A794" s="271"/>
      <c r="B794" s="269"/>
      <c r="C794" s="270"/>
      <c r="D794" s="270"/>
      <c r="E794" s="270"/>
      <c r="F794" s="270"/>
      <c r="G794" s="272"/>
      <c r="H794" s="273"/>
      <c r="I794" s="271"/>
      <c r="J794" s="268"/>
      <c r="K794" s="268"/>
      <c r="L794" s="274"/>
      <c r="M794" s="275"/>
      <c r="N794" s="276"/>
      <c r="P794" s="291" t="str">
        <f>IF(R794 = "", "", COUNT($R$4:R794))</f>
        <v/>
      </c>
      <c r="Q794" s="291" t="str">
        <f t="shared" si="97"/>
        <v/>
      </c>
      <c r="R794" s="292" t="str">
        <f t="shared" si="98"/>
        <v/>
      </c>
      <c r="S794" s="293" t="str">
        <f t="shared" si="100"/>
        <v/>
      </c>
      <c r="T794" s="294" t="str">
        <f t="shared" si="101"/>
        <v/>
      </c>
      <c r="U794" s="295" t="str">
        <f t="shared" si="102"/>
        <v/>
      </c>
      <c r="V794" s="296" t="str">
        <f t="shared" si="103"/>
        <v/>
      </c>
      <c r="W794" s="8"/>
      <c r="AR794" s="2" t="str">
        <f t="shared" si="104"/>
        <v/>
      </c>
      <c r="AS794" s="2" t="str">
        <f t="shared" si="99"/>
        <v/>
      </c>
      <c r="AT794" s="2" t="str">
        <f>IF(AR794="","",IF(AND(H794&gt;='Intersection Mileposts'!$F$5,H794&lt;='Intersection Mileposts'!$G$5),"Y",IF(AND(H794&gt;='Intersection Mileposts'!$F$6,H794&lt;='Intersection Mileposts'!$G$6),"Y",IF(AND(H794&gt;='Intersection Mileposts'!$F$7,H794&lt;='Intersection Mileposts'!$G$7),"Y",IF(AND(H794&gt;='Intersection Mileposts'!$F$8,H794&lt;='Intersection Mileposts'!$G$8),"Y",IF(AND(H794&gt;='Intersection Mileposts'!$F$9,H794&lt;='Intersection Mileposts'!$G$9),"Y",IF(AND(H794&gt;='Intersection Mileposts'!$F$10,H794&lt;='Intersection Mileposts'!$G$10),"Y",IF(AND(H794&gt;='Intersection Mileposts'!$F$11,H794&lt;='Intersection Mileposts'!$G$11),"Y",IF(AND(H794&gt;='Intersection Mileposts'!$F$12,H794&lt;='Intersection Mileposts'!$G$12),"Y",IF(AND(H794&gt;='Intersection Mileposts'!$F$13,H794&lt;='Intersection Mileposts'!$G$13),"Y",IF(AND(H794&gt;='Intersection Mileposts'!$F$14,H794&lt;='Intersection Mileposts'!$G$14),"Y",IF(AND(H794&gt;='Intersection Mileposts'!$F$15,H794&lt;='Intersection Mileposts'!$G$15),"Y",IF(AND(H794&gt;='Intersection Mileposts'!$F$16,H794&lt;='Intersection Mileposts'!$G$16),"Y",IF(AND(H794&gt;='Intersection Mileposts'!$F$17,H794&lt;='Intersection Mileposts'!$G$17),"Y",IF(AND(H794&gt;='Intersection Mileposts'!$F$18,H794&lt;='Intersection Mileposts'!$G$18),"Y",IF(AND(H794&gt;='Intersection Mileposts'!$F$19,H794&lt;='Intersection Mileposts'!$G$19),"Y",IF(AND(H794&gt;='Intersection Mileposts'!$F$20,H794&lt;='Intersection Mileposts'!$G$20),"Y",IF(AND(H794&gt;='Intersection Mileposts'!$F$21,H794&lt;='Intersection Mileposts'!$G$21),"Y",IF(AND(H794&gt;='Intersection Mileposts'!$F$22,H794&lt;='Intersection Mileposts'!$G$22),"Y",IF(AND(H794&gt;='Intersection Mileposts'!$F$23,H794&lt;='Intersection Mileposts'!$G$23),"Y",IF(AND(H794&gt;='Intersection Mileposts'!$F$24,H794&lt;='Intersection Mileposts'!$G$24),"Y",IF(AND(H794&gt;='Intersection Mileposts'!$F$25,H794&lt;='Intersection Mileposts'!$G$25),"Y",IF(AND(H794&gt;='Intersection Mileposts'!$F$26,H794&lt;='Intersection Mileposts'!$G$26),"Y",IF(AND(H794&gt;='Intersection Mileposts'!$F$27,H794&lt;='Intersection Mileposts'!$G$27),"Y",IF(AND(H794&gt;='Intersection Mileposts'!$F$28,H794&lt;='Intersection Mileposts'!$G$28),"Y",IF(AND(H794&gt;='Intersection Mileposts'!$F$29,H794&lt;='Intersection Mileposts'!$G$29),"Y", IF(AND(H794&gt;='Intersection Mileposts'!$F$30,H794&lt;='Intersection Mileposts'!$G$30),"Y",IF(AND(H794&gt;='Intersection Mileposts'!$F$31,H794&lt;='Intersection Mileposts'!$G$31),"Y",IF(AND(H794&gt;='Intersection Mileposts'!$F$32,H794&lt;='Intersection Mileposts'!$G$32),"Y",IF(AND(H794&gt;='Intersection Mileposts'!$F$33,H794&lt;='Intersection Mileposts'!$G$33),"Y",IF(AND(H794&gt;='Intersection Mileposts'!$F$34,H794&lt;='Intersection Mileposts'!$G$34),"Y",IF(AND(H794&gt;='Intersection Mileposts'!$F$35,H794&lt;='Intersection Mileposts'!$G$35),"Y",IF(AND(H794&gt;='Intersection Mileposts'!$F$36,H794&lt;='Intersection Mileposts'!$G$36),"Y",IF(AND(H794&gt;='Intersection Mileposts'!$F$37,H794&lt;='Intersection Mileposts'!$G$37),"Y",IF(AND(H794&gt;='Intersection Mileposts'!$F$38,H794&lt;='Intersection Mileposts'!$G$38),"Y",IF(AND(H794&gt;='Intersection Mileposts'!$F$39,H794&lt;='Intersection Mileposts'!$G$39),"Y","N"))))))))))))))))))))))))))))))))))))</f>
        <v/>
      </c>
    </row>
    <row r="795" spans="1:46" x14ac:dyDescent="0.35">
      <c r="A795" s="271"/>
      <c r="B795" s="269"/>
      <c r="C795" s="270"/>
      <c r="D795" s="270"/>
      <c r="E795" s="270"/>
      <c r="F795" s="270"/>
      <c r="G795" s="272"/>
      <c r="H795" s="273"/>
      <c r="I795" s="271"/>
      <c r="J795" s="268"/>
      <c r="K795" s="268"/>
      <c r="L795" s="274"/>
      <c r="M795" s="275"/>
      <c r="N795" s="276"/>
      <c r="P795" s="291" t="str">
        <f>IF(R795 = "", "", COUNT($R$4:R795))</f>
        <v/>
      </c>
      <c r="Q795" s="291" t="str">
        <f t="shared" si="97"/>
        <v/>
      </c>
      <c r="R795" s="292" t="str">
        <f t="shared" si="98"/>
        <v/>
      </c>
      <c r="S795" s="293" t="str">
        <f t="shared" si="100"/>
        <v/>
      </c>
      <c r="T795" s="294" t="str">
        <f t="shared" si="101"/>
        <v/>
      </c>
      <c r="U795" s="295" t="str">
        <f t="shared" si="102"/>
        <v/>
      </c>
      <c r="V795" s="296" t="str">
        <f t="shared" si="103"/>
        <v/>
      </c>
      <c r="W795" s="8"/>
      <c r="AR795" s="2" t="str">
        <f t="shared" si="104"/>
        <v/>
      </c>
      <c r="AS795" s="2" t="str">
        <f t="shared" si="99"/>
        <v/>
      </c>
      <c r="AT795" s="2" t="str">
        <f>IF(AR795="","",IF(AND(H795&gt;='Intersection Mileposts'!$F$5,H795&lt;='Intersection Mileposts'!$G$5),"Y",IF(AND(H795&gt;='Intersection Mileposts'!$F$6,H795&lt;='Intersection Mileposts'!$G$6),"Y",IF(AND(H795&gt;='Intersection Mileposts'!$F$7,H795&lt;='Intersection Mileposts'!$G$7),"Y",IF(AND(H795&gt;='Intersection Mileposts'!$F$8,H795&lt;='Intersection Mileposts'!$G$8),"Y",IF(AND(H795&gt;='Intersection Mileposts'!$F$9,H795&lt;='Intersection Mileposts'!$G$9),"Y",IF(AND(H795&gt;='Intersection Mileposts'!$F$10,H795&lt;='Intersection Mileposts'!$G$10),"Y",IF(AND(H795&gt;='Intersection Mileposts'!$F$11,H795&lt;='Intersection Mileposts'!$G$11),"Y",IF(AND(H795&gt;='Intersection Mileposts'!$F$12,H795&lt;='Intersection Mileposts'!$G$12),"Y",IF(AND(H795&gt;='Intersection Mileposts'!$F$13,H795&lt;='Intersection Mileposts'!$G$13),"Y",IF(AND(H795&gt;='Intersection Mileposts'!$F$14,H795&lt;='Intersection Mileposts'!$G$14),"Y",IF(AND(H795&gt;='Intersection Mileposts'!$F$15,H795&lt;='Intersection Mileposts'!$G$15),"Y",IF(AND(H795&gt;='Intersection Mileposts'!$F$16,H795&lt;='Intersection Mileposts'!$G$16),"Y",IF(AND(H795&gt;='Intersection Mileposts'!$F$17,H795&lt;='Intersection Mileposts'!$G$17),"Y",IF(AND(H795&gt;='Intersection Mileposts'!$F$18,H795&lt;='Intersection Mileposts'!$G$18),"Y",IF(AND(H795&gt;='Intersection Mileposts'!$F$19,H795&lt;='Intersection Mileposts'!$G$19),"Y",IF(AND(H795&gt;='Intersection Mileposts'!$F$20,H795&lt;='Intersection Mileposts'!$G$20),"Y",IF(AND(H795&gt;='Intersection Mileposts'!$F$21,H795&lt;='Intersection Mileposts'!$G$21),"Y",IF(AND(H795&gt;='Intersection Mileposts'!$F$22,H795&lt;='Intersection Mileposts'!$G$22),"Y",IF(AND(H795&gt;='Intersection Mileposts'!$F$23,H795&lt;='Intersection Mileposts'!$G$23),"Y",IF(AND(H795&gt;='Intersection Mileposts'!$F$24,H795&lt;='Intersection Mileposts'!$G$24),"Y",IF(AND(H795&gt;='Intersection Mileposts'!$F$25,H795&lt;='Intersection Mileposts'!$G$25),"Y",IF(AND(H795&gt;='Intersection Mileposts'!$F$26,H795&lt;='Intersection Mileposts'!$G$26),"Y",IF(AND(H795&gt;='Intersection Mileposts'!$F$27,H795&lt;='Intersection Mileposts'!$G$27),"Y",IF(AND(H795&gt;='Intersection Mileposts'!$F$28,H795&lt;='Intersection Mileposts'!$G$28),"Y",IF(AND(H795&gt;='Intersection Mileposts'!$F$29,H795&lt;='Intersection Mileposts'!$G$29),"Y", IF(AND(H795&gt;='Intersection Mileposts'!$F$30,H795&lt;='Intersection Mileposts'!$G$30),"Y",IF(AND(H795&gt;='Intersection Mileposts'!$F$31,H795&lt;='Intersection Mileposts'!$G$31),"Y",IF(AND(H795&gt;='Intersection Mileposts'!$F$32,H795&lt;='Intersection Mileposts'!$G$32),"Y",IF(AND(H795&gt;='Intersection Mileposts'!$F$33,H795&lt;='Intersection Mileposts'!$G$33),"Y",IF(AND(H795&gt;='Intersection Mileposts'!$F$34,H795&lt;='Intersection Mileposts'!$G$34),"Y",IF(AND(H795&gt;='Intersection Mileposts'!$F$35,H795&lt;='Intersection Mileposts'!$G$35),"Y",IF(AND(H795&gt;='Intersection Mileposts'!$F$36,H795&lt;='Intersection Mileposts'!$G$36),"Y",IF(AND(H795&gt;='Intersection Mileposts'!$F$37,H795&lt;='Intersection Mileposts'!$G$37),"Y",IF(AND(H795&gt;='Intersection Mileposts'!$F$38,H795&lt;='Intersection Mileposts'!$G$38),"Y",IF(AND(H795&gt;='Intersection Mileposts'!$F$39,H795&lt;='Intersection Mileposts'!$G$39),"Y","N"))))))))))))))))))))))))))))))))))))</f>
        <v/>
      </c>
    </row>
    <row r="796" spans="1:46" x14ac:dyDescent="0.35">
      <c r="A796" s="271"/>
      <c r="B796" s="269"/>
      <c r="C796" s="270"/>
      <c r="D796" s="270"/>
      <c r="E796" s="270"/>
      <c r="F796" s="270"/>
      <c r="G796" s="272"/>
      <c r="H796" s="273"/>
      <c r="I796" s="271"/>
      <c r="J796" s="268"/>
      <c r="K796" s="268"/>
      <c r="L796" s="274"/>
      <c r="M796" s="275"/>
      <c r="N796" s="276"/>
      <c r="P796" s="291" t="str">
        <f>IF(R796 = "", "", COUNT($R$4:R796))</f>
        <v/>
      </c>
      <c r="Q796" s="291" t="str">
        <f t="shared" si="97"/>
        <v/>
      </c>
      <c r="R796" s="292" t="str">
        <f t="shared" si="98"/>
        <v/>
      </c>
      <c r="S796" s="293" t="str">
        <f t="shared" si="100"/>
        <v/>
      </c>
      <c r="T796" s="294" t="str">
        <f t="shared" si="101"/>
        <v/>
      </c>
      <c r="U796" s="295" t="str">
        <f t="shared" si="102"/>
        <v/>
      </c>
      <c r="V796" s="296" t="str">
        <f t="shared" si="103"/>
        <v/>
      </c>
      <c r="W796" s="8"/>
      <c r="AR796" s="2" t="str">
        <f t="shared" si="104"/>
        <v/>
      </c>
      <c r="AS796" s="2" t="str">
        <f t="shared" si="99"/>
        <v/>
      </c>
      <c r="AT796" s="2" t="str">
        <f>IF(AR796="","",IF(AND(H796&gt;='Intersection Mileposts'!$F$5,H796&lt;='Intersection Mileposts'!$G$5),"Y",IF(AND(H796&gt;='Intersection Mileposts'!$F$6,H796&lt;='Intersection Mileposts'!$G$6),"Y",IF(AND(H796&gt;='Intersection Mileposts'!$F$7,H796&lt;='Intersection Mileposts'!$G$7),"Y",IF(AND(H796&gt;='Intersection Mileposts'!$F$8,H796&lt;='Intersection Mileposts'!$G$8),"Y",IF(AND(H796&gt;='Intersection Mileposts'!$F$9,H796&lt;='Intersection Mileposts'!$G$9),"Y",IF(AND(H796&gt;='Intersection Mileposts'!$F$10,H796&lt;='Intersection Mileposts'!$G$10),"Y",IF(AND(H796&gt;='Intersection Mileposts'!$F$11,H796&lt;='Intersection Mileposts'!$G$11),"Y",IF(AND(H796&gt;='Intersection Mileposts'!$F$12,H796&lt;='Intersection Mileposts'!$G$12),"Y",IF(AND(H796&gt;='Intersection Mileposts'!$F$13,H796&lt;='Intersection Mileposts'!$G$13),"Y",IF(AND(H796&gt;='Intersection Mileposts'!$F$14,H796&lt;='Intersection Mileposts'!$G$14),"Y",IF(AND(H796&gt;='Intersection Mileposts'!$F$15,H796&lt;='Intersection Mileposts'!$G$15),"Y",IF(AND(H796&gt;='Intersection Mileposts'!$F$16,H796&lt;='Intersection Mileposts'!$G$16),"Y",IF(AND(H796&gt;='Intersection Mileposts'!$F$17,H796&lt;='Intersection Mileposts'!$G$17),"Y",IF(AND(H796&gt;='Intersection Mileposts'!$F$18,H796&lt;='Intersection Mileposts'!$G$18),"Y",IF(AND(H796&gt;='Intersection Mileposts'!$F$19,H796&lt;='Intersection Mileposts'!$G$19),"Y",IF(AND(H796&gt;='Intersection Mileposts'!$F$20,H796&lt;='Intersection Mileposts'!$G$20),"Y",IF(AND(H796&gt;='Intersection Mileposts'!$F$21,H796&lt;='Intersection Mileposts'!$G$21),"Y",IF(AND(H796&gt;='Intersection Mileposts'!$F$22,H796&lt;='Intersection Mileposts'!$G$22),"Y",IF(AND(H796&gt;='Intersection Mileposts'!$F$23,H796&lt;='Intersection Mileposts'!$G$23),"Y",IF(AND(H796&gt;='Intersection Mileposts'!$F$24,H796&lt;='Intersection Mileposts'!$G$24),"Y",IF(AND(H796&gt;='Intersection Mileposts'!$F$25,H796&lt;='Intersection Mileposts'!$G$25),"Y",IF(AND(H796&gt;='Intersection Mileposts'!$F$26,H796&lt;='Intersection Mileposts'!$G$26),"Y",IF(AND(H796&gt;='Intersection Mileposts'!$F$27,H796&lt;='Intersection Mileposts'!$G$27),"Y",IF(AND(H796&gt;='Intersection Mileposts'!$F$28,H796&lt;='Intersection Mileposts'!$G$28),"Y",IF(AND(H796&gt;='Intersection Mileposts'!$F$29,H796&lt;='Intersection Mileposts'!$G$29),"Y", IF(AND(H796&gt;='Intersection Mileposts'!$F$30,H796&lt;='Intersection Mileposts'!$G$30),"Y",IF(AND(H796&gt;='Intersection Mileposts'!$F$31,H796&lt;='Intersection Mileposts'!$G$31),"Y",IF(AND(H796&gt;='Intersection Mileposts'!$F$32,H796&lt;='Intersection Mileposts'!$G$32),"Y",IF(AND(H796&gt;='Intersection Mileposts'!$F$33,H796&lt;='Intersection Mileposts'!$G$33),"Y",IF(AND(H796&gt;='Intersection Mileposts'!$F$34,H796&lt;='Intersection Mileposts'!$G$34),"Y",IF(AND(H796&gt;='Intersection Mileposts'!$F$35,H796&lt;='Intersection Mileposts'!$G$35),"Y",IF(AND(H796&gt;='Intersection Mileposts'!$F$36,H796&lt;='Intersection Mileposts'!$G$36),"Y",IF(AND(H796&gt;='Intersection Mileposts'!$F$37,H796&lt;='Intersection Mileposts'!$G$37),"Y",IF(AND(H796&gt;='Intersection Mileposts'!$F$38,H796&lt;='Intersection Mileposts'!$G$38),"Y",IF(AND(H796&gt;='Intersection Mileposts'!$F$39,H796&lt;='Intersection Mileposts'!$G$39),"Y","N"))))))))))))))))))))))))))))))))))))</f>
        <v/>
      </c>
    </row>
    <row r="797" spans="1:46" x14ac:dyDescent="0.35">
      <c r="A797" s="271"/>
      <c r="B797" s="269"/>
      <c r="C797" s="270"/>
      <c r="D797" s="270"/>
      <c r="E797" s="270"/>
      <c r="F797" s="270"/>
      <c r="G797" s="272"/>
      <c r="H797" s="273"/>
      <c r="I797" s="271"/>
      <c r="J797" s="268"/>
      <c r="K797" s="268"/>
      <c r="L797" s="274"/>
      <c r="M797" s="275"/>
      <c r="N797" s="276"/>
      <c r="P797" s="291" t="str">
        <f>IF(R797 = "", "", COUNT($R$4:R797))</f>
        <v/>
      </c>
      <c r="Q797" s="291" t="str">
        <f t="shared" si="97"/>
        <v/>
      </c>
      <c r="R797" s="292" t="str">
        <f t="shared" si="98"/>
        <v/>
      </c>
      <c r="S797" s="293" t="str">
        <f t="shared" si="100"/>
        <v/>
      </c>
      <c r="T797" s="294" t="str">
        <f t="shared" si="101"/>
        <v/>
      </c>
      <c r="U797" s="295" t="str">
        <f t="shared" si="102"/>
        <v/>
      </c>
      <c r="V797" s="296" t="str">
        <f t="shared" si="103"/>
        <v/>
      </c>
      <c r="W797" s="8"/>
      <c r="AR797" s="2" t="str">
        <f t="shared" si="104"/>
        <v/>
      </c>
      <c r="AS797" s="2" t="str">
        <f t="shared" si="99"/>
        <v/>
      </c>
      <c r="AT797" s="2" t="str">
        <f>IF(AR797="","",IF(AND(H797&gt;='Intersection Mileposts'!$F$5,H797&lt;='Intersection Mileposts'!$G$5),"Y",IF(AND(H797&gt;='Intersection Mileposts'!$F$6,H797&lt;='Intersection Mileposts'!$G$6),"Y",IF(AND(H797&gt;='Intersection Mileposts'!$F$7,H797&lt;='Intersection Mileposts'!$G$7),"Y",IF(AND(H797&gt;='Intersection Mileposts'!$F$8,H797&lt;='Intersection Mileposts'!$G$8),"Y",IF(AND(H797&gt;='Intersection Mileposts'!$F$9,H797&lt;='Intersection Mileposts'!$G$9),"Y",IF(AND(H797&gt;='Intersection Mileposts'!$F$10,H797&lt;='Intersection Mileposts'!$G$10),"Y",IF(AND(H797&gt;='Intersection Mileposts'!$F$11,H797&lt;='Intersection Mileposts'!$G$11),"Y",IF(AND(H797&gt;='Intersection Mileposts'!$F$12,H797&lt;='Intersection Mileposts'!$G$12),"Y",IF(AND(H797&gt;='Intersection Mileposts'!$F$13,H797&lt;='Intersection Mileposts'!$G$13),"Y",IF(AND(H797&gt;='Intersection Mileposts'!$F$14,H797&lt;='Intersection Mileposts'!$G$14),"Y",IF(AND(H797&gt;='Intersection Mileposts'!$F$15,H797&lt;='Intersection Mileposts'!$G$15),"Y",IF(AND(H797&gt;='Intersection Mileposts'!$F$16,H797&lt;='Intersection Mileposts'!$G$16),"Y",IF(AND(H797&gt;='Intersection Mileposts'!$F$17,H797&lt;='Intersection Mileposts'!$G$17),"Y",IF(AND(H797&gt;='Intersection Mileposts'!$F$18,H797&lt;='Intersection Mileposts'!$G$18),"Y",IF(AND(H797&gt;='Intersection Mileposts'!$F$19,H797&lt;='Intersection Mileposts'!$G$19),"Y",IF(AND(H797&gt;='Intersection Mileposts'!$F$20,H797&lt;='Intersection Mileposts'!$G$20),"Y",IF(AND(H797&gt;='Intersection Mileposts'!$F$21,H797&lt;='Intersection Mileposts'!$G$21),"Y",IF(AND(H797&gt;='Intersection Mileposts'!$F$22,H797&lt;='Intersection Mileposts'!$G$22),"Y",IF(AND(H797&gt;='Intersection Mileposts'!$F$23,H797&lt;='Intersection Mileposts'!$G$23),"Y",IF(AND(H797&gt;='Intersection Mileposts'!$F$24,H797&lt;='Intersection Mileposts'!$G$24),"Y",IF(AND(H797&gt;='Intersection Mileposts'!$F$25,H797&lt;='Intersection Mileposts'!$G$25),"Y",IF(AND(H797&gt;='Intersection Mileposts'!$F$26,H797&lt;='Intersection Mileposts'!$G$26),"Y",IF(AND(H797&gt;='Intersection Mileposts'!$F$27,H797&lt;='Intersection Mileposts'!$G$27),"Y",IF(AND(H797&gt;='Intersection Mileposts'!$F$28,H797&lt;='Intersection Mileposts'!$G$28),"Y",IF(AND(H797&gt;='Intersection Mileposts'!$F$29,H797&lt;='Intersection Mileposts'!$G$29),"Y", IF(AND(H797&gt;='Intersection Mileposts'!$F$30,H797&lt;='Intersection Mileposts'!$G$30),"Y",IF(AND(H797&gt;='Intersection Mileposts'!$F$31,H797&lt;='Intersection Mileposts'!$G$31),"Y",IF(AND(H797&gt;='Intersection Mileposts'!$F$32,H797&lt;='Intersection Mileposts'!$G$32),"Y",IF(AND(H797&gt;='Intersection Mileposts'!$F$33,H797&lt;='Intersection Mileposts'!$G$33),"Y",IF(AND(H797&gt;='Intersection Mileposts'!$F$34,H797&lt;='Intersection Mileposts'!$G$34),"Y",IF(AND(H797&gt;='Intersection Mileposts'!$F$35,H797&lt;='Intersection Mileposts'!$G$35),"Y",IF(AND(H797&gt;='Intersection Mileposts'!$F$36,H797&lt;='Intersection Mileposts'!$G$36),"Y",IF(AND(H797&gt;='Intersection Mileposts'!$F$37,H797&lt;='Intersection Mileposts'!$G$37),"Y",IF(AND(H797&gt;='Intersection Mileposts'!$F$38,H797&lt;='Intersection Mileposts'!$G$38),"Y",IF(AND(H797&gt;='Intersection Mileposts'!$F$39,H797&lt;='Intersection Mileposts'!$G$39),"Y","N"))))))))))))))))))))))))))))))))))))</f>
        <v/>
      </c>
    </row>
    <row r="798" spans="1:46" x14ac:dyDescent="0.35">
      <c r="A798" s="271"/>
      <c r="B798" s="269"/>
      <c r="C798" s="270"/>
      <c r="D798" s="270"/>
      <c r="E798" s="270"/>
      <c r="F798" s="270"/>
      <c r="G798" s="272"/>
      <c r="H798" s="273"/>
      <c r="I798" s="271"/>
      <c r="J798" s="268"/>
      <c r="K798" s="268"/>
      <c r="L798" s="274"/>
      <c r="M798" s="275"/>
      <c r="N798" s="276"/>
      <c r="P798" s="291" t="str">
        <f>IF(R798 = "", "", COUNT($R$4:R798))</f>
        <v/>
      </c>
      <c r="Q798" s="291" t="str">
        <f t="shared" si="97"/>
        <v/>
      </c>
      <c r="R798" s="292" t="str">
        <f t="shared" si="98"/>
        <v/>
      </c>
      <c r="S798" s="293" t="str">
        <f t="shared" si="100"/>
        <v/>
      </c>
      <c r="T798" s="294" t="str">
        <f t="shared" si="101"/>
        <v/>
      </c>
      <c r="U798" s="295" t="str">
        <f t="shared" si="102"/>
        <v/>
      </c>
      <c r="V798" s="296" t="str">
        <f t="shared" si="103"/>
        <v/>
      </c>
      <c r="W798" s="8"/>
      <c r="AR798" s="2" t="str">
        <f t="shared" si="104"/>
        <v/>
      </c>
      <c r="AS798" s="2" t="str">
        <f t="shared" si="99"/>
        <v/>
      </c>
      <c r="AT798" s="2" t="str">
        <f>IF(AR798="","",IF(AND(H798&gt;='Intersection Mileposts'!$F$5,H798&lt;='Intersection Mileposts'!$G$5),"Y",IF(AND(H798&gt;='Intersection Mileposts'!$F$6,H798&lt;='Intersection Mileposts'!$G$6),"Y",IF(AND(H798&gt;='Intersection Mileposts'!$F$7,H798&lt;='Intersection Mileposts'!$G$7),"Y",IF(AND(H798&gt;='Intersection Mileposts'!$F$8,H798&lt;='Intersection Mileposts'!$G$8),"Y",IF(AND(H798&gt;='Intersection Mileposts'!$F$9,H798&lt;='Intersection Mileposts'!$G$9),"Y",IF(AND(H798&gt;='Intersection Mileposts'!$F$10,H798&lt;='Intersection Mileposts'!$G$10),"Y",IF(AND(H798&gt;='Intersection Mileposts'!$F$11,H798&lt;='Intersection Mileposts'!$G$11),"Y",IF(AND(H798&gt;='Intersection Mileposts'!$F$12,H798&lt;='Intersection Mileposts'!$G$12),"Y",IF(AND(H798&gt;='Intersection Mileposts'!$F$13,H798&lt;='Intersection Mileposts'!$G$13),"Y",IF(AND(H798&gt;='Intersection Mileposts'!$F$14,H798&lt;='Intersection Mileposts'!$G$14),"Y",IF(AND(H798&gt;='Intersection Mileposts'!$F$15,H798&lt;='Intersection Mileposts'!$G$15),"Y",IF(AND(H798&gt;='Intersection Mileposts'!$F$16,H798&lt;='Intersection Mileposts'!$G$16),"Y",IF(AND(H798&gt;='Intersection Mileposts'!$F$17,H798&lt;='Intersection Mileposts'!$G$17),"Y",IF(AND(H798&gt;='Intersection Mileposts'!$F$18,H798&lt;='Intersection Mileposts'!$G$18),"Y",IF(AND(H798&gt;='Intersection Mileposts'!$F$19,H798&lt;='Intersection Mileposts'!$G$19),"Y",IF(AND(H798&gt;='Intersection Mileposts'!$F$20,H798&lt;='Intersection Mileposts'!$G$20),"Y",IF(AND(H798&gt;='Intersection Mileposts'!$F$21,H798&lt;='Intersection Mileposts'!$G$21),"Y",IF(AND(H798&gt;='Intersection Mileposts'!$F$22,H798&lt;='Intersection Mileposts'!$G$22),"Y",IF(AND(H798&gt;='Intersection Mileposts'!$F$23,H798&lt;='Intersection Mileposts'!$G$23),"Y",IF(AND(H798&gt;='Intersection Mileposts'!$F$24,H798&lt;='Intersection Mileposts'!$G$24),"Y",IF(AND(H798&gt;='Intersection Mileposts'!$F$25,H798&lt;='Intersection Mileposts'!$G$25),"Y",IF(AND(H798&gt;='Intersection Mileposts'!$F$26,H798&lt;='Intersection Mileposts'!$G$26),"Y",IF(AND(H798&gt;='Intersection Mileposts'!$F$27,H798&lt;='Intersection Mileposts'!$G$27),"Y",IF(AND(H798&gt;='Intersection Mileposts'!$F$28,H798&lt;='Intersection Mileposts'!$G$28),"Y",IF(AND(H798&gt;='Intersection Mileposts'!$F$29,H798&lt;='Intersection Mileposts'!$G$29),"Y", IF(AND(H798&gt;='Intersection Mileposts'!$F$30,H798&lt;='Intersection Mileposts'!$G$30),"Y",IF(AND(H798&gt;='Intersection Mileposts'!$F$31,H798&lt;='Intersection Mileposts'!$G$31),"Y",IF(AND(H798&gt;='Intersection Mileposts'!$F$32,H798&lt;='Intersection Mileposts'!$G$32),"Y",IF(AND(H798&gt;='Intersection Mileposts'!$F$33,H798&lt;='Intersection Mileposts'!$G$33),"Y",IF(AND(H798&gt;='Intersection Mileposts'!$F$34,H798&lt;='Intersection Mileposts'!$G$34),"Y",IF(AND(H798&gt;='Intersection Mileposts'!$F$35,H798&lt;='Intersection Mileposts'!$G$35),"Y",IF(AND(H798&gt;='Intersection Mileposts'!$F$36,H798&lt;='Intersection Mileposts'!$G$36),"Y",IF(AND(H798&gt;='Intersection Mileposts'!$F$37,H798&lt;='Intersection Mileposts'!$G$37),"Y",IF(AND(H798&gt;='Intersection Mileposts'!$F$38,H798&lt;='Intersection Mileposts'!$G$38),"Y",IF(AND(H798&gt;='Intersection Mileposts'!$F$39,H798&lt;='Intersection Mileposts'!$G$39),"Y","N"))))))))))))))))))))))))))))))))))))</f>
        <v/>
      </c>
    </row>
    <row r="799" spans="1:46" x14ac:dyDescent="0.35">
      <c r="A799" s="271"/>
      <c r="B799" s="269"/>
      <c r="C799" s="270"/>
      <c r="D799" s="270"/>
      <c r="E799" s="270"/>
      <c r="F799" s="270"/>
      <c r="G799" s="272"/>
      <c r="H799" s="273"/>
      <c r="I799" s="271"/>
      <c r="J799" s="268"/>
      <c r="K799" s="268"/>
      <c r="L799" s="274"/>
      <c r="M799" s="275"/>
      <c r="N799" s="276"/>
      <c r="P799" s="291" t="str">
        <f>IF(R799 = "", "", COUNT($R$4:R799))</f>
        <v/>
      </c>
      <c r="Q799" s="291" t="str">
        <f t="shared" si="97"/>
        <v/>
      </c>
      <c r="R799" s="292" t="str">
        <f t="shared" si="98"/>
        <v/>
      </c>
      <c r="S799" s="293" t="str">
        <f t="shared" si="100"/>
        <v/>
      </c>
      <c r="T799" s="294" t="str">
        <f t="shared" si="101"/>
        <v/>
      </c>
      <c r="U799" s="295" t="str">
        <f t="shared" si="102"/>
        <v/>
      </c>
      <c r="V799" s="296" t="str">
        <f t="shared" si="103"/>
        <v/>
      </c>
      <c r="W799" s="8"/>
      <c r="AR799" s="2" t="str">
        <f t="shared" si="104"/>
        <v/>
      </c>
      <c r="AS799" s="2" t="str">
        <f t="shared" si="99"/>
        <v/>
      </c>
      <c r="AT799" s="2" t="str">
        <f>IF(AR799="","",IF(AND(H799&gt;='Intersection Mileposts'!$F$5,H799&lt;='Intersection Mileposts'!$G$5),"Y",IF(AND(H799&gt;='Intersection Mileposts'!$F$6,H799&lt;='Intersection Mileposts'!$G$6),"Y",IF(AND(H799&gt;='Intersection Mileposts'!$F$7,H799&lt;='Intersection Mileposts'!$G$7),"Y",IF(AND(H799&gt;='Intersection Mileposts'!$F$8,H799&lt;='Intersection Mileposts'!$G$8),"Y",IF(AND(H799&gt;='Intersection Mileposts'!$F$9,H799&lt;='Intersection Mileposts'!$G$9),"Y",IF(AND(H799&gt;='Intersection Mileposts'!$F$10,H799&lt;='Intersection Mileposts'!$G$10),"Y",IF(AND(H799&gt;='Intersection Mileposts'!$F$11,H799&lt;='Intersection Mileposts'!$G$11),"Y",IF(AND(H799&gt;='Intersection Mileposts'!$F$12,H799&lt;='Intersection Mileposts'!$G$12),"Y",IF(AND(H799&gt;='Intersection Mileposts'!$F$13,H799&lt;='Intersection Mileposts'!$G$13),"Y",IF(AND(H799&gt;='Intersection Mileposts'!$F$14,H799&lt;='Intersection Mileposts'!$G$14),"Y",IF(AND(H799&gt;='Intersection Mileposts'!$F$15,H799&lt;='Intersection Mileposts'!$G$15),"Y",IF(AND(H799&gt;='Intersection Mileposts'!$F$16,H799&lt;='Intersection Mileposts'!$G$16),"Y",IF(AND(H799&gt;='Intersection Mileposts'!$F$17,H799&lt;='Intersection Mileposts'!$G$17),"Y",IF(AND(H799&gt;='Intersection Mileposts'!$F$18,H799&lt;='Intersection Mileposts'!$G$18),"Y",IF(AND(H799&gt;='Intersection Mileposts'!$F$19,H799&lt;='Intersection Mileposts'!$G$19),"Y",IF(AND(H799&gt;='Intersection Mileposts'!$F$20,H799&lt;='Intersection Mileposts'!$G$20),"Y",IF(AND(H799&gt;='Intersection Mileposts'!$F$21,H799&lt;='Intersection Mileposts'!$G$21),"Y",IF(AND(H799&gt;='Intersection Mileposts'!$F$22,H799&lt;='Intersection Mileposts'!$G$22),"Y",IF(AND(H799&gt;='Intersection Mileposts'!$F$23,H799&lt;='Intersection Mileposts'!$G$23),"Y",IF(AND(H799&gt;='Intersection Mileposts'!$F$24,H799&lt;='Intersection Mileposts'!$G$24),"Y",IF(AND(H799&gt;='Intersection Mileposts'!$F$25,H799&lt;='Intersection Mileposts'!$G$25),"Y",IF(AND(H799&gt;='Intersection Mileposts'!$F$26,H799&lt;='Intersection Mileposts'!$G$26),"Y",IF(AND(H799&gt;='Intersection Mileposts'!$F$27,H799&lt;='Intersection Mileposts'!$G$27),"Y",IF(AND(H799&gt;='Intersection Mileposts'!$F$28,H799&lt;='Intersection Mileposts'!$G$28),"Y",IF(AND(H799&gt;='Intersection Mileposts'!$F$29,H799&lt;='Intersection Mileposts'!$G$29),"Y", IF(AND(H799&gt;='Intersection Mileposts'!$F$30,H799&lt;='Intersection Mileposts'!$G$30),"Y",IF(AND(H799&gt;='Intersection Mileposts'!$F$31,H799&lt;='Intersection Mileposts'!$G$31),"Y",IF(AND(H799&gt;='Intersection Mileposts'!$F$32,H799&lt;='Intersection Mileposts'!$G$32),"Y",IF(AND(H799&gt;='Intersection Mileposts'!$F$33,H799&lt;='Intersection Mileposts'!$G$33),"Y",IF(AND(H799&gt;='Intersection Mileposts'!$F$34,H799&lt;='Intersection Mileposts'!$G$34),"Y",IF(AND(H799&gt;='Intersection Mileposts'!$F$35,H799&lt;='Intersection Mileposts'!$G$35),"Y",IF(AND(H799&gt;='Intersection Mileposts'!$F$36,H799&lt;='Intersection Mileposts'!$G$36),"Y",IF(AND(H799&gt;='Intersection Mileposts'!$F$37,H799&lt;='Intersection Mileposts'!$G$37),"Y",IF(AND(H799&gt;='Intersection Mileposts'!$F$38,H799&lt;='Intersection Mileposts'!$G$38),"Y",IF(AND(H799&gt;='Intersection Mileposts'!$F$39,H799&lt;='Intersection Mileposts'!$G$39),"Y","N"))))))))))))))))))))))))))))))))))))</f>
        <v/>
      </c>
    </row>
    <row r="800" spans="1:46" x14ac:dyDescent="0.35">
      <c r="A800" s="271"/>
      <c r="B800" s="269"/>
      <c r="C800" s="270"/>
      <c r="D800" s="270"/>
      <c r="E800" s="270"/>
      <c r="F800" s="270"/>
      <c r="G800" s="272"/>
      <c r="H800" s="273"/>
      <c r="I800" s="271"/>
      <c r="J800" s="268"/>
      <c r="K800" s="268"/>
      <c r="L800" s="274"/>
      <c r="M800" s="275"/>
      <c r="N800" s="276"/>
      <c r="P800" s="291" t="str">
        <f>IF(R800 = "", "", COUNT($R$4:R800))</f>
        <v/>
      </c>
      <c r="Q800" s="291" t="str">
        <f t="shared" si="97"/>
        <v/>
      </c>
      <c r="R800" s="292" t="str">
        <f t="shared" si="98"/>
        <v/>
      </c>
      <c r="S800" s="293" t="str">
        <f t="shared" si="100"/>
        <v/>
      </c>
      <c r="T800" s="294" t="str">
        <f t="shared" si="101"/>
        <v/>
      </c>
      <c r="U800" s="295" t="str">
        <f t="shared" si="102"/>
        <v/>
      </c>
      <c r="V800" s="296" t="str">
        <f t="shared" si="103"/>
        <v/>
      </c>
      <c r="W800" s="8"/>
      <c r="AR800" s="2" t="str">
        <f t="shared" si="104"/>
        <v/>
      </c>
      <c r="AS800" s="2" t="str">
        <f t="shared" si="99"/>
        <v/>
      </c>
      <c r="AT800" s="2" t="str">
        <f>IF(AR800="","",IF(AND(H800&gt;='Intersection Mileposts'!$F$5,H800&lt;='Intersection Mileposts'!$G$5),"Y",IF(AND(H800&gt;='Intersection Mileposts'!$F$6,H800&lt;='Intersection Mileposts'!$G$6),"Y",IF(AND(H800&gt;='Intersection Mileposts'!$F$7,H800&lt;='Intersection Mileposts'!$G$7),"Y",IF(AND(H800&gt;='Intersection Mileposts'!$F$8,H800&lt;='Intersection Mileposts'!$G$8),"Y",IF(AND(H800&gt;='Intersection Mileposts'!$F$9,H800&lt;='Intersection Mileposts'!$G$9),"Y",IF(AND(H800&gt;='Intersection Mileposts'!$F$10,H800&lt;='Intersection Mileposts'!$G$10),"Y",IF(AND(H800&gt;='Intersection Mileposts'!$F$11,H800&lt;='Intersection Mileposts'!$G$11),"Y",IF(AND(H800&gt;='Intersection Mileposts'!$F$12,H800&lt;='Intersection Mileposts'!$G$12),"Y",IF(AND(H800&gt;='Intersection Mileposts'!$F$13,H800&lt;='Intersection Mileposts'!$G$13),"Y",IF(AND(H800&gt;='Intersection Mileposts'!$F$14,H800&lt;='Intersection Mileposts'!$G$14),"Y",IF(AND(H800&gt;='Intersection Mileposts'!$F$15,H800&lt;='Intersection Mileposts'!$G$15),"Y",IF(AND(H800&gt;='Intersection Mileposts'!$F$16,H800&lt;='Intersection Mileposts'!$G$16),"Y",IF(AND(H800&gt;='Intersection Mileposts'!$F$17,H800&lt;='Intersection Mileposts'!$G$17),"Y",IF(AND(H800&gt;='Intersection Mileposts'!$F$18,H800&lt;='Intersection Mileposts'!$G$18),"Y",IF(AND(H800&gt;='Intersection Mileposts'!$F$19,H800&lt;='Intersection Mileposts'!$G$19),"Y",IF(AND(H800&gt;='Intersection Mileposts'!$F$20,H800&lt;='Intersection Mileposts'!$G$20),"Y",IF(AND(H800&gt;='Intersection Mileposts'!$F$21,H800&lt;='Intersection Mileposts'!$G$21),"Y",IF(AND(H800&gt;='Intersection Mileposts'!$F$22,H800&lt;='Intersection Mileposts'!$G$22),"Y",IF(AND(H800&gt;='Intersection Mileposts'!$F$23,H800&lt;='Intersection Mileposts'!$G$23),"Y",IF(AND(H800&gt;='Intersection Mileposts'!$F$24,H800&lt;='Intersection Mileposts'!$G$24),"Y",IF(AND(H800&gt;='Intersection Mileposts'!$F$25,H800&lt;='Intersection Mileposts'!$G$25),"Y",IF(AND(H800&gt;='Intersection Mileposts'!$F$26,H800&lt;='Intersection Mileposts'!$G$26),"Y",IF(AND(H800&gt;='Intersection Mileposts'!$F$27,H800&lt;='Intersection Mileposts'!$G$27),"Y",IF(AND(H800&gt;='Intersection Mileposts'!$F$28,H800&lt;='Intersection Mileposts'!$G$28),"Y",IF(AND(H800&gt;='Intersection Mileposts'!$F$29,H800&lt;='Intersection Mileposts'!$G$29),"Y", IF(AND(H800&gt;='Intersection Mileposts'!$F$30,H800&lt;='Intersection Mileposts'!$G$30),"Y",IF(AND(H800&gt;='Intersection Mileposts'!$F$31,H800&lt;='Intersection Mileposts'!$G$31),"Y",IF(AND(H800&gt;='Intersection Mileposts'!$F$32,H800&lt;='Intersection Mileposts'!$G$32),"Y",IF(AND(H800&gt;='Intersection Mileposts'!$F$33,H800&lt;='Intersection Mileposts'!$G$33),"Y",IF(AND(H800&gt;='Intersection Mileposts'!$F$34,H800&lt;='Intersection Mileposts'!$G$34),"Y",IF(AND(H800&gt;='Intersection Mileposts'!$F$35,H800&lt;='Intersection Mileposts'!$G$35),"Y",IF(AND(H800&gt;='Intersection Mileposts'!$F$36,H800&lt;='Intersection Mileposts'!$G$36),"Y",IF(AND(H800&gt;='Intersection Mileposts'!$F$37,H800&lt;='Intersection Mileposts'!$G$37),"Y",IF(AND(H800&gt;='Intersection Mileposts'!$F$38,H800&lt;='Intersection Mileposts'!$G$38),"Y",IF(AND(H800&gt;='Intersection Mileposts'!$F$39,H800&lt;='Intersection Mileposts'!$G$39),"Y","N"))))))))))))))))))))))))))))))))))))</f>
        <v/>
      </c>
    </row>
    <row r="801" spans="1:46" x14ac:dyDescent="0.35">
      <c r="A801" s="271"/>
      <c r="B801" s="269"/>
      <c r="C801" s="270"/>
      <c r="D801" s="270"/>
      <c r="E801" s="270"/>
      <c r="F801" s="270"/>
      <c r="G801" s="272"/>
      <c r="H801" s="273"/>
      <c r="I801" s="271"/>
      <c r="J801" s="268"/>
      <c r="K801" s="268"/>
      <c r="L801" s="274"/>
      <c r="M801" s="275"/>
      <c r="N801" s="276"/>
      <c r="P801" s="291" t="str">
        <f>IF(R801 = "", "", COUNT($R$4:R801))</f>
        <v/>
      </c>
      <c r="Q801" s="291" t="str">
        <f t="shared" si="97"/>
        <v/>
      </c>
      <c r="R801" s="292" t="str">
        <f t="shared" si="98"/>
        <v/>
      </c>
      <c r="S801" s="293" t="str">
        <f t="shared" si="100"/>
        <v/>
      </c>
      <c r="T801" s="294" t="str">
        <f t="shared" si="101"/>
        <v/>
      </c>
      <c r="U801" s="295" t="str">
        <f t="shared" si="102"/>
        <v/>
      </c>
      <c r="V801" s="296" t="str">
        <f t="shared" si="103"/>
        <v/>
      </c>
      <c r="W801" s="8"/>
      <c r="AR801" s="2" t="str">
        <f t="shared" si="104"/>
        <v/>
      </c>
      <c r="AS801" s="2" t="str">
        <f t="shared" si="99"/>
        <v/>
      </c>
      <c r="AT801" s="2" t="str">
        <f>IF(AR801="","",IF(AND(H801&gt;='Intersection Mileposts'!$F$5,H801&lt;='Intersection Mileposts'!$G$5),"Y",IF(AND(H801&gt;='Intersection Mileposts'!$F$6,H801&lt;='Intersection Mileposts'!$G$6),"Y",IF(AND(H801&gt;='Intersection Mileposts'!$F$7,H801&lt;='Intersection Mileposts'!$G$7),"Y",IF(AND(H801&gt;='Intersection Mileposts'!$F$8,H801&lt;='Intersection Mileposts'!$G$8),"Y",IF(AND(H801&gt;='Intersection Mileposts'!$F$9,H801&lt;='Intersection Mileposts'!$G$9),"Y",IF(AND(H801&gt;='Intersection Mileposts'!$F$10,H801&lt;='Intersection Mileposts'!$G$10),"Y",IF(AND(H801&gt;='Intersection Mileposts'!$F$11,H801&lt;='Intersection Mileposts'!$G$11),"Y",IF(AND(H801&gt;='Intersection Mileposts'!$F$12,H801&lt;='Intersection Mileposts'!$G$12),"Y",IF(AND(H801&gt;='Intersection Mileposts'!$F$13,H801&lt;='Intersection Mileposts'!$G$13),"Y",IF(AND(H801&gt;='Intersection Mileposts'!$F$14,H801&lt;='Intersection Mileposts'!$G$14),"Y",IF(AND(H801&gt;='Intersection Mileposts'!$F$15,H801&lt;='Intersection Mileposts'!$G$15),"Y",IF(AND(H801&gt;='Intersection Mileposts'!$F$16,H801&lt;='Intersection Mileposts'!$G$16),"Y",IF(AND(H801&gt;='Intersection Mileposts'!$F$17,H801&lt;='Intersection Mileposts'!$G$17),"Y",IF(AND(H801&gt;='Intersection Mileposts'!$F$18,H801&lt;='Intersection Mileposts'!$G$18),"Y",IF(AND(H801&gt;='Intersection Mileposts'!$F$19,H801&lt;='Intersection Mileposts'!$G$19),"Y",IF(AND(H801&gt;='Intersection Mileposts'!$F$20,H801&lt;='Intersection Mileposts'!$G$20),"Y",IF(AND(H801&gt;='Intersection Mileposts'!$F$21,H801&lt;='Intersection Mileposts'!$G$21),"Y",IF(AND(H801&gt;='Intersection Mileposts'!$F$22,H801&lt;='Intersection Mileposts'!$G$22),"Y",IF(AND(H801&gt;='Intersection Mileposts'!$F$23,H801&lt;='Intersection Mileposts'!$G$23),"Y",IF(AND(H801&gt;='Intersection Mileposts'!$F$24,H801&lt;='Intersection Mileposts'!$G$24),"Y",IF(AND(H801&gt;='Intersection Mileposts'!$F$25,H801&lt;='Intersection Mileposts'!$G$25),"Y",IF(AND(H801&gt;='Intersection Mileposts'!$F$26,H801&lt;='Intersection Mileposts'!$G$26),"Y",IF(AND(H801&gt;='Intersection Mileposts'!$F$27,H801&lt;='Intersection Mileposts'!$G$27),"Y",IF(AND(H801&gt;='Intersection Mileposts'!$F$28,H801&lt;='Intersection Mileposts'!$G$28),"Y",IF(AND(H801&gt;='Intersection Mileposts'!$F$29,H801&lt;='Intersection Mileposts'!$G$29),"Y", IF(AND(H801&gt;='Intersection Mileposts'!$F$30,H801&lt;='Intersection Mileposts'!$G$30),"Y",IF(AND(H801&gt;='Intersection Mileposts'!$F$31,H801&lt;='Intersection Mileposts'!$G$31),"Y",IF(AND(H801&gt;='Intersection Mileposts'!$F$32,H801&lt;='Intersection Mileposts'!$G$32),"Y",IF(AND(H801&gt;='Intersection Mileposts'!$F$33,H801&lt;='Intersection Mileposts'!$G$33),"Y",IF(AND(H801&gt;='Intersection Mileposts'!$F$34,H801&lt;='Intersection Mileposts'!$G$34),"Y",IF(AND(H801&gt;='Intersection Mileposts'!$F$35,H801&lt;='Intersection Mileposts'!$G$35),"Y",IF(AND(H801&gt;='Intersection Mileposts'!$F$36,H801&lt;='Intersection Mileposts'!$G$36),"Y",IF(AND(H801&gt;='Intersection Mileposts'!$F$37,H801&lt;='Intersection Mileposts'!$G$37),"Y",IF(AND(H801&gt;='Intersection Mileposts'!$F$38,H801&lt;='Intersection Mileposts'!$G$38),"Y",IF(AND(H801&gt;='Intersection Mileposts'!$F$39,H801&lt;='Intersection Mileposts'!$G$39),"Y","N"))))))))))))))))))))))))))))))))))))</f>
        <v/>
      </c>
    </row>
    <row r="802" spans="1:46" x14ac:dyDescent="0.35">
      <c r="A802" s="271"/>
      <c r="B802" s="269"/>
      <c r="C802" s="270"/>
      <c r="D802" s="270"/>
      <c r="E802" s="270"/>
      <c r="F802" s="270"/>
      <c r="G802" s="272"/>
      <c r="H802" s="273"/>
      <c r="I802" s="271"/>
      <c r="J802" s="268"/>
      <c r="K802" s="268"/>
      <c r="L802" s="274"/>
      <c r="M802" s="275"/>
      <c r="N802" s="276"/>
      <c r="P802" s="291" t="str">
        <f>IF(R802 = "", "", COUNT($R$4:R802))</f>
        <v/>
      </c>
      <c r="Q802" s="291" t="str">
        <f t="shared" si="97"/>
        <v/>
      </c>
      <c r="R802" s="292" t="str">
        <f t="shared" si="98"/>
        <v/>
      </c>
      <c r="S802" s="293" t="str">
        <f t="shared" si="100"/>
        <v/>
      </c>
      <c r="T802" s="294" t="str">
        <f t="shared" si="101"/>
        <v/>
      </c>
      <c r="U802" s="295" t="str">
        <f t="shared" si="102"/>
        <v/>
      </c>
      <c r="V802" s="296" t="str">
        <f t="shared" si="103"/>
        <v/>
      </c>
      <c r="W802" s="8"/>
      <c r="AR802" s="2" t="str">
        <f t="shared" si="104"/>
        <v/>
      </c>
      <c r="AS802" s="2" t="str">
        <f t="shared" si="99"/>
        <v/>
      </c>
      <c r="AT802" s="2" t="str">
        <f>IF(AR802="","",IF(AND(H802&gt;='Intersection Mileposts'!$F$5,H802&lt;='Intersection Mileposts'!$G$5),"Y",IF(AND(H802&gt;='Intersection Mileposts'!$F$6,H802&lt;='Intersection Mileposts'!$G$6),"Y",IF(AND(H802&gt;='Intersection Mileposts'!$F$7,H802&lt;='Intersection Mileposts'!$G$7),"Y",IF(AND(H802&gt;='Intersection Mileposts'!$F$8,H802&lt;='Intersection Mileposts'!$G$8),"Y",IF(AND(H802&gt;='Intersection Mileposts'!$F$9,H802&lt;='Intersection Mileposts'!$G$9),"Y",IF(AND(H802&gt;='Intersection Mileposts'!$F$10,H802&lt;='Intersection Mileposts'!$G$10),"Y",IF(AND(H802&gt;='Intersection Mileposts'!$F$11,H802&lt;='Intersection Mileposts'!$G$11),"Y",IF(AND(H802&gt;='Intersection Mileposts'!$F$12,H802&lt;='Intersection Mileposts'!$G$12),"Y",IF(AND(H802&gt;='Intersection Mileposts'!$F$13,H802&lt;='Intersection Mileposts'!$G$13),"Y",IF(AND(H802&gt;='Intersection Mileposts'!$F$14,H802&lt;='Intersection Mileposts'!$G$14),"Y",IF(AND(H802&gt;='Intersection Mileposts'!$F$15,H802&lt;='Intersection Mileposts'!$G$15),"Y",IF(AND(H802&gt;='Intersection Mileposts'!$F$16,H802&lt;='Intersection Mileposts'!$G$16),"Y",IF(AND(H802&gt;='Intersection Mileposts'!$F$17,H802&lt;='Intersection Mileposts'!$G$17),"Y",IF(AND(H802&gt;='Intersection Mileposts'!$F$18,H802&lt;='Intersection Mileposts'!$G$18),"Y",IF(AND(H802&gt;='Intersection Mileposts'!$F$19,H802&lt;='Intersection Mileposts'!$G$19),"Y",IF(AND(H802&gt;='Intersection Mileposts'!$F$20,H802&lt;='Intersection Mileposts'!$G$20),"Y",IF(AND(H802&gt;='Intersection Mileposts'!$F$21,H802&lt;='Intersection Mileposts'!$G$21),"Y",IF(AND(H802&gt;='Intersection Mileposts'!$F$22,H802&lt;='Intersection Mileposts'!$G$22),"Y",IF(AND(H802&gt;='Intersection Mileposts'!$F$23,H802&lt;='Intersection Mileposts'!$G$23),"Y",IF(AND(H802&gt;='Intersection Mileposts'!$F$24,H802&lt;='Intersection Mileposts'!$G$24),"Y",IF(AND(H802&gt;='Intersection Mileposts'!$F$25,H802&lt;='Intersection Mileposts'!$G$25),"Y",IF(AND(H802&gt;='Intersection Mileposts'!$F$26,H802&lt;='Intersection Mileposts'!$G$26),"Y",IF(AND(H802&gt;='Intersection Mileposts'!$F$27,H802&lt;='Intersection Mileposts'!$G$27),"Y",IF(AND(H802&gt;='Intersection Mileposts'!$F$28,H802&lt;='Intersection Mileposts'!$G$28),"Y",IF(AND(H802&gt;='Intersection Mileposts'!$F$29,H802&lt;='Intersection Mileposts'!$G$29),"Y", IF(AND(H802&gt;='Intersection Mileposts'!$F$30,H802&lt;='Intersection Mileposts'!$G$30),"Y",IF(AND(H802&gt;='Intersection Mileposts'!$F$31,H802&lt;='Intersection Mileposts'!$G$31),"Y",IF(AND(H802&gt;='Intersection Mileposts'!$F$32,H802&lt;='Intersection Mileposts'!$G$32),"Y",IF(AND(H802&gt;='Intersection Mileposts'!$F$33,H802&lt;='Intersection Mileposts'!$G$33),"Y",IF(AND(H802&gt;='Intersection Mileposts'!$F$34,H802&lt;='Intersection Mileposts'!$G$34),"Y",IF(AND(H802&gt;='Intersection Mileposts'!$F$35,H802&lt;='Intersection Mileposts'!$G$35),"Y",IF(AND(H802&gt;='Intersection Mileposts'!$F$36,H802&lt;='Intersection Mileposts'!$G$36),"Y",IF(AND(H802&gt;='Intersection Mileposts'!$F$37,H802&lt;='Intersection Mileposts'!$G$37),"Y",IF(AND(H802&gt;='Intersection Mileposts'!$F$38,H802&lt;='Intersection Mileposts'!$G$38),"Y",IF(AND(H802&gt;='Intersection Mileposts'!$F$39,H802&lt;='Intersection Mileposts'!$G$39),"Y","N"))))))))))))))))))))))))))))))))))))</f>
        <v/>
      </c>
    </row>
    <row r="803" spans="1:46" x14ac:dyDescent="0.35">
      <c r="A803" s="271"/>
      <c r="B803" s="269"/>
      <c r="C803" s="270"/>
      <c r="D803" s="270"/>
      <c r="E803" s="270"/>
      <c r="F803" s="270"/>
      <c r="G803" s="272"/>
      <c r="H803" s="273"/>
      <c r="I803" s="271"/>
      <c r="J803" s="268"/>
      <c r="K803" s="268"/>
      <c r="L803" s="274"/>
      <c r="M803" s="275"/>
      <c r="N803" s="276"/>
      <c r="P803" s="291" t="str">
        <f>IF(R803 = "", "", COUNT($R$4:R803))</f>
        <v/>
      </c>
      <c r="Q803" s="291" t="str">
        <f t="shared" si="97"/>
        <v/>
      </c>
      <c r="R803" s="292" t="str">
        <f t="shared" si="98"/>
        <v/>
      </c>
      <c r="S803" s="293" t="str">
        <f t="shared" si="100"/>
        <v/>
      </c>
      <c r="T803" s="294" t="str">
        <f t="shared" si="101"/>
        <v/>
      </c>
      <c r="U803" s="295" t="str">
        <f t="shared" si="102"/>
        <v/>
      </c>
      <c r="V803" s="296" t="str">
        <f t="shared" si="103"/>
        <v/>
      </c>
      <c r="W803" s="8"/>
      <c r="AR803" s="2" t="str">
        <f t="shared" si="104"/>
        <v/>
      </c>
      <c r="AS803" s="2" t="str">
        <f t="shared" si="99"/>
        <v/>
      </c>
      <c r="AT803" s="2" t="str">
        <f>IF(AR803="","",IF(AND(H803&gt;='Intersection Mileposts'!$F$5,H803&lt;='Intersection Mileposts'!$G$5),"Y",IF(AND(H803&gt;='Intersection Mileposts'!$F$6,H803&lt;='Intersection Mileposts'!$G$6),"Y",IF(AND(H803&gt;='Intersection Mileposts'!$F$7,H803&lt;='Intersection Mileposts'!$G$7),"Y",IF(AND(H803&gt;='Intersection Mileposts'!$F$8,H803&lt;='Intersection Mileposts'!$G$8),"Y",IF(AND(H803&gt;='Intersection Mileposts'!$F$9,H803&lt;='Intersection Mileposts'!$G$9),"Y",IF(AND(H803&gt;='Intersection Mileposts'!$F$10,H803&lt;='Intersection Mileposts'!$G$10),"Y",IF(AND(H803&gt;='Intersection Mileposts'!$F$11,H803&lt;='Intersection Mileposts'!$G$11),"Y",IF(AND(H803&gt;='Intersection Mileposts'!$F$12,H803&lt;='Intersection Mileposts'!$G$12),"Y",IF(AND(H803&gt;='Intersection Mileposts'!$F$13,H803&lt;='Intersection Mileposts'!$G$13),"Y",IF(AND(H803&gt;='Intersection Mileposts'!$F$14,H803&lt;='Intersection Mileposts'!$G$14),"Y",IF(AND(H803&gt;='Intersection Mileposts'!$F$15,H803&lt;='Intersection Mileposts'!$G$15),"Y",IF(AND(H803&gt;='Intersection Mileposts'!$F$16,H803&lt;='Intersection Mileposts'!$G$16),"Y",IF(AND(H803&gt;='Intersection Mileposts'!$F$17,H803&lt;='Intersection Mileposts'!$G$17),"Y",IF(AND(H803&gt;='Intersection Mileposts'!$F$18,H803&lt;='Intersection Mileposts'!$G$18),"Y",IF(AND(H803&gt;='Intersection Mileposts'!$F$19,H803&lt;='Intersection Mileposts'!$G$19),"Y",IF(AND(H803&gt;='Intersection Mileposts'!$F$20,H803&lt;='Intersection Mileposts'!$G$20),"Y",IF(AND(H803&gt;='Intersection Mileposts'!$F$21,H803&lt;='Intersection Mileposts'!$G$21),"Y",IF(AND(H803&gt;='Intersection Mileposts'!$F$22,H803&lt;='Intersection Mileposts'!$G$22),"Y",IF(AND(H803&gt;='Intersection Mileposts'!$F$23,H803&lt;='Intersection Mileposts'!$G$23),"Y",IF(AND(H803&gt;='Intersection Mileposts'!$F$24,H803&lt;='Intersection Mileposts'!$G$24),"Y",IF(AND(H803&gt;='Intersection Mileposts'!$F$25,H803&lt;='Intersection Mileposts'!$G$25),"Y",IF(AND(H803&gt;='Intersection Mileposts'!$F$26,H803&lt;='Intersection Mileposts'!$G$26),"Y",IF(AND(H803&gt;='Intersection Mileposts'!$F$27,H803&lt;='Intersection Mileposts'!$G$27),"Y",IF(AND(H803&gt;='Intersection Mileposts'!$F$28,H803&lt;='Intersection Mileposts'!$G$28),"Y",IF(AND(H803&gt;='Intersection Mileposts'!$F$29,H803&lt;='Intersection Mileposts'!$G$29),"Y", IF(AND(H803&gt;='Intersection Mileposts'!$F$30,H803&lt;='Intersection Mileposts'!$G$30),"Y",IF(AND(H803&gt;='Intersection Mileposts'!$F$31,H803&lt;='Intersection Mileposts'!$G$31),"Y",IF(AND(H803&gt;='Intersection Mileposts'!$F$32,H803&lt;='Intersection Mileposts'!$G$32),"Y",IF(AND(H803&gt;='Intersection Mileposts'!$F$33,H803&lt;='Intersection Mileposts'!$G$33),"Y",IF(AND(H803&gt;='Intersection Mileposts'!$F$34,H803&lt;='Intersection Mileposts'!$G$34),"Y",IF(AND(H803&gt;='Intersection Mileposts'!$F$35,H803&lt;='Intersection Mileposts'!$G$35),"Y",IF(AND(H803&gt;='Intersection Mileposts'!$F$36,H803&lt;='Intersection Mileposts'!$G$36),"Y",IF(AND(H803&gt;='Intersection Mileposts'!$F$37,H803&lt;='Intersection Mileposts'!$G$37),"Y",IF(AND(H803&gt;='Intersection Mileposts'!$F$38,H803&lt;='Intersection Mileposts'!$G$38),"Y",IF(AND(H803&gt;='Intersection Mileposts'!$F$39,H803&lt;='Intersection Mileposts'!$G$39),"Y","N"))))))))))))))))))))))))))))))))))))</f>
        <v/>
      </c>
    </row>
    <row r="804" spans="1:46" x14ac:dyDescent="0.35">
      <c r="A804" s="271"/>
      <c r="B804" s="269"/>
      <c r="C804" s="270"/>
      <c r="D804" s="270"/>
      <c r="E804" s="270"/>
      <c r="F804" s="270"/>
      <c r="G804" s="272"/>
      <c r="H804" s="273"/>
      <c r="I804" s="271"/>
      <c r="J804" s="268"/>
      <c r="K804" s="268"/>
      <c r="L804" s="274"/>
      <c r="M804" s="275"/>
      <c r="N804" s="276"/>
      <c r="P804" s="291" t="str">
        <f>IF(R804 = "", "", COUNT($R$4:R804))</f>
        <v/>
      </c>
      <c r="Q804" s="291" t="str">
        <f t="shared" si="97"/>
        <v/>
      </c>
      <c r="R804" s="292" t="str">
        <f t="shared" si="98"/>
        <v/>
      </c>
      <c r="S804" s="293" t="str">
        <f t="shared" si="100"/>
        <v/>
      </c>
      <c r="T804" s="294" t="str">
        <f t="shared" si="101"/>
        <v/>
      </c>
      <c r="U804" s="295" t="str">
        <f t="shared" si="102"/>
        <v/>
      </c>
      <c r="V804" s="296" t="str">
        <f t="shared" si="103"/>
        <v/>
      </c>
      <c r="W804" s="8"/>
      <c r="AR804" s="2" t="str">
        <f t="shared" si="104"/>
        <v/>
      </c>
      <c r="AS804" s="2" t="str">
        <f t="shared" si="99"/>
        <v/>
      </c>
      <c r="AT804" s="2" t="str">
        <f>IF(AR804="","",IF(AND(H804&gt;='Intersection Mileposts'!$F$5,H804&lt;='Intersection Mileposts'!$G$5),"Y",IF(AND(H804&gt;='Intersection Mileposts'!$F$6,H804&lt;='Intersection Mileposts'!$G$6),"Y",IF(AND(H804&gt;='Intersection Mileposts'!$F$7,H804&lt;='Intersection Mileposts'!$G$7),"Y",IF(AND(H804&gt;='Intersection Mileposts'!$F$8,H804&lt;='Intersection Mileposts'!$G$8),"Y",IF(AND(H804&gt;='Intersection Mileposts'!$F$9,H804&lt;='Intersection Mileposts'!$G$9),"Y",IF(AND(H804&gt;='Intersection Mileposts'!$F$10,H804&lt;='Intersection Mileposts'!$G$10),"Y",IF(AND(H804&gt;='Intersection Mileposts'!$F$11,H804&lt;='Intersection Mileposts'!$G$11),"Y",IF(AND(H804&gt;='Intersection Mileposts'!$F$12,H804&lt;='Intersection Mileposts'!$G$12),"Y",IF(AND(H804&gt;='Intersection Mileposts'!$F$13,H804&lt;='Intersection Mileposts'!$G$13),"Y",IF(AND(H804&gt;='Intersection Mileposts'!$F$14,H804&lt;='Intersection Mileposts'!$G$14),"Y",IF(AND(H804&gt;='Intersection Mileposts'!$F$15,H804&lt;='Intersection Mileposts'!$G$15),"Y",IF(AND(H804&gt;='Intersection Mileposts'!$F$16,H804&lt;='Intersection Mileposts'!$G$16),"Y",IF(AND(H804&gt;='Intersection Mileposts'!$F$17,H804&lt;='Intersection Mileposts'!$G$17),"Y",IF(AND(H804&gt;='Intersection Mileposts'!$F$18,H804&lt;='Intersection Mileposts'!$G$18),"Y",IF(AND(H804&gt;='Intersection Mileposts'!$F$19,H804&lt;='Intersection Mileposts'!$G$19),"Y",IF(AND(H804&gt;='Intersection Mileposts'!$F$20,H804&lt;='Intersection Mileposts'!$G$20),"Y",IF(AND(H804&gt;='Intersection Mileposts'!$F$21,H804&lt;='Intersection Mileposts'!$G$21),"Y",IF(AND(H804&gt;='Intersection Mileposts'!$F$22,H804&lt;='Intersection Mileposts'!$G$22),"Y",IF(AND(H804&gt;='Intersection Mileposts'!$F$23,H804&lt;='Intersection Mileposts'!$G$23),"Y",IF(AND(H804&gt;='Intersection Mileposts'!$F$24,H804&lt;='Intersection Mileposts'!$G$24),"Y",IF(AND(H804&gt;='Intersection Mileposts'!$F$25,H804&lt;='Intersection Mileposts'!$G$25),"Y",IF(AND(H804&gt;='Intersection Mileposts'!$F$26,H804&lt;='Intersection Mileposts'!$G$26),"Y",IF(AND(H804&gt;='Intersection Mileposts'!$F$27,H804&lt;='Intersection Mileposts'!$G$27),"Y",IF(AND(H804&gt;='Intersection Mileposts'!$F$28,H804&lt;='Intersection Mileposts'!$G$28),"Y",IF(AND(H804&gt;='Intersection Mileposts'!$F$29,H804&lt;='Intersection Mileposts'!$G$29),"Y", IF(AND(H804&gt;='Intersection Mileposts'!$F$30,H804&lt;='Intersection Mileposts'!$G$30),"Y",IF(AND(H804&gt;='Intersection Mileposts'!$F$31,H804&lt;='Intersection Mileposts'!$G$31),"Y",IF(AND(H804&gt;='Intersection Mileposts'!$F$32,H804&lt;='Intersection Mileposts'!$G$32),"Y",IF(AND(H804&gt;='Intersection Mileposts'!$F$33,H804&lt;='Intersection Mileposts'!$G$33),"Y",IF(AND(H804&gt;='Intersection Mileposts'!$F$34,H804&lt;='Intersection Mileposts'!$G$34),"Y",IF(AND(H804&gt;='Intersection Mileposts'!$F$35,H804&lt;='Intersection Mileposts'!$G$35),"Y",IF(AND(H804&gt;='Intersection Mileposts'!$F$36,H804&lt;='Intersection Mileposts'!$G$36),"Y",IF(AND(H804&gt;='Intersection Mileposts'!$F$37,H804&lt;='Intersection Mileposts'!$G$37),"Y",IF(AND(H804&gt;='Intersection Mileposts'!$F$38,H804&lt;='Intersection Mileposts'!$G$38),"Y",IF(AND(H804&gt;='Intersection Mileposts'!$F$39,H804&lt;='Intersection Mileposts'!$G$39),"Y","N"))))))))))))))))))))))))))))))))))))</f>
        <v/>
      </c>
    </row>
    <row r="805" spans="1:46" x14ac:dyDescent="0.35">
      <c r="A805" s="271"/>
      <c r="B805" s="269"/>
      <c r="C805" s="270"/>
      <c r="D805" s="270"/>
      <c r="E805" s="270"/>
      <c r="F805" s="270"/>
      <c r="G805" s="272"/>
      <c r="H805" s="273"/>
      <c r="I805" s="271"/>
      <c r="J805" s="268"/>
      <c r="K805" s="268"/>
      <c r="L805" s="274"/>
      <c r="M805" s="275"/>
      <c r="N805" s="276"/>
      <c r="P805" s="291" t="str">
        <f>IF(R805 = "", "", COUNT($R$4:R805))</f>
        <v/>
      </c>
      <c r="Q805" s="291" t="str">
        <f t="shared" si="97"/>
        <v/>
      </c>
      <c r="R805" s="292" t="str">
        <f t="shared" si="98"/>
        <v/>
      </c>
      <c r="S805" s="293" t="str">
        <f t="shared" si="100"/>
        <v/>
      </c>
      <c r="T805" s="294" t="str">
        <f t="shared" si="101"/>
        <v/>
      </c>
      <c r="U805" s="295" t="str">
        <f t="shared" si="102"/>
        <v/>
      </c>
      <c r="V805" s="296" t="str">
        <f t="shared" si="103"/>
        <v/>
      </c>
      <c r="W805" s="8"/>
      <c r="AR805" s="2" t="str">
        <f t="shared" si="104"/>
        <v/>
      </c>
      <c r="AS805" s="2" t="str">
        <f t="shared" si="99"/>
        <v/>
      </c>
      <c r="AT805" s="2" t="str">
        <f>IF(AR805="","",IF(AND(H805&gt;='Intersection Mileposts'!$F$5,H805&lt;='Intersection Mileposts'!$G$5),"Y",IF(AND(H805&gt;='Intersection Mileposts'!$F$6,H805&lt;='Intersection Mileposts'!$G$6),"Y",IF(AND(H805&gt;='Intersection Mileposts'!$F$7,H805&lt;='Intersection Mileposts'!$G$7),"Y",IF(AND(H805&gt;='Intersection Mileposts'!$F$8,H805&lt;='Intersection Mileposts'!$G$8),"Y",IF(AND(H805&gt;='Intersection Mileposts'!$F$9,H805&lt;='Intersection Mileposts'!$G$9),"Y",IF(AND(H805&gt;='Intersection Mileposts'!$F$10,H805&lt;='Intersection Mileposts'!$G$10),"Y",IF(AND(H805&gt;='Intersection Mileposts'!$F$11,H805&lt;='Intersection Mileposts'!$G$11),"Y",IF(AND(H805&gt;='Intersection Mileposts'!$F$12,H805&lt;='Intersection Mileposts'!$G$12),"Y",IF(AND(H805&gt;='Intersection Mileposts'!$F$13,H805&lt;='Intersection Mileposts'!$G$13),"Y",IF(AND(H805&gt;='Intersection Mileposts'!$F$14,H805&lt;='Intersection Mileposts'!$G$14),"Y",IF(AND(H805&gt;='Intersection Mileposts'!$F$15,H805&lt;='Intersection Mileposts'!$G$15),"Y",IF(AND(H805&gt;='Intersection Mileposts'!$F$16,H805&lt;='Intersection Mileposts'!$G$16),"Y",IF(AND(H805&gt;='Intersection Mileposts'!$F$17,H805&lt;='Intersection Mileposts'!$G$17),"Y",IF(AND(H805&gt;='Intersection Mileposts'!$F$18,H805&lt;='Intersection Mileposts'!$G$18),"Y",IF(AND(H805&gt;='Intersection Mileposts'!$F$19,H805&lt;='Intersection Mileposts'!$G$19),"Y",IF(AND(H805&gt;='Intersection Mileposts'!$F$20,H805&lt;='Intersection Mileposts'!$G$20),"Y",IF(AND(H805&gt;='Intersection Mileposts'!$F$21,H805&lt;='Intersection Mileposts'!$G$21),"Y",IF(AND(H805&gt;='Intersection Mileposts'!$F$22,H805&lt;='Intersection Mileposts'!$G$22),"Y",IF(AND(H805&gt;='Intersection Mileposts'!$F$23,H805&lt;='Intersection Mileposts'!$G$23),"Y",IF(AND(H805&gt;='Intersection Mileposts'!$F$24,H805&lt;='Intersection Mileposts'!$G$24),"Y",IF(AND(H805&gt;='Intersection Mileposts'!$F$25,H805&lt;='Intersection Mileposts'!$G$25),"Y",IF(AND(H805&gt;='Intersection Mileposts'!$F$26,H805&lt;='Intersection Mileposts'!$G$26),"Y",IF(AND(H805&gt;='Intersection Mileposts'!$F$27,H805&lt;='Intersection Mileposts'!$G$27),"Y",IF(AND(H805&gt;='Intersection Mileposts'!$F$28,H805&lt;='Intersection Mileposts'!$G$28),"Y",IF(AND(H805&gt;='Intersection Mileposts'!$F$29,H805&lt;='Intersection Mileposts'!$G$29),"Y", IF(AND(H805&gt;='Intersection Mileposts'!$F$30,H805&lt;='Intersection Mileposts'!$G$30),"Y",IF(AND(H805&gt;='Intersection Mileposts'!$F$31,H805&lt;='Intersection Mileposts'!$G$31),"Y",IF(AND(H805&gt;='Intersection Mileposts'!$F$32,H805&lt;='Intersection Mileposts'!$G$32),"Y",IF(AND(H805&gt;='Intersection Mileposts'!$F$33,H805&lt;='Intersection Mileposts'!$G$33),"Y",IF(AND(H805&gt;='Intersection Mileposts'!$F$34,H805&lt;='Intersection Mileposts'!$G$34),"Y",IF(AND(H805&gt;='Intersection Mileposts'!$F$35,H805&lt;='Intersection Mileposts'!$G$35),"Y",IF(AND(H805&gt;='Intersection Mileposts'!$F$36,H805&lt;='Intersection Mileposts'!$G$36),"Y",IF(AND(H805&gt;='Intersection Mileposts'!$F$37,H805&lt;='Intersection Mileposts'!$G$37),"Y",IF(AND(H805&gt;='Intersection Mileposts'!$F$38,H805&lt;='Intersection Mileposts'!$G$38),"Y",IF(AND(H805&gt;='Intersection Mileposts'!$F$39,H805&lt;='Intersection Mileposts'!$G$39),"Y","N"))))))))))))))))))))))))))))))))))))</f>
        <v/>
      </c>
    </row>
    <row r="806" spans="1:46" x14ac:dyDescent="0.35">
      <c r="A806" s="271"/>
      <c r="B806" s="269"/>
      <c r="C806" s="270"/>
      <c r="D806" s="270"/>
      <c r="E806" s="270"/>
      <c r="F806" s="270"/>
      <c r="G806" s="272"/>
      <c r="H806" s="273"/>
      <c r="I806" s="271"/>
      <c r="J806" s="268"/>
      <c r="K806" s="268"/>
      <c r="L806" s="274"/>
      <c r="M806" s="275"/>
      <c r="N806" s="276"/>
      <c r="P806" s="291" t="str">
        <f>IF(R806 = "", "", COUNT($R$4:R806))</f>
        <v/>
      </c>
      <c r="Q806" s="291" t="str">
        <f t="shared" si="97"/>
        <v/>
      </c>
      <c r="R806" s="292" t="str">
        <f t="shared" si="98"/>
        <v/>
      </c>
      <c r="S806" s="293" t="str">
        <f t="shared" si="100"/>
        <v/>
      </c>
      <c r="T806" s="294" t="str">
        <f t="shared" si="101"/>
        <v/>
      </c>
      <c r="U806" s="295" t="str">
        <f t="shared" si="102"/>
        <v/>
      </c>
      <c r="V806" s="296" t="str">
        <f t="shared" si="103"/>
        <v/>
      </c>
      <c r="W806" s="8"/>
      <c r="AR806" s="2" t="str">
        <f t="shared" si="104"/>
        <v/>
      </c>
      <c r="AS806" s="2" t="str">
        <f t="shared" si="99"/>
        <v/>
      </c>
      <c r="AT806" s="2" t="str">
        <f>IF(AR806="","",IF(AND(H806&gt;='Intersection Mileposts'!$F$5,H806&lt;='Intersection Mileposts'!$G$5),"Y",IF(AND(H806&gt;='Intersection Mileposts'!$F$6,H806&lt;='Intersection Mileposts'!$G$6),"Y",IF(AND(H806&gt;='Intersection Mileposts'!$F$7,H806&lt;='Intersection Mileposts'!$G$7),"Y",IF(AND(H806&gt;='Intersection Mileposts'!$F$8,H806&lt;='Intersection Mileposts'!$G$8),"Y",IF(AND(H806&gt;='Intersection Mileposts'!$F$9,H806&lt;='Intersection Mileposts'!$G$9),"Y",IF(AND(H806&gt;='Intersection Mileposts'!$F$10,H806&lt;='Intersection Mileposts'!$G$10),"Y",IF(AND(H806&gt;='Intersection Mileposts'!$F$11,H806&lt;='Intersection Mileposts'!$G$11),"Y",IF(AND(H806&gt;='Intersection Mileposts'!$F$12,H806&lt;='Intersection Mileposts'!$G$12),"Y",IF(AND(H806&gt;='Intersection Mileposts'!$F$13,H806&lt;='Intersection Mileposts'!$G$13),"Y",IF(AND(H806&gt;='Intersection Mileposts'!$F$14,H806&lt;='Intersection Mileposts'!$G$14),"Y",IF(AND(H806&gt;='Intersection Mileposts'!$F$15,H806&lt;='Intersection Mileposts'!$G$15),"Y",IF(AND(H806&gt;='Intersection Mileposts'!$F$16,H806&lt;='Intersection Mileposts'!$G$16),"Y",IF(AND(H806&gt;='Intersection Mileposts'!$F$17,H806&lt;='Intersection Mileposts'!$G$17),"Y",IF(AND(H806&gt;='Intersection Mileposts'!$F$18,H806&lt;='Intersection Mileposts'!$G$18),"Y",IF(AND(H806&gt;='Intersection Mileposts'!$F$19,H806&lt;='Intersection Mileposts'!$G$19),"Y",IF(AND(H806&gt;='Intersection Mileposts'!$F$20,H806&lt;='Intersection Mileposts'!$G$20),"Y",IF(AND(H806&gt;='Intersection Mileposts'!$F$21,H806&lt;='Intersection Mileposts'!$G$21),"Y",IF(AND(H806&gt;='Intersection Mileposts'!$F$22,H806&lt;='Intersection Mileposts'!$G$22),"Y",IF(AND(H806&gt;='Intersection Mileposts'!$F$23,H806&lt;='Intersection Mileposts'!$G$23),"Y",IF(AND(H806&gt;='Intersection Mileposts'!$F$24,H806&lt;='Intersection Mileposts'!$G$24),"Y",IF(AND(H806&gt;='Intersection Mileposts'!$F$25,H806&lt;='Intersection Mileposts'!$G$25),"Y",IF(AND(H806&gt;='Intersection Mileposts'!$F$26,H806&lt;='Intersection Mileposts'!$G$26),"Y",IF(AND(H806&gt;='Intersection Mileposts'!$F$27,H806&lt;='Intersection Mileposts'!$G$27),"Y",IF(AND(H806&gt;='Intersection Mileposts'!$F$28,H806&lt;='Intersection Mileposts'!$G$28),"Y",IF(AND(H806&gt;='Intersection Mileposts'!$F$29,H806&lt;='Intersection Mileposts'!$G$29),"Y", IF(AND(H806&gt;='Intersection Mileposts'!$F$30,H806&lt;='Intersection Mileposts'!$G$30),"Y",IF(AND(H806&gt;='Intersection Mileposts'!$F$31,H806&lt;='Intersection Mileposts'!$G$31),"Y",IF(AND(H806&gt;='Intersection Mileposts'!$F$32,H806&lt;='Intersection Mileposts'!$G$32),"Y",IF(AND(H806&gt;='Intersection Mileposts'!$F$33,H806&lt;='Intersection Mileposts'!$G$33),"Y",IF(AND(H806&gt;='Intersection Mileposts'!$F$34,H806&lt;='Intersection Mileposts'!$G$34),"Y",IF(AND(H806&gt;='Intersection Mileposts'!$F$35,H806&lt;='Intersection Mileposts'!$G$35),"Y",IF(AND(H806&gt;='Intersection Mileposts'!$F$36,H806&lt;='Intersection Mileposts'!$G$36),"Y",IF(AND(H806&gt;='Intersection Mileposts'!$F$37,H806&lt;='Intersection Mileposts'!$G$37),"Y",IF(AND(H806&gt;='Intersection Mileposts'!$F$38,H806&lt;='Intersection Mileposts'!$G$38),"Y",IF(AND(H806&gt;='Intersection Mileposts'!$F$39,H806&lt;='Intersection Mileposts'!$G$39),"Y","N"))))))))))))))))))))))))))))))))))))</f>
        <v/>
      </c>
    </row>
    <row r="807" spans="1:46" x14ac:dyDescent="0.35">
      <c r="A807" s="271"/>
      <c r="B807" s="269"/>
      <c r="C807" s="270"/>
      <c r="D807" s="270"/>
      <c r="E807" s="270"/>
      <c r="F807" s="270"/>
      <c r="G807" s="272"/>
      <c r="H807" s="273"/>
      <c r="I807" s="271"/>
      <c r="J807" s="268"/>
      <c r="K807" s="268"/>
      <c r="L807" s="274"/>
      <c r="M807" s="275"/>
      <c r="N807" s="276"/>
      <c r="P807" s="291" t="str">
        <f>IF(R807 = "", "", COUNT($R$4:R807))</f>
        <v/>
      </c>
      <c r="Q807" s="291" t="str">
        <f t="shared" si="97"/>
        <v/>
      </c>
      <c r="R807" s="292" t="str">
        <f t="shared" si="98"/>
        <v/>
      </c>
      <c r="S807" s="293" t="str">
        <f t="shared" si="100"/>
        <v/>
      </c>
      <c r="T807" s="294" t="str">
        <f t="shared" si="101"/>
        <v/>
      </c>
      <c r="U807" s="295" t="str">
        <f t="shared" si="102"/>
        <v/>
      </c>
      <c r="V807" s="296" t="str">
        <f t="shared" si="103"/>
        <v/>
      </c>
      <c r="W807" s="8"/>
      <c r="AR807" s="2" t="str">
        <f t="shared" si="104"/>
        <v/>
      </c>
      <c r="AS807" s="2" t="str">
        <f t="shared" si="99"/>
        <v/>
      </c>
      <c r="AT807" s="2" t="str">
        <f>IF(AR807="","",IF(AND(H807&gt;='Intersection Mileposts'!$F$5,H807&lt;='Intersection Mileposts'!$G$5),"Y",IF(AND(H807&gt;='Intersection Mileposts'!$F$6,H807&lt;='Intersection Mileposts'!$G$6),"Y",IF(AND(H807&gt;='Intersection Mileposts'!$F$7,H807&lt;='Intersection Mileposts'!$G$7),"Y",IF(AND(H807&gt;='Intersection Mileposts'!$F$8,H807&lt;='Intersection Mileposts'!$G$8),"Y",IF(AND(H807&gt;='Intersection Mileposts'!$F$9,H807&lt;='Intersection Mileposts'!$G$9),"Y",IF(AND(H807&gt;='Intersection Mileposts'!$F$10,H807&lt;='Intersection Mileposts'!$G$10),"Y",IF(AND(H807&gt;='Intersection Mileposts'!$F$11,H807&lt;='Intersection Mileposts'!$G$11),"Y",IF(AND(H807&gt;='Intersection Mileposts'!$F$12,H807&lt;='Intersection Mileposts'!$G$12),"Y",IF(AND(H807&gt;='Intersection Mileposts'!$F$13,H807&lt;='Intersection Mileposts'!$G$13),"Y",IF(AND(H807&gt;='Intersection Mileposts'!$F$14,H807&lt;='Intersection Mileposts'!$G$14),"Y",IF(AND(H807&gt;='Intersection Mileposts'!$F$15,H807&lt;='Intersection Mileposts'!$G$15),"Y",IF(AND(H807&gt;='Intersection Mileposts'!$F$16,H807&lt;='Intersection Mileposts'!$G$16),"Y",IF(AND(H807&gt;='Intersection Mileposts'!$F$17,H807&lt;='Intersection Mileposts'!$G$17),"Y",IF(AND(H807&gt;='Intersection Mileposts'!$F$18,H807&lt;='Intersection Mileposts'!$G$18),"Y",IF(AND(H807&gt;='Intersection Mileposts'!$F$19,H807&lt;='Intersection Mileposts'!$G$19),"Y",IF(AND(H807&gt;='Intersection Mileposts'!$F$20,H807&lt;='Intersection Mileposts'!$G$20),"Y",IF(AND(H807&gt;='Intersection Mileposts'!$F$21,H807&lt;='Intersection Mileposts'!$G$21),"Y",IF(AND(H807&gt;='Intersection Mileposts'!$F$22,H807&lt;='Intersection Mileposts'!$G$22),"Y",IF(AND(H807&gt;='Intersection Mileposts'!$F$23,H807&lt;='Intersection Mileposts'!$G$23),"Y",IF(AND(H807&gt;='Intersection Mileposts'!$F$24,H807&lt;='Intersection Mileposts'!$G$24),"Y",IF(AND(H807&gt;='Intersection Mileposts'!$F$25,H807&lt;='Intersection Mileposts'!$G$25),"Y",IF(AND(H807&gt;='Intersection Mileposts'!$F$26,H807&lt;='Intersection Mileposts'!$G$26),"Y",IF(AND(H807&gt;='Intersection Mileposts'!$F$27,H807&lt;='Intersection Mileposts'!$G$27),"Y",IF(AND(H807&gt;='Intersection Mileposts'!$F$28,H807&lt;='Intersection Mileposts'!$G$28),"Y",IF(AND(H807&gt;='Intersection Mileposts'!$F$29,H807&lt;='Intersection Mileposts'!$G$29),"Y", IF(AND(H807&gt;='Intersection Mileposts'!$F$30,H807&lt;='Intersection Mileposts'!$G$30),"Y",IF(AND(H807&gt;='Intersection Mileposts'!$F$31,H807&lt;='Intersection Mileposts'!$G$31),"Y",IF(AND(H807&gt;='Intersection Mileposts'!$F$32,H807&lt;='Intersection Mileposts'!$G$32),"Y",IF(AND(H807&gt;='Intersection Mileposts'!$F$33,H807&lt;='Intersection Mileposts'!$G$33),"Y",IF(AND(H807&gt;='Intersection Mileposts'!$F$34,H807&lt;='Intersection Mileposts'!$G$34),"Y",IF(AND(H807&gt;='Intersection Mileposts'!$F$35,H807&lt;='Intersection Mileposts'!$G$35),"Y",IF(AND(H807&gt;='Intersection Mileposts'!$F$36,H807&lt;='Intersection Mileposts'!$G$36),"Y",IF(AND(H807&gt;='Intersection Mileposts'!$F$37,H807&lt;='Intersection Mileposts'!$G$37),"Y",IF(AND(H807&gt;='Intersection Mileposts'!$F$38,H807&lt;='Intersection Mileposts'!$G$38),"Y",IF(AND(H807&gt;='Intersection Mileposts'!$F$39,H807&lt;='Intersection Mileposts'!$G$39),"Y","N"))))))))))))))))))))))))))))))))))))</f>
        <v/>
      </c>
    </row>
    <row r="808" spans="1:46" x14ac:dyDescent="0.35">
      <c r="A808" s="271"/>
      <c r="B808" s="269"/>
      <c r="C808" s="270"/>
      <c r="D808" s="270"/>
      <c r="E808" s="270"/>
      <c r="F808" s="270"/>
      <c r="G808" s="272"/>
      <c r="H808" s="273"/>
      <c r="I808" s="271"/>
      <c r="J808" s="268"/>
      <c r="K808" s="268"/>
      <c r="L808" s="274"/>
      <c r="M808" s="275"/>
      <c r="N808" s="276"/>
      <c r="P808" s="291" t="str">
        <f>IF(R808 = "", "", COUNT($R$4:R808))</f>
        <v/>
      </c>
      <c r="Q808" s="291" t="str">
        <f t="shared" si="97"/>
        <v/>
      </c>
      <c r="R808" s="292" t="str">
        <f t="shared" si="98"/>
        <v/>
      </c>
      <c r="S808" s="293" t="str">
        <f t="shared" si="100"/>
        <v/>
      </c>
      <c r="T808" s="294" t="str">
        <f t="shared" si="101"/>
        <v/>
      </c>
      <c r="U808" s="295" t="str">
        <f t="shared" si="102"/>
        <v/>
      </c>
      <c r="V808" s="296" t="str">
        <f t="shared" si="103"/>
        <v/>
      </c>
      <c r="W808" s="8"/>
      <c r="AR808" s="2" t="str">
        <f t="shared" si="104"/>
        <v/>
      </c>
      <c r="AS808" s="2" t="str">
        <f t="shared" si="99"/>
        <v/>
      </c>
      <c r="AT808" s="2" t="str">
        <f>IF(AR808="","",IF(AND(H808&gt;='Intersection Mileposts'!$F$5,H808&lt;='Intersection Mileposts'!$G$5),"Y",IF(AND(H808&gt;='Intersection Mileposts'!$F$6,H808&lt;='Intersection Mileposts'!$G$6),"Y",IF(AND(H808&gt;='Intersection Mileposts'!$F$7,H808&lt;='Intersection Mileposts'!$G$7),"Y",IF(AND(H808&gt;='Intersection Mileposts'!$F$8,H808&lt;='Intersection Mileposts'!$G$8),"Y",IF(AND(H808&gt;='Intersection Mileposts'!$F$9,H808&lt;='Intersection Mileposts'!$G$9),"Y",IF(AND(H808&gt;='Intersection Mileposts'!$F$10,H808&lt;='Intersection Mileposts'!$G$10),"Y",IF(AND(H808&gt;='Intersection Mileposts'!$F$11,H808&lt;='Intersection Mileposts'!$G$11),"Y",IF(AND(H808&gt;='Intersection Mileposts'!$F$12,H808&lt;='Intersection Mileposts'!$G$12),"Y",IF(AND(H808&gt;='Intersection Mileposts'!$F$13,H808&lt;='Intersection Mileposts'!$G$13),"Y",IF(AND(H808&gt;='Intersection Mileposts'!$F$14,H808&lt;='Intersection Mileposts'!$G$14),"Y",IF(AND(H808&gt;='Intersection Mileposts'!$F$15,H808&lt;='Intersection Mileposts'!$G$15),"Y",IF(AND(H808&gt;='Intersection Mileposts'!$F$16,H808&lt;='Intersection Mileposts'!$G$16),"Y",IF(AND(H808&gt;='Intersection Mileposts'!$F$17,H808&lt;='Intersection Mileposts'!$G$17),"Y",IF(AND(H808&gt;='Intersection Mileposts'!$F$18,H808&lt;='Intersection Mileposts'!$G$18),"Y",IF(AND(H808&gt;='Intersection Mileposts'!$F$19,H808&lt;='Intersection Mileposts'!$G$19),"Y",IF(AND(H808&gt;='Intersection Mileposts'!$F$20,H808&lt;='Intersection Mileposts'!$G$20),"Y",IF(AND(H808&gt;='Intersection Mileposts'!$F$21,H808&lt;='Intersection Mileposts'!$G$21),"Y",IF(AND(H808&gt;='Intersection Mileposts'!$F$22,H808&lt;='Intersection Mileposts'!$G$22),"Y",IF(AND(H808&gt;='Intersection Mileposts'!$F$23,H808&lt;='Intersection Mileposts'!$G$23),"Y",IF(AND(H808&gt;='Intersection Mileposts'!$F$24,H808&lt;='Intersection Mileposts'!$G$24),"Y",IF(AND(H808&gt;='Intersection Mileposts'!$F$25,H808&lt;='Intersection Mileposts'!$G$25),"Y",IF(AND(H808&gt;='Intersection Mileposts'!$F$26,H808&lt;='Intersection Mileposts'!$G$26),"Y",IF(AND(H808&gt;='Intersection Mileposts'!$F$27,H808&lt;='Intersection Mileposts'!$G$27),"Y",IF(AND(H808&gt;='Intersection Mileposts'!$F$28,H808&lt;='Intersection Mileposts'!$G$28),"Y",IF(AND(H808&gt;='Intersection Mileposts'!$F$29,H808&lt;='Intersection Mileposts'!$G$29),"Y", IF(AND(H808&gt;='Intersection Mileposts'!$F$30,H808&lt;='Intersection Mileposts'!$G$30),"Y",IF(AND(H808&gt;='Intersection Mileposts'!$F$31,H808&lt;='Intersection Mileposts'!$G$31),"Y",IF(AND(H808&gt;='Intersection Mileposts'!$F$32,H808&lt;='Intersection Mileposts'!$G$32),"Y",IF(AND(H808&gt;='Intersection Mileposts'!$F$33,H808&lt;='Intersection Mileposts'!$G$33),"Y",IF(AND(H808&gt;='Intersection Mileposts'!$F$34,H808&lt;='Intersection Mileposts'!$G$34),"Y",IF(AND(H808&gt;='Intersection Mileposts'!$F$35,H808&lt;='Intersection Mileposts'!$G$35),"Y",IF(AND(H808&gt;='Intersection Mileposts'!$F$36,H808&lt;='Intersection Mileposts'!$G$36),"Y",IF(AND(H808&gt;='Intersection Mileposts'!$F$37,H808&lt;='Intersection Mileposts'!$G$37),"Y",IF(AND(H808&gt;='Intersection Mileposts'!$F$38,H808&lt;='Intersection Mileposts'!$G$38),"Y",IF(AND(H808&gt;='Intersection Mileposts'!$F$39,H808&lt;='Intersection Mileposts'!$G$39),"Y","N"))))))))))))))))))))))))))))))))))))</f>
        <v/>
      </c>
    </row>
    <row r="809" spans="1:46" x14ac:dyDescent="0.35">
      <c r="A809" s="271"/>
      <c r="B809" s="269"/>
      <c r="C809" s="270"/>
      <c r="D809" s="270"/>
      <c r="E809" s="270"/>
      <c r="F809" s="270"/>
      <c r="G809" s="272"/>
      <c r="H809" s="273"/>
      <c r="I809" s="271"/>
      <c r="J809" s="268"/>
      <c r="K809" s="268"/>
      <c r="L809" s="274"/>
      <c r="M809" s="275"/>
      <c r="N809" s="276"/>
      <c r="P809" s="291" t="str">
        <f>IF(R809 = "", "", COUNT($R$4:R809))</f>
        <v/>
      </c>
      <c r="Q809" s="291" t="str">
        <f t="shared" si="97"/>
        <v/>
      </c>
      <c r="R809" s="292" t="str">
        <f t="shared" si="98"/>
        <v/>
      </c>
      <c r="S809" s="293" t="str">
        <f t="shared" si="100"/>
        <v/>
      </c>
      <c r="T809" s="294" t="str">
        <f t="shared" si="101"/>
        <v/>
      </c>
      <c r="U809" s="295" t="str">
        <f t="shared" si="102"/>
        <v/>
      </c>
      <c r="V809" s="296" t="str">
        <f t="shared" si="103"/>
        <v/>
      </c>
      <c r="W809" s="8"/>
      <c r="AR809" s="2" t="str">
        <f t="shared" si="104"/>
        <v/>
      </c>
      <c r="AS809" s="2" t="str">
        <f t="shared" si="99"/>
        <v/>
      </c>
      <c r="AT809" s="2" t="str">
        <f>IF(AR809="","",IF(AND(H809&gt;='Intersection Mileposts'!$F$5,H809&lt;='Intersection Mileposts'!$G$5),"Y",IF(AND(H809&gt;='Intersection Mileposts'!$F$6,H809&lt;='Intersection Mileposts'!$G$6),"Y",IF(AND(H809&gt;='Intersection Mileposts'!$F$7,H809&lt;='Intersection Mileposts'!$G$7),"Y",IF(AND(H809&gt;='Intersection Mileposts'!$F$8,H809&lt;='Intersection Mileposts'!$G$8),"Y",IF(AND(H809&gt;='Intersection Mileposts'!$F$9,H809&lt;='Intersection Mileposts'!$G$9),"Y",IF(AND(H809&gt;='Intersection Mileposts'!$F$10,H809&lt;='Intersection Mileposts'!$G$10),"Y",IF(AND(H809&gt;='Intersection Mileposts'!$F$11,H809&lt;='Intersection Mileposts'!$G$11),"Y",IF(AND(H809&gt;='Intersection Mileposts'!$F$12,H809&lt;='Intersection Mileposts'!$G$12),"Y",IF(AND(H809&gt;='Intersection Mileposts'!$F$13,H809&lt;='Intersection Mileposts'!$G$13),"Y",IF(AND(H809&gt;='Intersection Mileposts'!$F$14,H809&lt;='Intersection Mileposts'!$G$14),"Y",IF(AND(H809&gt;='Intersection Mileposts'!$F$15,H809&lt;='Intersection Mileposts'!$G$15),"Y",IF(AND(H809&gt;='Intersection Mileposts'!$F$16,H809&lt;='Intersection Mileposts'!$G$16),"Y",IF(AND(H809&gt;='Intersection Mileposts'!$F$17,H809&lt;='Intersection Mileposts'!$G$17),"Y",IF(AND(H809&gt;='Intersection Mileposts'!$F$18,H809&lt;='Intersection Mileposts'!$G$18),"Y",IF(AND(H809&gt;='Intersection Mileposts'!$F$19,H809&lt;='Intersection Mileposts'!$G$19),"Y",IF(AND(H809&gt;='Intersection Mileposts'!$F$20,H809&lt;='Intersection Mileposts'!$G$20),"Y",IF(AND(H809&gt;='Intersection Mileposts'!$F$21,H809&lt;='Intersection Mileposts'!$G$21),"Y",IF(AND(H809&gt;='Intersection Mileposts'!$F$22,H809&lt;='Intersection Mileposts'!$G$22),"Y",IF(AND(H809&gt;='Intersection Mileposts'!$F$23,H809&lt;='Intersection Mileposts'!$G$23),"Y",IF(AND(H809&gt;='Intersection Mileposts'!$F$24,H809&lt;='Intersection Mileposts'!$G$24),"Y",IF(AND(H809&gt;='Intersection Mileposts'!$F$25,H809&lt;='Intersection Mileposts'!$G$25),"Y",IF(AND(H809&gt;='Intersection Mileposts'!$F$26,H809&lt;='Intersection Mileposts'!$G$26),"Y",IF(AND(H809&gt;='Intersection Mileposts'!$F$27,H809&lt;='Intersection Mileposts'!$G$27),"Y",IF(AND(H809&gt;='Intersection Mileposts'!$F$28,H809&lt;='Intersection Mileposts'!$G$28),"Y",IF(AND(H809&gt;='Intersection Mileposts'!$F$29,H809&lt;='Intersection Mileposts'!$G$29),"Y", IF(AND(H809&gt;='Intersection Mileposts'!$F$30,H809&lt;='Intersection Mileposts'!$G$30),"Y",IF(AND(H809&gt;='Intersection Mileposts'!$F$31,H809&lt;='Intersection Mileposts'!$G$31),"Y",IF(AND(H809&gt;='Intersection Mileposts'!$F$32,H809&lt;='Intersection Mileposts'!$G$32),"Y",IF(AND(H809&gt;='Intersection Mileposts'!$F$33,H809&lt;='Intersection Mileposts'!$G$33),"Y",IF(AND(H809&gt;='Intersection Mileposts'!$F$34,H809&lt;='Intersection Mileposts'!$G$34),"Y",IF(AND(H809&gt;='Intersection Mileposts'!$F$35,H809&lt;='Intersection Mileposts'!$G$35),"Y",IF(AND(H809&gt;='Intersection Mileposts'!$F$36,H809&lt;='Intersection Mileposts'!$G$36),"Y",IF(AND(H809&gt;='Intersection Mileposts'!$F$37,H809&lt;='Intersection Mileposts'!$G$37),"Y",IF(AND(H809&gt;='Intersection Mileposts'!$F$38,H809&lt;='Intersection Mileposts'!$G$38),"Y",IF(AND(H809&gt;='Intersection Mileposts'!$F$39,H809&lt;='Intersection Mileposts'!$G$39),"Y","N"))))))))))))))))))))))))))))))))))))</f>
        <v/>
      </c>
    </row>
    <row r="810" spans="1:46" x14ac:dyDescent="0.35">
      <c r="A810" s="271"/>
      <c r="B810" s="269"/>
      <c r="C810" s="270"/>
      <c r="D810" s="270"/>
      <c r="E810" s="270"/>
      <c r="F810" s="270"/>
      <c r="G810" s="272"/>
      <c r="H810" s="273"/>
      <c r="I810" s="271"/>
      <c r="J810" s="268"/>
      <c r="K810" s="268"/>
      <c r="L810" s="274"/>
      <c r="M810" s="275"/>
      <c r="N810" s="276"/>
      <c r="P810" s="291" t="str">
        <f>IF(R810 = "", "", COUNT($R$4:R810))</f>
        <v/>
      </c>
      <c r="Q810" s="291" t="str">
        <f t="shared" si="97"/>
        <v/>
      </c>
      <c r="R810" s="292" t="str">
        <f t="shared" si="98"/>
        <v/>
      </c>
      <c r="S810" s="293" t="str">
        <f t="shared" si="100"/>
        <v/>
      </c>
      <c r="T810" s="294" t="str">
        <f t="shared" si="101"/>
        <v/>
      </c>
      <c r="U810" s="295" t="str">
        <f t="shared" si="102"/>
        <v/>
      </c>
      <c r="V810" s="296" t="str">
        <f t="shared" si="103"/>
        <v/>
      </c>
      <c r="W810" s="8"/>
      <c r="AR810" s="2" t="str">
        <f t="shared" si="104"/>
        <v/>
      </c>
      <c r="AS810" s="2" t="str">
        <f t="shared" si="99"/>
        <v/>
      </c>
      <c r="AT810" s="2" t="str">
        <f>IF(AR810="","",IF(AND(H810&gt;='Intersection Mileposts'!$F$5,H810&lt;='Intersection Mileposts'!$G$5),"Y",IF(AND(H810&gt;='Intersection Mileposts'!$F$6,H810&lt;='Intersection Mileposts'!$G$6),"Y",IF(AND(H810&gt;='Intersection Mileposts'!$F$7,H810&lt;='Intersection Mileposts'!$G$7),"Y",IF(AND(H810&gt;='Intersection Mileposts'!$F$8,H810&lt;='Intersection Mileposts'!$G$8),"Y",IF(AND(H810&gt;='Intersection Mileposts'!$F$9,H810&lt;='Intersection Mileposts'!$G$9),"Y",IF(AND(H810&gt;='Intersection Mileposts'!$F$10,H810&lt;='Intersection Mileposts'!$G$10),"Y",IF(AND(H810&gt;='Intersection Mileposts'!$F$11,H810&lt;='Intersection Mileposts'!$G$11),"Y",IF(AND(H810&gt;='Intersection Mileposts'!$F$12,H810&lt;='Intersection Mileposts'!$G$12),"Y",IF(AND(H810&gt;='Intersection Mileposts'!$F$13,H810&lt;='Intersection Mileposts'!$G$13),"Y",IF(AND(H810&gt;='Intersection Mileposts'!$F$14,H810&lt;='Intersection Mileposts'!$G$14),"Y",IF(AND(H810&gt;='Intersection Mileposts'!$F$15,H810&lt;='Intersection Mileposts'!$G$15),"Y",IF(AND(H810&gt;='Intersection Mileposts'!$F$16,H810&lt;='Intersection Mileposts'!$G$16),"Y",IF(AND(H810&gt;='Intersection Mileposts'!$F$17,H810&lt;='Intersection Mileposts'!$G$17),"Y",IF(AND(H810&gt;='Intersection Mileposts'!$F$18,H810&lt;='Intersection Mileposts'!$G$18),"Y",IF(AND(H810&gt;='Intersection Mileposts'!$F$19,H810&lt;='Intersection Mileposts'!$G$19),"Y",IF(AND(H810&gt;='Intersection Mileposts'!$F$20,H810&lt;='Intersection Mileposts'!$G$20),"Y",IF(AND(H810&gt;='Intersection Mileposts'!$F$21,H810&lt;='Intersection Mileposts'!$G$21),"Y",IF(AND(H810&gt;='Intersection Mileposts'!$F$22,H810&lt;='Intersection Mileposts'!$G$22),"Y",IF(AND(H810&gt;='Intersection Mileposts'!$F$23,H810&lt;='Intersection Mileposts'!$G$23),"Y",IF(AND(H810&gt;='Intersection Mileposts'!$F$24,H810&lt;='Intersection Mileposts'!$G$24),"Y",IF(AND(H810&gt;='Intersection Mileposts'!$F$25,H810&lt;='Intersection Mileposts'!$G$25),"Y",IF(AND(H810&gt;='Intersection Mileposts'!$F$26,H810&lt;='Intersection Mileposts'!$G$26),"Y",IF(AND(H810&gt;='Intersection Mileposts'!$F$27,H810&lt;='Intersection Mileposts'!$G$27),"Y",IF(AND(H810&gt;='Intersection Mileposts'!$F$28,H810&lt;='Intersection Mileposts'!$G$28),"Y",IF(AND(H810&gt;='Intersection Mileposts'!$F$29,H810&lt;='Intersection Mileposts'!$G$29),"Y", IF(AND(H810&gt;='Intersection Mileposts'!$F$30,H810&lt;='Intersection Mileposts'!$G$30),"Y",IF(AND(H810&gt;='Intersection Mileposts'!$F$31,H810&lt;='Intersection Mileposts'!$G$31),"Y",IF(AND(H810&gt;='Intersection Mileposts'!$F$32,H810&lt;='Intersection Mileposts'!$G$32),"Y",IF(AND(H810&gt;='Intersection Mileposts'!$F$33,H810&lt;='Intersection Mileposts'!$G$33),"Y",IF(AND(H810&gt;='Intersection Mileposts'!$F$34,H810&lt;='Intersection Mileposts'!$G$34),"Y",IF(AND(H810&gt;='Intersection Mileposts'!$F$35,H810&lt;='Intersection Mileposts'!$G$35),"Y",IF(AND(H810&gt;='Intersection Mileposts'!$F$36,H810&lt;='Intersection Mileposts'!$G$36),"Y",IF(AND(H810&gt;='Intersection Mileposts'!$F$37,H810&lt;='Intersection Mileposts'!$G$37),"Y",IF(AND(H810&gt;='Intersection Mileposts'!$F$38,H810&lt;='Intersection Mileposts'!$G$38),"Y",IF(AND(H810&gt;='Intersection Mileposts'!$F$39,H810&lt;='Intersection Mileposts'!$G$39),"Y","N"))))))))))))))))))))))))))))))))))))</f>
        <v/>
      </c>
    </row>
    <row r="811" spans="1:46" x14ac:dyDescent="0.35">
      <c r="A811" s="271"/>
      <c r="B811" s="269"/>
      <c r="C811" s="270"/>
      <c r="D811" s="270"/>
      <c r="E811" s="270"/>
      <c r="F811" s="270"/>
      <c r="G811" s="272"/>
      <c r="H811" s="273"/>
      <c r="I811" s="271"/>
      <c r="J811" s="268"/>
      <c r="K811" s="268"/>
      <c r="L811" s="274"/>
      <c r="M811" s="275"/>
      <c r="N811" s="276"/>
      <c r="P811" s="291" t="str">
        <f>IF(R811 = "", "", COUNT($R$4:R811))</f>
        <v/>
      </c>
      <c r="Q811" s="291" t="str">
        <f t="shared" si="97"/>
        <v/>
      </c>
      <c r="R811" s="292" t="str">
        <f t="shared" si="98"/>
        <v/>
      </c>
      <c r="S811" s="293" t="str">
        <f t="shared" si="100"/>
        <v/>
      </c>
      <c r="T811" s="294" t="str">
        <f t="shared" si="101"/>
        <v/>
      </c>
      <c r="U811" s="295" t="str">
        <f t="shared" si="102"/>
        <v/>
      </c>
      <c r="V811" s="296" t="str">
        <f t="shared" si="103"/>
        <v/>
      </c>
      <c r="W811" s="8"/>
      <c r="AR811" s="2" t="str">
        <f t="shared" si="104"/>
        <v/>
      </c>
      <c r="AS811" s="2" t="str">
        <f t="shared" si="99"/>
        <v/>
      </c>
      <c r="AT811" s="2" t="str">
        <f>IF(AR811="","",IF(AND(H811&gt;='Intersection Mileposts'!$F$5,H811&lt;='Intersection Mileposts'!$G$5),"Y",IF(AND(H811&gt;='Intersection Mileposts'!$F$6,H811&lt;='Intersection Mileposts'!$G$6),"Y",IF(AND(H811&gt;='Intersection Mileposts'!$F$7,H811&lt;='Intersection Mileposts'!$G$7),"Y",IF(AND(H811&gt;='Intersection Mileposts'!$F$8,H811&lt;='Intersection Mileposts'!$G$8),"Y",IF(AND(H811&gt;='Intersection Mileposts'!$F$9,H811&lt;='Intersection Mileposts'!$G$9),"Y",IF(AND(H811&gt;='Intersection Mileposts'!$F$10,H811&lt;='Intersection Mileposts'!$G$10),"Y",IF(AND(H811&gt;='Intersection Mileposts'!$F$11,H811&lt;='Intersection Mileposts'!$G$11),"Y",IF(AND(H811&gt;='Intersection Mileposts'!$F$12,H811&lt;='Intersection Mileposts'!$G$12),"Y",IF(AND(H811&gt;='Intersection Mileposts'!$F$13,H811&lt;='Intersection Mileposts'!$G$13),"Y",IF(AND(H811&gt;='Intersection Mileposts'!$F$14,H811&lt;='Intersection Mileposts'!$G$14),"Y",IF(AND(H811&gt;='Intersection Mileposts'!$F$15,H811&lt;='Intersection Mileposts'!$G$15),"Y",IF(AND(H811&gt;='Intersection Mileposts'!$F$16,H811&lt;='Intersection Mileposts'!$G$16),"Y",IF(AND(H811&gt;='Intersection Mileposts'!$F$17,H811&lt;='Intersection Mileposts'!$G$17),"Y",IF(AND(H811&gt;='Intersection Mileposts'!$F$18,H811&lt;='Intersection Mileposts'!$G$18),"Y",IF(AND(H811&gt;='Intersection Mileposts'!$F$19,H811&lt;='Intersection Mileposts'!$G$19),"Y",IF(AND(H811&gt;='Intersection Mileposts'!$F$20,H811&lt;='Intersection Mileposts'!$G$20),"Y",IF(AND(H811&gt;='Intersection Mileposts'!$F$21,H811&lt;='Intersection Mileposts'!$G$21),"Y",IF(AND(H811&gt;='Intersection Mileposts'!$F$22,H811&lt;='Intersection Mileposts'!$G$22),"Y",IF(AND(H811&gt;='Intersection Mileposts'!$F$23,H811&lt;='Intersection Mileposts'!$G$23),"Y",IF(AND(H811&gt;='Intersection Mileposts'!$F$24,H811&lt;='Intersection Mileposts'!$G$24),"Y",IF(AND(H811&gt;='Intersection Mileposts'!$F$25,H811&lt;='Intersection Mileposts'!$G$25),"Y",IF(AND(H811&gt;='Intersection Mileposts'!$F$26,H811&lt;='Intersection Mileposts'!$G$26),"Y",IF(AND(H811&gt;='Intersection Mileposts'!$F$27,H811&lt;='Intersection Mileposts'!$G$27),"Y",IF(AND(H811&gt;='Intersection Mileposts'!$F$28,H811&lt;='Intersection Mileposts'!$G$28),"Y",IF(AND(H811&gt;='Intersection Mileposts'!$F$29,H811&lt;='Intersection Mileposts'!$G$29),"Y", IF(AND(H811&gt;='Intersection Mileposts'!$F$30,H811&lt;='Intersection Mileposts'!$G$30),"Y",IF(AND(H811&gt;='Intersection Mileposts'!$F$31,H811&lt;='Intersection Mileposts'!$G$31),"Y",IF(AND(H811&gt;='Intersection Mileposts'!$F$32,H811&lt;='Intersection Mileposts'!$G$32),"Y",IF(AND(H811&gt;='Intersection Mileposts'!$F$33,H811&lt;='Intersection Mileposts'!$G$33),"Y",IF(AND(H811&gt;='Intersection Mileposts'!$F$34,H811&lt;='Intersection Mileposts'!$G$34),"Y",IF(AND(H811&gt;='Intersection Mileposts'!$F$35,H811&lt;='Intersection Mileposts'!$G$35),"Y",IF(AND(H811&gt;='Intersection Mileposts'!$F$36,H811&lt;='Intersection Mileposts'!$G$36),"Y",IF(AND(H811&gt;='Intersection Mileposts'!$F$37,H811&lt;='Intersection Mileposts'!$G$37),"Y",IF(AND(H811&gt;='Intersection Mileposts'!$F$38,H811&lt;='Intersection Mileposts'!$G$38),"Y",IF(AND(H811&gt;='Intersection Mileposts'!$F$39,H811&lt;='Intersection Mileposts'!$G$39),"Y","N"))))))))))))))))))))))))))))))))))))</f>
        <v/>
      </c>
    </row>
    <row r="812" spans="1:46" x14ac:dyDescent="0.35">
      <c r="A812" s="271"/>
      <c r="B812" s="269"/>
      <c r="C812" s="270"/>
      <c r="D812" s="270"/>
      <c r="E812" s="270"/>
      <c r="F812" s="270"/>
      <c r="G812" s="272"/>
      <c r="H812" s="273"/>
      <c r="I812" s="271"/>
      <c r="J812" s="268"/>
      <c r="K812" s="268"/>
      <c r="L812" s="274"/>
      <c r="M812" s="275"/>
      <c r="N812" s="276"/>
      <c r="P812" s="291" t="str">
        <f>IF(R812 = "", "", COUNT($R$4:R812))</f>
        <v/>
      </c>
      <c r="Q812" s="291" t="str">
        <f t="shared" si="97"/>
        <v/>
      </c>
      <c r="R812" s="292" t="str">
        <f t="shared" si="98"/>
        <v/>
      </c>
      <c r="S812" s="293" t="str">
        <f t="shared" si="100"/>
        <v/>
      </c>
      <c r="T812" s="294" t="str">
        <f t="shared" si="101"/>
        <v/>
      </c>
      <c r="U812" s="295" t="str">
        <f t="shared" si="102"/>
        <v/>
      </c>
      <c r="V812" s="296" t="str">
        <f t="shared" si="103"/>
        <v/>
      </c>
      <c r="W812" s="8"/>
      <c r="AR812" s="2" t="str">
        <f t="shared" si="104"/>
        <v/>
      </c>
      <c r="AS812" s="2" t="str">
        <f t="shared" si="99"/>
        <v/>
      </c>
      <c r="AT812" s="2" t="str">
        <f>IF(AR812="","",IF(AND(H812&gt;='Intersection Mileposts'!$F$5,H812&lt;='Intersection Mileposts'!$G$5),"Y",IF(AND(H812&gt;='Intersection Mileposts'!$F$6,H812&lt;='Intersection Mileposts'!$G$6),"Y",IF(AND(H812&gt;='Intersection Mileposts'!$F$7,H812&lt;='Intersection Mileposts'!$G$7),"Y",IF(AND(H812&gt;='Intersection Mileposts'!$F$8,H812&lt;='Intersection Mileposts'!$G$8),"Y",IF(AND(H812&gt;='Intersection Mileposts'!$F$9,H812&lt;='Intersection Mileposts'!$G$9),"Y",IF(AND(H812&gt;='Intersection Mileposts'!$F$10,H812&lt;='Intersection Mileposts'!$G$10),"Y",IF(AND(H812&gt;='Intersection Mileposts'!$F$11,H812&lt;='Intersection Mileposts'!$G$11),"Y",IF(AND(H812&gt;='Intersection Mileposts'!$F$12,H812&lt;='Intersection Mileposts'!$G$12),"Y",IF(AND(H812&gt;='Intersection Mileposts'!$F$13,H812&lt;='Intersection Mileposts'!$G$13),"Y",IF(AND(H812&gt;='Intersection Mileposts'!$F$14,H812&lt;='Intersection Mileposts'!$G$14),"Y",IF(AND(H812&gt;='Intersection Mileposts'!$F$15,H812&lt;='Intersection Mileposts'!$G$15),"Y",IF(AND(H812&gt;='Intersection Mileposts'!$F$16,H812&lt;='Intersection Mileposts'!$G$16),"Y",IF(AND(H812&gt;='Intersection Mileposts'!$F$17,H812&lt;='Intersection Mileposts'!$G$17),"Y",IF(AND(H812&gt;='Intersection Mileposts'!$F$18,H812&lt;='Intersection Mileposts'!$G$18),"Y",IF(AND(H812&gt;='Intersection Mileposts'!$F$19,H812&lt;='Intersection Mileposts'!$G$19),"Y",IF(AND(H812&gt;='Intersection Mileposts'!$F$20,H812&lt;='Intersection Mileposts'!$G$20),"Y",IF(AND(H812&gt;='Intersection Mileposts'!$F$21,H812&lt;='Intersection Mileposts'!$G$21),"Y",IF(AND(H812&gt;='Intersection Mileposts'!$F$22,H812&lt;='Intersection Mileposts'!$G$22),"Y",IF(AND(H812&gt;='Intersection Mileposts'!$F$23,H812&lt;='Intersection Mileposts'!$G$23),"Y",IF(AND(H812&gt;='Intersection Mileposts'!$F$24,H812&lt;='Intersection Mileposts'!$G$24),"Y",IF(AND(H812&gt;='Intersection Mileposts'!$F$25,H812&lt;='Intersection Mileposts'!$G$25),"Y",IF(AND(H812&gt;='Intersection Mileposts'!$F$26,H812&lt;='Intersection Mileposts'!$G$26),"Y",IF(AND(H812&gt;='Intersection Mileposts'!$F$27,H812&lt;='Intersection Mileposts'!$G$27),"Y",IF(AND(H812&gt;='Intersection Mileposts'!$F$28,H812&lt;='Intersection Mileposts'!$G$28),"Y",IF(AND(H812&gt;='Intersection Mileposts'!$F$29,H812&lt;='Intersection Mileposts'!$G$29),"Y", IF(AND(H812&gt;='Intersection Mileposts'!$F$30,H812&lt;='Intersection Mileposts'!$G$30),"Y",IF(AND(H812&gt;='Intersection Mileposts'!$F$31,H812&lt;='Intersection Mileposts'!$G$31),"Y",IF(AND(H812&gt;='Intersection Mileposts'!$F$32,H812&lt;='Intersection Mileposts'!$G$32),"Y",IF(AND(H812&gt;='Intersection Mileposts'!$F$33,H812&lt;='Intersection Mileposts'!$G$33),"Y",IF(AND(H812&gt;='Intersection Mileposts'!$F$34,H812&lt;='Intersection Mileposts'!$G$34),"Y",IF(AND(H812&gt;='Intersection Mileposts'!$F$35,H812&lt;='Intersection Mileposts'!$G$35),"Y",IF(AND(H812&gt;='Intersection Mileposts'!$F$36,H812&lt;='Intersection Mileposts'!$G$36),"Y",IF(AND(H812&gt;='Intersection Mileposts'!$F$37,H812&lt;='Intersection Mileposts'!$G$37),"Y",IF(AND(H812&gt;='Intersection Mileposts'!$F$38,H812&lt;='Intersection Mileposts'!$G$38),"Y",IF(AND(H812&gt;='Intersection Mileposts'!$F$39,H812&lt;='Intersection Mileposts'!$G$39),"Y","N"))))))))))))))))))))))))))))))))))))</f>
        <v/>
      </c>
    </row>
    <row r="813" spans="1:46" x14ac:dyDescent="0.35">
      <c r="A813" s="271"/>
      <c r="B813" s="269"/>
      <c r="C813" s="270"/>
      <c r="D813" s="270"/>
      <c r="E813" s="270"/>
      <c r="F813" s="270"/>
      <c r="G813" s="272"/>
      <c r="H813" s="273"/>
      <c r="I813" s="271"/>
      <c r="J813" s="268"/>
      <c r="K813" s="268"/>
      <c r="L813" s="274"/>
      <c r="M813" s="275"/>
      <c r="N813" s="276"/>
      <c r="P813" s="291" t="str">
        <f>IF(R813 = "", "", COUNT($R$4:R813))</f>
        <v/>
      </c>
      <c r="Q813" s="291" t="str">
        <f t="shared" si="97"/>
        <v/>
      </c>
      <c r="R813" s="292" t="str">
        <f t="shared" si="98"/>
        <v/>
      </c>
      <c r="S813" s="293" t="str">
        <f t="shared" si="100"/>
        <v/>
      </c>
      <c r="T813" s="294" t="str">
        <f t="shared" si="101"/>
        <v/>
      </c>
      <c r="U813" s="295" t="str">
        <f t="shared" si="102"/>
        <v/>
      </c>
      <c r="V813" s="296" t="str">
        <f t="shared" si="103"/>
        <v/>
      </c>
      <c r="W813" s="8"/>
      <c r="AR813" s="2" t="str">
        <f t="shared" si="104"/>
        <v/>
      </c>
      <c r="AS813" s="2" t="str">
        <f t="shared" si="99"/>
        <v/>
      </c>
      <c r="AT813" s="2" t="str">
        <f>IF(AR813="","",IF(AND(H813&gt;='Intersection Mileposts'!$F$5,H813&lt;='Intersection Mileposts'!$G$5),"Y",IF(AND(H813&gt;='Intersection Mileposts'!$F$6,H813&lt;='Intersection Mileposts'!$G$6),"Y",IF(AND(H813&gt;='Intersection Mileposts'!$F$7,H813&lt;='Intersection Mileposts'!$G$7),"Y",IF(AND(H813&gt;='Intersection Mileposts'!$F$8,H813&lt;='Intersection Mileposts'!$G$8),"Y",IF(AND(H813&gt;='Intersection Mileposts'!$F$9,H813&lt;='Intersection Mileposts'!$G$9),"Y",IF(AND(H813&gt;='Intersection Mileposts'!$F$10,H813&lt;='Intersection Mileposts'!$G$10),"Y",IF(AND(H813&gt;='Intersection Mileposts'!$F$11,H813&lt;='Intersection Mileposts'!$G$11),"Y",IF(AND(H813&gt;='Intersection Mileposts'!$F$12,H813&lt;='Intersection Mileposts'!$G$12),"Y",IF(AND(H813&gt;='Intersection Mileposts'!$F$13,H813&lt;='Intersection Mileposts'!$G$13),"Y",IF(AND(H813&gt;='Intersection Mileposts'!$F$14,H813&lt;='Intersection Mileposts'!$G$14),"Y",IF(AND(H813&gt;='Intersection Mileposts'!$F$15,H813&lt;='Intersection Mileposts'!$G$15),"Y",IF(AND(H813&gt;='Intersection Mileposts'!$F$16,H813&lt;='Intersection Mileposts'!$G$16),"Y",IF(AND(H813&gt;='Intersection Mileposts'!$F$17,H813&lt;='Intersection Mileposts'!$G$17),"Y",IF(AND(H813&gt;='Intersection Mileposts'!$F$18,H813&lt;='Intersection Mileposts'!$G$18),"Y",IF(AND(H813&gt;='Intersection Mileposts'!$F$19,H813&lt;='Intersection Mileposts'!$G$19),"Y",IF(AND(H813&gt;='Intersection Mileposts'!$F$20,H813&lt;='Intersection Mileposts'!$G$20),"Y",IF(AND(H813&gt;='Intersection Mileposts'!$F$21,H813&lt;='Intersection Mileposts'!$G$21),"Y",IF(AND(H813&gt;='Intersection Mileposts'!$F$22,H813&lt;='Intersection Mileposts'!$G$22),"Y",IF(AND(H813&gt;='Intersection Mileposts'!$F$23,H813&lt;='Intersection Mileposts'!$G$23),"Y",IF(AND(H813&gt;='Intersection Mileposts'!$F$24,H813&lt;='Intersection Mileposts'!$G$24),"Y",IF(AND(H813&gt;='Intersection Mileposts'!$F$25,H813&lt;='Intersection Mileposts'!$G$25),"Y",IF(AND(H813&gt;='Intersection Mileposts'!$F$26,H813&lt;='Intersection Mileposts'!$G$26),"Y",IF(AND(H813&gt;='Intersection Mileposts'!$F$27,H813&lt;='Intersection Mileposts'!$G$27),"Y",IF(AND(H813&gt;='Intersection Mileposts'!$F$28,H813&lt;='Intersection Mileposts'!$G$28),"Y",IF(AND(H813&gt;='Intersection Mileposts'!$F$29,H813&lt;='Intersection Mileposts'!$G$29),"Y", IF(AND(H813&gt;='Intersection Mileposts'!$F$30,H813&lt;='Intersection Mileposts'!$G$30),"Y",IF(AND(H813&gt;='Intersection Mileposts'!$F$31,H813&lt;='Intersection Mileposts'!$G$31),"Y",IF(AND(H813&gt;='Intersection Mileposts'!$F$32,H813&lt;='Intersection Mileposts'!$G$32),"Y",IF(AND(H813&gt;='Intersection Mileposts'!$F$33,H813&lt;='Intersection Mileposts'!$G$33),"Y",IF(AND(H813&gt;='Intersection Mileposts'!$F$34,H813&lt;='Intersection Mileposts'!$G$34),"Y",IF(AND(H813&gt;='Intersection Mileposts'!$F$35,H813&lt;='Intersection Mileposts'!$G$35),"Y",IF(AND(H813&gt;='Intersection Mileposts'!$F$36,H813&lt;='Intersection Mileposts'!$G$36),"Y",IF(AND(H813&gt;='Intersection Mileposts'!$F$37,H813&lt;='Intersection Mileposts'!$G$37),"Y",IF(AND(H813&gt;='Intersection Mileposts'!$F$38,H813&lt;='Intersection Mileposts'!$G$38),"Y",IF(AND(H813&gt;='Intersection Mileposts'!$F$39,H813&lt;='Intersection Mileposts'!$G$39),"Y","N"))))))))))))))))))))))))))))))))))))</f>
        <v/>
      </c>
    </row>
    <row r="814" spans="1:46" x14ac:dyDescent="0.35">
      <c r="A814" s="271"/>
      <c r="B814" s="269"/>
      <c r="C814" s="270"/>
      <c r="D814" s="270"/>
      <c r="E814" s="270"/>
      <c r="F814" s="270"/>
      <c r="G814" s="272"/>
      <c r="H814" s="273"/>
      <c r="I814" s="271"/>
      <c r="J814" s="268"/>
      <c r="K814" s="268"/>
      <c r="L814" s="274"/>
      <c r="M814" s="275"/>
      <c r="N814" s="276"/>
      <c r="P814" s="291" t="str">
        <f>IF(R814 = "", "", COUNT($R$4:R814))</f>
        <v/>
      </c>
      <c r="Q814" s="291" t="str">
        <f t="shared" si="97"/>
        <v/>
      </c>
      <c r="R814" s="292" t="str">
        <f t="shared" si="98"/>
        <v/>
      </c>
      <c r="S814" s="293" t="str">
        <f t="shared" si="100"/>
        <v/>
      </c>
      <c r="T814" s="294" t="str">
        <f t="shared" si="101"/>
        <v/>
      </c>
      <c r="U814" s="295" t="str">
        <f t="shared" si="102"/>
        <v/>
      </c>
      <c r="V814" s="296" t="str">
        <f t="shared" si="103"/>
        <v/>
      </c>
      <c r="W814" s="8"/>
      <c r="AR814" s="2" t="str">
        <f t="shared" si="104"/>
        <v/>
      </c>
      <c r="AS814" s="2" t="str">
        <f t="shared" si="99"/>
        <v/>
      </c>
      <c r="AT814" s="2" t="str">
        <f>IF(AR814="","",IF(AND(H814&gt;='Intersection Mileposts'!$F$5,H814&lt;='Intersection Mileposts'!$G$5),"Y",IF(AND(H814&gt;='Intersection Mileposts'!$F$6,H814&lt;='Intersection Mileposts'!$G$6),"Y",IF(AND(H814&gt;='Intersection Mileposts'!$F$7,H814&lt;='Intersection Mileposts'!$G$7),"Y",IF(AND(H814&gt;='Intersection Mileposts'!$F$8,H814&lt;='Intersection Mileposts'!$G$8),"Y",IF(AND(H814&gt;='Intersection Mileposts'!$F$9,H814&lt;='Intersection Mileposts'!$G$9),"Y",IF(AND(H814&gt;='Intersection Mileposts'!$F$10,H814&lt;='Intersection Mileposts'!$G$10),"Y",IF(AND(H814&gt;='Intersection Mileposts'!$F$11,H814&lt;='Intersection Mileposts'!$G$11),"Y",IF(AND(H814&gt;='Intersection Mileposts'!$F$12,H814&lt;='Intersection Mileposts'!$G$12),"Y",IF(AND(H814&gt;='Intersection Mileposts'!$F$13,H814&lt;='Intersection Mileposts'!$G$13),"Y",IF(AND(H814&gt;='Intersection Mileposts'!$F$14,H814&lt;='Intersection Mileposts'!$G$14),"Y",IF(AND(H814&gt;='Intersection Mileposts'!$F$15,H814&lt;='Intersection Mileposts'!$G$15),"Y",IF(AND(H814&gt;='Intersection Mileposts'!$F$16,H814&lt;='Intersection Mileposts'!$G$16),"Y",IF(AND(H814&gt;='Intersection Mileposts'!$F$17,H814&lt;='Intersection Mileposts'!$G$17),"Y",IF(AND(H814&gt;='Intersection Mileposts'!$F$18,H814&lt;='Intersection Mileposts'!$G$18),"Y",IF(AND(H814&gt;='Intersection Mileposts'!$F$19,H814&lt;='Intersection Mileposts'!$G$19),"Y",IF(AND(H814&gt;='Intersection Mileposts'!$F$20,H814&lt;='Intersection Mileposts'!$G$20),"Y",IF(AND(H814&gt;='Intersection Mileposts'!$F$21,H814&lt;='Intersection Mileposts'!$G$21),"Y",IF(AND(H814&gt;='Intersection Mileposts'!$F$22,H814&lt;='Intersection Mileposts'!$G$22),"Y",IF(AND(H814&gt;='Intersection Mileposts'!$F$23,H814&lt;='Intersection Mileposts'!$G$23),"Y",IF(AND(H814&gt;='Intersection Mileposts'!$F$24,H814&lt;='Intersection Mileposts'!$G$24),"Y",IF(AND(H814&gt;='Intersection Mileposts'!$F$25,H814&lt;='Intersection Mileposts'!$G$25),"Y",IF(AND(H814&gt;='Intersection Mileposts'!$F$26,H814&lt;='Intersection Mileposts'!$G$26),"Y",IF(AND(H814&gt;='Intersection Mileposts'!$F$27,H814&lt;='Intersection Mileposts'!$G$27),"Y",IF(AND(H814&gt;='Intersection Mileposts'!$F$28,H814&lt;='Intersection Mileposts'!$G$28),"Y",IF(AND(H814&gt;='Intersection Mileposts'!$F$29,H814&lt;='Intersection Mileposts'!$G$29),"Y", IF(AND(H814&gt;='Intersection Mileposts'!$F$30,H814&lt;='Intersection Mileposts'!$G$30),"Y",IF(AND(H814&gt;='Intersection Mileposts'!$F$31,H814&lt;='Intersection Mileposts'!$G$31),"Y",IF(AND(H814&gt;='Intersection Mileposts'!$F$32,H814&lt;='Intersection Mileposts'!$G$32),"Y",IF(AND(H814&gt;='Intersection Mileposts'!$F$33,H814&lt;='Intersection Mileposts'!$G$33),"Y",IF(AND(H814&gt;='Intersection Mileposts'!$F$34,H814&lt;='Intersection Mileposts'!$G$34),"Y",IF(AND(H814&gt;='Intersection Mileposts'!$F$35,H814&lt;='Intersection Mileposts'!$G$35),"Y",IF(AND(H814&gt;='Intersection Mileposts'!$F$36,H814&lt;='Intersection Mileposts'!$G$36),"Y",IF(AND(H814&gt;='Intersection Mileposts'!$F$37,H814&lt;='Intersection Mileposts'!$G$37),"Y",IF(AND(H814&gt;='Intersection Mileposts'!$F$38,H814&lt;='Intersection Mileposts'!$G$38),"Y",IF(AND(H814&gt;='Intersection Mileposts'!$F$39,H814&lt;='Intersection Mileposts'!$G$39),"Y","N"))))))))))))))))))))))))))))))))))))</f>
        <v/>
      </c>
    </row>
    <row r="815" spans="1:46" x14ac:dyDescent="0.35">
      <c r="A815" s="271"/>
      <c r="B815" s="269"/>
      <c r="C815" s="270"/>
      <c r="D815" s="270"/>
      <c r="E815" s="270"/>
      <c r="F815" s="270"/>
      <c r="G815" s="272"/>
      <c r="H815" s="273"/>
      <c r="I815" s="271"/>
      <c r="J815" s="268"/>
      <c r="K815" s="268"/>
      <c r="L815" s="274"/>
      <c r="M815" s="275"/>
      <c r="N815" s="276"/>
      <c r="P815" s="291" t="str">
        <f>IF(R815 = "", "", COUNT($R$4:R815))</f>
        <v/>
      </c>
      <c r="Q815" s="291" t="str">
        <f t="shared" si="97"/>
        <v/>
      </c>
      <c r="R815" s="292" t="str">
        <f t="shared" si="98"/>
        <v/>
      </c>
      <c r="S815" s="293" t="str">
        <f t="shared" si="100"/>
        <v/>
      </c>
      <c r="T815" s="294" t="str">
        <f t="shared" si="101"/>
        <v/>
      </c>
      <c r="U815" s="295" t="str">
        <f t="shared" si="102"/>
        <v/>
      </c>
      <c r="V815" s="296" t="str">
        <f t="shared" si="103"/>
        <v/>
      </c>
      <c r="W815" s="8"/>
      <c r="AR815" s="2" t="str">
        <f t="shared" si="104"/>
        <v/>
      </c>
      <c r="AS815" s="2" t="str">
        <f t="shared" si="99"/>
        <v/>
      </c>
      <c r="AT815" s="2" t="str">
        <f>IF(AR815="","",IF(AND(H815&gt;='Intersection Mileposts'!$F$5,H815&lt;='Intersection Mileposts'!$G$5),"Y",IF(AND(H815&gt;='Intersection Mileposts'!$F$6,H815&lt;='Intersection Mileposts'!$G$6),"Y",IF(AND(H815&gt;='Intersection Mileposts'!$F$7,H815&lt;='Intersection Mileposts'!$G$7),"Y",IF(AND(H815&gt;='Intersection Mileposts'!$F$8,H815&lt;='Intersection Mileposts'!$G$8),"Y",IF(AND(H815&gt;='Intersection Mileposts'!$F$9,H815&lt;='Intersection Mileposts'!$G$9),"Y",IF(AND(H815&gt;='Intersection Mileposts'!$F$10,H815&lt;='Intersection Mileposts'!$G$10),"Y",IF(AND(H815&gt;='Intersection Mileposts'!$F$11,H815&lt;='Intersection Mileposts'!$G$11),"Y",IF(AND(H815&gt;='Intersection Mileposts'!$F$12,H815&lt;='Intersection Mileposts'!$G$12),"Y",IF(AND(H815&gt;='Intersection Mileposts'!$F$13,H815&lt;='Intersection Mileposts'!$G$13),"Y",IF(AND(H815&gt;='Intersection Mileposts'!$F$14,H815&lt;='Intersection Mileposts'!$G$14),"Y",IF(AND(H815&gt;='Intersection Mileposts'!$F$15,H815&lt;='Intersection Mileposts'!$G$15),"Y",IF(AND(H815&gt;='Intersection Mileposts'!$F$16,H815&lt;='Intersection Mileposts'!$G$16),"Y",IF(AND(H815&gt;='Intersection Mileposts'!$F$17,H815&lt;='Intersection Mileposts'!$G$17),"Y",IF(AND(H815&gt;='Intersection Mileposts'!$F$18,H815&lt;='Intersection Mileposts'!$G$18),"Y",IF(AND(H815&gt;='Intersection Mileposts'!$F$19,H815&lt;='Intersection Mileposts'!$G$19),"Y",IF(AND(H815&gt;='Intersection Mileposts'!$F$20,H815&lt;='Intersection Mileposts'!$G$20),"Y",IF(AND(H815&gt;='Intersection Mileposts'!$F$21,H815&lt;='Intersection Mileposts'!$G$21),"Y",IF(AND(H815&gt;='Intersection Mileposts'!$F$22,H815&lt;='Intersection Mileposts'!$G$22),"Y",IF(AND(H815&gt;='Intersection Mileposts'!$F$23,H815&lt;='Intersection Mileposts'!$G$23),"Y",IF(AND(H815&gt;='Intersection Mileposts'!$F$24,H815&lt;='Intersection Mileposts'!$G$24),"Y",IF(AND(H815&gt;='Intersection Mileposts'!$F$25,H815&lt;='Intersection Mileposts'!$G$25),"Y",IF(AND(H815&gt;='Intersection Mileposts'!$F$26,H815&lt;='Intersection Mileposts'!$G$26),"Y",IF(AND(H815&gt;='Intersection Mileposts'!$F$27,H815&lt;='Intersection Mileposts'!$G$27),"Y",IF(AND(H815&gt;='Intersection Mileposts'!$F$28,H815&lt;='Intersection Mileposts'!$G$28),"Y",IF(AND(H815&gt;='Intersection Mileposts'!$F$29,H815&lt;='Intersection Mileposts'!$G$29),"Y", IF(AND(H815&gt;='Intersection Mileposts'!$F$30,H815&lt;='Intersection Mileposts'!$G$30),"Y",IF(AND(H815&gt;='Intersection Mileposts'!$F$31,H815&lt;='Intersection Mileposts'!$G$31),"Y",IF(AND(H815&gt;='Intersection Mileposts'!$F$32,H815&lt;='Intersection Mileposts'!$G$32),"Y",IF(AND(H815&gt;='Intersection Mileposts'!$F$33,H815&lt;='Intersection Mileposts'!$G$33),"Y",IF(AND(H815&gt;='Intersection Mileposts'!$F$34,H815&lt;='Intersection Mileposts'!$G$34),"Y",IF(AND(H815&gt;='Intersection Mileposts'!$F$35,H815&lt;='Intersection Mileposts'!$G$35),"Y",IF(AND(H815&gt;='Intersection Mileposts'!$F$36,H815&lt;='Intersection Mileposts'!$G$36),"Y",IF(AND(H815&gt;='Intersection Mileposts'!$F$37,H815&lt;='Intersection Mileposts'!$G$37),"Y",IF(AND(H815&gt;='Intersection Mileposts'!$F$38,H815&lt;='Intersection Mileposts'!$G$38),"Y",IF(AND(H815&gt;='Intersection Mileposts'!$F$39,H815&lt;='Intersection Mileposts'!$G$39),"Y","N"))))))))))))))))))))))))))))))))))))</f>
        <v/>
      </c>
    </row>
    <row r="816" spans="1:46" x14ac:dyDescent="0.35">
      <c r="A816" s="271"/>
      <c r="B816" s="269"/>
      <c r="C816" s="270"/>
      <c r="D816" s="270"/>
      <c r="E816" s="270"/>
      <c r="F816" s="270"/>
      <c r="G816" s="272"/>
      <c r="H816" s="273"/>
      <c r="I816" s="271"/>
      <c r="J816" s="268"/>
      <c r="K816" s="268"/>
      <c r="L816" s="274"/>
      <c r="M816" s="275"/>
      <c r="N816" s="276"/>
      <c r="P816" s="291" t="str">
        <f>IF(R816 = "", "", COUNT($R$4:R816))</f>
        <v/>
      </c>
      <c r="Q816" s="291" t="str">
        <f t="shared" si="97"/>
        <v/>
      </c>
      <c r="R816" s="292" t="str">
        <f t="shared" si="98"/>
        <v/>
      </c>
      <c r="S816" s="293" t="str">
        <f t="shared" si="100"/>
        <v/>
      </c>
      <c r="T816" s="294" t="str">
        <f t="shared" si="101"/>
        <v/>
      </c>
      <c r="U816" s="295" t="str">
        <f t="shared" si="102"/>
        <v/>
      </c>
      <c r="V816" s="296" t="str">
        <f t="shared" si="103"/>
        <v/>
      </c>
      <c r="W816" s="8"/>
      <c r="AR816" s="2" t="str">
        <f t="shared" si="104"/>
        <v/>
      </c>
      <c r="AS816" s="2" t="str">
        <f t="shared" si="99"/>
        <v/>
      </c>
      <c r="AT816" s="2" t="str">
        <f>IF(AR816="","",IF(AND(H816&gt;='Intersection Mileposts'!$F$5,H816&lt;='Intersection Mileposts'!$G$5),"Y",IF(AND(H816&gt;='Intersection Mileposts'!$F$6,H816&lt;='Intersection Mileposts'!$G$6),"Y",IF(AND(H816&gt;='Intersection Mileposts'!$F$7,H816&lt;='Intersection Mileposts'!$G$7),"Y",IF(AND(H816&gt;='Intersection Mileposts'!$F$8,H816&lt;='Intersection Mileposts'!$G$8),"Y",IF(AND(H816&gt;='Intersection Mileposts'!$F$9,H816&lt;='Intersection Mileposts'!$G$9),"Y",IF(AND(H816&gt;='Intersection Mileposts'!$F$10,H816&lt;='Intersection Mileposts'!$G$10),"Y",IF(AND(H816&gt;='Intersection Mileposts'!$F$11,H816&lt;='Intersection Mileposts'!$G$11),"Y",IF(AND(H816&gt;='Intersection Mileposts'!$F$12,H816&lt;='Intersection Mileposts'!$G$12),"Y",IF(AND(H816&gt;='Intersection Mileposts'!$F$13,H816&lt;='Intersection Mileposts'!$G$13),"Y",IF(AND(H816&gt;='Intersection Mileposts'!$F$14,H816&lt;='Intersection Mileposts'!$G$14),"Y",IF(AND(H816&gt;='Intersection Mileposts'!$F$15,H816&lt;='Intersection Mileposts'!$G$15),"Y",IF(AND(H816&gt;='Intersection Mileposts'!$F$16,H816&lt;='Intersection Mileposts'!$G$16),"Y",IF(AND(H816&gt;='Intersection Mileposts'!$F$17,H816&lt;='Intersection Mileposts'!$G$17),"Y",IF(AND(H816&gt;='Intersection Mileposts'!$F$18,H816&lt;='Intersection Mileposts'!$G$18),"Y",IF(AND(H816&gt;='Intersection Mileposts'!$F$19,H816&lt;='Intersection Mileposts'!$G$19),"Y",IF(AND(H816&gt;='Intersection Mileposts'!$F$20,H816&lt;='Intersection Mileposts'!$G$20),"Y",IF(AND(H816&gt;='Intersection Mileposts'!$F$21,H816&lt;='Intersection Mileposts'!$G$21),"Y",IF(AND(H816&gt;='Intersection Mileposts'!$F$22,H816&lt;='Intersection Mileposts'!$G$22),"Y",IF(AND(H816&gt;='Intersection Mileposts'!$F$23,H816&lt;='Intersection Mileposts'!$G$23),"Y",IF(AND(H816&gt;='Intersection Mileposts'!$F$24,H816&lt;='Intersection Mileposts'!$G$24),"Y",IF(AND(H816&gt;='Intersection Mileposts'!$F$25,H816&lt;='Intersection Mileposts'!$G$25),"Y",IF(AND(H816&gt;='Intersection Mileposts'!$F$26,H816&lt;='Intersection Mileposts'!$G$26),"Y",IF(AND(H816&gt;='Intersection Mileposts'!$F$27,H816&lt;='Intersection Mileposts'!$G$27),"Y",IF(AND(H816&gt;='Intersection Mileposts'!$F$28,H816&lt;='Intersection Mileposts'!$G$28),"Y",IF(AND(H816&gt;='Intersection Mileposts'!$F$29,H816&lt;='Intersection Mileposts'!$G$29),"Y", IF(AND(H816&gt;='Intersection Mileposts'!$F$30,H816&lt;='Intersection Mileposts'!$G$30),"Y",IF(AND(H816&gt;='Intersection Mileposts'!$F$31,H816&lt;='Intersection Mileposts'!$G$31),"Y",IF(AND(H816&gt;='Intersection Mileposts'!$F$32,H816&lt;='Intersection Mileposts'!$G$32),"Y",IF(AND(H816&gt;='Intersection Mileposts'!$F$33,H816&lt;='Intersection Mileposts'!$G$33),"Y",IF(AND(H816&gt;='Intersection Mileposts'!$F$34,H816&lt;='Intersection Mileposts'!$G$34),"Y",IF(AND(H816&gt;='Intersection Mileposts'!$F$35,H816&lt;='Intersection Mileposts'!$G$35),"Y",IF(AND(H816&gt;='Intersection Mileposts'!$F$36,H816&lt;='Intersection Mileposts'!$G$36),"Y",IF(AND(H816&gt;='Intersection Mileposts'!$F$37,H816&lt;='Intersection Mileposts'!$G$37),"Y",IF(AND(H816&gt;='Intersection Mileposts'!$F$38,H816&lt;='Intersection Mileposts'!$G$38),"Y",IF(AND(H816&gt;='Intersection Mileposts'!$F$39,H816&lt;='Intersection Mileposts'!$G$39),"Y","N"))))))))))))))))))))))))))))))))))))</f>
        <v/>
      </c>
    </row>
    <row r="817" spans="1:46" x14ac:dyDescent="0.35">
      <c r="A817" s="271"/>
      <c r="B817" s="269"/>
      <c r="C817" s="270"/>
      <c r="D817" s="270"/>
      <c r="E817" s="270"/>
      <c r="F817" s="270"/>
      <c r="G817" s="272"/>
      <c r="H817" s="273"/>
      <c r="I817" s="271"/>
      <c r="J817" s="268"/>
      <c r="K817" s="268"/>
      <c r="L817" s="274"/>
      <c r="M817" s="275"/>
      <c r="N817" s="276"/>
      <c r="P817" s="291" t="str">
        <f>IF(R817 = "", "", COUNT($R$4:R817))</f>
        <v/>
      </c>
      <c r="Q817" s="291" t="str">
        <f t="shared" si="97"/>
        <v/>
      </c>
      <c r="R817" s="292" t="str">
        <f t="shared" si="98"/>
        <v/>
      </c>
      <c r="S817" s="293" t="str">
        <f t="shared" si="100"/>
        <v/>
      </c>
      <c r="T817" s="294" t="str">
        <f t="shared" si="101"/>
        <v/>
      </c>
      <c r="U817" s="295" t="str">
        <f t="shared" si="102"/>
        <v/>
      </c>
      <c r="V817" s="296" t="str">
        <f t="shared" si="103"/>
        <v/>
      </c>
      <c r="W817" s="8"/>
      <c r="AR817" s="2" t="str">
        <f t="shared" si="104"/>
        <v/>
      </c>
      <c r="AS817" s="2" t="str">
        <f t="shared" si="99"/>
        <v/>
      </c>
      <c r="AT817" s="2" t="str">
        <f>IF(AR817="","",IF(AND(H817&gt;='Intersection Mileposts'!$F$5,H817&lt;='Intersection Mileposts'!$G$5),"Y",IF(AND(H817&gt;='Intersection Mileposts'!$F$6,H817&lt;='Intersection Mileposts'!$G$6),"Y",IF(AND(H817&gt;='Intersection Mileposts'!$F$7,H817&lt;='Intersection Mileposts'!$G$7),"Y",IF(AND(H817&gt;='Intersection Mileposts'!$F$8,H817&lt;='Intersection Mileposts'!$G$8),"Y",IF(AND(H817&gt;='Intersection Mileposts'!$F$9,H817&lt;='Intersection Mileposts'!$G$9),"Y",IF(AND(H817&gt;='Intersection Mileposts'!$F$10,H817&lt;='Intersection Mileposts'!$G$10),"Y",IF(AND(H817&gt;='Intersection Mileposts'!$F$11,H817&lt;='Intersection Mileposts'!$G$11),"Y",IF(AND(H817&gt;='Intersection Mileposts'!$F$12,H817&lt;='Intersection Mileposts'!$G$12),"Y",IF(AND(H817&gt;='Intersection Mileposts'!$F$13,H817&lt;='Intersection Mileposts'!$G$13),"Y",IF(AND(H817&gt;='Intersection Mileposts'!$F$14,H817&lt;='Intersection Mileposts'!$G$14),"Y",IF(AND(H817&gt;='Intersection Mileposts'!$F$15,H817&lt;='Intersection Mileposts'!$G$15),"Y",IF(AND(H817&gt;='Intersection Mileposts'!$F$16,H817&lt;='Intersection Mileposts'!$G$16),"Y",IF(AND(H817&gt;='Intersection Mileposts'!$F$17,H817&lt;='Intersection Mileposts'!$G$17),"Y",IF(AND(H817&gt;='Intersection Mileposts'!$F$18,H817&lt;='Intersection Mileposts'!$G$18),"Y",IF(AND(H817&gt;='Intersection Mileposts'!$F$19,H817&lt;='Intersection Mileposts'!$G$19),"Y",IF(AND(H817&gt;='Intersection Mileposts'!$F$20,H817&lt;='Intersection Mileposts'!$G$20),"Y",IF(AND(H817&gt;='Intersection Mileposts'!$F$21,H817&lt;='Intersection Mileposts'!$G$21),"Y",IF(AND(H817&gt;='Intersection Mileposts'!$F$22,H817&lt;='Intersection Mileposts'!$G$22),"Y",IF(AND(H817&gt;='Intersection Mileposts'!$F$23,H817&lt;='Intersection Mileposts'!$G$23),"Y",IF(AND(H817&gt;='Intersection Mileposts'!$F$24,H817&lt;='Intersection Mileposts'!$G$24),"Y",IF(AND(H817&gt;='Intersection Mileposts'!$F$25,H817&lt;='Intersection Mileposts'!$G$25),"Y",IF(AND(H817&gt;='Intersection Mileposts'!$F$26,H817&lt;='Intersection Mileposts'!$G$26),"Y",IF(AND(H817&gt;='Intersection Mileposts'!$F$27,H817&lt;='Intersection Mileposts'!$G$27),"Y",IF(AND(H817&gt;='Intersection Mileposts'!$F$28,H817&lt;='Intersection Mileposts'!$G$28),"Y",IF(AND(H817&gt;='Intersection Mileposts'!$F$29,H817&lt;='Intersection Mileposts'!$G$29),"Y", IF(AND(H817&gt;='Intersection Mileposts'!$F$30,H817&lt;='Intersection Mileposts'!$G$30),"Y",IF(AND(H817&gt;='Intersection Mileposts'!$F$31,H817&lt;='Intersection Mileposts'!$G$31),"Y",IF(AND(H817&gt;='Intersection Mileposts'!$F$32,H817&lt;='Intersection Mileposts'!$G$32),"Y",IF(AND(H817&gt;='Intersection Mileposts'!$F$33,H817&lt;='Intersection Mileposts'!$G$33),"Y",IF(AND(H817&gt;='Intersection Mileposts'!$F$34,H817&lt;='Intersection Mileposts'!$G$34),"Y",IF(AND(H817&gt;='Intersection Mileposts'!$F$35,H817&lt;='Intersection Mileposts'!$G$35),"Y",IF(AND(H817&gt;='Intersection Mileposts'!$F$36,H817&lt;='Intersection Mileposts'!$G$36),"Y",IF(AND(H817&gt;='Intersection Mileposts'!$F$37,H817&lt;='Intersection Mileposts'!$G$37),"Y",IF(AND(H817&gt;='Intersection Mileposts'!$F$38,H817&lt;='Intersection Mileposts'!$G$38),"Y",IF(AND(H817&gt;='Intersection Mileposts'!$F$39,H817&lt;='Intersection Mileposts'!$G$39),"Y","N"))))))))))))))))))))))))))))))))))))</f>
        <v/>
      </c>
    </row>
    <row r="818" spans="1:46" x14ac:dyDescent="0.35">
      <c r="A818" s="271"/>
      <c r="B818" s="269"/>
      <c r="C818" s="270"/>
      <c r="D818" s="270"/>
      <c r="E818" s="270"/>
      <c r="F818" s="270"/>
      <c r="G818" s="272"/>
      <c r="H818" s="273"/>
      <c r="I818" s="271"/>
      <c r="J818" s="268"/>
      <c r="K818" s="268"/>
      <c r="L818" s="274"/>
      <c r="M818" s="275"/>
      <c r="N818" s="276"/>
      <c r="P818" s="291" t="str">
        <f>IF(R818 = "", "", COUNT($R$4:R818))</f>
        <v/>
      </c>
      <c r="Q818" s="291" t="str">
        <f t="shared" si="97"/>
        <v/>
      </c>
      <c r="R818" s="292" t="str">
        <f t="shared" si="98"/>
        <v/>
      </c>
      <c r="S818" s="293" t="str">
        <f t="shared" si="100"/>
        <v/>
      </c>
      <c r="T818" s="294" t="str">
        <f t="shared" si="101"/>
        <v/>
      </c>
      <c r="U818" s="295" t="str">
        <f t="shared" si="102"/>
        <v/>
      </c>
      <c r="V818" s="296" t="str">
        <f t="shared" si="103"/>
        <v/>
      </c>
      <c r="W818" s="8"/>
      <c r="AR818" s="2" t="str">
        <f t="shared" si="104"/>
        <v/>
      </c>
      <c r="AS818" s="2" t="str">
        <f t="shared" si="99"/>
        <v/>
      </c>
      <c r="AT818" s="2" t="str">
        <f>IF(AR818="","",IF(AND(H818&gt;='Intersection Mileposts'!$F$5,H818&lt;='Intersection Mileposts'!$G$5),"Y",IF(AND(H818&gt;='Intersection Mileposts'!$F$6,H818&lt;='Intersection Mileposts'!$G$6),"Y",IF(AND(H818&gt;='Intersection Mileposts'!$F$7,H818&lt;='Intersection Mileposts'!$G$7),"Y",IF(AND(H818&gt;='Intersection Mileposts'!$F$8,H818&lt;='Intersection Mileposts'!$G$8),"Y",IF(AND(H818&gt;='Intersection Mileposts'!$F$9,H818&lt;='Intersection Mileposts'!$G$9),"Y",IF(AND(H818&gt;='Intersection Mileposts'!$F$10,H818&lt;='Intersection Mileposts'!$G$10),"Y",IF(AND(H818&gt;='Intersection Mileposts'!$F$11,H818&lt;='Intersection Mileposts'!$G$11),"Y",IF(AND(H818&gt;='Intersection Mileposts'!$F$12,H818&lt;='Intersection Mileposts'!$G$12),"Y",IF(AND(H818&gt;='Intersection Mileposts'!$F$13,H818&lt;='Intersection Mileposts'!$G$13),"Y",IF(AND(H818&gt;='Intersection Mileposts'!$F$14,H818&lt;='Intersection Mileposts'!$G$14),"Y",IF(AND(H818&gt;='Intersection Mileposts'!$F$15,H818&lt;='Intersection Mileposts'!$G$15),"Y",IF(AND(H818&gt;='Intersection Mileposts'!$F$16,H818&lt;='Intersection Mileposts'!$G$16),"Y",IF(AND(H818&gt;='Intersection Mileposts'!$F$17,H818&lt;='Intersection Mileposts'!$G$17),"Y",IF(AND(H818&gt;='Intersection Mileposts'!$F$18,H818&lt;='Intersection Mileposts'!$G$18),"Y",IF(AND(H818&gt;='Intersection Mileposts'!$F$19,H818&lt;='Intersection Mileposts'!$G$19),"Y",IF(AND(H818&gt;='Intersection Mileposts'!$F$20,H818&lt;='Intersection Mileposts'!$G$20),"Y",IF(AND(H818&gt;='Intersection Mileposts'!$F$21,H818&lt;='Intersection Mileposts'!$G$21),"Y",IF(AND(H818&gt;='Intersection Mileposts'!$F$22,H818&lt;='Intersection Mileposts'!$G$22),"Y",IF(AND(H818&gt;='Intersection Mileposts'!$F$23,H818&lt;='Intersection Mileposts'!$G$23),"Y",IF(AND(H818&gt;='Intersection Mileposts'!$F$24,H818&lt;='Intersection Mileposts'!$G$24),"Y",IF(AND(H818&gt;='Intersection Mileposts'!$F$25,H818&lt;='Intersection Mileposts'!$G$25),"Y",IF(AND(H818&gt;='Intersection Mileposts'!$F$26,H818&lt;='Intersection Mileposts'!$G$26),"Y",IF(AND(H818&gt;='Intersection Mileposts'!$F$27,H818&lt;='Intersection Mileposts'!$G$27),"Y",IF(AND(H818&gt;='Intersection Mileposts'!$F$28,H818&lt;='Intersection Mileposts'!$G$28),"Y",IF(AND(H818&gt;='Intersection Mileposts'!$F$29,H818&lt;='Intersection Mileposts'!$G$29),"Y", IF(AND(H818&gt;='Intersection Mileposts'!$F$30,H818&lt;='Intersection Mileposts'!$G$30),"Y",IF(AND(H818&gt;='Intersection Mileposts'!$F$31,H818&lt;='Intersection Mileposts'!$G$31),"Y",IF(AND(H818&gt;='Intersection Mileposts'!$F$32,H818&lt;='Intersection Mileposts'!$G$32),"Y",IF(AND(H818&gt;='Intersection Mileposts'!$F$33,H818&lt;='Intersection Mileposts'!$G$33),"Y",IF(AND(H818&gt;='Intersection Mileposts'!$F$34,H818&lt;='Intersection Mileposts'!$G$34),"Y",IF(AND(H818&gt;='Intersection Mileposts'!$F$35,H818&lt;='Intersection Mileposts'!$G$35),"Y",IF(AND(H818&gt;='Intersection Mileposts'!$F$36,H818&lt;='Intersection Mileposts'!$G$36),"Y",IF(AND(H818&gt;='Intersection Mileposts'!$F$37,H818&lt;='Intersection Mileposts'!$G$37),"Y",IF(AND(H818&gt;='Intersection Mileposts'!$F$38,H818&lt;='Intersection Mileposts'!$G$38),"Y",IF(AND(H818&gt;='Intersection Mileposts'!$F$39,H818&lt;='Intersection Mileposts'!$G$39),"Y","N"))))))))))))))))))))))))))))))))))))</f>
        <v/>
      </c>
    </row>
    <row r="819" spans="1:46" x14ac:dyDescent="0.35">
      <c r="A819" s="271"/>
      <c r="B819" s="269"/>
      <c r="C819" s="270"/>
      <c r="D819" s="270"/>
      <c r="E819" s="270"/>
      <c r="F819" s="270"/>
      <c r="G819" s="272"/>
      <c r="H819" s="273"/>
      <c r="I819" s="271"/>
      <c r="J819" s="268"/>
      <c r="K819" s="268"/>
      <c r="L819" s="274"/>
      <c r="M819" s="275"/>
      <c r="N819" s="276"/>
      <c r="P819" s="291" t="str">
        <f>IF(R819 = "", "", COUNT($R$4:R819))</f>
        <v/>
      </c>
      <c r="Q819" s="291" t="str">
        <f t="shared" si="97"/>
        <v/>
      </c>
      <c r="R819" s="292" t="str">
        <f t="shared" si="98"/>
        <v/>
      </c>
      <c r="S819" s="293" t="str">
        <f t="shared" si="100"/>
        <v/>
      </c>
      <c r="T819" s="294" t="str">
        <f t="shared" si="101"/>
        <v/>
      </c>
      <c r="U819" s="295" t="str">
        <f t="shared" si="102"/>
        <v/>
      </c>
      <c r="V819" s="296" t="str">
        <f t="shared" si="103"/>
        <v/>
      </c>
      <c r="W819" s="8"/>
      <c r="AR819" s="2" t="str">
        <f t="shared" si="104"/>
        <v/>
      </c>
      <c r="AS819" s="2" t="str">
        <f t="shared" si="99"/>
        <v/>
      </c>
      <c r="AT819" s="2" t="str">
        <f>IF(AR819="","",IF(AND(H819&gt;='Intersection Mileposts'!$F$5,H819&lt;='Intersection Mileposts'!$G$5),"Y",IF(AND(H819&gt;='Intersection Mileposts'!$F$6,H819&lt;='Intersection Mileposts'!$G$6),"Y",IF(AND(H819&gt;='Intersection Mileposts'!$F$7,H819&lt;='Intersection Mileposts'!$G$7),"Y",IF(AND(H819&gt;='Intersection Mileposts'!$F$8,H819&lt;='Intersection Mileposts'!$G$8),"Y",IF(AND(H819&gt;='Intersection Mileposts'!$F$9,H819&lt;='Intersection Mileposts'!$G$9),"Y",IF(AND(H819&gt;='Intersection Mileposts'!$F$10,H819&lt;='Intersection Mileposts'!$G$10),"Y",IF(AND(H819&gt;='Intersection Mileposts'!$F$11,H819&lt;='Intersection Mileposts'!$G$11),"Y",IF(AND(H819&gt;='Intersection Mileposts'!$F$12,H819&lt;='Intersection Mileposts'!$G$12),"Y",IF(AND(H819&gt;='Intersection Mileposts'!$F$13,H819&lt;='Intersection Mileposts'!$G$13),"Y",IF(AND(H819&gt;='Intersection Mileposts'!$F$14,H819&lt;='Intersection Mileposts'!$G$14),"Y",IF(AND(H819&gt;='Intersection Mileposts'!$F$15,H819&lt;='Intersection Mileposts'!$G$15),"Y",IF(AND(H819&gt;='Intersection Mileposts'!$F$16,H819&lt;='Intersection Mileposts'!$G$16),"Y",IF(AND(H819&gt;='Intersection Mileposts'!$F$17,H819&lt;='Intersection Mileposts'!$G$17),"Y",IF(AND(H819&gt;='Intersection Mileposts'!$F$18,H819&lt;='Intersection Mileposts'!$G$18),"Y",IF(AND(H819&gt;='Intersection Mileposts'!$F$19,H819&lt;='Intersection Mileposts'!$G$19),"Y",IF(AND(H819&gt;='Intersection Mileposts'!$F$20,H819&lt;='Intersection Mileposts'!$G$20),"Y",IF(AND(H819&gt;='Intersection Mileposts'!$F$21,H819&lt;='Intersection Mileposts'!$G$21),"Y",IF(AND(H819&gt;='Intersection Mileposts'!$F$22,H819&lt;='Intersection Mileposts'!$G$22),"Y",IF(AND(H819&gt;='Intersection Mileposts'!$F$23,H819&lt;='Intersection Mileposts'!$G$23),"Y",IF(AND(H819&gt;='Intersection Mileposts'!$F$24,H819&lt;='Intersection Mileposts'!$G$24),"Y",IF(AND(H819&gt;='Intersection Mileposts'!$F$25,H819&lt;='Intersection Mileposts'!$G$25),"Y",IF(AND(H819&gt;='Intersection Mileposts'!$F$26,H819&lt;='Intersection Mileposts'!$G$26),"Y",IF(AND(H819&gt;='Intersection Mileposts'!$F$27,H819&lt;='Intersection Mileposts'!$G$27),"Y",IF(AND(H819&gt;='Intersection Mileposts'!$F$28,H819&lt;='Intersection Mileposts'!$G$28),"Y",IF(AND(H819&gt;='Intersection Mileposts'!$F$29,H819&lt;='Intersection Mileposts'!$G$29),"Y", IF(AND(H819&gt;='Intersection Mileposts'!$F$30,H819&lt;='Intersection Mileposts'!$G$30),"Y",IF(AND(H819&gt;='Intersection Mileposts'!$F$31,H819&lt;='Intersection Mileposts'!$G$31),"Y",IF(AND(H819&gt;='Intersection Mileposts'!$F$32,H819&lt;='Intersection Mileposts'!$G$32),"Y",IF(AND(H819&gt;='Intersection Mileposts'!$F$33,H819&lt;='Intersection Mileposts'!$G$33),"Y",IF(AND(H819&gt;='Intersection Mileposts'!$F$34,H819&lt;='Intersection Mileposts'!$G$34),"Y",IF(AND(H819&gt;='Intersection Mileposts'!$F$35,H819&lt;='Intersection Mileposts'!$G$35),"Y",IF(AND(H819&gt;='Intersection Mileposts'!$F$36,H819&lt;='Intersection Mileposts'!$G$36),"Y",IF(AND(H819&gt;='Intersection Mileposts'!$F$37,H819&lt;='Intersection Mileposts'!$G$37),"Y",IF(AND(H819&gt;='Intersection Mileposts'!$F$38,H819&lt;='Intersection Mileposts'!$G$38),"Y",IF(AND(H819&gt;='Intersection Mileposts'!$F$39,H819&lt;='Intersection Mileposts'!$G$39),"Y","N"))))))))))))))))))))))))))))))))))))</f>
        <v/>
      </c>
    </row>
    <row r="820" spans="1:46" x14ac:dyDescent="0.35">
      <c r="A820" s="271"/>
      <c r="B820" s="269"/>
      <c r="C820" s="270"/>
      <c r="D820" s="270"/>
      <c r="E820" s="270"/>
      <c r="F820" s="270"/>
      <c r="G820" s="272"/>
      <c r="H820" s="273"/>
      <c r="I820" s="271"/>
      <c r="J820" s="268"/>
      <c r="K820" s="268"/>
      <c r="L820" s="274"/>
      <c r="M820" s="275"/>
      <c r="N820" s="276"/>
      <c r="P820" s="291" t="str">
        <f>IF(R820 = "", "", COUNT($R$4:R820))</f>
        <v/>
      </c>
      <c r="Q820" s="291" t="str">
        <f t="shared" si="97"/>
        <v/>
      </c>
      <c r="R820" s="292" t="str">
        <f t="shared" si="98"/>
        <v/>
      </c>
      <c r="S820" s="293" t="str">
        <f t="shared" si="100"/>
        <v/>
      </c>
      <c r="T820" s="294" t="str">
        <f t="shared" si="101"/>
        <v/>
      </c>
      <c r="U820" s="295" t="str">
        <f t="shared" si="102"/>
        <v/>
      </c>
      <c r="V820" s="296" t="str">
        <f t="shared" si="103"/>
        <v/>
      </c>
      <c r="W820" s="8"/>
      <c r="AR820" s="2" t="str">
        <f t="shared" si="104"/>
        <v/>
      </c>
      <c r="AS820" s="2" t="str">
        <f t="shared" si="99"/>
        <v/>
      </c>
      <c r="AT820" s="2" t="str">
        <f>IF(AR820="","",IF(AND(H820&gt;='Intersection Mileposts'!$F$5,H820&lt;='Intersection Mileposts'!$G$5),"Y",IF(AND(H820&gt;='Intersection Mileposts'!$F$6,H820&lt;='Intersection Mileposts'!$G$6),"Y",IF(AND(H820&gt;='Intersection Mileposts'!$F$7,H820&lt;='Intersection Mileposts'!$G$7),"Y",IF(AND(H820&gt;='Intersection Mileposts'!$F$8,H820&lt;='Intersection Mileposts'!$G$8),"Y",IF(AND(H820&gt;='Intersection Mileposts'!$F$9,H820&lt;='Intersection Mileposts'!$G$9),"Y",IF(AND(H820&gt;='Intersection Mileposts'!$F$10,H820&lt;='Intersection Mileposts'!$G$10),"Y",IF(AND(H820&gt;='Intersection Mileposts'!$F$11,H820&lt;='Intersection Mileposts'!$G$11),"Y",IF(AND(H820&gt;='Intersection Mileposts'!$F$12,H820&lt;='Intersection Mileposts'!$G$12),"Y",IF(AND(H820&gt;='Intersection Mileposts'!$F$13,H820&lt;='Intersection Mileposts'!$G$13),"Y",IF(AND(H820&gt;='Intersection Mileposts'!$F$14,H820&lt;='Intersection Mileposts'!$G$14),"Y",IF(AND(H820&gt;='Intersection Mileposts'!$F$15,H820&lt;='Intersection Mileposts'!$G$15),"Y",IF(AND(H820&gt;='Intersection Mileposts'!$F$16,H820&lt;='Intersection Mileposts'!$G$16),"Y",IF(AND(H820&gt;='Intersection Mileposts'!$F$17,H820&lt;='Intersection Mileposts'!$G$17),"Y",IF(AND(H820&gt;='Intersection Mileposts'!$F$18,H820&lt;='Intersection Mileposts'!$G$18),"Y",IF(AND(H820&gt;='Intersection Mileposts'!$F$19,H820&lt;='Intersection Mileposts'!$G$19),"Y",IF(AND(H820&gt;='Intersection Mileposts'!$F$20,H820&lt;='Intersection Mileposts'!$G$20),"Y",IF(AND(H820&gt;='Intersection Mileposts'!$F$21,H820&lt;='Intersection Mileposts'!$G$21),"Y",IF(AND(H820&gt;='Intersection Mileposts'!$F$22,H820&lt;='Intersection Mileposts'!$G$22),"Y",IF(AND(H820&gt;='Intersection Mileposts'!$F$23,H820&lt;='Intersection Mileposts'!$G$23),"Y",IF(AND(H820&gt;='Intersection Mileposts'!$F$24,H820&lt;='Intersection Mileposts'!$G$24),"Y",IF(AND(H820&gt;='Intersection Mileposts'!$F$25,H820&lt;='Intersection Mileposts'!$G$25),"Y",IF(AND(H820&gt;='Intersection Mileposts'!$F$26,H820&lt;='Intersection Mileposts'!$G$26),"Y",IF(AND(H820&gt;='Intersection Mileposts'!$F$27,H820&lt;='Intersection Mileposts'!$G$27),"Y",IF(AND(H820&gt;='Intersection Mileposts'!$F$28,H820&lt;='Intersection Mileposts'!$G$28),"Y",IF(AND(H820&gt;='Intersection Mileposts'!$F$29,H820&lt;='Intersection Mileposts'!$G$29),"Y", IF(AND(H820&gt;='Intersection Mileposts'!$F$30,H820&lt;='Intersection Mileposts'!$G$30),"Y",IF(AND(H820&gt;='Intersection Mileposts'!$F$31,H820&lt;='Intersection Mileposts'!$G$31),"Y",IF(AND(H820&gt;='Intersection Mileposts'!$F$32,H820&lt;='Intersection Mileposts'!$G$32),"Y",IF(AND(H820&gt;='Intersection Mileposts'!$F$33,H820&lt;='Intersection Mileposts'!$G$33),"Y",IF(AND(H820&gt;='Intersection Mileposts'!$F$34,H820&lt;='Intersection Mileposts'!$G$34),"Y",IF(AND(H820&gt;='Intersection Mileposts'!$F$35,H820&lt;='Intersection Mileposts'!$G$35),"Y",IF(AND(H820&gt;='Intersection Mileposts'!$F$36,H820&lt;='Intersection Mileposts'!$G$36),"Y",IF(AND(H820&gt;='Intersection Mileposts'!$F$37,H820&lt;='Intersection Mileposts'!$G$37),"Y",IF(AND(H820&gt;='Intersection Mileposts'!$F$38,H820&lt;='Intersection Mileposts'!$G$38),"Y",IF(AND(H820&gt;='Intersection Mileposts'!$F$39,H820&lt;='Intersection Mileposts'!$G$39),"Y","N"))))))))))))))))))))))))))))))))))))</f>
        <v/>
      </c>
    </row>
    <row r="821" spans="1:46" x14ac:dyDescent="0.35">
      <c r="A821" s="271"/>
      <c r="B821" s="269"/>
      <c r="C821" s="270"/>
      <c r="D821" s="270"/>
      <c r="E821" s="270"/>
      <c r="F821" s="270"/>
      <c r="G821" s="272"/>
      <c r="H821" s="273"/>
      <c r="I821" s="271"/>
      <c r="J821" s="268"/>
      <c r="K821" s="268"/>
      <c r="L821" s="274"/>
      <c r="M821" s="275"/>
      <c r="N821" s="276"/>
      <c r="P821" s="291" t="str">
        <f>IF(R821 = "", "", COUNT($R$4:R821))</f>
        <v/>
      </c>
      <c r="Q821" s="291" t="str">
        <f t="shared" si="97"/>
        <v/>
      </c>
      <c r="R821" s="292" t="str">
        <f t="shared" si="98"/>
        <v/>
      </c>
      <c r="S821" s="293" t="str">
        <f t="shared" si="100"/>
        <v/>
      </c>
      <c r="T821" s="294" t="str">
        <f t="shared" si="101"/>
        <v/>
      </c>
      <c r="U821" s="295" t="str">
        <f t="shared" si="102"/>
        <v/>
      </c>
      <c r="V821" s="296" t="str">
        <f t="shared" si="103"/>
        <v/>
      </c>
      <c r="W821" s="8"/>
      <c r="AR821" s="2" t="str">
        <f t="shared" si="104"/>
        <v/>
      </c>
      <c r="AS821" s="2" t="str">
        <f t="shared" si="99"/>
        <v/>
      </c>
      <c r="AT821" s="2" t="str">
        <f>IF(AR821="","",IF(AND(H821&gt;='Intersection Mileposts'!$F$5,H821&lt;='Intersection Mileposts'!$G$5),"Y",IF(AND(H821&gt;='Intersection Mileposts'!$F$6,H821&lt;='Intersection Mileposts'!$G$6),"Y",IF(AND(H821&gt;='Intersection Mileposts'!$F$7,H821&lt;='Intersection Mileposts'!$G$7),"Y",IF(AND(H821&gt;='Intersection Mileposts'!$F$8,H821&lt;='Intersection Mileposts'!$G$8),"Y",IF(AND(H821&gt;='Intersection Mileposts'!$F$9,H821&lt;='Intersection Mileposts'!$G$9),"Y",IF(AND(H821&gt;='Intersection Mileposts'!$F$10,H821&lt;='Intersection Mileposts'!$G$10),"Y",IF(AND(H821&gt;='Intersection Mileposts'!$F$11,H821&lt;='Intersection Mileposts'!$G$11),"Y",IF(AND(H821&gt;='Intersection Mileposts'!$F$12,H821&lt;='Intersection Mileposts'!$G$12),"Y",IF(AND(H821&gt;='Intersection Mileposts'!$F$13,H821&lt;='Intersection Mileposts'!$G$13),"Y",IF(AND(H821&gt;='Intersection Mileposts'!$F$14,H821&lt;='Intersection Mileposts'!$G$14),"Y",IF(AND(H821&gt;='Intersection Mileposts'!$F$15,H821&lt;='Intersection Mileposts'!$G$15),"Y",IF(AND(H821&gt;='Intersection Mileposts'!$F$16,H821&lt;='Intersection Mileposts'!$G$16),"Y",IF(AND(H821&gt;='Intersection Mileposts'!$F$17,H821&lt;='Intersection Mileposts'!$G$17),"Y",IF(AND(H821&gt;='Intersection Mileposts'!$F$18,H821&lt;='Intersection Mileposts'!$G$18),"Y",IF(AND(H821&gt;='Intersection Mileposts'!$F$19,H821&lt;='Intersection Mileposts'!$G$19),"Y",IF(AND(H821&gt;='Intersection Mileposts'!$F$20,H821&lt;='Intersection Mileposts'!$G$20),"Y",IF(AND(H821&gt;='Intersection Mileposts'!$F$21,H821&lt;='Intersection Mileposts'!$G$21),"Y",IF(AND(H821&gt;='Intersection Mileposts'!$F$22,H821&lt;='Intersection Mileposts'!$G$22),"Y",IF(AND(H821&gt;='Intersection Mileposts'!$F$23,H821&lt;='Intersection Mileposts'!$G$23),"Y",IF(AND(H821&gt;='Intersection Mileposts'!$F$24,H821&lt;='Intersection Mileposts'!$G$24),"Y",IF(AND(H821&gt;='Intersection Mileposts'!$F$25,H821&lt;='Intersection Mileposts'!$G$25),"Y",IF(AND(H821&gt;='Intersection Mileposts'!$F$26,H821&lt;='Intersection Mileposts'!$G$26),"Y",IF(AND(H821&gt;='Intersection Mileposts'!$F$27,H821&lt;='Intersection Mileposts'!$G$27),"Y",IF(AND(H821&gt;='Intersection Mileposts'!$F$28,H821&lt;='Intersection Mileposts'!$G$28),"Y",IF(AND(H821&gt;='Intersection Mileposts'!$F$29,H821&lt;='Intersection Mileposts'!$G$29),"Y", IF(AND(H821&gt;='Intersection Mileposts'!$F$30,H821&lt;='Intersection Mileposts'!$G$30),"Y",IF(AND(H821&gt;='Intersection Mileposts'!$F$31,H821&lt;='Intersection Mileposts'!$G$31),"Y",IF(AND(H821&gt;='Intersection Mileposts'!$F$32,H821&lt;='Intersection Mileposts'!$G$32),"Y",IF(AND(H821&gt;='Intersection Mileposts'!$F$33,H821&lt;='Intersection Mileposts'!$G$33),"Y",IF(AND(H821&gt;='Intersection Mileposts'!$F$34,H821&lt;='Intersection Mileposts'!$G$34),"Y",IF(AND(H821&gt;='Intersection Mileposts'!$F$35,H821&lt;='Intersection Mileposts'!$G$35),"Y",IF(AND(H821&gt;='Intersection Mileposts'!$F$36,H821&lt;='Intersection Mileposts'!$G$36),"Y",IF(AND(H821&gt;='Intersection Mileposts'!$F$37,H821&lt;='Intersection Mileposts'!$G$37),"Y",IF(AND(H821&gt;='Intersection Mileposts'!$F$38,H821&lt;='Intersection Mileposts'!$G$38),"Y",IF(AND(H821&gt;='Intersection Mileposts'!$F$39,H821&lt;='Intersection Mileposts'!$G$39),"Y","N"))))))))))))))))))))))))))))))))))))</f>
        <v/>
      </c>
    </row>
    <row r="822" spans="1:46" x14ac:dyDescent="0.35">
      <c r="A822" s="271"/>
      <c r="B822" s="269"/>
      <c r="C822" s="270"/>
      <c r="D822" s="270"/>
      <c r="E822" s="270"/>
      <c r="F822" s="270"/>
      <c r="G822" s="272"/>
      <c r="H822" s="273"/>
      <c r="I822" s="271"/>
      <c r="J822" s="268"/>
      <c r="K822" s="268"/>
      <c r="L822" s="274"/>
      <c r="M822" s="275"/>
      <c r="N822" s="276"/>
      <c r="P822" s="291" t="str">
        <f>IF(R822 = "", "", COUNT($R$4:R822))</f>
        <v/>
      </c>
      <c r="Q822" s="291" t="str">
        <f t="shared" si="97"/>
        <v/>
      </c>
      <c r="R822" s="292" t="str">
        <f t="shared" si="98"/>
        <v/>
      </c>
      <c r="S822" s="293" t="str">
        <f t="shared" si="100"/>
        <v/>
      </c>
      <c r="T822" s="294" t="str">
        <f t="shared" si="101"/>
        <v/>
      </c>
      <c r="U822" s="295" t="str">
        <f t="shared" si="102"/>
        <v/>
      </c>
      <c r="V822" s="296" t="str">
        <f t="shared" si="103"/>
        <v/>
      </c>
      <c r="W822" s="8"/>
      <c r="AR822" s="2" t="str">
        <f t="shared" si="104"/>
        <v/>
      </c>
      <c r="AS822" s="2" t="str">
        <f t="shared" si="99"/>
        <v/>
      </c>
      <c r="AT822" s="2" t="str">
        <f>IF(AR822="","",IF(AND(H822&gt;='Intersection Mileposts'!$F$5,H822&lt;='Intersection Mileposts'!$G$5),"Y",IF(AND(H822&gt;='Intersection Mileposts'!$F$6,H822&lt;='Intersection Mileposts'!$G$6),"Y",IF(AND(H822&gt;='Intersection Mileposts'!$F$7,H822&lt;='Intersection Mileposts'!$G$7),"Y",IF(AND(H822&gt;='Intersection Mileposts'!$F$8,H822&lt;='Intersection Mileposts'!$G$8),"Y",IF(AND(H822&gt;='Intersection Mileposts'!$F$9,H822&lt;='Intersection Mileposts'!$G$9),"Y",IF(AND(H822&gt;='Intersection Mileposts'!$F$10,H822&lt;='Intersection Mileposts'!$G$10),"Y",IF(AND(H822&gt;='Intersection Mileposts'!$F$11,H822&lt;='Intersection Mileposts'!$G$11),"Y",IF(AND(H822&gt;='Intersection Mileposts'!$F$12,H822&lt;='Intersection Mileposts'!$G$12),"Y",IF(AND(H822&gt;='Intersection Mileposts'!$F$13,H822&lt;='Intersection Mileposts'!$G$13),"Y",IF(AND(H822&gt;='Intersection Mileposts'!$F$14,H822&lt;='Intersection Mileposts'!$G$14),"Y",IF(AND(H822&gt;='Intersection Mileposts'!$F$15,H822&lt;='Intersection Mileposts'!$G$15),"Y",IF(AND(H822&gt;='Intersection Mileposts'!$F$16,H822&lt;='Intersection Mileposts'!$G$16),"Y",IF(AND(H822&gt;='Intersection Mileposts'!$F$17,H822&lt;='Intersection Mileposts'!$G$17),"Y",IF(AND(H822&gt;='Intersection Mileposts'!$F$18,H822&lt;='Intersection Mileposts'!$G$18),"Y",IF(AND(H822&gt;='Intersection Mileposts'!$F$19,H822&lt;='Intersection Mileposts'!$G$19),"Y",IF(AND(H822&gt;='Intersection Mileposts'!$F$20,H822&lt;='Intersection Mileposts'!$G$20),"Y",IF(AND(H822&gt;='Intersection Mileposts'!$F$21,H822&lt;='Intersection Mileposts'!$G$21),"Y",IF(AND(H822&gt;='Intersection Mileposts'!$F$22,H822&lt;='Intersection Mileposts'!$G$22),"Y",IF(AND(H822&gt;='Intersection Mileposts'!$F$23,H822&lt;='Intersection Mileposts'!$G$23),"Y",IF(AND(H822&gt;='Intersection Mileposts'!$F$24,H822&lt;='Intersection Mileposts'!$G$24),"Y",IF(AND(H822&gt;='Intersection Mileposts'!$F$25,H822&lt;='Intersection Mileposts'!$G$25),"Y",IF(AND(H822&gt;='Intersection Mileposts'!$F$26,H822&lt;='Intersection Mileposts'!$G$26),"Y",IF(AND(H822&gt;='Intersection Mileposts'!$F$27,H822&lt;='Intersection Mileposts'!$G$27),"Y",IF(AND(H822&gt;='Intersection Mileposts'!$F$28,H822&lt;='Intersection Mileposts'!$G$28),"Y",IF(AND(H822&gt;='Intersection Mileposts'!$F$29,H822&lt;='Intersection Mileposts'!$G$29),"Y", IF(AND(H822&gt;='Intersection Mileposts'!$F$30,H822&lt;='Intersection Mileposts'!$G$30),"Y",IF(AND(H822&gt;='Intersection Mileposts'!$F$31,H822&lt;='Intersection Mileposts'!$G$31),"Y",IF(AND(H822&gt;='Intersection Mileposts'!$F$32,H822&lt;='Intersection Mileposts'!$G$32),"Y",IF(AND(H822&gt;='Intersection Mileposts'!$F$33,H822&lt;='Intersection Mileposts'!$G$33),"Y",IF(AND(H822&gt;='Intersection Mileposts'!$F$34,H822&lt;='Intersection Mileposts'!$G$34),"Y",IF(AND(H822&gt;='Intersection Mileposts'!$F$35,H822&lt;='Intersection Mileposts'!$G$35),"Y",IF(AND(H822&gt;='Intersection Mileposts'!$F$36,H822&lt;='Intersection Mileposts'!$G$36),"Y",IF(AND(H822&gt;='Intersection Mileposts'!$F$37,H822&lt;='Intersection Mileposts'!$G$37),"Y",IF(AND(H822&gt;='Intersection Mileposts'!$F$38,H822&lt;='Intersection Mileposts'!$G$38),"Y",IF(AND(H822&gt;='Intersection Mileposts'!$F$39,H822&lt;='Intersection Mileposts'!$G$39),"Y","N"))))))))))))))))))))))))))))))))))))</f>
        <v/>
      </c>
    </row>
    <row r="823" spans="1:46" x14ac:dyDescent="0.35">
      <c r="A823" s="271"/>
      <c r="B823" s="269"/>
      <c r="C823" s="270"/>
      <c r="D823" s="270"/>
      <c r="E823" s="270"/>
      <c r="F823" s="270"/>
      <c r="G823" s="272"/>
      <c r="H823" s="273"/>
      <c r="I823" s="271"/>
      <c r="J823" s="268"/>
      <c r="K823" s="268"/>
      <c r="L823" s="274"/>
      <c r="M823" s="275"/>
      <c r="N823" s="276"/>
      <c r="P823" s="291" t="str">
        <f>IF(R823 = "", "", COUNT($R$4:R823))</f>
        <v/>
      </c>
      <c r="Q823" s="291" t="str">
        <f t="shared" si="97"/>
        <v/>
      </c>
      <c r="R823" s="292" t="str">
        <f t="shared" si="98"/>
        <v/>
      </c>
      <c r="S823" s="293" t="str">
        <f t="shared" si="100"/>
        <v/>
      </c>
      <c r="T823" s="294" t="str">
        <f t="shared" si="101"/>
        <v/>
      </c>
      <c r="U823" s="295" t="str">
        <f t="shared" si="102"/>
        <v/>
      </c>
      <c r="V823" s="296" t="str">
        <f t="shared" si="103"/>
        <v/>
      </c>
      <c r="W823" s="8"/>
      <c r="AR823" s="2" t="str">
        <f t="shared" si="104"/>
        <v/>
      </c>
      <c r="AS823" s="2" t="str">
        <f t="shared" si="99"/>
        <v/>
      </c>
      <c r="AT823" s="2" t="str">
        <f>IF(AR823="","",IF(AND(H823&gt;='Intersection Mileposts'!$F$5,H823&lt;='Intersection Mileposts'!$G$5),"Y",IF(AND(H823&gt;='Intersection Mileposts'!$F$6,H823&lt;='Intersection Mileposts'!$G$6),"Y",IF(AND(H823&gt;='Intersection Mileposts'!$F$7,H823&lt;='Intersection Mileposts'!$G$7),"Y",IF(AND(H823&gt;='Intersection Mileposts'!$F$8,H823&lt;='Intersection Mileposts'!$G$8),"Y",IF(AND(H823&gt;='Intersection Mileposts'!$F$9,H823&lt;='Intersection Mileposts'!$G$9),"Y",IF(AND(H823&gt;='Intersection Mileposts'!$F$10,H823&lt;='Intersection Mileposts'!$G$10),"Y",IF(AND(H823&gt;='Intersection Mileposts'!$F$11,H823&lt;='Intersection Mileposts'!$G$11),"Y",IF(AND(H823&gt;='Intersection Mileposts'!$F$12,H823&lt;='Intersection Mileposts'!$G$12),"Y",IF(AND(H823&gt;='Intersection Mileposts'!$F$13,H823&lt;='Intersection Mileposts'!$G$13),"Y",IF(AND(H823&gt;='Intersection Mileposts'!$F$14,H823&lt;='Intersection Mileposts'!$G$14),"Y",IF(AND(H823&gt;='Intersection Mileposts'!$F$15,H823&lt;='Intersection Mileposts'!$G$15),"Y",IF(AND(H823&gt;='Intersection Mileposts'!$F$16,H823&lt;='Intersection Mileposts'!$G$16),"Y",IF(AND(H823&gt;='Intersection Mileposts'!$F$17,H823&lt;='Intersection Mileposts'!$G$17),"Y",IF(AND(H823&gt;='Intersection Mileposts'!$F$18,H823&lt;='Intersection Mileposts'!$G$18),"Y",IF(AND(H823&gt;='Intersection Mileposts'!$F$19,H823&lt;='Intersection Mileposts'!$G$19),"Y",IF(AND(H823&gt;='Intersection Mileposts'!$F$20,H823&lt;='Intersection Mileposts'!$G$20),"Y",IF(AND(H823&gt;='Intersection Mileposts'!$F$21,H823&lt;='Intersection Mileposts'!$G$21),"Y",IF(AND(H823&gt;='Intersection Mileposts'!$F$22,H823&lt;='Intersection Mileposts'!$G$22),"Y",IF(AND(H823&gt;='Intersection Mileposts'!$F$23,H823&lt;='Intersection Mileposts'!$G$23),"Y",IF(AND(H823&gt;='Intersection Mileposts'!$F$24,H823&lt;='Intersection Mileposts'!$G$24),"Y",IF(AND(H823&gt;='Intersection Mileposts'!$F$25,H823&lt;='Intersection Mileposts'!$G$25),"Y",IF(AND(H823&gt;='Intersection Mileposts'!$F$26,H823&lt;='Intersection Mileposts'!$G$26),"Y",IF(AND(H823&gt;='Intersection Mileposts'!$F$27,H823&lt;='Intersection Mileposts'!$G$27),"Y",IF(AND(H823&gt;='Intersection Mileposts'!$F$28,H823&lt;='Intersection Mileposts'!$G$28),"Y",IF(AND(H823&gt;='Intersection Mileposts'!$F$29,H823&lt;='Intersection Mileposts'!$G$29),"Y", IF(AND(H823&gt;='Intersection Mileposts'!$F$30,H823&lt;='Intersection Mileposts'!$G$30),"Y",IF(AND(H823&gt;='Intersection Mileposts'!$F$31,H823&lt;='Intersection Mileposts'!$G$31),"Y",IF(AND(H823&gt;='Intersection Mileposts'!$F$32,H823&lt;='Intersection Mileposts'!$G$32),"Y",IF(AND(H823&gt;='Intersection Mileposts'!$F$33,H823&lt;='Intersection Mileposts'!$G$33),"Y",IF(AND(H823&gt;='Intersection Mileposts'!$F$34,H823&lt;='Intersection Mileposts'!$G$34),"Y",IF(AND(H823&gt;='Intersection Mileposts'!$F$35,H823&lt;='Intersection Mileposts'!$G$35),"Y",IF(AND(H823&gt;='Intersection Mileposts'!$F$36,H823&lt;='Intersection Mileposts'!$G$36),"Y",IF(AND(H823&gt;='Intersection Mileposts'!$F$37,H823&lt;='Intersection Mileposts'!$G$37),"Y",IF(AND(H823&gt;='Intersection Mileposts'!$F$38,H823&lt;='Intersection Mileposts'!$G$38),"Y",IF(AND(H823&gt;='Intersection Mileposts'!$F$39,H823&lt;='Intersection Mileposts'!$G$39),"Y","N"))))))))))))))))))))))))))))))))))))</f>
        <v/>
      </c>
    </row>
    <row r="824" spans="1:46" x14ac:dyDescent="0.35">
      <c r="A824" s="271"/>
      <c r="B824" s="269"/>
      <c r="C824" s="270"/>
      <c r="D824" s="270"/>
      <c r="E824" s="270"/>
      <c r="F824" s="270"/>
      <c r="G824" s="272"/>
      <c r="H824" s="273"/>
      <c r="I824" s="271"/>
      <c r="J824" s="268"/>
      <c r="K824" s="268"/>
      <c r="L824" s="274"/>
      <c r="M824" s="275"/>
      <c r="N824" s="276"/>
      <c r="P824" s="291" t="str">
        <f>IF(R824 = "", "", COUNT($R$4:R824))</f>
        <v/>
      </c>
      <c r="Q824" s="291" t="str">
        <f t="shared" si="97"/>
        <v/>
      </c>
      <c r="R824" s="292" t="str">
        <f t="shared" si="98"/>
        <v/>
      </c>
      <c r="S824" s="293" t="str">
        <f t="shared" si="100"/>
        <v/>
      </c>
      <c r="T824" s="294" t="str">
        <f t="shared" si="101"/>
        <v/>
      </c>
      <c r="U824" s="295" t="str">
        <f t="shared" si="102"/>
        <v/>
      </c>
      <c r="V824" s="296" t="str">
        <f t="shared" si="103"/>
        <v/>
      </c>
      <c r="W824" s="8"/>
      <c r="AR824" s="2" t="str">
        <f t="shared" si="104"/>
        <v/>
      </c>
      <c r="AS824" s="2" t="str">
        <f t="shared" si="99"/>
        <v/>
      </c>
      <c r="AT824" s="2" t="str">
        <f>IF(AR824="","",IF(AND(H824&gt;='Intersection Mileposts'!$F$5,H824&lt;='Intersection Mileposts'!$G$5),"Y",IF(AND(H824&gt;='Intersection Mileposts'!$F$6,H824&lt;='Intersection Mileposts'!$G$6),"Y",IF(AND(H824&gt;='Intersection Mileposts'!$F$7,H824&lt;='Intersection Mileposts'!$G$7),"Y",IF(AND(H824&gt;='Intersection Mileposts'!$F$8,H824&lt;='Intersection Mileposts'!$G$8),"Y",IF(AND(H824&gt;='Intersection Mileposts'!$F$9,H824&lt;='Intersection Mileposts'!$G$9),"Y",IF(AND(H824&gt;='Intersection Mileposts'!$F$10,H824&lt;='Intersection Mileposts'!$G$10),"Y",IF(AND(H824&gt;='Intersection Mileposts'!$F$11,H824&lt;='Intersection Mileposts'!$G$11),"Y",IF(AND(H824&gt;='Intersection Mileposts'!$F$12,H824&lt;='Intersection Mileposts'!$G$12),"Y",IF(AND(H824&gt;='Intersection Mileposts'!$F$13,H824&lt;='Intersection Mileposts'!$G$13),"Y",IF(AND(H824&gt;='Intersection Mileposts'!$F$14,H824&lt;='Intersection Mileposts'!$G$14),"Y",IF(AND(H824&gt;='Intersection Mileposts'!$F$15,H824&lt;='Intersection Mileposts'!$G$15),"Y",IF(AND(H824&gt;='Intersection Mileposts'!$F$16,H824&lt;='Intersection Mileposts'!$G$16),"Y",IF(AND(H824&gt;='Intersection Mileposts'!$F$17,H824&lt;='Intersection Mileposts'!$G$17),"Y",IF(AND(H824&gt;='Intersection Mileposts'!$F$18,H824&lt;='Intersection Mileposts'!$G$18),"Y",IF(AND(H824&gt;='Intersection Mileposts'!$F$19,H824&lt;='Intersection Mileposts'!$G$19),"Y",IF(AND(H824&gt;='Intersection Mileposts'!$F$20,H824&lt;='Intersection Mileposts'!$G$20),"Y",IF(AND(H824&gt;='Intersection Mileposts'!$F$21,H824&lt;='Intersection Mileposts'!$G$21),"Y",IF(AND(H824&gt;='Intersection Mileposts'!$F$22,H824&lt;='Intersection Mileposts'!$G$22),"Y",IF(AND(H824&gt;='Intersection Mileposts'!$F$23,H824&lt;='Intersection Mileposts'!$G$23),"Y",IF(AND(H824&gt;='Intersection Mileposts'!$F$24,H824&lt;='Intersection Mileposts'!$G$24),"Y",IF(AND(H824&gt;='Intersection Mileposts'!$F$25,H824&lt;='Intersection Mileposts'!$G$25),"Y",IF(AND(H824&gt;='Intersection Mileposts'!$F$26,H824&lt;='Intersection Mileposts'!$G$26),"Y",IF(AND(H824&gt;='Intersection Mileposts'!$F$27,H824&lt;='Intersection Mileposts'!$G$27),"Y",IF(AND(H824&gt;='Intersection Mileposts'!$F$28,H824&lt;='Intersection Mileposts'!$G$28),"Y",IF(AND(H824&gt;='Intersection Mileposts'!$F$29,H824&lt;='Intersection Mileposts'!$G$29),"Y", IF(AND(H824&gt;='Intersection Mileposts'!$F$30,H824&lt;='Intersection Mileposts'!$G$30),"Y",IF(AND(H824&gt;='Intersection Mileposts'!$F$31,H824&lt;='Intersection Mileposts'!$G$31),"Y",IF(AND(H824&gt;='Intersection Mileposts'!$F$32,H824&lt;='Intersection Mileposts'!$G$32),"Y",IF(AND(H824&gt;='Intersection Mileposts'!$F$33,H824&lt;='Intersection Mileposts'!$G$33),"Y",IF(AND(H824&gt;='Intersection Mileposts'!$F$34,H824&lt;='Intersection Mileposts'!$G$34),"Y",IF(AND(H824&gt;='Intersection Mileposts'!$F$35,H824&lt;='Intersection Mileposts'!$G$35),"Y",IF(AND(H824&gt;='Intersection Mileposts'!$F$36,H824&lt;='Intersection Mileposts'!$G$36),"Y",IF(AND(H824&gt;='Intersection Mileposts'!$F$37,H824&lt;='Intersection Mileposts'!$G$37),"Y",IF(AND(H824&gt;='Intersection Mileposts'!$F$38,H824&lt;='Intersection Mileposts'!$G$38),"Y",IF(AND(H824&gt;='Intersection Mileposts'!$F$39,H824&lt;='Intersection Mileposts'!$G$39),"Y","N"))))))))))))))))))))))))))))))))))))</f>
        <v/>
      </c>
    </row>
    <row r="825" spans="1:46" x14ac:dyDescent="0.35">
      <c r="A825" s="271"/>
      <c r="B825" s="269"/>
      <c r="C825" s="270"/>
      <c r="D825" s="270"/>
      <c r="E825" s="270"/>
      <c r="F825" s="270"/>
      <c r="G825" s="272"/>
      <c r="H825" s="273"/>
      <c r="I825" s="271"/>
      <c r="J825" s="268"/>
      <c r="K825" s="268"/>
      <c r="L825" s="274"/>
      <c r="M825" s="275"/>
      <c r="N825" s="276"/>
      <c r="P825" s="291" t="str">
        <f>IF(R825 = "", "", COUNT($R$4:R825))</f>
        <v/>
      </c>
      <c r="Q825" s="291" t="str">
        <f t="shared" si="97"/>
        <v/>
      </c>
      <c r="R825" s="292" t="str">
        <f t="shared" si="98"/>
        <v/>
      </c>
      <c r="S825" s="293" t="str">
        <f t="shared" si="100"/>
        <v/>
      </c>
      <c r="T825" s="294" t="str">
        <f t="shared" si="101"/>
        <v/>
      </c>
      <c r="U825" s="295" t="str">
        <f t="shared" si="102"/>
        <v/>
      </c>
      <c r="V825" s="296" t="str">
        <f t="shared" si="103"/>
        <v/>
      </c>
      <c r="W825" s="8"/>
      <c r="AR825" s="2" t="str">
        <f t="shared" si="104"/>
        <v/>
      </c>
      <c r="AS825" s="2" t="str">
        <f t="shared" si="99"/>
        <v/>
      </c>
      <c r="AT825" s="2" t="str">
        <f>IF(AR825="","",IF(AND(H825&gt;='Intersection Mileposts'!$F$5,H825&lt;='Intersection Mileposts'!$G$5),"Y",IF(AND(H825&gt;='Intersection Mileposts'!$F$6,H825&lt;='Intersection Mileposts'!$G$6),"Y",IF(AND(H825&gt;='Intersection Mileposts'!$F$7,H825&lt;='Intersection Mileposts'!$G$7),"Y",IF(AND(H825&gt;='Intersection Mileposts'!$F$8,H825&lt;='Intersection Mileposts'!$G$8),"Y",IF(AND(H825&gt;='Intersection Mileposts'!$F$9,H825&lt;='Intersection Mileposts'!$G$9),"Y",IF(AND(H825&gt;='Intersection Mileposts'!$F$10,H825&lt;='Intersection Mileposts'!$G$10),"Y",IF(AND(H825&gt;='Intersection Mileposts'!$F$11,H825&lt;='Intersection Mileposts'!$G$11),"Y",IF(AND(H825&gt;='Intersection Mileposts'!$F$12,H825&lt;='Intersection Mileposts'!$G$12),"Y",IF(AND(H825&gt;='Intersection Mileposts'!$F$13,H825&lt;='Intersection Mileposts'!$G$13),"Y",IF(AND(H825&gt;='Intersection Mileposts'!$F$14,H825&lt;='Intersection Mileposts'!$G$14),"Y",IF(AND(H825&gt;='Intersection Mileposts'!$F$15,H825&lt;='Intersection Mileposts'!$G$15),"Y",IF(AND(H825&gt;='Intersection Mileposts'!$F$16,H825&lt;='Intersection Mileposts'!$G$16),"Y",IF(AND(H825&gt;='Intersection Mileposts'!$F$17,H825&lt;='Intersection Mileposts'!$G$17),"Y",IF(AND(H825&gt;='Intersection Mileposts'!$F$18,H825&lt;='Intersection Mileposts'!$G$18),"Y",IF(AND(H825&gt;='Intersection Mileposts'!$F$19,H825&lt;='Intersection Mileposts'!$G$19),"Y",IF(AND(H825&gt;='Intersection Mileposts'!$F$20,H825&lt;='Intersection Mileposts'!$G$20),"Y",IF(AND(H825&gt;='Intersection Mileposts'!$F$21,H825&lt;='Intersection Mileposts'!$G$21),"Y",IF(AND(H825&gt;='Intersection Mileposts'!$F$22,H825&lt;='Intersection Mileposts'!$G$22),"Y",IF(AND(H825&gt;='Intersection Mileposts'!$F$23,H825&lt;='Intersection Mileposts'!$G$23),"Y",IF(AND(H825&gt;='Intersection Mileposts'!$F$24,H825&lt;='Intersection Mileposts'!$G$24),"Y",IF(AND(H825&gt;='Intersection Mileposts'!$F$25,H825&lt;='Intersection Mileposts'!$G$25),"Y",IF(AND(H825&gt;='Intersection Mileposts'!$F$26,H825&lt;='Intersection Mileposts'!$G$26),"Y",IF(AND(H825&gt;='Intersection Mileposts'!$F$27,H825&lt;='Intersection Mileposts'!$G$27),"Y",IF(AND(H825&gt;='Intersection Mileposts'!$F$28,H825&lt;='Intersection Mileposts'!$G$28),"Y",IF(AND(H825&gt;='Intersection Mileposts'!$F$29,H825&lt;='Intersection Mileposts'!$G$29),"Y", IF(AND(H825&gt;='Intersection Mileposts'!$F$30,H825&lt;='Intersection Mileposts'!$G$30),"Y",IF(AND(H825&gt;='Intersection Mileposts'!$F$31,H825&lt;='Intersection Mileposts'!$G$31),"Y",IF(AND(H825&gt;='Intersection Mileposts'!$F$32,H825&lt;='Intersection Mileposts'!$G$32),"Y",IF(AND(H825&gt;='Intersection Mileposts'!$F$33,H825&lt;='Intersection Mileposts'!$G$33),"Y",IF(AND(H825&gt;='Intersection Mileposts'!$F$34,H825&lt;='Intersection Mileposts'!$G$34),"Y",IF(AND(H825&gt;='Intersection Mileposts'!$F$35,H825&lt;='Intersection Mileposts'!$G$35),"Y",IF(AND(H825&gt;='Intersection Mileposts'!$F$36,H825&lt;='Intersection Mileposts'!$G$36),"Y",IF(AND(H825&gt;='Intersection Mileposts'!$F$37,H825&lt;='Intersection Mileposts'!$G$37),"Y",IF(AND(H825&gt;='Intersection Mileposts'!$F$38,H825&lt;='Intersection Mileposts'!$G$38),"Y",IF(AND(H825&gt;='Intersection Mileposts'!$F$39,H825&lt;='Intersection Mileposts'!$G$39),"Y","N"))))))))))))))))))))))))))))))))))))</f>
        <v/>
      </c>
    </row>
    <row r="826" spans="1:46" x14ac:dyDescent="0.35">
      <c r="A826" s="271"/>
      <c r="B826" s="269"/>
      <c r="C826" s="270"/>
      <c r="D826" s="270"/>
      <c r="E826" s="270"/>
      <c r="F826" s="270"/>
      <c r="G826" s="272"/>
      <c r="H826" s="273"/>
      <c r="I826" s="271"/>
      <c r="J826" s="268"/>
      <c r="K826" s="268"/>
      <c r="L826" s="274"/>
      <c r="M826" s="275"/>
      <c r="N826" s="276"/>
      <c r="P826" s="291" t="str">
        <f>IF(R826 = "", "", COUNT($R$4:R826))</f>
        <v/>
      </c>
      <c r="Q826" s="291" t="str">
        <f t="shared" si="97"/>
        <v/>
      </c>
      <c r="R826" s="292" t="str">
        <f t="shared" si="98"/>
        <v/>
      </c>
      <c r="S826" s="293" t="str">
        <f t="shared" si="100"/>
        <v/>
      </c>
      <c r="T826" s="294" t="str">
        <f t="shared" si="101"/>
        <v/>
      </c>
      <c r="U826" s="295" t="str">
        <f t="shared" si="102"/>
        <v/>
      </c>
      <c r="V826" s="296" t="str">
        <f t="shared" si="103"/>
        <v/>
      </c>
      <c r="W826" s="8"/>
      <c r="AR826" s="2" t="str">
        <f t="shared" si="104"/>
        <v/>
      </c>
      <c r="AS826" s="2" t="str">
        <f t="shared" si="99"/>
        <v/>
      </c>
      <c r="AT826" s="2" t="str">
        <f>IF(AR826="","",IF(AND(H826&gt;='Intersection Mileposts'!$F$5,H826&lt;='Intersection Mileposts'!$G$5),"Y",IF(AND(H826&gt;='Intersection Mileposts'!$F$6,H826&lt;='Intersection Mileposts'!$G$6),"Y",IF(AND(H826&gt;='Intersection Mileposts'!$F$7,H826&lt;='Intersection Mileposts'!$G$7),"Y",IF(AND(H826&gt;='Intersection Mileposts'!$F$8,H826&lt;='Intersection Mileposts'!$G$8),"Y",IF(AND(H826&gt;='Intersection Mileposts'!$F$9,H826&lt;='Intersection Mileposts'!$G$9),"Y",IF(AND(H826&gt;='Intersection Mileposts'!$F$10,H826&lt;='Intersection Mileposts'!$G$10),"Y",IF(AND(H826&gt;='Intersection Mileposts'!$F$11,H826&lt;='Intersection Mileposts'!$G$11),"Y",IF(AND(H826&gt;='Intersection Mileposts'!$F$12,H826&lt;='Intersection Mileposts'!$G$12),"Y",IF(AND(H826&gt;='Intersection Mileposts'!$F$13,H826&lt;='Intersection Mileposts'!$G$13),"Y",IF(AND(H826&gt;='Intersection Mileposts'!$F$14,H826&lt;='Intersection Mileposts'!$G$14),"Y",IF(AND(H826&gt;='Intersection Mileposts'!$F$15,H826&lt;='Intersection Mileposts'!$G$15),"Y",IF(AND(H826&gt;='Intersection Mileposts'!$F$16,H826&lt;='Intersection Mileposts'!$G$16),"Y",IF(AND(H826&gt;='Intersection Mileposts'!$F$17,H826&lt;='Intersection Mileposts'!$G$17),"Y",IF(AND(H826&gt;='Intersection Mileposts'!$F$18,H826&lt;='Intersection Mileposts'!$G$18),"Y",IF(AND(H826&gt;='Intersection Mileposts'!$F$19,H826&lt;='Intersection Mileposts'!$G$19),"Y",IF(AND(H826&gt;='Intersection Mileposts'!$F$20,H826&lt;='Intersection Mileposts'!$G$20),"Y",IF(AND(H826&gt;='Intersection Mileposts'!$F$21,H826&lt;='Intersection Mileposts'!$G$21),"Y",IF(AND(H826&gt;='Intersection Mileposts'!$F$22,H826&lt;='Intersection Mileposts'!$G$22),"Y",IF(AND(H826&gt;='Intersection Mileposts'!$F$23,H826&lt;='Intersection Mileposts'!$G$23),"Y",IF(AND(H826&gt;='Intersection Mileposts'!$F$24,H826&lt;='Intersection Mileposts'!$G$24),"Y",IF(AND(H826&gt;='Intersection Mileposts'!$F$25,H826&lt;='Intersection Mileposts'!$G$25),"Y",IF(AND(H826&gt;='Intersection Mileposts'!$F$26,H826&lt;='Intersection Mileposts'!$G$26),"Y",IF(AND(H826&gt;='Intersection Mileposts'!$F$27,H826&lt;='Intersection Mileposts'!$G$27),"Y",IF(AND(H826&gt;='Intersection Mileposts'!$F$28,H826&lt;='Intersection Mileposts'!$G$28),"Y",IF(AND(H826&gt;='Intersection Mileposts'!$F$29,H826&lt;='Intersection Mileposts'!$G$29),"Y", IF(AND(H826&gt;='Intersection Mileposts'!$F$30,H826&lt;='Intersection Mileposts'!$G$30),"Y",IF(AND(H826&gt;='Intersection Mileposts'!$F$31,H826&lt;='Intersection Mileposts'!$G$31),"Y",IF(AND(H826&gt;='Intersection Mileposts'!$F$32,H826&lt;='Intersection Mileposts'!$G$32),"Y",IF(AND(H826&gt;='Intersection Mileposts'!$F$33,H826&lt;='Intersection Mileposts'!$G$33),"Y",IF(AND(H826&gt;='Intersection Mileposts'!$F$34,H826&lt;='Intersection Mileposts'!$G$34),"Y",IF(AND(H826&gt;='Intersection Mileposts'!$F$35,H826&lt;='Intersection Mileposts'!$G$35),"Y",IF(AND(H826&gt;='Intersection Mileposts'!$F$36,H826&lt;='Intersection Mileposts'!$G$36),"Y",IF(AND(H826&gt;='Intersection Mileposts'!$F$37,H826&lt;='Intersection Mileposts'!$G$37),"Y",IF(AND(H826&gt;='Intersection Mileposts'!$F$38,H826&lt;='Intersection Mileposts'!$G$38),"Y",IF(AND(H826&gt;='Intersection Mileposts'!$F$39,H826&lt;='Intersection Mileposts'!$G$39),"Y","N"))))))))))))))))))))))))))))))))))))</f>
        <v/>
      </c>
    </row>
    <row r="827" spans="1:46" x14ac:dyDescent="0.35">
      <c r="A827" s="271"/>
      <c r="B827" s="269"/>
      <c r="C827" s="270"/>
      <c r="D827" s="270"/>
      <c r="E827" s="270"/>
      <c r="F827" s="270"/>
      <c r="G827" s="272"/>
      <c r="H827" s="273"/>
      <c r="I827" s="271"/>
      <c r="J827" s="268"/>
      <c r="K827" s="268"/>
      <c r="L827" s="274"/>
      <c r="M827" s="275"/>
      <c r="N827" s="276"/>
      <c r="P827" s="291" t="str">
        <f>IF(R827 = "", "", COUNT($R$4:R827))</f>
        <v/>
      </c>
      <c r="Q827" s="291" t="str">
        <f t="shared" si="97"/>
        <v/>
      </c>
      <c r="R827" s="292" t="str">
        <f t="shared" si="98"/>
        <v/>
      </c>
      <c r="S827" s="293" t="str">
        <f t="shared" si="100"/>
        <v/>
      </c>
      <c r="T827" s="294" t="str">
        <f t="shared" si="101"/>
        <v/>
      </c>
      <c r="U827" s="295" t="str">
        <f t="shared" si="102"/>
        <v/>
      </c>
      <c r="V827" s="296" t="str">
        <f t="shared" si="103"/>
        <v/>
      </c>
      <c r="W827" s="8"/>
      <c r="AR827" s="2" t="str">
        <f t="shared" si="104"/>
        <v/>
      </c>
      <c r="AS827" s="2" t="str">
        <f t="shared" si="99"/>
        <v/>
      </c>
      <c r="AT827" s="2" t="str">
        <f>IF(AR827="","",IF(AND(H827&gt;='Intersection Mileposts'!$F$5,H827&lt;='Intersection Mileposts'!$G$5),"Y",IF(AND(H827&gt;='Intersection Mileposts'!$F$6,H827&lt;='Intersection Mileposts'!$G$6),"Y",IF(AND(H827&gt;='Intersection Mileposts'!$F$7,H827&lt;='Intersection Mileposts'!$G$7),"Y",IF(AND(H827&gt;='Intersection Mileposts'!$F$8,H827&lt;='Intersection Mileposts'!$G$8),"Y",IF(AND(H827&gt;='Intersection Mileposts'!$F$9,H827&lt;='Intersection Mileposts'!$G$9),"Y",IF(AND(H827&gt;='Intersection Mileposts'!$F$10,H827&lt;='Intersection Mileposts'!$G$10),"Y",IF(AND(H827&gt;='Intersection Mileposts'!$F$11,H827&lt;='Intersection Mileposts'!$G$11),"Y",IF(AND(H827&gt;='Intersection Mileposts'!$F$12,H827&lt;='Intersection Mileposts'!$G$12),"Y",IF(AND(H827&gt;='Intersection Mileposts'!$F$13,H827&lt;='Intersection Mileposts'!$G$13),"Y",IF(AND(H827&gt;='Intersection Mileposts'!$F$14,H827&lt;='Intersection Mileposts'!$G$14),"Y",IF(AND(H827&gt;='Intersection Mileposts'!$F$15,H827&lt;='Intersection Mileposts'!$G$15),"Y",IF(AND(H827&gt;='Intersection Mileposts'!$F$16,H827&lt;='Intersection Mileposts'!$G$16),"Y",IF(AND(H827&gt;='Intersection Mileposts'!$F$17,H827&lt;='Intersection Mileposts'!$G$17),"Y",IF(AND(H827&gt;='Intersection Mileposts'!$F$18,H827&lt;='Intersection Mileposts'!$G$18),"Y",IF(AND(H827&gt;='Intersection Mileposts'!$F$19,H827&lt;='Intersection Mileposts'!$G$19),"Y",IF(AND(H827&gt;='Intersection Mileposts'!$F$20,H827&lt;='Intersection Mileposts'!$G$20),"Y",IF(AND(H827&gt;='Intersection Mileposts'!$F$21,H827&lt;='Intersection Mileposts'!$G$21),"Y",IF(AND(H827&gt;='Intersection Mileposts'!$F$22,H827&lt;='Intersection Mileposts'!$G$22),"Y",IF(AND(H827&gt;='Intersection Mileposts'!$F$23,H827&lt;='Intersection Mileposts'!$G$23),"Y",IF(AND(H827&gt;='Intersection Mileposts'!$F$24,H827&lt;='Intersection Mileposts'!$G$24),"Y",IF(AND(H827&gt;='Intersection Mileposts'!$F$25,H827&lt;='Intersection Mileposts'!$G$25),"Y",IF(AND(H827&gt;='Intersection Mileposts'!$F$26,H827&lt;='Intersection Mileposts'!$G$26),"Y",IF(AND(H827&gt;='Intersection Mileposts'!$F$27,H827&lt;='Intersection Mileposts'!$G$27),"Y",IF(AND(H827&gt;='Intersection Mileposts'!$F$28,H827&lt;='Intersection Mileposts'!$G$28),"Y",IF(AND(H827&gt;='Intersection Mileposts'!$F$29,H827&lt;='Intersection Mileposts'!$G$29),"Y", IF(AND(H827&gt;='Intersection Mileposts'!$F$30,H827&lt;='Intersection Mileposts'!$G$30),"Y",IF(AND(H827&gt;='Intersection Mileposts'!$F$31,H827&lt;='Intersection Mileposts'!$G$31),"Y",IF(AND(H827&gt;='Intersection Mileposts'!$F$32,H827&lt;='Intersection Mileposts'!$G$32),"Y",IF(AND(H827&gt;='Intersection Mileposts'!$F$33,H827&lt;='Intersection Mileposts'!$G$33),"Y",IF(AND(H827&gt;='Intersection Mileposts'!$F$34,H827&lt;='Intersection Mileposts'!$G$34),"Y",IF(AND(H827&gt;='Intersection Mileposts'!$F$35,H827&lt;='Intersection Mileposts'!$G$35),"Y",IF(AND(H827&gt;='Intersection Mileposts'!$F$36,H827&lt;='Intersection Mileposts'!$G$36),"Y",IF(AND(H827&gt;='Intersection Mileposts'!$F$37,H827&lt;='Intersection Mileposts'!$G$37),"Y",IF(AND(H827&gt;='Intersection Mileposts'!$F$38,H827&lt;='Intersection Mileposts'!$G$38),"Y",IF(AND(H827&gt;='Intersection Mileposts'!$F$39,H827&lt;='Intersection Mileposts'!$G$39),"Y","N"))))))))))))))))))))))))))))))))))))</f>
        <v/>
      </c>
    </row>
    <row r="828" spans="1:46" x14ac:dyDescent="0.35">
      <c r="A828" s="271"/>
      <c r="B828" s="269"/>
      <c r="C828" s="270"/>
      <c r="D828" s="270"/>
      <c r="E828" s="270"/>
      <c r="F828" s="270"/>
      <c r="G828" s="272"/>
      <c r="H828" s="273"/>
      <c r="I828" s="271"/>
      <c r="J828" s="268"/>
      <c r="K828" s="268"/>
      <c r="L828" s="274"/>
      <c r="M828" s="275"/>
      <c r="N828" s="276"/>
      <c r="P828" s="291" t="str">
        <f>IF(R828 = "", "", COUNT($R$4:R828))</f>
        <v/>
      </c>
      <c r="Q828" s="291" t="str">
        <f t="shared" si="97"/>
        <v/>
      </c>
      <c r="R828" s="292" t="str">
        <f t="shared" si="98"/>
        <v/>
      </c>
      <c r="S828" s="293" t="str">
        <f t="shared" si="100"/>
        <v/>
      </c>
      <c r="T828" s="294" t="str">
        <f t="shared" si="101"/>
        <v/>
      </c>
      <c r="U828" s="295" t="str">
        <f t="shared" si="102"/>
        <v/>
      </c>
      <c r="V828" s="296" t="str">
        <f t="shared" si="103"/>
        <v/>
      </c>
      <c r="W828" s="8"/>
      <c r="AR828" s="2" t="str">
        <f t="shared" si="104"/>
        <v/>
      </c>
      <c r="AS828" s="2" t="str">
        <f t="shared" si="99"/>
        <v/>
      </c>
      <c r="AT828" s="2" t="str">
        <f>IF(AR828="","",IF(AND(H828&gt;='Intersection Mileposts'!$F$5,H828&lt;='Intersection Mileposts'!$G$5),"Y",IF(AND(H828&gt;='Intersection Mileposts'!$F$6,H828&lt;='Intersection Mileposts'!$G$6),"Y",IF(AND(H828&gt;='Intersection Mileposts'!$F$7,H828&lt;='Intersection Mileposts'!$G$7),"Y",IF(AND(H828&gt;='Intersection Mileposts'!$F$8,H828&lt;='Intersection Mileposts'!$G$8),"Y",IF(AND(H828&gt;='Intersection Mileposts'!$F$9,H828&lt;='Intersection Mileposts'!$G$9),"Y",IF(AND(H828&gt;='Intersection Mileposts'!$F$10,H828&lt;='Intersection Mileposts'!$G$10),"Y",IF(AND(H828&gt;='Intersection Mileposts'!$F$11,H828&lt;='Intersection Mileposts'!$G$11),"Y",IF(AND(H828&gt;='Intersection Mileposts'!$F$12,H828&lt;='Intersection Mileposts'!$G$12),"Y",IF(AND(H828&gt;='Intersection Mileposts'!$F$13,H828&lt;='Intersection Mileposts'!$G$13),"Y",IF(AND(H828&gt;='Intersection Mileposts'!$F$14,H828&lt;='Intersection Mileposts'!$G$14),"Y",IF(AND(H828&gt;='Intersection Mileposts'!$F$15,H828&lt;='Intersection Mileposts'!$G$15),"Y",IF(AND(H828&gt;='Intersection Mileposts'!$F$16,H828&lt;='Intersection Mileposts'!$G$16),"Y",IF(AND(H828&gt;='Intersection Mileposts'!$F$17,H828&lt;='Intersection Mileposts'!$G$17),"Y",IF(AND(H828&gt;='Intersection Mileposts'!$F$18,H828&lt;='Intersection Mileposts'!$G$18),"Y",IF(AND(H828&gt;='Intersection Mileposts'!$F$19,H828&lt;='Intersection Mileposts'!$G$19),"Y",IF(AND(H828&gt;='Intersection Mileposts'!$F$20,H828&lt;='Intersection Mileposts'!$G$20),"Y",IF(AND(H828&gt;='Intersection Mileposts'!$F$21,H828&lt;='Intersection Mileposts'!$G$21),"Y",IF(AND(H828&gt;='Intersection Mileposts'!$F$22,H828&lt;='Intersection Mileposts'!$G$22),"Y",IF(AND(H828&gt;='Intersection Mileposts'!$F$23,H828&lt;='Intersection Mileposts'!$G$23),"Y",IF(AND(H828&gt;='Intersection Mileposts'!$F$24,H828&lt;='Intersection Mileposts'!$G$24),"Y",IF(AND(H828&gt;='Intersection Mileposts'!$F$25,H828&lt;='Intersection Mileposts'!$G$25),"Y",IF(AND(H828&gt;='Intersection Mileposts'!$F$26,H828&lt;='Intersection Mileposts'!$G$26),"Y",IF(AND(H828&gt;='Intersection Mileposts'!$F$27,H828&lt;='Intersection Mileposts'!$G$27),"Y",IF(AND(H828&gt;='Intersection Mileposts'!$F$28,H828&lt;='Intersection Mileposts'!$G$28),"Y",IF(AND(H828&gt;='Intersection Mileposts'!$F$29,H828&lt;='Intersection Mileposts'!$G$29),"Y", IF(AND(H828&gt;='Intersection Mileposts'!$F$30,H828&lt;='Intersection Mileposts'!$G$30),"Y",IF(AND(H828&gt;='Intersection Mileposts'!$F$31,H828&lt;='Intersection Mileposts'!$G$31),"Y",IF(AND(H828&gt;='Intersection Mileposts'!$F$32,H828&lt;='Intersection Mileposts'!$G$32),"Y",IF(AND(H828&gt;='Intersection Mileposts'!$F$33,H828&lt;='Intersection Mileposts'!$G$33),"Y",IF(AND(H828&gt;='Intersection Mileposts'!$F$34,H828&lt;='Intersection Mileposts'!$G$34),"Y",IF(AND(H828&gt;='Intersection Mileposts'!$F$35,H828&lt;='Intersection Mileposts'!$G$35),"Y",IF(AND(H828&gt;='Intersection Mileposts'!$F$36,H828&lt;='Intersection Mileposts'!$G$36),"Y",IF(AND(H828&gt;='Intersection Mileposts'!$F$37,H828&lt;='Intersection Mileposts'!$G$37),"Y",IF(AND(H828&gt;='Intersection Mileposts'!$F$38,H828&lt;='Intersection Mileposts'!$G$38),"Y",IF(AND(H828&gt;='Intersection Mileposts'!$F$39,H828&lt;='Intersection Mileposts'!$G$39),"Y","N"))))))))))))))))))))))))))))))))))))</f>
        <v/>
      </c>
    </row>
    <row r="829" spans="1:46" x14ac:dyDescent="0.35">
      <c r="A829" s="271"/>
      <c r="B829" s="269"/>
      <c r="C829" s="270"/>
      <c r="D829" s="270"/>
      <c r="E829" s="270"/>
      <c r="F829" s="270"/>
      <c r="G829" s="272"/>
      <c r="H829" s="273"/>
      <c r="I829" s="271"/>
      <c r="J829" s="268"/>
      <c r="K829" s="268"/>
      <c r="L829" s="274"/>
      <c r="M829" s="275"/>
      <c r="N829" s="276"/>
      <c r="P829" s="291" t="str">
        <f>IF(R829 = "", "", COUNT($R$4:R829))</f>
        <v/>
      </c>
      <c r="Q829" s="291" t="str">
        <f t="shared" si="97"/>
        <v/>
      </c>
      <c r="R829" s="292" t="str">
        <f t="shared" si="98"/>
        <v/>
      </c>
      <c r="S829" s="293" t="str">
        <f t="shared" si="100"/>
        <v/>
      </c>
      <c r="T829" s="294" t="str">
        <f t="shared" si="101"/>
        <v/>
      </c>
      <c r="U829" s="295" t="str">
        <f t="shared" si="102"/>
        <v/>
      </c>
      <c r="V829" s="296" t="str">
        <f t="shared" si="103"/>
        <v/>
      </c>
      <c r="W829" s="8"/>
      <c r="AR829" s="2" t="str">
        <f t="shared" si="104"/>
        <v/>
      </c>
      <c r="AS829" s="2" t="str">
        <f t="shared" si="99"/>
        <v/>
      </c>
      <c r="AT829" s="2" t="str">
        <f>IF(AR829="","",IF(AND(H829&gt;='Intersection Mileposts'!$F$5,H829&lt;='Intersection Mileposts'!$G$5),"Y",IF(AND(H829&gt;='Intersection Mileposts'!$F$6,H829&lt;='Intersection Mileposts'!$G$6),"Y",IF(AND(H829&gt;='Intersection Mileposts'!$F$7,H829&lt;='Intersection Mileposts'!$G$7),"Y",IF(AND(H829&gt;='Intersection Mileposts'!$F$8,H829&lt;='Intersection Mileposts'!$G$8),"Y",IF(AND(H829&gt;='Intersection Mileposts'!$F$9,H829&lt;='Intersection Mileposts'!$G$9),"Y",IF(AND(H829&gt;='Intersection Mileposts'!$F$10,H829&lt;='Intersection Mileposts'!$G$10),"Y",IF(AND(H829&gt;='Intersection Mileposts'!$F$11,H829&lt;='Intersection Mileposts'!$G$11),"Y",IF(AND(H829&gt;='Intersection Mileposts'!$F$12,H829&lt;='Intersection Mileposts'!$G$12),"Y",IF(AND(H829&gt;='Intersection Mileposts'!$F$13,H829&lt;='Intersection Mileposts'!$G$13),"Y",IF(AND(H829&gt;='Intersection Mileposts'!$F$14,H829&lt;='Intersection Mileposts'!$G$14),"Y",IF(AND(H829&gt;='Intersection Mileposts'!$F$15,H829&lt;='Intersection Mileposts'!$G$15),"Y",IF(AND(H829&gt;='Intersection Mileposts'!$F$16,H829&lt;='Intersection Mileposts'!$G$16),"Y",IF(AND(H829&gt;='Intersection Mileposts'!$F$17,H829&lt;='Intersection Mileposts'!$G$17),"Y",IF(AND(H829&gt;='Intersection Mileposts'!$F$18,H829&lt;='Intersection Mileposts'!$G$18),"Y",IF(AND(H829&gt;='Intersection Mileposts'!$F$19,H829&lt;='Intersection Mileposts'!$G$19),"Y",IF(AND(H829&gt;='Intersection Mileposts'!$F$20,H829&lt;='Intersection Mileposts'!$G$20),"Y",IF(AND(H829&gt;='Intersection Mileposts'!$F$21,H829&lt;='Intersection Mileposts'!$G$21),"Y",IF(AND(H829&gt;='Intersection Mileposts'!$F$22,H829&lt;='Intersection Mileposts'!$G$22),"Y",IF(AND(H829&gt;='Intersection Mileposts'!$F$23,H829&lt;='Intersection Mileposts'!$G$23),"Y",IF(AND(H829&gt;='Intersection Mileposts'!$F$24,H829&lt;='Intersection Mileposts'!$G$24),"Y",IF(AND(H829&gt;='Intersection Mileposts'!$F$25,H829&lt;='Intersection Mileposts'!$G$25),"Y",IF(AND(H829&gt;='Intersection Mileposts'!$F$26,H829&lt;='Intersection Mileposts'!$G$26),"Y",IF(AND(H829&gt;='Intersection Mileposts'!$F$27,H829&lt;='Intersection Mileposts'!$G$27),"Y",IF(AND(H829&gt;='Intersection Mileposts'!$F$28,H829&lt;='Intersection Mileposts'!$G$28),"Y",IF(AND(H829&gt;='Intersection Mileposts'!$F$29,H829&lt;='Intersection Mileposts'!$G$29),"Y", IF(AND(H829&gt;='Intersection Mileposts'!$F$30,H829&lt;='Intersection Mileposts'!$G$30),"Y",IF(AND(H829&gt;='Intersection Mileposts'!$F$31,H829&lt;='Intersection Mileposts'!$G$31),"Y",IF(AND(H829&gt;='Intersection Mileposts'!$F$32,H829&lt;='Intersection Mileposts'!$G$32),"Y",IF(AND(H829&gt;='Intersection Mileposts'!$F$33,H829&lt;='Intersection Mileposts'!$G$33),"Y",IF(AND(H829&gt;='Intersection Mileposts'!$F$34,H829&lt;='Intersection Mileposts'!$G$34),"Y",IF(AND(H829&gt;='Intersection Mileposts'!$F$35,H829&lt;='Intersection Mileposts'!$G$35),"Y",IF(AND(H829&gt;='Intersection Mileposts'!$F$36,H829&lt;='Intersection Mileposts'!$G$36),"Y",IF(AND(H829&gt;='Intersection Mileposts'!$F$37,H829&lt;='Intersection Mileposts'!$G$37),"Y",IF(AND(H829&gt;='Intersection Mileposts'!$F$38,H829&lt;='Intersection Mileposts'!$G$38),"Y",IF(AND(H829&gt;='Intersection Mileposts'!$F$39,H829&lt;='Intersection Mileposts'!$G$39),"Y","N"))))))))))))))))))))))))))))))))))))</f>
        <v/>
      </c>
    </row>
    <row r="830" spans="1:46" x14ac:dyDescent="0.35">
      <c r="A830" s="271"/>
      <c r="B830" s="269"/>
      <c r="C830" s="270"/>
      <c r="D830" s="270"/>
      <c r="E830" s="270"/>
      <c r="F830" s="270"/>
      <c r="G830" s="272"/>
      <c r="H830" s="273"/>
      <c r="I830" s="271"/>
      <c r="J830" s="268"/>
      <c r="K830" s="268"/>
      <c r="L830" s="274"/>
      <c r="M830" s="275"/>
      <c r="N830" s="276"/>
      <c r="P830" s="291" t="str">
        <f>IF(R830 = "", "", COUNT($R$4:R830))</f>
        <v/>
      </c>
      <c r="Q830" s="291" t="str">
        <f t="shared" si="97"/>
        <v/>
      </c>
      <c r="R830" s="292" t="str">
        <f t="shared" si="98"/>
        <v/>
      </c>
      <c r="S830" s="293" t="str">
        <f t="shared" si="100"/>
        <v/>
      </c>
      <c r="T830" s="294" t="str">
        <f t="shared" si="101"/>
        <v/>
      </c>
      <c r="U830" s="295" t="str">
        <f t="shared" si="102"/>
        <v/>
      </c>
      <c r="V830" s="296" t="str">
        <f t="shared" si="103"/>
        <v/>
      </c>
      <c r="W830" s="8"/>
      <c r="AR830" s="2" t="str">
        <f t="shared" si="104"/>
        <v/>
      </c>
      <c r="AS830" s="2" t="str">
        <f t="shared" si="99"/>
        <v/>
      </c>
      <c r="AT830" s="2" t="str">
        <f>IF(AR830="","",IF(AND(H830&gt;='Intersection Mileposts'!$F$5,H830&lt;='Intersection Mileposts'!$G$5),"Y",IF(AND(H830&gt;='Intersection Mileposts'!$F$6,H830&lt;='Intersection Mileposts'!$G$6),"Y",IF(AND(H830&gt;='Intersection Mileposts'!$F$7,H830&lt;='Intersection Mileposts'!$G$7),"Y",IF(AND(H830&gt;='Intersection Mileposts'!$F$8,H830&lt;='Intersection Mileposts'!$G$8),"Y",IF(AND(H830&gt;='Intersection Mileposts'!$F$9,H830&lt;='Intersection Mileposts'!$G$9),"Y",IF(AND(H830&gt;='Intersection Mileposts'!$F$10,H830&lt;='Intersection Mileposts'!$G$10),"Y",IF(AND(H830&gt;='Intersection Mileposts'!$F$11,H830&lt;='Intersection Mileposts'!$G$11),"Y",IF(AND(H830&gt;='Intersection Mileposts'!$F$12,H830&lt;='Intersection Mileposts'!$G$12),"Y",IF(AND(H830&gt;='Intersection Mileposts'!$F$13,H830&lt;='Intersection Mileposts'!$G$13),"Y",IF(AND(H830&gt;='Intersection Mileposts'!$F$14,H830&lt;='Intersection Mileposts'!$G$14),"Y",IF(AND(H830&gt;='Intersection Mileposts'!$F$15,H830&lt;='Intersection Mileposts'!$G$15),"Y",IF(AND(H830&gt;='Intersection Mileposts'!$F$16,H830&lt;='Intersection Mileposts'!$G$16),"Y",IF(AND(H830&gt;='Intersection Mileposts'!$F$17,H830&lt;='Intersection Mileposts'!$G$17),"Y",IF(AND(H830&gt;='Intersection Mileposts'!$F$18,H830&lt;='Intersection Mileposts'!$G$18),"Y",IF(AND(H830&gt;='Intersection Mileposts'!$F$19,H830&lt;='Intersection Mileposts'!$G$19),"Y",IF(AND(H830&gt;='Intersection Mileposts'!$F$20,H830&lt;='Intersection Mileposts'!$G$20),"Y",IF(AND(H830&gt;='Intersection Mileposts'!$F$21,H830&lt;='Intersection Mileposts'!$G$21),"Y",IF(AND(H830&gt;='Intersection Mileposts'!$F$22,H830&lt;='Intersection Mileposts'!$G$22),"Y",IF(AND(H830&gt;='Intersection Mileposts'!$F$23,H830&lt;='Intersection Mileposts'!$G$23),"Y",IF(AND(H830&gt;='Intersection Mileposts'!$F$24,H830&lt;='Intersection Mileposts'!$G$24),"Y",IF(AND(H830&gt;='Intersection Mileposts'!$F$25,H830&lt;='Intersection Mileposts'!$G$25),"Y",IF(AND(H830&gt;='Intersection Mileposts'!$F$26,H830&lt;='Intersection Mileposts'!$G$26),"Y",IF(AND(H830&gt;='Intersection Mileposts'!$F$27,H830&lt;='Intersection Mileposts'!$G$27),"Y",IF(AND(H830&gt;='Intersection Mileposts'!$F$28,H830&lt;='Intersection Mileposts'!$G$28),"Y",IF(AND(H830&gt;='Intersection Mileposts'!$F$29,H830&lt;='Intersection Mileposts'!$G$29),"Y", IF(AND(H830&gt;='Intersection Mileposts'!$F$30,H830&lt;='Intersection Mileposts'!$G$30),"Y",IF(AND(H830&gt;='Intersection Mileposts'!$F$31,H830&lt;='Intersection Mileposts'!$G$31),"Y",IF(AND(H830&gt;='Intersection Mileposts'!$F$32,H830&lt;='Intersection Mileposts'!$G$32),"Y",IF(AND(H830&gt;='Intersection Mileposts'!$F$33,H830&lt;='Intersection Mileposts'!$G$33),"Y",IF(AND(H830&gt;='Intersection Mileposts'!$F$34,H830&lt;='Intersection Mileposts'!$G$34),"Y",IF(AND(H830&gt;='Intersection Mileposts'!$F$35,H830&lt;='Intersection Mileposts'!$G$35),"Y",IF(AND(H830&gt;='Intersection Mileposts'!$F$36,H830&lt;='Intersection Mileposts'!$G$36),"Y",IF(AND(H830&gt;='Intersection Mileposts'!$F$37,H830&lt;='Intersection Mileposts'!$G$37),"Y",IF(AND(H830&gt;='Intersection Mileposts'!$F$38,H830&lt;='Intersection Mileposts'!$G$38),"Y",IF(AND(H830&gt;='Intersection Mileposts'!$F$39,H830&lt;='Intersection Mileposts'!$G$39),"Y","N"))))))))))))))))))))))))))))))))))))</f>
        <v/>
      </c>
    </row>
    <row r="831" spans="1:46" x14ac:dyDescent="0.35">
      <c r="A831" s="271"/>
      <c r="B831" s="269"/>
      <c r="C831" s="270"/>
      <c r="D831" s="270"/>
      <c r="E831" s="270"/>
      <c r="F831" s="270"/>
      <c r="G831" s="272"/>
      <c r="H831" s="273"/>
      <c r="I831" s="271"/>
      <c r="J831" s="268"/>
      <c r="K831" s="268"/>
      <c r="L831" s="274"/>
      <c r="M831" s="275"/>
      <c r="N831" s="276"/>
      <c r="P831" s="291" t="str">
        <f>IF(R831 = "", "", COUNT($R$4:R831))</f>
        <v/>
      </c>
      <c r="Q831" s="291" t="str">
        <f t="shared" si="97"/>
        <v/>
      </c>
      <c r="R831" s="292" t="str">
        <f t="shared" si="98"/>
        <v/>
      </c>
      <c r="S831" s="293" t="str">
        <f t="shared" si="100"/>
        <v/>
      </c>
      <c r="T831" s="294" t="str">
        <f t="shared" si="101"/>
        <v/>
      </c>
      <c r="U831" s="295" t="str">
        <f t="shared" si="102"/>
        <v/>
      </c>
      <c r="V831" s="296" t="str">
        <f t="shared" si="103"/>
        <v/>
      </c>
      <c r="W831" s="8"/>
      <c r="AR831" s="2" t="str">
        <f t="shared" si="104"/>
        <v/>
      </c>
      <c r="AS831" s="2" t="str">
        <f t="shared" si="99"/>
        <v/>
      </c>
      <c r="AT831" s="2" t="str">
        <f>IF(AR831="","",IF(AND(H831&gt;='Intersection Mileposts'!$F$5,H831&lt;='Intersection Mileposts'!$G$5),"Y",IF(AND(H831&gt;='Intersection Mileposts'!$F$6,H831&lt;='Intersection Mileposts'!$G$6),"Y",IF(AND(H831&gt;='Intersection Mileposts'!$F$7,H831&lt;='Intersection Mileposts'!$G$7),"Y",IF(AND(H831&gt;='Intersection Mileposts'!$F$8,H831&lt;='Intersection Mileposts'!$G$8),"Y",IF(AND(H831&gt;='Intersection Mileposts'!$F$9,H831&lt;='Intersection Mileposts'!$G$9),"Y",IF(AND(H831&gt;='Intersection Mileposts'!$F$10,H831&lt;='Intersection Mileposts'!$G$10),"Y",IF(AND(H831&gt;='Intersection Mileposts'!$F$11,H831&lt;='Intersection Mileposts'!$G$11),"Y",IF(AND(H831&gt;='Intersection Mileposts'!$F$12,H831&lt;='Intersection Mileposts'!$G$12),"Y",IF(AND(H831&gt;='Intersection Mileposts'!$F$13,H831&lt;='Intersection Mileposts'!$G$13),"Y",IF(AND(H831&gt;='Intersection Mileposts'!$F$14,H831&lt;='Intersection Mileposts'!$G$14),"Y",IF(AND(H831&gt;='Intersection Mileposts'!$F$15,H831&lt;='Intersection Mileposts'!$G$15),"Y",IF(AND(H831&gt;='Intersection Mileposts'!$F$16,H831&lt;='Intersection Mileposts'!$G$16),"Y",IF(AND(H831&gt;='Intersection Mileposts'!$F$17,H831&lt;='Intersection Mileposts'!$G$17),"Y",IF(AND(H831&gt;='Intersection Mileposts'!$F$18,H831&lt;='Intersection Mileposts'!$G$18),"Y",IF(AND(H831&gt;='Intersection Mileposts'!$F$19,H831&lt;='Intersection Mileposts'!$G$19),"Y",IF(AND(H831&gt;='Intersection Mileposts'!$F$20,H831&lt;='Intersection Mileposts'!$G$20),"Y",IF(AND(H831&gt;='Intersection Mileposts'!$F$21,H831&lt;='Intersection Mileposts'!$G$21),"Y",IF(AND(H831&gt;='Intersection Mileposts'!$F$22,H831&lt;='Intersection Mileposts'!$G$22),"Y",IF(AND(H831&gt;='Intersection Mileposts'!$F$23,H831&lt;='Intersection Mileposts'!$G$23),"Y",IF(AND(H831&gt;='Intersection Mileposts'!$F$24,H831&lt;='Intersection Mileposts'!$G$24),"Y",IF(AND(H831&gt;='Intersection Mileposts'!$F$25,H831&lt;='Intersection Mileposts'!$G$25),"Y",IF(AND(H831&gt;='Intersection Mileposts'!$F$26,H831&lt;='Intersection Mileposts'!$G$26),"Y",IF(AND(H831&gt;='Intersection Mileposts'!$F$27,H831&lt;='Intersection Mileposts'!$G$27),"Y",IF(AND(H831&gt;='Intersection Mileposts'!$F$28,H831&lt;='Intersection Mileposts'!$G$28),"Y",IF(AND(H831&gt;='Intersection Mileposts'!$F$29,H831&lt;='Intersection Mileposts'!$G$29),"Y", IF(AND(H831&gt;='Intersection Mileposts'!$F$30,H831&lt;='Intersection Mileposts'!$G$30),"Y",IF(AND(H831&gt;='Intersection Mileposts'!$F$31,H831&lt;='Intersection Mileposts'!$G$31),"Y",IF(AND(H831&gt;='Intersection Mileposts'!$F$32,H831&lt;='Intersection Mileposts'!$G$32),"Y",IF(AND(H831&gt;='Intersection Mileposts'!$F$33,H831&lt;='Intersection Mileposts'!$G$33),"Y",IF(AND(H831&gt;='Intersection Mileposts'!$F$34,H831&lt;='Intersection Mileposts'!$G$34),"Y",IF(AND(H831&gt;='Intersection Mileposts'!$F$35,H831&lt;='Intersection Mileposts'!$G$35),"Y",IF(AND(H831&gt;='Intersection Mileposts'!$F$36,H831&lt;='Intersection Mileposts'!$G$36),"Y",IF(AND(H831&gt;='Intersection Mileposts'!$F$37,H831&lt;='Intersection Mileposts'!$G$37),"Y",IF(AND(H831&gt;='Intersection Mileposts'!$F$38,H831&lt;='Intersection Mileposts'!$G$38),"Y",IF(AND(H831&gt;='Intersection Mileposts'!$F$39,H831&lt;='Intersection Mileposts'!$G$39),"Y","N"))))))))))))))))))))))))))))))))))))</f>
        <v/>
      </c>
    </row>
    <row r="832" spans="1:46" x14ac:dyDescent="0.35">
      <c r="A832" s="271"/>
      <c r="B832" s="269"/>
      <c r="C832" s="270"/>
      <c r="D832" s="270"/>
      <c r="E832" s="270"/>
      <c r="F832" s="270"/>
      <c r="G832" s="272"/>
      <c r="H832" s="273"/>
      <c r="I832" s="271"/>
      <c r="J832" s="268"/>
      <c r="K832" s="268"/>
      <c r="L832" s="274"/>
      <c r="M832" s="275"/>
      <c r="N832" s="276"/>
      <c r="P832" s="291" t="str">
        <f>IF(R832 = "", "", COUNT($R$4:R832))</f>
        <v/>
      </c>
      <c r="Q832" s="291" t="str">
        <f t="shared" si="97"/>
        <v/>
      </c>
      <c r="R832" s="292" t="str">
        <f t="shared" si="98"/>
        <v/>
      </c>
      <c r="S832" s="293" t="str">
        <f t="shared" si="100"/>
        <v/>
      </c>
      <c r="T832" s="294" t="str">
        <f t="shared" si="101"/>
        <v/>
      </c>
      <c r="U832" s="295" t="str">
        <f t="shared" si="102"/>
        <v/>
      </c>
      <c r="V832" s="296" t="str">
        <f t="shared" si="103"/>
        <v/>
      </c>
      <c r="W832" s="8"/>
      <c r="AR832" s="2" t="str">
        <f t="shared" si="104"/>
        <v/>
      </c>
      <c r="AS832" s="2" t="str">
        <f t="shared" si="99"/>
        <v/>
      </c>
      <c r="AT832" s="2" t="str">
        <f>IF(AR832="","",IF(AND(H832&gt;='Intersection Mileposts'!$F$5,H832&lt;='Intersection Mileposts'!$G$5),"Y",IF(AND(H832&gt;='Intersection Mileposts'!$F$6,H832&lt;='Intersection Mileposts'!$G$6),"Y",IF(AND(H832&gt;='Intersection Mileposts'!$F$7,H832&lt;='Intersection Mileposts'!$G$7),"Y",IF(AND(H832&gt;='Intersection Mileposts'!$F$8,H832&lt;='Intersection Mileposts'!$G$8),"Y",IF(AND(H832&gt;='Intersection Mileposts'!$F$9,H832&lt;='Intersection Mileposts'!$G$9),"Y",IF(AND(H832&gt;='Intersection Mileposts'!$F$10,H832&lt;='Intersection Mileposts'!$G$10),"Y",IF(AND(H832&gt;='Intersection Mileposts'!$F$11,H832&lt;='Intersection Mileposts'!$G$11),"Y",IF(AND(H832&gt;='Intersection Mileposts'!$F$12,H832&lt;='Intersection Mileposts'!$G$12),"Y",IF(AND(H832&gt;='Intersection Mileposts'!$F$13,H832&lt;='Intersection Mileposts'!$G$13),"Y",IF(AND(H832&gt;='Intersection Mileposts'!$F$14,H832&lt;='Intersection Mileposts'!$G$14),"Y",IF(AND(H832&gt;='Intersection Mileposts'!$F$15,H832&lt;='Intersection Mileposts'!$G$15),"Y",IF(AND(H832&gt;='Intersection Mileposts'!$F$16,H832&lt;='Intersection Mileposts'!$G$16),"Y",IF(AND(H832&gt;='Intersection Mileposts'!$F$17,H832&lt;='Intersection Mileposts'!$G$17),"Y",IF(AND(H832&gt;='Intersection Mileposts'!$F$18,H832&lt;='Intersection Mileposts'!$G$18),"Y",IF(AND(H832&gt;='Intersection Mileposts'!$F$19,H832&lt;='Intersection Mileposts'!$G$19),"Y",IF(AND(H832&gt;='Intersection Mileposts'!$F$20,H832&lt;='Intersection Mileposts'!$G$20),"Y",IF(AND(H832&gt;='Intersection Mileposts'!$F$21,H832&lt;='Intersection Mileposts'!$G$21),"Y",IF(AND(H832&gt;='Intersection Mileposts'!$F$22,H832&lt;='Intersection Mileposts'!$G$22),"Y",IF(AND(H832&gt;='Intersection Mileposts'!$F$23,H832&lt;='Intersection Mileposts'!$G$23),"Y",IF(AND(H832&gt;='Intersection Mileposts'!$F$24,H832&lt;='Intersection Mileposts'!$G$24),"Y",IF(AND(H832&gt;='Intersection Mileposts'!$F$25,H832&lt;='Intersection Mileposts'!$G$25),"Y",IF(AND(H832&gt;='Intersection Mileposts'!$F$26,H832&lt;='Intersection Mileposts'!$G$26),"Y",IF(AND(H832&gt;='Intersection Mileposts'!$F$27,H832&lt;='Intersection Mileposts'!$G$27),"Y",IF(AND(H832&gt;='Intersection Mileposts'!$F$28,H832&lt;='Intersection Mileposts'!$G$28),"Y",IF(AND(H832&gt;='Intersection Mileposts'!$F$29,H832&lt;='Intersection Mileposts'!$G$29),"Y", IF(AND(H832&gt;='Intersection Mileposts'!$F$30,H832&lt;='Intersection Mileposts'!$G$30),"Y",IF(AND(H832&gt;='Intersection Mileposts'!$F$31,H832&lt;='Intersection Mileposts'!$G$31),"Y",IF(AND(H832&gt;='Intersection Mileposts'!$F$32,H832&lt;='Intersection Mileposts'!$G$32),"Y",IF(AND(H832&gt;='Intersection Mileposts'!$F$33,H832&lt;='Intersection Mileposts'!$G$33),"Y",IF(AND(H832&gt;='Intersection Mileposts'!$F$34,H832&lt;='Intersection Mileposts'!$G$34),"Y",IF(AND(H832&gt;='Intersection Mileposts'!$F$35,H832&lt;='Intersection Mileposts'!$G$35),"Y",IF(AND(H832&gt;='Intersection Mileposts'!$F$36,H832&lt;='Intersection Mileposts'!$G$36),"Y",IF(AND(H832&gt;='Intersection Mileposts'!$F$37,H832&lt;='Intersection Mileposts'!$G$37),"Y",IF(AND(H832&gt;='Intersection Mileposts'!$F$38,H832&lt;='Intersection Mileposts'!$G$38),"Y",IF(AND(H832&gt;='Intersection Mileposts'!$F$39,H832&lt;='Intersection Mileposts'!$G$39),"Y","N"))))))))))))))))))))))))))))))))))))</f>
        <v/>
      </c>
    </row>
    <row r="833" spans="1:46" x14ac:dyDescent="0.35">
      <c r="A833" s="271"/>
      <c r="B833" s="269"/>
      <c r="C833" s="270"/>
      <c r="D833" s="270"/>
      <c r="E833" s="270"/>
      <c r="F833" s="270"/>
      <c r="G833" s="272"/>
      <c r="H833" s="273"/>
      <c r="I833" s="271"/>
      <c r="J833" s="268"/>
      <c r="K833" s="268"/>
      <c r="L833" s="274"/>
      <c r="M833" s="275"/>
      <c r="N833" s="276"/>
      <c r="P833" s="291" t="str">
        <f>IF(R833 = "", "", COUNT($R$4:R833))</f>
        <v/>
      </c>
      <c r="Q833" s="291" t="str">
        <f t="shared" si="97"/>
        <v/>
      </c>
      <c r="R833" s="292" t="str">
        <f t="shared" si="98"/>
        <v/>
      </c>
      <c r="S833" s="293" t="str">
        <f t="shared" si="100"/>
        <v/>
      </c>
      <c r="T833" s="294" t="str">
        <f t="shared" si="101"/>
        <v/>
      </c>
      <c r="U833" s="295" t="str">
        <f t="shared" si="102"/>
        <v/>
      </c>
      <c r="V833" s="296" t="str">
        <f t="shared" si="103"/>
        <v/>
      </c>
      <c r="W833" s="8"/>
      <c r="AR833" s="2" t="str">
        <f t="shared" si="104"/>
        <v/>
      </c>
      <c r="AS833" s="2" t="str">
        <f t="shared" si="99"/>
        <v/>
      </c>
      <c r="AT833" s="2" t="str">
        <f>IF(AR833="","",IF(AND(H833&gt;='Intersection Mileposts'!$F$5,H833&lt;='Intersection Mileposts'!$G$5),"Y",IF(AND(H833&gt;='Intersection Mileposts'!$F$6,H833&lt;='Intersection Mileposts'!$G$6),"Y",IF(AND(H833&gt;='Intersection Mileposts'!$F$7,H833&lt;='Intersection Mileposts'!$G$7),"Y",IF(AND(H833&gt;='Intersection Mileposts'!$F$8,H833&lt;='Intersection Mileposts'!$G$8),"Y",IF(AND(H833&gt;='Intersection Mileposts'!$F$9,H833&lt;='Intersection Mileposts'!$G$9),"Y",IF(AND(H833&gt;='Intersection Mileposts'!$F$10,H833&lt;='Intersection Mileposts'!$G$10),"Y",IF(AND(H833&gt;='Intersection Mileposts'!$F$11,H833&lt;='Intersection Mileposts'!$G$11),"Y",IF(AND(H833&gt;='Intersection Mileposts'!$F$12,H833&lt;='Intersection Mileposts'!$G$12),"Y",IF(AND(H833&gt;='Intersection Mileposts'!$F$13,H833&lt;='Intersection Mileposts'!$G$13),"Y",IF(AND(H833&gt;='Intersection Mileposts'!$F$14,H833&lt;='Intersection Mileposts'!$G$14),"Y",IF(AND(H833&gt;='Intersection Mileposts'!$F$15,H833&lt;='Intersection Mileposts'!$G$15),"Y",IF(AND(H833&gt;='Intersection Mileposts'!$F$16,H833&lt;='Intersection Mileposts'!$G$16),"Y",IF(AND(H833&gt;='Intersection Mileposts'!$F$17,H833&lt;='Intersection Mileposts'!$G$17),"Y",IF(AND(H833&gt;='Intersection Mileposts'!$F$18,H833&lt;='Intersection Mileposts'!$G$18),"Y",IF(AND(H833&gt;='Intersection Mileposts'!$F$19,H833&lt;='Intersection Mileposts'!$G$19),"Y",IF(AND(H833&gt;='Intersection Mileposts'!$F$20,H833&lt;='Intersection Mileposts'!$G$20),"Y",IF(AND(H833&gt;='Intersection Mileposts'!$F$21,H833&lt;='Intersection Mileposts'!$G$21),"Y",IF(AND(H833&gt;='Intersection Mileposts'!$F$22,H833&lt;='Intersection Mileposts'!$G$22),"Y",IF(AND(H833&gt;='Intersection Mileposts'!$F$23,H833&lt;='Intersection Mileposts'!$G$23),"Y",IF(AND(H833&gt;='Intersection Mileposts'!$F$24,H833&lt;='Intersection Mileposts'!$G$24),"Y",IF(AND(H833&gt;='Intersection Mileposts'!$F$25,H833&lt;='Intersection Mileposts'!$G$25),"Y",IF(AND(H833&gt;='Intersection Mileposts'!$F$26,H833&lt;='Intersection Mileposts'!$G$26),"Y",IF(AND(H833&gt;='Intersection Mileposts'!$F$27,H833&lt;='Intersection Mileposts'!$G$27),"Y",IF(AND(H833&gt;='Intersection Mileposts'!$F$28,H833&lt;='Intersection Mileposts'!$G$28),"Y",IF(AND(H833&gt;='Intersection Mileposts'!$F$29,H833&lt;='Intersection Mileposts'!$G$29),"Y", IF(AND(H833&gt;='Intersection Mileposts'!$F$30,H833&lt;='Intersection Mileposts'!$G$30),"Y",IF(AND(H833&gt;='Intersection Mileposts'!$F$31,H833&lt;='Intersection Mileposts'!$G$31),"Y",IF(AND(H833&gt;='Intersection Mileposts'!$F$32,H833&lt;='Intersection Mileposts'!$G$32),"Y",IF(AND(H833&gt;='Intersection Mileposts'!$F$33,H833&lt;='Intersection Mileposts'!$G$33),"Y",IF(AND(H833&gt;='Intersection Mileposts'!$F$34,H833&lt;='Intersection Mileposts'!$G$34),"Y",IF(AND(H833&gt;='Intersection Mileposts'!$F$35,H833&lt;='Intersection Mileposts'!$G$35),"Y",IF(AND(H833&gt;='Intersection Mileposts'!$F$36,H833&lt;='Intersection Mileposts'!$G$36),"Y",IF(AND(H833&gt;='Intersection Mileposts'!$F$37,H833&lt;='Intersection Mileposts'!$G$37),"Y",IF(AND(H833&gt;='Intersection Mileposts'!$F$38,H833&lt;='Intersection Mileposts'!$G$38),"Y",IF(AND(H833&gt;='Intersection Mileposts'!$F$39,H833&lt;='Intersection Mileposts'!$G$39),"Y","N"))))))))))))))))))))))))))))))))))))</f>
        <v/>
      </c>
    </row>
    <row r="834" spans="1:46" x14ac:dyDescent="0.35">
      <c r="A834" s="271"/>
      <c r="B834" s="269"/>
      <c r="C834" s="270"/>
      <c r="D834" s="270"/>
      <c r="E834" s="270"/>
      <c r="F834" s="270"/>
      <c r="G834" s="272"/>
      <c r="H834" s="273"/>
      <c r="I834" s="271"/>
      <c r="J834" s="268"/>
      <c r="K834" s="268"/>
      <c r="L834" s="274"/>
      <c r="M834" s="275"/>
      <c r="N834" s="276"/>
      <c r="P834" s="291" t="str">
        <f>IF(R834 = "", "", COUNT($R$4:R834))</f>
        <v/>
      </c>
      <c r="Q834" s="291" t="str">
        <f t="shared" si="97"/>
        <v/>
      </c>
      <c r="R834" s="292" t="str">
        <f t="shared" si="98"/>
        <v/>
      </c>
      <c r="S834" s="293" t="str">
        <f t="shared" si="100"/>
        <v/>
      </c>
      <c r="T834" s="294" t="str">
        <f t="shared" si="101"/>
        <v/>
      </c>
      <c r="U834" s="295" t="str">
        <f t="shared" si="102"/>
        <v/>
      </c>
      <c r="V834" s="296" t="str">
        <f t="shared" si="103"/>
        <v/>
      </c>
      <c r="W834" s="8"/>
      <c r="AR834" s="2" t="str">
        <f t="shared" si="104"/>
        <v/>
      </c>
      <c r="AS834" s="2" t="str">
        <f t="shared" si="99"/>
        <v/>
      </c>
      <c r="AT834" s="2" t="str">
        <f>IF(AR834="","",IF(AND(H834&gt;='Intersection Mileposts'!$F$5,H834&lt;='Intersection Mileposts'!$G$5),"Y",IF(AND(H834&gt;='Intersection Mileposts'!$F$6,H834&lt;='Intersection Mileposts'!$G$6),"Y",IF(AND(H834&gt;='Intersection Mileposts'!$F$7,H834&lt;='Intersection Mileposts'!$G$7),"Y",IF(AND(H834&gt;='Intersection Mileposts'!$F$8,H834&lt;='Intersection Mileposts'!$G$8),"Y",IF(AND(H834&gt;='Intersection Mileposts'!$F$9,H834&lt;='Intersection Mileposts'!$G$9),"Y",IF(AND(H834&gt;='Intersection Mileposts'!$F$10,H834&lt;='Intersection Mileposts'!$G$10),"Y",IF(AND(H834&gt;='Intersection Mileposts'!$F$11,H834&lt;='Intersection Mileposts'!$G$11),"Y",IF(AND(H834&gt;='Intersection Mileposts'!$F$12,H834&lt;='Intersection Mileposts'!$G$12),"Y",IF(AND(H834&gt;='Intersection Mileposts'!$F$13,H834&lt;='Intersection Mileposts'!$G$13),"Y",IF(AND(H834&gt;='Intersection Mileposts'!$F$14,H834&lt;='Intersection Mileposts'!$G$14),"Y",IF(AND(H834&gt;='Intersection Mileposts'!$F$15,H834&lt;='Intersection Mileposts'!$G$15),"Y",IF(AND(H834&gt;='Intersection Mileposts'!$F$16,H834&lt;='Intersection Mileposts'!$G$16),"Y",IF(AND(H834&gt;='Intersection Mileposts'!$F$17,H834&lt;='Intersection Mileposts'!$G$17),"Y",IF(AND(H834&gt;='Intersection Mileposts'!$F$18,H834&lt;='Intersection Mileposts'!$G$18),"Y",IF(AND(H834&gt;='Intersection Mileposts'!$F$19,H834&lt;='Intersection Mileposts'!$G$19),"Y",IF(AND(H834&gt;='Intersection Mileposts'!$F$20,H834&lt;='Intersection Mileposts'!$G$20),"Y",IF(AND(H834&gt;='Intersection Mileposts'!$F$21,H834&lt;='Intersection Mileposts'!$G$21),"Y",IF(AND(H834&gt;='Intersection Mileposts'!$F$22,H834&lt;='Intersection Mileposts'!$G$22),"Y",IF(AND(H834&gt;='Intersection Mileposts'!$F$23,H834&lt;='Intersection Mileposts'!$G$23),"Y",IF(AND(H834&gt;='Intersection Mileposts'!$F$24,H834&lt;='Intersection Mileposts'!$G$24),"Y",IF(AND(H834&gt;='Intersection Mileposts'!$F$25,H834&lt;='Intersection Mileposts'!$G$25),"Y",IF(AND(H834&gt;='Intersection Mileposts'!$F$26,H834&lt;='Intersection Mileposts'!$G$26),"Y",IF(AND(H834&gt;='Intersection Mileposts'!$F$27,H834&lt;='Intersection Mileposts'!$G$27),"Y",IF(AND(H834&gt;='Intersection Mileposts'!$F$28,H834&lt;='Intersection Mileposts'!$G$28),"Y",IF(AND(H834&gt;='Intersection Mileposts'!$F$29,H834&lt;='Intersection Mileposts'!$G$29),"Y", IF(AND(H834&gt;='Intersection Mileposts'!$F$30,H834&lt;='Intersection Mileposts'!$G$30),"Y",IF(AND(H834&gt;='Intersection Mileposts'!$F$31,H834&lt;='Intersection Mileposts'!$G$31),"Y",IF(AND(H834&gt;='Intersection Mileposts'!$F$32,H834&lt;='Intersection Mileposts'!$G$32),"Y",IF(AND(H834&gt;='Intersection Mileposts'!$F$33,H834&lt;='Intersection Mileposts'!$G$33),"Y",IF(AND(H834&gt;='Intersection Mileposts'!$F$34,H834&lt;='Intersection Mileposts'!$G$34),"Y",IF(AND(H834&gt;='Intersection Mileposts'!$F$35,H834&lt;='Intersection Mileposts'!$G$35),"Y",IF(AND(H834&gt;='Intersection Mileposts'!$F$36,H834&lt;='Intersection Mileposts'!$G$36),"Y",IF(AND(H834&gt;='Intersection Mileposts'!$F$37,H834&lt;='Intersection Mileposts'!$G$37),"Y",IF(AND(H834&gt;='Intersection Mileposts'!$F$38,H834&lt;='Intersection Mileposts'!$G$38),"Y",IF(AND(H834&gt;='Intersection Mileposts'!$F$39,H834&lt;='Intersection Mileposts'!$G$39),"Y","N"))))))))))))))))))))))))))))))))))))</f>
        <v/>
      </c>
    </row>
    <row r="835" spans="1:46" x14ac:dyDescent="0.35">
      <c r="A835" s="271"/>
      <c r="B835" s="269"/>
      <c r="C835" s="270"/>
      <c r="D835" s="270"/>
      <c r="E835" s="270"/>
      <c r="F835" s="270"/>
      <c r="G835" s="272"/>
      <c r="H835" s="273"/>
      <c r="I835" s="271"/>
      <c r="J835" s="268"/>
      <c r="K835" s="268"/>
      <c r="L835" s="274"/>
      <c r="M835" s="275"/>
      <c r="N835" s="276"/>
      <c r="P835" s="291" t="str">
        <f>IF(R835 = "", "", COUNT($R$4:R835))</f>
        <v/>
      </c>
      <c r="Q835" s="291" t="str">
        <f t="shared" si="97"/>
        <v/>
      </c>
      <c r="R835" s="292" t="str">
        <f t="shared" si="98"/>
        <v/>
      </c>
      <c r="S835" s="293" t="str">
        <f t="shared" si="100"/>
        <v/>
      </c>
      <c r="T835" s="294" t="str">
        <f t="shared" si="101"/>
        <v/>
      </c>
      <c r="U835" s="295" t="str">
        <f t="shared" si="102"/>
        <v/>
      </c>
      <c r="V835" s="296" t="str">
        <f t="shared" si="103"/>
        <v/>
      </c>
      <c r="W835" s="8"/>
      <c r="AR835" s="2" t="str">
        <f t="shared" si="104"/>
        <v/>
      </c>
      <c r="AS835" s="2" t="str">
        <f t="shared" si="99"/>
        <v/>
      </c>
      <c r="AT835" s="2" t="str">
        <f>IF(AR835="","",IF(AND(H835&gt;='Intersection Mileposts'!$F$5,H835&lt;='Intersection Mileposts'!$G$5),"Y",IF(AND(H835&gt;='Intersection Mileposts'!$F$6,H835&lt;='Intersection Mileposts'!$G$6),"Y",IF(AND(H835&gt;='Intersection Mileposts'!$F$7,H835&lt;='Intersection Mileposts'!$G$7),"Y",IF(AND(H835&gt;='Intersection Mileposts'!$F$8,H835&lt;='Intersection Mileposts'!$G$8),"Y",IF(AND(H835&gt;='Intersection Mileposts'!$F$9,H835&lt;='Intersection Mileposts'!$G$9),"Y",IF(AND(H835&gt;='Intersection Mileposts'!$F$10,H835&lt;='Intersection Mileposts'!$G$10),"Y",IF(AND(H835&gt;='Intersection Mileposts'!$F$11,H835&lt;='Intersection Mileposts'!$G$11),"Y",IF(AND(H835&gt;='Intersection Mileposts'!$F$12,H835&lt;='Intersection Mileposts'!$G$12),"Y",IF(AND(H835&gt;='Intersection Mileposts'!$F$13,H835&lt;='Intersection Mileposts'!$G$13),"Y",IF(AND(H835&gt;='Intersection Mileposts'!$F$14,H835&lt;='Intersection Mileposts'!$G$14),"Y",IF(AND(H835&gt;='Intersection Mileposts'!$F$15,H835&lt;='Intersection Mileposts'!$G$15),"Y",IF(AND(H835&gt;='Intersection Mileposts'!$F$16,H835&lt;='Intersection Mileposts'!$G$16),"Y",IF(AND(H835&gt;='Intersection Mileposts'!$F$17,H835&lt;='Intersection Mileposts'!$G$17),"Y",IF(AND(H835&gt;='Intersection Mileposts'!$F$18,H835&lt;='Intersection Mileposts'!$G$18),"Y",IF(AND(H835&gt;='Intersection Mileposts'!$F$19,H835&lt;='Intersection Mileposts'!$G$19),"Y",IF(AND(H835&gt;='Intersection Mileposts'!$F$20,H835&lt;='Intersection Mileposts'!$G$20),"Y",IF(AND(H835&gt;='Intersection Mileposts'!$F$21,H835&lt;='Intersection Mileposts'!$G$21),"Y",IF(AND(H835&gt;='Intersection Mileposts'!$F$22,H835&lt;='Intersection Mileposts'!$G$22),"Y",IF(AND(H835&gt;='Intersection Mileposts'!$F$23,H835&lt;='Intersection Mileposts'!$G$23),"Y",IF(AND(H835&gt;='Intersection Mileposts'!$F$24,H835&lt;='Intersection Mileposts'!$G$24),"Y",IF(AND(H835&gt;='Intersection Mileposts'!$F$25,H835&lt;='Intersection Mileposts'!$G$25),"Y",IF(AND(H835&gt;='Intersection Mileposts'!$F$26,H835&lt;='Intersection Mileposts'!$G$26),"Y",IF(AND(H835&gt;='Intersection Mileposts'!$F$27,H835&lt;='Intersection Mileposts'!$G$27),"Y",IF(AND(H835&gt;='Intersection Mileposts'!$F$28,H835&lt;='Intersection Mileposts'!$G$28),"Y",IF(AND(H835&gt;='Intersection Mileposts'!$F$29,H835&lt;='Intersection Mileposts'!$G$29),"Y", IF(AND(H835&gt;='Intersection Mileposts'!$F$30,H835&lt;='Intersection Mileposts'!$G$30),"Y",IF(AND(H835&gt;='Intersection Mileposts'!$F$31,H835&lt;='Intersection Mileposts'!$G$31),"Y",IF(AND(H835&gt;='Intersection Mileposts'!$F$32,H835&lt;='Intersection Mileposts'!$G$32),"Y",IF(AND(H835&gt;='Intersection Mileposts'!$F$33,H835&lt;='Intersection Mileposts'!$G$33),"Y",IF(AND(H835&gt;='Intersection Mileposts'!$F$34,H835&lt;='Intersection Mileposts'!$G$34),"Y",IF(AND(H835&gt;='Intersection Mileposts'!$F$35,H835&lt;='Intersection Mileposts'!$G$35),"Y",IF(AND(H835&gt;='Intersection Mileposts'!$F$36,H835&lt;='Intersection Mileposts'!$G$36),"Y",IF(AND(H835&gt;='Intersection Mileposts'!$F$37,H835&lt;='Intersection Mileposts'!$G$37),"Y",IF(AND(H835&gt;='Intersection Mileposts'!$F$38,H835&lt;='Intersection Mileposts'!$G$38),"Y",IF(AND(H835&gt;='Intersection Mileposts'!$F$39,H835&lt;='Intersection Mileposts'!$G$39),"Y","N"))))))))))))))))))))))))))))))))))))</f>
        <v/>
      </c>
    </row>
    <row r="836" spans="1:46" x14ac:dyDescent="0.35">
      <c r="A836" s="271"/>
      <c r="B836" s="269"/>
      <c r="C836" s="270"/>
      <c r="D836" s="270"/>
      <c r="E836" s="270"/>
      <c r="F836" s="270"/>
      <c r="G836" s="272"/>
      <c r="H836" s="273"/>
      <c r="I836" s="271"/>
      <c r="J836" s="268"/>
      <c r="K836" s="268"/>
      <c r="L836" s="274"/>
      <c r="M836" s="275"/>
      <c r="N836" s="276"/>
      <c r="P836" s="291" t="str">
        <f>IF(R836 = "", "", COUNT($R$4:R836))</f>
        <v/>
      </c>
      <c r="Q836" s="291" t="str">
        <f t="shared" ref="Q836:Q899" si="105">IF(B836="", "", YEAR(B836))</f>
        <v/>
      </c>
      <c r="R836" s="292" t="str">
        <f t="shared" ref="R836:R899" si="106">IF(A836="", "", IF(G836="",1,IF(G836="O",1,IF(G836="C",8.4,IF(G836="B",8.4,IF(G836="A",76.8,IF(G836="K",76.8,"ERR")))))))</f>
        <v/>
      </c>
      <c r="S836" s="293" t="str">
        <f t="shared" si="100"/>
        <v/>
      </c>
      <c r="T836" s="294" t="str">
        <f t="shared" si="101"/>
        <v/>
      </c>
      <c r="U836" s="295" t="str">
        <f t="shared" si="102"/>
        <v/>
      </c>
      <c r="V836" s="296" t="str">
        <f t="shared" si="103"/>
        <v/>
      </c>
      <c r="W836" s="8"/>
      <c r="AR836" s="2" t="str">
        <f t="shared" si="104"/>
        <v/>
      </c>
      <c r="AS836" s="2" t="str">
        <f t="shared" ref="AS836:AS899" si="107">IF(OR(M836="Y",N836="Y"),"Y","")</f>
        <v/>
      </c>
      <c r="AT836" s="2" t="str">
        <f>IF(AR836="","",IF(AND(H836&gt;='Intersection Mileposts'!$F$5,H836&lt;='Intersection Mileposts'!$G$5),"Y",IF(AND(H836&gt;='Intersection Mileposts'!$F$6,H836&lt;='Intersection Mileposts'!$G$6),"Y",IF(AND(H836&gt;='Intersection Mileposts'!$F$7,H836&lt;='Intersection Mileposts'!$G$7),"Y",IF(AND(H836&gt;='Intersection Mileposts'!$F$8,H836&lt;='Intersection Mileposts'!$G$8),"Y",IF(AND(H836&gt;='Intersection Mileposts'!$F$9,H836&lt;='Intersection Mileposts'!$G$9),"Y",IF(AND(H836&gt;='Intersection Mileposts'!$F$10,H836&lt;='Intersection Mileposts'!$G$10),"Y",IF(AND(H836&gt;='Intersection Mileposts'!$F$11,H836&lt;='Intersection Mileposts'!$G$11),"Y",IF(AND(H836&gt;='Intersection Mileposts'!$F$12,H836&lt;='Intersection Mileposts'!$G$12),"Y",IF(AND(H836&gt;='Intersection Mileposts'!$F$13,H836&lt;='Intersection Mileposts'!$G$13),"Y",IF(AND(H836&gt;='Intersection Mileposts'!$F$14,H836&lt;='Intersection Mileposts'!$G$14),"Y",IF(AND(H836&gt;='Intersection Mileposts'!$F$15,H836&lt;='Intersection Mileposts'!$G$15),"Y",IF(AND(H836&gt;='Intersection Mileposts'!$F$16,H836&lt;='Intersection Mileposts'!$G$16),"Y",IF(AND(H836&gt;='Intersection Mileposts'!$F$17,H836&lt;='Intersection Mileposts'!$G$17),"Y",IF(AND(H836&gt;='Intersection Mileposts'!$F$18,H836&lt;='Intersection Mileposts'!$G$18),"Y",IF(AND(H836&gt;='Intersection Mileposts'!$F$19,H836&lt;='Intersection Mileposts'!$G$19),"Y",IF(AND(H836&gt;='Intersection Mileposts'!$F$20,H836&lt;='Intersection Mileposts'!$G$20),"Y",IF(AND(H836&gt;='Intersection Mileposts'!$F$21,H836&lt;='Intersection Mileposts'!$G$21),"Y",IF(AND(H836&gt;='Intersection Mileposts'!$F$22,H836&lt;='Intersection Mileposts'!$G$22),"Y",IF(AND(H836&gt;='Intersection Mileposts'!$F$23,H836&lt;='Intersection Mileposts'!$G$23),"Y",IF(AND(H836&gt;='Intersection Mileposts'!$F$24,H836&lt;='Intersection Mileposts'!$G$24),"Y",IF(AND(H836&gt;='Intersection Mileposts'!$F$25,H836&lt;='Intersection Mileposts'!$G$25),"Y",IF(AND(H836&gt;='Intersection Mileposts'!$F$26,H836&lt;='Intersection Mileposts'!$G$26),"Y",IF(AND(H836&gt;='Intersection Mileposts'!$F$27,H836&lt;='Intersection Mileposts'!$G$27),"Y",IF(AND(H836&gt;='Intersection Mileposts'!$F$28,H836&lt;='Intersection Mileposts'!$G$28),"Y",IF(AND(H836&gt;='Intersection Mileposts'!$F$29,H836&lt;='Intersection Mileposts'!$G$29),"Y", IF(AND(H836&gt;='Intersection Mileposts'!$F$30,H836&lt;='Intersection Mileposts'!$G$30),"Y",IF(AND(H836&gt;='Intersection Mileposts'!$F$31,H836&lt;='Intersection Mileposts'!$G$31),"Y",IF(AND(H836&gt;='Intersection Mileposts'!$F$32,H836&lt;='Intersection Mileposts'!$G$32),"Y",IF(AND(H836&gt;='Intersection Mileposts'!$F$33,H836&lt;='Intersection Mileposts'!$G$33),"Y",IF(AND(H836&gt;='Intersection Mileposts'!$F$34,H836&lt;='Intersection Mileposts'!$G$34),"Y",IF(AND(H836&gt;='Intersection Mileposts'!$F$35,H836&lt;='Intersection Mileposts'!$G$35),"Y",IF(AND(H836&gt;='Intersection Mileposts'!$F$36,H836&lt;='Intersection Mileposts'!$G$36),"Y",IF(AND(H836&gt;='Intersection Mileposts'!$F$37,H836&lt;='Intersection Mileposts'!$G$37),"Y",IF(AND(H836&gt;='Intersection Mileposts'!$F$38,H836&lt;='Intersection Mileposts'!$G$38),"Y",IF(AND(H836&gt;='Intersection Mileposts'!$F$39,H836&lt;='Intersection Mileposts'!$G$39),"Y","N"))))))))))))))))))))))))))))))))))))</f>
        <v/>
      </c>
    </row>
    <row r="837" spans="1:46" x14ac:dyDescent="0.35">
      <c r="A837" s="271"/>
      <c r="B837" s="269"/>
      <c r="C837" s="270"/>
      <c r="D837" s="270"/>
      <c r="E837" s="270"/>
      <c r="F837" s="270"/>
      <c r="G837" s="272"/>
      <c r="H837" s="273"/>
      <c r="I837" s="271"/>
      <c r="J837" s="268"/>
      <c r="K837" s="268"/>
      <c r="L837" s="274"/>
      <c r="M837" s="275"/>
      <c r="N837" s="276"/>
      <c r="P837" s="291" t="str">
        <f>IF(R837 = "", "", COUNT($R$4:R837))</f>
        <v/>
      </c>
      <c r="Q837" s="291" t="str">
        <f t="shared" si="105"/>
        <v/>
      </c>
      <c r="R837" s="292" t="str">
        <f t="shared" si="106"/>
        <v/>
      </c>
      <c r="S837" s="293" t="str">
        <f t="shared" ref="S837:S900" si="108">IF(M837&lt;&gt;"",R837,"")</f>
        <v/>
      </c>
      <c r="T837" s="294" t="str">
        <f t="shared" ref="T837:T900" si="109">IF(IF(M837&lt;&gt;"",G837,"")=0, "O", IF(M837&lt;&gt;"",G837,""))</f>
        <v/>
      </c>
      <c r="U837" s="295" t="str">
        <f t="shared" ref="U837:U900" si="110">IF(N837&lt;&gt;"",R837,"")</f>
        <v/>
      </c>
      <c r="V837" s="296" t="str">
        <f t="shared" ref="V837:V900" si="111">IF(IF(N837&lt;&gt;"",G837,"")=0, "O", IF(N837&lt;&gt;"",G837,""))</f>
        <v/>
      </c>
      <c r="W837" s="8"/>
      <c r="AR837" s="2" t="str">
        <f t="shared" ref="AR837:AR900" si="112">IF(P837&gt;0, P837, "")</f>
        <v/>
      </c>
      <c r="AS837" s="2" t="str">
        <f t="shared" si="107"/>
        <v/>
      </c>
      <c r="AT837" s="2" t="str">
        <f>IF(AR837="","",IF(AND(H837&gt;='Intersection Mileposts'!$F$5,H837&lt;='Intersection Mileposts'!$G$5),"Y",IF(AND(H837&gt;='Intersection Mileposts'!$F$6,H837&lt;='Intersection Mileposts'!$G$6),"Y",IF(AND(H837&gt;='Intersection Mileposts'!$F$7,H837&lt;='Intersection Mileposts'!$G$7),"Y",IF(AND(H837&gt;='Intersection Mileposts'!$F$8,H837&lt;='Intersection Mileposts'!$G$8),"Y",IF(AND(H837&gt;='Intersection Mileposts'!$F$9,H837&lt;='Intersection Mileposts'!$G$9),"Y",IF(AND(H837&gt;='Intersection Mileposts'!$F$10,H837&lt;='Intersection Mileposts'!$G$10),"Y",IF(AND(H837&gt;='Intersection Mileposts'!$F$11,H837&lt;='Intersection Mileposts'!$G$11),"Y",IF(AND(H837&gt;='Intersection Mileposts'!$F$12,H837&lt;='Intersection Mileposts'!$G$12),"Y",IF(AND(H837&gt;='Intersection Mileposts'!$F$13,H837&lt;='Intersection Mileposts'!$G$13),"Y",IF(AND(H837&gt;='Intersection Mileposts'!$F$14,H837&lt;='Intersection Mileposts'!$G$14),"Y",IF(AND(H837&gt;='Intersection Mileposts'!$F$15,H837&lt;='Intersection Mileposts'!$G$15),"Y",IF(AND(H837&gt;='Intersection Mileposts'!$F$16,H837&lt;='Intersection Mileposts'!$G$16),"Y",IF(AND(H837&gt;='Intersection Mileposts'!$F$17,H837&lt;='Intersection Mileposts'!$G$17),"Y",IF(AND(H837&gt;='Intersection Mileposts'!$F$18,H837&lt;='Intersection Mileposts'!$G$18),"Y",IF(AND(H837&gt;='Intersection Mileposts'!$F$19,H837&lt;='Intersection Mileposts'!$G$19),"Y",IF(AND(H837&gt;='Intersection Mileposts'!$F$20,H837&lt;='Intersection Mileposts'!$G$20),"Y",IF(AND(H837&gt;='Intersection Mileposts'!$F$21,H837&lt;='Intersection Mileposts'!$G$21),"Y",IF(AND(H837&gt;='Intersection Mileposts'!$F$22,H837&lt;='Intersection Mileposts'!$G$22),"Y",IF(AND(H837&gt;='Intersection Mileposts'!$F$23,H837&lt;='Intersection Mileposts'!$G$23),"Y",IF(AND(H837&gt;='Intersection Mileposts'!$F$24,H837&lt;='Intersection Mileposts'!$G$24),"Y",IF(AND(H837&gt;='Intersection Mileposts'!$F$25,H837&lt;='Intersection Mileposts'!$G$25),"Y",IF(AND(H837&gt;='Intersection Mileposts'!$F$26,H837&lt;='Intersection Mileposts'!$G$26),"Y",IF(AND(H837&gt;='Intersection Mileposts'!$F$27,H837&lt;='Intersection Mileposts'!$G$27),"Y",IF(AND(H837&gt;='Intersection Mileposts'!$F$28,H837&lt;='Intersection Mileposts'!$G$28),"Y",IF(AND(H837&gt;='Intersection Mileposts'!$F$29,H837&lt;='Intersection Mileposts'!$G$29),"Y", IF(AND(H837&gt;='Intersection Mileposts'!$F$30,H837&lt;='Intersection Mileposts'!$G$30),"Y",IF(AND(H837&gt;='Intersection Mileposts'!$F$31,H837&lt;='Intersection Mileposts'!$G$31),"Y",IF(AND(H837&gt;='Intersection Mileposts'!$F$32,H837&lt;='Intersection Mileposts'!$G$32),"Y",IF(AND(H837&gt;='Intersection Mileposts'!$F$33,H837&lt;='Intersection Mileposts'!$G$33),"Y",IF(AND(H837&gt;='Intersection Mileposts'!$F$34,H837&lt;='Intersection Mileposts'!$G$34),"Y",IF(AND(H837&gt;='Intersection Mileposts'!$F$35,H837&lt;='Intersection Mileposts'!$G$35),"Y",IF(AND(H837&gt;='Intersection Mileposts'!$F$36,H837&lt;='Intersection Mileposts'!$G$36),"Y",IF(AND(H837&gt;='Intersection Mileposts'!$F$37,H837&lt;='Intersection Mileposts'!$G$37),"Y",IF(AND(H837&gt;='Intersection Mileposts'!$F$38,H837&lt;='Intersection Mileposts'!$G$38),"Y",IF(AND(H837&gt;='Intersection Mileposts'!$F$39,H837&lt;='Intersection Mileposts'!$G$39),"Y","N"))))))))))))))))))))))))))))))))))))</f>
        <v/>
      </c>
    </row>
    <row r="838" spans="1:46" x14ac:dyDescent="0.35">
      <c r="A838" s="271"/>
      <c r="B838" s="269"/>
      <c r="C838" s="270"/>
      <c r="D838" s="270"/>
      <c r="E838" s="270"/>
      <c r="F838" s="270"/>
      <c r="G838" s="272"/>
      <c r="H838" s="273"/>
      <c r="I838" s="271"/>
      <c r="J838" s="268"/>
      <c r="K838" s="268"/>
      <c r="L838" s="274"/>
      <c r="M838" s="275"/>
      <c r="N838" s="276"/>
      <c r="P838" s="291" t="str">
        <f>IF(R838 = "", "", COUNT($R$4:R838))</f>
        <v/>
      </c>
      <c r="Q838" s="291" t="str">
        <f t="shared" si="105"/>
        <v/>
      </c>
      <c r="R838" s="292" t="str">
        <f t="shared" si="106"/>
        <v/>
      </c>
      <c r="S838" s="293" t="str">
        <f t="shared" si="108"/>
        <v/>
      </c>
      <c r="T838" s="294" t="str">
        <f t="shared" si="109"/>
        <v/>
      </c>
      <c r="U838" s="295" t="str">
        <f t="shared" si="110"/>
        <v/>
      </c>
      <c r="V838" s="296" t="str">
        <f t="shared" si="111"/>
        <v/>
      </c>
      <c r="W838" s="8"/>
      <c r="AR838" s="2" t="str">
        <f t="shared" si="112"/>
        <v/>
      </c>
      <c r="AS838" s="2" t="str">
        <f t="shared" si="107"/>
        <v/>
      </c>
      <c r="AT838" s="2" t="str">
        <f>IF(AR838="","",IF(AND(H838&gt;='Intersection Mileposts'!$F$5,H838&lt;='Intersection Mileposts'!$G$5),"Y",IF(AND(H838&gt;='Intersection Mileposts'!$F$6,H838&lt;='Intersection Mileposts'!$G$6),"Y",IF(AND(H838&gt;='Intersection Mileposts'!$F$7,H838&lt;='Intersection Mileposts'!$G$7),"Y",IF(AND(H838&gt;='Intersection Mileposts'!$F$8,H838&lt;='Intersection Mileposts'!$G$8),"Y",IF(AND(H838&gt;='Intersection Mileposts'!$F$9,H838&lt;='Intersection Mileposts'!$G$9),"Y",IF(AND(H838&gt;='Intersection Mileposts'!$F$10,H838&lt;='Intersection Mileposts'!$G$10),"Y",IF(AND(H838&gt;='Intersection Mileposts'!$F$11,H838&lt;='Intersection Mileposts'!$G$11),"Y",IF(AND(H838&gt;='Intersection Mileposts'!$F$12,H838&lt;='Intersection Mileposts'!$G$12),"Y",IF(AND(H838&gt;='Intersection Mileposts'!$F$13,H838&lt;='Intersection Mileposts'!$G$13),"Y",IF(AND(H838&gt;='Intersection Mileposts'!$F$14,H838&lt;='Intersection Mileposts'!$G$14),"Y",IF(AND(H838&gt;='Intersection Mileposts'!$F$15,H838&lt;='Intersection Mileposts'!$G$15),"Y",IF(AND(H838&gt;='Intersection Mileposts'!$F$16,H838&lt;='Intersection Mileposts'!$G$16),"Y",IF(AND(H838&gt;='Intersection Mileposts'!$F$17,H838&lt;='Intersection Mileposts'!$G$17),"Y",IF(AND(H838&gt;='Intersection Mileposts'!$F$18,H838&lt;='Intersection Mileposts'!$G$18),"Y",IF(AND(H838&gt;='Intersection Mileposts'!$F$19,H838&lt;='Intersection Mileposts'!$G$19),"Y",IF(AND(H838&gt;='Intersection Mileposts'!$F$20,H838&lt;='Intersection Mileposts'!$G$20),"Y",IF(AND(H838&gt;='Intersection Mileposts'!$F$21,H838&lt;='Intersection Mileposts'!$G$21),"Y",IF(AND(H838&gt;='Intersection Mileposts'!$F$22,H838&lt;='Intersection Mileposts'!$G$22),"Y",IF(AND(H838&gt;='Intersection Mileposts'!$F$23,H838&lt;='Intersection Mileposts'!$G$23),"Y",IF(AND(H838&gt;='Intersection Mileposts'!$F$24,H838&lt;='Intersection Mileposts'!$G$24),"Y",IF(AND(H838&gt;='Intersection Mileposts'!$F$25,H838&lt;='Intersection Mileposts'!$G$25),"Y",IF(AND(H838&gt;='Intersection Mileposts'!$F$26,H838&lt;='Intersection Mileposts'!$G$26),"Y",IF(AND(H838&gt;='Intersection Mileposts'!$F$27,H838&lt;='Intersection Mileposts'!$G$27),"Y",IF(AND(H838&gt;='Intersection Mileposts'!$F$28,H838&lt;='Intersection Mileposts'!$G$28),"Y",IF(AND(H838&gt;='Intersection Mileposts'!$F$29,H838&lt;='Intersection Mileposts'!$G$29),"Y", IF(AND(H838&gt;='Intersection Mileposts'!$F$30,H838&lt;='Intersection Mileposts'!$G$30),"Y",IF(AND(H838&gt;='Intersection Mileposts'!$F$31,H838&lt;='Intersection Mileposts'!$G$31),"Y",IF(AND(H838&gt;='Intersection Mileposts'!$F$32,H838&lt;='Intersection Mileposts'!$G$32),"Y",IF(AND(H838&gt;='Intersection Mileposts'!$F$33,H838&lt;='Intersection Mileposts'!$G$33),"Y",IF(AND(H838&gt;='Intersection Mileposts'!$F$34,H838&lt;='Intersection Mileposts'!$G$34),"Y",IF(AND(H838&gt;='Intersection Mileposts'!$F$35,H838&lt;='Intersection Mileposts'!$G$35),"Y",IF(AND(H838&gt;='Intersection Mileposts'!$F$36,H838&lt;='Intersection Mileposts'!$G$36),"Y",IF(AND(H838&gt;='Intersection Mileposts'!$F$37,H838&lt;='Intersection Mileposts'!$G$37),"Y",IF(AND(H838&gt;='Intersection Mileposts'!$F$38,H838&lt;='Intersection Mileposts'!$G$38),"Y",IF(AND(H838&gt;='Intersection Mileposts'!$F$39,H838&lt;='Intersection Mileposts'!$G$39),"Y","N"))))))))))))))))))))))))))))))))))))</f>
        <v/>
      </c>
    </row>
    <row r="839" spans="1:46" x14ac:dyDescent="0.35">
      <c r="A839" s="271"/>
      <c r="B839" s="269"/>
      <c r="C839" s="270"/>
      <c r="D839" s="270"/>
      <c r="E839" s="270"/>
      <c r="F839" s="270"/>
      <c r="G839" s="272"/>
      <c r="H839" s="273"/>
      <c r="I839" s="271"/>
      <c r="J839" s="268"/>
      <c r="K839" s="268"/>
      <c r="L839" s="274"/>
      <c r="M839" s="275"/>
      <c r="N839" s="276"/>
      <c r="P839" s="291" t="str">
        <f>IF(R839 = "", "", COUNT($R$4:R839))</f>
        <v/>
      </c>
      <c r="Q839" s="291" t="str">
        <f t="shared" si="105"/>
        <v/>
      </c>
      <c r="R839" s="292" t="str">
        <f t="shared" si="106"/>
        <v/>
      </c>
      <c r="S839" s="293" t="str">
        <f t="shared" si="108"/>
        <v/>
      </c>
      <c r="T839" s="294" t="str">
        <f t="shared" si="109"/>
        <v/>
      </c>
      <c r="U839" s="295" t="str">
        <f t="shared" si="110"/>
        <v/>
      </c>
      <c r="V839" s="296" t="str">
        <f t="shared" si="111"/>
        <v/>
      </c>
      <c r="W839" s="8"/>
      <c r="AR839" s="2" t="str">
        <f t="shared" si="112"/>
        <v/>
      </c>
      <c r="AS839" s="2" t="str">
        <f t="shared" si="107"/>
        <v/>
      </c>
      <c r="AT839" s="2" t="str">
        <f>IF(AR839="","",IF(AND(H839&gt;='Intersection Mileposts'!$F$5,H839&lt;='Intersection Mileposts'!$G$5),"Y",IF(AND(H839&gt;='Intersection Mileposts'!$F$6,H839&lt;='Intersection Mileposts'!$G$6),"Y",IF(AND(H839&gt;='Intersection Mileposts'!$F$7,H839&lt;='Intersection Mileposts'!$G$7),"Y",IF(AND(H839&gt;='Intersection Mileposts'!$F$8,H839&lt;='Intersection Mileposts'!$G$8),"Y",IF(AND(H839&gt;='Intersection Mileposts'!$F$9,H839&lt;='Intersection Mileposts'!$G$9),"Y",IF(AND(H839&gt;='Intersection Mileposts'!$F$10,H839&lt;='Intersection Mileposts'!$G$10),"Y",IF(AND(H839&gt;='Intersection Mileposts'!$F$11,H839&lt;='Intersection Mileposts'!$G$11),"Y",IF(AND(H839&gt;='Intersection Mileposts'!$F$12,H839&lt;='Intersection Mileposts'!$G$12),"Y",IF(AND(H839&gt;='Intersection Mileposts'!$F$13,H839&lt;='Intersection Mileposts'!$G$13),"Y",IF(AND(H839&gt;='Intersection Mileposts'!$F$14,H839&lt;='Intersection Mileposts'!$G$14),"Y",IF(AND(H839&gt;='Intersection Mileposts'!$F$15,H839&lt;='Intersection Mileposts'!$G$15),"Y",IF(AND(H839&gt;='Intersection Mileposts'!$F$16,H839&lt;='Intersection Mileposts'!$G$16),"Y",IF(AND(H839&gt;='Intersection Mileposts'!$F$17,H839&lt;='Intersection Mileposts'!$G$17),"Y",IF(AND(H839&gt;='Intersection Mileposts'!$F$18,H839&lt;='Intersection Mileposts'!$G$18),"Y",IF(AND(H839&gt;='Intersection Mileposts'!$F$19,H839&lt;='Intersection Mileposts'!$G$19),"Y",IF(AND(H839&gt;='Intersection Mileposts'!$F$20,H839&lt;='Intersection Mileposts'!$G$20),"Y",IF(AND(H839&gt;='Intersection Mileposts'!$F$21,H839&lt;='Intersection Mileposts'!$G$21),"Y",IF(AND(H839&gt;='Intersection Mileposts'!$F$22,H839&lt;='Intersection Mileposts'!$G$22),"Y",IF(AND(H839&gt;='Intersection Mileposts'!$F$23,H839&lt;='Intersection Mileposts'!$G$23),"Y",IF(AND(H839&gt;='Intersection Mileposts'!$F$24,H839&lt;='Intersection Mileposts'!$G$24),"Y",IF(AND(H839&gt;='Intersection Mileposts'!$F$25,H839&lt;='Intersection Mileposts'!$G$25),"Y",IF(AND(H839&gt;='Intersection Mileposts'!$F$26,H839&lt;='Intersection Mileposts'!$G$26),"Y",IF(AND(H839&gt;='Intersection Mileposts'!$F$27,H839&lt;='Intersection Mileposts'!$G$27),"Y",IF(AND(H839&gt;='Intersection Mileposts'!$F$28,H839&lt;='Intersection Mileposts'!$G$28),"Y",IF(AND(H839&gt;='Intersection Mileposts'!$F$29,H839&lt;='Intersection Mileposts'!$G$29),"Y", IF(AND(H839&gt;='Intersection Mileposts'!$F$30,H839&lt;='Intersection Mileposts'!$G$30),"Y",IF(AND(H839&gt;='Intersection Mileposts'!$F$31,H839&lt;='Intersection Mileposts'!$G$31),"Y",IF(AND(H839&gt;='Intersection Mileposts'!$F$32,H839&lt;='Intersection Mileposts'!$G$32),"Y",IF(AND(H839&gt;='Intersection Mileposts'!$F$33,H839&lt;='Intersection Mileposts'!$G$33),"Y",IF(AND(H839&gt;='Intersection Mileposts'!$F$34,H839&lt;='Intersection Mileposts'!$G$34),"Y",IF(AND(H839&gt;='Intersection Mileposts'!$F$35,H839&lt;='Intersection Mileposts'!$G$35),"Y",IF(AND(H839&gt;='Intersection Mileposts'!$F$36,H839&lt;='Intersection Mileposts'!$G$36),"Y",IF(AND(H839&gt;='Intersection Mileposts'!$F$37,H839&lt;='Intersection Mileposts'!$G$37),"Y",IF(AND(H839&gt;='Intersection Mileposts'!$F$38,H839&lt;='Intersection Mileposts'!$G$38),"Y",IF(AND(H839&gt;='Intersection Mileposts'!$F$39,H839&lt;='Intersection Mileposts'!$G$39),"Y","N"))))))))))))))))))))))))))))))))))))</f>
        <v/>
      </c>
    </row>
    <row r="840" spans="1:46" x14ac:dyDescent="0.35">
      <c r="A840" s="271"/>
      <c r="B840" s="269"/>
      <c r="C840" s="270"/>
      <c r="D840" s="270"/>
      <c r="E840" s="270"/>
      <c r="F840" s="270"/>
      <c r="G840" s="272"/>
      <c r="H840" s="273"/>
      <c r="I840" s="271"/>
      <c r="J840" s="268"/>
      <c r="K840" s="268"/>
      <c r="L840" s="274"/>
      <c r="M840" s="275"/>
      <c r="N840" s="276"/>
      <c r="P840" s="291" t="str">
        <f>IF(R840 = "", "", COUNT($R$4:R840))</f>
        <v/>
      </c>
      <c r="Q840" s="291" t="str">
        <f t="shared" si="105"/>
        <v/>
      </c>
      <c r="R840" s="292" t="str">
        <f t="shared" si="106"/>
        <v/>
      </c>
      <c r="S840" s="293" t="str">
        <f t="shared" si="108"/>
        <v/>
      </c>
      <c r="T840" s="294" t="str">
        <f t="shared" si="109"/>
        <v/>
      </c>
      <c r="U840" s="295" t="str">
        <f t="shared" si="110"/>
        <v/>
      </c>
      <c r="V840" s="296" t="str">
        <f t="shared" si="111"/>
        <v/>
      </c>
      <c r="W840" s="8"/>
      <c r="AR840" s="2" t="str">
        <f t="shared" si="112"/>
        <v/>
      </c>
      <c r="AS840" s="2" t="str">
        <f t="shared" si="107"/>
        <v/>
      </c>
      <c r="AT840" s="2" t="str">
        <f>IF(AR840="","",IF(AND(H840&gt;='Intersection Mileposts'!$F$5,H840&lt;='Intersection Mileposts'!$G$5),"Y",IF(AND(H840&gt;='Intersection Mileposts'!$F$6,H840&lt;='Intersection Mileposts'!$G$6),"Y",IF(AND(H840&gt;='Intersection Mileposts'!$F$7,H840&lt;='Intersection Mileposts'!$G$7),"Y",IF(AND(H840&gt;='Intersection Mileposts'!$F$8,H840&lt;='Intersection Mileposts'!$G$8),"Y",IF(AND(H840&gt;='Intersection Mileposts'!$F$9,H840&lt;='Intersection Mileposts'!$G$9),"Y",IF(AND(H840&gt;='Intersection Mileposts'!$F$10,H840&lt;='Intersection Mileposts'!$G$10),"Y",IF(AND(H840&gt;='Intersection Mileposts'!$F$11,H840&lt;='Intersection Mileposts'!$G$11),"Y",IF(AND(H840&gt;='Intersection Mileposts'!$F$12,H840&lt;='Intersection Mileposts'!$G$12),"Y",IF(AND(H840&gt;='Intersection Mileposts'!$F$13,H840&lt;='Intersection Mileposts'!$G$13),"Y",IF(AND(H840&gt;='Intersection Mileposts'!$F$14,H840&lt;='Intersection Mileposts'!$G$14),"Y",IF(AND(H840&gt;='Intersection Mileposts'!$F$15,H840&lt;='Intersection Mileposts'!$G$15),"Y",IF(AND(H840&gt;='Intersection Mileposts'!$F$16,H840&lt;='Intersection Mileposts'!$G$16),"Y",IF(AND(H840&gt;='Intersection Mileposts'!$F$17,H840&lt;='Intersection Mileposts'!$G$17),"Y",IF(AND(H840&gt;='Intersection Mileposts'!$F$18,H840&lt;='Intersection Mileposts'!$G$18),"Y",IF(AND(H840&gt;='Intersection Mileposts'!$F$19,H840&lt;='Intersection Mileposts'!$G$19),"Y",IF(AND(H840&gt;='Intersection Mileposts'!$F$20,H840&lt;='Intersection Mileposts'!$G$20),"Y",IF(AND(H840&gt;='Intersection Mileposts'!$F$21,H840&lt;='Intersection Mileposts'!$G$21),"Y",IF(AND(H840&gt;='Intersection Mileposts'!$F$22,H840&lt;='Intersection Mileposts'!$G$22),"Y",IF(AND(H840&gt;='Intersection Mileposts'!$F$23,H840&lt;='Intersection Mileposts'!$G$23),"Y",IF(AND(H840&gt;='Intersection Mileposts'!$F$24,H840&lt;='Intersection Mileposts'!$G$24),"Y",IF(AND(H840&gt;='Intersection Mileposts'!$F$25,H840&lt;='Intersection Mileposts'!$G$25),"Y",IF(AND(H840&gt;='Intersection Mileposts'!$F$26,H840&lt;='Intersection Mileposts'!$G$26),"Y",IF(AND(H840&gt;='Intersection Mileposts'!$F$27,H840&lt;='Intersection Mileposts'!$G$27),"Y",IF(AND(H840&gt;='Intersection Mileposts'!$F$28,H840&lt;='Intersection Mileposts'!$G$28),"Y",IF(AND(H840&gt;='Intersection Mileposts'!$F$29,H840&lt;='Intersection Mileposts'!$G$29),"Y", IF(AND(H840&gt;='Intersection Mileposts'!$F$30,H840&lt;='Intersection Mileposts'!$G$30),"Y",IF(AND(H840&gt;='Intersection Mileposts'!$F$31,H840&lt;='Intersection Mileposts'!$G$31),"Y",IF(AND(H840&gt;='Intersection Mileposts'!$F$32,H840&lt;='Intersection Mileposts'!$G$32),"Y",IF(AND(H840&gt;='Intersection Mileposts'!$F$33,H840&lt;='Intersection Mileposts'!$G$33),"Y",IF(AND(H840&gt;='Intersection Mileposts'!$F$34,H840&lt;='Intersection Mileposts'!$G$34),"Y",IF(AND(H840&gt;='Intersection Mileposts'!$F$35,H840&lt;='Intersection Mileposts'!$G$35),"Y",IF(AND(H840&gt;='Intersection Mileposts'!$F$36,H840&lt;='Intersection Mileposts'!$G$36),"Y",IF(AND(H840&gt;='Intersection Mileposts'!$F$37,H840&lt;='Intersection Mileposts'!$G$37),"Y",IF(AND(H840&gt;='Intersection Mileposts'!$F$38,H840&lt;='Intersection Mileposts'!$G$38),"Y",IF(AND(H840&gt;='Intersection Mileposts'!$F$39,H840&lt;='Intersection Mileposts'!$G$39),"Y","N"))))))))))))))))))))))))))))))))))))</f>
        <v/>
      </c>
    </row>
    <row r="841" spans="1:46" x14ac:dyDescent="0.35">
      <c r="A841" s="271"/>
      <c r="B841" s="269"/>
      <c r="C841" s="270"/>
      <c r="D841" s="270"/>
      <c r="E841" s="270"/>
      <c r="F841" s="270"/>
      <c r="G841" s="272"/>
      <c r="H841" s="273"/>
      <c r="I841" s="271"/>
      <c r="J841" s="268"/>
      <c r="K841" s="268"/>
      <c r="L841" s="274"/>
      <c r="M841" s="275"/>
      <c r="N841" s="276"/>
      <c r="P841" s="291" t="str">
        <f>IF(R841 = "", "", COUNT($R$4:R841))</f>
        <v/>
      </c>
      <c r="Q841" s="291" t="str">
        <f t="shared" si="105"/>
        <v/>
      </c>
      <c r="R841" s="292" t="str">
        <f t="shared" si="106"/>
        <v/>
      </c>
      <c r="S841" s="293" t="str">
        <f t="shared" si="108"/>
        <v/>
      </c>
      <c r="T841" s="294" t="str">
        <f t="shared" si="109"/>
        <v/>
      </c>
      <c r="U841" s="295" t="str">
        <f t="shared" si="110"/>
        <v/>
      </c>
      <c r="V841" s="296" t="str">
        <f t="shared" si="111"/>
        <v/>
      </c>
      <c r="W841" s="8"/>
      <c r="AR841" s="2" t="str">
        <f t="shared" si="112"/>
        <v/>
      </c>
      <c r="AS841" s="2" t="str">
        <f t="shared" si="107"/>
        <v/>
      </c>
      <c r="AT841" s="2" t="str">
        <f>IF(AR841="","",IF(AND(H841&gt;='Intersection Mileposts'!$F$5,H841&lt;='Intersection Mileposts'!$G$5),"Y",IF(AND(H841&gt;='Intersection Mileposts'!$F$6,H841&lt;='Intersection Mileposts'!$G$6),"Y",IF(AND(H841&gt;='Intersection Mileposts'!$F$7,H841&lt;='Intersection Mileposts'!$G$7),"Y",IF(AND(H841&gt;='Intersection Mileposts'!$F$8,H841&lt;='Intersection Mileposts'!$G$8),"Y",IF(AND(H841&gt;='Intersection Mileposts'!$F$9,H841&lt;='Intersection Mileposts'!$G$9),"Y",IF(AND(H841&gt;='Intersection Mileposts'!$F$10,H841&lt;='Intersection Mileposts'!$G$10),"Y",IF(AND(H841&gt;='Intersection Mileposts'!$F$11,H841&lt;='Intersection Mileposts'!$G$11),"Y",IF(AND(H841&gt;='Intersection Mileposts'!$F$12,H841&lt;='Intersection Mileposts'!$G$12),"Y",IF(AND(H841&gt;='Intersection Mileposts'!$F$13,H841&lt;='Intersection Mileposts'!$G$13),"Y",IF(AND(H841&gt;='Intersection Mileposts'!$F$14,H841&lt;='Intersection Mileposts'!$G$14),"Y",IF(AND(H841&gt;='Intersection Mileposts'!$F$15,H841&lt;='Intersection Mileposts'!$G$15),"Y",IF(AND(H841&gt;='Intersection Mileposts'!$F$16,H841&lt;='Intersection Mileposts'!$G$16),"Y",IF(AND(H841&gt;='Intersection Mileposts'!$F$17,H841&lt;='Intersection Mileposts'!$G$17),"Y",IF(AND(H841&gt;='Intersection Mileposts'!$F$18,H841&lt;='Intersection Mileposts'!$G$18),"Y",IF(AND(H841&gt;='Intersection Mileposts'!$F$19,H841&lt;='Intersection Mileposts'!$G$19),"Y",IF(AND(H841&gt;='Intersection Mileposts'!$F$20,H841&lt;='Intersection Mileposts'!$G$20),"Y",IF(AND(H841&gt;='Intersection Mileposts'!$F$21,H841&lt;='Intersection Mileposts'!$G$21),"Y",IF(AND(H841&gt;='Intersection Mileposts'!$F$22,H841&lt;='Intersection Mileposts'!$G$22),"Y",IF(AND(H841&gt;='Intersection Mileposts'!$F$23,H841&lt;='Intersection Mileposts'!$G$23),"Y",IF(AND(H841&gt;='Intersection Mileposts'!$F$24,H841&lt;='Intersection Mileposts'!$G$24),"Y",IF(AND(H841&gt;='Intersection Mileposts'!$F$25,H841&lt;='Intersection Mileposts'!$G$25),"Y",IF(AND(H841&gt;='Intersection Mileposts'!$F$26,H841&lt;='Intersection Mileposts'!$G$26),"Y",IF(AND(H841&gt;='Intersection Mileposts'!$F$27,H841&lt;='Intersection Mileposts'!$G$27),"Y",IF(AND(H841&gt;='Intersection Mileposts'!$F$28,H841&lt;='Intersection Mileposts'!$G$28),"Y",IF(AND(H841&gt;='Intersection Mileposts'!$F$29,H841&lt;='Intersection Mileposts'!$G$29),"Y", IF(AND(H841&gt;='Intersection Mileposts'!$F$30,H841&lt;='Intersection Mileposts'!$G$30),"Y",IF(AND(H841&gt;='Intersection Mileposts'!$F$31,H841&lt;='Intersection Mileposts'!$G$31),"Y",IF(AND(H841&gt;='Intersection Mileposts'!$F$32,H841&lt;='Intersection Mileposts'!$G$32),"Y",IF(AND(H841&gt;='Intersection Mileposts'!$F$33,H841&lt;='Intersection Mileposts'!$G$33),"Y",IF(AND(H841&gt;='Intersection Mileposts'!$F$34,H841&lt;='Intersection Mileposts'!$G$34),"Y",IF(AND(H841&gt;='Intersection Mileposts'!$F$35,H841&lt;='Intersection Mileposts'!$G$35),"Y",IF(AND(H841&gt;='Intersection Mileposts'!$F$36,H841&lt;='Intersection Mileposts'!$G$36),"Y",IF(AND(H841&gt;='Intersection Mileposts'!$F$37,H841&lt;='Intersection Mileposts'!$G$37),"Y",IF(AND(H841&gt;='Intersection Mileposts'!$F$38,H841&lt;='Intersection Mileposts'!$G$38),"Y",IF(AND(H841&gt;='Intersection Mileposts'!$F$39,H841&lt;='Intersection Mileposts'!$G$39),"Y","N"))))))))))))))))))))))))))))))))))))</f>
        <v/>
      </c>
    </row>
    <row r="842" spans="1:46" x14ac:dyDescent="0.35">
      <c r="A842" s="271"/>
      <c r="B842" s="269"/>
      <c r="C842" s="270"/>
      <c r="D842" s="270"/>
      <c r="E842" s="270"/>
      <c r="F842" s="270"/>
      <c r="G842" s="272"/>
      <c r="H842" s="273"/>
      <c r="I842" s="271"/>
      <c r="J842" s="268"/>
      <c r="K842" s="268"/>
      <c r="L842" s="274"/>
      <c r="M842" s="275"/>
      <c r="N842" s="276"/>
      <c r="P842" s="291" t="str">
        <f>IF(R842 = "", "", COUNT($R$4:R842))</f>
        <v/>
      </c>
      <c r="Q842" s="291" t="str">
        <f t="shared" si="105"/>
        <v/>
      </c>
      <c r="R842" s="292" t="str">
        <f t="shared" si="106"/>
        <v/>
      </c>
      <c r="S842" s="293" t="str">
        <f t="shared" si="108"/>
        <v/>
      </c>
      <c r="T842" s="294" t="str">
        <f t="shared" si="109"/>
        <v/>
      </c>
      <c r="U842" s="295" t="str">
        <f t="shared" si="110"/>
        <v/>
      </c>
      <c r="V842" s="296" t="str">
        <f t="shared" si="111"/>
        <v/>
      </c>
      <c r="W842" s="8"/>
      <c r="AR842" s="2" t="str">
        <f t="shared" si="112"/>
        <v/>
      </c>
      <c r="AS842" s="2" t="str">
        <f t="shared" si="107"/>
        <v/>
      </c>
      <c r="AT842" s="2" t="str">
        <f>IF(AR842="","",IF(AND(H842&gt;='Intersection Mileposts'!$F$5,H842&lt;='Intersection Mileposts'!$G$5),"Y",IF(AND(H842&gt;='Intersection Mileposts'!$F$6,H842&lt;='Intersection Mileposts'!$G$6),"Y",IF(AND(H842&gt;='Intersection Mileposts'!$F$7,H842&lt;='Intersection Mileposts'!$G$7),"Y",IF(AND(H842&gt;='Intersection Mileposts'!$F$8,H842&lt;='Intersection Mileposts'!$G$8),"Y",IF(AND(H842&gt;='Intersection Mileposts'!$F$9,H842&lt;='Intersection Mileposts'!$G$9),"Y",IF(AND(H842&gt;='Intersection Mileposts'!$F$10,H842&lt;='Intersection Mileposts'!$G$10),"Y",IF(AND(H842&gt;='Intersection Mileposts'!$F$11,H842&lt;='Intersection Mileposts'!$G$11),"Y",IF(AND(H842&gt;='Intersection Mileposts'!$F$12,H842&lt;='Intersection Mileposts'!$G$12),"Y",IF(AND(H842&gt;='Intersection Mileposts'!$F$13,H842&lt;='Intersection Mileposts'!$G$13),"Y",IF(AND(H842&gt;='Intersection Mileposts'!$F$14,H842&lt;='Intersection Mileposts'!$G$14),"Y",IF(AND(H842&gt;='Intersection Mileposts'!$F$15,H842&lt;='Intersection Mileposts'!$G$15),"Y",IF(AND(H842&gt;='Intersection Mileposts'!$F$16,H842&lt;='Intersection Mileposts'!$G$16),"Y",IF(AND(H842&gt;='Intersection Mileposts'!$F$17,H842&lt;='Intersection Mileposts'!$G$17),"Y",IF(AND(H842&gt;='Intersection Mileposts'!$F$18,H842&lt;='Intersection Mileposts'!$G$18),"Y",IF(AND(H842&gt;='Intersection Mileposts'!$F$19,H842&lt;='Intersection Mileposts'!$G$19),"Y",IF(AND(H842&gt;='Intersection Mileposts'!$F$20,H842&lt;='Intersection Mileposts'!$G$20),"Y",IF(AND(H842&gt;='Intersection Mileposts'!$F$21,H842&lt;='Intersection Mileposts'!$G$21),"Y",IF(AND(H842&gt;='Intersection Mileposts'!$F$22,H842&lt;='Intersection Mileposts'!$G$22),"Y",IF(AND(H842&gt;='Intersection Mileposts'!$F$23,H842&lt;='Intersection Mileposts'!$G$23),"Y",IF(AND(H842&gt;='Intersection Mileposts'!$F$24,H842&lt;='Intersection Mileposts'!$G$24),"Y",IF(AND(H842&gt;='Intersection Mileposts'!$F$25,H842&lt;='Intersection Mileposts'!$G$25),"Y",IF(AND(H842&gt;='Intersection Mileposts'!$F$26,H842&lt;='Intersection Mileposts'!$G$26),"Y",IF(AND(H842&gt;='Intersection Mileposts'!$F$27,H842&lt;='Intersection Mileposts'!$G$27),"Y",IF(AND(H842&gt;='Intersection Mileposts'!$F$28,H842&lt;='Intersection Mileposts'!$G$28),"Y",IF(AND(H842&gt;='Intersection Mileposts'!$F$29,H842&lt;='Intersection Mileposts'!$G$29),"Y", IF(AND(H842&gt;='Intersection Mileposts'!$F$30,H842&lt;='Intersection Mileposts'!$G$30),"Y",IF(AND(H842&gt;='Intersection Mileposts'!$F$31,H842&lt;='Intersection Mileposts'!$G$31),"Y",IF(AND(H842&gt;='Intersection Mileposts'!$F$32,H842&lt;='Intersection Mileposts'!$G$32),"Y",IF(AND(H842&gt;='Intersection Mileposts'!$F$33,H842&lt;='Intersection Mileposts'!$G$33),"Y",IF(AND(H842&gt;='Intersection Mileposts'!$F$34,H842&lt;='Intersection Mileposts'!$G$34),"Y",IF(AND(H842&gt;='Intersection Mileposts'!$F$35,H842&lt;='Intersection Mileposts'!$G$35),"Y",IF(AND(H842&gt;='Intersection Mileposts'!$F$36,H842&lt;='Intersection Mileposts'!$G$36),"Y",IF(AND(H842&gt;='Intersection Mileposts'!$F$37,H842&lt;='Intersection Mileposts'!$G$37),"Y",IF(AND(H842&gt;='Intersection Mileposts'!$F$38,H842&lt;='Intersection Mileposts'!$G$38),"Y",IF(AND(H842&gt;='Intersection Mileposts'!$F$39,H842&lt;='Intersection Mileposts'!$G$39),"Y","N"))))))))))))))))))))))))))))))))))))</f>
        <v/>
      </c>
    </row>
    <row r="843" spans="1:46" x14ac:dyDescent="0.35">
      <c r="A843" s="271"/>
      <c r="B843" s="269"/>
      <c r="C843" s="270"/>
      <c r="D843" s="270"/>
      <c r="E843" s="270"/>
      <c r="F843" s="270"/>
      <c r="G843" s="272"/>
      <c r="H843" s="273"/>
      <c r="I843" s="271"/>
      <c r="J843" s="268"/>
      <c r="K843" s="268"/>
      <c r="L843" s="274"/>
      <c r="M843" s="275"/>
      <c r="N843" s="276"/>
      <c r="P843" s="291" t="str">
        <f>IF(R843 = "", "", COUNT($R$4:R843))</f>
        <v/>
      </c>
      <c r="Q843" s="291" t="str">
        <f t="shared" si="105"/>
        <v/>
      </c>
      <c r="R843" s="292" t="str">
        <f t="shared" si="106"/>
        <v/>
      </c>
      <c r="S843" s="293" t="str">
        <f t="shared" si="108"/>
        <v/>
      </c>
      <c r="T843" s="294" t="str">
        <f t="shared" si="109"/>
        <v/>
      </c>
      <c r="U843" s="295" t="str">
        <f t="shared" si="110"/>
        <v/>
      </c>
      <c r="V843" s="296" t="str">
        <f t="shared" si="111"/>
        <v/>
      </c>
      <c r="W843" s="8"/>
      <c r="AR843" s="2" t="str">
        <f t="shared" si="112"/>
        <v/>
      </c>
      <c r="AS843" s="2" t="str">
        <f t="shared" si="107"/>
        <v/>
      </c>
      <c r="AT843" s="2" t="str">
        <f>IF(AR843="","",IF(AND(H843&gt;='Intersection Mileposts'!$F$5,H843&lt;='Intersection Mileposts'!$G$5),"Y",IF(AND(H843&gt;='Intersection Mileposts'!$F$6,H843&lt;='Intersection Mileposts'!$G$6),"Y",IF(AND(H843&gt;='Intersection Mileposts'!$F$7,H843&lt;='Intersection Mileposts'!$G$7),"Y",IF(AND(H843&gt;='Intersection Mileposts'!$F$8,H843&lt;='Intersection Mileposts'!$G$8),"Y",IF(AND(H843&gt;='Intersection Mileposts'!$F$9,H843&lt;='Intersection Mileposts'!$G$9),"Y",IF(AND(H843&gt;='Intersection Mileposts'!$F$10,H843&lt;='Intersection Mileposts'!$G$10),"Y",IF(AND(H843&gt;='Intersection Mileposts'!$F$11,H843&lt;='Intersection Mileposts'!$G$11),"Y",IF(AND(H843&gt;='Intersection Mileposts'!$F$12,H843&lt;='Intersection Mileposts'!$G$12),"Y",IF(AND(H843&gt;='Intersection Mileposts'!$F$13,H843&lt;='Intersection Mileposts'!$G$13),"Y",IF(AND(H843&gt;='Intersection Mileposts'!$F$14,H843&lt;='Intersection Mileposts'!$G$14),"Y",IF(AND(H843&gt;='Intersection Mileposts'!$F$15,H843&lt;='Intersection Mileposts'!$G$15),"Y",IF(AND(H843&gt;='Intersection Mileposts'!$F$16,H843&lt;='Intersection Mileposts'!$G$16),"Y",IF(AND(H843&gt;='Intersection Mileposts'!$F$17,H843&lt;='Intersection Mileposts'!$G$17),"Y",IF(AND(H843&gt;='Intersection Mileposts'!$F$18,H843&lt;='Intersection Mileposts'!$G$18),"Y",IF(AND(H843&gt;='Intersection Mileposts'!$F$19,H843&lt;='Intersection Mileposts'!$G$19),"Y",IF(AND(H843&gt;='Intersection Mileposts'!$F$20,H843&lt;='Intersection Mileposts'!$G$20),"Y",IF(AND(H843&gt;='Intersection Mileposts'!$F$21,H843&lt;='Intersection Mileposts'!$G$21),"Y",IF(AND(H843&gt;='Intersection Mileposts'!$F$22,H843&lt;='Intersection Mileposts'!$G$22),"Y",IF(AND(H843&gt;='Intersection Mileposts'!$F$23,H843&lt;='Intersection Mileposts'!$G$23),"Y",IF(AND(H843&gt;='Intersection Mileposts'!$F$24,H843&lt;='Intersection Mileposts'!$G$24),"Y",IF(AND(H843&gt;='Intersection Mileposts'!$F$25,H843&lt;='Intersection Mileposts'!$G$25),"Y",IF(AND(H843&gt;='Intersection Mileposts'!$F$26,H843&lt;='Intersection Mileposts'!$G$26),"Y",IF(AND(H843&gt;='Intersection Mileposts'!$F$27,H843&lt;='Intersection Mileposts'!$G$27),"Y",IF(AND(H843&gt;='Intersection Mileposts'!$F$28,H843&lt;='Intersection Mileposts'!$G$28),"Y",IF(AND(H843&gt;='Intersection Mileposts'!$F$29,H843&lt;='Intersection Mileposts'!$G$29),"Y", IF(AND(H843&gt;='Intersection Mileposts'!$F$30,H843&lt;='Intersection Mileposts'!$G$30),"Y",IF(AND(H843&gt;='Intersection Mileposts'!$F$31,H843&lt;='Intersection Mileposts'!$G$31),"Y",IF(AND(H843&gt;='Intersection Mileposts'!$F$32,H843&lt;='Intersection Mileposts'!$G$32),"Y",IF(AND(H843&gt;='Intersection Mileposts'!$F$33,H843&lt;='Intersection Mileposts'!$G$33),"Y",IF(AND(H843&gt;='Intersection Mileposts'!$F$34,H843&lt;='Intersection Mileposts'!$G$34),"Y",IF(AND(H843&gt;='Intersection Mileposts'!$F$35,H843&lt;='Intersection Mileposts'!$G$35),"Y",IF(AND(H843&gt;='Intersection Mileposts'!$F$36,H843&lt;='Intersection Mileposts'!$G$36),"Y",IF(AND(H843&gt;='Intersection Mileposts'!$F$37,H843&lt;='Intersection Mileposts'!$G$37),"Y",IF(AND(H843&gt;='Intersection Mileposts'!$F$38,H843&lt;='Intersection Mileposts'!$G$38),"Y",IF(AND(H843&gt;='Intersection Mileposts'!$F$39,H843&lt;='Intersection Mileposts'!$G$39),"Y","N"))))))))))))))))))))))))))))))))))))</f>
        <v/>
      </c>
    </row>
    <row r="844" spans="1:46" x14ac:dyDescent="0.35">
      <c r="A844" s="271"/>
      <c r="B844" s="269"/>
      <c r="C844" s="270"/>
      <c r="D844" s="270"/>
      <c r="E844" s="270"/>
      <c r="F844" s="270"/>
      <c r="G844" s="272"/>
      <c r="H844" s="273"/>
      <c r="I844" s="271"/>
      <c r="J844" s="268"/>
      <c r="K844" s="268"/>
      <c r="L844" s="274"/>
      <c r="M844" s="275"/>
      <c r="N844" s="276"/>
      <c r="P844" s="291" t="str">
        <f>IF(R844 = "", "", COUNT($R$4:R844))</f>
        <v/>
      </c>
      <c r="Q844" s="291" t="str">
        <f t="shared" si="105"/>
        <v/>
      </c>
      <c r="R844" s="292" t="str">
        <f t="shared" si="106"/>
        <v/>
      </c>
      <c r="S844" s="293" t="str">
        <f t="shared" si="108"/>
        <v/>
      </c>
      <c r="T844" s="294" t="str">
        <f t="shared" si="109"/>
        <v/>
      </c>
      <c r="U844" s="295" t="str">
        <f t="shared" si="110"/>
        <v/>
      </c>
      <c r="V844" s="296" t="str">
        <f t="shared" si="111"/>
        <v/>
      </c>
      <c r="W844" s="8"/>
      <c r="AR844" s="2" t="str">
        <f t="shared" si="112"/>
        <v/>
      </c>
      <c r="AS844" s="2" t="str">
        <f t="shared" si="107"/>
        <v/>
      </c>
      <c r="AT844" s="2" t="str">
        <f>IF(AR844="","",IF(AND(H844&gt;='Intersection Mileposts'!$F$5,H844&lt;='Intersection Mileposts'!$G$5),"Y",IF(AND(H844&gt;='Intersection Mileposts'!$F$6,H844&lt;='Intersection Mileposts'!$G$6),"Y",IF(AND(H844&gt;='Intersection Mileposts'!$F$7,H844&lt;='Intersection Mileposts'!$G$7),"Y",IF(AND(H844&gt;='Intersection Mileposts'!$F$8,H844&lt;='Intersection Mileposts'!$G$8),"Y",IF(AND(H844&gt;='Intersection Mileposts'!$F$9,H844&lt;='Intersection Mileposts'!$G$9),"Y",IF(AND(H844&gt;='Intersection Mileposts'!$F$10,H844&lt;='Intersection Mileposts'!$G$10),"Y",IF(AND(H844&gt;='Intersection Mileposts'!$F$11,H844&lt;='Intersection Mileposts'!$G$11),"Y",IF(AND(H844&gt;='Intersection Mileposts'!$F$12,H844&lt;='Intersection Mileposts'!$G$12),"Y",IF(AND(H844&gt;='Intersection Mileposts'!$F$13,H844&lt;='Intersection Mileposts'!$G$13),"Y",IF(AND(H844&gt;='Intersection Mileposts'!$F$14,H844&lt;='Intersection Mileposts'!$G$14),"Y",IF(AND(H844&gt;='Intersection Mileposts'!$F$15,H844&lt;='Intersection Mileposts'!$G$15),"Y",IF(AND(H844&gt;='Intersection Mileposts'!$F$16,H844&lt;='Intersection Mileposts'!$G$16),"Y",IF(AND(H844&gt;='Intersection Mileposts'!$F$17,H844&lt;='Intersection Mileposts'!$G$17),"Y",IF(AND(H844&gt;='Intersection Mileposts'!$F$18,H844&lt;='Intersection Mileposts'!$G$18),"Y",IF(AND(H844&gt;='Intersection Mileposts'!$F$19,H844&lt;='Intersection Mileposts'!$G$19),"Y",IF(AND(H844&gt;='Intersection Mileposts'!$F$20,H844&lt;='Intersection Mileposts'!$G$20),"Y",IF(AND(H844&gt;='Intersection Mileposts'!$F$21,H844&lt;='Intersection Mileposts'!$G$21),"Y",IF(AND(H844&gt;='Intersection Mileposts'!$F$22,H844&lt;='Intersection Mileposts'!$G$22),"Y",IF(AND(H844&gt;='Intersection Mileposts'!$F$23,H844&lt;='Intersection Mileposts'!$G$23),"Y",IF(AND(H844&gt;='Intersection Mileposts'!$F$24,H844&lt;='Intersection Mileposts'!$G$24),"Y",IF(AND(H844&gt;='Intersection Mileposts'!$F$25,H844&lt;='Intersection Mileposts'!$G$25),"Y",IF(AND(H844&gt;='Intersection Mileposts'!$F$26,H844&lt;='Intersection Mileposts'!$G$26),"Y",IF(AND(H844&gt;='Intersection Mileposts'!$F$27,H844&lt;='Intersection Mileposts'!$G$27),"Y",IF(AND(H844&gt;='Intersection Mileposts'!$F$28,H844&lt;='Intersection Mileposts'!$G$28),"Y",IF(AND(H844&gt;='Intersection Mileposts'!$F$29,H844&lt;='Intersection Mileposts'!$G$29),"Y", IF(AND(H844&gt;='Intersection Mileposts'!$F$30,H844&lt;='Intersection Mileposts'!$G$30),"Y",IF(AND(H844&gt;='Intersection Mileposts'!$F$31,H844&lt;='Intersection Mileposts'!$G$31),"Y",IF(AND(H844&gt;='Intersection Mileposts'!$F$32,H844&lt;='Intersection Mileposts'!$G$32),"Y",IF(AND(H844&gt;='Intersection Mileposts'!$F$33,H844&lt;='Intersection Mileposts'!$G$33),"Y",IF(AND(H844&gt;='Intersection Mileposts'!$F$34,H844&lt;='Intersection Mileposts'!$G$34),"Y",IF(AND(H844&gt;='Intersection Mileposts'!$F$35,H844&lt;='Intersection Mileposts'!$G$35),"Y",IF(AND(H844&gt;='Intersection Mileposts'!$F$36,H844&lt;='Intersection Mileposts'!$G$36),"Y",IF(AND(H844&gt;='Intersection Mileposts'!$F$37,H844&lt;='Intersection Mileposts'!$G$37),"Y",IF(AND(H844&gt;='Intersection Mileposts'!$F$38,H844&lt;='Intersection Mileposts'!$G$38),"Y",IF(AND(H844&gt;='Intersection Mileposts'!$F$39,H844&lt;='Intersection Mileposts'!$G$39),"Y","N"))))))))))))))))))))))))))))))))))))</f>
        <v/>
      </c>
    </row>
    <row r="845" spans="1:46" x14ac:dyDescent="0.35">
      <c r="A845" s="271"/>
      <c r="B845" s="269"/>
      <c r="C845" s="270"/>
      <c r="D845" s="270"/>
      <c r="E845" s="270"/>
      <c r="F845" s="270"/>
      <c r="G845" s="272"/>
      <c r="H845" s="273"/>
      <c r="I845" s="271"/>
      <c r="J845" s="268"/>
      <c r="K845" s="268"/>
      <c r="L845" s="274"/>
      <c r="M845" s="275"/>
      <c r="N845" s="276"/>
      <c r="P845" s="291" t="str">
        <f>IF(R845 = "", "", COUNT($R$4:R845))</f>
        <v/>
      </c>
      <c r="Q845" s="291" t="str">
        <f t="shared" si="105"/>
        <v/>
      </c>
      <c r="R845" s="292" t="str">
        <f t="shared" si="106"/>
        <v/>
      </c>
      <c r="S845" s="293" t="str">
        <f t="shared" si="108"/>
        <v/>
      </c>
      <c r="T845" s="294" t="str">
        <f t="shared" si="109"/>
        <v/>
      </c>
      <c r="U845" s="295" t="str">
        <f t="shared" si="110"/>
        <v/>
      </c>
      <c r="V845" s="296" t="str">
        <f t="shared" si="111"/>
        <v/>
      </c>
      <c r="W845" s="8"/>
      <c r="AR845" s="2" t="str">
        <f t="shared" si="112"/>
        <v/>
      </c>
      <c r="AS845" s="2" t="str">
        <f t="shared" si="107"/>
        <v/>
      </c>
      <c r="AT845" s="2" t="str">
        <f>IF(AR845="","",IF(AND(H845&gt;='Intersection Mileposts'!$F$5,H845&lt;='Intersection Mileposts'!$G$5),"Y",IF(AND(H845&gt;='Intersection Mileposts'!$F$6,H845&lt;='Intersection Mileposts'!$G$6),"Y",IF(AND(H845&gt;='Intersection Mileposts'!$F$7,H845&lt;='Intersection Mileposts'!$G$7),"Y",IF(AND(H845&gt;='Intersection Mileposts'!$F$8,H845&lt;='Intersection Mileposts'!$G$8),"Y",IF(AND(H845&gt;='Intersection Mileposts'!$F$9,H845&lt;='Intersection Mileposts'!$G$9),"Y",IF(AND(H845&gt;='Intersection Mileposts'!$F$10,H845&lt;='Intersection Mileposts'!$G$10),"Y",IF(AND(H845&gt;='Intersection Mileposts'!$F$11,H845&lt;='Intersection Mileposts'!$G$11),"Y",IF(AND(H845&gt;='Intersection Mileposts'!$F$12,H845&lt;='Intersection Mileposts'!$G$12),"Y",IF(AND(H845&gt;='Intersection Mileposts'!$F$13,H845&lt;='Intersection Mileposts'!$G$13),"Y",IF(AND(H845&gt;='Intersection Mileposts'!$F$14,H845&lt;='Intersection Mileposts'!$G$14),"Y",IF(AND(H845&gt;='Intersection Mileposts'!$F$15,H845&lt;='Intersection Mileposts'!$G$15),"Y",IF(AND(H845&gt;='Intersection Mileposts'!$F$16,H845&lt;='Intersection Mileposts'!$G$16),"Y",IF(AND(H845&gt;='Intersection Mileposts'!$F$17,H845&lt;='Intersection Mileposts'!$G$17),"Y",IF(AND(H845&gt;='Intersection Mileposts'!$F$18,H845&lt;='Intersection Mileposts'!$G$18),"Y",IF(AND(H845&gt;='Intersection Mileposts'!$F$19,H845&lt;='Intersection Mileposts'!$G$19),"Y",IF(AND(H845&gt;='Intersection Mileposts'!$F$20,H845&lt;='Intersection Mileposts'!$G$20),"Y",IF(AND(H845&gt;='Intersection Mileposts'!$F$21,H845&lt;='Intersection Mileposts'!$G$21),"Y",IF(AND(H845&gt;='Intersection Mileposts'!$F$22,H845&lt;='Intersection Mileposts'!$G$22),"Y",IF(AND(H845&gt;='Intersection Mileposts'!$F$23,H845&lt;='Intersection Mileposts'!$G$23),"Y",IF(AND(H845&gt;='Intersection Mileposts'!$F$24,H845&lt;='Intersection Mileposts'!$G$24),"Y",IF(AND(H845&gt;='Intersection Mileposts'!$F$25,H845&lt;='Intersection Mileposts'!$G$25),"Y",IF(AND(H845&gt;='Intersection Mileposts'!$F$26,H845&lt;='Intersection Mileposts'!$G$26),"Y",IF(AND(H845&gt;='Intersection Mileposts'!$F$27,H845&lt;='Intersection Mileposts'!$G$27),"Y",IF(AND(H845&gt;='Intersection Mileposts'!$F$28,H845&lt;='Intersection Mileposts'!$G$28),"Y",IF(AND(H845&gt;='Intersection Mileposts'!$F$29,H845&lt;='Intersection Mileposts'!$G$29),"Y", IF(AND(H845&gt;='Intersection Mileposts'!$F$30,H845&lt;='Intersection Mileposts'!$G$30),"Y",IF(AND(H845&gt;='Intersection Mileposts'!$F$31,H845&lt;='Intersection Mileposts'!$G$31),"Y",IF(AND(H845&gt;='Intersection Mileposts'!$F$32,H845&lt;='Intersection Mileposts'!$G$32),"Y",IF(AND(H845&gt;='Intersection Mileposts'!$F$33,H845&lt;='Intersection Mileposts'!$G$33),"Y",IF(AND(H845&gt;='Intersection Mileposts'!$F$34,H845&lt;='Intersection Mileposts'!$G$34),"Y",IF(AND(H845&gt;='Intersection Mileposts'!$F$35,H845&lt;='Intersection Mileposts'!$G$35),"Y",IF(AND(H845&gt;='Intersection Mileposts'!$F$36,H845&lt;='Intersection Mileposts'!$G$36),"Y",IF(AND(H845&gt;='Intersection Mileposts'!$F$37,H845&lt;='Intersection Mileposts'!$G$37),"Y",IF(AND(H845&gt;='Intersection Mileposts'!$F$38,H845&lt;='Intersection Mileposts'!$G$38),"Y",IF(AND(H845&gt;='Intersection Mileposts'!$F$39,H845&lt;='Intersection Mileposts'!$G$39),"Y","N"))))))))))))))))))))))))))))))))))))</f>
        <v/>
      </c>
    </row>
    <row r="846" spans="1:46" x14ac:dyDescent="0.35">
      <c r="A846" s="271"/>
      <c r="B846" s="269"/>
      <c r="C846" s="270"/>
      <c r="D846" s="270"/>
      <c r="E846" s="270"/>
      <c r="F846" s="270"/>
      <c r="G846" s="272"/>
      <c r="H846" s="273"/>
      <c r="I846" s="271"/>
      <c r="J846" s="268"/>
      <c r="K846" s="268"/>
      <c r="L846" s="274"/>
      <c r="M846" s="275"/>
      <c r="N846" s="276"/>
      <c r="P846" s="291" t="str">
        <f>IF(R846 = "", "", COUNT($R$4:R846))</f>
        <v/>
      </c>
      <c r="Q846" s="291" t="str">
        <f t="shared" si="105"/>
        <v/>
      </c>
      <c r="R846" s="292" t="str">
        <f t="shared" si="106"/>
        <v/>
      </c>
      <c r="S846" s="293" t="str">
        <f t="shared" si="108"/>
        <v/>
      </c>
      <c r="T846" s="294" t="str">
        <f t="shared" si="109"/>
        <v/>
      </c>
      <c r="U846" s="295" t="str">
        <f t="shared" si="110"/>
        <v/>
      </c>
      <c r="V846" s="296" t="str">
        <f t="shared" si="111"/>
        <v/>
      </c>
      <c r="W846" s="8"/>
      <c r="AR846" s="2" t="str">
        <f t="shared" si="112"/>
        <v/>
      </c>
      <c r="AS846" s="2" t="str">
        <f t="shared" si="107"/>
        <v/>
      </c>
      <c r="AT846" s="2" t="str">
        <f>IF(AR846="","",IF(AND(H846&gt;='Intersection Mileposts'!$F$5,H846&lt;='Intersection Mileposts'!$G$5),"Y",IF(AND(H846&gt;='Intersection Mileposts'!$F$6,H846&lt;='Intersection Mileposts'!$G$6),"Y",IF(AND(H846&gt;='Intersection Mileposts'!$F$7,H846&lt;='Intersection Mileposts'!$G$7),"Y",IF(AND(H846&gt;='Intersection Mileposts'!$F$8,H846&lt;='Intersection Mileposts'!$G$8),"Y",IF(AND(H846&gt;='Intersection Mileposts'!$F$9,H846&lt;='Intersection Mileposts'!$G$9),"Y",IF(AND(H846&gt;='Intersection Mileposts'!$F$10,H846&lt;='Intersection Mileposts'!$G$10),"Y",IF(AND(H846&gt;='Intersection Mileposts'!$F$11,H846&lt;='Intersection Mileposts'!$G$11),"Y",IF(AND(H846&gt;='Intersection Mileposts'!$F$12,H846&lt;='Intersection Mileposts'!$G$12),"Y",IF(AND(H846&gt;='Intersection Mileposts'!$F$13,H846&lt;='Intersection Mileposts'!$G$13),"Y",IF(AND(H846&gt;='Intersection Mileposts'!$F$14,H846&lt;='Intersection Mileposts'!$G$14),"Y",IF(AND(H846&gt;='Intersection Mileposts'!$F$15,H846&lt;='Intersection Mileposts'!$G$15),"Y",IF(AND(H846&gt;='Intersection Mileposts'!$F$16,H846&lt;='Intersection Mileposts'!$G$16),"Y",IF(AND(H846&gt;='Intersection Mileposts'!$F$17,H846&lt;='Intersection Mileposts'!$G$17),"Y",IF(AND(H846&gt;='Intersection Mileposts'!$F$18,H846&lt;='Intersection Mileposts'!$G$18),"Y",IF(AND(H846&gt;='Intersection Mileposts'!$F$19,H846&lt;='Intersection Mileposts'!$G$19),"Y",IF(AND(H846&gt;='Intersection Mileposts'!$F$20,H846&lt;='Intersection Mileposts'!$G$20),"Y",IF(AND(H846&gt;='Intersection Mileposts'!$F$21,H846&lt;='Intersection Mileposts'!$G$21),"Y",IF(AND(H846&gt;='Intersection Mileposts'!$F$22,H846&lt;='Intersection Mileposts'!$G$22),"Y",IF(AND(H846&gt;='Intersection Mileposts'!$F$23,H846&lt;='Intersection Mileposts'!$G$23),"Y",IF(AND(H846&gt;='Intersection Mileposts'!$F$24,H846&lt;='Intersection Mileposts'!$G$24),"Y",IF(AND(H846&gt;='Intersection Mileposts'!$F$25,H846&lt;='Intersection Mileposts'!$G$25),"Y",IF(AND(H846&gt;='Intersection Mileposts'!$F$26,H846&lt;='Intersection Mileposts'!$G$26),"Y",IF(AND(H846&gt;='Intersection Mileposts'!$F$27,H846&lt;='Intersection Mileposts'!$G$27),"Y",IF(AND(H846&gt;='Intersection Mileposts'!$F$28,H846&lt;='Intersection Mileposts'!$G$28),"Y",IF(AND(H846&gt;='Intersection Mileposts'!$F$29,H846&lt;='Intersection Mileposts'!$G$29),"Y", IF(AND(H846&gt;='Intersection Mileposts'!$F$30,H846&lt;='Intersection Mileposts'!$G$30),"Y",IF(AND(H846&gt;='Intersection Mileposts'!$F$31,H846&lt;='Intersection Mileposts'!$G$31),"Y",IF(AND(H846&gt;='Intersection Mileposts'!$F$32,H846&lt;='Intersection Mileposts'!$G$32),"Y",IF(AND(H846&gt;='Intersection Mileposts'!$F$33,H846&lt;='Intersection Mileposts'!$G$33),"Y",IF(AND(H846&gt;='Intersection Mileposts'!$F$34,H846&lt;='Intersection Mileposts'!$G$34),"Y",IF(AND(H846&gt;='Intersection Mileposts'!$F$35,H846&lt;='Intersection Mileposts'!$G$35),"Y",IF(AND(H846&gt;='Intersection Mileposts'!$F$36,H846&lt;='Intersection Mileposts'!$G$36),"Y",IF(AND(H846&gt;='Intersection Mileposts'!$F$37,H846&lt;='Intersection Mileposts'!$G$37),"Y",IF(AND(H846&gt;='Intersection Mileposts'!$F$38,H846&lt;='Intersection Mileposts'!$G$38),"Y",IF(AND(H846&gt;='Intersection Mileposts'!$F$39,H846&lt;='Intersection Mileposts'!$G$39),"Y","N"))))))))))))))))))))))))))))))))))))</f>
        <v/>
      </c>
    </row>
    <row r="847" spans="1:46" x14ac:dyDescent="0.35">
      <c r="A847" s="271"/>
      <c r="B847" s="269"/>
      <c r="C847" s="270"/>
      <c r="D847" s="270"/>
      <c r="E847" s="270"/>
      <c r="F847" s="270"/>
      <c r="G847" s="272"/>
      <c r="H847" s="273"/>
      <c r="I847" s="271"/>
      <c r="J847" s="268"/>
      <c r="K847" s="268"/>
      <c r="L847" s="274"/>
      <c r="M847" s="275"/>
      <c r="N847" s="276"/>
      <c r="P847" s="291" t="str">
        <f>IF(R847 = "", "", COUNT($R$4:R847))</f>
        <v/>
      </c>
      <c r="Q847" s="291" t="str">
        <f t="shared" si="105"/>
        <v/>
      </c>
      <c r="R847" s="292" t="str">
        <f t="shared" si="106"/>
        <v/>
      </c>
      <c r="S847" s="293" t="str">
        <f t="shared" si="108"/>
        <v/>
      </c>
      <c r="T847" s="294" t="str">
        <f t="shared" si="109"/>
        <v/>
      </c>
      <c r="U847" s="295" t="str">
        <f t="shared" si="110"/>
        <v/>
      </c>
      <c r="V847" s="296" t="str">
        <f t="shared" si="111"/>
        <v/>
      </c>
      <c r="W847" s="8"/>
      <c r="AR847" s="2" t="str">
        <f t="shared" si="112"/>
        <v/>
      </c>
      <c r="AS847" s="2" t="str">
        <f t="shared" si="107"/>
        <v/>
      </c>
      <c r="AT847" s="2" t="str">
        <f>IF(AR847="","",IF(AND(H847&gt;='Intersection Mileposts'!$F$5,H847&lt;='Intersection Mileposts'!$G$5),"Y",IF(AND(H847&gt;='Intersection Mileposts'!$F$6,H847&lt;='Intersection Mileposts'!$G$6),"Y",IF(AND(H847&gt;='Intersection Mileposts'!$F$7,H847&lt;='Intersection Mileposts'!$G$7),"Y",IF(AND(H847&gt;='Intersection Mileposts'!$F$8,H847&lt;='Intersection Mileposts'!$G$8),"Y",IF(AND(H847&gt;='Intersection Mileposts'!$F$9,H847&lt;='Intersection Mileposts'!$G$9),"Y",IF(AND(H847&gt;='Intersection Mileposts'!$F$10,H847&lt;='Intersection Mileposts'!$G$10),"Y",IF(AND(H847&gt;='Intersection Mileposts'!$F$11,H847&lt;='Intersection Mileposts'!$G$11),"Y",IF(AND(H847&gt;='Intersection Mileposts'!$F$12,H847&lt;='Intersection Mileposts'!$G$12),"Y",IF(AND(H847&gt;='Intersection Mileposts'!$F$13,H847&lt;='Intersection Mileposts'!$G$13),"Y",IF(AND(H847&gt;='Intersection Mileposts'!$F$14,H847&lt;='Intersection Mileposts'!$G$14),"Y",IF(AND(H847&gt;='Intersection Mileposts'!$F$15,H847&lt;='Intersection Mileposts'!$G$15),"Y",IF(AND(H847&gt;='Intersection Mileposts'!$F$16,H847&lt;='Intersection Mileposts'!$G$16),"Y",IF(AND(H847&gt;='Intersection Mileposts'!$F$17,H847&lt;='Intersection Mileposts'!$G$17),"Y",IF(AND(H847&gt;='Intersection Mileposts'!$F$18,H847&lt;='Intersection Mileposts'!$G$18),"Y",IF(AND(H847&gt;='Intersection Mileposts'!$F$19,H847&lt;='Intersection Mileposts'!$G$19),"Y",IF(AND(H847&gt;='Intersection Mileposts'!$F$20,H847&lt;='Intersection Mileposts'!$G$20),"Y",IF(AND(H847&gt;='Intersection Mileposts'!$F$21,H847&lt;='Intersection Mileposts'!$G$21),"Y",IF(AND(H847&gt;='Intersection Mileposts'!$F$22,H847&lt;='Intersection Mileposts'!$G$22),"Y",IF(AND(H847&gt;='Intersection Mileposts'!$F$23,H847&lt;='Intersection Mileposts'!$G$23),"Y",IF(AND(H847&gt;='Intersection Mileposts'!$F$24,H847&lt;='Intersection Mileposts'!$G$24),"Y",IF(AND(H847&gt;='Intersection Mileposts'!$F$25,H847&lt;='Intersection Mileposts'!$G$25),"Y",IF(AND(H847&gt;='Intersection Mileposts'!$F$26,H847&lt;='Intersection Mileposts'!$G$26),"Y",IF(AND(H847&gt;='Intersection Mileposts'!$F$27,H847&lt;='Intersection Mileposts'!$G$27),"Y",IF(AND(H847&gt;='Intersection Mileposts'!$F$28,H847&lt;='Intersection Mileposts'!$G$28),"Y",IF(AND(H847&gt;='Intersection Mileposts'!$F$29,H847&lt;='Intersection Mileposts'!$G$29),"Y", IF(AND(H847&gt;='Intersection Mileposts'!$F$30,H847&lt;='Intersection Mileposts'!$G$30),"Y",IF(AND(H847&gt;='Intersection Mileposts'!$F$31,H847&lt;='Intersection Mileposts'!$G$31),"Y",IF(AND(H847&gt;='Intersection Mileposts'!$F$32,H847&lt;='Intersection Mileposts'!$G$32),"Y",IF(AND(H847&gt;='Intersection Mileposts'!$F$33,H847&lt;='Intersection Mileposts'!$G$33),"Y",IF(AND(H847&gt;='Intersection Mileposts'!$F$34,H847&lt;='Intersection Mileposts'!$G$34),"Y",IF(AND(H847&gt;='Intersection Mileposts'!$F$35,H847&lt;='Intersection Mileposts'!$G$35),"Y",IF(AND(H847&gt;='Intersection Mileposts'!$F$36,H847&lt;='Intersection Mileposts'!$G$36),"Y",IF(AND(H847&gt;='Intersection Mileposts'!$F$37,H847&lt;='Intersection Mileposts'!$G$37),"Y",IF(AND(H847&gt;='Intersection Mileposts'!$F$38,H847&lt;='Intersection Mileposts'!$G$38),"Y",IF(AND(H847&gt;='Intersection Mileposts'!$F$39,H847&lt;='Intersection Mileposts'!$G$39),"Y","N"))))))))))))))))))))))))))))))))))))</f>
        <v/>
      </c>
    </row>
    <row r="848" spans="1:46" x14ac:dyDescent="0.35">
      <c r="A848" s="271"/>
      <c r="B848" s="269"/>
      <c r="C848" s="270"/>
      <c r="D848" s="270"/>
      <c r="E848" s="270"/>
      <c r="F848" s="270"/>
      <c r="G848" s="272"/>
      <c r="H848" s="273"/>
      <c r="I848" s="271"/>
      <c r="J848" s="268"/>
      <c r="K848" s="268"/>
      <c r="L848" s="274"/>
      <c r="M848" s="275"/>
      <c r="N848" s="276"/>
      <c r="P848" s="291" t="str">
        <f>IF(R848 = "", "", COUNT($R$4:R848))</f>
        <v/>
      </c>
      <c r="Q848" s="291" t="str">
        <f t="shared" si="105"/>
        <v/>
      </c>
      <c r="R848" s="292" t="str">
        <f t="shared" si="106"/>
        <v/>
      </c>
      <c r="S848" s="293" t="str">
        <f t="shared" si="108"/>
        <v/>
      </c>
      <c r="T848" s="294" t="str">
        <f t="shared" si="109"/>
        <v/>
      </c>
      <c r="U848" s="295" t="str">
        <f t="shared" si="110"/>
        <v/>
      </c>
      <c r="V848" s="296" t="str">
        <f t="shared" si="111"/>
        <v/>
      </c>
      <c r="W848" s="8"/>
      <c r="AR848" s="2" t="str">
        <f t="shared" si="112"/>
        <v/>
      </c>
      <c r="AS848" s="2" t="str">
        <f t="shared" si="107"/>
        <v/>
      </c>
      <c r="AT848" s="2" t="str">
        <f>IF(AR848="","",IF(AND(H848&gt;='Intersection Mileposts'!$F$5,H848&lt;='Intersection Mileposts'!$G$5),"Y",IF(AND(H848&gt;='Intersection Mileposts'!$F$6,H848&lt;='Intersection Mileposts'!$G$6),"Y",IF(AND(H848&gt;='Intersection Mileposts'!$F$7,H848&lt;='Intersection Mileposts'!$G$7),"Y",IF(AND(H848&gt;='Intersection Mileposts'!$F$8,H848&lt;='Intersection Mileposts'!$G$8),"Y",IF(AND(H848&gt;='Intersection Mileposts'!$F$9,H848&lt;='Intersection Mileposts'!$G$9),"Y",IF(AND(H848&gt;='Intersection Mileposts'!$F$10,H848&lt;='Intersection Mileposts'!$G$10),"Y",IF(AND(H848&gt;='Intersection Mileposts'!$F$11,H848&lt;='Intersection Mileposts'!$G$11),"Y",IF(AND(H848&gt;='Intersection Mileposts'!$F$12,H848&lt;='Intersection Mileposts'!$G$12),"Y",IF(AND(H848&gt;='Intersection Mileposts'!$F$13,H848&lt;='Intersection Mileposts'!$G$13),"Y",IF(AND(H848&gt;='Intersection Mileposts'!$F$14,H848&lt;='Intersection Mileposts'!$G$14),"Y",IF(AND(H848&gt;='Intersection Mileposts'!$F$15,H848&lt;='Intersection Mileposts'!$G$15),"Y",IF(AND(H848&gt;='Intersection Mileposts'!$F$16,H848&lt;='Intersection Mileposts'!$G$16),"Y",IF(AND(H848&gt;='Intersection Mileposts'!$F$17,H848&lt;='Intersection Mileposts'!$G$17),"Y",IF(AND(H848&gt;='Intersection Mileposts'!$F$18,H848&lt;='Intersection Mileposts'!$G$18),"Y",IF(AND(H848&gt;='Intersection Mileposts'!$F$19,H848&lt;='Intersection Mileposts'!$G$19),"Y",IF(AND(H848&gt;='Intersection Mileposts'!$F$20,H848&lt;='Intersection Mileposts'!$G$20),"Y",IF(AND(H848&gt;='Intersection Mileposts'!$F$21,H848&lt;='Intersection Mileposts'!$G$21),"Y",IF(AND(H848&gt;='Intersection Mileposts'!$F$22,H848&lt;='Intersection Mileposts'!$G$22),"Y",IF(AND(H848&gt;='Intersection Mileposts'!$F$23,H848&lt;='Intersection Mileposts'!$G$23),"Y",IF(AND(H848&gt;='Intersection Mileposts'!$F$24,H848&lt;='Intersection Mileposts'!$G$24),"Y",IF(AND(H848&gt;='Intersection Mileposts'!$F$25,H848&lt;='Intersection Mileposts'!$G$25),"Y",IF(AND(H848&gt;='Intersection Mileposts'!$F$26,H848&lt;='Intersection Mileposts'!$G$26),"Y",IF(AND(H848&gt;='Intersection Mileposts'!$F$27,H848&lt;='Intersection Mileposts'!$G$27),"Y",IF(AND(H848&gt;='Intersection Mileposts'!$F$28,H848&lt;='Intersection Mileposts'!$G$28),"Y",IF(AND(H848&gt;='Intersection Mileposts'!$F$29,H848&lt;='Intersection Mileposts'!$G$29),"Y", IF(AND(H848&gt;='Intersection Mileposts'!$F$30,H848&lt;='Intersection Mileposts'!$G$30),"Y",IF(AND(H848&gt;='Intersection Mileposts'!$F$31,H848&lt;='Intersection Mileposts'!$G$31),"Y",IF(AND(H848&gt;='Intersection Mileposts'!$F$32,H848&lt;='Intersection Mileposts'!$G$32),"Y",IF(AND(H848&gt;='Intersection Mileposts'!$F$33,H848&lt;='Intersection Mileposts'!$G$33),"Y",IF(AND(H848&gt;='Intersection Mileposts'!$F$34,H848&lt;='Intersection Mileposts'!$G$34),"Y",IF(AND(H848&gt;='Intersection Mileposts'!$F$35,H848&lt;='Intersection Mileposts'!$G$35),"Y",IF(AND(H848&gt;='Intersection Mileposts'!$F$36,H848&lt;='Intersection Mileposts'!$G$36),"Y",IF(AND(H848&gt;='Intersection Mileposts'!$F$37,H848&lt;='Intersection Mileposts'!$G$37),"Y",IF(AND(H848&gt;='Intersection Mileposts'!$F$38,H848&lt;='Intersection Mileposts'!$G$38),"Y",IF(AND(H848&gt;='Intersection Mileposts'!$F$39,H848&lt;='Intersection Mileposts'!$G$39),"Y","N"))))))))))))))))))))))))))))))))))))</f>
        <v/>
      </c>
    </row>
    <row r="849" spans="1:46" x14ac:dyDescent="0.35">
      <c r="A849" s="271"/>
      <c r="B849" s="269"/>
      <c r="C849" s="270"/>
      <c r="D849" s="270"/>
      <c r="E849" s="270"/>
      <c r="F849" s="270"/>
      <c r="G849" s="272"/>
      <c r="H849" s="273"/>
      <c r="I849" s="271"/>
      <c r="J849" s="268"/>
      <c r="K849" s="268"/>
      <c r="L849" s="274"/>
      <c r="M849" s="275"/>
      <c r="N849" s="276"/>
      <c r="P849" s="291" t="str">
        <f>IF(R849 = "", "", COUNT($R$4:R849))</f>
        <v/>
      </c>
      <c r="Q849" s="291" t="str">
        <f t="shared" si="105"/>
        <v/>
      </c>
      <c r="R849" s="292" t="str">
        <f t="shared" si="106"/>
        <v/>
      </c>
      <c r="S849" s="293" t="str">
        <f t="shared" si="108"/>
        <v/>
      </c>
      <c r="T849" s="294" t="str">
        <f t="shared" si="109"/>
        <v/>
      </c>
      <c r="U849" s="295" t="str">
        <f t="shared" si="110"/>
        <v/>
      </c>
      <c r="V849" s="296" t="str">
        <f t="shared" si="111"/>
        <v/>
      </c>
      <c r="W849" s="8"/>
      <c r="AR849" s="2" t="str">
        <f t="shared" si="112"/>
        <v/>
      </c>
      <c r="AS849" s="2" t="str">
        <f t="shared" si="107"/>
        <v/>
      </c>
      <c r="AT849" s="2" t="str">
        <f>IF(AR849="","",IF(AND(H849&gt;='Intersection Mileposts'!$F$5,H849&lt;='Intersection Mileposts'!$G$5),"Y",IF(AND(H849&gt;='Intersection Mileposts'!$F$6,H849&lt;='Intersection Mileposts'!$G$6),"Y",IF(AND(H849&gt;='Intersection Mileposts'!$F$7,H849&lt;='Intersection Mileposts'!$G$7),"Y",IF(AND(H849&gt;='Intersection Mileposts'!$F$8,H849&lt;='Intersection Mileposts'!$G$8),"Y",IF(AND(H849&gt;='Intersection Mileposts'!$F$9,H849&lt;='Intersection Mileposts'!$G$9),"Y",IF(AND(H849&gt;='Intersection Mileposts'!$F$10,H849&lt;='Intersection Mileposts'!$G$10),"Y",IF(AND(H849&gt;='Intersection Mileposts'!$F$11,H849&lt;='Intersection Mileposts'!$G$11),"Y",IF(AND(H849&gt;='Intersection Mileposts'!$F$12,H849&lt;='Intersection Mileposts'!$G$12),"Y",IF(AND(H849&gt;='Intersection Mileposts'!$F$13,H849&lt;='Intersection Mileposts'!$G$13),"Y",IF(AND(H849&gt;='Intersection Mileposts'!$F$14,H849&lt;='Intersection Mileposts'!$G$14),"Y",IF(AND(H849&gt;='Intersection Mileposts'!$F$15,H849&lt;='Intersection Mileposts'!$G$15),"Y",IF(AND(H849&gt;='Intersection Mileposts'!$F$16,H849&lt;='Intersection Mileposts'!$G$16),"Y",IF(AND(H849&gt;='Intersection Mileposts'!$F$17,H849&lt;='Intersection Mileposts'!$G$17),"Y",IF(AND(H849&gt;='Intersection Mileposts'!$F$18,H849&lt;='Intersection Mileposts'!$G$18),"Y",IF(AND(H849&gt;='Intersection Mileposts'!$F$19,H849&lt;='Intersection Mileposts'!$G$19),"Y",IF(AND(H849&gt;='Intersection Mileposts'!$F$20,H849&lt;='Intersection Mileposts'!$G$20),"Y",IF(AND(H849&gt;='Intersection Mileposts'!$F$21,H849&lt;='Intersection Mileposts'!$G$21),"Y",IF(AND(H849&gt;='Intersection Mileposts'!$F$22,H849&lt;='Intersection Mileposts'!$G$22),"Y",IF(AND(H849&gt;='Intersection Mileposts'!$F$23,H849&lt;='Intersection Mileposts'!$G$23),"Y",IF(AND(H849&gt;='Intersection Mileposts'!$F$24,H849&lt;='Intersection Mileposts'!$G$24),"Y",IF(AND(H849&gt;='Intersection Mileposts'!$F$25,H849&lt;='Intersection Mileposts'!$G$25),"Y",IF(AND(H849&gt;='Intersection Mileposts'!$F$26,H849&lt;='Intersection Mileposts'!$G$26),"Y",IF(AND(H849&gt;='Intersection Mileposts'!$F$27,H849&lt;='Intersection Mileposts'!$G$27),"Y",IF(AND(H849&gt;='Intersection Mileposts'!$F$28,H849&lt;='Intersection Mileposts'!$G$28),"Y",IF(AND(H849&gt;='Intersection Mileposts'!$F$29,H849&lt;='Intersection Mileposts'!$G$29),"Y", IF(AND(H849&gt;='Intersection Mileposts'!$F$30,H849&lt;='Intersection Mileposts'!$G$30),"Y",IF(AND(H849&gt;='Intersection Mileposts'!$F$31,H849&lt;='Intersection Mileposts'!$G$31),"Y",IF(AND(H849&gt;='Intersection Mileposts'!$F$32,H849&lt;='Intersection Mileposts'!$G$32),"Y",IF(AND(H849&gt;='Intersection Mileposts'!$F$33,H849&lt;='Intersection Mileposts'!$G$33),"Y",IF(AND(H849&gt;='Intersection Mileposts'!$F$34,H849&lt;='Intersection Mileposts'!$G$34),"Y",IF(AND(H849&gt;='Intersection Mileposts'!$F$35,H849&lt;='Intersection Mileposts'!$G$35),"Y",IF(AND(H849&gt;='Intersection Mileposts'!$F$36,H849&lt;='Intersection Mileposts'!$G$36),"Y",IF(AND(H849&gt;='Intersection Mileposts'!$F$37,H849&lt;='Intersection Mileposts'!$G$37),"Y",IF(AND(H849&gt;='Intersection Mileposts'!$F$38,H849&lt;='Intersection Mileposts'!$G$38),"Y",IF(AND(H849&gt;='Intersection Mileposts'!$F$39,H849&lt;='Intersection Mileposts'!$G$39),"Y","N"))))))))))))))))))))))))))))))))))))</f>
        <v/>
      </c>
    </row>
    <row r="850" spans="1:46" x14ac:dyDescent="0.35">
      <c r="A850" s="271"/>
      <c r="B850" s="269"/>
      <c r="C850" s="270"/>
      <c r="D850" s="270"/>
      <c r="E850" s="270"/>
      <c r="F850" s="270"/>
      <c r="G850" s="272"/>
      <c r="H850" s="273"/>
      <c r="I850" s="271"/>
      <c r="J850" s="268"/>
      <c r="K850" s="268"/>
      <c r="L850" s="274"/>
      <c r="M850" s="275"/>
      <c r="N850" s="276"/>
      <c r="P850" s="291" t="str">
        <f>IF(R850 = "", "", COUNT($R$4:R850))</f>
        <v/>
      </c>
      <c r="Q850" s="291" t="str">
        <f t="shared" si="105"/>
        <v/>
      </c>
      <c r="R850" s="292" t="str">
        <f t="shared" si="106"/>
        <v/>
      </c>
      <c r="S850" s="293" t="str">
        <f t="shared" si="108"/>
        <v/>
      </c>
      <c r="T850" s="294" t="str">
        <f t="shared" si="109"/>
        <v/>
      </c>
      <c r="U850" s="295" t="str">
        <f t="shared" si="110"/>
        <v/>
      </c>
      <c r="V850" s="296" t="str">
        <f t="shared" si="111"/>
        <v/>
      </c>
      <c r="W850" s="8"/>
      <c r="AR850" s="2" t="str">
        <f t="shared" si="112"/>
        <v/>
      </c>
      <c r="AS850" s="2" t="str">
        <f t="shared" si="107"/>
        <v/>
      </c>
      <c r="AT850" s="2" t="str">
        <f>IF(AR850="","",IF(AND(H850&gt;='Intersection Mileposts'!$F$5,H850&lt;='Intersection Mileposts'!$G$5),"Y",IF(AND(H850&gt;='Intersection Mileposts'!$F$6,H850&lt;='Intersection Mileposts'!$G$6),"Y",IF(AND(H850&gt;='Intersection Mileposts'!$F$7,H850&lt;='Intersection Mileposts'!$G$7),"Y",IF(AND(H850&gt;='Intersection Mileposts'!$F$8,H850&lt;='Intersection Mileposts'!$G$8),"Y",IF(AND(H850&gt;='Intersection Mileposts'!$F$9,H850&lt;='Intersection Mileposts'!$G$9),"Y",IF(AND(H850&gt;='Intersection Mileposts'!$F$10,H850&lt;='Intersection Mileposts'!$G$10),"Y",IF(AND(H850&gt;='Intersection Mileposts'!$F$11,H850&lt;='Intersection Mileposts'!$G$11),"Y",IF(AND(H850&gt;='Intersection Mileposts'!$F$12,H850&lt;='Intersection Mileposts'!$G$12),"Y",IF(AND(H850&gt;='Intersection Mileposts'!$F$13,H850&lt;='Intersection Mileposts'!$G$13),"Y",IF(AND(H850&gt;='Intersection Mileposts'!$F$14,H850&lt;='Intersection Mileposts'!$G$14),"Y",IF(AND(H850&gt;='Intersection Mileposts'!$F$15,H850&lt;='Intersection Mileposts'!$G$15),"Y",IF(AND(H850&gt;='Intersection Mileposts'!$F$16,H850&lt;='Intersection Mileposts'!$G$16),"Y",IF(AND(H850&gt;='Intersection Mileposts'!$F$17,H850&lt;='Intersection Mileposts'!$G$17),"Y",IF(AND(H850&gt;='Intersection Mileposts'!$F$18,H850&lt;='Intersection Mileposts'!$G$18),"Y",IF(AND(H850&gt;='Intersection Mileposts'!$F$19,H850&lt;='Intersection Mileposts'!$G$19),"Y",IF(AND(H850&gt;='Intersection Mileposts'!$F$20,H850&lt;='Intersection Mileposts'!$G$20),"Y",IF(AND(H850&gt;='Intersection Mileposts'!$F$21,H850&lt;='Intersection Mileposts'!$G$21),"Y",IF(AND(H850&gt;='Intersection Mileposts'!$F$22,H850&lt;='Intersection Mileposts'!$G$22),"Y",IF(AND(H850&gt;='Intersection Mileposts'!$F$23,H850&lt;='Intersection Mileposts'!$G$23),"Y",IF(AND(H850&gt;='Intersection Mileposts'!$F$24,H850&lt;='Intersection Mileposts'!$G$24),"Y",IF(AND(H850&gt;='Intersection Mileposts'!$F$25,H850&lt;='Intersection Mileposts'!$G$25),"Y",IF(AND(H850&gt;='Intersection Mileposts'!$F$26,H850&lt;='Intersection Mileposts'!$G$26),"Y",IF(AND(H850&gt;='Intersection Mileposts'!$F$27,H850&lt;='Intersection Mileposts'!$G$27),"Y",IF(AND(H850&gt;='Intersection Mileposts'!$F$28,H850&lt;='Intersection Mileposts'!$G$28),"Y",IF(AND(H850&gt;='Intersection Mileposts'!$F$29,H850&lt;='Intersection Mileposts'!$G$29),"Y", IF(AND(H850&gt;='Intersection Mileposts'!$F$30,H850&lt;='Intersection Mileposts'!$G$30),"Y",IF(AND(H850&gt;='Intersection Mileposts'!$F$31,H850&lt;='Intersection Mileposts'!$G$31),"Y",IF(AND(H850&gt;='Intersection Mileposts'!$F$32,H850&lt;='Intersection Mileposts'!$G$32),"Y",IF(AND(H850&gt;='Intersection Mileposts'!$F$33,H850&lt;='Intersection Mileposts'!$G$33),"Y",IF(AND(H850&gt;='Intersection Mileposts'!$F$34,H850&lt;='Intersection Mileposts'!$G$34),"Y",IF(AND(H850&gt;='Intersection Mileposts'!$F$35,H850&lt;='Intersection Mileposts'!$G$35),"Y",IF(AND(H850&gt;='Intersection Mileposts'!$F$36,H850&lt;='Intersection Mileposts'!$G$36),"Y",IF(AND(H850&gt;='Intersection Mileposts'!$F$37,H850&lt;='Intersection Mileposts'!$G$37),"Y",IF(AND(H850&gt;='Intersection Mileposts'!$F$38,H850&lt;='Intersection Mileposts'!$G$38),"Y",IF(AND(H850&gt;='Intersection Mileposts'!$F$39,H850&lt;='Intersection Mileposts'!$G$39),"Y","N"))))))))))))))))))))))))))))))))))))</f>
        <v/>
      </c>
    </row>
    <row r="851" spans="1:46" x14ac:dyDescent="0.35">
      <c r="A851" s="271"/>
      <c r="B851" s="269"/>
      <c r="C851" s="270"/>
      <c r="D851" s="270"/>
      <c r="E851" s="270"/>
      <c r="F851" s="270"/>
      <c r="G851" s="272"/>
      <c r="H851" s="273"/>
      <c r="I851" s="271"/>
      <c r="J851" s="268"/>
      <c r="K851" s="268"/>
      <c r="L851" s="274"/>
      <c r="M851" s="275"/>
      <c r="N851" s="276"/>
      <c r="P851" s="291" t="str">
        <f>IF(R851 = "", "", COUNT($R$4:R851))</f>
        <v/>
      </c>
      <c r="Q851" s="291" t="str">
        <f t="shared" si="105"/>
        <v/>
      </c>
      <c r="R851" s="292" t="str">
        <f t="shared" si="106"/>
        <v/>
      </c>
      <c r="S851" s="293" t="str">
        <f t="shared" si="108"/>
        <v/>
      </c>
      <c r="T851" s="294" t="str">
        <f t="shared" si="109"/>
        <v/>
      </c>
      <c r="U851" s="295" t="str">
        <f t="shared" si="110"/>
        <v/>
      </c>
      <c r="V851" s="296" t="str">
        <f t="shared" si="111"/>
        <v/>
      </c>
      <c r="W851" s="8"/>
      <c r="AR851" s="2" t="str">
        <f t="shared" si="112"/>
        <v/>
      </c>
      <c r="AS851" s="2" t="str">
        <f t="shared" si="107"/>
        <v/>
      </c>
      <c r="AT851" s="2" t="str">
        <f>IF(AR851="","",IF(AND(H851&gt;='Intersection Mileposts'!$F$5,H851&lt;='Intersection Mileposts'!$G$5),"Y",IF(AND(H851&gt;='Intersection Mileposts'!$F$6,H851&lt;='Intersection Mileposts'!$G$6),"Y",IF(AND(H851&gt;='Intersection Mileposts'!$F$7,H851&lt;='Intersection Mileposts'!$G$7),"Y",IF(AND(H851&gt;='Intersection Mileposts'!$F$8,H851&lt;='Intersection Mileposts'!$G$8),"Y",IF(AND(H851&gt;='Intersection Mileposts'!$F$9,H851&lt;='Intersection Mileposts'!$G$9),"Y",IF(AND(H851&gt;='Intersection Mileposts'!$F$10,H851&lt;='Intersection Mileposts'!$G$10),"Y",IF(AND(H851&gt;='Intersection Mileposts'!$F$11,H851&lt;='Intersection Mileposts'!$G$11),"Y",IF(AND(H851&gt;='Intersection Mileposts'!$F$12,H851&lt;='Intersection Mileposts'!$G$12),"Y",IF(AND(H851&gt;='Intersection Mileposts'!$F$13,H851&lt;='Intersection Mileposts'!$G$13),"Y",IF(AND(H851&gt;='Intersection Mileposts'!$F$14,H851&lt;='Intersection Mileposts'!$G$14),"Y",IF(AND(H851&gt;='Intersection Mileposts'!$F$15,H851&lt;='Intersection Mileposts'!$G$15),"Y",IF(AND(H851&gt;='Intersection Mileposts'!$F$16,H851&lt;='Intersection Mileposts'!$G$16),"Y",IF(AND(H851&gt;='Intersection Mileposts'!$F$17,H851&lt;='Intersection Mileposts'!$G$17),"Y",IF(AND(H851&gt;='Intersection Mileposts'!$F$18,H851&lt;='Intersection Mileposts'!$G$18),"Y",IF(AND(H851&gt;='Intersection Mileposts'!$F$19,H851&lt;='Intersection Mileposts'!$G$19),"Y",IF(AND(H851&gt;='Intersection Mileposts'!$F$20,H851&lt;='Intersection Mileposts'!$G$20),"Y",IF(AND(H851&gt;='Intersection Mileposts'!$F$21,H851&lt;='Intersection Mileposts'!$G$21),"Y",IF(AND(H851&gt;='Intersection Mileposts'!$F$22,H851&lt;='Intersection Mileposts'!$G$22),"Y",IF(AND(H851&gt;='Intersection Mileposts'!$F$23,H851&lt;='Intersection Mileposts'!$G$23),"Y",IF(AND(H851&gt;='Intersection Mileposts'!$F$24,H851&lt;='Intersection Mileposts'!$G$24),"Y",IF(AND(H851&gt;='Intersection Mileposts'!$F$25,H851&lt;='Intersection Mileposts'!$G$25),"Y",IF(AND(H851&gt;='Intersection Mileposts'!$F$26,H851&lt;='Intersection Mileposts'!$G$26),"Y",IF(AND(H851&gt;='Intersection Mileposts'!$F$27,H851&lt;='Intersection Mileposts'!$G$27),"Y",IF(AND(H851&gt;='Intersection Mileposts'!$F$28,H851&lt;='Intersection Mileposts'!$G$28),"Y",IF(AND(H851&gt;='Intersection Mileposts'!$F$29,H851&lt;='Intersection Mileposts'!$G$29),"Y", IF(AND(H851&gt;='Intersection Mileposts'!$F$30,H851&lt;='Intersection Mileposts'!$G$30),"Y",IF(AND(H851&gt;='Intersection Mileposts'!$F$31,H851&lt;='Intersection Mileposts'!$G$31),"Y",IF(AND(H851&gt;='Intersection Mileposts'!$F$32,H851&lt;='Intersection Mileposts'!$G$32),"Y",IF(AND(H851&gt;='Intersection Mileposts'!$F$33,H851&lt;='Intersection Mileposts'!$G$33),"Y",IF(AND(H851&gt;='Intersection Mileposts'!$F$34,H851&lt;='Intersection Mileposts'!$G$34),"Y",IF(AND(H851&gt;='Intersection Mileposts'!$F$35,H851&lt;='Intersection Mileposts'!$G$35),"Y",IF(AND(H851&gt;='Intersection Mileposts'!$F$36,H851&lt;='Intersection Mileposts'!$G$36),"Y",IF(AND(H851&gt;='Intersection Mileposts'!$F$37,H851&lt;='Intersection Mileposts'!$G$37),"Y",IF(AND(H851&gt;='Intersection Mileposts'!$F$38,H851&lt;='Intersection Mileposts'!$G$38),"Y",IF(AND(H851&gt;='Intersection Mileposts'!$F$39,H851&lt;='Intersection Mileposts'!$G$39),"Y","N"))))))))))))))))))))))))))))))))))))</f>
        <v/>
      </c>
    </row>
    <row r="852" spans="1:46" x14ac:dyDescent="0.35">
      <c r="A852" s="271"/>
      <c r="B852" s="269"/>
      <c r="C852" s="270"/>
      <c r="D852" s="270"/>
      <c r="E852" s="270"/>
      <c r="F852" s="270"/>
      <c r="G852" s="272"/>
      <c r="H852" s="273"/>
      <c r="I852" s="271"/>
      <c r="J852" s="268"/>
      <c r="K852" s="268"/>
      <c r="L852" s="274"/>
      <c r="M852" s="275"/>
      <c r="N852" s="276"/>
      <c r="P852" s="291" t="str">
        <f>IF(R852 = "", "", COUNT($R$4:R852))</f>
        <v/>
      </c>
      <c r="Q852" s="291" t="str">
        <f t="shared" si="105"/>
        <v/>
      </c>
      <c r="R852" s="292" t="str">
        <f t="shared" si="106"/>
        <v/>
      </c>
      <c r="S852" s="293" t="str">
        <f t="shared" si="108"/>
        <v/>
      </c>
      <c r="T852" s="294" t="str">
        <f t="shared" si="109"/>
        <v/>
      </c>
      <c r="U852" s="295" t="str">
        <f t="shared" si="110"/>
        <v/>
      </c>
      <c r="V852" s="296" t="str">
        <f t="shared" si="111"/>
        <v/>
      </c>
      <c r="W852" s="8"/>
      <c r="AR852" s="2" t="str">
        <f t="shared" si="112"/>
        <v/>
      </c>
      <c r="AS852" s="2" t="str">
        <f t="shared" si="107"/>
        <v/>
      </c>
      <c r="AT852" s="2" t="str">
        <f>IF(AR852="","",IF(AND(H852&gt;='Intersection Mileposts'!$F$5,H852&lt;='Intersection Mileposts'!$G$5),"Y",IF(AND(H852&gt;='Intersection Mileposts'!$F$6,H852&lt;='Intersection Mileposts'!$G$6),"Y",IF(AND(H852&gt;='Intersection Mileposts'!$F$7,H852&lt;='Intersection Mileposts'!$G$7),"Y",IF(AND(H852&gt;='Intersection Mileposts'!$F$8,H852&lt;='Intersection Mileposts'!$G$8),"Y",IF(AND(H852&gt;='Intersection Mileposts'!$F$9,H852&lt;='Intersection Mileposts'!$G$9),"Y",IF(AND(H852&gt;='Intersection Mileposts'!$F$10,H852&lt;='Intersection Mileposts'!$G$10),"Y",IF(AND(H852&gt;='Intersection Mileposts'!$F$11,H852&lt;='Intersection Mileposts'!$G$11),"Y",IF(AND(H852&gt;='Intersection Mileposts'!$F$12,H852&lt;='Intersection Mileposts'!$G$12),"Y",IF(AND(H852&gt;='Intersection Mileposts'!$F$13,H852&lt;='Intersection Mileposts'!$G$13),"Y",IF(AND(H852&gt;='Intersection Mileposts'!$F$14,H852&lt;='Intersection Mileposts'!$G$14),"Y",IF(AND(H852&gt;='Intersection Mileposts'!$F$15,H852&lt;='Intersection Mileposts'!$G$15),"Y",IF(AND(H852&gt;='Intersection Mileposts'!$F$16,H852&lt;='Intersection Mileposts'!$G$16),"Y",IF(AND(H852&gt;='Intersection Mileposts'!$F$17,H852&lt;='Intersection Mileposts'!$G$17),"Y",IF(AND(H852&gt;='Intersection Mileposts'!$F$18,H852&lt;='Intersection Mileposts'!$G$18),"Y",IF(AND(H852&gt;='Intersection Mileposts'!$F$19,H852&lt;='Intersection Mileposts'!$G$19),"Y",IF(AND(H852&gt;='Intersection Mileposts'!$F$20,H852&lt;='Intersection Mileposts'!$G$20),"Y",IF(AND(H852&gt;='Intersection Mileposts'!$F$21,H852&lt;='Intersection Mileposts'!$G$21),"Y",IF(AND(H852&gt;='Intersection Mileposts'!$F$22,H852&lt;='Intersection Mileposts'!$G$22),"Y",IF(AND(H852&gt;='Intersection Mileposts'!$F$23,H852&lt;='Intersection Mileposts'!$G$23),"Y",IF(AND(H852&gt;='Intersection Mileposts'!$F$24,H852&lt;='Intersection Mileposts'!$G$24),"Y",IF(AND(H852&gt;='Intersection Mileposts'!$F$25,H852&lt;='Intersection Mileposts'!$G$25),"Y",IF(AND(H852&gt;='Intersection Mileposts'!$F$26,H852&lt;='Intersection Mileposts'!$G$26),"Y",IF(AND(H852&gt;='Intersection Mileposts'!$F$27,H852&lt;='Intersection Mileposts'!$G$27),"Y",IF(AND(H852&gt;='Intersection Mileposts'!$F$28,H852&lt;='Intersection Mileposts'!$G$28),"Y",IF(AND(H852&gt;='Intersection Mileposts'!$F$29,H852&lt;='Intersection Mileposts'!$G$29),"Y", IF(AND(H852&gt;='Intersection Mileposts'!$F$30,H852&lt;='Intersection Mileposts'!$G$30),"Y",IF(AND(H852&gt;='Intersection Mileposts'!$F$31,H852&lt;='Intersection Mileposts'!$G$31),"Y",IF(AND(H852&gt;='Intersection Mileposts'!$F$32,H852&lt;='Intersection Mileposts'!$G$32),"Y",IF(AND(H852&gt;='Intersection Mileposts'!$F$33,H852&lt;='Intersection Mileposts'!$G$33),"Y",IF(AND(H852&gt;='Intersection Mileposts'!$F$34,H852&lt;='Intersection Mileposts'!$G$34),"Y",IF(AND(H852&gt;='Intersection Mileposts'!$F$35,H852&lt;='Intersection Mileposts'!$G$35),"Y",IF(AND(H852&gt;='Intersection Mileposts'!$F$36,H852&lt;='Intersection Mileposts'!$G$36),"Y",IF(AND(H852&gt;='Intersection Mileposts'!$F$37,H852&lt;='Intersection Mileposts'!$G$37),"Y",IF(AND(H852&gt;='Intersection Mileposts'!$F$38,H852&lt;='Intersection Mileposts'!$G$38),"Y",IF(AND(H852&gt;='Intersection Mileposts'!$F$39,H852&lt;='Intersection Mileposts'!$G$39),"Y","N"))))))))))))))))))))))))))))))))))))</f>
        <v/>
      </c>
    </row>
    <row r="853" spans="1:46" x14ac:dyDescent="0.35">
      <c r="A853" s="271"/>
      <c r="B853" s="269"/>
      <c r="C853" s="270"/>
      <c r="D853" s="270"/>
      <c r="E853" s="270"/>
      <c r="F853" s="270"/>
      <c r="G853" s="272"/>
      <c r="H853" s="273"/>
      <c r="I853" s="271"/>
      <c r="J853" s="268"/>
      <c r="K853" s="268"/>
      <c r="L853" s="274"/>
      <c r="M853" s="275"/>
      <c r="N853" s="276"/>
      <c r="P853" s="291" t="str">
        <f>IF(R853 = "", "", COUNT($R$4:R853))</f>
        <v/>
      </c>
      <c r="Q853" s="291" t="str">
        <f t="shared" si="105"/>
        <v/>
      </c>
      <c r="R853" s="292" t="str">
        <f t="shared" si="106"/>
        <v/>
      </c>
      <c r="S853" s="293" t="str">
        <f t="shared" si="108"/>
        <v/>
      </c>
      <c r="T853" s="294" t="str">
        <f t="shared" si="109"/>
        <v/>
      </c>
      <c r="U853" s="295" t="str">
        <f t="shared" si="110"/>
        <v/>
      </c>
      <c r="V853" s="296" t="str">
        <f t="shared" si="111"/>
        <v/>
      </c>
      <c r="W853" s="8"/>
      <c r="AR853" s="2" t="str">
        <f t="shared" si="112"/>
        <v/>
      </c>
      <c r="AS853" s="2" t="str">
        <f t="shared" si="107"/>
        <v/>
      </c>
      <c r="AT853" s="2" t="str">
        <f>IF(AR853="","",IF(AND(H853&gt;='Intersection Mileposts'!$F$5,H853&lt;='Intersection Mileposts'!$G$5),"Y",IF(AND(H853&gt;='Intersection Mileposts'!$F$6,H853&lt;='Intersection Mileposts'!$G$6),"Y",IF(AND(H853&gt;='Intersection Mileposts'!$F$7,H853&lt;='Intersection Mileposts'!$G$7),"Y",IF(AND(H853&gt;='Intersection Mileposts'!$F$8,H853&lt;='Intersection Mileposts'!$G$8),"Y",IF(AND(H853&gt;='Intersection Mileposts'!$F$9,H853&lt;='Intersection Mileposts'!$G$9),"Y",IF(AND(H853&gt;='Intersection Mileposts'!$F$10,H853&lt;='Intersection Mileposts'!$G$10),"Y",IF(AND(H853&gt;='Intersection Mileposts'!$F$11,H853&lt;='Intersection Mileposts'!$G$11),"Y",IF(AND(H853&gt;='Intersection Mileposts'!$F$12,H853&lt;='Intersection Mileposts'!$G$12),"Y",IF(AND(H853&gt;='Intersection Mileposts'!$F$13,H853&lt;='Intersection Mileposts'!$G$13),"Y",IF(AND(H853&gt;='Intersection Mileposts'!$F$14,H853&lt;='Intersection Mileposts'!$G$14),"Y",IF(AND(H853&gt;='Intersection Mileposts'!$F$15,H853&lt;='Intersection Mileposts'!$G$15),"Y",IF(AND(H853&gt;='Intersection Mileposts'!$F$16,H853&lt;='Intersection Mileposts'!$G$16),"Y",IF(AND(H853&gt;='Intersection Mileposts'!$F$17,H853&lt;='Intersection Mileposts'!$G$17),"Y",IF(AND(H853&gt;='Intersection Mileposts'!$F$18,H853&lt;='Intersection Mileposts'!$G$18),"Y",IF(AND(H853&gt;='Intersection Mileposts'!$F$19,H853&lt;='Intersection Mileposts'!$G$19),"Y",IF(AND(H853&gt;='Intersection Mileposts'!$F$20,H853&lt;='Intersection Mileposts'!$G$20),"Y",IF(AND(H853&gt;='Intersection Mileposts'!$F$21,H853&lt;='Intersection Mileposts'!$G$21),"Y",IF(AND(H853&gt;='Intersection Mileposts'!$F$22,H853&lt;='Intersection Mileposts'!$G$22),"Y",IF(AND(H853&gt;='Intersection Mileposts'!$F$23,H853&lt;='Intersection Mileposts'!$G$23),"Y",IF(AND(H853&gt;='Intersection Mileposts'!$F$24,H853&lt;='Intersection Mileposts'!$G$24),"Y",IF(AND(H853&gt;='Intersection Mileposts'!$F$25,H853&lt;='Intersection Mileposts'!$G$25),"Y",IF(AND(H853&gt;='Intersection Mileposts'!$F$26,H853&lt;='Intersection Mileposts'!$G$26),"Y",IF(AND(H853&gt;='Intersection Mileposts'!$F$27,H853&lt;='Intersection Mileposts'!$G$27),"Y",IF(AND(H853&gt;='Intersection Mileposts'!$F$28,H853&lt;='Intersection Mileposts'!$G$28),"Y",IF(AND(H853&gt;='Intersection Mileposts'!$F$29,H853&lt;='Intersection Mileposts'!$G$29),"Y", IF(AND(H853&gt;='Intersection Mileposts'!$F$30,H853&lt;='Intersection Mileposts'!$G$30),"Y",IF(AND(H853&gt;='Intersection Mileposts'!$F$31,H853&lt;='Intersection Mileposts'!$G$31),"Y",IF(AND(H853&gt;='Intersection Mileposts'!$F$32,H853&lt;='Intersection Mileposts'!$G$32),"Y",IF(AND(H853&gt;='Intersection Mileposts'!$F$33,H853&lt;='Intersection Mileposts'!$G$33),"Y",IF(AND(H853&gt;='Intersection Mileposts'!$F$34,H853&lt;='Intersection Mileposts'!$G$34),"Y",IF(AND(H853&gt;='Intersection Mileposts'!$F$35,H853&lt;='Intersection Mileposts'!$G$35),"Y",IF(AND(H853&gt;='Intersection Mileposts'!$F$36,H853&lt;='Intersection Mileposts'!$G$36),"Y",IF(AND(H853&gt;='Intersection Mileposts'!$F$37,H853&lt;='Intersection Mileposts'!$G$37),"Y",IF(AND(H853&gt;='Intersection Mileposts'!$F$38,H853&lt;='Intersection Mileposts'!$G$38),"Y",IF(AND(H853&gt;='Intersection Mileposts'!$F$39,H853&lt;='Intersection Mileposts'!$G$39),"Y","N"))))))))))))))))))))))))))))))))))))</f>
        <v/>
      </c>
    </row>
    <row r="854" spans="1:46" x14ac:dyDescent="0.35">
      <c r="A854" s="271"/>
      <c r="B854" s="269"/>
      <c r="C854" s="270"/>
      <c r="D854" s="270"/>
      <c r="E854" s="270"/>
      <c r="F854" s="270"/>
      <c r="G854" s="272"/>
      <c r="H854" s="273"/>
      <c r="I854" s="271"/>
      <c r="J854" s="268"/>
      <c r="K854" s="268"/>
      <c r="L854" s="274"/>
      <c r="M854" s="275"/>
      <c r="N854" s="276"/>
      <c r="P854" s="291" t="str">
        <f>IF(R854 = "", "", COUNT($R$4:R854))</f>
        <v/>
      </c>
      <c r="Q854" s="291" t="str">
        <f t="shared" si="105"/>
        <v/>
      </c>
      <c r="R854" s="292" t="str">
        <f t="shared" si="106"/>
        <v/>
      </c>
      <c r="S854" s="293" t="str">
        <f t="shared" si="108"/>
        <v/>
      </c>
      <c r="T854" s="294" t="str">
        <f t="shared" si="109"/>
        <v/>
      </c>
      <c r="U854" s="295" t="str">
        <f t="shared" si="110"/>
        <v/>
      </c>
      <c r="V854" s="296" t="str">
        <f t="shared" si="111"/>
        <v/>
      </c>
      <c r="W854" s="8"/>
      <c r="AR854" s="2" t="str">
        <f t="shared" si="112"/>
        <v/>
      </c>
      <c r="AS854" s="2" t="str">
        <f t="shared" si="107"/>
        <v/>
      </c>
      <c r="AT854" s="2" t="str">
        <f>IF(AR854="","",IF(AND(H854&gt;='Intersection Mileposts'!$F$5,H854&lt;='Intersection Mileposts'!$G$5),"Y",IF(AND(H854&gt;='Intersection Mileposts'!$F$6,H854&lt;='Intersection Mileposts'!$G$6),"Y",IF(AND(H854&gt;='Intersection Mileposts'!$F$7,H854&lt;='Intersection Mileposts'!$G$7),"Y",IF(AND(H854&gt;='Intersection Mileposts'!$F$8,H854&lt;='Intersection Mileposts'!$G$8),"Y",IF(AND(H854&gt;='Intersection Mileposts'!$F$9,H854&lt;='Intersection Mileposts'!$G$9),"Y",IF(AND(H854&gt;='Intersection Mileposts'!$F$10,H854&lt;='Intersection Mileposts'!$G$10),"Y",IF(AND(H854&gt;='Intersection Mileposts'!$F$11,H854&lt;='Intersection Mileposts'!$G$11),"Y",IF(AND(H854&gt;='Intersection Mileposts'!$F$12,H854&lt;='Intersection Mileposts'!$G$12),"Y",IF(AND(H854&gt;='Intersection Mileposts'!$F$13,H854&lt;='Intersection Mileposts'!$G$13),"Y",IF(AND(H854&gt;='Intersection Mileposts'!$F$14,H854&lt;='Intersection Mileposts'!$G$14),"Y",IF(AND(H854&gt;='Intersection Mileposts'!$F$15,H854&lt;='Intersection Mileposts'!$G$15),"Y",IF(AND(H854&gt;='Intersection Mileposts'!$F$16,H854&lt;='Intersection Mileposts'!$G$16),"Y",IF(AND(H854&gt;='Intersection Mileposts'!$F$17,H854&lt;='Intersection Mileposts'!$G$17),"Y",IF(AND(H854&gt;='Intersection Mileposts'!$F$18,H854&lt;='Intersection Mileposts'!$G$18),"Y",IF(AND(H854&gt;='Intersection Mileposts'!$F$19,H854&lt;='Intersection Mileposts'!$G$19),"Y",IF(AND(H854&gt;='Intersection Mileposts'!$F$20,H854&lt;='Intersection Mileposts'!$G$20),"Y",IF(AND(H854&gt;='Intersection Mileposts'!$F$21,H854&lt;='Intersection Mileposts'!$G$21),"Y",IF(AND(H854&gt;='Intersection Mileposts'!$F$22,H854&lt;='Intersection Mileposts'!$G$22),"Y",IF(AND(H854&gt;='Intersection Mileposts'!$F$23,H854&lt;='Intersection Mileposts'!$G$23),"Y",IF(AND(H854&gt;='Intersection Mileposts'!$F$24,H854&lt;='Intersection Mileposts'!$G$24),"Y",IF(AND(H854&gt;='Intersection Mileposts'!$F$25,H854&lt;='Intersection Mileposts'!$G$25),"Y",IF(AND(H854&gt;='Intersection Mileposts'!$F$26,H854&lt;='Intersection Mileposts'!$G$26),"Y",IF(AND(H854&gt;='Intersection Mileposts'!$F$27,H854&lt;='Intersection Mileposts'!$G$27),"Y",IF(AND(H854&gt;='Intersection Mileposts'!$F$28,H854&lt;='Intersection Mileposts'!$G$28),"Y",IF(AND(H854&gt;='Intersection Mileposts'!$F$29,H854&lt;='Intersection Mileposts'!$G$29),"Y", IF(AND(H854&gt;='Intersection Mileposts'!$F$30,H854&lt;='Intersection Mileposts'!$G$30),"Y",IF(AND(H854&gt;='Intersection Mileposts'!$F$31,H854&lt;='Intersection Mileposts'!$G$31),"Y",IF(AND(H854&gt;='Intersection Mileposts'!$F$32,H854&lt;='Intersection Mileposts'!$G$32),"Y",IF(AND(H854&gt;='Intersection Mileposts'!$F$33,H854&lt;='Intersection Mileposts'!$G$33),"Y",IF(AND(H854&gt;='Intersection Mileposts'!$F$34,H854&lt;='Intersection Mileposts'!$G$34),"Y",IF(AND(H854&gt;='Intersection Mileposts'!$F$35,H854&lt;='Intersection Mileposts'!$G$35),"Y",IF(AND(H854&gt;='Intersection Mileposts'!$F$36,H854&lt;='Intersection Mileposts'!$G$36),"Y",IF(AND(H854&gt;='Intersection Mileposts'!$F$37,H854&lt;='Intersection Mileposts'!$G$37),"Y",IF(AND(H854&gt;='Intersection Mileposts'!$F$38,H854&lt;='Intersection Mileposts'!$G$38),"Y",IF(AND(H854&gt;='Intersection Mileposts'!$F$39,H854&lt;='Intersection Mileposts'!$G$39),"Y","N"))))))))))))))))))))))))))))))))))))</f>
        <v/>
      </c>
    </row>
    <row r="855" spans="1:46" x14ac:dyDescent="0.35">
      <c r="A855" s="271"/>
      <c r="B855" s="269"/>
      <c r="C855" s="270"/>
      <c r="D855" s="270"/>
      <c r="E855" s="270"/>
      <c r="F855" s="270"/>
      <c r="G855" s="272"/>
      <c r="H855" s="273"/>
      <c r="I855" s="271"/>
      <c r="J855" s="268"/>
      <c r="K855" s="268"/>
      <c r="L855" s="274"/>
      <c r="M855" s="275"/>
      <c r="N855" s="276"/>
      <c r="P855" s="291" t="str">
        <f>IF(R855 = "", "", COUNT($R$4:R855))</f>
        <v/>
      </c>
      <c r="Q855" s="291" t="str">
        <f t="shared" si="105"/>
        <v/>
      </c>
      <c r="R855" s="292" t="str">
        <f t="shared" si="106"/>
        <v/>
      </c>
      <c r="S855" s="293" t="str">
        <f t="shared" si="108"/>
        <v/>
      </c>
      <c r="T855" s="294" t="str">
        <f t="shared" si="109"/>
        <v/>
      </c>
      <c r="U855" s="295" t="str">
        <f t="shared" si="110"/>
        <v/>
      </c>
      <c r="V855" s="296" t="str">
        <f t="shared" si="111"/>
        <v/>
      </c>
      <c r="W855" s="8"/>
      <c r="AR855" s="2" t="str">
        <f t="shared" si="112"/>
        <v/>
      </c>
      <c r="AS855" s="2" t="str">
        <f t="shared" si="107"/>
        <v/>
      </c>
      <c r="AT855" s="2" t="str">
        <f>IF(AR855="","",IF(AND(H855&gt;='Intersection Mileposts'!$F$5,H855&lt;='Intersection Mileposts'!$G$5),"Y",IF(AND(H855&gt;='Intersection Mileposts'!$F$6,H855&lt;='Intersection Mileposts'!$G$6),"Y",IF(AND(H855&gt;='Intersection Mileposts'!$F$7,H855&lt;='Intersection Mileposts'!$G$7),"Y",IF(AND(H855&gt;='Intersection Mileposts'!$F$8,H855&lt;='Intersection Mileposts'!$G$8),"Y",IF(AND(H855&gt;='Intersection Mileposts'!$F$9,H855&lt;='Intersection Mileposts'!$G$9),"Y",IF(AND(H855&gt;='Intersection Mileposts'!$F$10,H855&lt;='Intersection Mileposts'!$G$10),"Y",IF(AND(H855&gt;='Intersection Mileposts'!$F$11,H855&lt;='Intersection Mileposts'!$G$11),"Y",IF(AND(H855&gt;='Intersection Mileposts'!$F$12,H855&lt;='Intersection Mileposts'!$G$12),"Y",IF(AND(H855&gt;='Intersection Mileposts'!$F$13,H855&lt;='Intersection Mileposts'!$G$13),"Y",IF(AND(H855&gt;='Intersection Mileposts'!$F$14,H855&lt;='Intersection Mileposts'!$G$14),"Y",IF(AND(H855&gt;='Intersection Mileposts'!$F$15,H855&lt;='Intersection Mileposts'!$G$15),"Y",IF(AND(H855&gt;='Intersection Mileposts'!$F$16,H855&lt;='Intersection Mileposts'!$G$16),"Y",IF(AND(H855&gt;='Intersection Mileposts'!$F$17,H855&lt;='Intersection Mileposts'!$G$17),"Y",IF(AND(H855&gt;='Intersection Mileposts'!$F$18,H855&lt;='Intersection Mileposts'!$G$18),"Y",IF(AND(H855&gt;='Intersection Mileposts'!$F$19,H855&lt;='Intersection Mileposts'!$G$19),"Y",IF(AND(H855&gt;='Intersection Mileposts'!$F$20,H855&lt;='Intersection Mileposts'!$G$20),"Y",IF(AND(H855&gt;='Intersection Mileposts'!$F$21,H855&lt;='Intersection Mileposts'!$G$21),"Y",IF(AND(H855&gt;='Intersection Mileposts'!$F$22,H855&lt;='Intersection Mileposts'!$G$22),"Y",IF(AND(H855&gt;='Intersection Mileposts'!$F$23,H855&lt;='Intersection Mileposts'!$G$23),"Y",IF(AND(H855&gt;='Intersection Mileposts'!$F$24,H855&lt;='Intersection Mileposts'!$G$24),"Y",IF(AND(H855&gt;='Intersection Mileposts'!$F$25,H855&lt;='Intersection Mileposts'!$G$25),"Y",IF(AND(H855&gt;='Intersection Mileposts'!$F$26,H855&lt;='Intersection Mileposts'!$G$26),"Y",IF(AND(H855&gt;='Intersection Mileposts'!$F$27,H855&lt;='Intersection Mileposts'!$G$27),"Y",IF(AND(H855&gt;='Intersection Mileposts'!$F$28,H855&lt;='Intersection Mileposts'!$G$28),"Y",IF(AND(H855&gt;='Intersection Mileposts'!$F$29,H855&lt;='Intersection Mileposts'!$G$29),"Y", IF(AND(H855&gt;='Intersection Mileposts'!$F$30,H855&lt;='Intersection Mileposts'!$G$30),"Y",IF(AND(H855&gt;='Intersection Mileposts'!$F$31,H855&lt;='Intersection Mileposts'!$G$31),"Y",IF(AND(H855&gt;='Intersection Mileposts'!$F$32,H855&lt;='Intersection Mileposts'!$G$32),"Y",IF(AND(H855&gt;='Intersection Mileposts'!$F$33,H855&lt;='Intersection Mileposts'!$G$33),"Y",IF(AND(H855&gt;='Intersection Mileposts'!$F$34,H855&lt;='Intersection Mileposts'!$G$34),"Y",IF(AND(H855&gt;='Intersection Mileposts'!$F$35,H855&lt;='Intersection Mileposts'!$G$35),"Y",IF(AND(H855&gt;='Intersection Mileposts'!$F$36,H855&lt;='Intersection Mileposts'!$G$36),"Y",IF(AND(H855&gt;='Intersection Mileposts'!$F$37,H855&lt;='Intersection Mileposts'!$G$37),"Y",IF(AND(H855&gt;='Intersection Mileposts'!$F$38,H855&lt;='Intersection Mileposts'!$G$38),"Y",IF(AND(H855&gt;='Intersection Mileposts'!$F$39,H855&lt;='Intersection Mileposts'!$G$39),"Y","N"))))))))))))))))))))))))))))))))))))</f>
        <v/>
      </c>
    </row>
    <row r="856" spans="1:46" x14ac:dyDescent="0.35">
      <c r="A856" s="271"/>
      <c r="B856" s="269"/>
      <c r="C856" s="270"/>
      <c r="D856" s="270"/>
      <c r="E856" s="270"/>
      <c r="F856" s="270"/>
      <c r="G856" s="272"/>
      <c r="H856" s="273"/>
      <c r="I856" s="271"/>
      <c r="J856" s="268"/>
      <c r="K856" s="268"/>
      <c r="L856" s="274"/>
      <c r="M856" s="275"/>
      <c r="N856" s="276"/>
      <c r="P856" s="291" t="str">
        <f>IF(R856 = "", "", COUNT($R$4:R856))</f>
        <v/>
      </c>
      <c r="Q856" s="291" t="str">
        <f t="shared" si="105"/>
        <v/>
      </c>
      <c r="R856" s="292" t="str">
        <f t="shared" si="106"/>
        <v/>
      </c>
      <c r="S856" s="293" t="str">
        <f t="shared" si="108"/>
        <v/>
      </c>
      <c r="T856" s="294" t="str">
        <f t="shared" si="109"/>
        <v/>
      </c>
      <c r="U856" s="295" t="str">
        <f t="shared" si="110"/>
        <v/>
      </c>
      <c r="V856" s="296" t="str">
        <f t="shared" si="111"/>
        <v/>
      </c>
      <c r="W856" s="8"/>
      <c r="AR856" s="2" t="str">
        <f t="shared" si="112"/>
        <v/>
      </c>
      <c r="AS856" s="2" t="str">
        <f t="shared" si="107"/>
        <v/>
      </c>
      <c r="AT856" s="2" t="str">
        <f>IF(AR856="","",IF(AND(H856&gt;='Intersection Mileposts'!$F$5,H856&lt;='Intersection Mileposts'!$G$5),"Y",IF(AND(H856&gt;='Intersection Mileposts'!$F$6,H856&lt;='Intersection Mileposts'!$G$6),"Y",IF(AND(H856&gt;='Intersection Mileposts'!$F$7,H856&lt;='Intersection Mileposts'!$G$7),"Y",IF(AND(H856&gt;='Intersection Mileposts'!$F$8,H856&lt;='Intersection Mileposts'!$G$8),"Y",IF(AND(H856&gt;='Intersection Mileposts'!$F$9,H856&lt;='Intersection Mileposts'!$G$9),"Y",IF(AND(H856&gt;='Intersection Mileposts'!$F$10,H856&lt;='Intersection Mileposts'!$G$10),"Y",IF(AND(H856&gt;='Intersection Mileposts'!$F$11,H856&lt;='Intersection Mileposts'!$G$11),"Y",IF(AND(H856&gt;='Intersection Mileposts'!$F$12,H856&lt;='Intersection Mileposts'!$G$12),"Y",IF(AND(H856&gt;='Intersection Mileposts'!$F$13,H856&lt;='Intersection Mileposts'!$G$13),"Y",IF(AND(H856&gt;='Intersection Mileposts'!$F$14,H856&lt;='Intersection Mileposts'!$G$14),"Y",IF(AND(H856&gt;='Intersection Mileposts'!$F$15,H856&lt;='Intersection Mileposts'!$G$15),"Y",IF(AND(H856&gt;='Intersection Mileposts'!$F$16,H856&lt;='Intersection Mileposts'!$G$16),"Y",IF(AND(H856&gt;='Intersection Mileposts'!$F$17,H856&lt;='Intersection Mileposts'!$G$17),"Y",IF(AND(H856&gt;='Intersection Mileposts'!$F$18,H856&lt;='Intersection Mileposts'!$G$18),"Y",IF(AND(H856&gt;='Intersection Mileposts'!$F$19,H856&lt;='Intersection Mileposts'!$G$19),"Y",IF(AND(H856&gt;='Intersection Mileposts'!$F$20,H856&lt;='Intersection Mileposts'!$G$20),"Y",IF(AND(H856&gt;='Intersection Mileposts'!$F$21,H856&lt;='Intersection Mileposts'!$G$21),"Y",IF(AND(H856&gt;='Intersection Mileposts'!$F$22,H856&lt;='Intersection Mileposts'!$G$22),"Y",IF(AND(H856&gt;='Intersection Mileposts'!$F$23,H856&lt;='Intersection Mileposts'!$G$23),"Y",IF(AND(H856&gt;='Intersection Mileposts'!$F$24,H856&lt;='Intersection Mileposts'!$G$24),"Y",IF(AND(H856&gt;='Intersection Mileposts'!$F$25,H856&lt;='Intersection Mileposts'!$G$25),"Y",IF(AND(H856&gt;='Intersection Mileposts'!$F$26,H856&lt;='Intersection Mileposts'!$G$26),"Y",IF(AND(H856&gt;='Intersection Mileposts'!$F$27,H856&lt;='Intersection Mileposts'!$G$27),"Y",IF(AND(H856&gt;='Intersection Mileposts'!$F$28,H856&lt;='Intersection Mileposts'!$G$28),"Y",IF(AND(H856&gt;='Intersection Mileposts'!$F$29,H856&lt;='Intersection Mileposts'!$G$29),"Y", IF(AND(H856&gt;='Intersection Mileposts'!$F$30,H856&lt;='Intersection Mileposts'!$G$30),"Y",IF(AND(H856&gt;='Intersection Mileposts'!$F$31,H856&lt;='Intersection Mileposts'!$G$31),"Y",IF(AND(H856&gt;='Intersection Mileposts'!$F$32,H856&lt;='Intersection Mileposts'!$G$32),"Y",IF(AND(H856&gt;='Intersection Mileposts'!$F$33,H856&lt;='Intersection Mileposts'!$G$33),"Y",IF(AND(H856&gt;='Intersection Mileposts'!$F$34,H856&lt;='Intersection Mileposts'!$G$34),"Y",IF(AND(H856&gt;='Intersection Mileposts'!$F$35,H856&lt;='Intersection Mileposts'!$G$35),"Y",IF(AND(H856&gt;='Intersection Mileposts'!$F$36,H856&lt;='Intersection Mileposts'!$G$36),"Y",IF(AND(H856&gt;='Intersection Mileposts'!$F$37,H856&lt;='Intersection Mileposts'!$G$37),"Y",IF(AND(H856&gt;='Intersection Mileposts'!$F$38,H856&lt;='Intersection Mileposts'!$G$38),"Y",IF(AND(H856&gt;='Intersection Mileposts'!$F$39,H856&lt;='Intersection Mileposts'!$G$39),"Y","N"))))))))))))))))))))))))))))))))))))</f>
        <v/>
      </c>
    </row>
    <row r="857" spans="1:46" x14ac:dyDescent="0.35">
      <c r="A857" s="271"/>
      <c r="B857" s="269"/>
      <c r="C857" s="270"/>
      <c r="D857" s="270"/>
      <c r="E857" s="270"/>
      <c r="F857" s="270"/>
      <c r="G857" s="272"/>
      <c r="H857" s="273"/>
      <c r="I857" s="271"/>
      <c r="J857" s="268"/>
      <c r="K857" s="268"/>
      <c r="L857" s="274"/>
      <c r="M857" s="275"/>
      <c r="N857" s="276"/>
      <c r="P857" s="291" t="str">
        <f>IF(R857 = "", "", COUNT($R$4:R857))</f>
        <v/>
      </c>
      <c r="Q857" s="291" t="str">
        <f t="shared" si="105"/>
        <v/>
      </c>
      <c r="R857" s="292" t="str">
        <f t="shared" si="106"/>
        <v/>
      </c>
      <c r="S857" s="293" t="str">
        <f t="shared" si="108"/>
        <v/>
      </c>
      <c r="T857" s="294" t="str">
        <f t="shared" si="109"/>
        <v/>
      </c>
      <c r="U857" s="295" t="str">
        <f t="shared" si="110"/>
        <v/>
      </c>
      <c r="V857" s="296" t="str">
        <f t="shared" si="111"/>
        <v/>
      </c>
      <c r="W857" s="8"/>
      <c r="AR857" s="2" t="str">
        <f t="shared" si="112"/>
        <v/>
      </c>
      <c r="AS857" s="2" t="str">
        <f t="shared" si="107"/>
        <v/>
      </c>
      <c r="AT857" s="2" t="str">
        <f>IF(AR857="","",IF(AND(H857&gt;='Intersection Mileposts'!$F$5,H857&lt;='Intersection Mileposts'!$G$5),"Y",IF(AND(H857&gt;='Intersection Mileposts'!$F$6,H857&lt;='Intersection Mileposts'!$G$6),"Y",IF(AND(H857&gt;='Intersection Mileposts'!$F$7,H857&lt;='Intersection Mileposts'!$G$7),"Y",IF(AND(H857&gt;='Intersection Mileposts'!$F$8,H857&lt;='Intersection Mileposts'!$G$8),"Y",IF(AND(H857&gt;='Intersection Mileposts'!$F$9,H857&lt;='Intersection Mileposts'!$G$9),"Y",IF(AND(H857&gt;='Intersection Mileposts'!$F$10,H857&lt;='Intersection Mileposts'!$G$10),"Y",IF(AND(H857&gt;='Intersection Mileposts'!$F$11,H857&lt;='Intersection Mileposts'!$G$11),"Y",IF(AND(H857&gt;='Intersection Mileposts'!$F$12,H857&lt;='Intersection Mileposts'!$G$12),"Y",IF(AND(H857&gt;='Intersection Mileposts'!$F$13,H857&lt;='Intersection Mileposts'!$G$13),"Y",IF(AND(H857&gt;='Intersection Mileposts'!$F$14,H857&lt;='Intersection Mileposts'!$G$14),"Y",IF(AND(H857&gt;='Intersection Mileposts'!$F$15,H857&lt;='Intersection Mileposts'!$G$15),"Y",IF(AND(H857&gt;='Intersection Mileposts'!$F$16,H857&lt;='Intersection Mileposts'!$G$16),"Y",IF(AND(H857&gt;='Intersection Mileposts'!$F$17,H857&lt;='Intersection Mileposts'!$G$17),"Y",IF(AND(H857&gt;='Intersection Mileposts'!$F$18,H857&lt;='Intersection Mileposts'!$G$18),"Y",IF(AND(H857&gt;='Intersection Mileposts'!$F$19,H857&lt;='Intersection Mileposts'!$G$19),"Y",IF(AND(H857&gt;='Intersection Mileposts'!$F$20,H857&lt;='Intersection Mileposts'!$G$20),"Y",IF(AND(H857&gt;='Intersection Mileposts'!$F$21,H857&lt;='Intersection Mileposts'!$G$21),"Y",IF(AND(H857&gt;='Intersection Mileposts'!$F$22,H857&lt;='Intersection Mileposts'!$G$22),"Y",IF(AND(H857&gt;='Intersection Mileposts'!$F$23,H857&lt;='Intersection Mileposts'!$G$23),"Y",IF(AND(H857&gt;='Intersection Mileposts'!$F$24,H857&lt;='Intersection Mileposts'!$G$24),"Y",IF(AND(H857&gt;='Intersection Mileposts'!$F$25,H857&lt;='Intersection Mileposts'!$G$25),"Y",IF(AND(H857&gt;='Intersection Mileposts'!$F$26,H857&lt;='Intersection Mileposts'!$G$26),"Y",IF(AND(H857&gt;='Intersection Mileposts'!$F$27,H857&lt;='Intersection Mileposts'!$G$27),"Y",IF(AND(H857&gt;='Intersection Mileposts'!$F$28,H857&lt;='Intersection Mileposts'!$G$28),"Y",IF(AND(H857&gt;='Intersection Mileposts'!$F$29,H857&lt;='Intersection Mileposts'!$G$29),"Y", IF(AND(H857&gt;='Intersection Mileposts'!$F$30,H857&lt;='Intersection Mileposts'!$G$30),"Y",IF(AND(H857&gt;='Intersection Mileposts'!$F$31,H857&lt;='Intersection Mileposts'!$G$31),"Y",IF(AND(H857&gt;='Intersection Mileposts'!$F$32,H857&lt;='Intersection Mileposts'!$G$32),"Y",IF(AND(H857&gt;='Intersection Mileposts'!$F$33,H857&lt;='Intersection Mileposts'!$G$33),"Y",IF(AND(H857&gt;='Intersection Mileposts'!$F$34,H857&lt;='Intersection Mileposts'!$G$34),"Y",IF(AND(H857&gt;='Intersection Mileposts'!$F$35,H857&lt;='Intersection Mileposts'!$G$35),"Y",IF(AND(H857&gt;='Intersection Mileposts'!$F$36,H857&lt;='Intersection Mileposts'!$G$36),"Y",IF(AND(H857&gt;='Intersection Mileposts'!$F$37,H857&lt;='Intersection Mileposts'!$G$37),"Y",IF(AND(H857&gt;='Intersection Mileposts'!$F$38,H857&lt;='Intersection Mileposts'!$G$38),"Y",IF(AND(H857&gt;='Intersection Mileposts'!$F$39,H857&lt;='Intersection Mileposts'!$G$39),"Y","N"))))))))))))))))))))))))))))))))))))</f>
        <v/>
      </c>
    </row>
    <row r="858" spans="1:46" x14ac:dyDescent="0.35">
      <c r="A858" s="271"/>
      <c r="B858" s="269"/>
      <c r="C858" s="270"/>
      <c r="D858" s="270"/>
      <c r="E858" s="270"/>
      <c r="F858" s="270"/>
      <c r="G858" s="272"/>
      <c r="H858" s="273"/>
      <c r="I858" s="271"/>
      <c r="J858" s="268"/>
      <c r="K858" s="268"/>
      <c r="L858" s="274"/>
      <c r="M858" s="275"/>
      <c r="N858" s="276"/>
      <c r="P858" s="291" t="str">
        <f>IF(R858 = "", "", COUNT($R$4:R858))</f>
        <v/>
      </c>
      <c r="Q858" s="291" t="str">
        <f t="shared" si="105"/>
        <v/>
      </c>
      <c r="R858" s="292" t="str">
        <f t="shared" si="106"/>
        <v/>
      </c>
      <c r="S858" s="293" t="str">
        <f t="shared" si="108"/>
        <v/>
      </c>
      <c r="T858" s="294" t="str">
        <f t="shared" si="109"/>
        <v/>
      </c>
      <c r="U858" s="295" t="str">
        <f t="shared" si="110"/>
        <v/>
      </c>
      <c r="V858" s="296" t="str">
        <f t="shared" si="111"/>
        <v/>
      </c>
      <c r="W858" s="8"/>
      <c r="AR858" s="2" t="str">
        <f t="shared" si="112"/>
        <v/>
      </c>
      <c r="AS858" s="2" t="str">
        <f t="shared" si="107"/>
        <v/>
      </c>
      <c r="AT858" s="2" t="str">
        <f>IF(AR858="","",IF(AND(H858&gt;='Intersection Mileposts'!$F$5,H858&lt;='Intersection Mileposts'!$G$5),"Y",IF(AND(H858&gt;='Intersection Mileposts'!$F$6,H858&lt;='Intersection Mileposts'!$G$6),"Y",IF(AND(H858&gt;='Intersection Mileposts'!$F$7,H858&lt;='Intersection Mileposts'!$G$7),"Y",IF(AND(H858&gt;='Intersection Mileposts'!$F$8,H858&lt;='Intersection Mileposts'!$G$8),"Y",IF(AND(H858&gt;='Intersection Mileposts'!$F$9,H858&lt;='Intersection Mileposts'!$G$9),"Y",IF(AND(H858&gt;='Intersection Mileposts'!$F$10,H858&lt;='Intersection Mileposts'!$G$10),"Y",IF(AND(H858&gt;='Intersection Mileposts'!$F$11,H858&lt;='Intersection Mileposts'!$G$11),"Y",IF(AND(H858&gt;='Intersection Mileposts'!$F$12,H858&lt;='Intersection Mileposts'!$G$12),"Y",IF(AND(H858&gt;='Intersection Mileposts'!$F$13,H858&lt;='Intersection Mileposts'!$G$13),"Y",IF(AND(H858&gt;='Intersection Mileposts'!$F$14,H858&lt;='Intersection Mileposts'!$G$14),"Y",IF(AND(H858&gt;='Intersection Mileposts'!$F$15,H858&lt;='Intersection Mileposts'!$G$15),"Y",IF(AND(H858&gt;='Intersection Mileposts'!$F$16,H858&lt;='Intersection Mileposts'!$G$16),"Y",IF(AND(H858&gt;='Intersection Mileposts'!$F$17,H858&lt;='Intersection Mileposts'!$G$17),"Y",IF(AND(H858&gt;='Intersection Mileposts'!$F$18,H858&lt;='Intersection Mileposts'!$G$18),"Y",IF(AND(H858&gt;='Intersection Mileposts'!$F$19,H858&lt;='Intersection Mileposts'!$G$19),"Y",IF(AND(H858&gt;='Intersection Mileposts'!$F$20,H858&lt;='Intersection Mileposts'!$G$20),"Y",IF(AND(H858&gt;='Intersection Mileposts'!$F$21,H858&lt;='Intersection Mileposts'!$G$21),"Y",IF(AND(H858&gt;='Intersection Mileposts'!$F$22,H858&lt;='Intersection Mileposts'!$G$22),"Y",IF(AND(H858&gt;='Intersection Mileposts'!$F$23,H858&lt;='Intersection Mileposts'!$G$23),"Y",IF(AND(H858&gt;='Intersection Mileposts'!$F$24,H858&lt;='Intersection Mileposts'!$G$24),"Y",IF(AND(H858&gt;='Intersection Mileposts'!$F$25,H858&lt;='Intersection Mileposts'!$G$25),"Y",IF(AND(H858&gt;='Intersection Mileposts'!$F$26,H858&lt;='Intersection Mileposts'!$G$26),"Y",IF(AND(H858&gt;='Intersection Mileposts'!$F$27,H858&lt;='Intersection Mileposts'!$G$27),"Y",IF(AND(H858&gt;='Intersection Mileposts'!$F$28,H858&lt;='Intersection Mileposts'!$G$28),"Y",IF(AND(H858&gt;='Intersection Mileposts'!$F$29,H858&lt;='Intersection Mileposts'!$G$29),"Y", IF(AND(H858&gt;='Intersection Mileposts'!$F$30,H858&lt;='Intersection Mileposts'!$G$30),"Y",IF(AND(H858&gt;='Intersection Mileposts'!$F$31,H858&lt;='Intersection Mileposts'!$G$31),"Y",IF(AND(H858&gt;='Intersection Mileposts'!$F$32,H858&lt;='Intersection Mileposts'!$G$32),"Y",IF(AND(H858&gt;='Intersection Mileposts'!$F$33,H858&lt;='Intersection Mileposts'!$G$33),"Y",IF(AND(H858&gt;='Intersection Mileposts'!$F$34,H858&lt;='Intersection Mileposts'!$G$34),"Y",IF(AND(H858&gt;='Intersection Mileposts'!$F$35,H858&lt;='Intersection Mileposts'!$G$35),"Y",IF(AND(H858&gt;='Intersection Mileposts'!$F$36,H858&lt;='Intersection Mileposts'!$G$36),"Y",IF(AND(H858&gt;='Intersection Mileposts'!$F$37,H858&lt;='Intersection Mileposts'!$G$37),"Y",IF(AND(H858&gt;='Intersection Mileposts'!$F$38,H858&lt;='Intersection Mileposts'!$G$38),"Y",IF(AND(H858&gt;='Intersection Mileposts'!$F$39,H858&lt;='Intersection Mileposts'!$G$39),"Y","N"))))))))))))))))))))))))))))))))))))</f>
        <v/>
      </c>
    </row>
    <row r="859" spans="1:46" x14ac:dyDescent="0.35">
      <c r="A859" s="271"/>
      <c r="B859" s="269"/>
      <c r="C859" s="270"/>
      <c r="D859" s="270"/>
      <c r="E859" s="270"/>
      <c r="F859" s="270"/>
      <c r="G859" s="272"/>
      <c r="H859" s="273"/>
      <c r="I859" s="271"/>
      <c r="J859" s="268"/>
      <c r="K859" s="268"/>
      <c r="L859" s="274"/>
      <c r="M859" s="275"/>
      <c r="N859" s="276"/>
      <c r="P859" s="291" t="str">
        <f>IF(R859 = "", "", COUNT($R$4:R859))</f>
        <v/>
      </c>
      <c r="Q859" s="291" t="str">
        <f t="shared" si="105"/>
        <v/>
      </c>
      <c r="R859" s="292" t="str">
        <f t="shared" si="106"/>
        <v/>
      </c>
      <c r="S859" s="293" t="str">
        <f t="shared" si="108"/>
        <v/>
      </c>
      <c r="T859" s="294" t="str">
        <f t="shared" si="109"/>
        <v/>
      </c>
      <c r="U859" s="295" t="str">
        <f t="shared" si="110"/>
        <v/>
      </c>
      <c r="V859" s="296" t="str">
        <f t="shared" si="111"/>
        <v/>
      </c>
      <c r="W859" s="8"/>
      <c r="AR859" s="2" t="str">
        <f t="shared" si="112"/>
        <v/>
      </c>
      <c r="AS859" s="2" t="str">
        <f t="shared" si="107"/>
        <v/>
      </c>
      <c r="AT859" s="2" t="str">
        <f>IF(AR859="","",IF(AND(H859&gt;='Intersection Mileposts'!$F$5,H859&lt;='Intersection Mileposts'!$G$5),"Y",IF(AND(H859&gt;='Intersection Mileposts'!$F$6,H859&lt;='Intersection Mileposts'!$G$6),"Y",IF(AND(H859&gt;='Intersection Mileposts'!$F$7,H859&lt;='Intersection Mileposts'!$G$7),"Y",IF(AND(H859&gt;='Intersection Mileposts'!$F$8,H859&lt;='Intersection Mileposts'!$G$8),"Y",IF(AND(H859&gt;='Intersection Mileposts'!$F$9,H859&lt;='Intersection Mileposts'!$G$9),"Y",IF(AND(H859&gt;='Intersection Mileposts'!$F$10,H859&lt;='Intersection Mileposts'!$G$10),"Y",IF(AND(H859&gt;='Intersection Mileposts'!$F$11,H859&lt;='Intersection Mileposts'!$G$11),"Y",IF(AND(H859&gt;='Intersection Mileposts'!$F$12,H859&lt;='Intersection Mileposts'!$G$12),"Y",IF(AND(H859&gt;='Intersection Mileposts'!$F$13,H859&lt;='Intersection Mileposts'!$G$13),"Y",IF(AND(H859&gt;='Intersection Mileposts'!$F$14,H859&lt;='Intersection Mileposts'!$G$14),"Y",IF(AND(H859&gt;='Intersection Mileposts'!$F$15,H859&lt;='Intersection Mileposts'!$G$15),"Y",IF(AND(H859&gt;='Intersection Mileposts'!$F$16,H859&lt;='Intersection Mileposts'!$G$16),"Y",IF(AND(H859&gt;='Intersection Mileposts'!$F$17,H859&lt;='Intersection Mileposts'!$G$17),"Y",IF(AND(H859&gt;='Intersection Mileposts'!$F$18,H859&lt;='Intersection Mileposts'!$G$18),"Y",IF(AND(H859&gt;='Intersection Mileposts'!$F$19,H859&lt;='Intersection Mileposts'!$G$19),"Y",IF(AND(H859&gt;='Intersection Mileposts'!$F$20,H859&lt;='Intersection Mileposts'!$G$20),"Y",IF(AND(H859&gt;='Intersection Mileposts'!$F$21,H859&lt;='Intersection Mileposts'!$G$21),"Y",IF(AND(H859&gt;='Intersection Mileposts'!$F$22,H859&lt;='Intersection Mileposts'!$G$22),"Y",IF(AND(H859&gt;='Intersection Mileposts'!$F$23,H859&lt;='Intersection Mileposts'!$G$23),"Y",IF(AND(H859&gt;='Intersection Mileposts'!$F$24,H859&lt;='Intersection Mileposts'!$G$24),"Y",IF(AND(H859&gt;='Intersection Mileposts'!$F$25,H859&lt;='Intersection Mileposts'!$G$25),"Y",IF(AND(H859&gt;='Intersection Mileposts'!$F$26,H859&lt;='Intersection Mileposts'!$G$26),"Y",IF(AND(H859&gt;='Intersection Mileposts'!$F$27,H859&lt;='Intersection Mileposts'!$G$27),"Y",IF(AND(H859&gt;='Intersection Mileposts'!$F$28,H859&lt;='Intersection Mileposts'!$G$28),"Y",IF(AND(H859&gt;='Intersection Mileposts'!$F$29,H859&lt;='Intersection Mileposts'!$G$29),"Y", IF(AND(H859&gt;='Intersection Mileposts'!$F$30,H859&lt;='Intersection Mileposts'!$G$30),"Y",IF(AND(H859&gt;='Intersection Mileposts'!$F$31,H859&lt;='Intersection Mileposts'!$G$31),"Y",IF(AND(H859&gt;='Intersection Mileposts'!$F$32,H859&lt;='Intersection Mileposts'!$G$32),"Y",IF(AND(H859&gt;='Intersection Mileposts'!$F$33,H859&lt;='Intersection Mileposts'!$G$33),"Y",IF(AND(H859&gt;='Intersection Mileposts'!$F$34,H859&lt;='Intersection Mileposts'!$G$34),"Y",IF(AND(H859&gt;='Intersection Mileposts'!$F$35,H859&lt;='Intersection Mileposts'!$G$35),"Y",IF(AND(H859&gt;='Intersection Mileposts'!$F$36,H859&lt;='Intersection Mileposts'!$G$36),"Y",IF(AND(H859&gt;='Intersection Mileposts'!$F$37,H859&lt;='Intersection Mileposts'!$G$37),"Y",IF(AND(H859&gt;='Intersection Mileposts'!$F$38,H859&lt;='Intersection Mileposts'!$G$38),"Y",IF(AND(H859&gt;='Intersection Mileposts'!$F$39,H859&lt;='Intersection Mileposts'!$G$39),"Y","N"))))))))))))))))))))))))))))))))))))</f>
        <v/>
      </c>
    </row>
    <row r="860" spans="1:46" x14ac:dyDescent="0.35">
      <c r="A860" s="271"/>
      <c r="B860" s="269"/>
      <c r="C860" s="270"/>
      <c r="D860" s="270"/>
      <c r="E860" s="270"/>
      <c r="F860" s="270"/>
      <c r="G860" s="272"/>
      <c r="H860" s="273"/>
      <c r="I860" s="271"/>
      <c r="J860" s="268"/>
      <c r="K860" s="268"/>
      <c r="L860" s="274"/>
      <c r="M860" s="275"/>
      <c r="N860" s="276"/>
      <c r="P860" s="291" t="str">
        <f>IF(R860 = "", "", COUNT($R$4:R860))</f>
        <v/>
      </c>
      <c r="Q860" s="291" t="str">
        <f t="shared" si="105"/>
        <v/>
      </c>
      <c r="R860" s="292" t="str">
        <f t="shared" si="106"/>
        <v/>
      </c>
      <c r="S860" s="293" t="str">
        <f t="shared" si="108"/>
        <v/>
      </c>
      <c r="T860" s="294" t="str">
        <f t="shared" si="109"/>
        <v/>
      </c>
      <c r="U860" s="295" t="str">
        <f t="shared" si="110"/>
        <v/>
      </c>
      <c r="V860" s="296" t="str">
        <f t="shared" si="111"/>
        <v/>
      </c>
      <c r="W860" s="8"/>
      <c r="AR860" s="2" t="str">
        <f t="shared" si="112"/>
        <v/>
      </c>
      <c r="AS860" s="2" t="str">
        <f t="shared" si="107"/>
        <v/>
      </c>
      <c r="AT860" s="2" t="str">
        <f>IF(AR860="","",IF(AND(H860&gt;='Intersection Mileposts'!$F$5,H860&lt;='Intersection Mileposts'!$G$5),"Y",IF(AND(H860&gt;='Intersection Mileposts'!$F$6,H860&lt;='Intersection Mileposts'!$G$6),"Y",IF(AND(H860&gt;='Intersection Mileposts'!$F$7,H860&lt;='Intersection Mileposts'!$G$7),"Y",IF(AND(H860&gt;='Intersection Mileposts'!$F$8,H860&lt;='Intersection Mileposts'!$G$8),"Y",IF(AND(H860&gt;='Intersection Mileposts'!$F$9,H860&lt;='Intersection Mileposts'!$G$9),"Y",IF(AND(H860&gt;='Intersection Mileposts'!$F$10,H860&lt;='Intersection Mileposts'!$G$10),"Y",IF(AND(H860&gt;='Intersection Mileposts'!$F$11,H860&lt;='Intersection Mileposts'!$G$11),"Y",IF(AND(H860&gt;='Intersection Mileposts'!$F$12,H860&lt;='Intersection Mileposts'!$G$12),"Y",IF(AND(H860&gt;='Intersection Mileposts'!$F$13,H860&lt;='Intersection Mileposts'!$G$13),"Y",IF(AND(H860&gt;='Intersection Mileposts'!$F$14,H860&lt;='Intersection Mileposts'!$G$14),"Y",IF(AND(H860&gt;='Intersection Mileposts'!$F$15,H860&lt;='Intersection Mileposts'!$G$15),"Y",IF(AND(H860&gt;='Intersection Mileposts'!$F$16,H860&lt;='Intersection Mileposts'!$G$16),"Y",IF(AND(H860&gt;='Intersection Mileposts'!$F$17,H860&lt;='Intersection Mileposts'!$G$17),"Y",IF(AND(H860&gt;='Intersection Mileposts'!$F$18,H860&lt;='Intersection Mileposts'!$G$18),"Y",IF(AND(H860&gt;='Intersection Mileposts'!$F$19,H860&lt;='Intersection Mileposts'!$G$19),"Y",IF(AND(H860&gt;='Intersection Mileposts'!$F$20,H860&lt;='Intersection Mileposts'!$G$20),"Y",IF(AND(H860&gt;='Intersection Mileposts'!$F$21,H860&lt;='Intersection Mileposts'!$G$21),"Y",IF(AND(H860&gt;='Intersection Mileposts'!$F$22,H860&lt;='Intersection Mileposts'!$G$22),"Y",IF(AND(H860&gt;='Intersection Mileposts'!$F$23,H860&lt;='Intersection Mileposts'!$G$23),"Y",IF(AND(H860&gt;='Intersection Mileposts'!$F$24,H860&lt;='Intersection Mileposts'!$G$24),"Y",IF(AND(H860&gt;='Intersection Mileposts'!$F$25,H860&lt;='Intersection Mileposts'!$G$25),"Y",IF(AND(H860&gt;='Intersection Mileposts'!$F$26,H860&lt;='Intersection Mileposts'!$G$26),"Y",IF(AND(H860&gt;='Intersection Mileposts'!$F$27,H860&lt;='Intersection Mileposts'!$G$27),"Y",IF(AND(H860&gt;='Intersection Mileposts'!$F$28,H860&lt;='Intersection Mileposts'!$G$28),"Y",IF(AND(H860&gt;='Intersection Mileposts'!$F$29,H860&lt;='Intersection Mileposts'!$G$29),"Y", IF(AND(H860&gt;='Intersection Mileposts'!$F$30,H860&lt;='Intersection Mileposts'!$G$30),"Y",IF(AND(H860&gt;='Intersection Mileposts'!$F$31,H860&lt;='Intersection Mileposts'!$G$31),"Y",IF(AND(H860&gt;='Intersection Mileposts'!$F$32,H860&lt;='Intersection Mileposts'!$G$32),"Y",IF(AND(H860&gt;='Intersection Mileposts'!$F$33,H860&lt;='Intersection Mileposts'!$G$33),"Y",IF(AND(H860&gt;='Intersection Mileposts'!$F$34,H860&lt;='Intersection Mileposts'!$G$34),"Y",IF(AND(H860&gt;='Intersection Mileposts'!$F$35,H860&lt;='Intersection Mileposts'!$G$35),"Y",IF(AND(H860&gt;='Intersection Mileposts'!$F$36,H860&lt;='Intersection Mileposts'!$G$36),"Y",IF(AND(H860&gt;='Intersection Mileposts'!$F$37,H860&lt;='Intersection Mileposts'!$G$37),"Y",IF(AND(H860&gt;='Intersection Mileposts'!$F$38,H860&lt;='Intersection Mileposts'!$G$38),"Y",IF(AND(H860&gt;='Intersection Mileposts'!$F$39,H860&lt;='Intersection Mileposts'!$G$39),"Y","N"))))))))))))))))))))))))))))))))))))</f>
        <v/>
      </c>
    </row>
    <row r="861" spans="1:46" x14ac:dyDescent="0.35">
      <c r="A861" s="271"/>
      <c r="B861" s="269"/>
      <c r="C861" s="270"/>
      <c r="D861" s="270"/>
      <c r="E861" s="270"/>
      <c r="F861" s="270"/>
      <c r="G861" s="272"/>
      <c r="H861" s="273"/>
      <c r="I861" s="271"/>
      <c r="J861" s="268"/>
      <c r="K861" s="268"/>
      <c r="L861" s="274"/>
      <c r="M861" s="275"/>
      <c r="N861" s="276"/>
      <c r="P861" s="291" t="str">
        <f>IF(R861 = "", "", COUNT($R$4:R861))</f>
        <v/>
      </c>
      <c r="Q861" s="291" t="str">
        <f t="shared" si="105"/>
        <v/>
      </c>
      <c r="R861" s="292" t="str">
        <f t="shared" si="106"/>
        <v/>
      </c>
      <c r="S861" s="293" t="str">
        <f t="shared" si="108"/>
        <v/>
      </c>
      <c r="T861" s="294" t="str">
        <f t="shared" si="109"/>
        <v/>
      </c>
      <c r="U861" s="295" t="str">
        <f t="shared" si="110"/>
        <v/>
      </c>
      <c r="V861" s="296" t="str">
        <f t="shared" si="111"/>
        <v/>
      </c>
      <c r="W861" s="8"/>
      <c r="AR861" s="2" t="str">
        <f t="shared" si="112"/>
        <v/>
      </c>
      <c r="AS861" s="2" t="str">
        <f t="shared" si="107"/>
        <v/>
      </c>
      <c r="AT861" s="2" t="str">
        <f>IF(AR861="","",IF(AND(H861&gt;='Intersection Mileposts'!$F$5,H861&lt;='Intersection Mileposts'!$G$5),"Y",IF(AND(H861&gt;='Intersection Mileposts'!$F$6,H861&lt;='Intersection Mileposts'!$G$6),"Y",IF(AND(H861&gt;='Intersection Mileposts'!$F$7,H861&lt;='Intersection Mileposts'!$G$7),"Y",IF(AND(H861&gt;='Intersection Mileposts'!$F$8,H861&lt;='Intersection Mileposts'!$G$8),"Y",IF(AND(H861&gt;='Intersection Mileposts'!$F$9,H861&lt;='Intersection Mileposts'!$G$9),"Y",IF(AND(H861&gt;='Intersection Mileposts'!$F$10,H861&lt;='Intersection Mileposts'!$G$10),"Y",IF(AND(H861&gt;='Intersection Mileposts'!$F$11,H861&lt;='Intersection Mileposts'!$G$11),"Y",IF(AND(H861&gt;='Intersection Mileposts'!$F$12,H861&lt;='Intersection Mileposts'!$G$12),"Y",IF(AND(H861&gt;='Intersection Mileposts'!$F$13,H861&lt;='Intersection Mileposts'!$G$13),"Y",IF(AND(H861&gt;='Intersection Mileposts'!$F$14,H861&lt;='Intersection Mileposts'!$G$14),"Y",IF(AND(H861&gt;='Intersection Mileposts'!$F$15,H861&lt;='Intersection Mileposts'!$G$15),"Y",IF(AND(H861&gt;='Intersection Mileposts'!$F$16,H861&lt;='Intersection Mileposts'!$G$16),"Y",IF(AND(H861&gt;='Intersection Mileposts'!$F$17,H861&lt;='Intersection Mileposts'!$G$17),"Y",IF(AND(H861&gt;='Intersection Mileposts'!$F$18,H861&lt;='Intersection Mileposts'!$G$18),"Y",IF(AND(H861&gt;='Intersection Mileposts'!$F$19,H861&lt;='Intersection Mileposts'!$G$19),"Y",IF(AND(H861&gt;='Intersection Mileposts'!$F$20,H861&lt;='Intersection Mileposts'!$G$20),"Y",IF(AND(H861&gt;='Intersection Mileposts'!$F$21,H861&lt;='Intersection Mileposts'!$G$21),"Y",IF(AND(H861&gt;='Intersection Mileposts'!$F$22,H861&lt;='Intersection Mileposts'!$G$22),"Y",IF(AND(H861&gt;='Intersection Mileposts'!$F$23,H861&lt;='Intersection Mileposts'!$G$23),"Y",IF(AND(H861&gt;='Intersection Mileposts'!$F$24,H861&lt;='Intersection Mileposts'!$G$24),"Y",IF(AND(H861&gt;='Intersection Mileposts'!$F$25,H861&lt;='Intersection Mileposts'!$G$25),"Y",IF(AND(H861&gt;='Intersection Mileposts'!$F$26,H861&lt;='Intersection Mileposts'!$G$26),"Y",IF(AND(H861&gt;='Intersection Mileposts'!$F$27,H861&lt;='Intersection Mileposts'!$G$27),"Y",IF(AND(H861&gt;='Intersection Mileposts'!$F$28,H861&lt;='Intersection Mileposts'!$G$28),"Y",IF(AND(H861&gt;='Intersection Mileposts'!$F$29,H861&lt;='Intersection Mileposts'!$G$29),"Y", IF(AND(H861&gt;='Intersection Mileposts'!$F$30,H861&lt;='Intersection Mileposts'!$G$30),"Y",IF(AND(H861&gt;='Intersection Mileposts'!$F$31,H861&lt;='Intersection Mileposts'!$G$31),"Y",IF(AND(H861&gt;='Intersection Mileposts'!$F$32,H861&lt;='Intersection Mileposts'!$G$32),"Y",IF(AND(H861&gt;='Intersection Mileposts'!$F$33,H861&lt;='Intersection Mileposts'!$G$33),"Y",IF(AND(H861&gt;='Intersection Mileposts'!$F$34,H861&lt;='Intersection Mileposts'!$G$34),"Y",IF(AND(H861&gt;='Intersection Mileposts'!$F$35,H861&lt;='Intersection Mileposts'!$G$35),"Y",IF(AND(H861&gt;='Intersection Mileposts'!$F$36,H861&lt;='Intersection Mileposts'!$G$36),"Y",IF(AND(H861&gt;='Intersection Mileposts'!$F$37,H861&lt;='Intersection Mileposts'!$G$37),"Y",IF(AND(H861&gt;='Intersection Mileposts'!$F$38,H861&lt;='Intersection Mileposts'!$G$38),"Y",IF(AND(H861&gt;='Intersection Mileposts'!$F$39,H861&lt;='Intersection Mileposts'!$G$39),"Y","N"))))))))))))))))))))))))))))))))))))</f>
        <v/>
      </c>
    </row>
    <row r="862" spans="1:46" x14ac:dyDescent="0.35">
      <c r="A862" s="271"/>
      <c r="B862" s="269"/>
      <c r="C862" s="270"/>
      <c r="D862" s="270"/>
      <c r="E862" s="270"/>
      <c r="F862" s="270"/>
      <c r="G862" s="272"/>
      <c r="H862" s="273"/>
      <c r="I862" s="271"/>
      <c r="J862" s="268"/>
      <c r="K862" s="268"/>
      <c r="L862" s="274"/>
      <c r="M862" s="275"/>
      <c r="N862" s="276"/>
      <c r="P862" s="291" t="str">
        <f>IF(R862 = "", "", COUNT($R$4:R862))</f>
        <v/>
      </c>
      <c r="Q862" s="291" t="str">
        <f t="shared" si="105"/>
        <v/>
      </c>
      <c r="R862" s="292" t="str">
        <f t="shared" si="106"/>
        <v/>
      </c>
      <c r="S862" s="293" t="str">
        <f t="shared" si="108"/>
        <v/>
      </c>
      <c r="T862" s="294" t="str">
        <f t="shared" si="109"/>
        <v/>
      </c>
      <c r="U862" s="295" t="str">
        <f t="shared" si="110"/>
        <v/>
      </c>
      <c r="V862" s="296" t="str">
        <f t="shared" si="111"/>
        <v/>
      </c>
      <c r="W862" s="8"/>
      <c r="AR862" s="2" t="str">
        <f t="shared" si="112"/>
        <v/>
      </c>
      <c r="AS862" s="2" t="str">
        <f t="shared" si="107"/>
        <v/>
      </c>
      <c r="AT862" s="2" t="str">
        <f>IF(AR862="","",IF(AND(H862&gt;='Intersection Mileposts'!$F$5,H862&lt;='Intersection Mileposts'!$G$5),"Y",IF(AND(H862&gt;='Intersection Mileposts'!$F$6,H862&lt;='Intersection Mileposts'!$G$6),"Y",IF(AND(H862&gt;='Intersection Mileposts'!$F$7,H862&lt;='Intersection Mileposts'!$G$7),"Y",IF(AND(H862&gt;='Intersection Mileposts'!$F$8,H862&lt;='Intersection Mileposts'!$G$8),"Y",IF(AND(H862&gt;='Intersection Mileposts'!$F$9,H862&lt;='Intersection Mileposts'!$G$9),"Y",IF(AND(H862&gt;='Intersection Mileposts'!$F$10,H862&lt;='Intersection Mileposts'!$G$10),"Y",IF(AND(H862&gt;='Intersection Mileposts'!$F$11,H862&lt;='Intersection Mileposts'!$G$11),"Y",IF(AND(H862&gt;='Intersection Mileposts'!$F$12,H862&lt;='Intersection Mileposts'!$G$12),"Y",IF(AND(H862&gt;='Intersection Mileposts'!$F$13,H862&lt;='Intersection Mileposts'!$G$13),"Y",IF(AND(H862&gt;='Intersection Mileposts'!$F$14,H862&lt;='Intersection Mileposts'!$G$14),"Y",IF(AND(H862&gt;='Intersection Mileposts'!$F$15,H862&lt;='Intersection Mileposts'!$G$15),"Y",IF(AND(H862&gt;='Intersection Mileposts'!$F$16,H862&lt;='Intersection Mileposts'!$G$16),"Y",IF(AND(H862&gt;='Intersection Mileposts'!$F$17,H862&lt;='Intersection Mileposts'!$G$17),"Y",IF(AND(H862&gt;='Intersection Mileposts'!$F$18,H862&lt;='Intersection Mileposts'!$G$18),"Y",IF(AND(H862&gt;='Intersection Mileposts'!$F$19,H862&lt;='Intersection Mileposts'!$G$19),"Y",IF(AND(H862&gt;='Intersection Mileposts'!$F$20,H862&lt;='Intersection Mileposts'!$G$20),"Y",IF(AND(H862&gt;='Intersection Mileposts'!$F$21,H862&lt;='Intersection Mileposts'!$G$21),"Y",IF(AND(H862&gt;='Intersection Mileposts'!$F$22,H862&lt;='Intersection Mileposts'!$G$22),"Y",IF(AND(H862&gt;='Intersection Mileposts'!$F$23,H862&lt;='Intersection Mileposts'!$G$23),"Y",IF(AND(H862&gt;='Intersection Mileposts'!$F$24,H862&lt;='Intersection Mileposts'!$G$24),"Y",IF(AND(H862&gt;='Intersection Mileposts'!$F$25,H862&lt;='Intersection Mileposts'!$G$25),"Y",IF(AND(H862&gt;='Intersection Mileposts'!$F$26,H862&lt;='Intersection Mileposts'!$G$26),"Y",IF(AND(H862&gt;='Intersection Mileposts'!$F$27,H862&lt;='Intersection Mileposts'!$G$27),"Y",IF(AND(H862&gt;='Intersection Mileposts'!$F$28,H862&lt;='Intersection Mileposts'!$G$28),"Y",IF(AND(H862&gt;='Intersection Mileposts'!$F$29,H862&lt;='Intersection Mileposts'!$G$29),"Y", IF(AND(H862&gt;='Intersection Mileposts'!$F$30,H862&lt;='Intersection Mileposts'!$G$30),"Y",IF(AND(H862&gt;='Intersection Mileposts'!$F$31,H862&lt;='Intersection Mileposts'!$G$31),"Y",IF(AND(H862&gt;='Intersection Mileposts'!$F$32,H862&lt;='Intersection Mileposts'!$G$32),"Y",IF(AND(H862&gt;='Intersection Mileposts'!$F$33,H862&lt;='Intersection Mileposts'!$G$33),"Y",IF(AND(H862&gt;='Intersection Mileposts'!$F$34,H862&lt;='Intersection Mileposts'!$G$34),"Y",IF(AND(H862&gt;='Intersection Mileposts'!$F$35,H862&lt;='Intersection Mileposts'!$G$35),"Y",IF(AND(H862&gt;='Intersection Mileposts'!$F$36,H862&lt;='Intersection Mileposts'!$G$36),"Y",IF(AND(H862&gt;='Intersection Mileposts'!$F$37,H862&lt;='Intersection Mileposts'!$G$37),"Y",IF(AND(H862&gt;='Intersection Mileposts'!$F$38,H862&lt;='Intersection Mileposts'!$G$38),"Y",IF(AND(H862&gt;='Intersection Mileposts'!$F$39,H862&lt;='Intersection Mileposts'!$G$39),"Y","N"))))))))))))))))))))))))))))))))))))</f>
        <v/>
      </c>
    </row>
    <row r="863" spans="1:46" x14ac:dyDescent="0.35">
      <c r="A863" s="271"/>
      <c r="B863" s="269"/>
      <c r="C863" s="270"/>
      <c r="D863" s="270"/>
      <c r="E863" s="270"/>
      <c r="F863" s="270"/>
      <c r="G863" s="272"/>
      <c r="H863" s="273"/>
      <c r="I863" s="271"/>
      <c r="J863" s="268"/>
      <c r="K863" s="268"/>
      <c r="L863" s="274"/>
      <c r="M863" s="275"/>
      <c r="N863" s="276"/>
      <c r="P863" s="291" t="str">
        <f>IF(R863 = "", "", COUNT($R$4:R863))</f>
        <v/>
      </c>
      <c r="Q863" s="291" t="str">
        <f t="shared" si="105"/>
        <v/>
      </c>
      <c r="R863" s="292" t="str">
        <f t="shared" si="106"/>
        <v/>
      </c>
      <c r="S863" s="293" t="str">
        <f t="shared" si="108"/>
        <v/>
      </c>
      <c r="T863" s="294" t="str">
        <f t="shared" si="109"/>
        <v/>
      </c>
      <c r="U863" s="295" t="str">
        <f t="shared" si="110"/>
        <v/>
      </c>
      <c r="V863" s="296" t="str">
        <f t="shared" si="111"/>
        <v/>
      </c>
      <c r="W863" s="8"/>
      <c r="AR863" s="2" t="str">
        <f t="shared" si="112"/>
        <v/>
      </c>
      <c r="AS863" s="2" t="str">
        <f t="shared" si="107"/>
        <v/>
      </c>
      <c r="AT863" s="2" t="str">
        <f>IF(AR863="","",IF(AND(H863&gt;='Intersection Mileposts'!$F$5,H863&lt;='Intersection Mileposts'!$G$5),"Y",IF(AND(H863&gt;='Intersection Mileposts'!$F$6,H863&lt;='Intersection Mileposts'!$G$6),"Y",IF(AND(H863&gt;='Intersection Mileposts'!$F$7,H863&lt;='Intersection Mileposts'!$G$7),"Y",IF(AND(H863&gt;='Intersection Mileposts'!$F$8,H863&lt;='Intersection Mileposts'!$G$8),"Y",IF(AND(H863&gt;='Intersection Mileposts'!$F$9,H863&lt;='Intersection Mileposts'!$G$9),"Y",IF(AND(H863&gt;='Intersection Mileposts'!$F$10,H863&lt;='Intersection Mileposts'!$G$10),"Y",IF(AND(H863&gt;='Intersection Mileposts'!$F$11,H863&lt;='Intersection Mileposts'!$G$11),"Y",IF(AND(H863&gt;='Intersection Mileposts'!$F$12,H863&lt;='Intersection Mileposts'!$G$12),"Y",IF(AND(H863&gt;='Intersection Mileposts'!$F$13,H863&lt;='Intersection Mileposts'!$G$13),"Y",IF(AND(H863&gt;='Intersection Mileposts'!$F$14,H863&lt;='Intersection Mileposts'!$G$14),"Y",IF(AND(H863&gt;='Intersection Mileposts'!$F$15,H863&lt;='Intersection Mileposts'!$G$15),"Y",IF(AND(H863&gt;='Intersection Mileposts'!$F$16,H863&lt;='Intersection Mileposts'!$G$16),"Y",IF(AND(H863&gt;='Intersection Mileposts'!$F$17,H863&lt;='Intersection Mileposts'!$G$17),"Y",IF(AND(H863&gt;='Intersection Mileposts'!$F$18,H863&lt;='Intersection Mileposts'!$G$18),"Y",IF(AND(H863&gt;='Intersection Mileposts'!$F$19,H863&lt;='Intersection Mileposts'!$G$19),"Y",IF(AND(H863&gt;='Intersection Mileposts'!$F$20,H863&lt;='Intersection Mileposts'!$G$20),"Y",IF(AND(H863&gt;='Intersection Mileposts'!$F$21,H863&lt;='Intersection Mileposts'!$G$21),"Y",IF(AND(H863&gt;='Intersection Mileposts'!$F$22,H863&lt;='Intersection Mileposts'!$G$22),"Y",IF(AND(H863&gt;='Intersection Mileposts'!$F$23,H863&lt;='Intersection Mileposts'!$G$23),"Y",IF(AND(H863&gt;='Intersection Mileposts'!$F$24,H863&lt;='Intersection Mileposts'!$G$24),"Y",IF(AND(H863&gt;='Intersection Mileposts'!$F$25,H863&lt;='Intersection Mileposts'!$G$25),"Y",IF(AND(H863&gt;='Intersection Mileposts'!$F$26,H863&lt;='Intersection Mileposts'!$G$26),"Y",IF(AND(H863&gt;='Intersection Mileposts'!$F$27,H863&lt;='Intersection Mileposts'!$G$27),"Y",IF(AND(H863&gt;='Intersection Mileposts'!$F$28,H863&lt;='Intersection Mileposts'!$G$28),"Y",IF(AND(H863&gt;='Intersection Mileposts'!$F$29,H863&lt;='Intersection Mileposts'!$G$29),"Y", IF(AND(H863&gt;='Intersection Mileposts'!$F$30,H863&lt;='Intersection Mileposts'!$G$30),"Y",IF(AND(H863&gt;='Intersection Mileposts'!$F$31,H863&lt;='Intersection Mileposts'!$G$31),"Y",IF(AND(H863&gt;='Intersection Mileposts'!$F$32,H863&lt;='Intersection Mileposts'!$G$32),"Y",IF(AND(H863&gt;='Intersection Mileposts'!$F$33,H863&lt;='Intersection Mileposts'!$G$33),"Y",IF(AND(H863&gt;='Intersection Mileposts'!$F$34,H863&lt;='Intersection Mileposts'!$G$34),"Y",IF(AND(H863&gt;='Intersection Mileposts'!$F$35,H863&lt;='Intersection Mileposts'!$G$35),"Y",IF(AND(H863&gt;='Intersection Mileposts'!$F$36,H863&lt;='Intersection Mileposts'!$G$36),"Y",IF(AND(H863&gt;='Intersection Mileposts'!$F$37,H863&lt;='Intersection Mileposts'!$G$37),"Y",IF(AND(H863&gt;='Intersection Mileposts'!$F$38,H863&lt;='Intersection Mileposts'!$G$38),"Y",IF(AND(H863&gt;='Intersection Mileposts'!$F$39,H863&lt;='Intersection Mileposts'!$G$39),"Y","N"))))))))))))))))))))))))))))))))))))</f>
        <v/>
      </c>
    </row>
    <row r="864" spans="1:46" x14ac:dyDescent="0.35">
      <c r="A864" s="271"/>
      <c r="B864" s="269"/>
      <c r="C864" s="270"/>
      <c r="D864" s="270"/>
      <c r="E864" s="270"/>
      <c r="F864" s="270"/>
      <c r="G864" s="272"/>
      <c r="H864" s="273"/>
      <c r="I864" s="271"/>
      <c r="J864" s="268"/>
      <c r="K864" s="268"/>
      <c r="L864" s="274"/>
      <c r="M864" s="275"/>
      <c r="N864" s="276"/>
      <c r="P864" s="291" t="str">
        <f>IF(R864 = "", "", COUNT($R$4:R864))</f>
        <v/>
      </c>
      <c r="Q864" s="291" t="str">
        <f t="shared" si="105"/>
        <v/>
      </c>
      <c r="R864" s="292" t="str">
        <f t="shared" si="106"/>
        <v/>
      </c>
      <c r="S864" s="293" t="str">
        <f t="shared" si="108"/>
        <v/>
      </c>
      <c r="T864" s="294" t="str">
        <f t="shared" si="109"/>
        <v/>
      </c>
      <c r="U864" s="295" t="str">
        <f t="shared" si="110"/>
        <v/>
      </c>
      <c r="V864" s="296" t="str">
        <f t="shared" si="111"/>
        <v/>
      </c>
      <c r="W864" s="8"/>
      <c r="AR864" s="2" t="str">
        <f t="shared" si="112"/>
        <v/>
      </c>
      <c r="AS864" s="2" t="str">
        <f t="shared" si="107"/>
        <v/>
      </c>
      <c r="AT864" s="2" t="str">
        <f>IF(AR864="","",IF(AND(H864&gt;='Intersection Mileposts'!$F$5,H864&lt;='Intersection Mileposts'!$G$5),"Y",IF(AND(H864&gt;='Intersection Mileposts'!$F$6,H864&lt;='Intersection Mileposts'!$G$6),"Y",IF(AND(H864&gt;='Intersection Mileposts'!$F$7,H864&lt;='Intersection Mileposts'!$G$7),"Y",IF(AND(H864&gt;='Intersection Mileposts'!$F$8,H864&lt;='Intersection Mileposts'!$G$8),"Y",IF(AND(H864&gt;='Intersection Mileposts'!$F$9,H864&lt;='Intersection Mileposts'!$G$9),"Y",IF(AND(H864&gt;='Intersection Mileposts'!$F$10,H864&lt;='Intersection Mileposts'!$G$10),"Y",IF(AND(H864&gt;='Intersection Mileposts'!$F$11,H864&lt;='Intersection Mileposts'!$G$11),"Y",IF(AND(H864&gt;='Intersection Mileposts'!$F$12,H864&lt;='Intersection Mileposts'!$G$12),"Y",IF(AND(H864&gt;='Intersection Mileposts'!$F$13,H864&lt;='Intersection Mileposts'!$G$13),"Y",IF(AND(H864&gt;='Intersection Mileposts'!$F$14,H864&lt;='Intersection Mileposts'!$G$14),"Y",IF(AND(H864&gt;='Intersection Mileposts'!$F$15,H864&lt;='Intersection Mileposts'!$G$15),"Y",IF(AND(H864&gt;='Intersection Mileposts'!$F$16,H864&lt;='Intersection Mileposts'!$G$16),"Y",IF(AND(H864&gt;='Intersection Mileposts'!$F$17,H864&lt;='Intersection Mileposts'!$G$17),"Y",IF(AND(H864&gt;='Intersection Mileposts'!$F$18,H864&lt;='Intersection Mileposts'!$G$18),"Y",IF(AND(H864&gt;='Intersection Mileposts'!$F$19,H864&lt;='Intersection Mileposts'!$G$19),"Y",IF(AND(H864&gt;='Intersection Mileposts'!$F$20,H864&lt;='Intersection Mileposts'!$G$20),"Y",IF(AND(H864&gt;='Intersection Mileposts'!$F$21,H864&lt;='Intersection Mileposts'!$G$21),"Y",IF(AND(H864&gt;='Intersection Mileposts'!$F$22,H864&lt;='Intersection Mileposts'!$G$22),"Y",IF(AND(H864&gt;='Intersection Mileposts'!$F$23,H864&lt;='Intersection Mileposts'!$G$23),"Y",IF(AND(H864&gt;='Intersection Mileposts'!$F$24,H864&lt;='Intersection Mileposts'!$G$24),"Y",IF(AND(H864&gt;='Intersection Mileposts'!$F$25,H864&lt;='Intersection Mileposts'!$G$25),"Y",IF(AND(H864&gt;='Intersection Mileposts'!$F$26,H864&lt;='Intersection Mileposts'!$G$26),"Y",IF(AND(H864&gt;='Intersection Mileposts'!$F$27,H864&lt;='Intersection Mileposts'!$G$27),"Y",IF(AND(H864&gt;='Intersection Mileposts'!$F$28,H864&lt;='Intersection Mileposts'!$G$28),"Y",IF(AND(H864&gt;='Intersection Mileposts'!$F$29,H864&lt;='Intersection Mileposts'!$G$29),"Y", IF(AND(H864&gt;='Intersection Mileposts'!$F$30,H864&lt;='Intersection Mileposts'!$G$30),"Y",IF(AND(H864&gt;='Intersection Mileposts'!$F$31,H864&lt;='Intersection Mileposts'!$G$31),"Y",IF(AND(H864&gt;='Intersection Mileposts'!$F$32,H864&lt;='Intersection Mileposts'!$G$32),"Y",IF(AND(H864&gt;='Intersection Mileposts'!$F$33,H864&lt;='Intersection Mileposts'!$G$33),"Y",IF(AND(H864&gt;='Intersection Mileposts'!$F$34,H864&lt;='Intersection Mileposts'!$G$34),"Y",IF(AND(H864&gt;='Intersection Mileposts'!$F$35,H864&lt;='Intersection Mileposts'!$G$35),"Y",IF(AND(H864&gt;='Intersection Mileposts'!$F$36,H864&lt;='Intersection Mileposts'!$G$36),"Y",IF(AND(H864&gt;='Intersection Mileposts'!$F$37,H864&lt;='Intersection Mileposts'!$G$37),"Y",IF(AND(H864&gt;='Intersection Mileposts'!$F$38,H864&lt;='Intersection Mileposts'!$G$38),"Y",IF(AND(H864&gt;='Intersection Mileposts'!$F$39,H864&lt;='Intersection Mileposts'!$G$39),"Y","N"))))))))))))))))))))))))))))))))))))</f>
        <v/>
      </c>
    </row>
    <row r="865" spans="1:46" x14ac:dyDescent="0.35">
      <c r="A865" s="271"/>
      <c r="B865" s="269"/>
      <c r="C865" s="270"/>
      <c r="D865" s="270"/>
      <c r="E865" s="270"/>
      <c r="F865" s="270"/>
      <c r="G865" s="272"/>
      <c r="H865" s="273"/>
      <c r="I865" s="271"/>
      <c r="J865" s="268"/>
      <c r="K865" s="268"/>
      <c r="L865" s="274"/>
      <c r="M865" s="275"/>
      <c r="N865" s="276"/>
      <c r="P865" s="291" t="str">
        <f>IF(R865 = "", "", COUNT($R$4:R865))</f>
        <v/>
      </c>
      <c r="Q865" s="291" t="str">
        <f t="shared" si="105"/>
        <v/>
      </c>
      <c r="R865" s="292" t="str">
        <f t="shared" si="106"/>
        <v/>
      </c>
      <c r="S865" s="293" t="str">
        <f t="shared" si="108"/>
        <v/>
      </c>
      <c r="T865" s="294" t="str">
        <f t="shared" si="109"/>
        <v/>
      </c>
      <c r="U865" s="295" t="str">
        <f t="shared" si="110"/>
        <v/>
      </c>
      <c r="V865" s="296" t="str">
        <f t="shared" si="111"/>
        <v/>
      </c>
      <c r="W865" s="8"/>
      <c r="AR865" s="2" t="str">
        <f t="shared" si="112"/>
        <v/>
      </c>
      <c r="AS865" s="2" t="str">
        <f t="shared" si="107"/>
        <v/>
      </c>
      <c r="AT865" s="2" t="str">
        <f>IF(AR865="","",IF(AND(H865&gt;='Intersection Mileposts'!$F$5,H865&lt;='Intersection Mileposts'!$G$5),"Y",IF(AND(H865&gt;='Intersection Mileposts'!$F$6,H865&lt;='Intersection Mileposts'!$G$6),"Y",IF(AND(H865&gt;='Intersection Mileposts'!$F$7,H865&lt;='Intersection Mileposts'!$G$7),"Y",IF(AND(H865&gt;='Intersection Mileposts'!$F$8,H865&lt;='Intersection Mileposts'!$G$8),"Y",IF(AND(H865&gt;='Intersection Mileposts'!$F$9,H865&lt;='Intersection Mileposts'!$G$9),"Y",IF(AND(H865&gt;='Intersection Mileposts'!$F$10,H865&lt;='Intersection Mileposts'!$G$10),"Y",IF(AND(H865&gt;='Intersection Mileposts'!$F$11,H865&lt;='Intersection Mileposts'!$G$11),"Y",IF(AND(H865&gt;='Intersection Mileposts'!$F$12,H865&lt;='Intersection Mileposts'!$G$12),"Y",IF(AND(H865&gt;='Intersection Mileposts'!$F$13,H865&lt;='Intersection Mileposts'!$G$13),"Y",IF(AND(H865&gt;='Intersection Mileposts'!$F$14,H865&lt;='Intersection Mileposts'!$G$14),"Y",IF(AND(H865&gt;='Intersection Mileposts'!$F$15,H865&lt;='Intersection Mileposts'!$G$15),"Y",IF(AND(H865&gt;='Intersection Mileposts'!$F$16,H865&lt;='Intersection Mileposts'!$G$16),"Y",IF(AND(H865&gt;='Intersection Mileposts'!$F$17,H865&lt;='Intersection Mileposts'!$G$17),"Y",IF(AND(H865&gt;='Intersection Mileposts'!$F$18,H865&lt;='Intersection Mileposts'!$G$18),"Y",IF(AND(H865&gt;='Intersection Mileposts'!$F$19,H865&lt;='Intersection Mileposts'!$G$19),"Y",IF(AND(H865&gt;='Intersection Mileposts'!$F$20,H865&lt;='Intersection Mileposts'!$G$20),"Y",IF(AND(H865&gt;='Intersection Mileposts'!$F$21,H865&lt;='Intersection Mileposts'!$G$21),"Y",IF(AND(H865&gt;='Intersection Mileposts'!$F$22,H865&lt;='Intersection Mileposts'!$G$22),"Y",IF(AND(H865&gt;='Intersection Mileposts'!$F$23,H865&lt;='Intersection Mileposts'!$G$23),"Y",IF(AND(H865&gt;='Intersection Mileposts'!$F$24,H865&lt;='Intersection Mileposts'!$G$24),"Y",IF(AND(H865&gt;='Intersection Mileposts'!$F$25,H865&lt;='Intersection Mileposts'!$G$25),"Y",IF(AND(H865&gt;='Intersection Mileposts'!$F$26,H865&lt;='Intersection Mileposts'!$G$26),"Y",IF(AND(H865&gt;='Intersection Mileposts'!$F$27,H865&lt;='Intersection Mileposts'!$G$27),"Y",IF(AND(H865&gt;='Intersection Mileposts'!$F$28,H865&lt;='Intersection Mileposts'!$G$28),"Y",IF(AND(H865&gt;='Intersection Mileposts'!$F$29,H865&lt;='Intersection Mileposts'!$G$29),"Y", IF(AND(H865&gt;='Intersection Mileposts'!$F$30,H865&lt;='Intersection Mileposts'!$G$30),"Y",IF(AND(H865&gt;='Intersection Mileposts'!$F$31,H865&lt;='Intersection Mileposts'!$G$31),"Y",IF(AND(H865&gt;='Intersection Mileposts'!$F$32,H865&lt;='Intersection Mileposts'!$G$32),"Y",IF(AND(H865&gt;='Intersection Mileposts'!$F$33,H865&lt;='Intersection Mileposts'!$G$33),"Y",IF(AND(H865&gt;='Intersection Mileposts'!$F$34,H865&lt;='Intersection Mileposts'!$G$34),"Y",IF(AND(H865&gt;='Intersection Mileposts'!$F$35,H865&lt;='Intersection Mileposts'!$G$35),"Y",IF(AND(H865&gt;='Intersection Mileposts'!$F$36,H865&lt;='Intersection Mileposts'!$G$36),"Y",IF(AND(H865&gt;='Intersection Mileposts'!$F$37,H865&lt;='Intersection Mileposts'!$G$37),"Y",IF(AND(H865&gt;='Intersection Mileposts'!$F$38,H865&lt;='Intersection Mileposts'!$G$38),"Y",IF(AND(H865&gt;='Intersection Mileposts'!$F$39,H865&lt;='Intersection Mileposts'!$G$39),"Y","N"))))))))))))))))))))))))))))))))))))</f>
        <v/>
      </c>
    </row>
    <row r="866" spans="1:46" x14ac:dyDescent="0.35">
      <c r="A866" s="271"/>
      <c r="B866" s="269"/>
      <c r="C866" s="270"/>
      <c r="D866" s="270"/>
      <c r="E866" s="270"/>
      <c r="F866" s="270"/>
      <c r="G866" s="272"/>
      <c r="H866" s="273"/>
      <c r="I866" s="271"/>
      <c r="J866" s="268"/>
      <c r="K866" s="268"/>
      <c r="L866" s="274"/>
      <c r="M866" s="275"/>
      <c r="N866" s="276"/>
      <c r="P866" s="291" t="str">
        <f>IF(R866 = "", "", COUNT($R$4:R866))</f>
        <v/>
      </c>
      <c r="Q866" s="291" t="str">
        <f t="shared" si="105"/>
        <v/>
      </c>
      <c r="R866" s="292" t="str">
        <f t="shared" si="106"/>
        <v/>
      </c>
      <c r="S866" s="293" t="str">
        <f t="shared" si="108"/>
        <v/>
      </c>
      <c r="T866" s="294" t="str">
        <f t="shared" si="109"/>
        <v/>
      </c>
      <c r="U866" s="295" t="str">
        <f t="shared" si="110"/>
        <v/>
      </c>
      <c r="V866" s="296" t="str">
        <f t="shared" si="111"/>
        <v/>
      </c>
      <c r="W866" s="8"/>
      <c r="AR866" s="2" t="str">
        <f t="shared" si="112"/>
        <v/>
      </c>
      <c r="AS866" s="2" t="str">
        <f t="shared" si="107"/>
        <v/>
      </c>
      <c r="AT866" s="2" t="str">
        <f>IF(AR866="","",IF(AND(H866&gt;='Intersection Mileposts'!$F$5,H866&lt;='Intersection Mileposts'!$G$5),"Y",IF(AND(H866&gt;='Intersection Mileposts'!$F$6,H866&lt;='Intersection Mileposts'!$G$6),"Y",IF(AND(H866&gt;='Intersection Mileposts'!$F$7,H866&lt;='Intersection Mileposts'!$G$7),"Y",IF(AND(H866&gt;='Intersection Mileposts'!$F$8,H866&lt;='Intersection Mileposts'!$G$8),"Y",IF(AND(H866&gt;='Intersection Mileposts'!$F$9,H866&lt;='Intersection Mileposts'!$G$9),"Y",IF(AND(H866&gt;='Intersection Mileposts'!$F$10,H866&lt;='Intersection Mileposts'!$G$10),"Y",IF(AND(H866&gt;='Intersection Mileposts'!$F$11,H866&lt;='Intersection Mileposts'!$G$11),"Y",IF(AND(H866&gt;='Intersection Mileposts'!$F$12,H866&lt;='Intersection Mileposts'!$G$12),"Y",IF(AND(H866&gt;='Intersection Mileposts'!$F$13,H866&lt;='Intersection Mileposts'!$G$13),"Y",IF(AND(H866&gt;='Intersection Mileposts'!$F$14,H866&lt;='Intersection Mileposts'!$G$14),"Y",IF(AND(H866&gt;='Intersection Mileposts'!$F$15,H866&lt;='Intersection Mileposts'!$G$15),"Y",IF(AND(H866&gt;='Intersection Mileposts'!$F$16,H866&lt;='Intersection Mileposts'!$G$16),"Y",IF(AND(H866&gt;='Intersection Mileposts'!$F$17,H866&lt;='Intersection Mileposts'!$G$17),"Y",IF(AND(H866&gt;='Intersection Mileposts'!$F$18,H866&lt;='Intersection Mileposts'!$G$18),"Y",IF(AND(H866&gt;='Intersection Mileposts'!$F$19,H866&lt;='Intersection Mileposts'!$G$19),"Y",IF(AND(H866&gt;='Intersection Mileposts'!$F$20,H866&lt;='Intersection Mileposts'!$G$20),"Y",IF(AND(H866&gt;='Intersection Mileposts'!$F$21,H866&lt;='Intersection Mileposts'!$G$21),"Y",IF(AND(H866&gt;='Intersection Mileposts'!$F$22,H866&lt;='Intersection Mileposts'!$G$22),"Y",IF(AND(H866&gt;='Intersection Mileposts'!$F$23,H866&lt;='Intersection Mileposts'!$G$23),"Y",IF(AND(H866&gt;='Intersection Mileposts'!$F$24,H866&lt;='Intersection Mileposts'!$G$24),"Y",IF(AND(H866&gt;='Intersection Mileposts'!$F$25,H866&lt;='Intersection Mileposts'!$G$25),"Y",IF(AND(H866&gt;='Intersection Mileposts'!$F$26,H866&lt;='Intersection Mileposts'!$G$26),"Y",IF(AND(H866&gt;='Intersection Mileposts'!$F$27,H866&lt;='Intersection Mileposts'!$G$27),"Y",IF(AND(H866&gt;='Intersection Mileposts'!$F$28,H866&lt;='Intersection Mileposts'!$G$28),"Y",IF(AND(H866&gt;='Intersection Mileposts'!$F$29,H866&lt;='Intersection Mileposts'!$G$29),"Y", IF(AND(H866&gt;='Intersection Mileposts'!$F$30,H866&lt;='Intersection Mileposts'!$G$30),"Y",IF(AND(H866&gt;='Intersection Mileposts'!$F$31,H866&lt;='Intersection Mileposts'!$G$31),"Y",IF(AND(H866&gt;='Intersection Mileposts'!$F$32,H866&lt;='Intersection Mileposts'!$G$32),"Y",IF(AND(H866&gt;='Intersection Mileposts'!$F$33,H866&lt;='Intersection Mileposts'!$G$33),"Y",IF(AND(H866&gt;='Intersection Mileposts'!$F$34,H866&lt;='Intersection Mileposts'!$G$34),"Y",IF(AND(H866&gt;='Intersection Mileposts'!$F$35,H866&lt;='Intersection Mileposts'!$G$35),"Y",IF(AND(H866&gt;='Intersection Mileposts'!$F$36,H866&lt;='Intersection Mileposts'!$G$36),"Y",IF(AND(H866&gt;='Intersection Mileposts'!$F$37,H866&lt;='Intersection Mileposts'!$G$37),"Y",IF(AND(H866&gt;='Intersection Mileposts'!$F$38,H866&lt;='Intersection Mileposts'!$G$38),"Y",IF(AND(H866&gt;='Intersection Mileposts'!$F$39,H866&lt;='Intersection Mileposts'!$G$39),"Y","N"))))))))))))))))))))))))))))))))))))</f>
        <v/>
      </c>
    </row>
    <row r="867" spans="1:46" x14ac:dyDescent="0.35">
      <c r="A867" s="271"/>
      <c r="B867" s="269"/>
      <c r="C867" s="270"/>
      <c r="D867" s="270"/>
      <c r="E867" s="270"/>
      <c r="F867" s="270"/>
      <c r="G867" s="272"/>
      <c r="H867" s="273"/>
      <c r="I867" s="271"/>
      <c r="J867" s="268"/>
      <c r="K867" s="268"/>
      <c r="L867" s="274"/>
      <c r="M867" s="275"/>
      <c r="N867" s="276"/>
      <c r="P867" s="291" t="str">
        <f>IF(R867 = "", "", COUNT($R$4:R867))</f>
        <v/>
      </c>
      <c r="Q867" s="291" t="str">
        <f t="shared" si="105"/>
        <v/>
      </c>
      <c r="R867" s="292" t="str">
        <f t="shared" si="106"/>
        <v/>
      </c>
      <c r="S867" s="293" t="str">
        <f t="shared" si="108"/>
        <v/>
      </c>
      <c r="T867" s="294" t="str">
        <f t="shared" si="109"/>
        <v/>
      </c>
      <c r="U867" s="295" t="str">
        <f t="shared" si="110"/>
        <v/>
      </c>
      <c r="V867" s="296" t="str">
        <f t="shared" si="111"/>
        <v/>
      </c>
      <c r="W867" s="8"/>
      <c r="AR867" s="2" t="str">
        <f t="shared" si="112"/>
        <v/>
      </c>
      <c r="AS867" s="2" t="str">
        <f t="shared" si="107"/>
        <v/>
      </c>
      <c r="AT867" s="2" t="str">
        <f>IF(AR867="","",IF(AND(H867&gt;='Intersection Mileposts'!$F$5,H867&lt;='Intersection Mileposts'!$G$5),"Y",IF(AND(H867&gt;='Intersection Mileposts'!$F$6,H867&lt;='Intersection Mileposts'!$G$6),"Y",IF(AND(H867&gt;='Intersection Mileposts'!$F$7,H867&lt;='Intersection Mileposts'!$G$7),"Y",IF(AND(H867&gt;='Intersection Mileposts'!$F$8,H867&lt;='Intersection Mileposts'!$G$8),"Y",IF(AND(H867&gt;='Intersection Mileposts'!$F$9,H867&lt;='Intersection Mileposts'!$G$9),"Y",IF(AND(H867&gt;='Intersection Mileposts'!$F$10,H867&lt;='Intersection Mileposts'!$G$10),"Y",IF(AND(H867&gt;='Intersection Mileposts'!$F$11,H867&lt;='Intersection Mileposts'!$G$11),"Y",IF(AND(H867&gt;='Intersection Mileposts'!$F$12,H867&lt;='Intersection Mileposts'!$G$12),"Y",IF(AND(H867&gt;='Intersection Mileposts'!$F$13,H867&lt;='Intersection Mileposts'!$G$13),"Y",IF(AND(H867&gt;='Intersection Mileposts'!$F$14,H867&lt;='Intersection Mileposts'!$G$14),"Y",IF(AND(H867&gt;='Intersection Mileposts'!$F$15,H867&lt;='Intersection Mileposts'!$G$15),"Y",IF(AND(H867&gt;='Intersection Mileposts'!$F$16,H867&lt;='Intersection Mileposts'!$G$16),"Y",IF(AND(H867&gt;='Intersection Mileposts'!$F$17,H867&lt;='Intersection Mileposts'!$G$17),"Y",IF(AND(H867&gt;='Intersection Mileposts'!$F$18,H867&lt;='Intersection Mileposts'!$G$18),"Y",IF(AND(H867&gt;='Intersection Mileposts'!$F$19,H867&lt;='Intersection Mileposts'!$G$19),"Y",IF(AND(H867&gt;='Intersection Mileposts'!$F$20,H867&lt;='Intersection Mileposts'!$G$20),"Y",IF(AND(H867&gt;='Intersection Mileposts'!$F$21,H867&lt;='Intersection Mileposts'!$G$21),"Y",IF(AND(H867&gt;='Intersection Mileposts'!$F$22,H867&lt;='Intersection Mileposts'!$G$22),"Y",IF(AND(H867&gt;='Intersection Mileposts'!$F$23,H867&lt;='Intersection Mileposts'!$G$23),"Y",IF(AND(H867&gt;='Intersection Mileposts'!$F$24,H867&lt;='Intersection Mileposts'!$G$24),"Y",IF(AND(H867&gt;='Intersection Mileposts'!$F$25,H867&lt;='Intersection Mileposts'!$G$25),"Y",IF(AND(H867&gt;='Intersection Mileposts'!$F$26,H867&lt;='Intersection Mileposts'!$G$26),"Y",IF(AND(H867&gt;='Intersection Mileposts'!$F$27,H867&lt;='Intersection Mileposts'!$G$27),"Y",IF(AND(H867&gt;='Intersection Mileposts'!$F$28,H867&lt;='Intersection Mileposts'!$G$28),"Y",IF(AND(H867&gt;='Intersection Mileposts'!$F$29,H867&lt;='Intersection Mileposts'!$G$29),"Y", IF(AND(H867&gt;='Intersection Mileposts'!$F$30,H867&lt;='Intersection Mileposts'!$G$30),"Y",IF(AND(H867&gt;='Intersection Mileposts'!$F$31,H867&lt;='Intersection Mileposts'!$G$31),"Y",IF(AND(H867&gt;='Intersection Mileposts'!$F$32,H867&lt;='Intersection Mileposts'!$G$32),"Y",IF(AND(H867&gt;='Intersection Mileposts'!$F$33,H867&lt;='Intersection Mileposts'!$G$33),"Y",IF(AND(H867&gt;='Intersection Mileposts'!$F$34,H867&lt;='Intersection Mileposts'!$G$34),"Y",IF(AND(H867&gt;='Intersection Mileposts'!$F$35,H867&lt;='Intersection Mileposts'!$G$35),"Y",IF(AND(H867&gt;='Intersection Mileposts'!$F$36,H867&lt;='Intersection Mileposts'!$G$36),"Y",IF(AND(H867&gt;='Intersection Mileposts'!$F$37,H867&lt;='Intersection Mileposts'!$G$37),"Y",IF(AND(H867&gt;='Intersection Mileposts'!$F$38,H867&lt;='Intersection Mileposts'!$G$38),"Y",IF(AND(H867&gt;='Intersection Mileposts'!$F$39,H867&lt;='Intersection Mileposts'!$G$39),"Y","N"))))))))))))))))))))))))))))))))))))</f>
        <v/>
      </c>
    </row>
    <row r="868" spans="1:46" x14ac:dyDescent="0.35">
      <c r="A868" s="271"/>
      <c r="B868" s="269"/>
      <c r="C868" s="270"/>
      <c r="D868" s="270"/>
      <c r="E868" s="270"/>
      <c r="F868" s="270"/>
      <c r="G868" s="272"/>
      <c r="H868" s="273"/>
      <c r="I868" s="271"/>
      <c r="J868" s="268"/>
      <c r="K868" s="268"/>
      <c r="L868" s="274"/>
      <c r="M868" s="275"/>
      <c r="N868" s="276"/>
      <c r="P868" s="291" t="str">
        <f>IF(R868 = "", "", COUNT($R$4:R868))</f>
        <v/>
      </c>
      <c r="Q868" s="291" t="str">
        <f t="shared" si="105"/>
        <v/>
      </c>
      <c r="R868" s="292" t="str">
        <f t="shared" si="106"/>
        <v/>
      </c>
      <c r="S868" s="293" t="str">
        <f t="shared" si="108"/>
        <v/>
      </c>
      <c r="T868" s="294" t="str">
        <f t="shared" si="109"/>
        <v/>
      </c>
      <c r="U868" s="295" t="str">
        <f t="shared" si="110"/>
        <v/>
      </c>
      <c r="V868" s="296" t="str">
        <f t="shared" si="111"/>
        <v/>
      </c>
      <c r="W868" s="8"/>
      <c r="AR868" s="2" t="str">
        <f t="shared" si="112"/>
        <v/>
      </c>
      <c r="AS868" s="2" t="str">
        <f t="shared" si="107"/>
        <v/>
      </c>
      <c r="AT868" s="2" t="str">
        <f>IF(AR868="","",IF(AND(H868&gt;='Intersection Mileposts'!$F$5,H868&lt;='Intersection Mileposts'!$G$5),"Y",IF(AND(H868&gt;='Intersection Mileposts'!$F$6,H868&lt;='Intersection Mileposts'!$G$6),"Y",IF(AND(H868&gt;='Intersection Mileposts'!$F$7,H868&lt;='Intersection Mileposts'!$G$7),"Y",IF(AND(H868&gt;='Intersection Mileposts'!$F$8,H868&lt;='Intersection Mileposts'!$G$8),"Y",IF(AND(H868&gt;='Intersection Mileposts'!$F$9,H868&lt;='Intersection Mileposts'!$G$9),"Y",IF(AND(H868&gt;='Intersection Mileposts'!$F$10,H868&lt;='Intersection Mileposts'!$G$10),"Y",IF(AND(H868&gt;='Intersection Mileposts'!$F$11,H868&lt;='Intersection Mileposts'!$G$11),"Y",IF(AND(H868&gt;='Intersection Mileposts'!$F$12,H868&lt;='Intersection Mileposts'!$G$12),"Y",IF(AND(H868&gt;='Intersection Mileposts'!$F$13,H868&lt;='Intersection Mileposts'!$G$13),"Y",IF(AND(H868&gt;='Intersection Mileposts'!$F$14,H868&lt;='Intersection Mileposts'!$G$14),"Y",IF(AND(H868&gt;='Intersection Mileposts'!$F$15,H868&lt;='Intersection Mileposts'!$G$15),"Y",IF(AND(H868&gt;='Intersection Mileposts'!$F$16,H868&lt;='Intersection Mileposts'!$G$16),"Y",IF(AND(H868&gt;='Intersection Mileposts'!$F$17,H868&lt;='Intersection Mileposts'!$G$17),"Y",IF(AND(H868&gt;='Intersection Mileposts'!$F$18,H868&lt;='Intersection Mileposts'!$G$18),"Y",IF(AND(H868&gt;='Intersection Mileposts'!$F$19,H868&lt;='Intersection Mileposts'!$G$19),"Y",IF(AND(H868&gt;='Intersection Mileposts'!$F$20,H868&lt;='Intersection Mileposts'!$G$20),"Y",IF(AND(H868&gt;='Intersection Mileposts'!$F$21,H868&lt;='Intersection Mileposts'!$G$21),"Y",IF(AND(H868&gt;='Intersection Mileposts'!$F$22,H868&lt;='Intersection Mileposts'!$G$22),"Y",IF(AND(H868&gt;='Intersection Mileposts'!$F$23,H868&lt;='Intersection Mileposts'!$G$23),"Y",IF(AND(H868&gt;='Intersection Mileposts'!$F$24,H868&lt;='Intersection Mileposts'!$G$24),"Y",IF(AND(H868&gt;='Intersection Mileposts'!$F$25,H868&lt;='Intersection Mileposts'!$G$25),"Y",IF(AND(H868&gt;='Intersection Mileposts'!$F$26,H868&lt;='Intersection Mileposts'!$G$26),"Y",IF(AND(H868&gt;='Intersection Mileposts'!$F$27,H868&lt;='Intersection Mileposts'!$G$27),"Y",IF(AND(H868&gt;='Intersection Mileposts'!$F$28,H868&lt;='Intersection Mileposts'!$G$28),"Y",IF(AND(H868&gt;='Intersection Mileposts'!$F$29,H868&lt;='Intersection Mileposts'!$G$29),"Y", IF(AND(H868&gt;='Intersection Mileposts'!$F$30,H868&lt;='Intersection Mileposts'!$G$30),"Y",IF(AND(H868&gt;='Intersection Mileposts'!$F$31,H868&lt;='Intersection Mileposts'!$G$31),"Y",IF(AND(H868&gt;='Intersection Mileposts'!$F$32,H868&lt;='Intersection Mileposts'!$G$32),"Y",IF(AND(H868&gt;='Intersection Mileposts'!$F$33,H868&lt;='Intersection Mileposts'!$G$33),"Y",IF(AND(H868&gt;='Intersection Mileposts'!$F$34,H868&lt;='Intersection Mileposts'!$G$34),"Y",IF(AND(H868&gt;='Intersection Mileposts'!$F$35,H868&lt;='Intersection Mileposts'!$G$35),"Y",IF(AND(H868&gt;='Intersection Mileposts'!$F$36,H868&lt;='Intersection Mileposts'!$G$36),"Y",IF(AND(H868&gt;='Intersection Mileposts'!$F$37,H868&lt;='Intersection Mileposts'!$G$37),"Y",IF(AND(H868&gt;='Intersection Mileposts'!$F$38,H868&lt;='Intersection Mileposts'!$G$38),"Y",IF(AND(H868&gt;='Intersection Mileposts'!$F$39,H868&lt;='Intersection Mileposts'!$G$39),"Y","N"))))))))))))))))))))))))))))))))))))</f>
        <v/>
      </c>
    </row>
    <row r="869" spans="1:46" x14ac:dyDescent="0.35">
      <c r="A869" s="271"/>
      <c r="B869" s="269"/>
      <c r="C869" s="270"/>
      <c r="D869" s="270"/>
      <c r="E869" s="270"/>
      <c r="F869" s="270"/>
      <c r="G869" s="272"/>
      <c r="H869" s="273"/>
      <c r="I869" s="271"/>
      <c r="J869" s="268"/>
      <c r="K869" s="268"/>
      <c r="L869" s="274"/>
      <c r="M869" s="275"/>
      <c r="N869" s="276"/>
      <c r="P869" s="291" t="str">
        <f>IF(R869 = "", "", COUNT($R$4:R869))</f>
        <v/>
      </c>
      <c r="Q869" s="291" t="str">
        <f t="shared" si="105"/>
        <v/>
      </c>
      <c r="R869" s="292" t="str">
        <f t="shared" si="106"/>
        <v/>
      </c>
      <c r="S869" s="293" t="str">
        <f t="shared" si="108"/>
        <v/>
      </c>
      <c r="T869" s="294" t="str">
        <f t="shared" si="109"/>
        <v/>
      </c>
      <c r="U869" s="295" t="str">
        <f t="shared" si="110"/>
        <v/>
      </c>
      <c r="V869" s="296" t="str">
        <f t="shared" si="111"/>
        <v/>
      </c>
      <c r="W869" s="8"/>
      <c r="AR869" s="2" t="str">
        <f t="shared" si="112"/>
        <v/>
      </c>
      <c r="AS869" s="2" t="str">
        <f t="shared" si="107"/>
        <v/>
      </c>
      <c r="AT869" s="2" t="str">
        <f>IF(AR869="","",IF(AND(H869&gt;='Intersection Mileposts'!$F$5,H869&lt;='Intersection Mileposts'!$G$5),"Y",IF(AND(H869&gt;='Intersection Mileposts'!$F$6,H869&lt;='Intersection Mileposts'!$G$6),"Y",IF(AND(H869&gt;='Intersection Mileposts'!$F$7,H869&lt;='Intersection Mileposts'!$G$7),"Y",IF(AND(H869&gt;='Intersection Mileposts'!$F$8,H869&lt;='Intersection Mileposts'!$G$8),"Y",IF(AND(H869&gt;='Intersection Mileposts'!$F$9,H869&lt;='Intersection Mileposts'!$G$9),"Y",IF(AND(H869&gt;='Intersection Mileposts'!$F$10,H869&lt;='Intersection Mileposts'!$G$10),"Y",IF(AND(H869&gt;='Intersection Mileposts'!$F$11,H869&lt;='Intersection Mileposts'!$G$11),"Y",IF(AND(H869&gt;='Intersection Mileposts'!$F$12,H869&lt;='Intersection Mileposts'!$G$12),"Y",IF(AND(H869&gt;='Intersection Mileposts'!$F$13,H869&lt;='Intersection Mileposts'!$G$13),"Y",IF(AND(H869&gt;='Intersection Mileposts'!$F$14,H869&lt;='Intersection Mileposts'!$G$14),"Y",IF(AND(H869&gt;='Intersection Mileposts'!$F$15,H869&lt;='Intersection Mileposts'!$G$15),"Y",IF(AND(H869&gt;='Intersection Mileposts'!$F$16,H869&lt;='Intersection Mileposts'!$G$16),"Y",IF(AND(H869&gt;='Intersection Mileposts'!$F$17,H869&lt;='Intersection Mileposts'!$G$17),"Y",IF(AND(H869&gt;='Intersection Mileposts'!$F$18,H869&lt;='Intersection Mileposts'!$G$18),"Y",IF(AND(H869&gt;='Intersection Mileposts'!$F$19,H869&lt;='Intersection Mileposts'!$G$19),"Y",IF(AND(H869&gt;='Intersection Mileposts'!$F$20,H869&lt;='Intersection Mileposts'!$G$20),"Y",IF(AND(H869&gt;='Intersection Mileposts'!$F$21,H869&lt;='Intersection Mileposts'!$G$21),"Y",IF(AND(H869&gt;='Intersection Mileposts'!$F$22,H869&lt;='Intersection Mileposts'!$G$22),"Y",IF(AND(H869&gt;='Intersection Mileposts'!$F$23,H869&lt;='Intersection Mileposts'!$G$23),"Y",IF(AND(H869&gt;='Intersection Mileposts'!$F$24,H869&lt;='Intersection Mileposts'!$G$24),"Y",IF(AND(H869&gt;='Intersection Mileposts'!$F$25,H869&lt;='Intersection Mileposts'!$G$25),"Y",IF(AND(H869&gt;='Intersection Mileposts'!$F$26,H869&lt;='Intersection Mileposts'!$G$26),"Y",IF(AND(H869&gt;='Intersection Mileposts'!$F$27,H869&lt;='Intersection Mileposts'!$G$27),"Y",IF(AND(H869&gt;='Intersection Mileposts'!$F$28,H869&lt;='Intersection Mileposts'!$G$28),"Y",IF(AND(H869&gt;='Intersection Mileposts'!$F$29,H869&lt;='Intersection Mileposts'!$G$29),"Y", IF(AND(H869&gt;='Intersection Mileposts'!$F$30,H869&lt;='Intersection Mileposts'!$G$30),"Y",IF(AND(H869&gt;='Intersection Mileposts'!$F$31,H869&lt;='Intersection Mileposts'!$G$31),"Y",IF(AND(H869&gt;='Intersection Mileposts'!$F$32,H869&lt;='Intersection Mileposts'!$G$32),"Y",IF(AND(H869&gt;='Intersection Mileposts'!$F$33,H869&lt;='Intersection Mileposts'!$G$33),"Y",IF(AND(H869&gt;='Intersection Mileposts'!$F$34,H869&lt;='Intersection Mileposts'!$G$34),"Y",IF(AND(H869&gt;='Intersection Mileposts'!$F$35,H869&lt;='Intersection Mileposts'!$G$35),"Y",IF(AND(H869&gt;='Intersection Mileposts'!$F$36,H869&lt;='Intersection Mileposts'!$G$36),"Y",IF(AND(H869&gt;='Intersection Mileposts'!$F$37,H869&lt;='Intersection Mileposts'!$G$37),"Y",IF(AND(H869&gt;='Intersection Mileposts'!$F$38,H869&lt;='Intersection Mileposts'!$G$38),"Y",IF(AND(H869&gt;='Intersection Mileposts'!$F$39,H869&lt;='Intersection Mileposts'!$G$39),"Y","N"))))))))))))))))))))))))))))))))))))</f>
        <v/>
      </c>
    </row>
    <row r="870" spans="1:46" x14ac:dyDescent="0.35">
      <c r="A870" s="271"/>
      <c r="B870" s="269"/>
      <c r="C870" s="270"/>
      <c r="D870" s="270"/>
      <c r="E870" s="270"/>
      <c r="F870" s="270"/>
      <c r="G870" s="272"/>
      <c r="H870" s="273"/>
      <c r="I870" s="271"/>
      <c r="J870" s="268"/>
      <c r="K870" s="268"/>
      <c r="L870" s="274"/>
      <c r="M870" s="275"/>
      <c r="N870" s="276"/>
      <c r="P870" s="291" t="str">
        <f>IF(R870 = "", "", COUNT($R$4:R870))</f>
        <v/>
      </c>
      <c r="Q870" s="291" t="str">
        <f t="shared" si="105"/>
        <v/>
      </c>
      <c r="R870" s="292" t="str">
        <f t="shared" si="106"/>
        <v/>
      </c>
      <c r="S870" s="293" t="str">
        <f t="shared" si="108"/>
        <v/>
      </c>
      <c r="T870" s="294" t="str">
        <f t="shared" si="109"/>
        <v/>
      </c>
      <c r="U870" s="295" t="str">
        <f t="shared" si="110"/>
        <v/>
      </c>
      <c r="V870" s="296" t="str">
        <f t="shared" si="111"/>
        <v/>
      </c>
      <c r="W870" s="8"/>
      <c r="AR870" s="2" t="str">
        <f t="shared" si="112"/>
        <v/>
      </c>
      <c r="AS870" s="2" t="str">
        <f t="shared" si="107"/>
        <v/>
      </c>
      <c r="AT870" s="2" t="str">
        <f>IF(AR870="","",IF(AND(H870&gt;='Intersection Mileposts'!$F$5,H870&lt;='Intersection Mileposts'!$G$5),"Y",IF(AND(H870&gt;='Intersection Mileposts'!$F$6,H870&lt;='Intersection Mileposts'!$G$6),"Y",IF(AND(H870&gt;='Intersection Mileposts'!$F$7,H870&lt;='Intersection Mileposts'!$G$7),"Y",IF(AND(H870&gt;='Intersection Mileposts'!$F$8,H870&lt;='Intersection Mileposts'!$G$8),"Y",IF(AND(H870&gt;='Intersection Mileposts'!$F$9,H870&lt;='Intersection Mileposts'!$G$9),"Y",IF(AND(H870&gt;='Intersection Mileposts'!$F$10,H870&lt;='Intersection Mileposts'!$G$10),"Y",IF(AND(H870&gt;='Intersection Mileposts'!$F$11,H870&lt;='Intersection Mileposts'!$G$11),"Y",IF(AND(H870&gt;='Intersection Mileposts'!$F$12,H870&lt;='Intersection Mileposts'!$G$12),"Y",IF(AND(H870&gt;='Intersection Mileposts'!$F$13,H870&lt;='Intersection Mileposts'!$G$13),"Y",IF(AND(H870&gt;='Intersection Mileposts'!$F$14,H870&lt;='Intersection Mileposts'!$G$14),"Y",IF(AND(H870&gt;='Intersection Mileposts'!$F$15,H870&lt;='Intersection Mileposts'!$G$15),"Y",IF(AND(H870&gt;='Intersection Mileposts'!$F$16,H870&lt;='Intersection Mileposts'!$G$16),"Y",IF(AND(H870&gt;='Intersection Mileposts'!$F$17,H870&lt;='Intersection Mileposts'!$G$17),"Y",IF(AND(H870&gt;='Intersection Mileposts'!$F$18,H870&lt;='Intersection Mileposts'!$G$18),"Y",IF(AND(H870&gt;='Intersection Mileposts'!$F$19,H870&lt;='Intersection Mileposts'!$G$19),"Y",IF(AND(H870&gt;='Intersection Mileposts'!$F$20,H870&lt;='Intersection Mileposts'!$G$20),"Y",IF(AND(H870&gt;='Intersection Mileposts'!$F$21,H870&lt;='Intersection Mileposts'!$G$21),"Y",IF(AND(H870&gt;='Intersection Mileposts'!$F$22,H870&lt;='Intersection Mileposts'!$G$22),"Y",IF(AND(H870&gt;='Intersection Mileposts'!$F$23,H870&lt;='Intersection Mileposts'!$G$23),"Y",IF(AND(H870&gt;='Intersection Mileposts'!$F$24,H870&lt;='Intersection Mileposts'!$G$24),"Y",IF(AND(H870&gt;='Intersection Mileposts'!$F$25,H870&lt;='Intersection Mileposts'!$G$25),"Y",IF(AND(H870&gt;='Intersection Mileposts'!$F$26,H870&lt;='Intersection Mileposts'!$G$26),"Y",IF(AND(H870&gt;='Intersection Mileposts'!$F$27,H870&lt;='Intersection Mileposts'!$G$27),"Y",IF(AND(H870&gt;='Intersection Mileposts'!$F$28,H870&lt;='Intersection Mileposts'!$G$28),"Y",IF(AND(H870&gt;='Intersection Mileposts'!$F$29,H870&lt;='Intersection Mileposts'!$G$29),"Y", IF(AND(H870&gt;='Intersection Mileposts'!$F$30,H870&lt;='Intersection Mileposts'!$G$30),"Y",IF(AND(H870&gt;='Intersection Mileposts'!$F$31,H870&lt;='Intersection Mileposts'!$G$31),"Y",IF(AND(H870&gt;='Intersection Mileposts'!$F$32,H870&lt;='Intersection Mileposts'!$G$32),"Y",IF(AND(H870&gt;='Intersection Mileposts'!$F$33,H870&lt;='Intersection Mileposts'!$G$33),"Y",IF(AND(H870&gt;='Intersection Mileposts'!$F$34,H870&lt;='Intersection Mileposts'!$G$34),"Y",IF(AND(H870&gt;='Intersection Mileposts'!$F$35,H870&lt;='Intersection Mileposts'!$G$35),"Y",IF(AND(H870&gt;='Intersection Mileposts'!$F$36,H870&lt;='Intersection Mileposts'!$G$36),"Y",IF(AND(H870&gt;='Intersection Mileposts'!$F$37,H870&lt;='Intersection Mileposts'!$G$37),"Y",IF(AND(H870&gt;='Intersection Mileposts'!$F$38,H870&lt;='Intersection Mileposts'!$G$38),"Y",IF(AND(H870&gt;='Intersection Mileposts'!$F$39,H870&lt;='Intersection Mileposts'!$G$39),"Y","N"))))))))))))))))))))))))))))))))))))</f>
        <v/>
      </c>
    </row>
    <row r="871" spans="1:46" x14ac:dyDescent="0.35">
      <c r="A871" s="271"/>
      <c r="B871" s="269"/>
      <c r="C871" s="270"/>
      <c r="D871" s="270"/>
      <c r="E871" s="270"/>
      <c r="F871" s="270"/>
      <c r="G871" s="272"/>
      <c r="H871" s="273"/>
      <c r="I871" s="271"/>
      <c r="J871" s="268"/>
      <c r="K871" s="268"/>
      <c r="L871" s="274"/>
      <c r="M871" s="275"/>
      <c r="N871" s="276"/>
      <c r="P871" s="291" t="str">
        <f>IF(R871 = "", "", COUNT($R$4:R871))</f>
        <v/>
      </c>
      <c r="Q871" s="291" t="str">
        <f t="shared" si="105"/>
        <v/>
      </c>
      <c r="R871" s="292" t="str">
        <f t="shared" si="106"/>
        <v/>
      </c>
      <c r="S871" s="293" t="str">
        <f t="shared" si="108"/>
        <v/>
      </c>
      <c r="T871" s="294" t="str">
        <f t="shared" si="109"/>
        <v/>
      </c>
      <c r="U871" s="295" t="str">
        <f t="shared" si="110"/>
        <v/>
      </c>
      <c r="V871" s="296" t="str">
        <f t="shared" si="111"/>
        <v/>
      </c>
      <c r="W871" s="8"/>
      <c r="AR871" s="2" t="str">
        <f t="shared" si="112"/>
        <v/>
      </c>
      <c r="AS871" s="2" t="str">
        <f t="shared" si="107"/>
        <v/>
      </c>
      <c r="AT871" s="2" t="str">
        <f>IF(AR871="","",IF(AND(H871&gt;='Intersection Mileposts'!$F$5,H871&lt;='Intersection Mileposts'!$G$5),"Y",IF(AND(H871&gt;='Intersection Mileposts'!$F$6,H871&lt;='Intersection Mileposts'!$G$6),"Y",IF(AND(H871&gt;='Intersection Mileposts'!$F$7,H871&lt;='Intersection Mileposts'!$G$7),"Y",IF(AND(H871&gt;='Intersection Mileposts'!$F$8,H871&lt;='Intersection Mileposts'!$G$8),"Y",IF(AND(H871&gt;='Intersection Mileposts'!$F$9,H871&lt;='Intersection Mileposts'!$G$9),"Y",IF(AND(H871&gt;='Intersection Mileposts'!$F$10,H871&lt;='Intersection Mileposts'!$G$10),"Y",IF(AND(H871&gt;='Intersection Mileposts'!$F$11,H871&lt;='Intersection Mileposts'!$G$11),"Y",IF(AND(H871&gt;='Intersection Mileposts'!$F$12,H871&lt;='Intersection Mileposts'!$G$12),"Y",IF(AND(H871&gt;='Intersection Mileposts'!$F$13,H871&lt;='Intersection Mileposts'!$G$13),"Y",IF(AND(H871&gt;='Intersection Mileposts'!$F$14,H871&lt;='Intersection Mileposts'!$G$14),"Y",IF(AND(H871&gt;='Intersection Mileposts'!$F$15,H871&lt;='Intersection Mileposts'!$G$15),"Y",IF(AND(H871&gt;='Intersection Mileposts'!$F$16,H871&lt;='Intersection Mileposts'!$G$16),"Y",IF(AND(H871&gt;='Intersection Mileposts'!$F$17,H871&lt;='Intersection Mileposts'!$G$17),"Y",IF(AND(H871&gt;='Intersection Mileposts'!$F$18,H871&lt;='Intersection Mileposts'!$G$18),"Y",IF(AND(H871&gt;='Intersection Mileposts'!$F$19,H871&lt;='Intersection Mileposts'!$G$19),"Y",IF(AND(H871&gt;='Intersection Mileposts'!$F$20,H871&lt;='Intersection Mileposts'!$G$20),"Y",IF(AND(H871&gt;='Intersection Mileposts'!$F$21,H871&lt;='Intersection Mileposts'!$G$21),"Y",IF(AND(H871&gt;='Intersection Mileposts'!$F$22,H871&lt;='Intersection Mileposts'!$G$22),"Y",IF(AND(H871&gt;='Intersection Mileposts'!$F$23,H871&lt;='Intersection Mileposts'!$G$23),"Y",IF(AND(H871&gt;='Intersection Mileposts'!$F$24,H871&lt;='Intersection Mileposts'!$G$24),"Y",IF(AND(H871&gt;='Intersection Mileposts'!$F$25,H871&lt;='Intersection Mileposts'!$G$25),"Y",IF(AND(H871&gt;='Intersection Mileposts'!$F$26,H871&lt;='Intersection Mileposts'!$G$26),"Y",IF(AND(H871&gt;='Intersection Mileposts'!$F$27,H871&lt;='Intersection Mileposts'!$G$27),"Y",IF(AND(H871&gt;='Intersection Mileposts'!$F$28,H871&lt;='Intersection Mileposts'!$G$28),"Y",IF(AND(H871&gt;='Intersection Mileposts'!$F$29,H871&lt;='Intersection Mileposts'!$G$29),"Y", IF(AND(H871&gt;='Intersection Mileposts'!$F$30,H871&lt;='Intersection Mileposts'!$G$30),"Y",IF(AND(H871&gt;='Intersection Mileposts'!$F$31,H871&lt;='Intersection Mileposts'!$G$31),"Y",IF(AND(H871&gt;='Intersection Mileposts'!$F$32,H871&lt;='Intersection Mileposts'!$G$32),"Y",IF(AND(H871&gt;='Intersection Mileposts'!$F$33,H871&lt;='Intersection Mileposts'!$G$33),"Y",IF(AND(H871&gt;='Intersection Mileposts'!$F$34,H871&lt;='Intersection Mileposts'!$G$34),"Y",IF(AND(H871&gt;='Intersection Mileposts'!$F$35,H871&lt;='Intersection Mileposts'!$G$35),"Y",IF(AND(H871&gt;='Intersection Mileposts'!$F$36,H871&lt;='Intersection Mileposts'!$G$36),"Y",IF(AND(H871&gt;='Intersection Mileposts'!$F$37,H871&lt;='Intersection Mileposts'!$G$37),"Y",IF(AND(H871&gt;='Intersection Mileposts'!$F$38,H871&lt;='Intersection Mileposts'!$G$38),"Y",IF(AND(H871&gt;='Intersection Mileposts'!$F$39,H871&lt;='Intersection Mileposts'!$G$39),"Y","N"))))))))))))))))))))))))))))))))))))</f>
        <v/>
      </c>
    </row>
    <row r="872" spans="1:46" x14ac:dyDescent="0.35">
      <c r="A872" s="271"/>
      <c r="B872" s="269"/>
      <c r="C872" s="270"/>
      <c r="D872" s="270"/>
      <c r="E872" s="270"/>
      <c r="F872" s="270"/>
      <c r="G872" s="272"/>
      <c r="H872" s="273"/>
      <c r="I872" s="271"/>
      <c r="J872" s="268"/>
      <c r="K872" s="268"/>
      <c r="L872" s="274"/>
      <c r="M872" s="275"/>
      <c r="N872" s="276"/>
      <c r="P872" s="291" t="str">
        <f>IF(R872 = "", "", COUNT($R$4:R872))</f>
        <v/>
      </c>
      <c r="Q872" s="291" t="str">
        <f t="shared" si="105"/>
        <v/>
      </c>
      <c r="R872" s="292" t="str">
        <f t="shared" si="106"/>
        <v/>
      </c>
      <c r="S872" s="293" t="str">
        <f t="shared" si="108"/>
        <v/>
      </c>
      <c r="T872" s="294" t="str">
        <f t="shared" si="109"/>
        <v/>
      </c>
      <c r="U872" s="295" t="str">
        <f t="shared" si="110"/>
        <v/>
      </c>
      <c r="V872" s="296" t="str">
        <f t="shared" si="111"/>
        <v/>
      </c>
      <c r="W872" s="8"/>
      <c r="AR872" s="2" t="str">
        <f t="shared" si="112"/>
        <v/>
      </c>
      <c r="AS872" s="2" t="str">
        <f t="shared" si="107"/>
        <v/>
      </c>
      <c r="AT872" s="2" t="str">
        <f>IF(AR872="","",IF(AND(H872&gt;='Intersection Mileposts'!$F$5,H872&lt;='Intersection Mileposts'!$G$5),"Y",IF(AND(H872&gt;='Intersection Mileposts'!$F$6,H872&lt;='Intersection Mileposts'!$G$6),"Y",IF(AND(H872&gt;='Intersection Mileposts'!$F$7,H872&lt;='Intersection Mileposts'!$G$7),"Y",IF(AND(H872&gt;='Intersection Mileposts'!$F$8,H872&lt;='Intersection Mileposts'!$G$8),"Y",IF(AND(H872&gt;='Intersection Mileposts'!$F$9,H872&lt;='Intersection Mileposts'!$G$9),"Y",IF(AND(H872&gt;='Intersection Mileposts'!$F$10,H872&lt;='Intersection Mileposts'!$G$10),"Y",IF(AND(H872&gt;='Intersection Mileposts'!$F$11,H872&lt;='Intersection Mileposts'!$G$11),"Y",IF(AND(H872&gt;='Intersection Mileposts'!$F$12,H872&lt;='Intersection Mileposts'!$G$12),"Y",IF(AND(H872&gt;='Intersection Mileposts'!$F$13,H872&lt;='Intersection Mileposts'!$G$13),"Y",IF(AND(H872&gt;='Intersection Mileposts'!$F$14,H872&lt;='Intersection Mileposts'!$G$14),"Y",IF(AND(H872&gt;='Intersection Mileposts'!$F$15,H872&lt;='Intersection Mileposts'!$G$15),"Y",IF(AND(H872&gt;='Intersection Mileposts'!$F$16,H872&lt;='Intersection Mileposts'!$G$16),"Y",IF(AND(H872&gt;='Intersection Mileposts'!$F$17,H872&lt;='Intersection Mileposts'!$G$17),"Y",IF(AND(H872&gt;='Intersection Mileposts'!$F$18,H872&lt;='Intersection Mileposts'!$G$18),"Y",IF(AND(H872&gt;='Intersection Mileposts'!$F$19,H872&lt;='Intersection Mileposts'!$G$19),"Y",IF(AND(H872&gt;='Intersection Mileposts'!$F$20,H872&lt;='Intersection Mileposts'!$G$20),"Y",IF(AND(H872&gt;='Intersection Mileposts'!$F$21,H872&lt;='Intersection Mileposts'!$G$21),"Y",IF(AND(H872&gt;='Intersection Mileposts'!$F$22,H872&lt;='Intersection Mileposts'!$G$22),"Y",IF(AND(H872&gt;='Intersection Mileposts'!$F$23,H872&lt;='Intersection Mileposts'!$G$23),"Y",IF(AND(H872&gt;='Intersection Mileposts'!$F$24,H872&lt;='Intersection Mileposts'!$G$24),"Y",IF(AND(H872&gt;='Intersection Mileposts'!$F$25,H872&lt;='Intersection Mileposts'!$G$25),"Y",IF(AND(H872&gt;='Intersection Mileposts'!$F$26,H872&lt;='Intersection Mileposts'!$G$26),"Y",IF(AND(H872&gt;='Intersection Mileposts'!$F$27,H872&lt;='Intersection Mileposts'!$G$27),"Y",IF(AND(H872&gt;='Intersection Mileposts'!$F$28,H872&lt;='Intersection Mileposts'!$G$28),"Y",IF(AND(H872&gt;='Intersection Mileposts'!$F$29,H872&lt;='Intersection Mileposts'!$G$29),"Y", IF(AND(H872&gt;='Intersection Mileposts'!$F$30,H872&lt;='Intersection Mileposts'!$G$30),"Y",IF(AND(H872&gt;='Intersection Mileposts'!$F$31,H872&lt;='Intersection Mileposts'!$G$31),"Y",IF(AND(H872&gt;='Intersection Mileposts'!$F$32,H872&lt;='Intersection Mileposts'!$G$32),"Y",IF(AND(H872&gt;='Intersection Mileposts'!$F$33,H872&lt;='Intersection Mileposts'!$G$33),"Y",IF(AND(H872&gt;='Intersection Mileposts'!$F$34,H872&lt;='Intersection Mileposts'!$G$34),"Y",IF(AND(H872&gt;='Intersection Mileposts'!$F$35,H872&lt;='Intersection Mileposts'!$G$35),"Y",IF(AND(H872&gt;='Intersection Mileposts'!$F$36,H872&lt;='Intersection Mileposts'!$G$36),"Y",IF(AND(H872&gt;='Intersection Mileposts'!$F$37,H872&lt;='Intersection Mileposts'!$G$37),"Y",IF(AND(H872&gt;='Intersection Mileposts'!$F$38,H872&lt;='Intersection Mileposts'!$G$38),"Y",IF(AND(H872&gt;='Intersection Mileposts'!$F$39,H872&lt;='Intersection Mileposts'!$G$39),"Y","N"))))))))))))))))))))))))))))))))))))</f>
        <v/>
      </c>
    </row>
    <row r="873" spans="1:46" x14ac:dyDescent="0.35">
      <c r="A873" s="271"/>
      <c r="B873" s="269"/>
      <c r="C873" s="270"/>
      <c r="D873" s="270"/>
      <c r="E873" s="270"/>
      <c r="F873" s="270"/>
      <c r="G873" s="272"/>
      <c r="H873" s="273"/>
      <c r="I873" s="271"/>
      <c r="J873" s="268"/>
      <c r="K873" s="268"/>
      <c r="L873" s="274"/>
      <c r="M873" s="275"/>
      <c r="N873" s="276"/>
      <c r="P873" s="291" t="str">
        <f>IF(R873 = "", "", COUNT($R$4:R873))</f>
        <v/>
      </c>
      <c r="Q873" s="291" t="str">
        <f t="shared" si="105"/>
        <v/>
      </c>
      <c r="R873" s="292" t="str">
        <f t="shared" si="106"/>
        <v/>
      </c>
      <c r="S873" s="293" t="str">
        <f t="shared" si="108"/>
        <v/>
      </c>
      <c r="T873" s="294" t="str">
        <f t="shared" si="109"/>
        <v/>
      </c>
      <c r="U873" s="295" t="str">
        <f t="shared" si="110"/>
        <v/>
      </c>
      <c r="V873" s="296" t="str">
        <f t="shared" si="111"/>
        <v/>
      </c>
      <c r="W873" s="8"/>
      <c r="AR873" s="2" t="str">
        <f t="shared" si="112"/>
        <v/>
      </c>
      <c r="AS873" s="2" t="str">
        <f t="shared" si="107"/>
        <v/>
      </c>
      <c r="AT873" s="2" t="str">
        <f>IF(AR873="","",IF(AND(H873&gt;='Intersection Mileposts'!$F$5,H873&lt;='Intersection Mileposts'!$G$5),"Y",IF(AND(H873&gt;='Intersection Mileposts'!$F$6,H873&lt;='Intersection Mileposts'!$G$6),"Y",IF(AND(H873&gt;='Intersection Mileposts'!$F$7,H873&lt;='Intersection Mileposts'!$G$7),"Y",IF(AND(H873&gt;='Intersection Mileposts'!$F$8,H873&lt;='Intersection Mileposts'!$G$8),"Y",IF(AND(H873&gt;='Intersection Mileposts'!$F$9,H873&lt;='Intersection Mileposts'!$G$9),"Y",IF(AND(H873&gt;='Intersection Mileposts'!$F$10,H873&lt;='Intersection Mileposts'!$G$10),"Y",IF(AND(H873&gt;='Intersection Mileposts'!$F$11,H873&lt;='Intersection Mileposts'!$G$11),"Y",IF(AND(H873&gt;='Intersection Mileposts'!$F$12,H873&lt;='Intersection Mileposts'!$G$12),"Y",IF(AND(H873&gt;='Intersection Mileposts'!$F$13,H873&lt;='Intersection Mileposts'!$G$13),"Y",IF(AND(H873&gt;='Intersection Mileposts'!$F$14,H873&lt;='Intersection Mileposts'!$G$14),"Y",IF(AND(H873&gt;='Intersection Mileposts'!$F$15,H873&lt;='Intersection Mileposts'!$G$15),"Y",IF(AND(H873&gt;='Intersection Mileposts'!$F$16,H873&lt;='Intersection Mileposts'!$G$16),"Y",IF(AND(H873&gt;='Intersection Mileposts'!$F$17,H873&lt;='Intersection Mileposts'!$G$17),"Y",IF(AND(H873&gt;='Intersection Mileposts'!$F$18,H873&lt;='Intersection Mileposts'!$G$18),"Y",IF(AND(H873&gt;='Intersection Mileposts'!$F$19,H873&lt;='Intersection Mileposts'!$G$19),"Y",IF(AND(H873&gt;='Intersection Mileposts'!$F$20,H873&lt;='Intersection Mileposts'!$G$20),"Y",IF(AND(H873&gt;='Intersection Mileposts'!$F$21,H873&lt;='Intersection Mileposts'!$G$21),"Y",IF(AND(H873&gt;='Intersection Mileposts'!$F$22,H873&lt;='Intersection Mileposts'!$G$22),"Y",IF(AND(H873&gt;='Intersection Mileposts'!$F$23,H873&lt;='Intersection Mileposts'!$G$23),"Y",IF(AND(H873&gt;='Intersection Mileposts'!$F$24,H873&lt;='Intersection Mileposts'!$G$24),"Y",IF(AND(H873&gt;='Intersection Mileposts'!$F$25,H873&lt;='Intersection Mileposts'!$G$25),"Y",IF(AND(H873&gt;='Intersection Mileposts'!$F$26,H873&lt;='Intersection Mileposts'!$G$26),"Y",IF(AND(H873&gt;='Intersection Mileposts'!$F$27,H873&lt;='Intersection Mileposts'!$G$27),"Y",IF(AND(H873&gt;='Intersection Mileposts'!$F$28,H873&lt;='Intersection Mileposts'!$G$28),"Y",IF(AND(H873&gt;='Intersection Mileposts'!$F$29,H873&lt;='Intersection Mileposts'!$G$29),"Y", IF(AND(H873&gt;='Intersection Mileposts'!$F$30,H873&lt;='Intersection Mileposts'!$G$30),"Y",IF(AND(H873&gt;='Intersection Mileposts'!$F$31,H873&lt;='Intersection Mileposts'!$G$31),"Y",IF(AND(H873&gt;='Intersection Mileposts'!$F$32,H873&lt;='Intersection Mileposts'!$G$32),"Y",IF(AND(H873&gt;='Intersection Mileposts'!$F$33,H873&lt;='Intersection Mileposts'!$G$33),"Y",IF(AND(H873&gt;='Intersection Mileposts'!$F$34,H873&lt;='Intersection Mileposts'!$G$34),"Y",IF(AND(H873&gt;='Intersection Mileposts'!$F$35,H873&lt;='Intersection Mileposts'!$G$35),"Y",IF(AND(H873&gt;='Intersection Mileposts'!$F$36,H873&lt;='Intersection Mileposts'!$G$36),"Y",IF(AND(H873&gt;='Intersection Mileposts'!$F$37,H873&lt;='Intersection Mileposts'!$G$37),"Y",IF(AND(H873&gt;='Intersection Mileposts'!$F$38,H873&lt;='Intersection Mileposts'!$G$38),"Y",IF(AND(H873&gt;='Intersection Mileposts'!$F$39,H873&lt;='Intersection Mileposts'!$G$39),"Y","N"))))))))))))))))))))))))))))))))))))</f>
        <v/>
      </c>
    </row>
    <row r="874" spans="1:46" x14ac:dyDescent="0.35">
      <c r="A874" s="271"/>
      <c r="B874" s="269"/>
      <c r="C874" s="270"/>
      <c r="D874" s="270"/>
      <c r="E874" s="270"/>
      <c r="F874" s="270"/>
      <c r="G874" s="272"/>
      <c r="H874" s="273"/>
      <c r="I874" s="271"/>
      <c r="J874" s="268"/>
      <c r="K874" s="268"/>
      <c r="L874" s="274"/>
      <c r="M874" s="275"/>
      <c r="N874" s="276"/>
      <c r="P874" s="291" t="str">
        <f>IF(R874 = "", "", COUNT($R$4:R874))</f>
        <v/>
      </c>
      <c r="Q874" s="291" t="str">
        <f t="shared" si="105"/>
        <v/>
      </c>
      <c r="R874" s="292" t="str">
        <f t="shared" si="106"/>
        <v/>
      </c>
      <c r="S874" s="293" t="str">
        <f t="shared" si="108"/>
        <v/>
      </c>
      <c r="T874" s="294" t="str">
        <f t="shared" si="109"/>
        <v/>
      </c>
      <c r="U874" s="295" t="str">
        <f t="shared" si="110"/>
        <v/>
      </c>
      <c r="V874" s="296" t="str">
        <f t="shared" si="111"/>
        <v/>
      </c>
      <c r="W874" s="8"/>
      <c r="AR874" s="2" t="str">
        <f t="shared" si="112"/>
        <v/>
      </c>
      <c r="AS874" s="2" t="str">
        <f t="shared" si="107"/>
        <v/>
      </c>
      <c r="AT874" s="2" t="str">
        <f>IF(AR874="","",IF(AND(H874&gt;='Intersection Mileposts'!$F$5,H874&lt;='Intersection Mileposts'!$G$5),"Y",IF(AND(H874&gt;='Intersection Mileposts'!$F$6,H874&lt;='Intersection Mileposts'!$G$6),"Y",IF(AND(H874&gt;='Intersection Mileposts'!$F$7,H874&lt;='Intersection Mileposts'!$G$7),"Y",IF(AND(H874&gt;='Intersection Mileposts'!$F$8,H874&lt;='Intersection Mileposts'!$G$8),"Y",IF(AND(H874&gt;='Intersection Mileposts'!$F$9,H874&lt;='Intersection Mileposts'!$G$9),"Y",IF(AND(H874&gt;='Intersection Mileposts'!$F$10,H874&lt;='Intersection Mileposts'!$G$10),"Y",IF(AND(H874&gt;='Intersection Mileposts'!$F$11,H874&lt;='Intersection Mileposts'!$G$11),"Y",IF(AND(H874&gt;='Intersection Mileposts'!$F$12,H874&lt;='Intersection Mileposts'!$G$12),"Y",IF(AND(H874&gt;='Intersection Mileposts'!$F$13,H874&lt;='Intersection Mileposts'!$G$13),"Y",IF(AND(H874&gt;='Intersection Mileposts'!$F$14,H874&lt;='Intersection Mileposts'!$G$14),"Y",IF(AND(H874&gt;='Intersection Mileposts'!$F$15,H874&lt;='Intersection Mileposts'!$G$15),"Y",IF(AND(H874&gt;='Intersection Mileposts'!$F$16,H874&lt;='Intersection Mileposts'!$G$16),"Y",IF(AND(H874&gt;='Intersection Mileposts'!$F$17,H874&lt;='Intersection Mileposts'!$G$17),"Y",IF(AND(H874&gt;='Intersection Mileposts'!$F$18,H874&lt;='Intersection Mileposts'!$G$18),"Y",IF(AND(H874&gt;='Intersection Mileposts'!$F$19,H874&lt;='Intersection Mileposts'!$G$19),"Y",IF(AND(H874&gt;='Intersection Mileposts'!$F$20,H874&lt;='Intersection Mileposts'!$G$20),"Y",IF(AND(H874&gt;='Intersection Mileposts'!$F$21,H874&lt;='Intersection Mileposts'!$G$21),"Y",IF(AND(H874&gt;='Intersection Mileposts'!$F$22,H874&lt;='Intersection Mileposts'!$G$22),"Y",IF(AND(H874&gt;='Intersection Mileposts'!$F$23,H874&lt;='Intersection Mileposts'!$G$23),"Y",IF(AND(H874&gt;='Intersection Mileposts'!$F$24,H874&lt;='Intersection Mileposts'!$G$24),"Y",IF(AND(H874&gt;='Intersection Mileposts'!$F$25,H874&lt;='Intersection Mileposts'!$G$25),"Y",IF(AND(H874&gt;='Intersection Mileposts'!$F$26,H874&lt;='Intersection Mileposts'!$G$26),"Y",IF(AND(H874&gt;='Intersection Mileposts'!$F$27,H874&lt;='Intersection Mileposts'!$G$27),"Y",IF(AND(H874&gt;='Intersection Mileposts'!$F$28,H874&lt;='Intersection Mileposts'!$G$28),"Y",IF(AND(H874&gt;='Intersection Mileposts'!$F$29,H874&lt;='Intersection Mileposts'!$G$29),"Y", IF(AND(H874&gt;='Intersection Mileposts'!$F$30,H874&lt;='Intersection Mileposts'!$G$30),"Y",IF(AND(H874&gt;='Intersection Mileposts'!$F$31,H874&lt;='Intersection Mileposts'!$G$31),"Y",IF(AND(H874&gt;='Intersection Mileposts'!$F$32,H874&lt;='Intersection Mileposts'!$G$32),"Y",IF(AND(H874&gt;='Intersection Mileposts'!$F$33,H874&lt;='Intersection Mileposts'!$G$33),"Y",IF(AND(H874&gt;='Intersection Mileposts'!$F$34,H874&lt;='Intersection Mileposts'!$G$34),"Y",IF(AND(H874&gt;='Intersection Mileposts'!$F$35,H874&lt;='Intersection Mileposts'!$G$35),"Y",IF(AND(H874&gt;='Intersection Mileposts'!$F$36,H874&lt;='Intersection Mileposts'!$G$36),"Y",IF(AND(H874&gt;='Intersection Mileposts'!$F$37,H874&lt;='Intersection Mileposts'!$G$37),"Y",IF(AND(H874&gt;='Intersection Mileposts'!$F$38,H874&lt;='Intersection Mileposts'!$G$38),"Y",IF(AND(H874&gt;='Intersection Mileposts'!$F$39,H874&lt;='Intersection Mileposts'!$G$39),"Y","N"))))))))))))))))))))))))))))))))))))</f>
        <v/>
      </c>
    </row>
    <row r="875" spans="1:46" x14ac:dyDescent="0.35">
      <c r="A875" s="271"/>
      <c r="B875" s="269"/>
      <c r="C875" s="270"/>
      <c r="D875" s="270"/>
      <c r="E875" s="270"/>
      <c r="F875" s="270"/>
      <c r="G875" s="272"/>
      <c r="H875" s="273"/>
      <c r="I875" s="271"/>
      <c r="J875" s="268"/>
      <c r="K875" s="268"/>
      <c r="L875" s="274"/>
      <c r="M875" s="275"/>
      <c r="N875" s="276"/>
      <c r="P875" s="291" t="str">
        <f>IF(R875 = "", "", COUNT($R$4:R875))</f>
        <v/>
      </c>
      <c r="Q875" s="291" t="str">
        <f t="shared" si="105"/>
        <v/>
      </c>
      <c r="R875" s="292" t="str">
        <f t="shared" si="106"/>
        <v/>
      </c>
      <c r="S875" s="293" t="str">
        <f t="shared" si="108"/>
        <v/>
      </c>
      <c r="T875" s="294" t="str">
        <f t="shared" si="109"/>
        <v/>
      </c>
      <c r="U875" s="295" t="str">
        <f t="shared" si="110"/>
        <v/>
      </c>
      <c r="V875" s="296" t="str">
        <f t="shared" si="111"/>
        <v/>
      </c>
      <c r="W875" s="8"/>
      <c r="AR875" s="2" t="str">
        <f t="shared" si="112"/>
        <v/>
      </c>
      <c r="AS875" s="2" t="str">
        <f t="shared" si="107"/>
        <v/>
      </c>
      <c r="AT875" s="2" t="str">
        <f>IF(AR875="","",IF(AND(H875&gt;='Intersection Mileposts'!$F$5,H875&lt;='Intersection Mileposts'!$G$5),"Y",IF(AND(H875&gt;='Intersection Mileposts'!$F$6,H875&lt;='Intersection Mileposts'!$G$6),"Y",IF(AND(H875&gt;='Intersection Mileposts'!$F$7,H875&lt;='Intersection Mileposts'!$G$7),"Y",IF(AND(H875&gt;='Intersection Mileposts'!$F$8,H875&lt;='Intersection Mileposts'!$G$8),"Y",IF(AND(H875&gt;='Intersection Mileposts'!$F$9,H875&lt;='Intersection Mileposts'!$G$9),"Y",IF(AND(H875&gt;='Intersection Mileposts'!$F$10,H875&lt;='Intersection Mileposts'!$G$10),"Y",IF(AND(H875&gt;='Intersection Mileposts'!$F$11,H875&lt;='Intersection Mileposts'!$G$11),"Y",IF(AND(H875&gt;='Intersection Mileposts'!$F$12,H875&lt;='Intersection Mileposts'!$G$12),"Y",IF(AND(H875&gt;='Intersection Mileposts'!$F$13,H875&lt;='Intersection Mileposts'!$G$13),"Y",IF(AND(H875&gt;='Intersection Mileposts'!$F$14,H875&lt;='Intersection Mileposts'!$G$14),"Y",IF(AND(H875&gt;='Intersection Mileposts'!$F$15,H875&lt;='Intersection Mileposts'!$G$15),"Y",IF(AND(H875&gt;='Intersection Mileposts'!$F$16,H875&lt;='Intersection Mileposts'!$G$16),"Y",IF(AND(H875&gt;='Intersection Mileposts'!$F$17,H875&lt;='Intersection Mileposts'!$G$17),"Y",IF(AND(H875&gt;='Intersection Mileposts'!$F$18,H875&lt;='Intersection Mileposts'!$G$18),"Y",IF(AND(H875&gt;='Intersection Mileposts'!$F$19,H875&lt;='Intersection Mileposts'!$G$19),"Y",IF(AND(H875&gt;='Intersection Mileposts'!$F$20,H875&lt;='Intersection Mileposts'!$G$20),"Y",IF(AND(H875&gt;='Intersection Mileposts'!$F$21,H875&lt;='Intersection Mileposts'!$G$21),"Y",IF(AND(H875&gt;='Intersection Mileposts'!$F$22,H875&lt;='Intersection Mileposts'!$G$22),"Y",IF(AND(H875&gt;='Intersection Mileposts'!$F$23,H875&lt;='Intersection Mileposts'!$G$23),"Y",IF(AND(H875&gt;='Intersection Mileposts'!$F$24,H875&lt;='Intersection Mileposts'!$G$24),"Y",IF(AND(H875&gt;='Intersection Mileposts'!$F$25,H875&lt;='Intersection Mileposts'!$G$25),"Y",IF(AND(H875&gt;='Intersection Mileposts'!$F$26,H875&lt;='Intersection Mileposts'!$G$26),"Y",IF(AND(H875&gt;='Intersection Mileposts'!$F$27,H875&lt;='Intersection Mileposts'!$G$27),"Y",IF(AND(H875&gt;='Intersection Mileposts'!$F$28,H875&lt;='Intersection Mileposts'!$G$28),"Y",IF(AND(H875&gt;='Intersection Mileposts'!$F$29,H875&lt;='Intersection Mileposts'!$G$29),"Y", IF(AND(H875&gt;='Intersection Mileposts'!$F$30,H875&lt;='Intersection Mileposts'!$G$30),"Y",IF(AND(H875&gt;='Intersection Mileposts'!$F$31,H875&lt;='Intersection Mileposts'!$G$31),"Y",IF(AND(H875&gt;='Intersection Mileposts'!$F$32,H875&lt;='Intersection Mileposts'!$G$32),"Y",IF(AND(H875&gt;='Intersection Mileposts'!$F$33,H875&lt;='Intersection Mileposts'!$G$33),"Y",IF(AND(H875&gt;='Intersection Mileposts'!$F$34,H875&lt;='Intersection Mileposts'!$G$34),"Y",IF(AND(H875&gt;='Intersection Mileposts'!$F$35,H875&lt;='Intersection Mileposts'!$G$35),"Y",IF(AND(H875&gt;='Intersection Mileposts'!$F$36,H875&lt;='Intersection Mileposts'!$G$36),"Y",IF(AND(H875&gt;='Intersection Mileposts'!$F$37,H875&lt;='Intersection Mileposts'!$G$37),"Y",IF(AND(H875&gt;='Intersection Mileposts'!$F$38,H875&lt;='Intersection Mileposts'!$G$38),"Y",IF(AND(H875&gt;='Intersection Mileposts'!$F$39,H875&lt;='Intersection Mileposts'!$G$39),"Y","N"))))))))))))))))))))))))))))))))))))</f>
        <v/>
      </c>
    </row>
    <row r="876" spans="1:46" x14ac:dyDescent="0.35">
      <c r="A876" s="271"/>
      <c r="B876" s="269"/>
      <c r="C876" s="270"/>
      <c r="D876" s="270"/>
      <c r="E876" s="270"/>
      <c r="F876" s="270"/>
      <c r="G876" s="272"/>
      <c r="H876" s="273"/>
      <c r="I876" s="271"/>
      <c r="J876" s="268"/>
      <c r="K876" s="268"/>
      <c r="L876" s="274"/>
      <c r="M876" s="275"/>
      <c r="N876" s="276"/>
      <c r="P876" s="291" t="str">
        <f>IF(R876 = "", "", COUNT($R$4:R876))</f>
        <v/>
      </c>
      <c r="Q876" s="291" t="str">
        <f t="shared" si="105"/>
        <v/>
      </c>
      <c r="R876" s="292" t="str">
        <f t="shared" si="106"/>
        <v/>
      </c>
      <c r="S876" s="293" t="str">
        <f t="shared" si="108"/>
        <v/>
      </c>
      <c r="T876" s="294" t="str">
        <f t="shared" si="109"/>
        <v/>
      </c>
      <c r="U876" s="295" t="str">
        <f t="shared" si="110"/>
        <v/>
      </c>
      <c r="V876" s="296" t="str">
        <f t="shared" si="111"/>
        <v/>
      </c>
      <c r="W876" s="8"/>
      <c r="AR876" s="2" t="str">
        <f t="shared" si="112"/>
        <v/>
      </c>
      <c r="AS876" s="2" t="str">
        <f t="shared" si="107"/>
        <v/>
      </c>
      <c r="AT876" s="2" t="str">
        <f>IF(AR876="","",IF(AND(H876&gt;='Intersection Mileposts'!$F$5,H876&lt;='Intersection Mileposts'!$G$5),"Y",IF(AND(H876&gt;='Intersection Mileposts'!$F$6,H876&lt;='Intersection Mileposts'!$G$6),"Y",IF(AND(H876&gt;='Intersection Mileposts'!$F$7,H876&lt;='Intersection Mileposts'!$G$7),"Y",IF(AND(H876&gt;='Intersection Mileposts'!$F$8,H876&lt;='Intersection Mileposts'!$G$8),"Y",IF(AND(H876&gt;='Intersection Mileposts'!$F$9,H876&lt;='Intersection Mileposts'!$G$9),"Y",IF(AND(H876&gt;='Intersection Mileposts'!$F$10,H876&lt;='Intersection Mileposts'!$G$10),"Y",IF(AND(H876&gt;='Intersection Mileposts'!$F$11,H876&lt;='Intersection Mileposts'!$G$11),"Y",IF(AND(H876&gt;='Intersection Mileposts'!$F$12,H876&lt;='Intersection Mileposts'!$G$12),"Y",IF(AND(H876&gt;='Intersection Mileposts'!$F$13,H876&lt;='Intersection Mileposts'!$G$13),"Y",IF(AND(H876&gt;='Intersection Mileposts'!$F$14,H876&lt;='Intersection Mileposts'!$G$14),"Y",IF(AND(H876&gt;='Intersection Mileposts'!$F$15,H876&lt;='Intersection Mileposts'!$G$15),"Y",IF(AND(H876&gt;='Intersection Mileposts'!$F$16,H876&lt;='Intersection Mileposts'!$G$16),"Y",IF(AND(H876&gt;='Intersection Mileposts'!$F$17,H876&lt;='Intersection Mileposts'!$G$17),"Y",IF(AND(H876&gt;='Intersection Mileposts'!$F$18,H876&lt;='Intersection Mileposts'!$G$18),"Y",IF(AND(H876&gt;='Intersection Mileposts'!$F$19,H876&lt;='Intersection Mileposts'!$G$19),"Y",IF(AND(H876&gt;='Intersection Mileposts'!$F$20,H876&lt;='Intersection Mileposts'!$G$20),"Y",IF(AND(H876&gt;='Intersection Mileposts'!$F$21,H876&lt;='Intersection Mileposts'!$G$21),"Y",IF(AND(H876&gt;='Intersection Mileposts'!$F$22,H876&lt;='Intersection Mileposts'!$G$22),"Y",IF(AND(H876&gt;='Intersection Mileposts'!$F$23,H876&lt;='Intersection Mileposts'!$G$23),"Y",IF(AND(H876&gt;='Intersection Mileposts'!$F$24,H876&lt;='Intersection Mileposts'!$G$24),"Y",IF(AND(H876&gt;='Intersection Mileposts'!$F$25,H876&lt;='Intersection Mileposts'!$G$25),"Y",IF(AND(H876&gt;='Intersection Mileposts'!$F$26,H876&lt;='Intersection Mileposts'!$G$26),"Y",IF(AND(H876&gt;='Intersection Mileposts'!$F$27,H876&lt;='Intersection Mileposts'!$G$27),"Y",IF(AND(H876&gt;='Intersection Mileposts'!$F$28,H876&lt;='Intersection Mileposts'!$G$28),"Y",IF(AND(H876&gt;='Intersection Mileposts'!$F$29,H876&lt;='Intersection Mileposts'!$G$29),"Y", IF(AND(H876&gt;='Intersection Mileposts'!$F$30,H876&lt;='Intersection Mileposts'!$G$30),"Y",IF(AND(H876&gt;='Intersection Mileposts'!$F$31,H876&lt;='Intersection Mileposts'!$G$31),"Y",IF(AND(H876&gt;='Intersection Mileposts'!$F$32,H876&lt;='Intersection Mileposts'!$G$32),"Y",IF(AND(H876&gt;='Intersection Mileposts'!$F$33,H876&lt;='Intersection Mileposts'!$G$33),"Y",IF(AND(H876&gt;='Intersection Mileposts'!$F$34,H876&lt;='Intersection Mileposts'!$G$34),"Y",IF(AND(H876&gt;='Intersection Mileposts'!$F$35,H876&lt;='Intersection Mileposts'!$G$35),"Y",IF(AND(H876&gt;='Intersection Mileposts'!$F$36,H876&lt;='Intersection Mileposts'!$G$36),"Y",IF(AND(H876&gt;='Intersection Mileposts'!$F$37,H876&lt;='Intersection Mileposts'!$G$37),"Y",IF(AND(H876&gt;='Intersection Mileposts'!$F$38,H876&lt;='Intersection Mileposts'!$G$38),"Y",IF(AND(H876&gt;='Intersection Mileposts'!$F$39,H876&lt;='Intersection Mileposts'!$G$39),"Y","N"))))))))))))))))))))))))))))))))))))</f>
        <v/>
      </c>
    </row>
    <row r="877" spans="1:46" x14ac:dyDescent="0.35">
      <c r="A877" s="271"/>
      <c r="B877" s="269"/>
      <c r="C877" s="270"/>
      <c r="D877" s="270"/>
      <c r="E877" s="270"/>
      <c r="F877" s="270"/>
      <c r="G877" s="272"/>
      <c r="H877" s="273"/>
      <c r="I877" s="271"/>
      <c r="J877" s="268"/>
      <c r="K877" s="268"/>
      <c r="L877" s="274"/>
      <c r="M877" s="275"/>
      <c r="N877" s="276"/>
      <c r="P877" s="291" t="str">
        <f>IF(R877 = "", "", COUNT($R$4:R877))</f>
        <v/>
      </c>
      <c r="Q877" s="291" t="str">
        <f t="shared" si="105"/>
        <v/>
      </c>
      <c r="R877" s="292" t="str">
        <f t="shared" si="106"/>
        <v/>
      </c>
      <c r="S877" s="293" t="str">
        <f t="shared" si="108"/>
        <v/>
      </c>
      <c r="T877" s="294" t="str">
        <f t="shared" si="109"/>
        <v/>
      </c>
      <c r="U877" s="295" t="str">
        <f t="shared" si="110"/>
        <v/>
      </c>
      <c r="V877" s="296" t="str">
        <f t="shared" si="111"/>
        <v/>
      </c>
      <c r="W877" s="8"/>
      <c r="AR877" s="2" t="str">
        <f t="shared" si="112"/>
        <v/>
      </c>
      <c r="AS877" s="2" t="str">
        <f t="shared" si="107"/>
        <v/>
      </c>
      <c r="AT877" s="2" t="str">
        <f>IF(AR877="","",IF(AND(H877&gt;='Intersection Mileposts'!$F$5,H877&lt;='Intersection Mileposts'!$G$5),"Y",IF(AND(H877&gt;='Intersection Mileposts'!$F$6,H877&lt;='Intersection Mileposts'!$G$6),"Y",IF(AND(H877&gt;='Intersection Mileposts'!$F$7,H877&lt;='Intersection Mileposts'!$G$7),"Y",IF(AND(H877&gt;='Intersection Mileposts'!$F$8,H877&lt;='Intersection Mileposts'!$G$8),"Y",IF(AND(H877&gt;='Intersection Mileposts'!$F$9,H877&lt;='Intersection Mileposts'!$G$9),"Y",IF(AND(H877&gt;='Intersection Mileposts'!$F$10,H877&lt;='Intersection Mileposts'!$G$10),"Y",IF(AND(H877&gt;='Intersection Mileposts'!$F$11,H877&lt;='Intersection Mileposts'!$G$11),"Y",IF(AND(H877&gt;='Intersection Mileposts'!$F$12,H877&lt;='Intersection Mileposts'!$G$12),"Y",IF(AND(H877&gt;='Intersection Mileposts'!$F$13,H877&lt;='Intersection Mileposts'!$G$13),"Y",IF(AND(H877&gt;='Intersection Mileposts'!$F$14,H877&lt;='Intersection Mileposts'!$G$14),"Y",IF(AND(H877&gt;='Intersection Mileposts'!$F$15,H877&lt;='Intersection Mileposts'!$G$15),"Y",IF(AND(H877&gt;='Intersection Mileposts'!$F$16,H877&lt;='Intersection Mileposts'!$G$16),"Y",IF(AND(H877&gt;='Intersection Mileposts'!$F$17,H877&lt;='Intersection Mileposts'!$G$17),"Y",IF(AND(H877&gt;='Intersection Mileposts'!$F$18,H877&lt;='Intersection Mileposts'!$G$18),"Y",IF(AND(H877&gt;='Intersection Mileposts'!$F$19,H877&lt;='Intersection Mileposts'!$G$19),"Y",IF(AND(H877&gt;='Intersection Mileposts'!$F$20,H877&lt;='Intersection Mileposts'!$G$20),"Y",IF(AND(H877&gt;='Intersection Mileposts'!$F$21,H877&lt;='Intersection Mileposts'!$G$21),"Y",IF(AND(H877&gt;='Intersection Mileposts'!$F$22,H877&lt;='Intersection Mileposts'!$G$22),"Y",IF(AND(H877&gt;='Intersection Mileposts'!$F$23,H877&lt;='Intersection Mileposts'!$G$23),"Y",IF(AND(H877&gt;='Intersection Mileposts'!$F$24,H877&lt;='Intersection Mileposts'!$G$24),"Y",IF(AND(H877&gt;='Intersection Mileposts'!$F$25,H877&lt;='Intersection Mileposts'!$G$25),"Y",IF(AND(H877&gt;='Intersection Mileposts'!$F$26,H877&lt;='Intersection Mileposts'!$G$26),"Y",IF(AND(H877&gt;='Intersection Mileposts'!$F$27,H877&lt;='Intersection Mileposts'!$G$27),"Y",IF(AND(H877&gt;='Intersection Mileposts'!$F$28,H877&lt;='Intersection Mileposts'!$G$28),"Y",IF(AND(H877&gt;='Intersection Mileposts'!$F$29,H877&lt;='Intersection Mileposts'!$G$29),"Y", IF(AND(H877&gt;='Intersection Mileposts'!$F$30,H877&lt;='Intersection Mileposts'!$G$30),"Y",IF(AND(H877&gt;='Intersection Mileposts'!$F$31,H877&lt;='Intersection Mileposts'!$G$31),"Y",IF(AND(H877&gt;='Intersection Mileposts'!$F$32,H877&lt;='Intersection Mileposts'!$G$32),"Y",IF(AND(H877&gt;='Intersection Mileposts'!$F$33,H877&lt;='Intersection Mileposts'!$G$33),"Y",IF(AND(H877&gt;='Intersection Mileposts'!$F$34,H877&lt;='Intersection Mileposts'!$G$34),"Y",IF(AND(H877&gt;='Intersection Mileposts'!$F$35,H877&lt;='Intersection Mileposts'!$G$35),"Y",IF(AND(H877&gt;='Intersection Mileposts'!$F$36,H877&lt;='Intersection Mileposts'!$G$36),"Y",IF(AND(H877&gt;='Intersection Mileposts'!$F$37,H877&lt;='Intersection Mileposts'!$G$37),"Y",IF(AND(H877&gt;='Intersection Mileposts'!$F$38,H877&lt;='Intersection Mileposts'!$G$38),"Y",IF(AND(H877&gt;='Intersection Mileposts'!$F$39,H877&lt;='Intersection Mileposts'!$G$39),"Y","N"))))))))))))))))))))))))))))))))))))</f>
        <v/>
      </c>
    </row>
    <row r="878" spans="1:46" x14ac:dyDescent="0.35">
      <c r="A878" s="271"/>
      <c r="B878" s="269"/>
      <c r="C878" s="270"/>
      <c r="D878" s="270"/>
      <c r="E878" s="270"/>
      <c r="F878" s="270"/>
      <c r="G878" s="272"/>
      <c r="H878" s="273"/>
      <c r="I878" s="271"/>
      <c r="J878" s="268"/>
      <c r="K878" s="268"/>
      <c r="L878" s="274"/>
      <c r="M878" s="275"/>
      <c r="N878" s="276"/>
      <c r="P878" s="291" t="str">
        <f>IF(R878 = "", "", COUNT($R$4:R878))</f>
        <v/>
      </c>
      <c r="Q878" s="291" t="str">
        <f t="shared" si="105"/>
        <v/>
      </c>
      <c r="R878" s="292" t="str">
        <f t="shared" si="106"/>
        <v/>
      </c>
      <c r="S878" s="293" t="str">
        <f t="shared" si="108"/>
        <v/>
      </c>
      <c r="T878" s="294" t="str">
        <f t="shared" si="109"/>
        <v/>
      </c>
      <c r="U878" s="295" t="str">
        <f t="shared" si="110"/>
        <v/>
      </c>
      <c r="V878" s="296" t="str">
        <f t="shared" si="111"/>
        <v/>
      </c>
      <c r="W878" s="8"/>
      <c r="AR878" s="2" t="str">
        <f t="shared" si="112"/>
        <v/>
      </c>
      <c r="AS878" s="2" t="str">
        <f t="shared" si="107"/>
        <v/>
      </c>
      <c r="AT878" s="2" t="str">
        <f>IF(AR878="","",IF(AND(H878&gt;='Intersection Mileposts'!$F$5,H878&lt;='Intersection Mileposts'!$G$5),"Y",IF(AND(H878&gt;='Intersection Mileposts'!$F$6,H878&lt;='Intersection Mileposts'!$G$6),"Y",IF(AND(H878&gt;='Intersection Mileposts'!$F$7,H878&lt;='Intersection Mileposts'!$G$7),"Y",IF(AND(H878&gt;='Intersection Mileposts'!$F$8,H878&lt;='Intersection Mileposts'!$G$8),"Y",IF(AND(H878&gt;='Intersection Mileposts'!$F$9,H878&lt;='Intersection Mileposts'!$G$9),"Y",IF(AND(H878&gt;='Intersection Mileposts'!$F$10,H878&lt;='Intersection Mileposts'!$G$10),"Y",IF(AND(H878&gt;='Intersection Mileposts'!$F$11,H878&lt;='Intersection Mileposts'!$G$11),"Y",IF(AND(H878&gt;='Intersection Mileposts'!$F$12,H878&lt;='Intersection Mileposts'!$G$12),"Y",IF(AND(H878&gt;='Intersection Mileposts'!$F$13,H878&lt;='Intersection Mileposts'!$G$13),"Y",IF(AND(H878&gt;='Intersection Mileposts'!$F$14,H878&lt;='Intersection Mileposts'!$G$14),"Y",IF(AND(H878&gt;='Intersection Mileposts'!$F$15,H878&lt;='Intersection Mileposts'!$G$15),"Y",IF(AND(H878&gt;='Intersection Mileposts'!$F$16,H878&lt;='Intersection Mileposts'!$G$16),"Y",IF(AND(H878&gt;='Intersection Mileposts'!$F$17,H878&lt;='Intersection Mileposts'!$G$17),"Y",IF(AND(H878&gt;='Intersection Mileposts'!$F$18,H878&lt;='Intersection Mileposts'!$G$18),"Y",IF(AND(H878&gt;='Intersection Mileposts'!$F$19,H878&lt;='Intersection Mileposts'!$G$19),"Y",IF(AND(H878&gt;='Intersection Mileposts'!$F$20,H878&lt;='Intersection Mileposts'!$G$20),"Y",IF(AND(H878&gt;='Intersection Mileposts'!$F$21,H878&lt;='Intersection Mileposts'!$G$21),"Y",IF(AND(H878&gt;='Intersection Mileposts'!$F$22,H878&lt;='Intersection Mileposts'!$G$22),"Y",IF(AND(H878&gt;='Intersection Mileposts'!$F$23,H878&lt;='Intersection Mileposts'!$G$23),"Y",IF(AND(H878&gt;='Intersection Mileposts'!$F$24,H878&lt;='Intersection Mileposts'!$G$24),"Y",IF(AND(H878&gt;='Intersection Mileposts'!$F$25,H878&lt;='Intersection Mileposts'!$G$25),"Y",IF(AND(H878&gt;='Intersection Mileposts'!$F$26,H878&lt;='Intersection Mileposts'!$G$26),"Y",IF(AND(H878&gt;='Intersection Mileposts'!$F$27,H878&lt;='Intersection Mileposts'!$G$27),"Y",IF(AND(H878&gt;='Intersection Mileposts'!$F$28,H878&lt;='Intersection Mileposts'!$G$28),"Y",IF(AND(H878&gt;='Intersection Mileposts'!$F$29,H878&lt;='Intersection Mileposts'!$G$29),"Y", IF(AND(H878&gt;='Intersection Mileposts'!$F$30,H878&lt;='Intersection Mileposts'!$G$30),"Y",IF(AND(H878&gt;='Intersection Mileposts'!$F$31,H878&lt;='Intersection Mileposts'!$G$31),"Y",IF(AND(H878&gt;='Intersection Mileposts'!$F$32,H878&lt;='Intersection Mileposts'!$G$32),"Y",IF(AND(H878&gt;='Intersection Mileposts'!$F$33,H878&lt;='Intersection Mileposts'!$G$33),"Y",IF(AND(H878&gt;='Intersection Mileposts'!$F$34,H878&lt;='Intersection Mileposts'!$G$34),"Y",IF(AND(H878&gt;='Intersection Mileposts'!$F$35,H878&lt;='Intersection Mileposts'!$G$35),"Y",IF(AND(H878&gt;='Intersection Mileposts'!$F$36,H878&lt;='Intersection Mileposts'!$G$36),"Y",IF(AND(H878&gt;='Intersection Mileposts'!$F$37,H878&lt;='Intersection Mileposts'!$G$37),"Y",IF(AND(H878&gt;='Intersection Mileposts'!$F$38,H878&lt;='Intersection Mileposts'!$G$38),"Y",IF(AND(H878&gt;='Intersection Mileposts'!$F$39,H878&lt;='Intersection Mileposts'!$G$39),"Y","N"))))))))))))))))))))))))))))))))))))</f>
        <v/>
      </c>
    </row>
    <row r="879" spans="1:46" x14ac:dyDescent="0.35">
      <c r="A879" s="271"/>
      <c r="B879" s="269"/>
      <c r="C879" s="270"/>
      <c r="D879" s="270"/>
      <c r="E879" s="270"/>
      <c r="F879" s="270"/>
      <c r="G879" s="272"/>
      <c r="H879" s="273"/>
      <c r="I879" s="271"/>
      <c r="J879" s="268"/>
      <c r="K879" s="268"/>
      <c r="L879" s="274"/>
      <c r="M879" s="275"/>
      <c r="N879" s="276"/>
      <c r="P879" s="291" t="str">
        <f>IF(R879 = "", "", COUNT($R$4:R879))</f>
        <v/>
      </c>
      <c r="Q879" s="291" t="str">
        <f t="shared" si="105"/>
        <v/>
      </c>
      <c r="R879" s="292" t="str">
        <f t="shared" si="106"/>
        <v/>
      </c>
      <c r="S879" s="293" t="str">
        <f t="shared" si="108"/>
        <v/>
      </c>
      <c r="T879" s="294" t="str">
        <f t="shared" si="109"/>
        <v/>
      </c>
      <c r="U879" s="295" t="str">
        <f t="shared" si="110"/>
        <v/>
      </c>
      <c r="V879" s="296" t="str">
        <f t="shared" si="111"/>
        <v/>
      </c>
      <c r="W879" s="8"/>
      <c r="AR879" s="2" t="str">
        <f t="shared" si="112"/>
        <v/>
      </c>
      <c r="AS879" s="2" t="str">
        <f t="shared" si="107"/>
        <v/>
      </c>
      <c r="AT879" s="2" t="str">
        <f>IF(AR879="","",IF(AND(H879&gt;='Intersection Mileposts'!$F$5,H879&lt;='Intersection Mileposts'!$G$5),"Y",IF(AND(H879&gt;='Intersection Mileposts'!$F$6,H879&lt;='Intersection Mileposts'!$G$6),"Y",IF(AND(H879&gt;='Intersection Mileposts'!$F$7,H879&lt;='Intersection Mileposts'!$G$7),"Y",IF(AND(H879&gt;='Intersection Mileposts'!$F$8,H879&lt;='Intersection Mileposts'!$G$8),"Y",IF(AND(H879&gt;='Intersection Mileposts'!$F$9,H879&lt;='Intersection Mileposts'!$G$9),"Y",IF(AND(H879&gt;='Intersection Mileposts'!$F$10,H879&lt;='Intersection Mileposts'!$G$10),"Y",IF(AND(H879&gt;='Intersection Mileposts'!$F$11,H879&lt;='Intersection Mileposts'!$G$11),"Y",IF(AND(H879&gt;='Intersection Mileposts'!$F$12,H879&lt;='Intersection Mileposts'!$G$12),"Y",IF(AND(H879&gt;='Intersection Mileposts'!$F$13,H879&lt;='Intersection Mileposts'!$G$13),"Y",IF(AND(H879&gt;='Intersection Mileposts'!$F$14,H879&lt;='Intersection Mileposts'!$G$14),"Y",IF(AND(H879&gt;='Intersection Mileposts'!$F$15,H879&lt;='Intersection Mileposts'!$G$15),"Y",IF(AND(H879&gt;='Intersection Mileposts'!$F$16,H879&lt;='Intersection Mileposts'!$G$16),"Y",IF(AND(H879&gt;='Intersection Mileposts'!$F$17,H879&lt;='Intersection Mileposts'!$G$17),"Y",IF(AND(H879&gt;='Intersection Mileposts'!$F$18,H879&lt;='Intersection Mileposts'!$G$18),"Y",IF(AND(H879&gt;='Intersection Mileposts'!$F$19,H879&lt;='Intersection Mileposts'!$G$19),"Y",IF(AND(H879&gt;='Intersection Mileposts'!$F$20,H879&lt;='Intersection Mileposts'!$G$20),"Y",IF(AND(H879&gt;='Intersection Mileposts'!$F$21,H879&lt;='Intersection Mileposts'!$G$21),"Y",IF(AND(H879&gt;='Intersection Mileposts'!$F$22,H879&lt;='Intersection Mileposts'!$G$22),"Y",IF(AND(H879&gt;='Intersection Mileposts'!$F$23,H879&lt;='Intersection Mileposts'!$G$23),"Y",IF(AND(H879&gt;='Intersection Mileposts'!$F$24,H879&lt;='Intersection Mileposts'!$G$24),"Y",IF(AND(H879&gt;='Intersection Mileposts'!$F$25,H879&lt;='Intersection Mileposts'!$G$25),"Y",IF(AND(H879&gt;='Intersection Mileposts'!$F$26,H879&lt;='Intersection Mileposts'!$G$26),"Y",IF(AND(H879&gt;='Intersection Mileposts'!$F$27,H879&lt;='Intersection Mileposts'!$G$27),"Y",IF(AND(H879&gt;='Intersection Mileposts'!$F$28,H879&lt;='Intersection Mileposts'!$G$28),"Y",IF(AND(H879&gt;='Intersection Mileposts'!$F$29,H879&lt;='Intersection Mileposts'!$G$29),"Y", IF(AND(H879&gt;='Intersection Mileposts'!$F$30,H879&lt;='Intersection Mileposts'!$G$30),"Y",IF(AND(H879&gt;='Intersection Mileposts'!$F$31,H879&lt;='Intersection Mileposts'!$G$31),"Y",IF(AND(H879&gt;='Intersection Mileposts'!$F$32,H879&lt;='Intersection Mileposts'!$G$32),"Y",IF(AND(H879&gt;='Intersection Mileposts'!$F$33,H879&lt;='Intersection Mileposts'!$G$33),"Y",IF(AND(H879&gt;='Intersection Mileposts'!$F$34,H879&lt;='Intersection Mileposts'!$G$34),"Y",IF(AND(H879&gt;='Intersection Mileposts'!$F$35,H879&lt;='Intersection Mileposts'!$G$35),"Y",IF(AND(H879&gt;='Intersection Mileposts'!$F$36,H879&lt;='Intersection Mileposts'!$G$36),"Y",IF(AND(H879&gt;='Intersection Mileposts'!$F$37,H879&lt;='Intersection Mileposts'!$G$37),"Y",IF(AND(H879&gt;='Intersection Mileposts'!$F$38,H879&lt;='Intersection Mileposts'!$G$38),"Y",IF(AND(H879&gt;='Intersection Mileposts'!$F$39,H879&lt;='Intersection Mileposts'!$G$39),"Y","N"))))))))))))))))))))))))))))))))))))</f>
        <v/>
      </c>
    </row>
    <row r="880" spans="1:46" x14ac:dyDescent="0.35">
      <c r="A880" s="271"/>
      <c r="B880" s="269"/>
      <c r="C880" s="270"/>
      <c r="D880" s="270"/>
      <c r="E880" s="270"/>
      <c r="F880" s="270"/>
      <c r="G880" s="272"/>
      <c r="H880" s="273"/>
      <c r="I880" s="271"/>
      <c r="J880" s="268"/>
      <c r="K880" s="268"/>
      <c r="L880" s="274"/>
      <c r="M880" s="275"/>
      <c r="N880" s="276"/>
      <c r="P880" s="291" t="str">
        <f>IF(R880 = "", "", COUNT($R$4:R880))</f>
        <v/>
      </c>
      <c r="Q880" s="291" t="str">
        <f t="shared" si="105"/>
        <v/>
      </c>
      <c r="R880" s="292" t="str">
        <f t="shared" si="106"/>
        <v/>
      </c>
      <c r="S880" s="293" t="str">
        <f t="shared" si="108"/>
        <v/>
      </c>
      <c r="T880" s="294" t="str">
        <f t="shared" si="109"/>
        <v/>
      </c>
      <c r="U880" s="295" t="str">
        <f t="shared" si="110"/>
        <v/>
      </c>
      <c r="V880" s="296" t="str">
        <f t="shared" si="111"/>
        <v/>
      </c>
      <c r="W880" s="8"/>
      <c r="AR880" s="2" t="str">
        <f t="shared" si="112"/>
        <v/>
      </c>
      <c r="AS880" s="2" t="str">
        <f t="shared" si="107"/>
        <v/>
      </c>
      <c r="AT880" s="2" t="str">
        <f>IF(AR880="","",IF(AND(H880&gt;='Intersection Mileposts'!$F$5,H880&lt;='Intersection Mileposts'!$G$5),"Y",IF(AND(H880&gt;='Intersection Mileposts'!$F$6,H880&lt;='Intersection Mileposts'!$G$6),"Y",IF(AND(H880&gt;='Intersection Mileposts'!$F$7,H880&lt;='Intersection Mileposts'!$G$7),"Y",IF(AND(H880&gt;='Intersection Mileposts'!$F$8,H880&lt;='Intersection Mileposts'!$G$8),"Y",IF(AND(H880&gt;='Intersection Mileposts'!$F$9,H880&lt;='Intersection Mileposts'!$G$9),"Y",IF(AND(H880&gt;='Intersection Mileposts'!$F$10,H880&lt;='Intersection Mileposts'!$G$10),"Y",IF(AND(H880&gt;='Intersection Mileposts'!$F$11,H880&lt;='Intersection Mileposts'!$G$11),"Y",IF(AND(H880&gt;='Intersection Mileposts'!$F$12,H880&lt;='Intersection Mileposts'!$G$12),"Y",IF(AND(H880&gt;='Intersection Mileposts'!$F$13,H880&lt;='Intersection Mileposts'!$G$13),"Y",IF(AND(H880&gt;='Intersection Mileposts'!$F$14,H880&lt;='Intersection Mileposts'!$G$14),"Y",IF(AND(H880&gt;='Intersection Mileposts'!$F$15,H880&lt;='Intersection Mileposts'!$G$15),"Y",IF(AND(H880&gt;='Intersection Mileposts'!$F$16,H880&lt;='Intersection Mileposts'!$G$16),"Y",IF(AND(H880&gt;='Intersection Mileposts'!$F$17,H880&lt;='Intersection Mileposts'!$G$17),"Y",IF(AND(H880&gt;='Intersection Mileposts'!$F$18,H880&lt;='Intersection Mileposts'!$G$18),"Y",IF(AND(H880&gt;='Intersection Mileposts'!$F$19,H880&lt;='Intersection Mileposts'!$G$19),"Y",IF(AND(H880&gt;='Intersection Mileposts'!$F$20,H880&lt;='Intersection Mileposts'!$G$20),"Y",IF(AND(H880&gt;='Intersection Mileposts'!$F$21,H880&lt;='Intersection Mileposts'!$G$21),"Y",IF(AND(H880&gt;='Intersection Mileposts'!$F$22,H880&lt;='Intersection Mileposts'!$G$22),"Y",IF(AND(H880&gt;='Intersection Mileposts'!$F$23,H880&lt;='Intersection Mileposts'!$G$23),"Y",IF(AND(H880&gt;='Intersection Mileposts'!$F$24,H880&lt;='Intersection Mileposts'!$G$24),"Y",IF(AND(H880&gt;='Intersection Mileposts'!$F$25,H880&lt;='Intersection Mileposts'!$G$25),"Y",IF(AND(H880&gt;='Intersection Mileposts'!$F$26,H880&lt;='Intersection Mileposts'!$G$26),"Y",IF(AND(H880&gt;='Intersection Mileposts'!$F$27,H880&lt;='Intersection Mileposts'!$G$27),"Y",IF(AND(H880&gt;='Intersection Mileposts'!$F$28,H880&lt;='Intersection Mileposts'!$G$28),"Y",IF(AND(H880&gt;='Intersection Mileposts'!$F$29,H880&lt;='Intersection Mileposts'!$G$29),"Y", IF(AND(H880&gt;='Intersection Mileposts'!$F$30,H880&lt;='Intersection Mileposts'!$G$30),"Y",IF(AND(H880&gt;='Intersection Mileposts'!$F$31,H880&lt;='Intersection Mileposts'!$G$31),"Y",IF(AND(H880&gt;='Intersection Mileposts'!$F$32,H880&lt;='Intersection Mileposts'!$G$32),"Y",IF(AND(H880&gt;='Intersection Mileposts'!$F$33,H880&lt;='Intersection Mileposts'!$G$33),"Y",IF(AND(H880&gt;='Intersection Mileposts'!$F$34,H880&lt;='Intersection Mileposts'!$G$34),"Y",IF(AND(H880&gt;='Intersection Mileposts'!$F$35,H880&lt;='Intersection Mileposts'!$G$35),"Y",IF(AND(H880&gt;='Intersection Mileposts'!$F$36,H880&lt;='Intersection Mileposts'!$G$36),"Y",IF(AND(H880&gt;='Intersection Mileposts'!$F$37,H880&lt;='Intersection Mileposts'!$G$37),"Y",IF(AND(H880&gt;='Intersection Mileposts'!$F$38,H880&lt;='Intersection Mileposts'!$G$38),"Y",IF(AND(H880&gt;='Intersection Mileposts'!$F$39,H880&lt;='Intersection Mileposts'!$G$39),"Y","N"))))))))))))))))))))))))))))))))))))</f>
        <v/>
      </c>
    </row>
    <row r="881" spans="1:46" x14ac:dyDescent="0.35">
      <c r="A881" s="271"/>
      <c r="B881" s="269"/>
      <c r="C881" s="270"/>
      <c r="D881" s="270"/>
      <c r="E881" s="270"/>
      <c r="F881" s="270"/>
      <c r="G881" s="272"/>
      <c r="H881" s="273"/>
      <c r="I881" s="271"/>
      <c r="J881" s="268"/>
      <c r="K881" s="268"/>
      <c r="L881" s="274"/>
      <c r="M881" s="275"/>
      <c r="N881" s="276"/>
      <c r="P881" s="291" t="str">
        <f>IF(R881 = "", "", COUNT($R$4:R881))</f>
        <v/>
      </c>
      <c r="Q881" s="291" t="str">
        <f t="shared" si="105"/>
        <v/>
      </c>
      <c r="R881" s="292" t="str">
        <f t="shared" si="106"/>
        <v/>
      </c>
      <c r="S881" s="293" t="str">
        <f t="shared" si="108"/>
        <v/>
      </c>
      <c r="T881" s="294" t="str">
        <f t="shared" si="109"/>
        <v/>
      </c>
      <c r="U881" s="295" t="str">
        <f t="shared" si="110"/>
        <v/>
      </c>
      <c r="V881" s="296" t="str">
        <f t="shared" si="111"/>
        <v/>
      </c>
      <c r="W881" s="8"/>
      <c r="AR881" s="2" t="str">
        <f t="shared" si="112"/>
        <v/>
      </c>
      <c r="AS881" s="2" t="str">
        <f t="shared" si="107"/>
        <v/>
      </c>
      <c r="AT881" s="2" t="str">
        <f>IF(AR881="","",IF(AND(H881&gt;='Intersection Mileposts'!$F$5,H881&lt;='Intersection Mileposts'!$G$5),"Y",IF(AND(H881&gt;='Intersection Mileposts'!$F$6,H881&lt;='Intersection Mileposts'!$G$6),"Y",IF(AND(H881&gt;='Intersection Mileposts'!$F$7,H881&lt;='Intersection Mileposts'!$G$7),"Y",IF(AND(H881&gt;='Intersection Mileposts'!$F$8,H881&lt;='Intersection Mileposts'!$G$8),"Y",IF(AND(H881&gt;='Intersection Mileposts'!$F$9,H881&lt;='Intersection Mileposts'!$G$9),"Y",IF(AND(H881&gt;='Intersection Mileposts'!$F$10,H881&lt;='Intersection Mileposts'!$G$10),"Y",IF(AND(H881&gt;='Intersection Mileposts'!$F$11,H881&lt;='Intersection Mileposts'!$G$11),"Y",IF(AND(H881&gt;='Intersection Mileposts'!$F$12,H881&lt;='Intersection Mileposts'!$G$12),"Y",IF(AND(H881&gt;='Intersection Mileposts'!$F$13,H881&lt;='Intersection Mileposts'!$G$13),"Y",IF(AND(H881&gt;='Intersection Mileposts'!$F$14,H881&lt;='Intersection Mileposts'!$G$14),"Y",IF(AND(H881&gt;='Intersection Mileposts'!$F$15,H881&lt;='Intersection Mileposts'!$G$15),"Y",IF(AND(H881&gt;='Intersection Mileposts'!$F$16,H881&lt;='Intersection Mileposts'!$G$16),"Y",IF(AND(H881&gt;='Intersection Mileposts'!$F$17,H881&lt;='Intersection Mileposts'!$G$17),"Y",IF(AND(H881&gt;='Intersection Mileposts'!$F$18,H881&lt;='Intersection Mileposts'!$G$18),"Y",IF(AND(H881&gt;='Intersection Mileposts'!$F$19,H881&lt;='Intersection Mileposts'!$G$19),"Y",IF(AND(H881&gt;='Intersection Mileposts'!$F$20,H881&lt;='Intersection Mileposts'!$G$20),"Y",IF(AND(H881&gt;='Intersection Mileposts'!$F$21,H881&lt;='Intersection Mileposts'!$G$21),"Y",IF(AND(H881&gt;='Intersection Mileposts'!$F$22,H881&lt;='Intersection Mileposts'!$G$22),"Y",IF(AND(H881&gt;='Intersection Mileposts'!$F$23,H881&lt;='Intersection Mileposts'!$G$23),"Y",IF(AND(H881&gt;='Intersection Mileposts'!$F$24,H881&lt;='Intersection Mileposts'!$G$24),"Y",IF(AND(H881&gt;='Intersection Mileposts'!$F$25,H881&lt;='Intersection Mileposts'!$G$25),"Y",IF(AND(H881&gt;='Intersection Mileposts'!$F$26,H881&lt;='Intersection Mileposts'!$G$26),"Y",IF(AND(H881&gt;='Intersection Mileposts'!$F$27,H881&lt;='Intersection Mileposts'!$G$27),"Y",IF(AND(H881&gt;='Intersection Mileposts'!$F$28,H881&lt;='Intersection Mileposts'!$G$28),"Y",IF(AND(H881&gt;='Intersection Mileposts'!$F$29,H881&lt;='Intersection Mileposts'!$G$29),"Y", IF(AND(H881&gt;='Intersection Mileposts'!$F$30,H881&lt;='Intersection Mileposts'!$G$30),"Y",IF(AND(H881&gt;='Intersection Mileposts'!$F$31,H881&lt;='Intersection Mileposts'!$G$31),"Y",IF(AND(H881&gt;='Intersection Mileposts'!$F$32,H881&lt;='Intersection Mileposts'!$G$32),"Y",IF(AND(H881&gt;='Intersection Mileposts'!$F$33,H881&lt;='Intersection Mileposts'!$G$33),"Y",IF(AND(H881&gt;='Intersection Mileposts'!$F$34,H881&lt;='Intersection Mileposts'!$G$34),"Y",IF(AND(H881&gt;='Intersection Mileposts'!$F$35,H881&lt;='Intersection Mileposts'!$G$35),"Y",IF(AND(H881&gt;='Intersection Mileposts'!$F$36,H881&lt;='Intersection Mileposts'!$G$36),"Y",IF(AND(H881&gt;='Intersection Mileposts'!$F$37,H881&lt;='Intersection Mileposts'!$G$37),"Y",IF(AND(H881&gt;='Intersection Mileposts'!$F$38,H881&lt;='Intersection Mileposts'!$G$38),"Y",IF(AND(H881&gt;='Intersection Mileposts'!$F$39,H881&lt;='Intersection Mileposts'!$G$39),"Y","N"))))))))))))))))))))))))))))))))))))</f>
        <v/>
      </c>
    </row>
    <row r="882" spans="1:46" x14ac:dyDescent="0.35">
      <c r="A882" s="271"/>
      <c r="B882" s="269"/>
      <c r="C882" s="270"/>
      <c r="D882" s="270"/>
      <c r="E882" s="270"/>
      <c r="F882" s="270"/>
      <c r="G882" s="272"/>
      <c r="H882" s="273"/>
      <c r="I882" s="271"/>
      <c r="J882" s="268"/>
      <c r="K882" s="268"/>
      <c r="L882" s="274"/>
      <c r="M882" s="275"/>
      <c r="N882" s="276"/>
      <c r="P882" s="291" t="str">
        <f>IF(R882 = "", "", COUNT($R$4:R882))</f>
        <v/>
      </c>
      <c r="Q882" s="291" t="str">
        <f t="shared" si="105"/>
        <v/>
      </c>
      <c r="R882" s="292" t="str">
        <f t="shared" si="106"/>
        <v/>
      </c>
      <c r="S882" s="293" t="str">
        <f t="shared" si="108"/>
        <v/>
      </c>
      <c r="T882" s="294" t="str">
        <f t="shared" si="109"/>
        <v/>
      </c>
      <c r="U882" s="295" t="str">
        <f t="shared" si="110"/>
        <v/>
      </c>
      <c r="V882" s="296" t="str">
        <f t="shared" si="111"/>
        <v/>
      </c>
      <c r="W882" s="8"/>
      <c r="AR882" s="2" t="str">
        <f t="shared" si="112"/>
        <v/>
      </c>
      <c r="AS882" s="2" t="str">
        <f t="shared" si="107"/>
        <v/>
      </c>
      <c r="AT882" s="2" t="str">
        <f>IF(AR882="","",IF(AND(H882&gt;='Intersection Mileposts'!$F$5,H882&lt;='Intersection Mileposts'!$G$5),"Y",IF(AND(H882&gt;='Intersection Mileposts'!$F$6,H882&lt;='Intersection Mileposts'!$G$6),"Y",IF(AND(H882&gt;='Intersection Mileposts'!$F$7,H882&lt;='Intersection Mileposts'!$G$7),"Y",IF(AND(H882&gt;='Intersection Mileposts'!$F$8,H882&lt;='Intersection Mileposts'!$G$8),"Y",IF(AND(H882&gt;='Intersection Mileposts'!$F$9,H882&lt;='Intersection Mileposts'!$G$9),"Y",IF(AND(H882&gt;='Intersection Mileposts'!$F$10,H882&lt;='Intersection Mileposts'!$G$10),"Y",IF(AND(H882&gt;='Intersection Mileposts'!$F$11,H882&lt;='Intersection Mileposts'!$G$11),"Y",IF(AND(H882&gt;='Intersection Mileposts'!$F$12,H882&lt;='Intersection Mileposts'!$G$12),"Y",IF(AND(H882&gt;='Intersection Mileposts'!$F$13,H882&lt;='Intersection Mileposts'!$G$13),"Y",IF(AND(H882&gt;='Intersection Mileposts'!$F$14,H882&lt;='Intersection Mileposts'!$G$14),"Y",IF(AND(H882&gt;='Intersection Mileposts'!$F$15,H882&lt;='Intersection Mileposts'!$G$15),"Y",IF(AND(H882&gt;='Intersection Mileposts'!$F$16,H882&lt;='Intersection Mileposts'!$G$16),"Y",IF(AND(H882&gt;='Intersection Mileposts'!$F$17,H882&lt;='Intersection Mileposts'!$G$17),"Y",IF(AND(H882&gt;='Intersection Mileposts'!$F$18,H882&lt;='Intersection Mileposts'!$G$18),"Y",IF(AND(H882&gt;='Intersection Mileposts'!$F$19,H882&lt;='Intersection Mileposts'!$G$19),"Y",IF(AND(H882&gt;='Intersection Mileposts'!$F$20,H882&lt;='Intersection Mileposts'!$G$20),"Y",IF(AND(H882&gt;='Intersection Mileposts'!$F$21,H882&lt;='Intersection Mileposts'!$G$21),"Y",IF(AND(H882&gt;='Intersection Mileposts'!$F$22,H882&lt;='Intersection Mileposts'!$G$22),"Y",IF(AND(H882&gt;='Intersection Mileposts'!$F$23,H882&lt;='Intersection Mileposts'!$G$23),"Y",IF(AND(H882&gt;='Intersection Mileposts'!$F$24,H882&lt;='Intersection Mileposts'!$G$24),"Y",IF(AND(H882&gt;='Intersection Mileposts'!$F$25,H882&lt;='Intersection Mileposts'!$G$25),"Y",IF(AND(H882&gt;='Intersection Mileposts'!$F$26,H882&lt;='Intersection Mileposts'!$G$26),"Y",IF(AND(H882&gt;='Intersection Mileposts'!$F$27,H882&lt;='Intersection Mileposts'!$G$27),"Y",IF(AND(H882&gt;='Intersection Mileposts'!$F$28,H882&lt;='Intersection Mileposts'!$G$28),"Y",IF(AND(H882&gt;='Intersection Mileposts'!$F$29,H882&lt;='Intersection Mileposts'!$G$29),"Y", IF(AND(H882&gt;='Intersection Mileposts'!$F$30,H882&lt;='Intersection Mileposts'!$G$30),"Y",IF(AND(H882&gt;='Intersection Mileposts'!$F$31,H882&lt;='Intersection Mileposts'!$G$31),"Y",IF(AND(H882&gt;='Intersection Mileposts'!$F$32,H882&lt;='Intersection Mileposts'!$G$32),"Y",IF(AND(H882&gt;='Intersection Mileposts'!$F$33,H882&lt;='Intersection Mileposts'!$G$33),"Y",IF(AND(H882&gt;='Intersection Mileposts'!$F$34,H882&lt;='Intersection Mileposts'!$G$34),"Y",IF(AND(H882&gt;='Intersection Mileposts'!$F$35,H882&lt;='Intersection Mileposts'!$G$35),"Y",IF(AND(H882&gt;='Intersection Mileposts'!$F$36,H882&lt;='Intersection Mileposts'!$G$36),"Y",IF(AND(H882&gt;='Intersection Mileposts'!$F$37,H882&lt;='Intersection Mileposts'!$G$37),"Y",IF(AND(H882&gt;='Intersection Mileposts'!$F$38,H882&lt;='Intersection Mileposts'!$G$38),"Y",IF(AND(H882&gt;='Intersection Mileposts'!$F$39,H882&lt;='Intersection Mileposts'!$G$39),"Y","N"))))))))))))))))))))))))))))))))))))</f>
        <v/>
      </c>
    </row>
    <row r="883" spans="1:46" x14ac:dyDescent="0.35">
      <c r="A883" s="271"/>
      <c r="B883" s="269"/>
      <c r="C883" s="270"/>
      <c r="D883" s="270"/>
      <c r="E883" s="270"/>
      <c r="F883" s="270"/>
      <c r="G883" s="272"/>
      <c r="H883" s="273"/>
      <c r="I883" s="271"/>
      <c r="J883" s="268"/>
      <c r="K883" s="268"/>
      <c r="L883" s="274"/>
      <c r="M883" s="275"/>
      <c r="N883" s="276"/>
      <c r="P883" s="291" t="str">
        <f>IF(R883 = "", "", COUNT($R$4:R883))</f>
        <v/>
      </c>
      <c r="Q883" s="291" t="str">
        <f t="shared" si="105"/>
        <v/>
      </c>
      <c r="R883" s="292" t="str">
        <f t="shared" si="106"/>
        <v/>
      </c>
      <c r="S883" s="293" t="str">
        <f t="shared" si="108"/>
        <v/>
      </c>
      <c r="T883" s="294" t="str">
        <f t="shared" si="109"/>
        <v/>
      </c>
      <c r="U883" s="295" t="str">
        <f t="shared" si="110"/>
        <v/>
      </c>
      <c r="V883" s="296" t="str">
        <f t="shared" si="111"/>
        <v/>
      </c>
      <c r="W883" s="8"/>
      <c r="AR883" s="2" t="str">
        <f t="shared" si="112"/>
        <v/>
      </c>
      <c r="AS883" s="2" t="str">
        <f t="shared" si="107"/>
        <v/>
      </c>
      <c r="AT883" s="2" t="str">
        <f>IF(AR883="","",IF(AND(H883&gt;='Intersection Mileposts'!$F$5,H883&lt;='Intersection Mileposts'!$G$5),"Y",IF(AND(H883&gt;='Intersection Mileposts'!$F$6,H883&lt;='Intersection Mileposts'!$G$6),"Y",IF(AND(H883&gt;='Intersection Mileposts'!$F$7,H883&lt;='Intersection Mileposts'!$G$7),"Y",IF(AND(H883&gt;='Intersection Mileposts'!$F$8,H883&lt;='Intersection Mileposts'!$G$8),"Y",IF(AND(H883&gt;='Intersection Mileposts'!$F$9,H883&lt;='Intersection Mileposts'!$G$9),"Y",IF(AND(H883&gt;='Intersection Mileposts'!$F$10,H883&lt;='Intersection Mileposts'!$G$10),"Y",IF(AND(H883&gt;='Intersection Mileposts'!$F$11,H883&lt;='Intersection Mileposts'!$G$11),"Y",IF(AND(H883&gt;='Intersection Mileposts'!$F$12,H883&lt;='Intersection Mileposts'!$G$12),"Y",IF(AND(H883&gt;='Intersection Mileposts'!$F$13,H883&lt;='Intersection Mileposts'!$G$13),"Y",IF(AND(H883&gt;='Intersection Mileposts'!$F$14,H883&lt;='Intersection Mileposts'!$G$14),"Y",IF(AND(H883&gt;='Intersection Mileposts'!$F$15,H883&lt;='Intersection Mileposts'!$G$15),"Y",IF(AND(H883&gt;='Intersection Mileposts'!$F$16,H883&lt;='Intersection Mileposts'!$G$16),"Y",IF(AND(H883&gt;='Intersection Mileposts'!$F$17,H883&lt;='Intersection Mileposts'!$G$17),"Y",IF(AND(H883&gt;='Intersection Mileposts'!$F$18,H883&lt;='Intersection Mileposts'!$G$18),"Y",IF(AND(H883&gt;='Intersection Mileposts'!$F$19,H883&lt;='Intersection Mileposts'!$G$19),"Y",IF(AND(H883&gt;='Intersection Mileposts'!$F$20,H883&lt;='Intersection Mileposts'!$G$20),"Y",IF(AND(H883&gt;='Intersection Mileposts'!$F$21,H883&lt;='Intersection Mileposts'!$G$21),"Y",IF(AND(H883&gt;='Intersection Mileposts'!$F$22,H883&lt;='Intersection Mileposts'!$G$22),"Y",IF(AND(H883&gt;='Intersection Mileposts'!$F$23,H883&lt;='Intersection Mileposts'!$G$23),"Y",IF(AND(H883&gt;='Intersection Mileposts'!$F$24,H883&lt;='Intersection Mileposts'!$G$24),"Y",IF(AND(H883&gt;='Intersection Mileposts'!$F$25,H883&lt;='Intersection Mileposts'!$G$25),"Y",IF(AND(H883&gt;='Intersection Mileposts'!$F$26,H883&lt;='Intersection Mileposts'!$G$26),"Y",IF(AND(H883&gt;='Intersection Mileposts'!$F$27,H883&lt;='Intersection Mileposts'!$G$27),"Y",IF(AND(H883&gt;='Intersection Mileposts'!$F$28,H883&lt;='Intersection Mileposts'!$G$28),"Y",IF(AND(H883&gt;='Intersection Mileposts'!$F$29,H883&lt;='Intersection Mileposts'!$G$29),"Y", IF(AND(H883&gt;='Intersection Mileposts'!$F$30,H883&lt;='Intersection Mileposts'!$G$30),"Y",IF(AND(H883&gt;='Intersection Mileposts'!$F$31,H883&lt;='Intersection Mileposts'!$G$31),"Y",IF(AND(H883&gt;='Intersection Mileposts'!$F$32,H883&lt;='Intersection Mileposts'!$G$32),"Y",IF(AND(H883&gt;='Intersection Mileposts'!$F$33,H883&lt;='Intersection Mileposts'!$G$33),"Y",IF(AND(H883&gt;='Intersection Mileposts'!$F$34,H883&lt;='Intersection Mileposts'!$G$34),"Y",IF(AND(H883&gt;='Intersection Mileposts'!$F$35,H883&lt;='Intersection Mileposts'!$G$35),"Y",IF(AND(H883&gt;='Intersection Mileposts'!$F$36,H883&lt;='Intersection Mileposts'!$G$36),"Y",IF(AND(H883&gt;='Intersection Mileposts'!$F$37,H883&lt;='Intersection Mileposts'!$G$37),"Y",IF(AND(H883&gt;='Intersection Mileposts'!$F$38,H883&lt;='Intersection Mileposts'!$G$38),"Y",IF(AND(H883&gt;='Intersection Mileposts'!$F$39,H883&lt;='Intersection Mileposts'!$G$39),"Y","N"))))))))))))))))))))))))))))))))))))</f>
        <v/>
      </c>
    </row>
    <row r="884" spans="1:46" x14ac:dyDescent="0.35">
      <c r="A884" s="271"/>
      <c r="B884" s="269"/>
      <c r="C884" s="270"/>
      <c r="D884" s="270"/>
      <c r="E884" s="270"/>
      <c r="F884" s="270"/>
      <c r="G884" s="272"/>
      <c r="H884" s="273"/>
      <c r="I884" s="271"/>
      <c r="J884" s="268"/>
      <c r="K884" s="268"/>
      <c r="L884" s="274"/>
      <c r="M884" s="275"/>
      <c r="N884" s="276"/>
      <c r="P884" s="291" t="str">
        <f>IF(R884 = "", "", COUNT($R$4:R884))</f>
        <v/>
      </c>
      <c r="Q884" s="291" t="str">
        <f t="shared" si="105"/>
        <v/>
      </c>
      <c r="R884" s="292" t="str">
        <f t="shared" si="106"/>
        <v/>
      </c>
      <c r="S884" s="293" t="str">
        <f t="shared" si="108"/>
        <v/>
      </c>
      <c r="T884" s="294" t="str">
        <f t="shared" si="109"/>
        <v/>
      </c>
      <c r="U884" s="295" t="str">
        <f t="shared" si="110"/>
        <v/>
      </c>
      <c r="V884" s="296" t="str">
        <f t="shared" si="111"/>
        <v/>
      </c>
      <c r="W884" s="8"/>
      <c r="AR884" s="2" t="str">
        <f t="shared" si="112"/>
        <v/>
      </c>
      <c r="AS884" s="2" t="str">
        <f t="shared" si="107"/>
        <v/>
      </c>
      <c r="AT884" s="2" t="str">
        <f>IF(AR884="","",IF(AND(H884&gt;='Intersection Mileposts'!$F$5,H884&lt;='Intersection Mileposts'!$G$5),"Y",IF(AND(H884&gt;='Intersection Mileposts'!$F$6,H884&lt;='Intersection Mileposts'!$G$6),"Y",IF(AND(H884&gt;='Intersection Mileposts'!$F$7,H884&lt;='Intersection Mileposts'!$G$7),"Y",IF(AND(H884&gt;='Intersection Mileposts'!$F$8,H884&lt;='Intersection Mileposts'!$G$8),"Y",IF(AND(H884&gt;='Intersection Mileposts'!$F$9,H884&lt;='Intersection Mileposts'!$G$9),"Y",IF(AND(H884&gt;='Intersection Mileposts'!$F$10,H884&lt;='Intersection Mileposts'!$G$10),"Y",IF(AND(H884&gt;='Intersection Mileposts'!$F$11,H884&lt;='Intersection Mileposts'!$G$11),"Y",IF(AND(H884&gt;='Intersection Mileposts'!$F$12,H884&lt;='Intersection Mileposts'!$G$12),"Y",IF(AND(H884&gt;='Intersection Mileposts'!$F$13,H884&lt;='Intersection Mileposts'!$G$13),"Y",IF(AND(H884&gt;='Intersection Mileposts'!$F$14,H884&lt;='Intersection Mileposts'!$G$14),"Y",IF(AND(H884&gt;='Intersection Mileposts'!$F$15,H884&lt;='Intersection Mileposts'!$G$15),"Y",IF(AND(H884&gt;='Intersection Mileposts'!$F$16,H884&lt;='Intersection Mileposts'!$G$16),"Y",IF(AND(H884&gt;='Intersection Mileposts'!$F$17,H884&lt;='Intersection Mileposts'!$G$17),"Y",IF(AND(H884&gt;='Intersection Mileposts'!$F$18,H884&lt;='Intersection Mileposts'!$G$18),"Y",IF(AND(H884&gt;='Intersection Mileposts'!$F$19,H884&lt;='Intersection Mileposts'!$G$19),"Y",IF(AND(H884&gt;='Intersection Mileposts'!$F$20,H884&lt;='Intersection Mileposts'!$G$20),"Y",IF(AND(H884&gt;='Intersection Mileposts'!$F$21,H884&lt;='Intersection Mileposts'!$G$21),"Y",IF(AND(H884&gt;='Intersection Mileposts'!$F$22,H884&lt;='Intersection Mileposts'!$G$22),"Y",IF(AND(H884&gt;='Intersection Mileposts'!$F$23,H884&lt;='Intersection Mileposts'!$G$23),"Y",IF(AND(H884&gt;='Intersection Mileposts'!$F$24,H884&lt;='Intersection Mileposts'!$G$24),"Y",IF(AND(H884&gt;='Intersection Mileposts'!$F$25,H884&lt;='Intersection Mileposts'!$G$25),"Y",IF(AND(H884&gt;='Intersection Mileposts'!$F$26,H884&lt;='Intersection Mileposts'!$G$26),"Y",IF(AND(H884&gt;='Intersection Mileposts'!$F$27,H884&lt;='Intersection Mileposts'!$G$27),"Y",IF(AND(H884&gt;='Intersection Mileposts'!$F$28,H884&lt;='Intersection Mileposts'!$G$28),"Y",IF(AND(H884&gt;='Intersection Mileposts'!$F$29,H884&lt;='Intersection Mileposts'!$G$29),"Y", IF(AND(H884&gt;='Intersection Mileposts'!$F$30,H884&lt;='Intersection Mileposts'!$G$30),"Y",IF(AND(H884&gt;='Intersection Mileposts'!$F$31,H884&lt;='Intersection Mileposts'!$G$31),"Y",IF(AND(H884&gt;='Intersection Mileposts'!$F$32,H884&lt;='Intersection Mileposts'!$G$32),"Y",IF(AND(H884&gt;='Intersection Mileposts'!$F$33,H884&lt;='Intersection Mileposts'!$G$33),"Y",IF(AND(H884&gt;='Intersection Mileposts'!$F$34,H884&lt;='Intersection Mileposts'!$G$34),"Y",IF(AND(H884&gt;='Intersection Mileposts'!$F$35,H884&lt;='Intersection Mileposts'!$G$35),"Y",IF(AND(H884&gt;='Intersection Mileposts'!$F$36,H884&lt;='Intersection Mileposts'!$G$36),"Y",IF(AND(H884&gt;='Intersection Mileposts'!$F$37,H884&lt;='Intersection Mileposts'!$G$37),"Y",IF(AND(H884&gt;='Intersection Mileposts'!$F$38,H884&lt;='Intersection Mileposts'!$G$38),"Y",IF(AND(H884&gt;='Intersection Mileposts'!$F$39,H884&lt;='Intersection Mileposts'!$G$39),"Y","N"))))))))))))))))))))))))))))))))))))</f>
        <v/>
      </c>
    </row>
    <row r="885" spans="1:46" x14ac:dyDescent="0.35">
      <c r="A885" s="271"/>
      <c r="B885" s="269"/>
      <c r="C885" s="270"/>
      <c r="D885" s="270"/>
      <c r="E885" s="270"/>
      <c r="F885" s="270"/>
      <c r="G885" s="272"/>
      <c r="H885" s="273"/>
      <c r="I885" s="271"/>
      <c r="J885" s="268"/>
      <c r="K885" s="268"/>
      <c r="L885" s="274"/>
      <c r="M885" s="275"/>
      <c r="N885" s="276"/>
      <c r="P885" s="291" t="str">
        <f>IF(R885 = "", "", COUNT($R$4:R885))</f>
        <v/>
      </c>
      <c r="Q885" s="291" t="str">
        <f t="shared" si="105"/>
        <v/>
      </c>
      <c r="R885" s="292" t="str">
        <f t="shared" si="106"/>
        <v/>
      </c>
      <c r="S885" s="293" t="str">
        <f t="shared" si="108"/>
        <v/>
      </c>
      <c r="T885" s="294" t="str">
        <f t="shared" si="109"/>
        <v/>
      </c>
      <c r="U885" s="295" t="str">
        <f t="shared" si="110"/>
        <v/>
      </c>
      <c r="V885" s="296" t="str">
        <f t="shared" si="111"/>
        <v/>
      </c>
      <c r="W885" s="8"/>
      <c r="AR885" s="2" t="str">
        <f t="shared" si="112"/>
        <v/>
      </c>
      <c r="AS885" s="2" t="str">
        <f t="shared" si="107"/>
        <v/>
      </c>
      <c r="AT885" s="2" t="str">
        <f>IF(AR885="","",IF(AND(H885&gt;='Intersection Mileposts'!$F$5,H885&lt;='Intersection Mileposts'!$G$5),"Y",IF(AND(H885&gt;='Intersection Mileposts'!$F$6,H885&lt;='Intersection Mileposts'!$G$6),"Y",IF(AND(H885&gt;='Intersection Mileposts'!$F$7,H885&lt;='Intersection Mileposts'!$G$7),"Y",IF(AND(H885&gt;='Intersection Mileposts'!$F$8,H885&lt;='Intersection Mileposts'!$G$8),"Y",IF(AND(H885&gt;='Intersection Mileposts'!$F$9,H885&lt;='Intersection Mileposts'!$G$9),"Y",IF(AND(H885&gt;='Intersection Mileposts'!$F$10,H885&lt;='Intersection Mileposts'!$G$10),"Y",IF(AND(H885&gt;='Intersection Mileposts'!$F$11,H885&lt;='Intersection Mileposts'!$G$11),"Y",IF(AND(H885&gt;='Intersection Mileposts'!$F$12,H885&lt;='Intersection Mileposts'!$G$12),"Y",IF(AND(H885&gt;='Intersection Mileposts'!$F$13,H885&lt;='Intersection Mileposts'!$G$13),"Y",IF(AND(H885&gt;='Intersection Mileposts'!$F$14,H885&lt;='Intersection Mileposts'!$G$14),"Y",IF(AND(H885&gt;='Intersection Mileposts'!$F$15,H885&lt;='Intersection Mileposts'!$G$15),"Y",IF(AND(H885&gt;='Intersection Mileposts'!$F$16,H885&lt;='Intersection Mileposts'!$G$16),"Y",IF(AND(H885&gt;='Intersection Mileposts'!$F$17,H885&lt;='Intersection Mileposts'!$G$17),"Y",IF(AND(H885&gt;='Intersection Mileposts'!$F$18,H885&lt;='Intersection Mileposts'!$G$18),"Y",IF(AND(H885&gt;='Intersection Mileposts'!$F$19,H885&lt;='Intersection Mileposts'!$G$19),"Y",IF(AND(H885&gt;='Intersection Mileposts'!$F$20,H885&lt;='Intersection Mileposts'!$G$20),"Y",IF(AND(H885&gt;='Intersection Mileposts'!$F$21,H885&lt;='Intersection Mileposts'!$G$21),"Y",IF(AND(H885&gt;='Intersection Mileposts'!$F$22,H885&lt;='Intersection Mileposts'!$G$22),"Y",IF(AND(H885&gt;='Intersection Mileposts'!$F$23,H885&lt;='Intersection Mileposts'!$G$23),"Y",IF(AND(H885&gt;='Intersection Mileposts'!$F$24,H885&lt;='Intersection Mileposts'!$G$24),"Y",IF(AND(H885&gt;='Intersection Mileposts'!$F$25,H885&lt;='Intersection Mileposts'!$G$25),"Y",IF(AND(H885&gt;='Intersection Mileposts'!$F$26,H885&lt;='Intersection Mileposts'!$G$26),"Y",IF(AND(H885&gt;='Intersection Mileposts'!$F$27,H885&lt;='Intersection Mileposts'!$G$27),"Y",IF(AND(H885&gt;='Intersection Mileposts'!$F$28,H885&lt;='Intersection Mileposts'!$G$28),"Y",IF(AND(H885&gt;='Intersection Mileposts'!$F$29,H885&lt;='Intersection Mileposts'!$G$29),"Y", IF(AND(H885&gt;='Intersection Mileposts'!$F$30,H885&lt;='Intersection Mileposts'!$G$30),"Y",IF(AND(H885&gt;='Intersection Mileposts'!$F$31,H885&lt;='Intersection Mileposts'!$G$31),"Y",IF(AND(H885&gt;='Intersection Mileposts'!$F$32,H885&lt;='Intersection Mileposts'!$G$32),"Y",IF(AND(H885&gt;='Intersection Mileposts'!$F$33,H885&lt;='Intersection Mileposts'!$G$33),"Y",IF(AND(H885&gt;='Intersection Mileposts'!$F$34,H885&lt;='Intersection Mileposts'!$G$34),"Y",IF(AND(H885&gt;='Intersection Mileposts'!$F$35,H885&lt;='Intersection Mileposts'!$G$35),"Y",IF(AND(H885&gt;='Intersection Mileposts'!$F$36,H885&lt;='Intersection Mileposts'!$G$36),"Y",IF(AND(H885&gt;='Intersection Mileposts'!$F$37,H885&lt;='Intersection Mileposts'!$G$37),"Y",IF(AND(H885&gt;='Intersection Mileposts'!$F$38,H885&lt;='Intersection Mileposts'!$G$38),"Y",IF(AND(H885&gt;='Intersection Mileposts'!$F$39,H885&lt;='Intersection Mileposts'!$G$39),"Y","N"))))))))))))))))))))))))))))))))))))</f>
        <v/>
      </c>
    </row>
    <row r="886" spans="1:46" x14ac:dyDescent="0.35">
      <c r="A886" s="271"/>
      <c r="B886" s="269"/>
      <c r="C886" s="270"/>
      <c r="D886" s="270"/>
      <c r="E886" s="270"/>
      <c r="F886" s="270"/>
      <c r="G886" s="272"/>
      <c r="H886" s="273"/>
      <c r="I886" s="271"/>
      <c r="J886" s="268"/>
      <c r="K886" s="268"/>
      <c r="L886" s="274"/>
      <c r="M886" s="275"/>
      <c r="N886" s="276"/>
      <c r="P886" s="291" t="str">
        <f>IF(R886 = "", "", COUNT($R$4:R886))</f>
        <v/>
      </c>
      <c r="Q886" s="291" t="str">
        <f t="shared" si="105"/>
        <v/>
      </c>
      <c r="R886" s="292" t="str">
        <f t="shared" si="106"/>
        <v/>
      </c>
      <c r="S886" s="293" t="str">
        <f t="shared" si="108"/>
        <v/>
      </c>
      <c r="T886" s="294" t="str">
        <f t="shared" si="109"/>
        <v/>
      </c>
      <c r="U886" s="295" t="str">
        <f t="shared" si="110"/>
        <v/>
      </c>
      <c r="V886" s="296" t="str">
        <f t="shared" si="111"/>
        <v/>
      </c>
      <c r="W886" s="8"/>
      <c r="AR886" s="2" t="str">
        <f t="shared" si="112"/>
        <v/>
      </c>
      <c r="AS886" s="2" t="str">
        <f t="shared" si="107"/>
        <v/>
      </c>
      <c r="AT886" s="2" t="str">
        <f>IF(AR886="","",IF(AND(H886&gt;='Intersection Mileposts'!$F$5,H886&lt;='Intersection Mileposts'!$G$5),"Y",IF(AND(H886&gt;='Intersection Mileposts'!$F$6,H886&lt;='Intersection Mileposts'!$G$6),"Y",IF(AND(H886&gt;='Intersection Mileposts'!$F$7,H886&lt;='Intersection Mileposts'!$G$7),"Y",IF(AND(H886&gt;='Intersection Mileposts'!$F$8,H886&lt;='Intersection Mileposts'!$G$8),"Y",IF(AND(H886&gt;='Intersection Mileposts'!$F$9,H886&lt;='Intersection Mileposts'!$G$9),"Y",IF(AND(H886&gt;='Intersection Mileposts'!$F$10,H886&lt;='Intersection Mileposts'!$G$10),"Y",IF(AND(H886&gt;='Intersection Mileposts'!$F$11,H886&lt;='Intersection Mileposts'!$G$11),"Y",IF(AND(H886&gt;='Intersection Mileposts'!$F$12,H886&lt;='Intersection Mileposts'!$G$12),"Y",IF(AND(H886&gt;='Intersection Mileposts'!$F$13,H886&lt;='Intersection Mileposts'!$G$13),"Y",IF(AND(H886&gt;='Intersection Mileposts'!$F$14,H886&lt;='Intersection Mileposts'!$G$14),"Y",IF(AND(H886&gt;='Intersection Mileposts'!$F$15,H886&lt;='Intersection Mileposts'!$G$15),"Y",IF(AND(H886&gt;='Intersection Mileposts'!$F$16,H886&lt;='Intersection Mileposts'!$G$16),"Y",IF(AND(H886&gt;='Intersection Mileposts'!$F$17,H886&lt;='Intersection Mileposts'!$G$17),"Y",IF(AND(H886&gt;='Intersection Mileposts'!$F$18,H886&lt;='Intersection Mileposts'!$G$18),"Y",IF(AND(H886&gt;='Intersection Mileposts'!$F$19,H886&lt;='Intersection Mileposts'!$G$19),"Y",IF(AND(H886&gt;='Intersection Mileposts'!$F$20,H886&lt;='Intersection Mileposts'!$G$20),"Y",IF(AND(H886&gt;='Intersection Mileposts'!$F$21,H886&lt;='Intersection Mileposts'!$G$21),"Y",IF(AND(H886&gt;='Intersection Mileposts'!$F$22,H886&lt;='Intersection Mileposts'!$G$22),"Y",IF(AND(H886&gt;='Intersection Mileposts'!$F$23,H886&lt;='Intersection Mileposts'!$G$23),"Y",IF(AND(H886&gt;='Intersection Mileposts'!$F$24,H886&lt;='Intersection Mileposts'!$G$24),"Y",IF(AND(H886&gt;='Intersection Mileposts'!$F$25,H886&lt;='Intersection Mileposts'!$G$25),"Y",IF(AND(H886&gt;='Intersection Mileposts'!$F$26,H886&lt;='Intersection Mileposts'!$G$26),"Y",IF(AND(H886&gt;='Intersection Mileposts'!$F$27,H886&lt;='Intersection Mileposts'!$G$27),"Y",IF(AND(H886&gt;='Intersection Mileposts'!$F$28,H886&lt;='Intersection Mileposts'!$G$28),"Y",IF(AND(H886&gt;='Intersection Mileposts'!$F$29,H886&lt;='Intersection Mileposts'!$G$29),"Y", IF(AND(H886&gt;='Intersection Mileposts'!$F$30,H886&lt;='Intersection Mileposts'!$G$30),"Y",IF(AND(H886&gt;='Intersection Mileposts'!$F$31,H886&lt;='Intersection Mileposts'!$G$31),"Y",IF(AND(H886&gt;='Intersection Mileposts'!$F$32,H886&lt;='Intersection Mileposts'!$G$32),"Y",IF(AND(H886&gt;='Intersection Mileposts'!$F$33,H886&lt;='Intersection Mileposts'!$G$33),"Y",IF(AND(H886&gt;='Intersection Mileposts'!$F$34,H886&lt;='Intersection Mileposts'!$G$34),"Y",IF(AND(H886&gt;='Intersection Mileposts'!$F$35,H886&lt;='Intersection Mileposts'!$G$35),"Y",IF(AND(H886&gt;='Intersection Mileposts'!$F$36,H886&lt;='Intersection Mileposts'!$G$36),"Y",IF(AND(H886&gt;='Intersection Mileposts'!$F$37,H886&lt;='Intersection Mileposts'!$G$37),"Y",IF(AND(H886&gt;='Intersection Mileposts'!$F$38,H886&lt;='Intersection Mileposts'!$G$38),"Y",IF(AND(H886&gt;='Intersection Mileposts'!$F$39,H886&lt;='Intersection Mileposts'!$G$39),"Y","N"))))))))))))))))))))))))))))))))))))</f>
        <v/>
      </c>
    </row>
    <row r="887" spans="1:46" x14ac:dyDescent="0.35">
      <c r="A887" s="271"/>
      <c r="B887" s="269"/>
      <c r="C887" s="270"/>
      <c r="D887" s="270"/>
      <c r="E887" s="270"/>
      <c r="F887" s="270"/>
      <c r="G887" s="272"/>
      <c r="H887" s="273"/>
      <c r="I887" s="271"/>
      <c r="J887" s="268"/>
      <c r="K887" s="268"/>
      <c r="L887" s="274"/>
      <c r="M887" s="275"/>
      <c r="N887" s="276"/>
      <c r="P887" s="291" t="str">
        <f>IF(R887 = "", "", COUNT($R$4:R887))</f>
        <v/>
      </c>
      <c r="Q887" s="291" t="str">
        <f t="shared" si="105"/>
        <v/>
      </c>
      <c r="R887" s="292" t="str">
        <f t="shared" si="106"/>
        <v/>
      </c>
      <c r="S887" s="293" t="str">
        <f t="shared" si="108"/>
        <v/>
      </c>
      <c r="T887" s="294" t="str">
        <f t="shared" si="109"/>
        <v/>
      </c>
      <c r="U887" s="295" t="str">
        <f t="shared" si="110"/>
        <v/>
      </c>
      <c r="V887" s="296" t="str">
        <f t="shared" si="111"/>
        <v/>
      </c>
      <c r="W887" s="8"/>
      <c r="AR887" s="2" t="str">
        <f t="shared" si="112"/>
        <v/>
      </c>
      <c r="AS887" s="2" t="str">
        <f t="shared" si="107"/>
        <v/>
      </c>
      <c r="AT887" s="2" t="str">
        <f>IF(AR887="","",IF(AND(H887&gt;='Intersection Mileposts'!$F$5,H887&lt;='Intersection Mileposts'!$G$5),"Y",IF(AND(H887&gt;='Intersection Mileposts'!$F$6,H887&lt;='Intersection Mileposts'!$G$6),"Y",IF(AND(H887&gt;='Intersection Mileposts'!$F$7,H887&lt;='Intersection Mileposts'!$G$7),"Y",IF(AND(H887&gt;='Intersection Mileposts'!$F$8,H887&lt;='Intersection Mileposts'!$G$8),"Y",IF(AND(H887&gt;='Intersection Mileposts'!$F$9,H887&lt;='Intersection Mileposts'!$G$9),"Y",IF(AND(H887&gt;='Intersection Mileposts'!$F$10,H887&lt;='Intersection Mileposts'!$G$10),"Y",IF(AND(H887&gt;='Intersection Mileposts'!$F$11,H887&lt;='Intersection Mileposts'!$G$11),"Y",IF(AND(H887&gt;='Intersection Mileposts'!$F$12,H887&lt;='Intersection Mileposts'!$G$12),"Y",IF(AND(H887&gt;='Intersection Mileposts'!$F$13,H887&lt;='Intersection Mileposts'!$G$13),"Y",IF(AND(H887&gt;='Intersection Mileposts'!$F$14,H887&lt;='Intersection Mileposts'!$G$14),"Y",IF(AND(H887&gt;='Intersection Mileposts'!$F$15,H887&lt;='Intersection Mileposts'!$G$15),"Y",IF(AND(H887&gt;='Intersection Mileposts'!$F$16,H887&lt;='Intersection Mileposts'!$G$16),"Y",IF(AND(H887&gt;='Intersection Mileposts'!$F$17,H887&lt;='Intersection Mileposts'!$G$17),"Y",IF(AND(H887&gt;='Intersection Mileposts'!$F$18,H887&lt;='Intersection Mileposts'!$G$18),"Y",IF(AND(H887&gt;='Intersection Mileposts'!$F$19,H887&lt;='Intersection Mileposts'!$G$19),"Y",IF(AND(H887&gt;='Intersection Mileposts'!$F$20,H887&lt;='Intersection Mileposts'!$G$20),"Y",IF(AND(H887&gt;='Intersection Mileposts'!$F$21,H887&lt;='Intersection Mileposts'!$G$21),"Y",IF(AND(H887&gt;='Intersection Mileposts'!$F$22,H887&lt;='Intersection Mileposts'!$G$22),"Y",IF(AND(H887&gt;='Intersection Mileposts'!$F$23,H887&lt;='Intersection Mileposts'!$G$23),"Y",IF(AND(H887&gt;='Intersection Mileposts'!$F$24,H887&lt;='Intersection Mileposts'!$G$24),"Y",IF(AND(H887&gt;='Intersection Mileposts'!$F$25,H887&lt;='Intersection Mileposts'!$G$25),"Y",IF(AND(H887&gt;='Intersection Mileposts'!$F$26,H887&lt;='Intersection Mileposts'!$G$26),"Y",IF(AND(H887&gt;='Intersection Mileposts'!$F$27,H887&lt;='Intersection Mileposts'!$G$27),"Y",IF(AND(H887&gt;='Intersection Mileposts'!$F$28,H887&lt;='Intersection Mileposts'!$G$28),"Y",IF(AND(H887&gt;='Intersection Mileposts'!$F$29,H887&lt;='Intersection Mileposts'!$G$29),"Y", IF(AND(H887&gt;='Intersection Mileposts'!$F$30,H887&lt;='Intersection Mileposts'!$G$30),"Y",IF(AND(H887&gt;='Intersection Mileposts'!$F$31,H887&lt;='Intersection Mileposts'!$G$31),"Y",IF(AND(H887&gt;='Intersection Mileposts'!$F$32,H887&lt;='Intersection Mileposts'!$G$32),"Y",IF(AND(H887&gt;='Intersection Mileposts'!$F$33,H887&lt;='Intersection Mileposts'!$G$33),"Y",IF(AND(H887&gt;='Intersection Mileposts'!$F$34,H887&lt;='Intersection Mileposts'!$G$34),"Y",IF(AND(H887&gt;='Intersection Mileposts'!$F$35,H887&lt;='Intersection Mileposts'!$G$35),"Y",IF(AND(H887&gt;='Intersection Mileposts'!$F$36,H887&lt;='Intersection Mileposts'!$G$36),"Y",IF(AND(H887&gt;='Intersection Mileposts'!$F$37,H887&lt;='Intersection Mileposts'!$G$37),"Y",IF(AND(H887&gt;='Intersection Mileposts'!$F$38,H887&lt;='Intersection Mileposts'!$G$38),"Y",IF(AND(H887&gt;='Intersection Mileposts'!$F$39,H887&lt;='Intersection Mileposts'!$G$39),"Y","N"))))))))))))))))))))))))))))))))))))</f>
        <v/>
      </c>
    </row>
    <row r="888" spans="1:46" x14ac:dyDescent="0.35">
      <c r="A888" s="271"/>
      <c r="B888" s="269"/>
      <c r="C888" s="270"/>
      <c r="D888" s="270"/>
      <c r="E888" s="270"/>
      <c r="F888" s="270"/>
      <c r="G888" s="272"/>
      <c r="H888" s="273"/>
      <c r="I888" s="271"/>
      <c r="J888" s="268"/>
      <c r="K888" s="268"/>
      <c r="L888" s="274"/>
      <c r="M888" s="275"/>
      <c r="N888" s="276"/>
      <c r="P888" s="291" t="str">
        <f>IF(R888 = "", "", COUNT($R$4:R888))</f>
        <v/>
      </c>
      <c r="Q888" s="291" t="str">
        <f t="shared" si="105"/>
        <v/>
      </c>
      <c r="R888" s="292" t="str">
        <f t="shared" si="106"/>
        <v/>
      </c>
      <c r="S888" s="293" t="str">
        <f t="shared" si="108"/>
        <v/>
      </c>
      <c r="T888" s="294" t="str">
        <f t="shared" si="109"/>
        <v/>
      </c>
      <c r="U888" s="295" t="str">
        <f t="shared" si="110"/>
        <v/>
      </c>
      <c r="V888" s="296" t="str">
        <f t="shared" si="111"/>
        <v/>
      </c>
      <c r="W888" s="8"/>
      <c r="AR888" s="2" t="str">
        <f t="shared" si="112"/>
        <v/>
      </c>
      <c r="AS888" s="2" t="str">
        <f t="shared" si="107"/>
        <v/>
      </c>
      <c r="AT888" s="2" t="str">
        <f>IF(AR888="","",IF(AND(H888&gt;='Intersection Mileposts'!$F$5,H888&lt;='Intersection Mileposts'!$G$5),"Y",IF(AND(H888&gt;='Intersection Mileposts'!$F$6,H888&lt;='Intersection Mileposts'!$G$6),"Y",IF(AND(H888&gt;='Intersection Mileposts'!$F$7,H888&lt;='Intersection Mileposts'!$G$7),"Y",IF(AND(H888&gt;='Intersection Mileposts'!$F$8,H888&lt;='Intersection Mileposts'!$G$8),"Y",IF(AND(H888&gt;='Intersection Mileposts'!$F$9,H888&lt;='Intersection Mileposts'!$G$9),"Y",IF(AND(H888&gt;='Intersection Mileposts'!$F$10,H888&lt;='Intersection Mileposts'!$G$10),"Y",IF(AND(H888&gt;='Intersection Mileposts'!$F$11,H888&lt;='Intersection Mileposts'!$G$11),"Y",IF(AND(H888&gt;='Intersection Mileposts'!$F$12,H888&lt;='Intersection Mileposts'!$G$12),"Y",IF(AND(H888&gt;='Intersection Mileposts'!$F$13,H888&lt;='Intersection Mileposts'!$G$13),"Y",IF(AND(H888&gt;='Intersection Mileposts'!$F$14,H888&lt;='Intersection Mileposts'!$G$14),"Y",IF(AND(H888&gt;='Intersection Mileposts'!$F$15,H888&lt;='Intersection Mileposts'!$G$15),"Y",IF(AND(H888&gt;='Intersection Mileposts'!$F$16,H888&lt;='Intersection Mileposts'!$G$16),"Y",IF(AND(H888&gt;='Intersection Mileposts'!$F$17,H888&lt;='Intersection Mileposts'!$G$17),"Y",IF(AND(H888&gt;='Intersection Mileposts'!$F$18,H888&lt;='Intersection Mileposts'!$G$18),"Y",IF(AND(H888&gt;='Intersection Mileposts'!$F$19,H888&lt;='Intersection Mileposts'!$G$19),"Y",IF(AND(H888&gt;='Intersection Mileposts'!$F$20,H888&lt;='Intersection Mileposts'!$G$20),"Y",IF(AND(H888&gt;='Intersection Mileposts'!$F$21,H888&lt;='Intersection Mileposts'!$G$21),"Y",IF(AND(H888&gt;='Intersection Mileposts'!$F$22,H888&lt;='Intersection Mileposts'!$G$22),"Y",IF(AND(H888&gt;='Intersection Mileposts'!$F$23,H888&lt;='Intersection Mileposts'!$G$23),"Y",IF(AND(H888&gt;='Intersection Mileposts'!$F$24,H888&lt;='Intersection Mileposts'!$G$24),"Y",IF(AND(H888&gt;='Intersection Mileposts'!$F$25,H888&lt;='Intersection Mileposts'!$G$25),"Y",IF(AND(H888&gt;='Intersection Mileposts'!$F$26,H888&lt;='Intersection Mileposts'!$G$26),"Y",IF(AND(H888&gt;='Intersection Mileposts'!$F$27,H888&lt;='Intersection Mileposts'!$G$27),"Y",IF(AND(H888&gt;='Intersection Mileposts'!$F$28,H888&lt;='Intersection Mileposts'!$G$28),"Y",IF(AND(H888&gt;='Intersection Mileposts'!$F$29,H888&lt;='Intersection Mileposts'!$G$29),"Y", IF(AND(H888&gt;='Intersection Mileposts'!$F$30,H888&lt;='Intersection Mileposts'!$G$30),"Y",IF(AND(H888&gt;='Intersection Mileposts'!$F$31,H888&lt;='Intersection Mileposts'!$G$31),"Y",IF(AND(H888&gt;='Intersection Mileposts'!$F$32,H888&lt;='Intersection Mileposts'!$G$32),"Y",IF(AND(H888&gt;='Intersection Mileposts'!$F$33,H888&lt;='Intersection Mileposts'!$G$33),"Y",IF(AND(H888&gt;='Intersection Mileposts'!$F$34,H888&lt;='Intersection Mileposts'!$G$34),"Y",IF(AND(H888&gt;='Intersection Mileposts'!$F$35,H888&lt;='Intersection Mileposts'!$G$35),"Y",IF(AND(H888&gt;='Intersection Mileposts'!$F$36,H888&lt;='Intersection Mileposts'!$G$36),"Y",IF(AND(H888&gt;='Intersection Mileposts'!$F$37,H888&lt;='Intersection Mileposts'!$G$37),"Y",IF(AND(H888&gt;='Intersection Mileposts'!$F$38,H888&lt;='Intersection Mileposts'!$G$38),"Y",IF(AND(H888&gt;='Intersection Mileposts'!$F$39,H888&lt;='Intersection Mileposts'!$G$39),"Y","N"))))))))))))))))))))))))))))))))))))</f>
        <v/>
      </c>
    </row>
    <row r="889" spans="1:46" x14ac:dyDescent="0.35">
      <c r="A889" s="271"/>
      <c r="B889" s="269"/>
      <c r="C889" s="270"/>
      <c r="D889" s="270"/>
      <c r="E889" s="270"/>
      <c r="F889" s="270"/>
      <c r="G889" s="272"/>
      <c r="H889" s="273"/>
      <c r="I889" s="271"/>
      <c r="J889" s="268"/>
      <c r="K889" s="268"/>
      <c r="L889" s="274"/>
      <c r="M889" s="275"/>
      <c r="N889" s="276"/>
      <c r="P889" s="291" t="str">
        <f>IF(R889 = "", "", COUNT($R$4:R889))</f>
        <v/>
      </c>
      <c r="Q889" s="291" t="str">
        <f t="shared" si="105"/>
        <v/>
      </c>
      <c r="R889" s="292" t="str">
        <f t="shared" si="106"/>
        <v/>
      </c>
      <c r="S889" s="293" t="str">
        <f t="shared" si="108"/>
        <v/>
      </c>
      <c r="T889" s="294" t="str">
        <f t="shared" si="109"/>
        <v/>
      </c>
      <c r="U889" s="295" t="str">
        <f t="shared" si="110"/>
        <v/>
      </c>
      <c r="V889" s="296" t="str">
        <f t="shared" si="111"/>
        <v/>
      </c>
      <c r="W889" s="8"/>
      <c r="AR889" s="2" t="str">
        <f t="shared" si="112"/>
        <v/>
      </c>
      <c r="AS889" s="2" t="str">
        <f t="shared" si="107"/>
        <v/>
      </c>
      <c r="AT889" s="2" t="str">
        <f>IF(AR889="","",IF(AND(H889&gt;='Intersection Mileposts'!$F$5,H889&lt;='Intersection Mileposts'!$G$5),"Y",IF(AND(H889&gt;='Intersection Mileposts'!$F$6,H889&lt;='Intersection Mileposts'!$G$6),"Y",IF(AND(H889&gt;='Intersection Mileposts'!$F$7,H889&lt;='Intersection Mileposts'!$G$7),"Y",IF(AND(H889&gt;='Intersection Mileposts'!$F$8,H889&lt;='Intersection Mileposts'!$G$8),"Y",IF(AND(H889&gt;='Intersection Mileposts'!$F$9,H889&lt;='Intersection Mileposts'!$G$9),"Y",IF(AND(H889&gt;='Intersection Mileposts'!$F$10,H889&lt;='Intersection Mileposts'!$G$10),"Y",IF(AND(H889&gt;='Intersection Mileposts'!$F$11,H889&lt;='Intersection Mileposts'!$G$11),"Y",IF(AND(H889&gt;='Intersection Mileposts'!$F$12,H889&lt;='Intersection Mileposts'!$G$12),"Y",IF(AND(H889&gt;='Intersection Mileposts'!$F$13,H889&lt;='Intersection Mileposts'!$G$13),"Y",IF(AND(H889&gt;='Intersection Mileposts'!$F$14,H889&lt;='Intersection Mileposts'!$G$14),"Y",IF(AND(H889&gt;='Intersection Mileposts'!$F$15,H889&lt;='Intersection Mileposts'!$G$15),"Y",IF(AND(H889&gt;='Intersection Mileposts'!$F$16,H889&lt;='Intersection Mileposts'!$G$16),"Y",IF(AND(H889&gt;='Intersection Mileposts'!$F$17,H889&lt;='Intersection Mileposts'!$G$17),"Y",IF(AND(H889&gt;='Intersection Mileposts'!$F$18,H889&lt;='Intersection Mileposts'!$G$18),"Y",IF(AND(H889&gt;='Intersection Mileposts'!$F$19,H889&lt;='Intersection Mileposts'!$G$19),"Y",IF(AND(H889&gt;='Intersection Mileposts'!$F$20,H889&lt;='Intersection Mileposts'!$G$20),"Y",IF(AND(H889&gt;='Intersection Mileposts'!$F$21,H889&lt;='Intersection Mileposts'!$G$21),"Y",IF(AND(H889&gt;='Intersection Mileposts'!$F$22,H889&lt;='Intersection Mileposts'!$G$22),"Y",IF(AND(H889&gt;='Intersection Mileposts'!$F$23,H889&lt;='Intersection Mileposts'!$G$23),"Y",IF(AND(H889&gt;='Intersection Mileposts'!$F$24,H889&lt;='Intersection Mileposts'!$G$24),"Y",IF(AND(H889&gt;='Intersection Mileposts'!$F$25,H889&lt;='Intersection Mileposts'!$G$25),"Y",IF(AND(H889&gt;='Intersection Mileposts'!$F$26,H889&lt;='Intersection Mileposts'!$G$26),"Y",IF(AND(H889&gt;='Intersection Mileposts'!$F$27,H889&lt;='Intersection Mileposts'!$G$27),"Y",IF(AND(H889&gt;='Intersection Mileposts'!$F$28,H889&lt;='Intersection Mileposts'!$G$28),"Y",IF(AND(H889&gt;='Intersection Mileposts'!$F$29,H889&lt;='Intersection Mileposts'!$G$29),"Y", IF(AND(H889&gt;='Intersection Mileposts'!$F$30,H889&lt;='Intersection Mileposts'!$G$30),"Y",IF(AND(H889&gt;='Intersection Mileposts'!$F$31,H889&lt;='Intersection Mileposts'!$G$31),"Y",IF(AND(H889&gt;='Intersection Mileposts'!$F$32,H889&lt;='Intersection Mileposts'!$G$32),"Y",IF(AND(H889&gt;='Intersection Mileposts'!$F$33,H889&lt;='Intersection Mileposts'!$G$33),"Y",IF(AND(H889&gt;='Intersection Mileposts'!$F$34,H889&lt;='Intersection Mileposts'!$G$34),"Y",IF(AND(H889&gt;='Intersection Mileposts'!$F$35,H889&lt;='Intersection Mileposts'!$G$35),"Y",IF(AND(H889&gt;='Intersection Mileposts'!$F$36,H889&lt;='Intersection Mileposts'!$G$36),"Y",IF(AND(H889&gt;='Intersection Mileposts'!$F$37,H889&lt;='Intersection Mileposts'!$G$37),"Y",IF(AND(H889&gt;='Intersection Mileposts'!$F$38,H889&lt;='Intersection Mileposts'!$G$38),"Y",IF(AND(H889&gt;='Intersection Mileposts'!$F$39,H889&lt;='Intersection Mileposts'!$G$39),"Y","N"))))))))))))))))))))))))))))))))))))</f>
        <v/>
      </c>
    </row>
    <row r="890" spans="1:46" x14ac:dyDescent="0.35">
      <c r="A890" s="271"/>
      <c r="B890" s="269"/>
      <c r="C890" s="270"/>
      <c r="D890" s="270"/>
      <c r="E890" s="270"/>
      <c r="F890" s="270"/>
      <c r="G890" s="272"/>
      <c r="H890" s="273"/>
      <c r="I890" s="271"/>
      <c r="J890" s="268"/>
      <c r="K890" s="268"/>
      <c r="L890" s="274"/>
      <c r="M890" s="275"/>
      <c r="N890" s="276"/>
      <c r="P890" s="291" t="str">
        <f>IF(R890 = "", "", COUNT($R$4:R890))</f>
        <v/>
      </c>
      <c r="Q890" s="291" t="str">
        <f t="shared" si="105"/>
        <v/>
      </c>
      <c r="R890" s="292" t="str">
        <f t="shared" si="106"/>
        <v/>
      </c>
      <c r="S890" s="293" t="str">
        <f t="shared" si="108"/>
        <v/>
      </c>
      <c r="T890" s="294" t="str">
        <f t="shared" si="109"/>
        <v/>
      </c>
      <c r="U890" s="295" t="str">
        <f t="shared" si="110"/>
        <v/>
      </c>
      <c r="V890" s="296" t="str">
        <f t="shared" si="111"/>
        <v/>
      </c>
      <c r="W890" s="8"/>
      <c r="AR890" s="2" t="str">
        <f t="shared" si="112"/>
        <v/>
      </c>
      <c r="AS890" s="2" t="str">
        <f t="shared" si="107"/>
        <v/>
      </c>
      <c r="AT890" s="2" t="str">
        <f>IF(AR890="","",IF(AND(H890&gt;='Intersection Mileposts'!$F$5,H890&lt;='Intersection Mileposts'!$G$5),"Y",IF(AND(H890&gt;='Intersection Mileposts'!$F$6,H890&lt;='Intersection Mileposts'!$G$6),"Y",IF(AND(H890&gt;='Intersection Mileposts'!$F$7,H890&lt;='Intersection Mileposts'!$G$7),"Y",IF(AND(H890&gt;='Intersection Mileposts'!$F$8,H890&lt;='Intersection Mileposts'!$G$8),"Y",IF(AND(H890&gt;='Intersection Mileposts'!$F$9,H890&lt;='Intersection Mileposts'!$G$9),"Y",IF(AND(H890&gt;='Intersection Mileposts'!$F$10,H890&lt;='Intersection Mileposts'!$G$10),"Y",IF(AND(H890&gt;='Intersection Mileposts'!$F$11,H890&lt;='Intersection Mileposts'!$G$11),"Y",IF(AND(H890&gt;='Intersection Mileposts'!$F$12,H890&lt;='Intersection Mileposts'!$G$12),"Y",IF(AND(H890&gt;='Intersection Mileposts'!$F$13,H890&lt;='Intersection Mileposts'!$G$13),"Y",IF(AND(H890&gt;='Intersection Mileposts'!$F$14,H890&lt;='Intersection Mileposts'!$G$14),"Y",IF(AND(H890&gt;='Intersection Mileposts'!$F$15,H890&lt;='Intersection Mileposts'!$G$15),"Y",IF(AND(H890&gt;='Intersection Mileposts'!$F$16,H890&lt;='Intersection Mileposts'!$G$16),"Y",IF(AND(H890&gt;='Intersection Mileposts'!$F$17,H890&lt;='Intersection Mileposts'!$G$17),"Y",IF(AND(H890&gt;='Intersection Mileposts'!$F$18,H890&lt;='Intersection Mileposts'!$G$18),"Y",IF(AND(H890&gt;='Intersection Mileposts'!$F$19,H890&lt;='Intersection Mileposts'!$G$19),"Y",IF(AND(H890&gt;='Intersection Mileposts'!$F$20,H890&lt;='Intersection Mileposts'!$G$20),"Y",IF(AND(H890&gt;='Intersection Mileposts'!$F$21,H890&lt;='Intersection Mileposts'!$G$21),"Y",IF(AND(H890&gt;='Intersection Mileposts'!$F$22,H890&lt;='Intersection Mileposts'!$G$22),"Y",IF(AND(H890&gt;='Intersection Mileposts'!$F$23,H890&lt;='Intersection Mileposts'!$G$23),"Y",IF(AND(H890&gt;='Intersection Mileposts'!$F$24,H890&lt;='Intersection Mileposts'!$G$24),"Y",IF(AND(H890&gt;='Intersection Mileposts'!$F$25,H890&lt;='Intersection Mileposts'!$G$25),"Y",IF(AND(H890&gt;='Intersection Mileposts'!$F$26,H890&lt;='Intersection Mileposts'!$G$26),"Y",IF(AND(H890&gt;='Intersection Mileposts'!$F$27,H890&lt;='Intersection Mileposts'!$G$27),"Y",IF(AND(H890&gt;='Intersection Mileposts'!$F$28,H890&lt;='Intersection Mileposts'!$G$28),"Y",IF(AND(H890&gt;='Intersection Mileposts'!$F$29,H890&lt;='Intersection Mileposts'!$G$29),"Y", IF(AND(H890&gt;='Intersection Mileposts'!$F$30,H890&lt;='Intersection Mileposts'!$G$30),"Y",IF(AND(H890&gt;='Intersection Mileposts'!$F$31,H890&lt;='Intersection Mileposts'!$G$31),"Y",IF(AND(H890&gt;='Intersection Mileposts'!$F$32,H890&lt;='Intersection Mileposts'!$G$32),"Y",IF(AND(H890&gt;='Intersection Mileposts'!$F$33,H890&lt;='Intersection Mileposts'!$G$33),"Y",IF(AND(H890&gt;='Intersection Mileposts'!$F$34,H890&lt;='Intersection Mileposts'!$G$34),"Y",IF(AND(H890&gt;='Intersection Mileposts'!$F$35,H890&lt;='Intersection Mileposts'!$G$35),"Y",IF(AND(H890&gt;='Intersection Mileposts'!$F$36,H890&lt;='Intersection Mileposts'!$G$36),"Y",IF(AND(H890&gt;='Intersection Mileposts'!$F$37,H890&lt;='Intersection Mileposts'!$G$37),"Y",IF(AND(H890&gt;='Intersection Mileposts'!$F$38,H890&lt;='Intersection Mileposts'!$G$38),"Y",IF(AND(H890&gt;='Intersection Mileposts'!$F$39,H890&lt;='Intersection Mileposts'!$G$39),"Y","N"))))))))))))))))))))))))))))))))))))</f>
        <v/>
      </c>
    </row>
    <row r="891" spans="1:46" x14ac:dyDescent="0.35">
      <c r="A891" s="271"/>
      <c r="B891" s="269"/>
      <c r="C891" s="270"/>
      <c r="D891" s="270"/>
      <c r="E891" s="270"/>
      <c r="F891" s="270"/>
      <c r="G891" s="272"/>
      <c r="H891" s="273"/>
      <c r="I891" s="271"/>
      <c r="J891" s="268"/>
      <c r="K891" s="268"/>
      <c r="L891" s="274"/>
      <c r="M891" s="275"/>
      <c r="N891" s="276"/>
      <c r="P891" s="291" t="str">
        <f>IF(R891 = "", "", COUNT($R$4:R891))</f>
        <v/>
      </c>
      <c r="Q891" s="291" t="str">
        <f t="shared" si="105"/>
        <v/>
      </c>
      <c r="R891" s="292" t="str">
        <f t="shared" si="106"/>
        <v/>
      </c>
      <c r="S891" s="293" t="str">
        <f t="shared" si="108"/>
        <v/>
      </c>
      <c r="T891" s="294" t="str">
        <f t="shared" si="109"/>
        <v/>
      </c>
      <c r="U891" s="295" t="str">
        <f t="shared" si="110"/>
        <v/>
      </c>
      <c r="V891" s="296" t="str">
        <f t="shared" si="111"/>
        <v/>
      </c>
      <c r="W891" s="8"/>
      <c r="AR891" s="2" t="str">
        <f t="shared" si="112"/>
        <v/>
      </c>
      <c r="AS891" s="2" t="str">
        <f t="shared" si="107"/>
        <v/>
      </c>
      <c r="AT891" s="2" t="str">
        <f>IF(AR891="","",IF(AND(H891&gt;='Intersection Mileposts'!$F$5,H891&lt;='Intersection Mileposts'!$G$5),"Y",IF(AND(H891&gt;='Intersection Mileposts'!$F$6,H891&lt;='Intersection Mileposts'!$G$6),"Y",IF(AND(H891&gt;='Intersection Mileposts'!$F$7,H891&lt;='Intersection Mileposts'!$G$7),"Y",IF(AND(H891&gt;='Intersection Mileposts'!$F$8,H891&lt;='Intersection Mileposts'!$G$8),"Y",IF(AND(H891&gt;='Intersection Mileposts'!$F$9,H891&lt;='Intersection Mileposts'!$G$9),"Y",IF(AND(H891&gt;='Intersection Mileposts'!$F$10,H891&lt;='Intersection Mileposts'!$G$10),"Y",IF(AND(H891&gt;='Intersection Mileposts'!$F$11,H891&lt;='Intersection Mileposts'!$G$11),"Y",IF(AND(H891&gt;='Intersection Mileposts'!$F$12,H891&lt;='Intersection Mileposts'!$G$12),"Y",IF(AND(H891&gt;='Intersection Mileposts'!$F$13,H891&lt;='Intersection Mileposts'!$G$13),"Y",IF(AND(H891&gt;='Intersection Mileposts'!$F$14,H891&lt;='Intersection Mileposts'!$G$14),"Y",IF(AND(H891&gt;='Intersection Mileposts'!$F$15,H891&lt;='Intersection Mileposts'!$G$15),"Y",IF(AND(H891&gt;='Intersection Mileposts'!$F$16,H891&lt;='Intersection Mileposts'!$G$16),"Y",IF(AND(H891&gt;='Intersection Mileposts'!$F$17,H891&lt;='Intersection Mileposts'!$G$17),"Y",IF(AND(H891&gt;='Intersection Mileposts'!$F$18,H891&lt;='Intersection Mileposts'!$G$18),"Y",IF(AND(H891&gt;='Intersection Mileposts'!$F$19,H891&lt;='Intersection Mileposts'!$G$19),"Y",IF(AND(H891&gt;='Intersection Mileposts'!$F$20,H891&lt;='Intersection Mileposts'!$G$20),"Y",IF(AND(H891&gt;='Intersection Mileposts'!$F$21,H891&lt;='Intersection Mileposts'!$G$21),"Y",IF(AND(H891&gt;='Intersection Mileposts'!$F$22,H891&lt;='Intersection Mileposts'!$G$22),"Y",IF(AND(H891&gt;='Intersection Mileposts'!$F$23,H891&lt;='Intersection Mileposts'!$G$23),"Y",IF(AND(H891&gt;='Intersection Mileposts'!$F$24,H891&lt;='Intersection Mileposts'!$G$24),"Y",IF(AND(H891&gt;='Intersection Mileposts'!$F$25,H891&lt;='Intersection Mileposts'!$G$25),"Y",IF(AND(H891&gt;='Intersection Mileposts'!$F$26,H891&lt;='Intersection Mileposts'!$G$26),"Y",IF(AND(H891&gt;='Intersection Mileposts'!$F$27,H891&lt;='Intersection Mileposts'!$G$27),"Y",IF(AND(H891&gt;='Intersection Mileposts'!$F$28,H891&lt;='Intersection Mileposts'!$G$28),"Y",IF(AND(H891&gt;='Intersection Mileposts'!$F$29,H891&lt;='Intersection Mileposts'!$G$29),"Y", IF(AND(H891&gt;='Intersection Mileposts'!$F$30,H891&lt;='Intersection Mileposts'!$G$30),"Y",IF(AND(H891&gt;='Intersection Mileposts'!$F$31,H891&lt;='Intersection Mileposts'!$G$31),"Y",IF(AND(H891&gt;='Intersection Mileposts'!$F$32,H891&lt;='Intersection Mileposts'!$G$32),"Y",IF(AND(H891&gt;='Intersection Mileposts'!$F$33,H891&lt;='Intersection Mileposts'!$G$33),"Y",IF(AND(H891&gt;='Intersection Mileposts'!$F$34,H891&lt;='Intersection Mileposts'!$G$34),"Y",IF(AND(H891&gt;='Intersection Mileposts'!$F$35,H891&lt;='Intersection Mileposts'!$G$35),"Y",IF(AND(H891&gt;='Intersection Mileposts'!$F$36,H891&lt;='Intersection Mileposts'!$G$36),"Y",IF(AND(H891&gt;='Intersection Mileposts'!$F$37,H891&lt;='Intersection Mileposts'!$G$37),"Y",IF(AND(H891&gt;='Intersection Mileposts'!$F$38,H891&lt;='Intersection Mileposts'!$G$38),"Y",IF(AND(H891&gt;='Intersection Mileposts'!$F$39,H891&lt;='Intersection Mileposts'!$G$39),"Y","N"))))))))))))))))))))))))))))))))))))</f>
        <v/>
      </c>
    </row>
    <row r="892" spans="1:46" x14ac:dyDescent="0.35">
      <c r="A892" s="271"/>
      <c r="B892" s="269"/>
      <c r="C892" s="270"/>
      <c r="D892" s="270"/>
      <c r="E892" s="270"/>
      <c r="F892" s="270"/>
      <c r="G892" s="272"/>
      <c r="H892" s="273"/>
      <c r="I892" s="271"/>
      <c r="J892" s="268"/>
      <c r="K892" s="268"/>
      <c r="L892" s="274"/>
      <c r="M892" s="275"/>
      <c r="N892" s="276"/>
      <c r="P892" s="291" t="str">
        <f>IF(R892 = "", "", COUNT($R$4:R892))</f>
        <v/>
      </c>
      <c r="Q892" s="291" t="str">
        <f t="shared" si="105"/>
        <v/>
      </c>
      <c r="R892" s="292" t="str">
        <f t="shared" si="106"/>
        <v/>
      </c>
      <c r="S892" s="293" t="str">
        <f t="shared" si="108"/>
        <v/>
      </c>
      <c r="T892" s="294" t="str">
        <f t="shared" si="109"/>
        <v/>
      </c>
      <c r="U892" s="295" t="str">
        <f t="shared" si="110"/>
        <v/>
      </c>
      <c r="V892" s="296" t="str">
        <f t="shared" si="111"/>
        <v/>
      </c>
      <c r="W892" s="8"/>
      <c r="AR892" s="2" t="str">
        <f t="shared" si="112"/>
        <v/>
      </c>
      <c r="AS892" s="2" t="str">
        <f t="shared" si="107"/>
        <v/>
      </c>
      <c r="AT892" s="2" t="str">
        <f>IF(AR892="","",IF(AND(H892&gt;='Intersection Mileposts'!$F$5,H892&lt;='Intersection Mileposts'!$G$5),"Y",IF(AND(H892&gt;='Intersection Mileposts'!$F$6,H892&lt;='Intersection Mileposts'!$G$6),"Y",IF(AND(H892&gt;='Intersection Mileposts'!$F$7,H892&lt;='Intersection Mileposts'!$G$7),"Y",IF(AND(H892&gt;='Intersection Mileposts'!$F$8,H892&lt;='Intersection Mileposts'!$G$8),"Y",IF(AND(H892&gt;='Intersection Mileposts'!$F$9,H892&lt;='Intersection Mileposts'!$G$9),"Y",IF(AND(H892&gt;='Intersection Mileposts'!$F$10,H892&lt;='Intersection Mileposts'!$G$10),"Y",IF(AND(H892&gt;='Intersection Mileposts'!$F$11,H892&lt;='Intersection Mileposts'!$G$11),"Y",IF(AND(H892&gt;='Intersection Mileposts'!$F$12,H892&lt;='Intersection Mileposts'!$G$12),"Y",IF(AND(H892&gt;='Intersection Mileposts'!$F$13,H892&lt;='Intersection Mileposts'!$G$13),"Y",IF(AND(H892&gt;='Intersection Mileposts'!$F$14,H892&lt;='Intersection Mileposts'!$G$14),"Y",IF(AND(H892&gt;='Intersection Mileposts'!$F$15,H892&lt;='Intersection Mileposts'!$G$15),"Y",IF(AND(H892&gt;='Intersection Mileposts'!$F$16,H892&lt;='Intersection Mileposts'!$G$16),"Y",IF(AND(H892&gt;='Intersection Mileposts'!$F$17,H892&lt;='Intersection Mileposts'!$G$17),"Y",IF(AND(H892&gt;='Intersection Mileposts'!$F$18,H892&lt;='Intersection Mileposts'!$G$18),"Y",IF(AND(H892&gt;='Intersection Mileposts'!$F$19,H892&lt;='Intersection Mileposts'!$G$19),"Y",IF(AND(H892&gt;='Intersection Mileposts'!$F$20,H892&lt;='Intersection Mileposts'!$G$20),"Y",IF(AND(H892&gt;='Intersection Mileposts'!$F$21,H892&lt;='Intersection Mileposts'!$G$21),"Y",IF(AND(H892&gt;='Intersection Mileposts'!$F$22,H892&lt;='Intersection Mileposts'!$G$22),"Y",IF(AND(H892&gt;='Intersection Mileposts'!$F$23,H892&lt;='Intersection Mileposts'!$G$23),"Y",IF(AND(H892&gt;='Intersection Mileposts'!$F$24,H892&lt;='Intersection Mileposts'!$G$24),"Y",IF(AND(H892&gt;='Intersection Mileposts'!$F$25,H892&lt;='Intersection Mileposts'!$G$25),"Y",IF(AND(H892&gt;='Intersection Mileposts'!$F$26,H892&lt;='Intersection Mileposts'!$G$26),"Y",IF(AND(H892&gt;='Intersection Mileposts'!$F$27,H892&lt;='Intersection Mileposts'!$G$27),"Y",IF(AND(H892&gt;='Intersection Mileposts'!$F$28,H892&lt;='Intersection Mileposts'!$G$28),"Y",IF(AND(H892&gt;='Intersection Mileposts'!$F$29,H892&lt;='Intersection Mileposts'!$G$29),"Y", IF(AND(H892&gt;='Intersection Mileposts'!$F$30,H892&lt;='Intersection Mileposts'!$G$30),"Y",IF(AND(H892&gt;='Intersection Mileposts'!$F$31,H892&lt;='Intersection Mileposts'!$G$31),"Y",IF(AND(H892&gt;='Intersection Mileposts'!$F$32,H892&lt;='Intersection Mileposts'!$G$32),"Y",IF(AND(H892&gt;='Intersection Mileposts'!$F$33,H892&lt;='Intersection Mileposts'!$G$33),"Y",IF(AND(H892&gt;='Intersection Mileposts'!$F$34,H892&lt;='Intersection Mileposts'!$G$34),"Y",IF(AND(H892&gt;='Intersection Mileposts'!$F$35,H892&lt;='Intersection Mileposts'!$G$35),"Y",IF(AND(H892&gt;='Intersection Mileposts'!$F$36,H892&lt;='Intersection Mileposts'!$G$36),"Y",IF(AND(H892&gt;='Intersection Mileposts'!$F$37,H892&lt;='Intersection Mileposts'!$G$37),"Y",IF(AND(H892&gt;='Intersection Mileposts'!$F$38,H892&lt;='Intersection Mileposts'!$G$38),"Y",IF(AND(H892&gt;='Intersection Mileposts'!$F$39,H892&lt;='Intersection Mileposts'!$G$39),"Y","N"))))))))))))))))))))))))))))))))))))</f>
        <v/>
      </c>
    </row>
    <row r="893" spans="1:46" x14ac:dyDescent="0.35">
      <c r="A893" s="271"/>
      <c r="B893" s="269"/>
      <c r="C893" s="270"/>
      <c r="D893" s="270"/>
      <c r="E893" s="270"/>
      <c r="F893" s="270"/>
      <c r="G893" s="272"/>
      <c r="H893" s="273"/>
      <c r="I893" s="271"/>
      <c r="J893" s="268"/>
      <c r="K893" s="268"/>
      <c r="L893" s="274"/>
      <c r="M893" s="275"/>
      <c r="N893" s="276"/>
      <c r="P893" s="291" t="str">
        <f>IF(R893 = "", "", COUNT($R$4:R893))</f>
        <v/>
      </c>
      <c r="Q893" s="291" t="str">
        <f t="shared" si="105"/>
        <v/>
      </c>
      <c r="R893" s="292" t="str">
        <f t="shared" si="106"/>
        <v/>
      </c>
      <c r="S893" s="293" t="str">
        <f t="shared" si="108"/>
        <v/>
      </c>
      <c r="T893" s="294" t="str">
        <f t="shared" si="109"/>
        <v/>
      </c>
      <c r="U893" s="295" t="str">
        <f t="shared" si="110"/>
        <v/>
      </c>
      <c r="V893" s="296" t="str">
        <f t="shared" si="111"/>
        <v/>
      </c>
      <c r="W893" s="8"/>
      <c r="AR893" s="2" t="str">
        <f t="shared" si="112"/>
        <v/>
      </c>
      <c r="AS893" s="2" t="str">
        <f t="shared" si="107"/>
        <v/>
      </c>
      <c r="AT893" s="2" t="str">
        <f>IF(AR893="","",IF(AND(H893&gt;='Intersection Mileposts'!$F$5,H893&lt;='Intersection Mileposts'!$G$5),"Y",IF(AND(H893&gt;='Intersection Mileposts'!$F$6,H893&lt;='Intersection Mileposts'!$G$6),"Y",IF(AND(H893&gt;='Intersection Mileposts'!$F$7,H893&lt;='Intersection Mileposts'!$G$7),"Y",IF(AND(H893&gt;='Intersection Mileposts'!$F$8,H893&lt;='Intersection Mileposts'!$G$8),"Y",IF(AND(H893&gt;='Intersection Mileposts'!$F$9,H893&lt;='Intersection Mileposts'!$G$9),"Y",IF(AND(H893&gt;='Intersection Mileposts'!$F$10,H893&lt;='Intersection Mileposts'!$G$10),"Y",IF(AND(H893&gt;='Intersection Mileposts'!$F$11,H893&lt;='Intersection Mileposts'!$G$11),"Y",IF(AND(H893&gt;='Intersection Mileposts'!$F$12,H893&lt;='Intersection Mileposts'!$G$12),"Y",IF(AND(H893&gt;='Intersection Mileposts'!$F$13,H893&lt;='Intersection Mileposts'!$G$13),"Y",IF(AND(H893&gt;='Intersection Mileposts'!$F$14,H893&lt;='Intersection Mileposts'!$G$14),"Y",IF(AND(H893&gt;='Intersection Mileposts'!$F$15,H893&lt;='Intersection Mileposts'!$G$15),"Y",IF(AND(H893&gt;='Intersection Mileposts'!$F$16,H893&lt;='Intersection Mileposts'!$G$16),"Y",IF(AND(H893&gt;='Intersection Mileposts'!$F$17,H893&lt;='Intersection Mileposts'!$G$17),"Y",IF(AND(H893&gt;='Intersection Mileposts'!$F$18,H893&lt;='Intersection Mileposts'!$G$18),"Y",IF(AND(H893&gt;='Intersection Mileposts'!$F$19,H893&lt;='Intersection Mileposts'!$G$19),"Y",IF(AND(H893&gt;='Intersection Mileposts'!$F$20,H893&lt;='Intersection Mileposts'!$G$20),"Y",IF(AND(H893&gt;='Intersection Mileposts'!$F$21,H893&lt;='Intersection Mileposts'!$G$21),"Y",IF(AND(H893&gt;='Intersection Mileposts'!$F$22,H893&lt;='Intersection Mileposts'!$G$22),"Y",IF(AND(H893&gt;='Intersection Mileposts'!$F$23,H893&lt;='Intersection Mileposts'!$G$23),"Y",IF(AND(H893&gt;='Intersection Mileposts'!$F$24,H893&lt;='Intersection Mileposts'!$G$24),"Y",IF(AND(H893&gt;='Intersection Mileposts'!$F$25,H893&lt;='Intersection Mileposts'!$G$25),"Y",IF(AND(H893&gt;='Intersection Mileposts'!$F$26,H893&lt;='Intersection Mileposts'!$G$26),"Y",IF(AND(H893&gt;='Intersection Mileposts'!$F$27,H893&lt;='Intersection Mileposts'!$G$27),"Y",IF(AND(H893&gt;='Intersection Mileposts'!$F$28,H893&lt;='Intersection Mileposts'!$G$28),"Y",IF(AND(H893&gt;='Intersection Mileposts'!$F$29,H893&lt;='Intersection Mileposts'!$G$29),"Y", IF(AND(H893&gt;='Intersection Mileposts'!$F$30,H893&lt;='Intersection Mileposts'!$G$30),"Y",IF(AND(H893&gt;='Intersection Mileposts'!$F$31,H893&lt;='Intersection Mileposts'!$G$31),"Y",IF(AND(H893&gt;='Intersection Mileposts'!$F$32,H893&lt;='Intersection Mileposts'!$G$32),"Y",IF(AND(H893&gt;='Intersection Mileposts'!$F$33,H893&lt;='Intersection Mileposts'!$G$33),"Y",IF(AND(H893&gt;='Intersection Mileposts'!$F$34,H893&lt;='Intersection Mileposts'!$G$34),"Y",IF(AND(H893&gt;='Intersection Mileposts'!$F$35,H893&lt;='Intersection Mileposts'!$G$35),"Y",IF(AND(H893&gt;='Intersection Mileposts'!$F$36,H893&lt;='Intersection Mileposts'!$G$36),"Y",IF(AND(H893&gt;='Intersection Mileposts'!$F$37,H893&lt;='Intersection Mileposts'!$G$37),"Y",IF(AND(H893&gt;='Intersection Mileposts'!$F$38,H893&lt;='Intersection Mileposts'!$G$38),"Y",IF(AND(H893&gt;='Intersection Mileposts'!$F$39,H893&lt;='Intersection Mileposts'!$G$39),"Y","N"))))))))))))))))))))))))))))))))))))</f>
        <v/>
      </c>
    </row>
    <row r="894" spans="1:46" x14ac:dyDescent="0.35">
      <c r="A894" s="271"/>
      <c r="B894" s="269"/>
      <c r="C894" s="270"/>
      <c r="D894" s="270"/>
      <c r="E894" s="270"/>
      <c r="F894" s="270"/>
      <c r="G894" s="272"/>
      <c r="H894" s="273"/>
      <c r="I894" s="271"/>
      <c r="J894" s="268"/>
      <c r="K894" s="268"/>
      <c r="L894" s="274"/>
      <c r="M894" s="275"/>
      <c r="N894" s="276"/>
      <c r="P894" s="291" t="str">
        <f>IF(R894 = "", "", COUNT($R$4:R894))</f>
        <v/>
      </c>
      <c r="Q894" s="291" t="str">
        <f t="shared" si="105"/>
        <v/>
      </c>
      <c r="R894" s="292" t="str">
        <f t="shared" si="106"/>
        <v/>
      </c>
      <c r="S894" s="293" t="str">
        <f t="shared" si="108"/>
        <v/>
      </c>
      <c r="T894" s="294" t="str">
        <f t="shared" si="109"/>
        <v/>
      </c>
      <c r="U894" s="295" t="str">
        <f t="shared" si="110"/>
        <v/>
      </c>
      <c r="V894" s="296" t="str">
        <f t="shared" si="111"/>
        <v/>
      </c>
      <c r="W894" s="8"/>
      <c r="AR894" s="2" t="str">
        <f t="shared" si="112"/>
        <v/>
      </c>
      <c r="AS894" s="2" t="str">
        <f t="shared" si="107"/>
        <v/>
      </c>
      <c r="AT894" s="2" t="str">
        <f>IF(AR894="","",IF(AND(H894&gt;='Intersection Mileposts'!$F$5,H894&lt;='Intersection Mileposts'!$G$5),"Y",IF(AND(H894&gt;='Intersection Mileposts'!$F$6,H894&lt;='Intersection Mileposts'!$G$6),"Y",IF(AND(H894&gt;='Intersection Mileposts'!$F$7,H894&lt;='Intersection Mileposts'!$G$7),"Y",IF(AND(H894&gt;='Intersection Mileposts'!$F$8,H894&lt;='Intersection Mileposts'!$G$8),"Y",IF(AND(H894&gt;='Intersection Mileposts'!$F$9,H894&lt;='Intersection Mileposts'!$G$9),"Y",IF(AND(H894&gt;='Intersection Mileposts'!$F$10,H894&lt;='Intersection Mileposts'!$G$10),"Y",IF(AND(H894&gt;='Intersection Mileposts'!$F$11,H894&lt;='Intersection Mileposts'!$G$11),"Y",IF(AND(H894&gt;='Intersection Mileposts'!$F$12,H894&lt;='Intersection Mileposts'!$G$12),"Y",IF(AND(H894&gt;='Intersection Mileposts'!$F$13,H894&lt;='Intersection Mileposts'!$G$13),"Y",IF(AND(H894&gt;='Intersection Mileposts'!$F$14,H894&lt;='Intersection Mileposts'!$G$14),"Y",IF(AND(H894&gt;='Intersection Mileposts'!$F$15,H894&lt;='Intersection Mileposts'!$G$15),"Y",IF(AND(H894&gt;='Intersection Mileposts'!$F$16,H894&lt;='Intersection Mileposts'!$G$16),"Y",IF(AND(H894&gt;='Intersection Mileposts'!$F$17,H894&lt;='Intersection Mileposts'!$G$17),"Y",IF(AND(H894&gt;='Intersection Mileposts'!$F$18,H894&lt;='Intersection Mileposts'!$G$18),"Y",IF(AND(H894&gt;='Intersection Mileposts'!$F$19,H894&lt;='Intersection Mileposts'!$G$19),"Y",IF(AND(H894&gt;='Intersection Mileposts'!$F$20,H894&lt;='Intersection Mileposts'!$G$20),"Y",IF(AND(H894&gt;='Intersection Mileposts'!$F$21,H894&lt;='Intersection Mileposts'!$G$21),"Y",IF(AND(H894&gt;='Intersection Mileposts'!$F$22,H894&lt;='Intersection Mileposts'!$G$22),"Y",IF(AND(H894&gt;='Intersection Mileposts'!$F$23,H894&lt;='Intersection Mileposts'!$G$23),"Y",IF(AND(H894&gt;='Intersection Mileposts'!$F$24,H894&lt;='Intersection Mileposts'!$G$24),"Y",IF(AND(H894&gt;='Intersection Mileposts'!$F$25,H894&lt;='Intersection Mileposts'!$G$25),"Y",IF(AND(H894&gt;='Intersection Mileposts'!$F$26,H894&lt;='Intersection Mileposts'!$G$26),"Y",IF(AND(H894&gt;='Intersection Mileposts'!$F$27,H894&lt;='Intersection Mileposts'!$G$27),"Y",IF(AND(H894&gt;='Intersection Mileposts'!$F$28,H894&lt;='Intersection Mileposts'!$G$28),"Y",IF(AND(H894&gt;='Intersection Mileposts'!$F$29,H894&lt;='Intersection Mileposts'!$G$29),"Y", IF(AND(H894&gt;='Intersection Mileposts'!$F$30,H894&lt;='Intersection Mileposts'!$G$30),"Y",IF(AND(H894&gt;='Intersection Mileposts'!$F$31,H894&lt;='Intersection Mileposts'!$G$31),"Y",IF(AND(H894&gt;='Intersection Mileposts'!$F$32,H894&lt;='Intersection Mileposts'!$G$32),"Y",IF(AND(H894&gt;='Intersection Mileposts'!$F$33,H894&lt;='Intersection Mileposts'!$G$33),"Y",IF(AND(H894&gt;='Intersection Mileposts'!$F$34,H894&lt;='Intersection Mileposts'!$G$34),"Y",IF(AND(H894&gt;='Intersection Mileposts'!$F$35,H894&lt;='Intersection Mileposts'!$G$35),"Y",IF(AND(H894&gt;='Intersection Mileposts'!$F$36,H894&lt;='Intersection Mileposts'!$G$36),"Y",IF(AND(H894&gt;='Intersection Mileposts'!$F$37,H894&lt;='Intersection Mileposts'!$G$37),"Y",IF(AND(H894&gt;='Intersection Mileposts'!$F$38,H894&lt;='Intersection Mileposts'!$G$38),"Y",IF(AND(H894&gt;='Intersection Mileposts'!$F$39,H894&lt;='Intersection Mileposts'!$G$39),"Y","N"))))))))))))))))))))))))))))))))))))</f>
        <v/>
      </c>
    </row>
    <row r="895" spans="1:46" x14ac:dyDescent="0.35">
      <c r="A895" s="271"/>
      <c r="B895" s="269"/>
      <c r="C895" s="270"/>
      <c r="D895" s="270"/>
      <c r="E895" s="270"/>
      <c r="F895" s="270"/>
      <c r="G895" s="272"/>
      <c r="H895" s="273"/>
      <c r="I895" s="271"/>
      <c r="J895" s="268"/>
      <c r="K895" s="268"/>
      <c r="L895" s="274"/>
      <c r="M895" s="275"/>
      <c r="N895" s="276"/>
      <c r="P895" s="291" t="str">
        <f>IF(R895 = "", "", COUNT($R$4:R895))</f>
        <v/>
      </c>
      <c r="Q895" s="291" t="str">
        <f t="shared" si="105"/>
        <v/>
      </c>
      <c r="R895" s="292" t="str">
        <f t="shared" si="106"/>
        <v/>
      </c>
      <c r="S895" s="293" t="str">
        <f t="shared" si="108"/>
        <v/>
      </c>
      <c r="T895" s="294" t="str">
        <f t="shared" si="109"/>
        <v/>
      </c>
      <c r="U895" s="295" t="str">
        <f t="shared" si="110"/>
        <v/>
      </c>
      <c r="V895" s="296" t="str">
        <f t="shared" si="111"/>
        <v/>
      </c>
      <c r="W895" s="8"/>
      <c r="AR895" s="2" t="str">
        <f t="shared" si="112"/>
        <v/>
      </c>
      <c r="AS895" s="2" t="str">
        <f t="shared" si="107"/>
        <v/>
      </c>
      <c r="AT895" s="2" t="str">
        <f>IF(AR895="","",IF(AND(H895&gt;='Intersection Mileposts'!$F$5,H895&lt;='Intersection Mileposts'!$G$5),"Y",IF(AND(H895&gt;='Intersection Mileposts'!$F$6,H895&lt;='Intersection Mileposts'!$G$6),"Y",IF(AND(H895&gt;='Intersection Mileposts'!$F$7,H895&lt;='Intersection Mileposts'!$G$7),"Y",IF(AND(H895&gt;='Intersection Mileposts'!$F$8,H895&lt;='Intersection Mileposts'!$G$8),"Y",IF(AND(H895&gt;='Intersection Mileposts'!$F$9,H895&lt;='Intersection Mileposts'!$G$9),"Y",IF(AND(H895&gt;='Intersection Mileposts'!$F$10,H895&lt;='Intersection Mileposts'!$G$10),"Y",IF(AND(H895&gt;='Intersection Mileposts'!$F$11,H895&lt;='Intersection Mileposts'!$G$11),"Y",IF(AND(H895&gt;='Intersection Mileposts'!$F$12,H895&lt;='Intersection Mileposts'!$G$12),"Y",IF(AND(H895&gt;='Intersection Mileposts'!$F$13,H895&lt;='Intersection Mileposts'!$G$13),"Y",IF(AND(H895&gt;='Intersection Mileposts'!$F$14,H895&lt;='Intersection Mileposts'!$G$14),"Y",IF(AND(H895&gt;='Intersection Mileposts'!$F$15,H895&lt;='Intersection Mileposts'!$G$15),"Y",IF(AND(H895&gt;='Intersection Mileposts'!$F$16,H895&lt;='Intersection Mileposts'!$G$16),"Y",IF(AND(H895&gt;='Intersection Mileposts'!$F$17,H895&lt;='Intersection Mileposts'!$G$17),"Y",IF(AND(H895&gt;='Intersection Mileposts'!$F$18,H895&lt;='Intersection Mileposts'!$G$18),"Y",IF(AND(H895&gt;='Intersection Mileposts'!$F$19,H895&lt;='Intersection Mileposts'!$G$19),"Y",IF(AND(H895&gt;='Intersection Mileposts'!$F$20,H895&lt;='Intersection Mileposts'!$G$20),"Y",IF(AND(H895&gt;='Intersection Mileposts'!$F$21,H895&lt;='Intersection Mileposts'!$G$21),"Y",IF(AND(H895&gt;='Intersection Mileposts'!$F$22,H895&lt;='Intersection Mileposts'!$G$22),"Y",IF(AND(H895&gt;='Intersection Mileposts'!$F$23,H895&lt;='Intersection Mileposts'!$G$23),"Y",IF(AND(H895&gt;='Intersection Mileposts'!$F$24,H895&lt;='Intersection Mileposts'!$G$24),"Y",IF(AND(H895&gt;='Intersection Mileposts'!$F$25,H895&lt;='Intersection Mileposts'!$G$25),"Y",IF(AND(H895&gt;='Intersection Mileposts'!$F$26,H895&lt;='Intersection Mileposts'!$G$26),"Y",IF(AND(H895&gt;='Intersection Mileposts'!$F$27,H895&lt;='Intersection Mileposts'!$G$27),"Y",IF(AND(H895&gt;='Intersection Mileposts'!$F$28,H895&lt;='Intersection Mileposts'!$G$28),"Y",IF(AND(H895&gt;='Intersection Mileposts'!$F$29,H895&lt;='Intersection Mileposts'!$G$29),"Y", IF(AND(H895&gt;='Intersection Mileposts'!$F$30,H895&lt;='Intersection Mileposts'!$G$30),"Y",IF(AND(H895&gt;='Intersection Mileposts'!$F$31,H895&lt;='Intersection Mileposts'!$G$31),"Y",IF(AND(H895&gt;='Intersection Mileposts'!$F$32,H895&lt;='Intersection Mileposts'!$G$32),"Y",IF(AND(H895&gt;='Intersection Mileposts'!$F$33,H895&lt;='Intersection Mileposts'!$G$33),"Y",IF(AND(H895&gt;='Intersection Mileposts'!$F$34,H895&lt;='Intersection Mileposts'!$G$34),"Y",IF(AND(H895&gt;='Intersection Mileposts'!$F$35,H895&lt;='Intersection Mileposts'!$G$35),"Y",IF(AND(H895&gt;='Intersection Mileposts'!$F$36,H895&lt;='Intersection Mileposts'!$G$36),"Y",IF(AND(H895&gt;='Intersection Mileposts'!$F$37,H895&lt;='Intersection Mileposts'!$G$37),"Y",IF(AND(H895&gt;='Intersection Mileposts'!$F$38,H895&lt;='Intersection Mileposts'!$G$38),"Y",IF(AND(H895&gt;='Intersection Mileposts'!$F$39,H895&lt;='Intersection Mileposts'!$G$39),"Y","N"))))))))))))))))))))))))))))))))))))</f>
        <v/>
      </c>
    </row>
    <row r="896" spans="1:46" x14ac:dyDescent="0.35">
      <c r="A896" s="271"/>
      <c r="B896" s="269"/>
      <c r="C896" s="270"/>
      <c r="D896" s="270"/>
      <c r="E896" s="270"/>
      <c r="F896" s="270"/>
      <c r="G896" s="272"/>
      <c r="H896" s="273"/>
      <c r="I896" s="271"/>
      <c r="J896" s="268"/>
      <c r="K896" s="268"/>
      <c r="L896" s="274"/>
      <c r="M896" s="275"/>
      <c r="N896" s="276"/>
      <c r="P896" s="291" t="str">
        <f>IF(R896 = "", "", COUNT($R$4:R896))</f>
        <v/>
      </c>
      <c r="Q896" s="291" t="str">
        <f t="shared" si="105"/>
        <v/>
      </c>
      <c r="R896" s="292" t="str">
        <f t="shared" si="106"/>
        <v/>
      </c>
      <c r="S896" s="293" t="str">
        <f t="shared" si="108"/>
        <v/>
      </c>
      <c r="T896" s="294" t="str">
        <f t="shared" si="109"/>
        <v/>
      </c>
      <c r="U896" s="295" t="str">
        <f t="shared" si="110"/>
        <v/>
      </c>
      <c r="V896" s="296" t="str">
        <f t="shared" si="111"/>
        <v/>
      </c>
      <c r="W896" s="8"/>
      <c r="AR896" s="2" t="str">
        <f t="shared" si="112"/>
        <v/>
      </c>
      <c r="AS896" s="2" t="str">
        <f t="shared" si="107"/>
        <v/>
      </c>
      <c r="AT896" s="2" t="str">
        <f>IF(AR896="","",IF(AND(H896&gt;='Intersection Mileposts'!$F$5,H896&lt;='Intersection Mileposts'!$G$5),"Y",IF(AND(H896&gt;='Intersection Mileposts'!$F$6,H896&lt;='Intersection Mileposts'!$G$6),"Y",IF(AND(H896&gt;='Intersection Mileposts'!$F$7,H896&lt;='Intersection Mileposts'!$G$7),"Y",IF(AND(H896&gt;='Intersection Mileposts'!$F$8,H896&lt;='Intersection Mileposts'!$G$8),"Y",IF(AND(H896&gt;='Intersection Mileposts'!$F$9,H896&lt;='Intersection Mileposts'!$G$9),"Y",IF(AND(H896&gt;='Intersection Mileposts'!$F$10,H896&lt;='Intersection Mileposts'!$G$10),"Y",IF(AND(H896&gt;='Intersection Mileposts'!$F$11,H896&lt;='Intersection Mileposts'!$G$11),"Y",IF(AND(H896&gt;='Intersection Mileposts'!$F$12,H896&lt;='Intersection Mileposts'!$G$12),"Y",IF(AND(H896&gt;='Intersection Mileposts'!$F$13,H896&lt;='Intersection Mileposts'!$G$13),"Y",IF(AND(H896&gt;='Intersection Mileposts'!$F$14,H896&lt;='Intersection Mileposts'!$G$14),"Y",IF(AND(H896&gt;='Intersection Mileposts'!$F$15,H896&lt;='Intersection Mileposts'!$G$15),"Y",IF(AND(H896&gt;='Intersection Mileposts'!$F$16,H896&lt;='Intersection Mileposts'!$G$16),"Y",IF(AND(H896&gt;='Intersection Mileposts'!$F$17,H896&lt;='Intersection Mileposts'!$G$17),"Y",IF(AND(H896&gt;='Intersection Mileposts'!$F$18,H896&lt;='Intersection Mileposts'!$G$18),"Y",IF(AND(H896&gt;='Intersection Mileposts'!$F$19,H896&lt;='Intersection Mileposts'!$G$19),"Y",IF(AND(H896&gt;='Intersection Mileposts'!$F$20,H896&lt;='Intersection Mileposts'!$G$20),"Y",IF(AND(H896&gt;='Intersection Mileposts'!$F$21,H896&lt;='Intersection Mileposts'!$G$21),"Y",IF(AND(H896&gt;='Intersection Mileposts'!$F$22,H896&lt;='Intersection Mileposts'!$G$22),"Y",IF(AND(H896&gt;='Intersection Mileposts'!$F$23,H896&lt;='Intersection Mileposts'!$G$23),"Y",IF(AND(H896&gt;='Intersection Mileposts'!$F$24,H896&lt;='Intersection Mileposts'!$G$24),"Y",IF(AND(H896&gt;='Intersection Mileposts'!$F$25,H896&lt;='Intersection Mileposts'!$G$25),"Y",IF(AND(H896&gt;='Intersection Mileposts'!$F$26,H896&lt;='Intersection Mileposts'!$G$26),"Y",IF(AND(H896&gt;='Intersection Mileposts'!$F$27,H896&lt;='Intersection Mileposts'!$G$27),"Y",IF(AND(H896&gt;='Intersection Mileposts'!$F$28,H896&lt;='Intersection Mileposts'!$G$28),"Y",IF(AND(H896&gt;='Intersection Mileposts'!$F$29,H896&lt;='Intersection Mileposts'!$G$29),"Y", IF(AND(H896&gt;='Intersection Mileposts'!$F$30,H896&lt;='Intersection Mileposts'!$G$30),"Y",IF(AND(H896&gt;='Intersection Mileposts'!$F$31,H896&lt;='Intersection Mileposts'!$G$31),"Y",IF(AND(H896&gt;='Intersection Mileposts'!$F$32,H896&lt;='Intersection Mileposts'!$G$32),"Y",IF(AND(H896&gt;='Intersection Mileposts'!$F$33,H896&lt;='Intersection Mileposts'!$G$33),"Y",IF(AND(H896&gt;='Intersection Mileposts'!$F$34,H896&lt;='Intersection Mileposts'!$G$34),"Y",IF(AND(H896&gt;='Intersection Mileposts'!$F$35,H896&lt;='Intersection Mileposts'!$G$35),"Y",IF(AND(H896&gt;='Intersection Mileposts'!$F$36,H896&lt;='Intersection Mileposts'!$G$36),"Y",IF(AND(H896&gt;='Intersection Mileposts'!$F$37,H896&lt;='Intersection Mileposts'!$G$37),"Y",IF(AND(H896&gt;='Intersection Mileposts'!$F$38,H896&lt;='Intersection Mileposts'!$G$38),"Y",IF(AND(H896&gt;='Intersection Mileposts'!$F$39,H896&lt;='Intersection Mileposts'!$G$39),"Y","N"))))))))))))))))))))))))))))))))))))</f>
        <v/>
      </c>
    </row>
    <row r="897" spans="1:46" x14ac:dyDescent="0.35">
      <c r="A897" s="271"/>
      <c r="B897" s="269"/>
      <c r="C897" s="270"/>
      <c r="D897" s="270"/>
      <c r="E897" s="270"/>
      <c r="F897" s="270"/>
      <c r="G897" s="272"/>
      <c r="H897" s="273"/>
      <c r="I897" s="271"/>
      <c r="J897" s="268"/>
      <c r="K897" s="268"/>
      <c r="L897" s="274"/>
      <c r="M897" s="275"/>
      <c r="N897" s="276"/>
      <c r="P897" s="291" t="str">
        <f>IF(R897 = "", "", COUNT($R$4:R897))</f>
        <v/>
      </c>
      <c r="Q897" s="291" t="str">
        <f t="shared" si="105"/>
        <v/>
      </c>
      <c r="R897" s="292" t="str">
        <f t="shared" si="106"/>
        <v/>
      </c>
      <c r="S897" s="293" t="str">
        <f t="shared" si="108"/>
        <v/>
      </c>
      <c r="T897" s="294" t="str">
        <f t="shared" si="109"/>
        <v/>
      </c>
      <c r="U897" s="295" t="str">
        <f t="shared" si="110"/>
        <v/>
      </c>
      <c r="V897" s="296" t="str">
        <f t="shared" si="111"/>
        <v/>
      </c>
      <c r="W897" s="8"/>
      <c r="AR897" s="2" t="str">
        <f t="shared" si="112"/>
        <v/>
      </c>
      <c r="AS897" s="2" t="str">
        <f t="shared" si="107"/>
        <v/>
      </c>
      <c r="AT897" s="2" t="str">
        <f>IF(AR897="","",IF(AND(H897&gt;='Intersection Mileposts'!$F$5,H897&lt;='Intersection Mileposts'!$G$5),"Y",IF(AND(H897&gt;='Intersection Mileposts'!$F$6,H897&lt;='Intersection Mileposts'!$G$6),"Y",IF(AND(H897&gt;='Intersection Mileposts'!$F$7,H897&lt;='Intersection Mileposts'!$G$7),"Y",IF(AND(H897&gt;='Intersection Mileposts'!$F$8,H897&lt;='Intersection Mileposts'!$G$8),"Y",IF(AND(H897&gt;='Intersection Mileposts'!$F$9,H897&lt;='Intersection Mileposts'!$G$9),"Y",IF(AND(H897&gt;='Intersection Mileposts'!$F$10,H897&lt;='Intersection Mileposts'!$G$10),"Y",IF(AND(H897&gt;='Intersection Mileposts'!$F$11,H897&lt;='Intersection Mileposts'!$G$11),"Y",IF(AND(H897&gt;='Intersection Mileposts'!$F$12,H897&lt;='Intersection Mileposts'!$G$12),"Y",IF(AND(H897&gt;='Intersection Mileposts'!$F$13,H897&lt;='Intersection Mileposts'!$G$13),"Y",IF(AND(H897&gt;='Intersection Mileposts'!$F$14,H897&lt;='Intersection Mileposts'!$G$14),"Y",IF(AND(H897&gt;='Intersection Mileposts'!$F$15,H897&lt;='Intersection Mileposts'!$G$15),"Y",IF(AND(H897&gt;='Intersection Mileposts'!$F$16,H897&lt;='Intersection Mileposts'!$G$16),"Y",IF(AND(H897&gt;='Intersection Mileposts'!$F$17,H897&lt;='Intersection Mileposts'!$G$17),"Y",IF(AND(H897&gt;='Intersection Mileposts'!$F$18,H897&lt;='Intersection Mileposts'!$G$18),"Y",IF(AND(H897&gt;='Intersection Mileposts'!$F$19,H897&lt;='Intersection Mileposts'!$G$19),"Y",IF(AND(H897&gt;='Intersection Mileposts'!$F$20,H897&lt;='Intersection Mileposts'!$G$20),"Y",IF(AND(H897&gt;='Intersection Mileposts'!$F$21,H897&lt;='Intersection Mileposts'!$G$21),"Y",IF(AND(H897&gt;='Intersection Mileposts'!$F$22,H897&lt;='Intersection Mileposts'!$G$22),"Y",IF(AND(H897&gt;='Intersection Mileposts'!$F$23,H897&lt;='Intersection Mileposts'!$G$23),"Y",IF(AND(H897&gt;='Intersection Mileposts'!$F$24,H897&lt;='Intersection Mileposts'!$G$24),"Y",IF(AND(H897&gt;='Intersection Mileposts'!$F$25,H897&lt;='Intersection Mileposts'!$G$25),"Y",IF(AND(H897&gt;='Intersection Mileposts'!$F$26,H897&lt;='Intersection Mileposts'!$G$26),"Y",IF(AND(H897&gt;='Intersection Mileposts'!$F$27,H897&lt;='Intersection Mileposts'!$G$27),"Y",IF(AND(H897&gt;='Intersection Mileposts'!$F$28,H897&lt;='Intersection Mileposts'!$G$28),"Y",IF(AND(H897&gt;='Intersection Mileposts'!$F$29,H897&lt;='Intersection Mileposts'!$G$29),"Y", IF(AND(H897&gt;='Intersection Mileposts'!$F$30,H897&lt;='Intersection Mileposts'!$G$30),"Y",IF(AND(H897&gt;='Intersection Mileposts'!$F$31,H897&lt;='Intersection Mileposts'!$G$31),"Y",IF(AND(H897&gt;='Intersection Mileposts'!$F$32,H897&lt;='Intersection Mileposts'!$G$32),"Y",IF(AND(H897&gt;='Intersection Mileposts'!$F$33,H897&lt;='Intersection Mileposts'!$G$33),"Y",IF(AND(H897&gt;='Intersection Mileposts'!$F$34,H897&lt;='Intersection Mileposts'!$G$34),"Y",IF(AND(H897&gt;='Intersection Mileposts'!$F$35,H897&lt;='Intersection Mileposts'!$G$35),"Y",IF(AND(H897&gt;='Intersection Mileposts'!$F$36,H897&lt;='Intersection Mileposts'!$G$36),"Y",IF(AND(H897&gt;='Intersection Mileposts'!$F$37,H897&lt;='Intersection Mileposts'!$G$37),"Y",IF(AND(H897&gt;='Intersection Mileposts'!$F$38,H897&lt;='Intersection Mileposts'!$G$38),"Y",IF(AND(H897&gt;='Intersection Mileposts'!$F$39,H897&lt;='Intersection Mileposts'!$G$39),"Y","N"))))))))))))))))))))))))))))))))))))</f>
        <v/>
      </c>
    </row>
    <row r="898" spans="1:46" x14ac:dyDescent="0.35">
      <c r="A898" s="271"/>
      <c r="B898" s="269"/>
      <c r="C898" s="270"/>
      <c r="D898" s="270"/>
      <c r="E898" s="270"/>
      <c r="F898" s="270"/>
      <c r="G898" s="272"/>
      <c r="H898" s="273"/>
      <c r="I898" s="271"/>
      <c r="J898" s="268"/>
      <c r="K898" s="268"/>
      <c r="L898" s="274"/>
      <c r="M898" s="275"/>
      <c r="N898" s="276"/>
      <c r="P898" s="291" t="str">
        <f>IF(R898 = "", "", COUNT($R$4:R898))</f>
        <v/>
      </c>
      <c r="Q898" s="291" t="str">
        <f t="shared" si="105"/>
        <v/>
      </c>
      <c r="R898" s="292" t="str">
        <f t="shared" si="106"/>
        <v/>
      </c>
      <c r="S898" s="293" t="str">
        <f t="shared" si="108"/>
        <v/>
      </c>
      <c r="T898" s="294" t="str">
        <f t="shared" si="109"/>
        <v/>
      </c>
      <c r="U898" s="295" t="str">
        <f t="shared" si="110"/>
        <v/>
      </c>
      <c r="V898" s="296" t="str">
        <f t="shared" si="111"/>
        <v/>
      </c>
      <c r="W898" s="8"/>
      <c r="AR898" s="2" t="str">
        <f t="shared" si="112"/>
        <v/>
      </c>
      <c r="AS898" s="2" t="str">
        <f t="shared" si="107"/>
        <v/>
      </c>
      <c r="AT898" s="2" t="str">
        <f>IF(AR898="","",IF(AND(H898&gt;='Intersection Mileposts'!$F$5,H898&lt;='Intersection Mileposts'!$G$5),"Y",IF(AND(H898&gt;='Intersection Mileposts'!$F$6,H898&lt;='Intersection Mileposts'!$G$6),"Y",IF(AND(H898&gt;='Intersection Mileposts'!$F$7,H898&lt;='Intersection Mileposts'!$G$7),"Y",IF(AND(H898&gt;='Intersection Mileposts'!$F$8,H898&lt;='Intersection Mileposts'!$G$8),"Y",IF(AND(H898&gt;='Intersection Mileposts'!$F$9,H898&lt;='Intersection Mileposts'!$G$9),"Y",IF(AND(H898&gt;='Intersection Mileposts'!$F$10,H898&lt;='Intersection Mileposts'!$G$10),"Y",IF(AND(H898&gt;='Intersection Mileposts'!$F$11,H898&lt;='Intersection Mileposts'!$G$11),"Y",IF(AND(H898&gt;='Intersection Mileposts'!$F$12,H898&lt;='Intersection Mileposts'!$G$12),"Y",IF(AND(H898&gt;='Intersection Mileposts'!$F$13,H898&lt;='Intersection Mileposts'!$G$13),"Y",IF(AND(H898&gt;='Intersection Mileposts'!$F$14,H898&lt;='Intersection Mileposts'!$G$14),"Y",IF(AND(H898&gt;='Intersection Mileposts'!$F$15,H898&lt;='Intersection Mileposts'!$G$15),"Y",IF(AND(H898&gt;='Intersection Mileposts'!$F$16,H898&lt;='Intersection Mileposts'!$G$16),"Y",IF(AND(H898&gt;='Intersection Mileposts'!$F$17,H898&lt;='Intersection Mileposts'!$G$17),"Y",IF(AND(H898&gt;='Intersection Mileposts'!$F$18,H898&lt;='Intersection Mileposts'!$G$18),"Y",IF(AND(H898&gt;='Intersection Mileposts'!$F$19,H898&lt;='Intersection Mileposts'!$G$19),"Y",IF(AND(H898&gt;='Intersection Mileposts'!$F$20,H898&lt;='Intersection Mileposts'!$G$20),"Y",IF(AND(H898&gt;='Intersection Mileposts'!$F$21,H898&lt;='Intersection Mileposts'!$G$21),"Y",IF(AND(H898&gt;='Intersection Mileposts'!$F$22,H898&lt;='Intersection Mileposts'!$G$22),"Y",IF(AND(H898&gt;='Intersection Mileposts'!$F$23,H898&lt;='Intersection Mileposts'!$G$23),"Y",IF(AND(H898&gt;='Intersection Mileposts'!$F$24,H898&lt;='Intersection Mileposts'!$G$24),"Y",IF(AND(H898&gt;='Intersection Mileposts'!$F$25,H898&lt;='Intersection Mileposts'!$G$25),"Y",IF(AND(H898&gt;='Intersection Mileposts'!$F$26,H898&lt;='Intersection Mileposts'!$G$26),"Y",IF(AND(H898&gt;='Intersection Mileposts'!$F$27,H898&lt;='Intersection Mileposts'!$G$27),"Y",IF(AND(H898&gt;='Intersection Mileposts'!$F$28,H898&lt;='Intersection Mileposts'!$G$28),"Y",IF(AND(H898&gt;='Intersection Mileposts'!$F$29,H898&lt;='Intersection Mileposts'!$G$29),"Y", IF(AND(H898&gt;='Intersection Mileposts'!$F$30,H898&lt;='Intersection Mileposts'!$G$30),"Y",IF(AND(H898&gt;='Intersection Mileposts'!$F$31,H898&lt;='Intersection Mileposts'!$G$31),"Y",IF(AND(H898&gt;='Intersection Mileposts'!$F$32,H898&lt;='Intersection Mileposts'!$G$32),"Y",IF(AND(H898&gt;='Intersection Mileposts'!$F$33,H898&lt;='Intersection Mileposts'!$G$33),"Y",IF(AND(H898&gt;='Intersection Mileposts'!$F$34,H898&lt;='Intersection Mileposts'!$G$34),"Y",IF(AND(H898&gt;='Intersection Mileposts'!$F$35,H898&lt;='Intersection Mileposts'!$G$35),"Y",IF(AND(H898&gt;='Intersection Mileposts'!$F$36,H898&lt;='Intersection Mileposts'!$G$36),"Y",IF(AND(H898&gt;='Intersection Mileposts'!$F$37,H898&lt;='Intersection Mileposts'!$G$37),"Y",IF(AND(H898&gt;='Intersection Mileposts'!$F$38,H898&lt;='Intersection Mileposts'!$G$38),"Y",IF(AND(H898&gt;='Intersection Mileposts'!$F$39,H898&lt;='Intersection Mileposts'!$G$39),"Y","N"))))))))))))))))))))))))))))))))))))</f>
        <v/>
      </c>
    </row>
    <row r="899" spans="1:46" x14ac:dyDescent="0.35">
      <c r="A899" s="271"/>
      <c r="B899" s="269"/>
      <c r="C899" s="270"/>
      <c r="D899" s="270"/>
      <c r="E899" s="270"/>
      <c r="F899" s="270"/>
      <c r="G899" s="272"/>
      <c r="H899" s="273"/>
      <c r="I899" s="271"/>
      <c r="J899" s="268"/>
      <c r="K899" s="268"/>
      <c r="L899" s="274"/>
      <c r="M899" s="275"/>
      <c r="N899" s="276"/>
      <c r="P899" s="291" t="str">
        <f>IF(R899 = "", "", COUNT($R$4:R899))</f>
        <v/>
      </c>
      <c r="Q899" s="291" t="str">
        <f t="shared" si="105"/>
        <v/>
      </c>
      <c r="R899" s="292" t="str">
        <f t="shared" si="106"/>
        <v/>
      </c>
      <c r="S899" s="293" t="str">
        <f t="shared" si="108"/>
        <v/>
      </c>
      <c r="T899" s="294" t="str">
        <f t="shared" si="109"/>
        <v/>
      </c>
      <c r="U899" s="295" t="str">
        <f t="shared" si="110"/>
        <v/>
      </c>
      <c r="V899" s="296" t="str">
        <f t="shared" si="111"/>
        <v/>
      </c>
      <c r="W899" s="8"/>
      <c r="AR899" s="2" t="str">
        <f t="shared" si="112"/>
        <v/>
      </c>
      <c r="AS899" s="2" t="str">
        <f t="shared" si="107"/>
        <v/>
      </c>
      <c r="AT899" s="2" t="str">
        <f>IF(AR899="","",IF(AND(H899&gt;='Intersection Mileposts'!$F$5,H899&lt;='Intersection Mileposts'!$G$5),"Y",IF(AND(H899&gt;='Intersection Mileposts'!$F$6,H899&lt;='Intersection Mileposts'!$G$6),"Y",IF(AND(H899&gt;='Intersection Mileposts'!$F$7,H899&lt;='Intersection Mileposts'!$G$7),"Y",IF(AND(H899&gt;='Intersection Mileposts'!$F$8,H899&lt;='Intersection Mileposts'!$G$8),"Y",IF(AND(H899&gt;='Intersection Mileposts'!$F$9,H899&lt;='Intersection Mileposts'!$G$9),"Y",IF(AND(H899&gt;='Intersection Mileposts'!$F$10,H899&lt;='Intersection Mileposts'!$G$10),"Y",IF(AND(H899&gt;='Intersection Mileposts'!$F$11,H899&lt;='Intersection Mileposts'!$G$11),"Y",IF(AND(H899&gt;='Intersection Mileposts'!$F$12,H899&lt;='Intersection Mileposts'!$G$12),"Y",IF(AND(H899&gt;='Intersection Mileposts'!$F$13,H899&lt;='Intersection Mileposts'!$G$13),"Y",IF(AND(H899&gt;='Intersection Mileposts'!$F$14,H899&lt;='Intersection Mileposts'!$G$14),"Y",IF(AND(H899&gt;='Intersection Mileposts'!$F$15,H899&lt;='Intersection Mileposts'!$G$15),"Y",IF(AND(H899&gt;='Intersection Mileposts'!$F$16,H899&lt;='Intersection Mileposts'!$G$16),"Y",IF(AND(H899&gt;='Intersection Mileposts'!$F$17,H899&lt;='Intersection Mileposts'!$G$17),"Y",IF(AND(H899&gt;='Intersection Mileposts'!$F$18,H899&lt;='Intersection Mileposts'!$G$18),"Y",IF(AND(H899&gt;='Intersection Mileposts'!$F$19,H899&lt;='Intersection Mileposts'!$G$19),"Y",IF(AND(H899&gt;='Intersection Mileposts'!$F$20,H899&lt;='Intersection Mileposts'!$G$20),"Y",IF(AND(H899&gt;='Intersection Mileposts'!$F$21,H899&lt;='Intersection Mileposts'!$G$21),"Y",IF(AND(H899&gt;='Intersection Mileposts'!$F$22,H899&lt;='Intersection Mileposts'!$G$22),"Y",IF(AND(H899&gt;='Intersection Mileposts'!$F$23,H899&lt;='Intersection Mileposts'!$G$23),"Y",IF(AND(H899&gt;='Intersection Mileposts'!$F$24,H899&lt;='Intersection Mileposts'!$G$24),"Y",IF(AND(H899&gt;='Intersection Mileposts'!$F$25,H899&lt;='Intersection Mileposts'!$G$25),"Y",IF(AND(H899&gt;='Intersection Mileposts'!$F$26,H899&lt;='Intersection Mileposts'!$G$26),"Y",IF(AND(H899&gt;='Intersection Mileposts'!$F$27,H899&lt;='Intersection Mileposts'!$G$27),"Y",IF(AND(H899&gt;='Intersection Mileposts'!$F$28,H899&lt;='Intersection Mileposts'!$G$28),"Y",IF(AND(H899&gt;='Intersection Mileposts'!$F$29,H899&lt;='Intersection Mileposts'!$G$29),"Y", IF(AND(H899&gt;='Intersection Mileposts'!$F$30,H899&lt;='Intersection Mileposts'!$G$30),"Y",IF(AND(H899&gt;='Intersection Mileposts'!$F$31,H899&lt;='Intersection Mileposts'!$G$31),"Y",IF(AND(H899&gt;='Intersection Mileposts'!$F$32,H899&lt;='Intersection Mileposts'!$G$32),"Y",IF(AND(H899&gt;='Intersection Mileposts'!$F$33,H899&lt;='Intersection Mileposts'!$G$33),"Y",IF(AND(H899&gt;='Intersection Mileposts'!$F$34,H899&lt;='Intersection Mileposts'!$G$34),"Y",IF(AND(H899&gt;='Intersection Mileposts'!$F$35,H899&lt;='Intersection Mileposts'!$G$35),"Y",IF(AND(H899&gt;='Intersection Mileposts'!$F$36,H899&lt;='Intersection Mileposts'!$G$36),"Y",IF(AND(H899&gt;='Intersection Mileposts'!$F$37,H899&lt;='Intersection Mileposts'!$G$37),"Y",IF(AND(H899&gt;='Intersection Mileposts'!$F$38,H899&lt;='Intersection Mileposts'!$G$38),"Y",IF(AND(H899&gt;='Intersection Mileposts'!$F$39,H899&lt;='Intersection Mileposts'!$G$39),"Y","N"))))))))))))))))))))))))))))))))))))</f>
        <v/>
      </c>
    </row>
    <row r="900" spans="1:46" x14ac:dyDescent="0.35">
      <c r="A900" s="271"/>
      <c r="B900" s="269"/>
      <c r="C900" s="270"/>
      <c r="D900" s="270"/>
      <c r="E900" s="270"/>
      <c r="F900" s="270"/>
      <c r="G900" s="272"/>
      <c r="H900" s="273"/>
      <c r="I900" s="271"/>
      <c r="J900" s="268"/>
      <c r="K900" s="268"/>
      <c r="L900" s="274"/>
      <c r="M900" s="275"/>
      <c r="N900" s="276"/>
      <c r="P900" s="291" t="str">
        <f>IF(R900 = "", "", COUNT($R$4:R900))</f>
        <v/>
      </c>
      <c r="Q900" s="291" t="str">
        <f t="shared" ref="Q900:Q963" si="113">IF(B900="", "", YEAR(B900))</f>
        <v/>
      </c>
      <c r="R900" s="292" t="str">
        <f t="shared" ref="R900:R963" si="114">IF(A900="", "", IF(G900="",1,IF(G900="O",1,IF(G900="C",8.4,IF(G900="B",8.4,IF(G900="A",76.8,IF(G900="K",76.8,"ERR")))))))</f>
        <v/>
      </c>
      <c r="S900" s="293" t="str">
        <f t="shared" si="108"/>
        <v/>
      </c>
      <c r="T900" s="294" t="str">
        <f t="shared" si="109"/>
        <v/>
      </c>
      <c r="U900" s="295" t="str">
        <f t="shared" si="110"/>
        <v/>
      </c>
      <c r="V900" s="296" t="str">
        <f t="shared" si="111"/>
        <v/>
      </c>
      <c r="W900" s="8"/>
      <c r="AR900" s="2" t="str">
        <f t="shared" si="112"/>
        <v/>
      </c>
      <c r="AS900" s="2" t="str">
        <f t="shared" ref="AS900:AS963" si="115">IF(OR(M900="Y",N900="Y"),"Y","")</f>
        <v/>
      </c>
      <c r="AT900" s="2" t="str">
        <f>IF(AR900="","",IF(AND(H900&gt;='Intersection Mileposts'!$F$5,H900&lt;='Intersection Mileposts'!$G$5),"Y",IF(AND(H900&gt;='Intersection Mileposts'!$F$6,H900&lt;='Intersection Mileposts'!$G$6),"Y",IF(AND(H900&gt;='Intersection Mileposts'!$F$7,H900&lt;='Intersection Mileposts'!$G$7),"Y",IF(AND(H900&gt;='Intersection Mileposts'!$F$8,H900&lt;='Intersection Mileposts'!$G$8),"Y",IF(AND(H900&gt;='Intersection Mileposts'!$F$9,H900&lt;='Intersection Mileposts'!$G$9),"Y",IF(AND(H900&gt;='Intersection Mileposts'!$F$10,H900&lt;='Intersection Mileposts'!$G$10),"Y",IF(AND(H900&gt;='Intersection Mileposts'!$F$11,H900&lt;='Intersection Mileposts'!$G$11),"Y",IF(AND(H900&gt;='Intersection Mileposts'!$F$12,H900&lt;='Intersection Mileposts'!$G$12),"Y",IF(AND(H900&gt;='Intersection Mileposts'!$F$13,H900&lt;='Intersection Mileposts'!$G$13),"Y",IF(AND(H900&gt;='Intersection Mileposts'!$F$14,H900&lt;='Intersection Mileposts'!$G$14),"Y",IF(AND(H900&gt;='Intersection Mileposts'!$F$15,H900&lt;='Intersection Mileposts'!$G$15),"Y",IF(AND(H900&gt;='Intersection Mileposts'!$F$16,H900&lt;='Intersection Mileposts'!$G$16),"Y",IF(AND(H900&gt;='Intersection Mileposts'!$F$17,H900&lt;='Intersection Mileposts'!$G$17),"Y",IF(AND(H900&gt;='Intersection Mileposts'!$F$18,H900&lt;='Intersection Mileposts'!$G$18),"Y",IF(AND(H900&gt;='Intersection Mileposts'!$F$19,H900&lt;='Intersection Mileposts'!$G$19),"Y",IF(AND(H900&gt;='Intersection Mileposts'!$F$20,H900&lt;='Intersection Mileposts'!$G$20),"Y",IF(AND(H900&gt;='Intersection Mileposts'!$F$21,H900&lt;='Intersection Mileposts'!$G$21),"Y",IF(AND(H900&gt;='Intersection Mileposts'!$F$22,H900&lt;='Intersection Mileposts'!$G$22),"Y",IF(AND(H900&gt;='Intersection Mileposts'!$F$23,H900&lt;='Intersection Mileposts'!$G$23),"Y",IF(AND(H900&gt;='Intersection Mileposts'!$F$24,H900&lt;='Intersection Mileposts'!$G$24),"Y",IF(AND(H900&gt;='Intersection Mileposts'!$F$25,H900&lt;='Intersection Mileposts'!$G$25),"Y",IF(AND(H900&gt;='Intersection Mileposts'!$F$26,H900&lt;='Intersection Mileposts'!$G$26),"Y",IF(AND(H900&gt;='Intersection Mileposts'!$F$27,H900&lt;='Intersection Mileposts'!$G$27),"Y",IF(AND(H900&gt;='Intersection Mileposts'!$F$28,H900&lt;='Intersection Mileposts'!$G$28),"Y",IF(AND(H900&gt;='Intersection Mileposts'!$F$29,H900&lt;='Intersection Mileposts'!$G$29),"Y", IF(AND(H900&gt;='Intersection Mileposts'!$F$30,H900&lt;='Intersection Mileposts'!$G$30),"Y",IF(AND(H900&gt;='Intersection Mileposts'!$F$31,H900&lt;='Intersection Mileposts'!$G$31),"Y",IF(AND(H900&gt;='Intersection Mileposts'!$F$32,H900&lt;='Intersection Mileposts'!$G$32),"Y",IF(AND(H900&gt;='Intersection Mileposts'!$F$33,H900&lt;='Intersection Mileposts'!$G$33),"Y",IF(AND(H900&gt;='Intersection Mileposts'!$F$34,H900&lt;='Intersection Mileposts'!$G$34),"Y",IF(AND(H900&gt;='Intersection Mileposts'!$F$35,H900&lt;='Intersection Mileposts'!$G$35),"Y",IF(AND(H900&gt;='Intersection Mileposts'!$F$36,H900&lt;='Intersection Mileposts'!$G$36),"Y",IF(AND(H900&gt;='Intersection Mileposts'!$F$37,H900&lt;='Intersection Mileposts'!$G$37),"Y",IF(AND(H900&gt;='Intersection Mileposts'!$F$38,H900&lt;='Intersection Mileposts'!$G$38),"Y",IF(AND(H900&gt;='Intersection Mileposts'!$F$39,H900&lt;='Intersection Mileposts'!$G$39),"Y","N"))))))))))))))))))))))))))))))))))))</f>
        <v/>
      </c>
    </row>
    <row r="901" spans="1:46" x14ac:dyDescent="0.35">
      <c r="A901" s="271"/>
      <c r="B901" s="269"/>
      <c r="C901" s="270"/>
      <c r="D901" s="270"/>
      <c r="E901" s="270"/>
      <c r="F901" s="270"/>
      <c r="G901" s="272"/>
      <c r="H901" s="273"/>
      <c r="I901" s="271"/>
      <c r="J901" s="268"/>
      <c r="K901" s="268"/>
      <c r="L901" s="274"/>
      <c r="M901" s="275"/>
      <c r="N901" s="276"/>
      <c r="P901" s="291" t="str">
        <f>IF(R901 = "", "", COUNT($R$4:R901))</f>
        <v/>
      </c>
      <c r="Q901" s="291" t="str">
        <f t="shared" si="113"/>
        <v/>
      </c>
      <c r="R901" s="292" t="str">
        <f t="shared" si="114"/>
        <v/>
      </c>
      <c r="S901" s="293" t="str">
        <f t="shared" ref="S901:S964" si="116">IF(M901&lt;&gt;"",R901,"")</f>
        <v/>
      </c>
      <c r="T901" s="294" t="str">
        <f t="shared" ref="T901:T964" si="117">IF(IF(M901&lt;&gt;"",G901,"")=0, "O", IF(M901&lt;&gt;"",G901,""))</f>
        <v/>
      </c>
      <c r="U901" s="295" t="str">
        <f t="shared" ref="U901:U964" si="118">IF(N901&lt;&gt;"",R901,"")</f>
        <v/>
      </c>
      <c r="V901" s="296" t="str">
        <f t="shared" ref="V901:V964" si="119">IF(IF(N901&lt;&gt;"",G901,"")=0, "O", IF(N901&lt;&gt;"",G901,""))</f>
        <v/>
      </c>
      <c r="W901" s="8"/>
      <c r="AR901" s="2" t="str">
        <f t="shared" ref="AR901:AR964" si="120">IF(P901&gt;0, P901, "")</f>
        <v/>
      </c>
      <c r="AS901" s="2" t="str">
        <f t="shared" si="115"/>
        <v/>
      </c>
      <c r="AT901" s="2" t="str">
        <f>IF(AR901="","",IF(AND(H901&gt;='Intersection Mileposts'!$F$5,H901&lt;='Intersection Mileposts'!$G$5),"Y",IF(AND(H901&gt;='Intersection Mileposts'!$F$6,H901&lt;='Intersection Mileposts'!$G$6),"Y",IF(AND(H901&gt;='Intersection Mileposts'!$F$7,H901&lt;='Intersection Mileposts'!$G$7),"Y",IF(AND(H901&gt;='Intersection Mileposts'!$F$8,H901&lt;='Intersection Mileposts'!$G$8),"Y",IF(AND(H901&gt;='Intersection Mileposts'!$F$9,H901&lt;='Intersection Mileposts'!$G$9),"Y",IF(AND(H901&gt;='Intersection Mileposts'!$F$10,H901&lt;='Intersection Mileposts'!$G$10),"Y",IF(AND(H901&gt;='Intersection Mileposts'!$F$11,H901&lt;='Intersection Mileposts'!$G$11),"Y",IF(AND(H901&gt;='Intersection Mileposts'!$F$12,H901&lt;='Intersection Mileposts'!$G$12),"Y",IF(AND(H901&gt;='Intersection Mileposts'!$F$13,H901&lt;='Intersection Mileposts'!$G$13),"Y",IF(AND(H901&gt;='Intersection Mileposts'!$F$14,H901&lt;='Intersection Mileposts'!$G$14),"Y",IF(AND(H901&gt;='Intersection Mileposts'!$F$15,H901&lt;='Intersection Mileposts'!$G$15),"Y",IF(AND(H901&gt;='Intersection Mileposts'!$F$16,H901&lt;='Intersection Mileposts'!$G$16),"Y",IF(AND(H901&gt;='Intersection Mileposts'!$F$17,H901&lt;='Intersection Mileposts'!$G$17),"Y",IF(AND(H901&gt;='Intersection Mileposts'!$F$18,H901&lt;='Intersection Mileposts'!$G$18),"Y",IF(AND(H901&gt;='Intersection Mileposts'!$F$19,H901&lt;='Intersection Mileposts'!$G$19),"Y",IF(AND(H901&gt;='Intersection Mileposts'!$F$20,H901&lt;='Intersection Mileposts'!$G$20),"Y",IF(AND(H901&gt;='Intersection Mileposts'!$F$21,H901&lt;='Intersection Mileposts'!$G$21),"Y",IF(AND(H901&gt;='Intersection Mileposts'!$F$22,H901&lt;='Intersection Mileposts'!$G$22),"Y",IF(AND(H901&gt;='Intersection Mileposts'!$F$23,H901&lt;='Intersection Mileposts'!$G$23),"Y",IF(AND(H901&gt;='Intersection Mileposts'!$F$24,H901&lt;='Intersection Mileposts'!$G$24),"Y",IF(AND(H901&gt;='Intersection Mileposts'!$F$25,H901&lt;='Intersection Mileposts'!$G$25),"Y",IF(AND(H901&gt;='Intersection Mileposts'!$F$26,H901&lt;='Intersection Mileposts'!$G$26),"Y",IF(AND(H901&gt;='Intersection Mileposts'!$F$27,H901&lt;='Intersection Mileposts'!$G$27),"Y",IF(AND(H901&gt;='Intersection Mileposts'!$F$28,H901&lt;='Intersection Mileposts'!$G$28),"Y",IF(AND(H901&gt;='Intersection Mileposts'!$F$29,H901&lt;='Intersection Mileposts'!$G$29),"Y", IF(AND(H901&gt;='Intersection Mileposts'!$F$30,H901&lt;='Intersection Mileposts'!$G$30),"Y",IF(AND(H901&gt;='Intersection Mileposts'!$F$31,H901&lt;='Intersection Mileposts'!$G$31),"Y",IF(AND(H901&gt;='Intersection Mileposts'!$F$32,H901&lt;='Intersection Mileposts'!$G$32),"Y",IF(AND(H901&gt;='Intersection Mileposts'!$F$33,H901&lt;='Intersection Mileposts'!$G$33),"Y",IF(AND(H901&gt;='Intersection Mileposts'!$F$34,H901&lt;='Intersection Mileposts'!$G$34),"Y",IF(AND(H901&gt;='Intersection Mileposts'!$F$35,H901&lt;='Intersection Mileposts'!$G$35),"Y",IF(AND(H901&gt;='Intersection Mileposts'!$F$36,H901&lt;='Intersection Mileposts'!$G$36),"Y",IF(AND(H901&gt;='Intersection Mileposts'!$F$37,H901&lt;='Intersection Mileposts'!$G$37),"Y",IF(AND(H901&gt;='Intersection Mileposts'!$F$38,H901&lt;='Intersection Mileposts'!$G$38),"Y",IF(AND(H901&gt;='Intersection Mileposts'!$F$39,H901&lt;='Intersection Mileposts'!$G$39),"Y","N"))))))))))))))))))))))))))))))))))))</f>
        <v/>
      </c>
    </row>
    <row r="902" spans="1:46" x14ac:dyDescent="0.35">
      <c r="A902" s="271"/>
      <c r="B902" s="269"/>
      <c r="C902" s="270"/>
      <c r="D902" s="270"/>
      <c r="E902" s="270"/>
      <c r="F902" s="270"/>
      <c r="G902" s="272"/>
      <c r="H902" s="273"/>
      <c r="I902" s="271"/>
      <c r="J902" s="268"/>
      <c r="K902" s="268"/>
      <c r="L902" s="274"/>
      <c r="M902" s="275"/>
      <c r="N902" s="276"/>
      <c r="P902" s="291" t="str">
        <f>IF(R902 = "", "", COUNT($R$4:R902))</f>
        <v/>
      </c>
      <c r="Q902" s="291" t="str">
        <f t="shared" si="113"/>
        <v/>
      </c>
      <c r="R902" s="292" t="str">
        <f t="shared" si="114"/>
        <v/>
      </c>
      <c r="S902" s="293" t="str">
        <f t="shared" si="116"/>
        <v/>
      </c>
      <c r="T902" s="294" t="str">
        <f t="shared" si="117"/>
        <v/>
      </c>
      <c r="U902" s="295" t="str">
        <f t="shared" si="118"/>
        <v/>
      </c>
      <c r="V902" s="296" t="str">
        <f t="shared" si="119"/>
        <v/>
      </c>
      <c r="W902" s="8"/>
      <c r="AR902" s="2" t="str">
        <f t="shared" si="120"/>
        <v/>
      </c>
      <c r="AS902" s="2" t="str">
        <f t="shared" si="115"/>
        <v/>
      </c>
      <c r="AT902" s="2" t="str">
        <f>IF(AR902="","",IF(AND(H902&gt;='Intersection Mileposts'!$F$5,H902&lt;='Intersection Mileposts'!$G$5),"Y",IF(AND(H902&gt;='Intersection Mileposts'!$F$6,H902&lt;='Intersection Mileposts'!$G$6),"Y",IF(AND(H902&gt;='Intersection Mileposts'!$F$7,H902&lt;='Intersection Mileposts'!$G$7),"Y",IF(AND(H902&gt;='Intersection Mileposts'!$F$8,H902&lt;='Intersection Mileposts'!$G$8),"Y",IF(AND(H902&gt;='Intersection Mileposts'!$F$9,H902&lt;='Intersection Mileposts'!$G$9),"Y",IF(AND(H902&gt;='Intersection Mileposts'!$F$10,H902&lt;='Intersection Mileposts'!$G$10),"Y",IF(AND(H902&gt;='Intersection Mileposts'!$F$11,H902&lt;='Intersection Mileposts'!$G$11),"Y",IF(AND(H902&gt;='Intersection Mileposts'!$F$12,H902&lt;='Intersection Mileposts'!$G$12),"Y",IF(AND(H902&gt;='Intersection Mileposts'!$F$13,H902&lt;='Intersection Mileposts'!$G$13),"Y",IF(AND(H902&gt;='Intersection Mileposts'!$F$14,H902&lt;='Intersection Mileposts'!$G$14),"Y",IF(AND(H902&gt;='Intersection Mileposts'!$F$15,H902&lt;='Intersection Mileposts'!$G$15),"Y",IF(AND(H902&gt;='Intersection Mileposts'!$F$16,H902&lt;='Intersection Mileposts'!$G$16),"Y",IF(AND(H902&gt;='Intersection Mileposts'!$F$17,H902&lt;='Intersection Mileposts'!$G$17),"Y",IF(AND(H902&gt;='Intersection Mileposts'!$F$18,H902&lt;='Intersection Mileposts'!$G$18),"Y",IF(AND(H902&gt;='Intersection Mileposts'!$F$19,H902&lt;='Intersection Mileposts'!$G$19),"Y",IF(AND(H902&gt;='Intersection Mileposts'!$F$20,H902&lt;='Intersection Mileposts'!$G$20),"Y",IF(AND(H902&gt;='Intersection Mileposts'!$F$21,H902&lt;='Intersection Mileposts'!$G$21),"Y",IF(AND(H902&gt;='Intersection Mileposts'!$F$22,H902&lt;='Intersection Mileposts'!$G$22),"Y",IF(AND(H902&gt;='Intersection Mileposts'!$F$23,H902&lt;='Intersection Mileposts'!$G$23),"Y",IF(AND(H902&gt;='Intersection Mileposts'!$F$24,H902&lt;='Intersection Mileposts'!$G$24),"Y",IF(AND(H902&gt;='Intersection Mileposts'!$F$25,H902&lt;='Intersection Mileposts'!$G$25),"Y",IF(AND(H902&gt;='Intersection Mileposts'!$F$26,H902&lt;='Intersection Mileposts'!$G$26),"Y",IF(AND(H902&gt;='Intersection Mileposts'!$F$27,H902&lt;='Intersection Mileposts'!$G$27),"Y",IF(AND(H902&gt;='Intersection Mileposts'!$F$28,H902&lt;='Intersection Mileposts'!$G$28),"Y",IF(AND(H902&gt;='Intersection Mileposts'!$F$29,H902&lt;='Intersection Mileposts'!$G$29),"Y", IF(AND(H902&gt;='Intersection Mileposts'!$F$30,H902&lt;='Intersection Mileposts'!$G$30),"Y",IF(AND(H902&gt;='Intersection Mileposts'!$F$31,H902&lt;='Intersection Mileposts'!$G$31),"Y",IF(AND(H902&gt;='Intersection Mileposts'!$F$32,H902&lt;='Intersection Mileposts'!$G$32),"Y",IF(AND(H902&gt;='Intersection Mileposts'!$F$33,H902&lt;='Intersection Mileposts'!$G$33),"Y",IF(AND(H902&gt;='Intersection Mileposts'!$F$34,H902&lt;='Intersection Mileposts'!$G$34),"Y",IF(AND(H902&gt;='Intersection Mileposts'!$F$35,H902&lt;='Intersection Mileposts'!$G$35),"Y",IF(AND(H902&gt;='Intersection Mileposts'!$F$36,H902&lt;='Intersection Mileposts'!$G$36),"Y",IF(AND(H902&gt;='Intersection Mileposts'!$F$37,H902&lt;='Intersection Mileposts'!$G$37),"Y",IF(AND(H902&gt;='Intersection Mileposts'!$F$38,H902&lt;='Intersection Mileposts'!$G$38),"Y",IF(AND(H902&gt;='Intersection Mileposts'!$F$39,H902&lt;='Intersection Mileposts'!$G$39),"Y","N"))))))))))))))))))))))))))))))))))))</f>
        <v/>
      </c>
    </row>
    <row r="903" spans="1:46" x14ac:dyDescent="0.35">
      <c r="A903" s="271"/>
      <c r="B903" s="269"/>
      <c r="C903" s="270"/>
      <c r="D903" s="270"/>
      <c r="E903" s="270"/>
      <c r="F903" s="270"/>
      <c r="G903" s="272"/>
      <c r="H903" s="273"/>
      <c r="I903" s="271"/>
      <c r="J903" s="268"/>
      <c r="K903" s="268"/>
      <c r="L903" s="274"/>
      <c r="M903" s="275"/>
      <c r="N903" s="276"/>
      <c r="P903" s="291" t="str">
        <f>IF(R903 = "", "", COUNT($R$4:R903))</f>
        <v/>
      </c>
      <c r="Q903" s="291" t="str">
        <f t="shared" si="113"/>
        <v/>
      </c>
      <c r="R903" s="292" t="str">
        <f t="shared" si="114"/>
        <v/>
      </c>
      <c r="S903" s="293" t="str">
        <f t="shared" si="116"/>
        <v/>
      </c>
      <c r="T903" s="294" t="str">
        <f t="shared" si="117"/>
        <v/>
      </c>
      <c r="U903" s="295" t="str">
        <f t="shared" si="118"/>
        <v/>
      </c>
      <c r="V903" s="296" t="str">
        <f t="shared" si="119"/>
        <v/>
      </c>
      <c r="W903" s="8"/>
      <c r="AR903" s="2" t="str">
        <f t="shared" si="120"/>
        <v/>
      </c>
      <c r="AS903" s="2" t="str">
        <f t="shared" si="115"/>
        <v/>
      </c>
      <c r="AT903" s="2" t="str">
        <f>IF(AR903="","",IF(AND(H903&gt;='Intersection Mileposts'!$F$5,H903&lt;='Intersection Mileposts'!$G$5),"Y",IF(AND(H903&gt;='Intersection Mileposts'!$F$6,H903&lt;='Intersection Mileposts'!$G$6),"Y",IF(AND(H903&gt;='Intersection Mileposts'!$F$7,H903&lt;='Intersection Mileposts'!$G$7),"Y",IF(AND(H903&gt;='Intersection Mileposts'!$F$8,H903&lt;='Intersection Mileposts'!$G$8),"Y",IF(AND(H903&gt;='Intersection Mileposts'!$F$9,H903&lt;='Intersection Mileposts'!$G$9),"Y",IF(AND(H903&gt;='Intersection Mileposts'!$F$10,H903&lt;='Intersection Mileposts'!$G$10),"Y",IF(AND(H903&gt;='Intersection Mileposts'!$F$11,H903&lt;='Intersection Mileposts'!$G$11),"Y",IF(AND(H903&gt;='Intersection Mileposts'!$F$12,H903&lt;='Intersection Mileposts'!$G$12),"Y",IF(AND(H903&gt;='Intersection Mileposts'!$F$13,H903&lt;='Intersection Mileposts'!$G$13),"Y",IF(AND(H903&gt;='Intersection Mileposts'!$F$14,H903&lt;='Intersection Mileposts'!$G$14),"Y",IF(AND(H903&gt;='Intersection Mileposts'!$F$15,H903&lt;='Intersection Mileposts'!$G$15),"Y",IF(AND(H903&gt;='Intersection Mileposts'!$F$16,H903&lt;='Intersection Mileposts'!$G$16),"Y",IF(AND(H903&gt;='Intersection Mileposts'!$F$17,H903&lt;='Intersection Mileposts'!$G$17),"Y",IF(AND(H903&gt;='Intersection Mileposts'!$F$18,H903&lt;='Intersection Mileposts'!$G$18),"Y",IF(AND(H903&gt;='Intersection Mileposts'!$F$19,H903&lt;='Intersection Mileposts'!$G$19),"Y",IF(AND(H903&gt;='Intersection Mileposts'!$F$20,H903&lt;='Intersection Mileposts'!$G$20),"Y",IF(AND(H903&gt;='Intersection Mileposts'!$F$21,H903&lt;='Intersection Mileposts'!$G$21),"Y",IF(AND(H903&gt;='Intersection Mileposts'!$F$22,H903&lt;='Intersection Mileposts'!$G$22),"Y",IF(AND(H903&gt;='Intersection Mileposts'!$F$23,H903&lt;='Intersection Mileposts'!$G$23),"Y",IF(AND(H903&gt;='Intersection Mileposts'!$F$24,H903&lt;='Intersection Mileposts'!$G$24),"Y",IF(AND(H903&gt;='Intersection Mileposts'!$F$25,H903&lt;='Intersection Mileposts'!$G$25),"Y",IF(AND(H903&gt;='Intersection Mileposts'!$F$26,H903&lt;='Intersection Mileposts'!$G$26),"Y",IF(AND(H903&gt;='Intersection Mileposts'!$F$27,H903&lt;='Intersection Mileposts'!$G$27),"Y",IF(AND(H903&gt;='Intersection Mileposts'!$F$28,H903&lt;='Intersection Mileposts'!$G$28),"Y",IF(AND(H903&gt;='Intersection Mileposts'!$F$29,H903&lt;='Intersection Mileposts'!$G$29),"Y", IF(AND(H903&gt;='Intersection Mileposts'!$F$30,H903&lt;='Intersection Mileposts'!$G$30),"Y",IF(AND(H903&gt;='Intersection Mileposts'!$F$31,H903&lt;='Intersection Mileposts'!$G$31),"Y",IF(AND(H903&gt;='Intersection Mileposts'!$F$32,H903&lt;='Intersection Mileposts'!$G$32),"Y",IF(AND(H903&gt;='Intersection Mileposts'!$F$33,H903&lt;='Intersection Mileposts'!$G$33),"Y",IF(AND(H903&gt;='Intersection Mileposts'!$F$34,H903&lt;='Intersection Mileposts'!$G$34),"Y",IF(AND(H903&gt;='Intersection Mileposts'!$F$35,H903&lt;='Intersection Mileposts'!$G$35),"Y",IF(AND(H903&gt;='Intersection Mileposts'!$F$36,H903&lt;='Intersection Mileposts'!$G$36),"Y",IF(AND(H903&gt;='Intersection Mileposts'!$F$37,H903&lt;='Intersection Mileposts'!$G$37),"Y",IF(AND(H903&gt;='Intersection Mileposts'!$F$38,H903&lt;='Intersection Mileposts'!$G$38),"Y",IF(AND(H903&gt;='Intersection Mileposts'!$F$39,H903&lt;='Intersection Mileposts'!$G$39),"Y","N"))))))))))))))))))))))))))))))))))))</f>
        <v/>
      </c>
    </row>
    <row r="904" spans="1:46" x14ac:dyDescent="0.35">
      <c r="A904" s="271"/>
      <c r="B904" s="269"/>
      <c r="C904" s="270"/>
      <c r="D904" s="270"/>
      <c r="E904" s="270"/>
      <c r="F904" s="270"/>
      <c r="G904" s="272"/>
      <c r="H904" s="273"/>
      <c r="I904" s="271"/>
      <c r="J904" s="268"/>
      <c r="K904" s="268"/>
      <c r="L904" s="274"/>
      <c r="M904" s="275"/>
      <c r="N904" s="276"/>
      <c r="P904" s="291" t="str">
        <f>IF(R904 = "", "", COUNT($R$4:R904))</f>
        <v/>
      </c>
      <c r="Q904" s="291" t="str">
        <f t="shared" si="113"/>
        <v/>
      </c>
      <c r="R904" s="292" t="str">
        <f t="shared" si="114"/>
        <v/>
      </c>
      <c r="S904" s="293" t="str">
        <f t="shared" si="116"/>
        <v/>
      </c>
      <c r="T904" s="294" t="str">
        <f t="shared" si="117"/>
        <v/>
      </c>
      <c r="U904" s="295" t="str">
        <f t="shared" si="118"/>
        <v/>
      </c>
      <c r="V904" s="296" t="str">
        <f t="shared" si="119"/>
        <v/>
      </c>
      <c r="W904" s="8"/>
      <c r="AR904" s="2" t="str">
        <f t="shared" si="120"/>
        <v/>
      </c>
      <c r="AS904" s="2" t="str">
        <f t="shared" si="115"/>
        <v/>
      </c>
      <c r="AT904" s="2" t="str">
        <f>IF(AR904="","",IF(AND(H904&gt;='Intersection Mileposts'!$F$5,H904&lt;='Intersection Mileposts'!$G$5),"Y",IF(AND(H904&gt;='Intersection Mileposts'!$F$6,H904&lt;='Intersection Mileposts'!$G$6),"Y",IF(AND(H904&gt;='Intersection Mileposts'!$F$7,H904&lt;='Intersection Mileposts'!$G$7),"Y",IF(AND(H904&gt;='Intersection Mileposts'!$F$8,H904&lt;='Intersection Mileposts'!$G$8),"Y",IF(AND(H904&gt;='Intersection Mileposts'!$F$9,H904&lt;='Intersection Mileposts'!$G$9),"Y",IF(AND(H904&gt;='Intersection Mileposts'!$F$10,H904&lt;='Intersection Mileposts'!$G$10),"Y",IF(AND(H904&gt;='Intersection Mileposts'!$F$11,H904&lt;='Intersection Mileposts'!$G$11),"Y",IF(AND(H904&gt;='Intersection Mileposts'!$F$12,H904&lt;='Intersection Mileposts'!$G$12),"Y",IF(AND(H904&gt;='Intersection Mileposts'!$F$13,H904&lt;='Intersection Mileposts'!$G$13),"Y",IF(AND(H904&gt;='Intersection Mileposts'!$F$14,H904&lt;='Intersection Mileposts'!$G$14),"Y",IF(AND(H904&gt;='Intersection Mileposts'!$F$15,H904&lt;='Intersection Mileposts'!$G$15),"Y",IF(AND(H904&gt;='Intersection Mileposts'!$F$16,H904&lt;='Intersection Mileposts'!$G$16),"Y",IF(AND(H904&gt;='Intersection Mileposts'!$F$17,H904&lt;='Intersection Mileposts'!$G$17),"Y",IF(AND(H904&gt;='Intersection Mileposts'!$F$18,H904&lt;='Intersection Mileposts'!$G$18),"Y",IF(AND(H904&gt;='Intersection Mileposts'!$F$19,H904&lt;='Intersection Mileposts'!$G$19),"Y",IF(AND(H904&gt;='Intersection Mileposts'!$F$20,H904&lt;='Intersection Mileposts'!$G$20),"Y",IF(AND(H904&gt;='Intersection Mileposts'!$F$21,H904&lt;='Intersection Mileposts'!$G$21),"Y",IF(AND(H904&gt;='Intersection Mileposts'!$F$22,H904&lt;='Intersection Mileposts'!$G$22),"Y",IF(AND(H904&gt;='Intersection Mileposts'!$F$23,H904&lt;='Intersection Mileposts'!$G$23),"Y",IF(AND(H904&gt;='Intersection Mileposts'!$F$24,H904&lt;='Intersection Mileposts'!$G$24),"Y",IF(AND(H904&gt;='Intersection Mileposts'!$F$25,H904&lt;='Intersection Mileposts'!$G$25),"Y",IF(AND(H904&gt;='Intersection Mileposts'!$F$26,H904&lt;='Intersection Mileposts'!$G$26),"Y",IF(AND(H904&gt;='Intersection Mileposts'!$F$27,H904&lt;='Intersection Mileposts'!$G$27),"Y",IF(AND(H904&gt;='Intersection Mileposts'!$F$28,H904&lt;='Intersection Mileposts'!$G$28),"Y",IF(AND(H904&gt;='Intersection Mileposts'!$F$29,H904&lt;='Intersection Mileposts'!$G$29),"Y", IF(AND(H904&gt;='Intersection Mileposts'!$F$30,H904&lt;='Intersection Mileposts'!$G$30),"Y",IF(AND(H904&gt;='Intersection Mileposts'!$F$31,H904&lt;='Intersection Mileposts'!$G$31),"Y",IF(AND(H904&gt;='Intersection Mileposts'!$F$32,H904&lt;='Intersection Mileposts'!$G$32),"Y",IF(AND(H904&gt;='Intersection Mileposts'!$F$33,H904&lt;='Intersection Mileposts'!$G$33),"Y",IF(AND(H904&gt;='Intersection Mileposts'!$F$34,H904&lt;='Intersection Mileposts'!$G$34),"Y",IF(AND(H904&gt;='Intersection Mileposts'!$F$35,H904&lt;='Intersection Mileposts'!$G$35),"Y",IF(AND(H904&gt;='Intersection Mileposts'!$F$36,H904&lt;='Intersection Mileposts'!$G$36),"Y",IF(AND(H904&gt;='Intersection Mileposts'!$F$37,H904&lt;='Intersection Mileposts'!$G$37),"Y",IF(AND(H904&gt;='Intersection Mileposts'!$F$38,H904&lt;='Intersection Mileposts'!$G$38),"Y",IF(AND(H904&gt;='Intersection Mileposts'!$F$39,H904&lt;='Intersection Mileposts'!$G$39),"Y","N"))))))))))))))))))))))))))))))))))))</f>
        <v/>
      </c>
    </row>
    <row r="905" spans="1:46" x14ac:dyDescent="0.35">
      <c r="A905" s="271"/>
      <c r="B905" s="269"/>
      <c r="C905" s="270"/>
      <c r="D905" s="270"/>
      <c r="E905" s="270"/>
      <c r="F905" s="270"/>
      <c r="G905" s="272"/>
      <c r="H905" s="273"/>
      <c r="I905" s="271"/>
      <c r="J905" s="268"/>
      <c r="K905" s="268"/>
      <c r="L905" s="274"/>
      <c r="M905" s="275"/>
      <c r="N905" s="276"/>
      <c r="P905" s="291" t="str">
        <f>IF(R905 = "", "", COUNT($R$4:R905))</f>
        <v/>
      </c>
      <c r="Q905" s="291" t="str">
        <f t="shared" si="113"/>
        <v/>
      </c>
      <c r="R905" s="292" t="str">
        <f t="shared" si="114"/>
        <v/>
      </c>
      <c r="S905" s="293" t="str">
        <f t="shared" si="116"/>
        <v/>
      </c>
      <c r="T905" s="294" t="str">
        <f t="shared" si="117"/>
        <v/>
      </c>
      <c r="U905" s="295" t="str">
        <f t="shared" si="118"/>
        <v/>
      </c>
      <c r="V905" s="296" t="str">
        <f t="shared" si="119"/>
        <v/>
      </c>
      <c r="W905" s="8"/>
      <c r="AR905" s="2" t="str">
        <f t="shared" si="120"/>
        <v/>
      </c>
      <c r="AS905" s="2" t="str">
        <f t="shared" si="115"/>
        <v/>
      </c>
      <c r="AT905" s="2" t="str">
        <f>IF(AR905="","",IF(AND(H905&gt;='Intersection Mileposts'!$F$5,H905&lt;='Intersection Mileposts'!$G$5),"Y",IF(AND(H905&gt;='Intersection Mileposts'!$F$6,H905&lt;='Intersection Mileposts'!$G$6),"Y",IF(AND(H905&gt;='Intersection Mileposts'!$F$7,H905&lt;='Intersection Mileposts'!$G$7),"Y",IF(AND(H905&gt;='Intersection Mileposts'!$F$8,H905&lt;='Intersection Mileposts'!$G$8),"Y",IF(AND(H905&gt;='Intersection Mileposts'!$F$9,H905&lt;='Intersection Mileposts'!$G$9),"Y",IF(AND(H905&gt;='Intersection Mileposts'!$F$10,H905&lt;='Intersection Mileposts'!$G$10),"Y",IF(AND(H905&gt;='Intersection Mileposts'!$F$11,H905&lt;='Intersection Mileposts'!$G$11),"Y",IF(AND(H905&gt;='Intersection Mileposts'!$F$12,H905&lt;='Intersection Mileposts'!$G$12),"Y",IF(AND(H905&gt;='Intersection Mileposts'!$F$13,H905&lt;='Intersection Mileposts'!$G$13),"Y",IF(AND(H905&gt;='Intersection Mileposts'!$F$14,H905&lt;='Intersection Mileposts'!$G$14),"Y",IF(AND(H905&gt;='Intersection Mileposts'!$F$15,H905&lt;='Intersection Mileposts'!$G$15),"Y",IF(AND(H905&gt;='Intersection Mileposts'!$F$16,H905&lt;='Intersection Mileposts'!$G$16),"Y",IF(AND(H905&gt;='Intersection Mileposts'!$F$17,H905&lt;='Intersection Mileposts'!$G$17),"Y",IF(AND(H905&gt;='Intersection Mileposts'!$F$18,H905&lt;='Intersection Mileposts'!$G$18),"Y",IF(AND(H905&gt;='Intersection Mileposts'!$F$19,H905&lt;='Intersection Mileposts'!$G$19),"Y",IF(AND(H905&gt;='Intersection Mileposts'!$F$20,H905&lt;='Intersection Mileposts'!$G$20),"Y",IF(AND(H905&gt;='Intersection Mileposts'!$F$21,H905&lt;='Intersection Mileposts'!$G$21),"Y",IF(AND(H905&gt;='Intersection Mileposts'!$F$22,H905&lt;='Intersection Mileposts'!$G$22),"Y",IF(AND(H905&gt;='Intersection Mileposts'!$F$23,H905&lt;='Intersection Mileposts'!$G$23),"Y",IF(AND(H905&gt;='Intersection Mileposts'!$F$24,H905&lt;='Intersection Mileposts'!$G$24),"Y",IF(AND(H905&gt;='Intersection Mileposts'!$F$25,H905&lt;='Intersection Mileposts'!$G$25),"Y",IF(AND(H905&gt;='Intersection Mileposts'!$F$26,H905&lt;='Intersection Mileposts'!$G$26),"Y",IF(AND(H905&gt;='Intersection Mileposts'!$F$27,H905&lt;='Intersection Mileposts'!$G$27),"Y",IF(AND(H905&gt;='Intersection Mileposts'!$F$28,H905&lt;='Intersection Mileposts'!$G$28),"Y",IF(AND(H905&gt;='Intersection Mileposts'!$F$29,H905&lt;='Intersection Mileposts'!$G$29),"Y", IF(AND(H905&gt;='Intersection Mileposts'!$F$30,H905&lt;='Intersection Mileposts'!$G$30),"Y",IF(AND(H905&gt;='Intersection Mileposts'!$F$31,H905&lt;='Intersection Mileposts'!$G$31),"Y",IF(AND(H905&gt;='Intersection Mileposts'!$F$32,H905&lt;='Intersection Mileposts'!$G$32),"Y",IF(AND(H905&gt;='Intersection Mileposts'!$F$33,H905&lt;='Intersection Mileposts'!$G$33),"Y",IF(AND(H905&gt;='Intersection Mileposts'!$F$34,H905&lt;='Intersection Mileposts'!$G$34),"Y",IF(AND(H905&gt;='Intersection Mileposts'!$F$35,H905&lt;='Intersection Mileposts'!$G$35),"Y",IF(AND(H905&gt;='Intersection Mileposts'!$F$36,H905&lt;='Intersection Mileposts'!$G$36),"Y",IF(AND(H905&gt;='Intersection Mileposts'!$F$37,H905&lt;='Intersection Mileposts'!$G$37),"Y",IF(AND(H905&gt;='Intersection Mileposts'!$F$38,H905&lt;='Intersection Mileposts'!$G$38),"Y",IF(AND(H905&gt;='Intersection Mileposts'!$F$39,H905&lt;='Intersection Mileposts'!$G$39),"Y","N"))))))))))))))))))))))))))))))))))))</f>
        <v/>
      </c>
    </row>
    <row r="906" spans="1:46" x14ac:dyDescent="0.35">
      <c r="A906" s="271"/>
      <c r="B906" s="269"/>
      <c r="C906" s="270"/>
      <c r="D906" s="270"/>
      <c r="E906" s="270"/>
      <c r="F906" s="270"/>
      <c r="G906" s="272"/>
      <c r="H906" s="273"/>
      <c r="I906" s="271"/>
      <c r="J906" s="268"/>
      <c r="K906" s="268"/>
      <c r="L906" s="274"/>
      <c r="M906" s="275"/>
      <c r="N906" s="276"/>
      <c r="P906" s="291" t="str">
        <f>IF(R906 = "", "", COUNT($R$4:R906))</f>
        <v/>
      </c>
      <c r="Q906" s="291" t="str">
        <f t="shared" si="113"/>
        <v/>
      </c>
      <c r="R906" s="292" t="str">
        <f t="shared" si="114"/>
        <v/>
      </c>
      <c r="S906" s="293" t="str">
        <f t="shared" si="116"/>
        <v/>
      </c>
      <c r="T906" s="294" t="str">
        <f t="shared" si="117"/>
        <v/>
      </c>
      <c r="U906" s="295" t="str">
        <f t="shared" si="118"/>
        <v/>
      </c>
      <c r="V906" s="296" t="str">
        <f t="shared" si="119"/>
        <v/>
      </c>
      <c r="W906" s="8"/>
      <c r="AR906" s="2" t="str">
        <f t="shared" si="120"/>
        <v/>
      </c>
      <c r="AS906" s="2" t="str">
        <f t="shared" si="115"/>
        <v/>
      </c>
      <c r="AT906" s="2" t="str">
        <f>IF(AR906="","",IF(AND(H906&gt;='Intersection Mileposts'!$F$5,H906&lt;='Intersection Mileposts'!$G$5),"Y",IF(AND(H906&gt;='Intersection Mileposts'!$F$6,H906&lt;='Intersection Mileposts'!$G$6),"Y",IF(AND(H906&gt;='Intersection Mileposts'!$F$7,H906&lt;='Intersection Mileposts'!$G$7),"Y",IF(AND(H906&gt;='Intersection Mileposts'!$F$8,H906&lt;='Intersection Mileposts'!$G$8),"Y",IF(AND(H906&gt;='Intersection Mileposts'!$F$9,H906&lt;='Intersection Mileposts'!$G$9),"Y",IF(AND(H906&gt;='Intersection Mileposts'!$F$10,H906&lt;='Intersection Mileposts'!$G$10),"Y",IF(AND(H906&gt;='Intersection Mileposts'!$F$11,H906&lt;='Intersection Mileposts'!$G$11),"Y",IF(AND(H906&gt;='Intersection Mileposts'!$F$12,H906&lt;='Intersection Mileposts'!$G$12),"Y",IF(AND(H906&gt;='Intersection Mileposts'!$F$13,H906&lt;='Intersection Mileposts'!$G$13),"Y",IF(AND(H906&gt;='Intersection Mileposts'!$F$14,H906&lt;='Intersection Mileposts'!$G$14),"Y",IF(AND(H906&gt;='Intersection Mileposts'!$F$15,H906&lt;='Intersection Mileposts'!$G$15),"Y",IF(AND(H906&gt;='Intersection Mileposts'!$F$16,H906&lt;='Intersection Mileposts'!$G$16),"Y",IF(AND(H906&gt;='Intersection Mileposts'!$F$17,H906&lt;='Intersection Mileposts'!$G$17),"Y",IF(AND(H906&gt;='Intersection Mileposts'!$F$18,H906&lt;='Intersection Mileposts'!$G$18),"Y",IF(AND(H906&gt;='Intersection Mileposts'!$F$19,H906&lt;='Intersection Mileposts'!$G$19),"Y",IF(AND(H906&gt;='Intersection Mileposts'!$F$20,H906&lt;='Intersection Mileposts'!$G$20),"Y",IF(AND(H906&gt;='Intersection Mileposts'!$F$21,H906&lt;='Intersection Mileposts'!$G$21),"Y",IF(AND(H906&gt;='Intersection Mileposts'!$F$22,H906&lt;='Intersection Mileposts'!$G$22),"Y",IF(AND(H906&gt;='Intersection Mileposts'!$F$23,H906&lt;='Intersection Mileposts'!$G$23),"Y",IF(AND(H906&gt;='Intersection Mileposts'!$F$24,H906&lt;='Intersection Mileposts'!$G$24),"Y",IF(AND(H906&gt;='Intersection Mileposts'!$F$25,H906&lt;='Intersection Mileposts'!$G$25),"Y",IF(AND(H906&gt;='Intersection Mileposts'!$F$26,H906&lt;='Intersection Mileposts'!$G$26),"Y",IF(AND(H906&gt;='Intersection Mileposts'!$F$27,H906&lt;='Intersection Mileposts'!$G$27),"Y",IF(AND(H906&gt;='Intersection Mileposts'!$F$28,H906&lt;='Intersection Mileposts'!$G$28),"Y",IF(AND(H906&gt;='Intersection Mileposts'!$F$29,H906&lt;='Intersection Mileposts'!$G$29),"Y", IF(AND(H906&gt;='Intersection Mileposts'!$F$30,H906&lt;='Intersection Mileposts'!$G$30),"Y",IF(AND(H906&gt;='Intersection Mileposts'!$F$31,H906&lt;='Intersection Mileposts'!$G$31),"Y",IF(AND(H906&gt;='Intersection Mileposts'!$F$32,H906&lt;='Intersection Mileposts'!$G$32),"Y",IF(AND(H906&gt;='Intersection Mileposts'!$F$33,H906&lt;='Intersection Mileposts'!$G$33),"Y",IF(AND(H906&gt;='Intersection Mileposts'!$F$34,H906&lt;='Intersection Mileposts'!$G$34),"Y",IF(AND(H906&gt;='Intersection Mileposts'!$F$35,H906&lt;='Intersection Mileposts'!$G$35),"Y",IF(AND(H906&gt;='Intersection Mileposts'!$F$36,H906&lt;='Intersection Mileposts'!$G$36),"Y",IF(AND(H906&gt;='Intersection Mileposts'!$F$37,H906&lt;='Intersection Mileposts'!$G$37),"Y",IF(AND(H906&gt;='Intersection Mileposts'!$F$38,H906&lt;='Intersection Mileposts'!$G$38),"Y",IF(AND(H906&gt;='Intersection Mileposts'!$F$39,H906&lt;='Intersection Mileposts'!$G$39),"Y","N"))))))))))))))))))))))))))))))))))))</f>
        <v/>
      </c>
    </row>
    <row r="907" spans="1:46" x14ac:dyDescent="0.35">
      <c r="A907" s="271"/>
      <c r="B907" s="269"/>
      <c r="C907" s="270"/>
      <c r="D907" s="270"/>
      <c r="E907" s="270"/>
      <c r="F907" s="270"/>
      <c r="G907" s="272"/>
      <c r="H907" s="273"/>
      <c r="I907" s="271"/>
      <c r="J907" s="268"/>
      <c r="K907" s="268"/>
      <c r="L907" s="274"/>
      <c r="M907" s="275"/>
      <c r="N907" s="276"/>
      <c r="P907" s="291" t="str">
        <f>IF(R907 = "", "", COUNT($R$4:R907))</f>
        <v/>
      </c>
      <c r="Q907" s="291" t="str">
        <f t="shared" si="113"/>
        <v/>
      </c>
      <c r="R907" s="292" t="str">
        <f t="shared" si="114"/>
        <v/>
      </c>
      <c r="S907" s="293" t="str">
        <f t="shared" si="116"/>
        <v/>
      </c>
      <c r="T907" s="294" t="str">
        <f t="shared" si="117"/>
        <v/>
      </c>
      <c r="U907" s="295" t="str">
        <f t="shared" si="118"/>
        <v/>
      </c>
      <c r="V907" s="296" t="str">
        <f t="shared" si="119"/>
        <v/>
      </c>
      <c r="W907" s="8"/>
      <c r="AR907" s="2" t="str">
        <f t="shared" si="120"/>
        <v/>
      </c>
      <c r="AS907" s="2" t="str">
        <f t="shared" si="115"/>
        <v/>
      </c>
      <c r="AT907" s="2" t="str">
        <f>IF(AR907="","",IF(AND(H907&gt;='Intersection Mileposts'!$F$5,H907&lt;='Intersection Mileposts'!$G$5),"Y",IF(AND(H907&gt;='Intersection Mileposts'!$F$6,H907&lt;='Intersection Mileposts'!$G$6),"Y",IF(AND(H907&gt;='Intersection Mileposts'!$F$7,H907&lt;='Intersection Mileposts'!$G$7),"Y",IF(AND(H907&gt;='Intersection Mileposts'!$F$8,H907&lt;='Intersection Mileposts'!$G$8),"Y",IF(AND(H907&gt;='Intersection Mileposts'!$F$9,H907&lt;='Intersection Mileposts'!$G$9),"Y",IF(AND(H907&gt;='Intersection Mileposts'!$F$10,H907&lt;='Intersection Mileposts'!$G$10),"Y",IF(AND(H907&gt;='Intersection Mileposts'!$F$11,H907&lt;='Intersection Mileposts'!$G$11),"Y",IF(AND(H907&gt;='Intersection Mileposts'!$F$12,H907&lt;='Intersection Mileposts'!$G$12),"Y",IF(AND(H907&gt;='Intersection Mileposts'!$F$13,H907&lt;='Intersection Mileposts'!$G$13),"Y",IF(AND(H907&gt;='Intersection Mileposts'!$F$14,H907&lt;='Intersection Mileposts'!$G$14),"Y",IF(AND(H907&gt;='Intersection Mileposts'!$F$15,H907&lt;='Intersection Mileposts'!$G$15),"Y",IF(AND(H907&gt;='Intersection Mileposts'!$F$16,H907&lt;='Intersection Mileposts'!$G$16),"Y",IF(AND(H907&gt;='Intersection Mileposts'!$F$17,H907&lt;='Intersection Mileposts'!$G$17),"Y",IF(AND(H907&gt;='Intersection Mileposts'!$F$18,H907&lt;='Intersection Mileposts'!$G$18),"Y",IF(AND(H907&gt;='Intersection Mileposts'!$F$19,H907&lt;='Intersection Mileposts'!$G$19),"Y",IF(AND(H907&gt;='Intersection Mileposts'!$F$20,H907&lt;='Intersection Mileposts'!$G$20),"Y",IF(AND(H907&gt;='Intersection Mileposts'!$F$21,H907&lt;='Intersection Mileposts'!$G$21),"Y",IF(AND(H907&gt;='Intersection Mileposts'!$F$22,H907&lt;='Intersection Mileposts'!$G$22),"Y",IF(AND(H907&gt;='Intersection Mileposts'!$F$23,H907&lt;='Intersection Mileposts'!$G$23),"Y",IF(AND(H907&gt;='Intersection Mileposts'!$F$24,H907&lt;='Intersection Mileposts'!$G$24),"Y",IF(AND(H907&gt;='Intersection Mileposts'!$F$25,H907&lt;='Intersection Mileposts'!$G$25),"Y",IF(AND(H907&gt;='Intersection Mileposts'!$F$26,H907&lt;='Intersection Mileposts'!$G$26),"Y",IF(AND(H907&gt;='Intersection Mileposts'!$F$27,H907&lt;='Intersection Mileposts'!$G$27),"Y",IF(AND(H907&gt;='Intersection Mileposts'!$F$28,H907&lt;='Intersection Mileposts'!$G$28),"Y",IF(AND(H907&gt;='Intersection Mileposts'!$F$29,H907&lt;='Intersection Mileposts'!$G$29),"Y", IF(AND(H907&gt;='Intersection Mileposts'!$F$30,H907&lt;='Intersection Mileposts'!$G$30),"Y",IF(AND(H907&gt;='Intersection Mileposts'!$F$31,H907&lt;='Intersection Mileposts'!$G$31),"Y",IF(AND(H907&gt;='Intersection Mileposts'!$F$32,H907&lt;='Intersection Mileposts'!$G$32),"Y",IF(AND(H907&gt;='Intersection Mileposts'!$F$33,H907&lt;='Intersection Mileposts'!$G$33),"Y",IF(AND(H907&gt;='Intersection Mileposts'!$F$34,H907&lt;='Intersection Mileposts'!$G$34),"Y",IF(AND(H907&gt;='Intersection Mileposts'!$F$35,H907&lt;='Intersection Mileposts'!$G$35),"Y",IF(AND(H907&gt;='Intersection Mileposts'!$F$36,H907&lt;='Intersection Mileposts'!$G$36),"Y",IF(AND(H907&gt;='Intersection Mileposts'!$F$37,H907&lt;='Intersection Mileposts'!$G$37),"Y",IF(AND(H907&gt;='Intersection Mileposts'!$F$38,H907&lt;='Intersection Mileposts'!$G$38),"Y",IF(AND(H907&gt;='Intersection Mileposts'!$F$39,H907&lt;='Intersection Mileposts'!$G$39),"Y","N"))))))))))))))))))))))))))))))))))))</f>
        <v/>
      </c>
    </row>
    <row r="908" spans="1:46" x14ac:dyDescent="0.35">
      <c r="A908" s="271"/>
      <c r="B908" s="269"/>
      <c r="C908" s="270"/>
      <c r="D908" s="270"/>
      <c r="E908" s="270"/>
      <c r="F908" s="270"/>
      <c r="G908" s="272"/>
      <c r="H908" s="273"/>
      <c r="I908" s="271"/>
      <c r="J908" s="268"/>
      <c r="K908" s="268"/>
      <c r="L908" s="274"/>
      <c r="M908" s="275"/>
      <c r="N908" s="276"/>
      <c r="P908" s="291" t="str">
        <f>IF(R908 = "", "", COUNT($R$4:R908))</f>
        <v/>
      </c>
      <c r="Q908" s="291" t="str">
        <f t="shared" si="113"/>
        <v/>
      </c>
      <c r="R908" s="292" t="str">
        <f t="shared" si="114"/>
        <v/>
      </c>
      <c r="S908" s="293" t="str">
        <f t="shared" si="116"/>
        <v/>
      </c>
      <c r="T908" s="294" t="str">
        <f t="shared" si="117"/>
        <v/>
      </c>
      <c r="U908" s="295" t="str">
        <f t="shared" si="118"/>
        <v/>
      </c>
      <c r="V908" s="296" t="str">
        <f t="shared" si="119"/>
        <v/>
      </c>
      <c r="W908" s="8"/>
      <c r="AR908" s="2" t="str">
        <f t="shared" si="120"/>
        <v/>
      </c>
      <c r="AS908" s="2" t="str">
        <f t="shared" si="115"/>
        <v/>
      </c>
      <c r="AT908" s="2" t="str">
        <f>IF(AR908="","",IF(AND(H908&gt;='Intersection Mileposts'!$F$5,H908&lt;='Intersection Mileposts'!$G$5),"Y",IF(AND(H908&gt;='Intersection Mileposts'!$F$6,H908&lt;='Intersection Mileposts'!$G$6),"Y",IF(AND(H908&gt;='Intersection Mileposts'!$F$7,H908&lt;='Intersection Mileposts'!$G$7),"Y",IF(AND(H908&gt;='Intersection Mileposts'!$F$8,H908&lt;='Intersection Mileposts'!$G$8),"Y",IF(AND(H908&gt;='Intersection Mileposts'!$F$9,H908&lt;='Intersection Mileposts'!$G$9),"Y",IF(AND(H908&gt;='Intersection Mileposts'!$F$10,H908&lt;='Intersection Mileposts'!$G$10),"Y",IF(AND(H908&gt;='Intersection Mileposts'!$F$11,H908&lt;='Intersection Mileposts'!$G$11),"Y",IF(AND(H908&gt;='Intersection Mileposts'!$F$12,H908&lt;='Intersection Mileposts'!$G$12),"Y",IF(AND(H908&gt;='Intersection Mileposts'!$F$13,H908&lt;='Intersection Mileposts'!$G$13),"Y",IF(AND(H908&gt;='Intersection Mileposts'!$F$14,H908&lt;='Intersection Mileposts'!$G$14),"Y",IF(AND(H908&gt;='Intersection Mileposts'!$F$15,H908&lt;='Intersection Mileposts'!$G$15),"Y",IF(AND(H908&gt;='Intersection Mileposts'!$F$16,H908&lt;='Intersection Mileposts'!$G$16),"Y",IF(AND(H908&gt;='Intersection Mileposts'!$F$17,H908&lt;='Intersection Mileposts'!$G$17),"Y",IF(AND(H908&gt;='Intersection Mileposts'!$F$18,H908&lt;='Intersection Mileposts'!$G$18),"Y",IF(AND(H908&gt;='Intersection Mileposts'!$F$19,H908&lt;='Intersection Mileposts'!$G$19),"Y",IF(AND(H908&gt;='Intersection Mileposts'!$F$20,H908&lt;='Intersection Mileposts'!$G$20),"Y",IF(AND(H908&gt;='Intersection Mileposts'!$F$21,H908&lt;='Intersection Mileposts'!$G$21),"Y",IF(AND(H908&gt;='Intersection Mileposts'!$F$22,H908&lt;='Intersection Mileposts'!$G$22),"Y",IF(AND(H908&gt;='Intersection Mileposts'!$F$23,H908&lt;='Intersection Mileposts'!$G$23),"Y",IF(AND(H908&gt;='Intersection Mileposts'!$F$24,H908&lt;='Intersection Mileposts'!$G$24),"Y",IF(AND(H908&gt;='Intersection Mileposts'!$F$25,H908&lt;='Intersection Mileposts'!$G$25),"Y",IF(AND(H908&gt;='Intersection Mileposts'!$F$26,H908&lt;='Intersection Mileposts'!$G$26),"Y",IF(AND(H908&gt;='Intersection Mileposts'!$F$27,H908&lt;='Intersection Mileposts'!$G$27),"Y",IF(AND(H908&gt;='Intersection Mileposts'!$F$28,H908&lt;='Intersection Mileposts'!$G$28),"Y",IF(AND(H908&gt;='Intersection Mileposts'!$F$29,H908&lt;='Intersection Mileposts'!$G$29),"Y", IF(AND(H908&gt;='Intersection Mileposts'!$F$30,H908&lt;='Intersection Mileposts'!$G$30),"Y",IF(AND(H908&gt;='Intersection Mileposts'!$F$31,H908&lt;='Intersection Mileposts'!$G$31),"Y",IF(AND(H908&gt;='Intersection Mileposts'!$F$32,H908&lt;='Intersection Mileposts'!$G$32),"Y",IF(AND(H908&gt;='Intersection Mileposts'!$F$33,H908&lt;='Intersection Mileposts'!$G$33),"Y",IF(AND(H908&gt;='Intersection Mileposts'!$F$34,H908&lt;='Intersection Mileposts'!$G$34),"Y",IF(AND(H908&gt;='Intersection Mileposts'!$F$35,H908&lt;='Intersection Mileposts'!$G$35),"Y",IF(AND(H908&gt;='Intersection Mileposts'!$F$36,H908&lt;='Intersection Mileposts'!$G$36),"Y",IF(AND(H908&gt;='Intersection Mileposts'!$F$37,H908&lt;='Intersection Mileposts'!$G$37),"Y",IF(AND(H908&gt;='Intersection Mileposts'!$F$38,H908&lt;='Intersection Mileposts'!$G$38),"Y",IF(AND(H908&gt;='Intersection Mileposts'!$F$39,H908&lt;='Intersection Mileposts'!$G$39),"Y","N"))))))))))))))))))))))))))))))))))))</f>
        <v/>
      </c>
    </row>
    <row r="909" spans="1:46" x14ac:dyDescent="0.35">
      <c r="A909" s="271"/>
      <c r="B909" s="269"/>
      <c r="C909" s="270"/>
      <c r="D909" s="270"/>
      <c r="E909" s="270"/>
      <c r="F909" s="270"/>
      <c r="G909" s="272"/>
      <c r="H909" s="273"/>
      <c r="I909" s="271"/>
      <c r="J909" s="268"/>
      <c r="K909" s="268"/>
      <c r="L909" s="274"/>
      <c r="M909" s="275"/>
      <c r="N909" s="276"/>
      <c r="P909" s="291" t="str">
        <f>IF(R909 = "", "", COUNT($R$4:R909))</f>
        <v/>
      </c>
      <c r="Q909" s="291" t="str">
        <f t="shared" si="113"/>
        <v/>
      </c>
      <c r="R909" s="292" t="str">
        <f t="shared" si="114"/>
        <v/>
      </c>
      <c r="S909" s="293" t="str">
        <f t="shared" si="116"/>
        <v/>
      </c>
      <c r="T909" s="294" t="str">
        <f t="shared" si="117"/>
        <v/>
      </c>
      <c r="U909" s="295" t="str">
        <f t="shared" si="118"/>
        <v/>
      </c>
      <c r="V909" s="296" t="str">
        <f t="shared" si="119"/>
        <v/>
      </c>
      <c r="W909" s="8"/>
      <c r="AR909" s="2" t="str">
        <f t="shared" si="120"/>
        <v/>
      </c>
      <c r="AS909" s="2" t="str">
        <f t="shared" si="115"/>
        <v/>
      </c>
      <c r="AT909" s="2" t="str">
        <f>IF(AR909="","",IF(AND(H909&gt;='Intersection Mileposts'!$F$5,H909&lt;='Intersection Mileposts'!$G$5),"Y",IF(AND(H909&gt;='Intersection Mileposts'!$F$6,H909&lt;='Intersection Mileposts'!$G$6),"Y",IF(AND(H909&gt;='Intersection Mileposts'!$F$7,H909&lt;='Intersection Mileposts'!$G$7),"Y",IF(AND(H909&gt;='Intersection Mileposts'!$F$8,H909&lt;='Intersection Mileposts'!$G$8),"Y",IF(AND(H909&gt;='Intersection Mileposts'!$F$9,H909&lt;='Intersection Mileposts'!$G$9),"Y",IF(AND(H909&gt;='Intersection Mileposts'!$F$10,H909&lt;='Intersection Mileposts'!$G$10),"Y",IF(AND(H909&gt;='Intersection Mileposts'!$F$11,H909&lt;='Intersection Mileposts'!$G$11),"Y",IF(AND(H909&gt;='Intersection Mileposts'!$F$12,H909&lt;='Intersection Mileposts'!$G$12),"Y",IF(AND(H909&gt;='Intersection Mileposts'!$F$13,H909&lt;='Intersection Mileposts'!$G$13),"Y",IF(AND(H909&gt;='Intersection Mileposts'!$F$14,H909&lt;='Intersection Mileposts'!$G$14),"Y",IF(AND(H909&gt;='Intersection Mileposts'!$F$15,H909&lt;='Intersection Mileposts'!$G$15),"Y",IF(AND(H909&gt;='Intersection Mileposts'!$F$16,H909&lt;='Intersection Mileposts'!$G$16),"Y",IF(AND(H909&gt;='Intersection Mileposts'!$F$17,H909&lt;='Intersection Mileposts'!$G$17),"Y",IF(AND(H909&gt;='Intersection Mileposts'!$F$18,H909&lt;='Intersection Mileposts'!$G$18),"Y",IF(AND(H909&gt;='Intersection Mileposts'!$F$19,H909&lt;='Intersection Mileposts'!$G$19),"Y",IF(AND(H909&gt;='Intersection Mileposts'!$F$20,H909&lt;='Intersection Mileposts'!$G$20),"Y",IF(AND(H909&gt;='Intersection Mileposts'!$F$21,H909&lt;='Intersection Mileposts'!$G$21),"Y",IF(AND(H909&gt;='Intersection Mileposts'!$F$22,H909&lt;='Intersection Mileposts'!$G$22),"Y",IF(AND(H909&gt;='Intersection Mileposts'!$F$23,H909&lt;='Intersection Mileposts'!$G$23),"Y",IF(AND(H909&gt;='Intersection Mileposts'!$F$24,H909&lt;='Intersection Mileposts'!$G$24),"Y",IF(AND(H909&gt;='Intersection Mileposts'!$F$25,H909&lt;='Intersection Mileposts'!$G$25),"Y",IF(AND(H909&gt;='Intersection Mileposts'!$F$26,H909&lt;='Intersection Mileposts'!$G$26),"Y",IF(AND(H909&gt;='Intersection Mileposts'!$F$27,H909&lt;='Intersection Mileposts'!$G$27),"Y",IF(AND(H909&gt;='Intersection Mileposts'!$F$28,H909&lt;='Intersection Mileposts'!$G$28),"Y",IF(AND(H909&gt;='Intersection Mileposts'!$F$29,H909&lt;='Intersection Mileposts'!$G$29),"Y", IF(AND(H909&gt;='Intersection Mileposts'!$F$30,H909&lt;='Intersection Mileposts'!$G$30),"Y",IF(AND(H909&gt;='Intersection Mileposts'!$F$31,H909&lt;='Intersection Mileposts'!$G$31),"Y",IF(AND(H909&gt;='Intersection Mileposts'!$F$32,H909&lt;='Intersection Mileposts'!$G$32),"Y",IF(AND(H909&gt;='Intersection Mileposts'!$F$33,H909&lt;='Intersection Mileposts'!$G$33),"Y",IF(AND(H909&gt;='Intersection Mileposts'!$F$34,H909&lt;='Intersection Mileposts'!$G$34),"Y",IF(AND(H909&gt;='Intersection Mileposts'!$F$35,H909&lt;='Intersection Mileposts'!$G$35),"Y",IF(AND(H909&gt;='Intersection Mileposts'!$F$36,H909&lt;='Intersection Mileposts'!$G$36),"Y",IF(AND(H909&gt;='Intersection Mileposts'!$F$37,H909&lt;='Intersection Mileposts'!$G$37),"Y",IF(AND(H909&gt;='Intersection Mileposts'!$F$38,H909&lt;='Intersection Mileposts'!$G$38),"Y",IF(AND(H909&gt;='Intersection Mileposts'!$F$39,H909&lt;='Intersection Mileposts'!$G$39),"Y","N"))))))))))))))))))))))))))))))))))))</f>
        <v/>
      </c>
    </row>
    <row r="910" spans="1:46" x14ac:dyDescent="0.35">
      <c r="A910" s="271"/>
      <c r="B910" s="269"/>
      <c r="C910" s="270"/>
      <c r="D910" s="270"/>
      <c r="E910" s="270"/>
      <c r="F910" s="270"/>
      <c r="G910" s="272"/>
      <c r="H910" s="273"/>
      <c r="I910" s="271"/>
      <c r="J910" s="268"/>
      <c r="K910" s="268"/>
      <c r="L910" s="274"/>
      <c r="M910" s="275"/>
      <c r="N910" s="276"/>
      <c r="P910" s="291" t="str">
        <f>IF(R910 = "", "", COUNT($R$4:R910))</f>
        <v/>
      </c>
      <c r="Q910" s="291" t="str">
        <f t="shared" si="113"/>
        <v/>
      </c>
      <c r="R910" s="292" t="str">
        <f t="shared" si="114"/>
        <v/>
      </c>
      <c r="S910" s="293" t="str">
        <f t="shared" si="116"/>
        <v/>
      </c>
      <c r="T910" s="294" t="str">
        <f t="shared" si="117"/>
        <v/>
      </c>
      <c r="U910" s="295" t="str">
        <f t="shared" si="118"/>
        <v/>
      </c>
      <c r="V910" s="296" t="str">
        <f t="shared" si="119"/>
        <v/>
      </c>
      <c r="W910" s="8"/>
      <c r="AR910" s="2" t="str">
        <f t="shared" si="120"/>
        <v/>
      </c>
      <c r="AS910" s="2" t="str">
        <f t="shared" si="115"/>
        <v/>
      </c>
      <c r="AT910" s="2" t="str">
        <f>IF(AR910="","",IF(AND(H910&gt;='Intersection Mileposts'!$F$5,H910&lt;='Intersection Mileposts'!$G$5),"Y",IF(AND(H910&gt;='Intersection Mileposts'!$F$6,H910&lt;='Intersection Mileposts'!$G$6),"Y",IF(AND(H910&gt;='Intersection Mileposts'!$F$7,H910&lt;='Intersection Mileposts'!$G$7),"Y",IF(AND(H910&gt;='Intersection Mileposts'!$F$8,H910&lt;='Intersection Mileposts'!$G$8),"Y",IF(AND(H910&gt;='Intersection Mileposts'!$F$9,H910&lt;='Intersection Mileposts'!$G$9),"Y",IF(AND(H910&gt;='Intersection Mileposts'!$F$10,H910&lt;='Intersection Mileposts'!$G$10),"Y",IF(AND(H910&gt;='Intersection Mileposts'!$F$11,H910&lt;='Intersection Mileposts'!$G$11),"Y",IF(AND(H910&gt;='Intersection Mileposts'!$F$12,H910&lt;='Intersection Mileposts'!$G$12),"Y",IF(AND(H910&gt;='Intersection Mileposts'!$F$13,H910&lt;='Intersection Mileposts'!$G$13),"Y",IF(AND(H910&gt;='Intersection Mileposts'!$F$14,H910&lt;='Intersection Mileposts'!$G$14),"Y",IF(AND(H910&gt;='Intersection Mileposts'!$F$15,H910&lt;='Intersection Mileposts'!$G$15),"Y",IF(AND(H910&gt;='Intersection Mileposts'!$F$16,H910&lt;='Intersection Mileposts'!$G$16),"Y",IF(AND(H910&gt;='Intersection Mileposts'!$F$17,H910&lt;='Intersection Mileposts'!$G$17),"Y",IF(AND(H910&gt;='Intersection Mileposts'!$F$18,H910&lt;='Intersection Mileposts'!$G$18),"Y",IF(AND(H910&gt;='Intersection Mileposts'!$F$19,H910&lt;='Intersection Mileposts'!$G$19),"Y",IF(AND(H910&gt;='Intersection Mileposts'!$F$20,H910&lt;='Intersection Mileposts'!$G$20),"Y",IF(AND(H910&gt;='Intersection Mileposts'!$F$21,H910&lt;='Intersection Mileposts'!$G$21),"Y",IF(AND(H910&gt;='Intersection Mileposts'!$F$22,H910&lt;='Intersection Mileposts'!$G$22),"Y",IF(AND(H910&gt;='Intersection Mileposts'!$F$23,H910&lt;='Intersection Mileposts'!$G$23),"Y",IF(AND(H910&gt;='Intersection Mileposts'!$F$24,H910&lt;='Intersection Mileposts'!$G$24),"Y",IF(AND(H910&gt;='Intersection Mileposts'!$F$25,H910&lt;='Intersection Mileposts'!$G$25),"Y",IF(AND(H910&gt;='Intersection Mileposts'!$F$26,H910&lt;='Intersection Mileposts'!$G$26),"Y",IF(AND(H910&gt;='Intersection Mileposts'!$F$27,H910&lt;='Intersection Mileposts'!$G$27),"Y",IF(AND(H910&gt;='Intersection Mileposts'!$F$28,H910&lt;='Intersection Mileposts'!$G$28),"Y",IF(AND(H910&gt;='Intersection Mileposts'!$F$29,H910&lt;='Intersection Mileposts'!$G$29),"Y", IF(AND(H910&gt;='Intersection Mileposts'!$F$30,H910&lt;='Intersection Mileposts'!$G$30),"Y",IF(AND(H910&gt;='Intersection Mileposts'!$F$31,H910&lt;='Intersection Mileposts'!$G$31),"Y",IF(AND(H910&gt;='Intersection Mileposts'!$F$32,H910&lt;='Intersection Mileposts'!$G$32),"Y",IF(AND(H910&gt;='Intersection Mileposts'!$F$33,H910&lt;='Intersection Mileposts'!$G$33),"Y",IF(AND(H910&gt;='Intersection Mileposts'!$F$34,H910&lt;='Intersection Mileposts'!$G$34),"Y",IF(AND(H910&gt;='Intersection Mileposts'!$F$35,H910&lt;='Intersection Mileposts'!$G$35),"Y",IF(AND(H910&gt;='Intersection Mileposts'!$F$36,H910&lt;='Intersection Mileposts'!$G$36),"Y",IF(AND(H910&gt;='Intersection Mileposts'!$F$37,H910&lt;='Intersection Mileposts'!$G$37),"Y",IF(AND(H910&gt;='Intersection Mileposts'!$F$38,H910&lt;='Intersection Mileposts'!$G$38),"Y",IF(AND(H910&gt;='Intersection Mileposts'!$F$39,H910&lt;='Intersection Mileposts'!$G$39),"Y","N"))))))))))))))))))))))))))))))))))))</f>
        <v/>
      </c>
    </row>
    <row r="911" spans="1:46" x14ac:dyDescent="0.35">
      <c r="A911" s="271"/>
      <c r="B911" s="269"/>
      <c r="C911" s="270"/>
      <c r="D911" s="270"/>
      <c r="E911" s="270"/>
      <c r="F911" s="270"/>
      <c r="G911" s="272"/>
      <c r="H911" s="273"/>
      <c r="I911" s="271"/>
      <c r="J911" s="268"/>
      <c r="K911" s="268"/>
      <c r="L911" s="274"/>
      <c r="M911" s="275"/>
      <c r="N911" s="276"/>
      <c r="P911" s="291" t="str">
        <f>IF(R911 = "", "", COUNT($R$4:R911))</f>
        <v/>
      </c>
      <c r="Q911" s="291" t="str">
        <f t="shared" si="113"/>
        <v/>
      </c>
      <c r="R911" s="292" t="str">
        <f t="shared" si="114"/>
        <v/>
      </c>
      <c r="S911" s="293" t="str">
        <f t="shared" si="116"/>
        <v/>
      </c>
      <c r="T911" s="294" t="str">
        <f t="shared" si="117"/>
        <v/>
      </c>
      <c r="U911" s="295" t="str">
        <f t="shared" si="118"/>
        <v/>
      </c>
      <c r="V911" s="296" t="str">
        <f t="shared" si="119"/>
        <v/>
      </c>
      <c r="W911" s="8"/>
      <c r="AR911" s="2" t="str">
        <f t="shared" si="120"/>
        <v/>
      </c>
      <c r="AS911" s="2" t="str">
        <f t="shared" si="115"/>
        <v/>
      </c>
      <c r="AT911" s="2" t="str">
        <f>IF(AR911="","",IF(AND(H911&gt;='Intersection Mileposts'!$F$5,H911&lt;='Intersection Mileposts'!$G$5),"Y",IF(AND(H911&gt;='Intersection Mileposts'!$F$6,H911&lt;='Intersection Mileposts'!$G$6),"Y",IF(AND(H911&gt;='Intersection Mileposts'!$F$7,H911&lt;='Intersection Mileposts'!$G$7),"Y",IF(AND(H911&gt;='Intersection Mileposts'!$F$8,H911&lt;='Intersection Mileposts'!$G$8),"Y",IF(AND(H911&gt;='Intersection Mileposts'!$F$9,H911&lt;='Intersection Mileposts'!$G$9),"Y",IF(AND(H911&gt;='Intersection Mileposts'!$F$10,H911&lt;='Intersection Mileposts'!$G$10),"Y",IF(AND(H911&gt;='Intersection Mileposts'!$F$11,H911&lt;='Intersection Mileposts'!$G$11),"Y",IF(AND(H911&gt;='Intersection Mileposts'!$F$12,H911&lt;='Intersection Mileposts'!$G$12),"Y",IF(AND(H911&gt;='Intersection Mileposts'!$F$13,H911&lt;='Intersection Mileposts'!$G$13),"Y",IF(AND(H911&gt;='Intersection Mileposts'!$F$14,H911&lt;='Intersection Mileposts'!$G$14),"Y",IF(AND(H911&gt;='Intersection Mileposts'!$F$15,H911&lt;='Intersection Mileposts'!$G$15),"Y",IF(AND(H911&gt;='Intersection Mileposts'!$F$16,H911&lt;='Intersection Mileposts'!$G$16),"Y",IF(AND(H911&gt;='Intersection Mileposts'!$F$17,H911&lt;='Intersection Mileposts'!$G$17),"Y",IF(AND(H911&gt;='Intersection Mileposts'!$F$18,H911&lt;='Intersection Mileposts'!$G$18),"Y",IF(AND(H911&gt;='Intersection Mileposts'!$F$19,H911&lt;='Intersection Mileposts'!$G$19),"Y",IF(AND(H911&gt;='Intersection Mileposts'!$F$20,H911&lt;='Intersection Mileposts'!$G$20),"Y",IF(AND(H911&gt;='Intersection Mileposts'!$F$21,H911&lt;='Intersection Mileposts'!$G$21),"Y",IF(AND(H911&gt;='Intersection Mileposts'!$F$22,H911&lt;='Intersection Mileposts'!$G$22),"Y",IF(AND(H911&gt;='Intersection Mileposts'!$F$23,H911&lt;='Intersection Mileposts'!$G$23),"Y",IF(AND(H911&gt;='Intersection Mileposts'!$F$24,H911&lt;='Intersection Mileposts'!$G$24),"Y",IF(AND(H911&gt;='Intersection Mileposts'!$F$25,H911&lt;='Intersection Mileposts'!$G$25),"Y",IF(AND(H911&gt;='Intersection Mileposts'!$F$26,H911&lt;='Intersection Mileposts'!$G$26),"Y",IF(AND(H911&gt;='Intersection Mileposts'!$F$27,H911&lt;='Intersection Mileposts'!$G$27),"Y",IF(AND(H911&gt;='Intersection Mileposts'!$F$28,H911&lt;='Intersection Mileposts'!$G$28),"Y",IF(AND(H911&gt;='Intersection Mileposts'!$F$29,H911&lt;='Intersection Mileposts'!$G$29),"Y", IF(AND(H911&gt;='Intersection Mileposts'!$F$30,H911&lt;='Intersection Mileposts'!$G$30),"Y",IF(AND(H911&gt;='Intersection Mileposts'!$F$31,H911&lt;='Intersection Mileposts'!$G$31),"Y",IF(AND(H911&gt;='Intersection Mileposts'!$F$32,H911&lt;='Intersection Mileposts'!$G$32),"Y",IF(AND(H911&gt;='Intersection Mileposts'!$F$33,H911&lt;='Intersection Mileposts'!$G$33),"Y",IF(AND(H911&gt;='Intersection Mileposts'!$F$34,H911&lt;='Intersection Mileposts'!$G$34),"Y",IF(AND(H911&gt;='Intersection Mileposts'!$F$35,H911&lt;='Intersection Mileposts'!$G$35),"Y",IF(AND(H911&gt;='Intersection Mileposts'!$F$36,H911&lt;='Intersection Mileposts'!$G$36),"Y",IF(AND(H911&gt;='Intersection Mileposts'!$F$37,H911&lt;='Intersection Mileposts'!$G$37),"Y",IF(AND(H911&gt;='Intersection Mileposts'!$F$38,H911&lt;='Intersection Mileposts'!$G$38),"Y",IF(AND(H911&gt;='Intersection Mileposts'!$F$39,H911&lt;='Intersection Mileposts'!$G$39),"Y","N"))))))))))))))))))))))))))))))))))))</f>
        <v/>
      </c>
    </row>
    <row r="912" spans="1:46" x14ac:dyDescent="0.35">
      <c r="A912" s="271"/>
      <c r="B912" s="269"/>
      <c r="C912" s="270"/>
      <c r="D912" s="270"/>
      <c r="E912" s="270"/>
      <c r="F912" s="270"/>
      <c r="G912" s="272"/>
      <c r="H912" s="273"/>
      <c r="I912" s="271"/>
      <c r="J912" s="268"/>
      <c r="K912" s="268"/>
      <c r="L912" s="274"/>
      <c r="M912" s="275"/>
      <c r="N912" s="276"/>
      <c r="P912" s="291" t="str">
        <f>IF(R912 = "", "", COUNT($R$4:R912))</f>
        <v/>
      </c>
      <c r="Q912" s="291" t="str">
        <f t="shared" si="113"/>
        <v/>
      </c>
      <c r="R912" s="292" t="str">
        <f t="shared" si="114"/>
        <v/>
      </c>
      <c r="S912" s="293" t="str">
        <f t="shared" si="116"/>
        <v/>
      </c>
      <c r="T912" s="294" t="str">
        <f t="shared" si="117"/>
        <v/>
      </c>
      <c r="U912" s="295" t="str">
        <f t="shared" si="118"/>
        <v/>
      </c>
      <c r="V912" s="296" t="str">
        <f t="shared" si="119"/>
        <v/>
      </c>
      <c r="W912" s="8"/>
      <c r="AR912" s="2" t="str">
        <f t="shared" si="120"/>
        <v/>
      </c>
      <c r="AS912" s="2" t="str">
        <f t="shared" si="115"/>
        <v/>
      </c>
      <c r="AT912" s="2" t="str">
        <f>IF(AR912="","",IF(AND(H912&gt;='Intersection Mileposts'!$F$5,H912&lt;='Intersection Mileposts'!$G$5),"Y",IF(AND(H912&gt;='Intersection Mileposts'!$F$6,H912&lt;='Intersection Mileposts'!$G$6),"Y",IF(AND(H912&gt;='Intersection Mileposts'!$F$7,H912&lt;='Intersection Mileposts'!$G$7),"Y",IF(AND(H912&gt;='Intersection Mileposts'!$F$8,H912&lt;='Intersection Mileposts'!$G$8),"Y",IF(AND(H912&gt;='Intersection Mileposts'!$F$9,H912&lt;='Intersection Mileposts'!$G$9),"Y",IF(AND(H912&gt;='Intersection Mileposts'!$F$10,H912&lt;='Intersection Mileposts'!$G$10),"Y",IF(AND(H912&gt;='Intersection Mileposts'!$F$11,H912&lt;='Intersection Mileposts'!$G$11),"Y",IF(AND(H912&gt;='Intersection Mileposts'!$F$12,H912&lt;='Intersection Mileposts'!$G$12),"Y",IF(AND(H912&gt;='Intersection Mileposts'!$F$13,H912&lt;='Intersection Mileposts'!$G$13),"Y",IF(AND(H912&gt;='Intersection Mileposts'!$F$14,H912&lt;='Intersection Mileposts'!$G$14),"Y",IF(AND(H912&gt;='Intersection Mileposts'!$F$15,H912&lt;='Intersection Mileposts'!$G$15),"Y",IF(AND(H912&gt;='Intersection Mileposts'!$F$16,H912&lt;='Intersection Mileposts'!$G$16),"Y",IF(AND(H912&gt;='Intersection Mileposts'!$F$17,H912&lt;='Intersection Mileposts'!$G$17),"Y",IF(AND(H912&gt;='Intersection Mileposts'!$F$18,H912&lt;='Intersection Mileposts'!$G$18),"Y",IF(AND(H912&gt;='Intersection Mileposts'!$F$19,H912&lt;='Intersection Mileposts'!$G$19),"Y",IF(AND(H912&gt;='Intersection Mileposts'!$F$20,H912&lt;='Intersection Mileposts'!$G$20),"Y",IF(AND(H912&gt;='Intersection Mileposts'!$F$21,H912&lt;='Intersection Mileposts'!$G$21),"Y",IF(AND(H912&gt;='Intersection Mileposts'!$F$22,H912&lt;='Intersection Mileposts'!$G$22),"Y",IF(AND(H912&gt;='Intersection Mileposts'!$F$23,H912&lt;='Intersection Mileposts'!$G$23),"Y",IF(AND(H912&gt;='Intersection Mileposts'!$F$24,H912&lt;='Intersection Mileposts'!$G$24),"Y",IF(AND(H912&gt;='Intersection Mileposts'!$F$25,H912&lt;='Intersection Mileposts'!$G$25),"Y",IF(AND(H912&gt;='Intersection Mileposts'!$F$26,H912&lt;='Intersection Mileposts'!$G$26),"Y",IF(AND(H912&gt;='Intersection Mileposts'!$F$27,H912&lt;='Intersection Mileposts'!$G$27),"Y",IF(AND(H912&gt;='Intersection Mileposts'!$F$28,H912&lt;='Intersection Mileposts'!$G$28),"Y",IF(AND(H912&gt;='Intersection Mileposts'!$F$29,H912&lt;='Intersection Mileposts'!$G$29),"Y", IF(AND(H912&gt;='Intersection Mileposts'!$F$30,H912&lt;='Intersection Mileposts'!$G$30),"Y",IF(AND(H912&gt;='Intersection Mileposts'!$F$31,H912&lt;='Intersection Mileposts'!$G$31),"Y",IF(AND(H912&gt;='Intersection Mileposts'!$F$32,H912&lt;='Intersection Mileposts'!$G$32),"Y",IF(AND(H912&gt;='Intersection Mileposts'!$F$33,H912&lt;='Intersection Mileposts'!$G$33),"Y",IF(AND(H912&gt;='Intersection Mileposts'!$F$34,H912&lt;='Intersection Mileposts'!$G$34),"Y",IF(AND(H912&gt;='Intersection Mileposts'!$F$35,H912&lt;='Intersection Mileposts'!$G$35),"Y",IF(AND(H912&gt;='Intersection Mileposts'!$F$36,H912&lt;='Intersection Mileposts'!$G$36),"Y",IF(AND(H912&gt;='Intersection Mileposts'!$F$37,H912&lt;='Intersection Mileposts'!$G$37),"Y",IF(AND(H912&gt;='Intersection Mileposts'!$F$38,H912&lt;='Intersection Mileposts'!$G$38),"Y",IF(AND(H912&gt;='Intersection Mileposts'!$F$39,H912&lt;='Intersection Mileposts'!$G$39),"Y","N"))))))))))))))))))))))))))))))))))))</f>
        <v/>
      </c>
    </row>
    <row r="913" spans="1:46" x14ac:dyDescent="0.35">
      <c r="A913" s="271"/>
      <c r="B913" s="269"/>
      <c r="C913" s="270"/>
      <c r="D913" s="270"/>
      <c r="E913" s="270"/>
      <c r="F913" s="270"/>
      <c r="G913" s="272"/>
      <c r="H913" s="273"/>
      <c r="I913" s="271"/>
      <c r="J913" s="268"/>
      <c r="K913" s="268"/>
      <c r="L913" s="274"/>
      <c r="M913" s="275"/>
      <c r="N913" s="276"/>
      <c r="P913" s="291" t="str">
        <f>IF(R913 = "", "", COUNT($R$4:R913))</f>
        <v/>
      </c>
      <c r="Q913" s="291" t="str">
        <f t="shared" si="113"/>
        <v/>
      </c>
      <c r="R913" s="292" t="str">
        <f t="shared" si="114"/>
        <v/>
      </c>
      <c r="S913" s="293" t="str">
        <f t="shared" si="116"/>
        <v/>
      </c>
      <c r="T913" s="294" t="str">
        <f t="shared" si="117"/>
        <v/>
      </c>
      <c r="U913" s="295" t="str">
        <f t="shared" si="118"/>
        <v/>
      </c>
      <c r="V913" s="296" t="str">
        <f t="shared" si="119"/>
        <v/>
      </c>
      <c r="W913" s="8"/>
      <c r="AR913" s="2" t="str">
        <f t="shared" si="120"/>
        <v/>
      </c>
      <c r="AS913" s="2" t="str">
        <f t="shared" si="115"/>
        <v/>
      </c>
      <c r="AT913" s="2" t="str">
        <f>IF(AR913="","",IF(AND(H913&gt;='Intersection Mileposts'!$F$5,H913&lt;='Intersection Mileposts'!$G$5),"Y",IF(AND(H913&gt;='Intersection Mileposts'!$F$6,H913&lt;='Intersection Mileposts'!$G$6),"Y",IF(AND(H913&gt;='Intersection Mileposts'!$F$7,H913&lt;='Intersection Mileposts'!$G$7),"Y",IF(AND(H913&gt;='Intersection Mileposts'!$F$8,H913&lt;='Intersection Mileposts'!$G$8),"Y",IF(AND(H913&gt;='Intersection Mileposts'!$F$9,H913&lt;='Intersection Mileposts'!$G$9),"Y",IF(AND(H913&gt;='Intersection Mileposts'!$F$10,H913&lt;='Intersection Mileposts'!$G$10),"Y",IF(AND(H913&gt;='Intersection Mileposts'!$F$11,H913&lt;='Intersection Mileposts'!$G$11),"Y",IF(AND(H913&gt;='Intersection Mileposts'!$F$12,H913&lt;='Intersection Mileposts'!$G$12),"Y",IF(AND(H913&gt;='Intersection Mileposts'!$F$13,H913&lt;='Intersection Mileposts'!$G$13),"Y",IF(AND(H913&gt;='Intersection Mileposts'!$F$14,H913&lt;='Intersection Mileposts'!$G$14),"Y",IF(AND(H913&gt;='Intersection Mileposts'!$F$15,H913&lt;='Intersection Mileposts'!$G$15),"Y",IF(AND(H913&gt;='Intersection Mileposts'!$F$16,H913&lt;='Intersection Mileposts'!$G$16),"Y",IF(AND(H913&gt;='Intersection Mileposts'!$F$17,H913&lt;='Intersection Mileposts'!$G$17),"Y",IF(AND(H913&gt;='Intersection Mileposts'!$F$18,H913&lt;='Intersection Mileposts'!$G$18),"Y",IF(AND(H913&gt;='Intersection Mileposts'!$F$19,H913&lt;='Intersection Mileposts'!$G$19),"Y",IF(AND(H913&gt;='Intersection Mileposts'!$F$20,H913&lt;='Intersection Mileposts'!$G$20),"Y",IF(AND(H913&gt;='Intersection Mileposts'!$F$21,H913&lt;='Intersection Mileposts'!$G$21),"Y",IF(AND(H913&gt;='Intersection Mileposts'!$F$22,H913&lt;='Intersection Mileposts'!$G$22),"Y",IF(AND(H913&gt;='Intersection Mileposts'!$F$23,H913&lt;='Intersection Mileposts'!$G$23),"Y",IF(AND(H913&gt;='Intersection Mileposts'!$F$24,H913&lt;='Intersection Mileposts'!$G$24),"Y",IF(AND(H913&gt;='Intersection Mileposts'!$F$25,H913&lt;='Intersection Mileposts'!$G$25),"Y",IF(AND(H913&gt;='Intersection Mileposts'!$F$26,H913&lt;='Intersection Mileposts'!$G$26),"Y",IF(AND(H913&gt;='Intersection Mileposts'!$F$27,H913&lt;='Intersection Mileposts'!$G$27),"Y",IF(AND(H913&gt;='Intersection Mileposts'!$F$28,H913&lt;='Intersection Mileposts'!$G$28),"Y",IF(AND(H913&gt;='Intersection Mileposts'!$F$29,H913&lt;='Intersection Mileposts'!$G$29),"Y", IF(AND(H913&gt;='Intersection Mileposts'!$F$30,H913&lt;='Intersection Mileposts'!$G$30),"Y",IF(AND(H913&gt;='Intersection Mileposts'!$F$31,H913&lt;='Intersection Mileposts'!$G$31),"Y",IF(AND(H913&gt;='Intersection Mileposts'!$F$32,H913&lt;='Intersection Mileposts'!$G$32),"Y",IF(AND(H913&gt;='Intersection Mileposts'!$F$33,H913&lt;='Intersection Mileposts'!$G$33),"Y",IF(AND(H913&gt;='Intersection Mileposts'!$F$34,H913&lt;='Intersection Mileposts'!$G$34),"Y",IF(AND(H913&gt;='Intersection Mileposts'!$F$35,H913&lt;='Intersection Mileposts'!$G$35),"Y",IF(AND(H913&gt;='Intersection Mileposts'!$F$36,H913&lt;='Intersection Mileposts'!$G$36),"Y",IF(AND(H913&gt;='Intersection Mileposts'!$F$37,H913&lt;='Intersection Mileposts'!$G$37),"Y",IF(AND(H913&gt;='Intersection Mileposts'!$F$38,H913&lt;='Intersection Mileposts'!$G$38),"Y",IF(AND(H913&gt;='Intersection Mileposts'!$F$39,H913&lt;='Intersection Mileposts'!$G$39),"Y","N"))))))))))))))))))))))))))))))))))))</f>
        <v/>
      </c>
    </row>
    <row r="914" spans="1:46" x14ac:dyDescent="0.35">
      <c r="A914" s="271"/>
      <c r="B914" s="269"/>
      <c r="C914" s="270"/>
      <c r="D914" s="270"/>
      <c r="E914" s="270"/>
      <c r="F914" s="270"/>
      <c r="G914" s="272"/>
      <c r="H914" s="273"/>
      <c r="I914" s="271"/>
      <c r="J914" s="268"/>
      <c r="K914" s="268"/>
      <c r="L914" s="274"/>
      <c r="M914" s="275"/>
      <c r="N914" s="276"/>
      <c r="P914" s="291" t="str">
        <f>IF(R914 = "", "", COUNT($R$4:R914))</f>
        <v/>
      </c>
      <c r="Q914" s="291" t="str">
        <f t="shared" si="113"/>
        <v/>
      </c>
      <c r="R914" s="292" t="str">
        <f t="shared" si="114"/>
        <v/>
      </c>
      <c r="S914" s="293" t="str">
        <f t="shared" si="116"/>
        <v/>
      </c>
      <c r="T914" s="294" t="str">
        <f t="shared" si="117"/>
        <v/>
      </c>
      <c r="U914" s="295" t="str">
        <f t="shared" si="118"/>
        <v/>
      </c>
      <c r="V914" s="296" t="str">
        <f t="shared" si="119"/>
        <v/>
      </c>
      <c r="W914" s="8"/>
      <c r="AR914" s="2" t="str">
        <f t="shared" si="120"/>
        <v/>
      </c>
      <c r="AS914" s="2" t="str">
        <f t="shared" si="115"/>
        <v/>
      </c>
      <c r="AT914" s="2" t="str">
        <f>IF(AR914="","",IF(AND(H914&gt;='Intersection Mileposts'!$F$5,H914&lt;='Intersection Mileposts'!$G$5),"Y",IF(AND(H914&gt;='Intersection Mileposts'!$F$6,H914&lt;='Intersection Mileposts'!$G$6),"Y",IF(AND(H914&gt;='Intersection Mileposts'!$F$7,H914&lt;='Intersection Mileposts'!$G$7),"Y",IF(AND(H914&gt;='Intersection Mileposts'!$F$8,H914&lt;='Intersection Mileposts'!$G$8),"Y",IF(AND(H914&gt;='Intersection Mileposts'!$F$9,H914&lt;='Intersection Mileposts'!$G$9),"Y",IF(AND(H914&gt;='Intersection Mileposts'!$F$10,H914&lt;='Intersection Mileposts'!$G$10),"Y",IF(AND(H914&gt;='Intersection Mileposts'!$F$11,H914&lt;='Intersection Mileposts'!$G$11),"Y",IF(AND(H914&gt;='Intersection Mileposts'!$F$12,H914&lt;='Intersection Mileposts'!$G$12),"Y",IF(AND(H914&gt;='Intersection Mileposts'!$F$13,H914&lt;='Intersection Mileposts'!$G$13),"Y",IF(AND(H914&gt;='Intersection Mileposts'!$F$14,H914&lt;='Intersection Mileposts'!$G$14),"Y",IF(AND(H914&gt;='Intersection Mileposts'!$F$15,H914&lt;='Intersection Mileposts'!$G$15),"Y",IF(AND(H914&gt;='Intersection Mileposts'!$F$16,H914&lt;='Intersection Mileposts'!$G$16),"Y",IF(AND(H914&gt;='Intersection Mileposts'!$F$17,H914&lt;='Intersection Mileposts'!$G$17),"Y",IF(AND(H914&gt;='Intersection Mileposts'!$F$18,H914&lt;='Intersection Mileposts'!$G$18),"Y",IF(AND(H914&gt;='Intersection Mileposts'!$F$19,H914&lt;='Intersection Mileposts'!$G$19),"Y",IF(AND(H914&gt;='Intersection Mileposts'!$F$20,H914&lt;='Intersection Mileposts'!$G$20),"Y",IF(AND(H914&gt;='Intersection Mileposts'!$F$21,H914&lt;='Intersection Mileposts'!$G$21),"Y",IF(AND(H914&gt;='Intersection Mileposts'!$F$22,H914&lt;='Intersection Mileposts'!$G$22),"Y",IF(AND(H914&gt;='Intersection Mileposts'!$F$23,H914&lt;='Intersection Mileposts'!$G$23),"Y",IF(AND(H914&gt;='Intersection Mileposts'!$F$24,H914&lt;='Intersection Mileposts'!$G$24),"Y",IF(AND(H914&gt;='Intersection Mileposts'!$F$25,H914&lt;='Intersection Mileposts'!$G$25),"Y",IF(AND(H914&gt;='Intersection Mileposts'!$F$26,H914&lt;='Intersection Mileposts'!$G$26),"Y",IF(AND(H914&gt;='Intersection Mileposts'!$F$27,H914&lt;='Intersection Mileposts'!$G$27),"Y",IF(AND(H914&gt;='Intersection Mileposts'!$F$28,H914&lt;='Intersection Mileposts'!$G$28),"Y",IF(AND(H914&gt;='Intersection Mileposts'!$F$29,H914&lt;='Intersection Mileposts'!$G$29),"Y", IF(AND(H914&gt;='Intersection Mileposts'!$F$30,H914&lt;='Intersection Mileposts'!$G$30),"Y",IF(AND(H914&gt;='Intersection Mileposts'!$F$31,H914&lt;='Intersection Mileposts'!$G$31),"Y",IF(AND(H914&gt;='Intersection Mileposts'!$F$32,H914&lt;='Intersection Mileposts'!$G$32),"Y",IF(AND(H914&gt;='Intersection Mileposts'!$F$33,H914&lt;='Intersection Mileposts'!$G$33),"Y",IF(AND(H914&gt;='Intersection Mileposts'!$F$34,H914&lt;='Intersection Mileposts'!$G$34),"Y",IF(AND(H914&gt;='Intersection Mileposts'!$F$35,H914&lt;='Intersection Mileposts'!$G$35),"Y",IF(AND(H914&gt;='Intersection Mileposts'!$F$36,H914&lt;='Intersection Mileposts'!$G$36),"Y",IF(AND(H914&gt;='Intersection Mileposts'!$F$37,H914&lt;='Intersection Mileposts'!$G$37),"Y",IF(AND(H914&gt;='Intersection Mileposts'!$F$38,H914&lt;='Intersection Mileposts'!$G$38),"Y",IF(AND(H914&gt;='Intersection Mileposts'!$F$39,H914&lt;='Intersection Mileposts'!$G$39),"Y","N"))))))))))))))))))))))))))))))))))))</f>
        <v/>
      </c>
    </row>
    <row r="915" spans="1:46" x14ac:dyDescent="0.35">
      <c r="A915" s="271"/>
      <c r="B915" s="269"/>
      <c r="C915" s="270"/>
      <c r="D915" s="270"/>
      <c r="E915" s="270"/>
      <c r="F915" s="270"/>
      <c r="G915" s="272"/>
      <c r="H915" s="273"/>
      <c r="I915" s="271"/>
      <c r="J915" s="268"/>
      <c r="K915" s="268"/>
      <c r="L915" s="274"/>
      <c r="M915" s="275"/>
      <c r="N915" s="276"/>
      <c r="P915" s="291" t="str">
        <f>IF(R915 = "", "", COUNT($R$4:R915))</f>
        <v/>
      </c>
      <c r="Q915" s="291" t="str">
        <f t="shared" si="113"/>
        <v/>
      </c>
      <c r="R915" s="292" t="str">
        <f t="shared" si="114"/>
        <v/>
      </c>
      <c r="S915" s="293" t="str">
        <f t="shared" si="116"/>
        <v/>
      </c>
      <c r="T915" s="294" t="str">
        <f t="shared" si="117"/>
        <v/>
      </c>
      <c r="U915" s="295" t="str">
        <f t="shared" si="118"/>
        <v/>
      </c>
      <c r="V915" s="296" t="str">
        <f t="shared" si="119"/>
        <v/>
      </c>
      <c r="W915" s="8"/>
      <c r="AR915" s="2" t="str">
        <f t="shared" si="120"/>
        <v/>
      </c>
      <c r="AS915" s="2" t="str">
        <f t="shared" si="115"/>
        <v/>
      </c>
      <c r="AT915" s="2" t="str">
        <f>IF(AR915="","",IF(AND(H915&gt;='Intersection Mileposts'!$F$5,H915&lt;='Intersection Mileposts'!$G$5),"Y",IF(AND(H915&gt;='Intersection Mileposts'!$F$6,H915&lt;='Intersection Mileposts'!$G$6),"Y",IF(AND(H915&gt;='Intersection Mileposts'!$F$7,H915&lt;='Intersection Mileposts'!$G$7),"Y",IF(AND(H915&gt;='Intersection Mileposts'!$F$8,H915&lt;='Intersection Mileposts'!$G$8),"Y",IF(AND(H915&gt;='Intersection Mileposts'!$F$9,H915&lt;='Intersection Mileposts'!$G$9),"Y",IF(AND(H915&gt;='Intersection Mileposts'!$F$10,H915&lt;='Intersection Mileposts'!$G$10),"Y",IF(AND(H915&gt;='Intersection Mileposts'!$F$11,H915&lt;='Intersection Mileposts'!$G$11),"Y",IF(AND(H915&gt;='Intersection Mileposts'!$F$12,H915&lt;='Intersection Mileposts'!$G$12),"Y",IF(AND(H915&gt;='Intersection Mileposts'!$F$13,H915&lt;='Intersection Mileposts'!$G$13),"Y",IF(AND(H915&gt;='Intersection Mileposts'!$F$14,H915&lt;='Intersection Mileposts'!$G$14),"Y",IF(AND(H915&gt;='Intersection Mileposts'!$F$15,H915&lt;='Intersection Mileposts'!$G$15),"Y",IF(AND(H915&gt;='Intersection Mileposts'!$F$16,H915&lt;='Intersection Mileposts'!$G$16),"Y",IF(AND(H915&gt;='Intersection Mileposts'!$F$17,H915&lt;='Intersection Mileposts'!$G$17),"Y",IF(AND(H915&gt;='Intersection Mileposts'!$F$18,H915&lt;='Intersection Mileposts'!$G$18),"Y",IF(AND(H915&gt;='Intersection Mileposts'!$F$19,H915&lt;='Intersection Mileposts'!$G$19),"Y",IF(AND(H915&gt;='Intersection Mileposts'!$F$20,H915&lt;='Intersection Mileposts'!$G$20),"Y",IF(AND(H915&gt;='Intersection Mileposts'!$F$21,H915&lt;='Intersection Mileposts'!$G$21),"Y",IF(AND(H915&gt;='Intersection Mileposts'!$F$22,H915&lt;='Intersection Mileposts'!$G$22),"Y",IF(AND(H915&gt;='Intersection Mileposts'!$F$23,H915&lt;='Intersection Mileposts'!$G$23),"Y",IF(AND(H915&gt;='Intersection Mileposts'!$F$24,H915&lt;='Intersection Mileposts'!$G$24),"Y",IF(AND(H915&gt;='Intersection Mileposts'!$F$25,H915&lt;='Intersection Mileposts'!$G$25),"Y",IF(AND(H915&gt;='Intersection Mileposts'!$F$26,H915&lt;='Intersection Mileposts'!$G$26),"Y",IF(AND(H915&gt;='Intersection Mileposts'!$F$27,H915&lt;='Intersection Mileposts'!$G$27),"Y",IF(AND(H915&gt;='Intersection Mileposts'!$F$28,H915&lt;='Intersection Mileposts'!$G$28),"Y",IF(AND(H915&gt;='Intersection Mileposts'!$F$29,H915&lt;='Intersection Mileposts'!$G$29),"Y", IF(AND(H915&gt;='Intersection Mileposts'!$F$30,H915&lt;='Intersection Mileposts'!$G$30),"Y",IF(AND(H915&gt;='Intersection Mileposts'!$F$31,H915&lt;='Intersection Mileposts'!$G$31),"Y",IF(AND(H915&gt;='Intersection Mileposts'!$F$32,H915&lt;='Intersection Mileposts'!$G$32),"Y",IF(AND(H915&gt;='Intersection Mileposts'!$F$33,H915&lt;='Intersection Mileposts'!$G$33),"Y",IF(AND(H915&gt;='Intersection Mileposts'!$F$34,H915&lt;='Intersection Mileposts'!$G$34),"Y",IF(AND(H915&gt;='Intersection Mileposts'!$F$35,H915&lt;='Intersection Mileposts'!$G$35),"Y",IF(AND(H915&gt;='Intersection Mileposts'!$F$36,H915&lt;='Intersection Mileposts'!$G$36),"Y",IF(AND(H915&gt;='Intersection Mileposts'!$F$37,H915&lt;='Intersection Mileposts'!$G$37),"Y",IF(AND(H915&gt;='Intersection Mileposts'!$F$38,H915&lt;='Intersection Mileposts'!$G$38),"Y",IF(AND(H915&gt;='Intersection Mileposts'!$F$39,H915&lt;='Intersection Mileposts'!$G$39),"Y","N"))))))))))))))))))))))))))))))))))))</f>
        <v/>
      </c>
    </row>
    <row r="916" spans="1:46" x14ac:dyDescent="0.35">
      <c r="A916" s="271"/>
      <c r="B916" s="269"/>
      <c r="C916" s="270"/>
      <c r="D916" s="270"/>
      <c r="E916" s="270"/>
      <c r="F916" s="270"/>
      <c r="G916" s="272"/>
      <c r="H916" s="273"/>
      <c r="I916" s="271"/>
      <c r="J916" s="268"/>
      <c r="K916" s="268"/>
      <c r="L916" s="274"/>
      <c r="M916" s="275"/>
      <c r="N916" s="276"/>
      <c r="P916" s="291" t="str">
        <f>IF(R916 = "", "", COUNT($R$4:R916))</f>
        <v/>
      </c>
      <c r="Q916" s="291" t="str">
        <f t="shared" si="113"/>
        <v/>
      </c>
      <c r="R916" s="292" t="str">
        <f t="shared" si="114"/>
        <v/>
      </c>
      <c r="S916" s="293" t="str">
        <f t="shared" si="116"/>
        <v/>
      </c>
      <c r="T916" s="294" t="str">
        <f t="shared" si="117"/>
        <v/>
      </c>
      <c r="U916" s="295" t="str">
        <f t="shared" si="118"/>
        <v/>
      </c>
      <c r="V916" s="296" t="str">
        <f t="shared" si="119"/>
        <v/>
      </c>
      <c r="W916" s="8"/>
      <c r="AR916" s="2" t="str">
        <f t="shared" si="120"/>
        <v/>
      </c>
      <c r="AS916" s="2" t="str">
        <f t="shared" si="115"/>
        <v/>
      </c>
      <c r="AT916" s="2" t="str">
        <f>IF(AR916="","",IF(AND(H916&gt;='Intersection Mileposts'!$F$5,H916&lt;='Intersection Mileposts'!$G$5),"Y",IF(AND(H916&gt;='Intersection Mileposts'!$F$6,H916&lt;='Intersection Mileposts'!$G$6),"Y",IF(AND(H916&gt;='Intersection Mileposts'!$F$7,H916&lt;='Intersection Mileposts'!$G$7),"Y",IF(AND(H916&gt;='Intersection Mileposts'!$F$8,H916&lt;='Intersection Mileposts'!$G$8),"Y",IF(AND(H916&gt;='Intersection Mileposts'!$F$9,H916&lt;='Intersection Mileposts'!$G$9),"Y",IF(AND(H916&gt;='Intersection Mileposts'!$F$10,H916&lt;='Intersection Mileposts'!$G$10),"Y",IF(AND(H916&gt;='Intersection Mileposts'!$F$11,H916&lt;='Intersection Mileposts'!$G$11),"Y",IF(AND(H916&gt;='Intersection Mileposts'!$F$12,H916&lt;='Intersection Mileposts'!$G$12),"Y",IF(AND(H916&gt;='Intersection Mileposts'!$F$13,H916&lt;='Intersection Mileposts'!$G$13),"Y",IF(AND(H916&gt;='Intersection Mileposts'!$F$14,H916&lt;='Intersection Mileposts'!$G$14),"Y",IF(AND(H916&gt;='Intersection Mileposts'!$F$15,H916&lt;='Intersection Mileposts'!$G$15),"Y",IF(AND(H916&gt;='Intersection Mileposts'!$F$16,H916&lt;='Intersection Mileposts'!$G$16),"Y",IF(AND(H916&gt;='Intersection Mileposts'!$F$17,H916&lt;='Intersection Mileposts'!$G$17),"Y",IF(AND(H916&gt;='Intersection Mileposts'!$F$18,H916&lt;='Intersection Mileposts'!$G$18),"Y",IF(AND(H916&gt;='Intersection Mileposts'!$F$19,H916&lt;='Intersection Mileposts'!$G$19),"Y",IF(AND(H916&gt;='Intersection Mileposts'!$F$20,H916&lt;='Intersection Mileposts'!$G$20),"Y",IF(AND(H916&gt;='Intersection Mileposts'!$F$21,H916&lt;='Intersection Mileposts'!$G$21),"Y",IF(AND(H916&gt;='Intersection Mileposts'!$F$22,H916&lt;='Intersection Mileposts'!$G$22),"Y",IF(AND(H916&gt;='Intersection Mileposts'!$F$23,H916&lt;='Intersection Mileposts'!$G$23),"Y",IF(AND(H916&gt;='Intersection Mileposts'!$F$24,H916&lt;='Intersection Mileposts'!$G$24),"Y",IF(AND(H916&gt;='Intersection Mileposts'!$F$25,H916&lt;='Intersection Mileposts'!$G$25),"Y",IF(AND(H916&gt;='Intersection Mileposts'!$F$26,H916&lt;='Intersection Mileposts'!$G$26),"Y",IF(AND(H916&gt;='Intersection Mileposts'!$F$27,H916&lt;='Intersection Mileposts'!$G$27),"Y",IF(AND(H916&gt;='Intersection Mileposts'!$F$28,H916&lt;='Intersection Mileposts'!$G$28),"Y",IF(AND(H916&gt;='Intersection Mileposts'!$F$29,H916&lt;='Intersection Mileposts'!$G$29),"Y", IF(AND(H916&gt;='Intersection Mileposts'!$F$30,H916&lt;='Intersection Mileposts'!$G$30),"Y",IF(AND(H916&gt;='Intersection Mileposts'!$F$31,H916&lt;='Intersection Mileposts'!$G$31),"Y",IF(AND(H916&gt;='Intersection Mileposts'!$F$32,H916&lt;='Intersection Mileposts'!$G$32),"Y",IF(AND(H916&gt;='Intersection Mileposts'!$F$33,H916&lt;='Intersection Mileposts'!$G$33),"Y",IF(AND(H916&gt;='Intersection Mileposts'!$F$34,H916&lt;='Intersection Mileposts'!$G$34),"Y",IF(AND(H916&gt;='Intersection Mileposts'!$F$35,H916&lt;='Intersection Mileposts'!$G$35),"Y",IF(AND(H916&gt;='Intersection Mileposts'!$F$36,H916&lt;='Intersection Mileposts'!$G$36),"Y",IF(AND(H916&gt;='Intersection Mileposts'!$F$37,H916&lt;='Intersection Mileposts'!$G$37),"Y",IF(AND(H916&gt;='Intersection Mileposts'!$F$38,H916&lt;='Intersection Mileposts'!$G$38),"Y",IF(AND(H916&gt;='Intersection Mileposts'!$F$39,H916&lt;='Intersection Mileposts'!$G$39),"Y","N"))))))))))))))))))))))))))))))))))))</f>
        <v/>
      </c>
    </row>
    <row r="917" spans="1:46" x14ac:dyDescent="0.35">
      <c r="A917" s="271"/>
      <c r="B917" s="269"/>
      <c r="C917" s="270"/>
      <c r="D917" s="270"/>
      <c r="E917" s="270"/>
      <c r="F917" s="270"/>
      <c r="G917" s="272"/>
      <c r="H917" s="273"/>
      <c r="I917" s="271"/>
      <c r="J917" s="268"/>
      <c r="K917" s="268"/>
      <c r="L917" s="274"/>
      <c r="M917" s="275"/>
      <c r="N917" s="276"/>
      <c r="P917" s="291" t="str">
        <f>IF(R917 = "", "", COUNT($R$4:R917))</f>
        <v/>
      </c>
      <c r="Q917" s="291" t="str">
        <f t="shared" si="113"/>
        <v/>
      </c>
      <c r="R917" s="292" t="str">
        <f t="shared" si="114"/>
        <v/>
      </c>
      <c r="S917" s="293" t="str">
        <f t="shared" si="116"/>
        <v/>
      </c>
      <c r="T917" s="294" t="str">
        <f t="shared" si="117"/>
        <v/>
      </c>
      <c r="U917" s="295" t="str">
        <f t="shared" si="118"/>
        <v/>
      </c>
      <c r="V917" s="296" t="str">
        <f t="shared" si="119"/>
        <v/>
      </c>
      <c r="W917" s="8"/>
      <c r="AR917" s="2" t="str">
        <f t="shared" si="120"/>
        <v/>
      </c>
      <c r="AS917" s="2" t="str">
        <f t="shared" si="115"/>
        <v/>
      </c>
      <c r="AT917" s="2" t="str">
        <f>IF(AR917="","",IF(AND(H917&gt;='Intersection Mileposts'!$F$5,H917&lt;='Intersection Mileposts'!$G$5),"Y",IF(AND(H917&gt;='Intersection Mileposts'!$F$6,H917&lt;='Intersection Mileposts'!$G$6),"Y",IF(AND(H917&gt;='Intersection Mileposts'!$F$7,H917&lt;='Intersection Mileposts'!$G$7),"Y",IF(AND(H917&gt;='Intersection Mileposts'!$F$8,H917&lt;='Intersection Mileposts'!$G$8),"Y",IF(AND(H917&gt;='Intersection Mileposts'!$F$9,H917&lt;='Intersection Mileposts'!$G$9),"Y",IF(AND(H917&gt;='Intersection Mileposts'!$F$10,H917&lt;='Intersection Mileposts'!$G$10),"Y",IF(AND(H917&gt;='Intersection Mileposts'!$F$11,H917&lt;='Intersection Mileposts'!$G$11),"Y",IF(AND(H917&gt;='Intersection Mileposts'!$F$12,H917&lt;='Intersection Mileposts'!$G$12),"Y",IF(AND(H917&gt;='Intersection Mileposts'!$F$13,H917&lt;='Intersection Mileposts'!$G$13),"Y",IF(AND(H917&gt;='Intersection Mileposts'!$F$14,H917&lt;='Intersection Mileposts'!$G$14),"Y",IF(AND(H917&gt;='Intersection Mileposts'!$F$15,H917&lt;='Intersection Mileposts'!$G$15),"Y",IF(AND(H917&gt;='Intersection Mileposts'!$F$16,H917&lt;='Intersection Mileposts'!$G$16),"Y",IF(AND(H917&gt;='Intersection Mileposts'!$F$17,H917&lt;='Intersection Mileposts'!$G$17),"Y",IF(AND(H917&gt;='Intersection Mileposts'!$F$18,H917&lt;='Intersection Mileposts'!$G$18),"Y",IF(AND(H917&gt;='Intersection Mileposts'!$F$19,H917&lt;='Intersection Mileposts'!$G$19),"Y",IF(AND(H917&gt;='Intersection Mileposts'!$F$20,H917&lt;='Intersection Mileposts'!$G$20),"Y",IF(AND(H917&gt;='Intersection Mileposts'!$F$21,H917&lt;='Intersection Mileposts'!$G$21),"Y",IF(AND(H917&gt;='Intersection Mileposts'!$F$22,H917&lt;='Intersection Mileposts'!$G$22),"Y",IF(AND(H917&gt;='Intersection Mileposts'!$F$23,H917&lt;='Intersection Mileposts'!$G$23),"Y",IF(AND(H917&gt;='Intersection Mileposts'!$F$24,H917&lt;='Intersection Mileposts'!$G$24),"Y",IF(AND(H917&gt;='Intersection Mileposts'!$F$25,H917&lt;='Intersection Mileposts'!$G$25),"Y",IF(AND(H917&gt;='Intersection Mileposts'!$F$26,H917&lt;='Intersection Mileposts'!$G$26),"Y",IF(AND(H917&gt;='Intersection Mileposts'!$F$27,H917&lt;='Intersection Mileposts'!$G$27),"Y",IF(AND(H917&gt;='Intersection Mileposts'!$F$28,H917&lt;='Intersection Mileposts'!$G$28),"Y",IF(AND(H917&gt;='Intersection Mileposts'!$F$29,H917&lt;='Intersection Mileposts'!$G$29),"Y", IF(AND(H917&gt;='Intersection Mileposts'!$F$30,H917&lt;='Intersection Mileposts'!$G$30),"Y",IF(AND(H917&gt;='Intersection Mileposts'!$F$31,H917&lt;='Intersection Mileposts'!$G$31),"Y",IF(AND(H917&gt;='Intersection Mileposts'!$F$32,H917&lt;='Intersection Mileposts'!$G$32),"Y",IF(AND(H917&gt;='Intersection Mileposts'!$F$33,H917&lt;='Intersection Mileposts'!$G$33),"Y",IF(AND(H917&gt;='Intersection Mileposts'!$F$34,H917&lt;='Intersection Mileposts'!$G$34),"Y",IF(AND(H917&gt;='Intersection Mileposts'!$F$35,H917&lt;='Intersection Mileposts'!$G$35),"Y",IF(AND(H917&gt;='Intersection Mileposts'!$F$36,H917&lt;='Intersection Mileposts'!$G$36),"Y",IF(AND(H917&gt;='Intersection Mileposts'!$F$37,H917&lt;='Intersection Mileposts'!$G$37),"Y",IF(AND(H917&gt;='Intersection Mileposts'!$F$38,H917&lt;='Intersection Mileposts'!$G$38),"Y",IF(AND(H917&gt;='Intersection Mileposts'!$F$39,H917&lt;='Intersection Mileposts'!$G$39),"Y","N"))))))))))))))))))))))))))))))))))))</f>
        <v/>
      </c>
    </row>
    <row r="918" spans="1:46" x14ac:dyDescent="0.35">
      <c r="A918" s="271"/>
      <c r="B918" s="269"/>
      <c r="C918" s="270"/>
      <c r="D918" s="270"/>
      <c r="E918" s="270"/>
      <c r="F918" s="270"/>
      <c r="G918" s="272"/>
      <c r="H918" s="273"/>
      <c r="I918" s="271"/>
      <c r="J918" s="268"/>
      <c r="K918" s="268"/>
      <c r="L918" s="274"/>
      <c r="M918" s="275"/>
      <c r="N918" s="276"/>
      <c r="P918" s="291" t="str">
        <f>IF(R918 = "", "", COUNT($R$4:R918))</f>
        <v/>
      </c>
      <c r="Q918" s="291" t="str">
        <f t="shared" si="113"/>
        <v/>
      </c>
      <c r="R918" s="292" t="str">
        <f t="shared" si="114"/>
        <v/>
      </c>
      <c r="S918" s="293" t="str">
        <f t="shared" si="116"/>
        <v/>
      </c>
      <c r="T918" s="294" t="str">
        <f t="shared" si="117"/>
        <v/>
      </c>
      <c r="U918" s="295" t="str">
        <f t="shared" si="118"/>
        <v/>
      </c>
      <c r="V918" s="296" t="str">
        <f t="shared" si="119"/>
        <v/>
      </c>
      <c r="W918" s="8"/>
      <c r="AR918" s="2" t="str">
        <f t="shared" si="120"/>
        <v/>
      </c>
      <c r="AS918" s="2" t="str">
        <f t="shared" si="115"/>
        <v/>
      </c>
      <c r="AT918" s="2" t="str">
        <f>IF(AR918="","",IF(AND(H918&gt;='Intersection Mileposts'!$F$5,H918&lt;='Intersection Mileposts'!$G$5),"Y",IF(AND(H918&gt;='Intersection Mileposts'!$F$6,H918&lt;='Intersection Mileposts'!$G$6),"Y",IF(AND(H918&gt;='Intersection Mileposts'!$F$7,H918&lt;='Intersection Mileposts'!$G$7),"Y",IF(AND(H918&gt;='Intersection Mileposts'!$F$8,H918&lt;='Intersection Mileposts'!$G$8),"Y",IF(AND(H918&gt;='Intersection Mileposts'!$F$9,H918&lt;='Intersection Mileposts'!$G$9),"Y",IF(AND(H918&gt;='Intersection Mileposts'!$F$10,H918&lt;='Intersection Mileposts'!$G$10),"Y",IF(AND(H918&gt;='Intersection Mileposts'!$F$11,H918&lt;='Intersection Mileposts'!$G$11),"Y",IF(AND(H918&gt;='Intersection Mileposts'!$F$12,H918&lt;='Intersection Mileposts'!$G$12),"Y",IF(AND(H918&gt;='Intersection Mileposts'!$F$13,H918&lt;='Intersection Mileposts'!$G$13),"Y",IF(AND(H918&gt;='Intersection Mileposts'!$F$14,H918&lt;='Intersection Mileposts'!$G$14),"Y",IF(AND(H918&gt;='Intersection Mileposts'!$F$15,H918&lt;='Intersection Mileposts'!$G$15),"Y",IF(AND(H918&gt;='Intersection Mileposts'!$F$16,H918&lt;='Intersection Mileposts'!$G$16),"Y",IF(AND(H918&gt;='Intersection Mileposts'!$F$17,H918&lt;='Intersection Mileposts'!$G$17),"Y",IF(AND(H918&gt;='Intersection Mileposts'!$F$18,H918&lt;='Intersection Mileposts'!$G$18),"Y",IF(AND(H918&gt;='Intersection Mileposts'!$F$19,H918&lt;='Intersection Mileposts'!$G$19),"Y",IF(AND(H918&gt;='Intersection Mileposts'!$F$20,H918&lt;='Intersection Mileposts'!$G$20),"Y",IF(AND(H918&gt;='Intersection Mileposts'!$F$21,H918&lt;='Intersection Mileposts'!$G$21),"Y",IF(AND(H918&gt;='Intersection Mileposts'!$F$22,H918&lt;='Intersection Mileposts'!$G$22),"Y",IF(AND(H918&gt;='Intersection Mileposts'!$F$23,H918&lt;='Intersection Mileposts'!$G$23),"Y",IF(AND(H918&gt;='Intersection Mileposts'!$F$24,H918&lt;='Intersection Mileposts'!$G$24),"Y",IF(AND(H918&gt;='Intersection Mileposts'!$F$25,H918&lt;='Intersection Mileposts'!$G$25),"Y",IF(AND(H918&gt;='Intersection Mileposts'!$F$26,H918&lt;='Intersection Mileposts'!$G$26),"Y",IF(AND(H918&gt;='Intersection Mileposts'!$F$27,H918&lt;='Intersection Mileposts'!$G$27),"Y",IF(AND(H918&gt;='Intersection Mileposts'!$F$28,H918&lt;='Intersection Mileposts'!$G$28),"Y",IF(AND(H918&gt;='Intersection Mileposts'!$F$29,H918&lt;='Intersection Mileposts'!$G$29),"Y", IF(AND(H918&gt;='Intersection Mileposts'!$F$30,H918&lt;='Intersection Mileposts'!$G$30),"Y",IF(AND(H918&gt;='Intersection Mileposts'!$F$31,H918&lt;='Intersection Mileposts'!$G$31),"Y",IF(AND(H918&gt;='Intersection Mileposts'!$F$32,H918&lt;='Intersection Mileposts'!$G$32),"Y",IF(AND(H918&gt;='Intersection Mileposts'!$F$33,H918&lt;='Intersection Mileposts'!$G$33),"Y",IF(AND(H918&gt;='Intersection Mileposts'!$F$34,H918&lt;='Intersection Mileposts'!$G$34),"Y",IF(AND(H918&gt;='Intersection Mileposts'!$F$35,H918&lt;='Intersection Mileposts'!$G$35),"Y",IF(AND(H918&gt;='Intersection Mileposts'!$F$36,H918&lt;='Intersection Mileposts'!$G$36),"Y",IF(AND(H918&gt;='Intersection Mileposts'!$F$37,H918&lt;='Intersection Mileposts'!$G$37),"Y",IF(AND(H918&gt;='Intersection Mileposts'!$F$38,H918&lt;='Intersection Mileposts'!$G$38),"Y",IF(AND(H918&gt;='Intersection Mileposts'!$F$39,H918&lt;='Intersection Mileposts'!$G$39),"Y","N"))))))))))))))))))))))))))))))))))))</f>
        <v/>
      </c>
    </row>
    <row r="919" spans="1:46" x14ac:dyDescent="0.35">
      <c r="A919" s="271"/>
      <c r="B919" s="269"/>
      <c r="C919" s="270"/>
      <c r="D919" s="270"/>
      <c r="E919" s="270"/>
      <c r="F919" s="270"/>
      <c r="G919" s="272"/>
      <c r="H919" s="273"/>
      <c r="I919" s="271"/>
      <c r="J919" s="268"/>
      <c r="K919" s="268"/>
      <c r="L919" s="274"/>
      <c r="M919" s="275"/>
      <c r="N919" s="276"/>
      <c r="P919" s="291" t="str">
        <f>IF(R919 = "", "", COUNT($R$4:R919))</f>
        <v/>
      </c>
      <c r="Q919" s="291" t="str">
        <f t="shared" si="113"/>
        <v/>
      </c>
      <c r="R919" s="292" t="str">
        <f t="shared" si="114"/>
        <v/>
      </c>
      <c r="S919" s="293" t="str">
        <f t="shared" si="116"/>
        <v/>
      </c>
      <c r="T919" s="294" t="str">
        <f t="shared" si="117"/>
        <v/>
      </c>
      <c r="U919" s="295" t="str">
        <f t="shared" si="118"/>
        <v/>
      </c>
      <c r="V919" s="296" t="str">
        <f t="shared" si="119"/>
        <v/>
      </c>
      <c r="W919" s="8"/>
      <c r="AR919" s="2" t="str">
        <f t="shared" si="120"/>
        <v/>
      </c>
      <c r="AS919" s="2" t="str">
        <f t="shared" si="115"/>
        <v/>
      </c>
      <c r="AT919" s="2" t="str">
        <f>IF(AR919="","",IF(AND(H919&gt;='Intersection Mileposts'!$F$5,H919&lt;='Intersection Mileposts'!$G$5),"Y",IF(AND(H919&gt;='Intersection Mileposts'!$F$6,H919&lt;='Intersection Mileposts'!$G$6),"Y",IF(AND(H919&gt;='Intersection Mileposts'!$F$7,H919&lt;='Intersection Mileposts'!$G$7),"Y",IF(AND(H919&gt;='Intersection Mileposts'!$F$8,H919&lt;='Intersection Mileposts'!$G$8),"Y",IF(AND(H919&gt;='Intersection Mileposts'!$F$9,H919&lt;='Intersection Mileposts'!$G$9),"Y",IF(AND(H919&gt;='Intersection Mileposts'!$F$10,H919&lt;='Intersection Mileposts'!$G$10),"Y",IF(AND(H919&gt;='Intersection Mileposts'!$F$11,H919&lt;='Intersection Mileposts'!$G$11),"Y",IF(AND(H919&gt;='Intersection Mileposts'!$F$12,H919&lt;='Intersection Mileposts'!$G$12),"Y",IF(AND(H919&gt;='Intersection Mileposts'!$F$13,H919&lt;='Intersection Mileposts'!$G$13),"Y",IF(AND(H919&gt;='Intersection Mileposts'!$F$14,H919&lt;='Intersection Mileposts'!$G$14),"Y",IF(AND(H919&gt;='Intersection Mileposts'!$F$15,H919&lt;='Intersection Mileposts'!$G$15),"Y",IF(AND(H919&gt;='Intersection Mileposts'!$F$16,H919&lt;='Intersection Mileposts'!$G$16),"Y",IF(AND(H919&gt;='Intersection Mileposts'!$F$17,H919&lt;='Intersection Mileposts'!$G$17),"Y",IF(AND(H919&gt;='Intersection Mileposts'!$F$18,H919&lt;='Intersection Mileposts'!$G$18),"Y",IF(AND(H919&gt;='Intersection Mileposts'!$F$19,H919&lt;='Intersection Mileposts'!$G$19),"Y",IF(AND(H919&gt;='Intersection Mileposts'!$F$20,H919&lt;='Intersection Mileposts'!$G$20),"Y",IF(AND(H919&gt;='Intersection Mileposts'!$F$21,H919&lt;='Intersection Mileposts'!$G$21),"Y",IF(AND(H919&gt;='Intersection Mileposts'!$F$22,H919&lt;='Intersection Mileposts'!$G$22),"Y",IF(AND(H919&gt;='Intersection Mileposts'!$F$23,H919&lt;='Intersection Mileposts'!$G$23),"Y",IF(AND(H919&gt;='Intersection Mileposts'!$F$24,H919&lt;='Intersection Mileposts'!$G$24),"Y",IF(AND(H919&gt;='Intersection Mileposts'!$F$25,H919&lt;='Intersection Mileposts'!$G$25),"Y",IF(AND(H919&gt;='Intersection Mileposts'!$F$26,H919&lt;='Intersection Mileposts'!$G$26),"Y",IF(AND(H919&gt;='Intersection Mileposts'!$F$27,H919&lt;='Intersection Mileposts'!$G$27),"Y",IF(AND(H919&gt;='Intersection Mileposts'!$F$28,H919&lt;='Intersection Mileposts'!$G$28),"Y",IF(AND(H919&gt;='Intersection Mileposts'!$F$29,H919&lt;='Intersection Mileposts'!$G$29),"Y", IF(AND(H919&gt;='Intersection Mileposts'!$F$30,H919&lt;='Intersection Mileposts'!$G$30),"Y",IF(AND(H919&gt;='Intersection Mileposts'!$F$31,H919&lt;='Intersection Mileposts'!$G$31),"Y",IF(AND(H919&gt;='Intersection Mileposts'!$F$32,H919&lt;='Intersection Mileposts'!$G$32),"Y",IF(AND(H919&gt;='Intersection Mileposts'!$F$33,H919&lt;='Intersection Mileposts'!$G$33),"Y",IF(AND(H919&gt;='Intersection Mileposts'!$F$34,H919&lt;='Intersection Mileposts'!$G$34),"Y",IF(AND(H919&gt;='Intersection Mileposts'!$F$35,H919&lt;='Intersection Mileposts'!$G$35),"Y",IF(AND(H919&gt;='Intersection Mileposts'!$F$36,H919&lt;='Intersection Mileposts'!$G$36),"Y",IF(AND(H919&gt;='Intersection Mileposts'!$F$37,H919&lt;='Intersection Mileposts'!$G$37),"Y",IF(AND(H919&gt;='Intersection Mileposts'!$F$38,H919&lt;='Intersection Mileposts'!$G$38),"Y",IF(AND(H919&gt;='Intersection Mileposts'!$F$39,H919&lt;='Intersection Mileposts'!$G$39),"Y","N"))))))))))))))))))))))))))))))))))))</f>
        <v/>
      </c>
    </row>
    <row r="920" spans="1:46" x14ac:dyDescent="0.35">
      <c r="A920" s="271"/>
      <c r="B920" s="269"/>
      <c r="C920" s="270"/>
      <c r="D920" s="270"/>
      <c r="E920" s="270"/>
      <c r="F920" s="270"/>
      <c r="G920" s="272"/>
      <c r="H920" s="273"/>
      <c r="I920" s="271"/>
      <c r="J920" s="268"/>
      <c r="K920" s="268"/>
      <c r="L920" s="274"/>
      <c r="M920" s="275"/>
      <c r="N920" s="276"/>
      <c r="P920" s="291" t="str">
        <f>IF(R920 = "", "", COUNT($R$4:R920))</f>
        <v/>
      </c>
      <c r="Q920" s="291" t="str">
        <f t="shared" si="113"/>
        <v/>
      </c>
      <c r="R920" s="292" t="str">
        <f t="shared" si="114"/>
        <v/>
      </c>
      <c r="S920" s="293" t="str">
        <f t="shared" si="116"/>
        <v/>
      </c>
      <c r="T920" s="294" t="str">
        <f t="shared" si="117"/>
        <v/>
      </c>
      <c r="U920" s="295" t="str">
        <f t="shared" si="118"/>
        <v/>
      </c>
      <c r="V920" s="296" t="str">
        <f t="shared" si="119"/>
        <v/>
      </c>
      <c r="W920" s="8"/>
      <c r="AR920" s="2" t="str">
        <f t="shared" si="120"/>
        <v/>
      </c>
      <c r="AS920" s="2" t="str">
        <f t="shared" si="115"/>
        <v/>
      </c>
      <c r="AT920" s="2" t="str">
        <f>IF(AR920="","",IF(AND(H920&gt;='Intersection Mileposts'!$F$5,H920&lt;='Intersection Mileposts'!$G$5),"Y",IF(AND(H920&gt;='Intersection Mileposts'!$F$6,H920&lt;='Intersection Mileposts'!$G$6),"Y",IF(AND(H920&gt;='Intersection Mileposts'!$F$7,H920&lt;='Intersection Mileposts'!$G$7),"Y",IF(AND(H920&gt;='Intersection Mileposts'!$F$8,H920&lt;='Intersection Mileposts'!$G$8),"Y",IF(AND(H920&gt;='Intersection Mileposts'!$F$9,H920&lt;='Intersection Mileposts'!$G$9),"Y",IF(AND(H920&gt;='Intersection Mileposts'!$F$10,H920&lt;='Intersection Mileposts'!$G$10),"Y",IF(AND(H920&gt;='Intersection Mileposts'!$F$11,H920&lt;='Intersection Mileposts'!$G$11),"Y",IF(AND(H920&gt;='Intersection Mileposts'!$F$12,H920&lt;='Intersection Mileposts'!$G$12),"Y",IF(AND(H920&gt;='Intersection Mileposts'!$F$13,H920&lt;='Intersection Mileposts'!$G$13),"Y",IF(AND(H920&gt;='Intersection Mileposts'!$F$14,H920&lt;='Intersection Mileposts'!$G$14),"Y",IF(AND(H920&gt;='Intersection Mileposts'!$F$15,H920&lt;='Intersection Mileposts'!$G$15),"Y",IF(AND(H920&gt;='Intersection Mileposts'!$F$16,H920&lt;='Intersection Mileposts'!$G$16),"Y",IF(AND(H920&gt;='Intersection Mileposts'!$F$17,H920&lt;='Intersection Mileposts'!$G$17),"Y",IF(AND(H920&gt;='Intersection Mileposts'!$F$18,H920&lt;='Intersection Mileposts'!$G$18),"Y",IF(AND(H920&gt;='Intersection Mileposts'!$F$19,H920&lt;='Intersection Mileposts'!$G$19),"Y",IF(AND(H920&gt;='Intersection Mileposts'!$F$20,H920&lt;='Intersection Mileposts'!$G$20),"Y",IF(AND(H920&gt;='Intersection Mileposts'!$F$21,H920&lt;='Intersection Mileposts'!$G$21),"Y",IF(AND(H920&gt;='Intersection Mileposts'!$F$22,H920&lt;='Intersection Mileposts'!$G$22),"Y",IF(AND(H920&gt;='Intersection Mileposts'!$F$23,H920&lt;='Intersection Mileposts'!$G$23),"Y",IF(AND(H920&gt;='Intersection Mileposts'!$F$24,H920&lt;='Intersection Mileposts'!$G$24),"Y",IF(AND(H920&gt;='Intersection Mileposts'!$F$25,H920&lt;='Intersection Mileposts'!$G$25),"Y",IF(AND(H920&gt;='Intersection Mileposts'!$F$26,H920&lt;='Intersection Mileposts'!$G$26),"Y",IF(AND(H920&gt;='Intersection Mileposts'!$F$27,H920&lt;='Intersection Mileposts'!$G$27),"Y",IF(AND(H920&gt;='Intersection Mileposts'!$F$28,H920&lt;='Intersection Mileposts'!$G$28),"Y",IF(AND(H920&gt;='Intersection Mileposts'!$F$29,H920&lt;='Intersection Mileposts'!$G$29),"Y", IF(AND(H920&gt;='Intersection Mileposts'!$F$30,H920&lt;='Intersection Mileposts'!$G$30),"Y",IF(AND(H920&gt;='Intersection Mileposts'!$F$31,H920&lt;='Intersection Mileposts'!$G$31),"Y",IF(AND(H920&gt;='Intersection Mileposts'!$F$32,H920&lt;='Intersection Mileposts'!$G$32),"Y",IF(AND(H920&gt;='Intersection Mileposts'!$F$33,H920&lt;='Intersection Mileposts'!$G$33),"Y",IF(AND(H920&gt;='Intersection Mileposts'!$F$34,H920&lt;='Intersection Mileposts'!$G$34),"Y",IF(AND(H920&gt;='Intersection Mileposts'!$F$35,H920&lt;='Intersection Mileposts'!$G$35),"Y",IF(AND(H920&gt;='Intersection Mileposts'!$F$36,H920&lt;='Intersection Mileposts'!$G$36),"Y",IF(AND(H920&gt;='Intersection Mileposts'!$F$37,H920&lt;='Intersection Mileposts'!$G$37),"Y",IF(AND(H920&gt;='Intersection Mileposts'!$F$38,H920&lt;='Intersection Mileposts'!$G$38),"Y",IF(AND(H920&gt;='Intersection Mileposts'!$F$39,H920&lt;='Intersection Mileposts'!$G$39),"Y","N"))))))))))))))))))))))))))))))))))))</f>
        <v/>
      </c>
    </row>
    <row r="921" spans="1:46" x14ac:dyDescent="0.35">
      <c r="A921" s="271"/>
      <c r="B921" s="269"/>
      <c r="C921" s="270"/>
      <c r="D921" s="270"/>
      <c r="E921" s="270"/>
      <c r="F921" s="270"/>
      <c r="G921" s="272"/>
      <c r="H921" s="273"/>
      <c r="I921" s="271"/>
      <c r="J921" s="268"/>
      <c r="K921" s="268"/>
      <c r="L921" s="274"/>
      <c r="M921" s="275"/>
      <c r="N921" s="276"/>
      <c r="P921" s="291" t="str">
        <f>IF(R921 = "", "", COUNT($R$4:R921))</f>
        <v/>
      </c>
      <c r="Q921" s="291" t="str">
        <f t="shared" si="113"/>
        <v/>
      </c>
      <c r="R921" s="292" t="str">
        <f t="shared" si="114"/>
        <v/>
      </c>
      <c r="S921" s="293" t="str">
        <f t="shared" si="116"/>
        <v/>
      </c>
      <c r="T921" s="294" t="str">
        <f t="shared" si="117"/>
        <v/>
      </c>
      <c r="U921" s="295" t="str">
        <f t="shared" si="118"/>
        <v/>
      </c>
      <c r="V921" s="296" t="str">
        <f t="shared" si="119"/>
        <v/>
      </c>
      <c r="W921" s="8"/>
      <c r="AR921" s="2" t="str">
        <f t="shared" si="120"/>
        <v/>
      </c>
      <c r="AS921" s="2" t="str">
        <f t="shared" si="115"/>
        <v/>
      </c>
      <c r="AT921" s="2" t="str">
        <f>IF(AR921="","",IF(AND(H921&gt;='Intersection Mileposts'!$F$5,H921&lt;='Intersection Mileposts'!$G$5),"Y",IF(AND(H921&gt;='Intersection Mileposts'!$F$6,H921&lt;='Intersection Mileposts'!$G$6),"Y",IF(AND(H921&gt;='Intersection Mileposts'!$F$7,H921&lt;='Intersection Mileposts'!$G$7),"Y",IF(AND(H921&gt;='Intersection Mileposts'!$F$8,H921&lt;='Intersection Mileposts'!$G$8),"Y",IF(AND(H921&gt;='Intersection Mileposts'!$F$9,H921&lt;='Intersection Mileposts'!$G$9),"Y",IF(AND(H921&gt;='Intersection Mileposts'!$F$10,H921&lt;='Intersection Mileposts'!$G$10),"Y",IF(AND(H921&gt;='Intersection Mileposts'!$F$11,H921&lt;='Intersection Mileposts'!$G$11),"Y",IF(AND(H921&gt;='Intersection Mileposts'!$F$12,H921&lt;='Intersection Mileposts'!$G$12),"Y",IF(AND(H921&gt;='Intersection Mileposts'!$F$13,H921&lt;='Intersection Mileposts'!$G$13),"Y",IF(AND(H921&gt;='Intersection Mileposts'!$F$14,H921&lt;='Intersection Mileposts'!$G$14),"Y",IF(AND(H921&gt;='Intersection Mileposts'!$F$15,H921&lt;='Intersection Mileposts'!$G$15),"Y",IF(AND(H921&gt;='Intersection Mileposts'!$F$16,H921&lt;='Intersection Mileposts'!$G$16),"Y",IF(AND(H921&gt;='Intersection Mileposts'!$F$17,H921&lt;='Intersection Mileposts'!$G$17),"Y",IF(AND(H921&gt;='Intersection Mileposts'!$F$18,H921&lt;='Intersection Mileposts'!$G$18),"Y",IF(AND(H921&gt;='Intersection Mileposts'!$F$19,H921&lt;='Intersection Mileposts'!$G$19),"Y",IF(AND(H921&gt;='Intersection Mileposts'!$F$20,H921&lt;='Intersection Mileposts'!$G$20),"Y",IF(AND(H921&gt;='Intersection Mileposts'!$F$21,H921&lt;='Intersection Mileposts'!$G$21),"Y",IF(AND(H921&gt;='Intersection Mileposts'!$F$22,H921&lt;='Intersection Mileposts'!$G$22),"Y",IF(AND(H921&gt;='Intersection Mileposts'!$F$23,H921&lt;='Intersection Mileposts'!$G$23),"Y",IF(AND(H921&gt;='Intersection Mileposts'!$F$24,H921&lt;='Intersection Mileposts'!$G$24),"Y",IF(AND(H921&gt;='Intersection Mileposts'!$F$25,H921&lt;='Intersection Mileposts'!$G$25),"Y",IF(AND(H921&gt;='Intersection Mileposts'!$F$26,H921&lt;='Intersection Mileposts'!$G$26),"Y",IF(AND(H921&gt;='Intersection Mileposts'!$F$27,H921&lt;='Intersection Mileposts'!$G$27),"Y",IF(AND(H921&gt;='Intersection Mileposts'!$F$28,H921&lt;='Intersection Mileposts'!$G$28),"Y",IF(AND(H921&gt;='Intersection Mileposts'!$F$29,H921&lt;='Intersection Mileposts'!$G$29),"Y", IF(AND(H921&gt;='Intersection Mileposts'!$F$30,H921&lt;='Intersection Mileposts'!$G$30),"Y",IF(AND(H921&gt;='Intersection Mileposts'!$F$31,H921&lt;='Intersection Mileposts'!$G$31),"Y",IF(AND(H921&gt;='Intersection Mileposts'!$F$32,H921&lt;='Intersection Mileposts'!$G$32),"Y",IF(AND(H921&gt;='Intersection Mileposts'!$F$33,H921&lt;='Intersection Mileposts'!$G$33),"Y",IF(AND(H921&gt;='Intersection Mileposts'!$F$34,H921&lt;='Intersection Mileposts'!$G$34),"Y",IF(AND(H921&gt;='Intersection Mileposts'!$F$35,H921&lt;='Intersection Mileposts'!$G$35),"Y",IF(AND(H921&gt;='Intersection Mileposts'!$F$36,H921&lt;='Intersection Mileposts'!$G$36),"Y",IF(AND(H921&gt;='Intersection Mileposts'!$F$37,H921&lt;='Intersection Mileposts'!$G$37),"Y",IF(AND(H921&gt;='Intersection Mileposts'!$F$38,H921&lt;='Intersection Mileposts'!$G$38),"Y",IF(AND(H921&gt;='Intersection Mileposts'!$F$39,H921&lt;='Intersection Mileposts'!$G$39),"Y","N"))))))))))))))))))))))))))))))))))))</f>
        <v/>
      </c>
    </row>
    <row r="922" spans="1:46" x14ac:dyDescent="0.35">
      <c r="A922" s="271"/>
      <c r="B922" s="269"/>
      <c r="C922" s="270"/>
      <c r="D922" s="270"/>
      <c r="E922" s="270"/>
      <c r="F922" s="270"/>
      <c r="G922" s="272"/>
      <c r="H922" s="273"/>
      <c r="I922" s="271"/>
      <c r="J922" s="268"/>
      <c r="K922" s="268"/>
      <c r="L922" s="274"/>
      <c r="M922" s="275"/>
      <c r="N922" s="276"/>
      <c r="P922" s="291" t="str">
        <f>IF(R922 = "", "", COUNT($R$4:R922))</f>
        <v/>
      </c>
      <c r="Q922" s="291" t="str">
        <f t="shared" si="113"/>
        <v/>
      </c>
      <c r="R922" s="292" t="str">
        <f t="shared" si="114"/>
        <v/>
      </c>
      <c r="S922" s="293" t="str">
        <f t="shared" si="116"/>
        <v/>
      </c>
      <c r="T922" s="294" t="str">
        <f t="shared" si="117"/>
        <v/>
      </c>
      <c r="U922" s="295" t="str">
        <f t="shared" si="118"/>
        <v/>
      </c>
      <c r="V922" s="296" t="str">
        <f t="shared" si="119"/>
        <v/>
      </c>
      <c r="W922" s="8"/>
      <c r="AR922" s="2" t="str">
        <f t="shared" si="120"/>
        <v/>
      </c>
      <c r="AS922" s="2" t="str">
        <f t="shared" si="115"/>
        <v/>
      </c>
      <c r="AT922" s="2" t="str">
        <f>IF(AR922="","",IF(AND(H922&gt;='Intersection Mileposts'!$F$5,H922&lt;='Intersection Mileposts'!$G$5),"Y",IF(AND(H922&gt;='Intersection Mileposts'!$F$6,H922&lt;='Intersection Mileposts'!$G$6),"Y",IF(AND(H922&gt;='Intersection Mileposts'!$F$7,H922&lt;='Intersection Mileposts'!$G$7),"Y",IF(AND(H922&gt;='Intersection Mileposts'!$F$8,H922&lt;='Intersection Mileposts'!$G$8),"Y",IF(AND(H922&gt;='Intersection Mileposts'!$F$9,H922&lt;='Intersection Mileposts'!$G$9),"Y",IF(AND(H922&gt;='Intersection Mileposts'!$F$10,H922&lt;='Intersection Mileposts'!$G$10),"Y",IF(AND(H922&gt;='Intersection Mileposts'!$F$11,H922&lt;='Intersection Mileposts'!$G$11),"Y",IF(AND(H922&gt;='Intersection Mileposts'!$F$12,H922&lt;='Intersection Mileposts'!$G$12),"Y",IF(AND(H922&gt;='Intersection Mileposts'!$F$13,H922&lt;='Intersection Mileposts'!$G$13),"Y",IF(AND(H922&gt;='Intersection Mileposts'!$F$14,H922&lt;='Intersection Mileposts'!$G$14),"Y",IF(AND(H922&gt;='Intersection Mileposts'!$F$15,H922&lt;='Intersection Mileposts'!$G$15),"Y",IF(AND(H922&gt;='Intersection Mileposts'!$F$16,H922&lt;='Intersection Mileposts'!$G$16),"Y",IF(AND(H922&gt;='Intersection Mileposts'!$F$17,H922&lt;='Intersection Mileposts'!$G$17),"Y",IF(AND(H922&gt;='Intersection Mileposts'!$F$18,H922&lt;='Intersection Mileposts'!$G$18),"Y",IF(AND(H922&gt;='Intersection Mileposts'!$F$19,H922&lt;='Intersection Mileposts'!$G$19),"Y",IF(AND(H922&gt;='Intersection Mileposts'!$F$20,H922&lt;='Intersection Mileposts'!$G$20),"Y",IF(AND(H922&gt;='Intersection Mileposts'!$F$21,H922&lt;='Intersection Mileposts'!$G$21),"Y",IF(AND(H922&gt;='Intersection Mileposts'!$F$22,H922&lt;='Intersection Mileposts'!$G$22),"Y",IF(AND(H922&gt;='Intersection Mileposts'!$F$23,H922&lt;='Intersection Mileposts'!$G$23),"Y",IF(AND(H922&gt;='Intersection Mileposts'!$F$24,H922&lt;='Intersection Mileposts'!$G$24),"Y",IF(AND(H922&gt;='Intersection Mileposts'!$F$25,H922&lt;='Intersection Mileposts'!$G$25),"Y",IF(AND(H922&gt;='Intersection Mileposts'!$F$26,H922&lt;='Intersection Mileposts'!$G$26),"Y",IF(AND(H922&gt;='Intersection Mileposts'!$F$27,H922&lt;='Intersection Mileposts'!$G$27),"Y",IF(AND(H922&gt;='Intersection Mileposts'!$F$28,H922&lt;='Intersection Mileposts'!$G$28),"Y",IF(AND(H922&gt;='Intersection Mileposts'!$F$29,H922&lt;='Intersection Mileposts'!$G$29),"Y", IF(AND(H922&gt;='Intersection Mileposts'!$F$30,H922&lt;='Intersection Mileposts'!$G$30),"Y",IF(AND(H922&gt;='Intersection Mileposts'!$F$31,H922&lt;='Intersection Mileposts'!$G$31),"Y",IF(AND(H922&gt;='Intersection Mileposts'!$F$32,H922&lt;='Intersection Mileposts'!$G$32),"Y",IF(AND(H922&gt;='Intersection Mileposts'!$F$33,H922&lt;='Intersection Mileposts'!$G$33),"Y",IF(AND(H922&gt;='Intersection Mileposts'!$F$34,H922&lt;='Intersection Mileposts'!$G$34),"Y",IF(AND(H922&gt;='Intersection Mileposts'!$F$35,H922&lt;='Intersection Mileposts'!$G$35),"Y",IF(AND(H922&gt;='Intersection Mileposts'!$F$36,H922&lt;='Intersection Mileposts'!$G$36),"Y",IF(AND(H922&gt;='Intersection Mileposts'!$F$37,H922&lt;='Intersection Mileposts'!$G$37),"Y",IF(AND(H922&gt;='Intersection Mileposts'!$F$38,H922&lt;='Intersection Mileposts'!$G$38),"Y",IF(AND(H922&gt;='Intersection Mileposts'!$F$39,H922&lt;='Intersection Mileposts'!$G$39),"Y","N"))))))))))))))))))))))))))))))))))))</f>
        <v/>
      </c>
    </row>
    <row r="923" spans="1:46" x14ac:dyDescent="0.35">
      <c r="A923" s="271"/>
      <c r="B923" s="269"/>
      <c r="C923" s="270"/>
      <c r="D923" s="270"/>
      <c r="E923" s="270"/>
      <c r="F923" s="270"/>
      <c r="G923" s="272"/>
      <c r="H923" s="273"/>
      <c r="I923" s="271"/>
      <c r="J923" s="268"/>
      <c r="K923" s="268"/>
      <c r="L923" s="274"/>
      <c r="M923" s="275"/>
      <c r="N923" s="276"/>
      <c r="P923" s="291" t="str">
        <f>IF(R923 = "", "", COUNT($R$4:R923))</f>
        <v/>
      </c>
      <c r="Q923" s="291" t="str">
        <f t="shared" si="113"/>
        <v/>
      </c>
      <c r="R923" s="292" t="str">
        <f t="shared" si="114"/>
        <v/>
      </c>
      <c r="S923" s="293" t="str">
        <f t="shared" si="116"/>
        <v/>
      </c>
      <c r="T923" s="294" t="str">
        <f t="shared" si="117"/>
        <v/>
      </c>
      <c r="U923" s="295" t="str">
        <f t="shared" si="118"/>
        <v/>
      </c>
      <c r="V923" s="296" t="str">
        <f t="shared" si="119"/>
        <v/>
      </c>
      <c r="W923" s="8"/>
      <c r="AR923" s="2" t="str">
        <f t="shared" si="120"/>
        <v/>
      </c>
      <c r="AS923" s="2" t="str">
        <f t="shared" si="115"/>
        <v/>
      </c>
      <c r="AT923" s="2" t="str">
        <f>IF(AR923="","",IF(AND(H923&gt;='Intersection Mileposts'!$F$5,H923&lt;='Intersection Mileposts'!$G$5),"Y",IF(AND(H923&gt;='Intersection Mileposts'!$F$6,H923&lt;='Intersection Mileposts'!$G$6),"Y",IF(AND(H923&gt;='Intersection Mileposts'!$F$7,H923&lt;='Intersection Mileposts'!$G$7),"Y",IF(AND(H923&gt;='Intersection Mileposts'!$F$8,H923&lt;='Intersection Mileposts'!$G$8),"Y",IF(AND(H923&gt;='Intersection Mileposts'!$F$9,H923&lt;='Intersection Mileposts'!$G$9),"Y",IF(AND(H923&gt;='Intersection Mileposts'!$F$10,H923&lt;='Intersection Mileposts'!$G$10),"Y",IF(AND(H923&gt;='Intersection Mileposts'!$F$11,H923&lt;='Intersection Mileposts'!$G$11),"Y",IF(AND(H923&gt;='Intersection Mileposts'!$F$12,H923&lt;='Intersection Mileposts'!$G$12),"Y",IF(AND(H923&gt;='Intersection Mileposts'!$F$13,H923&lt;='Intersection Mileposts'!$G$13),"Y",IF(AND(H923&gt;='Intersection Mileposts'!$F$14,H923&lt;='Intersection Mileposts'!$G$14),"Y",IF(AND(H923&gt;='Intersection Mileposts'!$F$15,H923&lt;='Intersection Mileposts'!$G$15),"Y",IF(AND(H923&gt;='Intersection Mileposts'!$F$16,H923&lt;='Intersection Mileposts'!$G$16),"Y",IF(AND(H923&gt;='Intersection Mileposts'!$F$17,H923&lt;='Intersection Mileposts'!$G$17),"Y",IF(AND(H923&gt;='Intersection Mileposts'!$F$18,H923&lt;='Intersection Mileposts'!$G$18),"Y",IF(AND(H923&gt;='Intersection Mileposts'!$F$19,H923&lt;='Intersection Mileposts'!$G$19),"Y",IF(AND(H923&gt;='Intersection Mileposts'!$F$20,H923&lt;='Intersection Mileposts'!$G$20),"Y",IF(AND(H923&gt;='Intersection Mileposts'!$F$21,H923&lt;='Intersection Mileposts'!$G$21),"Y",IF(AND(H923&gt;='Intersection Mileposts'!$F$22,H923&lt;='Intersection Mileposts'!$G$22),"Y",IF(AND(H923&gt;='Intersection Mileposts'!$F$23,H923&lt;='Intersection Mileposts'!$G$23),"Y",IF(AND(H923&gt;='Intersection Mileposts'!$F$24,H923&lt;='Intersection Mileposts'!$G$24),"Y",IF(AND(H923&gt;='Intersection Mileposts'!$F$25,H923&lt;='Intersection Mileposts'!$G$25),"Y",IF(AND(H923&gt;='Intersection Mileposts'!$F$26,H923&lt;='Intersection Mileposts'!$G$26),"Y",IF(AND(H923&gt;='Intersection Mileposts'!$F$27,H923&lt;='Intersection Mileposts'!$G$27),"Y",IF(AND(H923&gt;='Intersection Mileposts'!$F$28,H923&lt;='Intersection Mileposts'!$G$28),"Y",IF(AND(H923&gt;='Intersection Mileposts'!$F$29,H923&lt;='Intersection Mileposts'!$G$29),"Y", IF(AND(H923&gt;='Intersection Mileposts'!$F$30,H923&lt;='Intersection Mileposts'!$G$30),"Y",IF(AND(H923&gt;='Intersection Mileposts'!$F$31,H923&lt;='Intersection Mileposts'!$G$31),"Y",IF(AND(H923&gt;='Intersection Mileposts'!$F$32,H923&lt;='Intersection Mileposts'!$G$32),"Y",IF(AND(H923&gt;='Intersection Mileposts'!$F$33,H923&lt;='Intersection Mileposts'!$G$33),"Y",IF(AND(H923&gt;='Intersection Mileposts'!$F$34,H923&lt;='Intersection Mileposts'!$G$34),"Y",IF(AND(H923&gt;='Intersection Mileposts'!$F$35,H923&lt;='Intersection Mileposts'!$G$35),"Y",IF(AND(H923&gt;='Intersection Mileposts'!$F$36,H923&lt;='Intersection Mileposts'!$G$36),"Y",IF(AND(H923&gt;='Intersection Mileposts'!$F$37,H923&lt;='Intersection Mileposts'!$G$37),"Y",IF(AND(H923&gt;='Intersection Mileposts'!$F$38,H923&lt;='Intersection Mileposts'!$G$38),"Y",IF(AND(H923&gt;='Intersection Mileposts'!$F$39,H923&lt;='Intersection Mileposts'!$G$39),"Y","N"))))))))))))))))))))))))))))))))))))</f>
        <v/>
      </c>
    </row>
    <row r="924" spans="1:46" x14ac:dyDescent="0.35">
      <c r="A924" s="271"/>
      <c r="B924" s="269"/>
      <c r="C924" s="270"/>
      <c r="D924" s="270"/>
      <c r="E924" s="270"/>
      <c r="F924" s="270"/>
      <c r="G924" s="272"/>
      <c r="H924" s="273"/>
      <c r="I924" s="271"/>
      <c r="J924" s="268"/>
      <c r="K924" s="268"/>
      <c r="L924" s="274"/>
      <c r="M924" s="275"/>
      <c r="N924" s="276"/>
      <c r="P924" s="291" t="str">
        <f>IF(R924 = "", "", COUNT($R$4:R924))</f>
        <v/>
      </c>
      <c r="Q924" s="291" t="str">
        <f t="shared" si="113"/>
        <v/>
      </c>
      <c r="R924" s="292" t="str">
        <f t="shared" si="114"/>
        <v/>
      </c>
      <c r="S924" s="293" t="str">
        <f t="shared" si="116"/>
        <v/>
      </c>
      <c r="T924" s="294" t="str">
        <f t="shared" si="117"/>
        <v/>
      </c>
      <c r="U924" s="295" t="str">
        <f t="shared" si="118"/>
        <v/>
      </c>
      <c r="V924" s="296" t="str">
        <f t="shared" si="119"/>
        <v/>
      </c>
      <c r="W924" s="8"/>
      <c r="AR924" s="2" t="str">
        <f t="shared" si="120"/>
        <v/>
      </c>
      <c r="AS924" s="2" t="str">
        <f t="shared" si="115"/>
        <v/>
      </c>
      <c r="AT924" s="2" t="str">
        <f>IF(AR924="","",IF(AND(H924&gt;='Intersection Mileposts'!$F$5,H924&lt;='Intersection Mileposts'!$G$5),"Y",IF(AND(H924&gt;='Intersection Mileposts'!$F$6,H924&lt;='Intersection Mileposts'!$G$6),"Y",IF(AND(H924&gt;='Intersection Mileposts'!$F$7,H924&lt;='Intersection Mileposts'!$G$7),"Y",IF(AND(H924&gt;='Intersection Mileposts'!$F$8,H924&lt;='Intersection Mileposts'!$G$8),"Y",IF(AND(H924&gt;='Intersection Mileposts'!$F$9,H924&lt;='Intersection Mileposts'!$G$9),"Y",IF(AND(H924&gt;='Intersection Mileposts'!$F$10,H924&lt;='Intersection Mileposts'!$G$10),"Y",IF(AND(H924&gt;='Intersection Mileposts'!$F$11,H924&lt;='Intersection Mileposts'!$G$11),"Y",IF(AND(H924&gt;='Intersection Mileposts'!$F$12,H924&lt;='Intersection Mileposts'!$G$12),"Y",IF(AND(H924&gt;='Intersection Mileposts'!$F$13,H924&lt;='Intersection Mileposts'!$G$13),"Y",IF(AND(H924&gt;='Intersection Mileposts'!$F$14,H924&lt;='Intersection Mileposts'!$G$14),"Y",IF(AND(H924&gt;='Intersection Mileposts'!$F$15,H924&lt;='Intersection Mileposts'!$G$15),"Y",IF(AND(H924&gt;='Intersection Mileposts'!$F$16,H924&lt;='Intersection Mileposts'!$G$16),"Y",IF(AND(H924&gt;='Intersection Mileposts'!$F$17,H924&lt;='Intersection Mileposts'!$G$17),"Y",IF(AND(H924&gt;='Intersection Mileposts'!$F$18,H924&lt;='Intersection Mileposts'!$G$18),"Y",IF(AND(H924&gt;='Intersection Mileposts'!$F$19,H924&lt;='Intersection Mileposts'!$G$19),"Y",IF(AND(H924&gt;='Intersection Mileposts'!$F$20,H924&lt;='Intersection Mileposts'!$G$20),"Y",IF(AND(H924&gt;='Intersection Mileposts'!$F$21,H924&lt;='Intersection Mileposts'!$G$21),"Y",IF(AND(H924&gt;='Intersection Mileposts'!$F$22,H924&lt;='Intersection Mileposts'!$G$22),"Y",IF(AND(H924&gt;='Intersection Mileposts'!$F$23,H924&lt;='Intersection Mileposts'!$G$23),"Y",IF(AND(H924&gt;='Intersection Mileposts'!$F$24,H924&lt;='Intersection Mileposts'!$G$24),"Y",IF(AND(H924&gt;='Intersection Mileposts'!$F$25,H924&lt;='Intersection Mileposts'!$G$25),"Y",IF(AND(H924&gt;='Intersection Mileposts'!$F$26,H924&lt;='Intersection Mileposts'!$G$26),"Y",IF(AND(H924&gt;='Intersection Mileposts'!$F$27,H924&lt;='Intersection Mileposts'!$G$27),"Y",IF(AND(H924&gt;='Intersection Mileposts'!$F$28,H924&lt;='Intersection Mileposts'!$G$28),"Y",IF(AND(H924&gt;='Intersection Mileposts'!$F$29,H924&lt;='Intersection Mileposts'!$G$29),"Y", IF(AND(H924&gt;='Intersection Mileposts'!$F$30,H924&lt;='Intersection Mileposts'!$G$30),"Y",IF(AND(H924&gt;='Intersection Mileposts'!$F$31,H924&lt;='Intersection Mileposts'!$G$31),"Y",IF(AND(H924&gt;='Intersection Mileposts'!$F$32,H924&lt;='Intersection Mileposts'!$G$32),"Y",IF(AND(H924&gt;='Intersection Mileposts'!$F$33,H924&lt;='Intersection Mileposts'!$G$33),"Y",IF(AND(H924&gt;='Intersection Mileposts'!$F$34,H924&lt;='Intersection Mileposts'!$G$34),"Y",IF(AND(H924&gt;='Intersection Mileposts'!$F$35,H924&lt;='Intersection Mileposts'!$G$35),"Y",IF(AND(H924&gt;='Intersection Mileposts'!$F$36,H924&lt;='Intersection Mileposts'!$G$36),"Y",IF(AND(H924&gt;='Intersection Mileposts'!$F$37,H924&lt;='Intersection Mileposts'!$G$37),"Y",IF(AND(H924&gt;='Intersection Mileposts'!$F$38,H924&lt;='Intersection Mileposts'!$G$38),"Y",IF(AND(H924&gt;='Intersection Mileposts'!$F$39,H924&lt;='Intersection Mileposts'!$G$39),"Y","N"))))))))))))))))))))))))))))))))))))</f>
        <v/>
      </c>
    </row>
    <row r="925" spans="1:46" x14ac:dyDescent="0.35">
      <c r="A925" s="271"/>
      <c r="B925" s="269"/>
      <c r="C925" s="270"/>
      <c r="D925" s="270"/>
      <c r="E925" s="270"/>
      <c r="F925" s="270"/>
      <c r="G925" s="272"/>
      <c r="H925" s="273"/>
      <c r="I925" s="271"/>
      <c r="J925" s="268"/>
      <c r="K925" s="268"/>
      <c r="L925" s="274"/>
      <c r="M925" s="275"/>
      <c r="N925" s="276"/>
      <c r="P925" s="291" t="str">
        <f>IF(R925 = "", "", COUNT($R$4:R925))</f>
        <v/>
      </c>
      <c r="Q925" s="291" t="str">
        <f t="shared" si="113"/>
        <v/>
      </c>
      <c r="R925" s="292" t="str">
        <f t="shared" si="114"/>
        <v/>
      </c>
      <c r="S925" s="293" t="str">
        <f t="shared" si="116"/>
        <v/>
      </c>
      <c r="T925" s="294" t="str">
        <f t="shared" si="117"/>
        <v/>
      </c>
      <c r="U925" s="295" t="str">
        <f t="shared" si="118"/>
        <v/>
      </c>
      <c r="V925" s="296" t="str">
        <f t="shared" si="119"/>
        <v/>
      </c>
      <c r="W925" s="8"/>
      <c r="AR925" s="2" t="str">
        <f t="shared" si="120"/>
        <v/>
      </c>
      <c r="AS925" s="2" t="str">
        <f t="shared" si="115"/>
        <v/>
      </c>
      <c r="AT925" s="2" t="str">
        <f>IF(AR925="","",IF(AND(H925&gt;='Intersection Mileposts'!$F$5,H925&lt;='Intersection Mileposts'!$G$5),"Y",IF(AND(H925&gt;='Intersection Mileposts'!$F$6,H925&lt;='Intersection Mileposts'!$G$6),"Y",IF(AND(H925&gt;='Intersection Mileposts'!$F$7,H925&lt;='Intersection Mileposts'!$G$7),"Y",IF(AND(H925&gt;='Intersection Mileposts'!$F$8,H925&lt;='Intersection Mileposts'!$G$8),"Y",IF(AND(H925&gt;='Intersection Mileposts'!$F$9,H925&lt;='Intersection Mileposts'!$G$9),"Y",IF(AND(H925&gt;='Intersection Mileposts'!$F$10,H925&lt;='Intersection Mileposts'!$G$10),"Y",IF(AND(H925&gt;='Intersection Mileposts'!$F$11,H925&lt;='Intersection Mileposts'!$G$11),"Y",IF(AND(H925&gt;='Intersection Mileposts'!$F$12,H925&lt;='Intersection Mileposts'!$G$12),"Y",IF(AND(H925&gt;='Intersection Mileposts'!$F$13,H925&lt;='Intersection Mileposts'!$G$13),"Y",IF(AND(H925&gt;='Intersection Mileposts'!$F$14,H925&lt;='Intersection Mileposts'!$G$14),"Y",IF(AND(H925&gt;='Intersection Mileposts'!$F$15,H925&lt;='Intersection Mileposts'!$G$15),"Y",IF(AND(H925&gt;='Intersection Mileposts'!$F$16,H925&lt;='Intersection Mileposts'!$G$16),"Y",IF(AND(H925&gt;='Intersection Mileposts'!$F$17,H925&lt;='Intersection Mileposts'!$G$17),"Y",IF(AND(H925&gt;='Intersection Mileposts'!$F$18,H925&lt;='Intersection Mileposts'!$G$18),"Y",IF(AND(H925&gt;='Intersection Mileposts'!$F$19,H925&lt;='Intersection Mileposts'!$G$19),"Y",IF(AND(H925&gt;='Intersection Mileposts'!$F$20,H925&lt;='Intersection Mileposts'!$G$20),"Y",IF(AND(H925&gt;='Intersection Mileposts'!$F$21,H925&lt;='Intersection Mileposts'!$G$21),"Y",IF(AND(H925&gt;='Intersection Mileposts'!$F$22,H925&lt;='Intersection Mileposts'!$G$22),"Y",IF(AND(H925&gt;='Intersection Mileposts'!$F$23,H925&lt;='Intersection Mileposts'!$G$23),"Y",IF(AND(H925&gt;='Intersection Mileposts'!$F$24,H925&lt;='Intersection Mileposts'!$G$24),"Y",IF(AND(H925&gt;='Intersection Mileposts'!$F$25,H925&lt;='Intersection Mileposts'!$G$25),"Y",IF(AND(H925&gt;='Intersection Mileposts'!$F$26,H925&lt;='Intersection Mileposts'!$G$26),"Y",IF(AND(H925&gt;='Intersection Mileposts'!$F$27,H925&lt;='Intersection Mileposts'!$G$27),"Y",IF(AND(H925&gt;='Intersection Mileposts'!$F$28,H925&lt;='Intersection Mileposts'!$G$28),"Y",IF(AND(H925&gt;='Intersection Mileposts'!$F$29,H925&lt;='Intersection Mileposts'!$G$29),"Y", IF(AND(H925&gt;='Intersection Mileposts'!$F$30,H925&lt;='Intersection Mileposts'!$G$30),"Y",IF(AND(H925&gt;='Intersection Mileposts'!$F$31,H925&lt;='Intersection Mileposts'!$G$31),"Y",IF(AND(H925&gt;='Intersection Mileposts'!$F$32,H925&lt;='Intersection Mileposts'!$G$32),"Y",IF(AND(H925&gt;='Intersection Mileposts'!$F$33,H925&lt;='Intersection Mileposts'!$G$33),"Y",IF(AND(H925&gt;='Intersection Mileposts'!$F$34,H925&lt;='Intersection Mileposts'!$G$34),"Y",IF(AND(H925&gt;='Intersection Mileposts'!$F$35,H925&lt;='Intersection Mileposts'!$G$35),"Y",IF(AND(H925&gt;='Intersection Mileposts'!$F$36,H925&lt;='Intersection Mileposts'!$G$36),"Y",IF(AND(H925&gt;='Intersection Mileposts'!$F$37,H925&lt;='Intersection Mileposts'!$G$37),"Y",IF(AND(H925&gt;='Intersection Mileposts'!$F$38,H925&lt;='Intersection Mileposts'!$G$38),"Y",IF(AND(H925&gt;='Intersection Mileposts'!$F$39,H925&lt;='Intersection Mileposts'!$G$39),"Y","N"))))))))))))))))))))))))))))))))))))</f>
        <v/>
      </c>
    </row>
    <row r="926" spans="1:46" x14ac:dyDescent="0.35">
      <c r="A926" s="271"/>
      <c r="B926" s="269"/>
      <c r="C926" s="270"/>
      <c r="D926" s="270"/>
      <c r="E926" s="270"/>
      <c r="F926" s="270"/>
      <c r="G926" s="272"/>
      <c r="H926" s="273"/>
      <c r="I926" s="271"/>
      <c r="J926" s="268"/>
      <c r="K926" s="268"/>
      <c r="L926" s="274"/>
      <c r="M926" s="275"/>
      <c r="N926" s="276"/>
      <c r="P926" s="291" t="str">
        <f>IF(R926 = "", "", COUNT($R$4:R926))</f>
        <v/>
      </c>
      <c r="Q926" s="291" t="str">
        <f t="shared" si="113"/>
        <v/>
      </c>
      <c r="R926" s="292" t="str">
        <f t="shared" si="114"/>
        <v/>
      </c>
      <c r="S926" s="293" t="str">
        <f t="shared" si="116"/>
        <v/>
      </c>
      <c r="T926" s="294" t="str">
        <f t="shared" si="117"/>
        <v/>
      </c>
      <c r="U926" s="295" t="str">
        <f t="shared" si="118"/>
        <v/>
      </c>
      <c r="V926" s="296" t="str">
        <f t="shared" si="119"/>
        <v/>
      </c>
      <c r="W926" s="8"/>
      <c r="AR926" s="2" t="str">
        <f t="shared" si="120"/>
        <v/>
      </c>
      <c r="AS926" s="2" t="str">
        <f t="shared" si="115"/>
        <v/>
      </c>
      <c r="AT926" s="2" t="str">
        <f>IF(AR926="","",IF(AND(H926&gt;='Intersection Mileposts'!$F$5,H926&lt;='Intersection Mileposts'!$G$5),"Y",IF(AND(H926&gt;='Intersection Mileposts'!$F$6,H926&lt;='Intersection Mileposts'!$G$6),"Y",IF(AND(H926&gt;='Intersection Mileposts'!$F$7,H926&lt;='Intersection Mileposts'!$G$7),"Y",IF(AND(H926&gt;='Intersection Mileposts'!$F$8,H926&lt;='Intersection Mileposts'!$G$8),"Y",IF(AND(H926&gt;='Intersection Mileposts'!$F$9,H926&lt;='Intersection Mileposts'!$G$9),"Y",IF(AND(H926&gt;='Intersection Mileposts'!$F$10,H926&lt;='Intersection Mileposts'!$G$10),"Y",IF(AND(H926&gt;='Intersection Mileposts'!$F$11,H926&lt;='Intersection Mileposts'!$G$11),"Y",IF(AND(H926&gt;='Intersection Mileposts'!$F$12,H926&lt;='Intersection Mileposts'!$G$12),"Y",IF(AND(H926&gt;='Intersection Mileposts'!$F$13,H926&lt;='Intersection Mileposts'!$G$13),"Y",IF(AND(H926&gt;='Intersection Mileposts'!$F$14,H926&lt;='Intersection Mileposts'!$G$14),"Y",IF(AND(H926&gt;='Intersection Mileposts'!$F$15,H926&lt;='Intersection Mileposts'!$G$15),"Y",IF(AND(H926&gt;='Intersection Mileposts'!$F$16,H926&lt;='Intersection Mileposts'!$G$16),"Y",IF(AND(H926&gt;='Intersection Mileposts'!$F$17,H926&lt;='Intersection Mileposts'!$G$17),"Y",IF(AND(H926&gt;='Intersection Mileposts'!$F$18,H926&lt;='Intersection Mileposts'!$G$18),"Y",IF(AND(H926&gt;='Intersection Mileposts'!$F$19,H926&lt;='Intersection Mileposts'!$G$19),"Y",IF(AND(H926&gt;='Intersection Mileposts'!$F$20,H926&lt;='Intersection Mileposts'!$G$20),"Y",IF(AND(H926&gt;='Intersection Mileposts'!$F$21,H926&lt;='Intersection Mileposts'!$G$21),"Y",IF(AND(H926&gt;='Intersection Mileposts'!$F$22,H926&lt;='Intersection Mileposts'!$G$22),"Y",IF(AND(H926&gt;='Intersection Mileposts'!$F$23,H926&lt;='Intersection Mileposts'!$G$23),"Y",IF(AND(H926&gt;='Intersection Mileposts'!$F$24,H926&lt;='Intersection Mileposts'!$G$24),"Y",IF(AND(H926&gt;='Intersection Mileposts'!$F$25,H926&lt;='Intersection Mileposts'!$G$25),"Y",IF(AND(H926&gt;='Intersection Mileposts'!$F$26,H926&lt;='Intersection Mileposts'!$G$26),"Y",IF(AND(H926&gt;='Intersection Mileposts'!$F$27,H926&lt;='Intersection Mileposts'!$G$27),"Y",IF(AND(H926&gt;='Intersection Mileposts'!$F$28,H926&lt;='Intersection Mileposts'!$G$28),"Y",IF(AND(H926&gt;='Intersection Mileposts'!$F$29,H926&lt;='Intersection Mileposts'!$G$29),"Y", IF(AND(H926&gt;='Intersection Mileposts'!$F$30,H926&lt;='Intersection Mileposts'!$G$30),"Y",IF(AND(H926&gt;='Intersection Mileposts'!$F$31,H926&lt;='Intersection Mileposts'!$G$31),"Y",IF(AND(H926&gt;='Intersection Mileposts'!$F$32,H926&lt;='Intersection Mileposts'!$G$32),"Y",IF(AND(H926&gt;='Intersection Mileposts'!$F$33,H926&lt;='Intersection Mileposts'!$G$33),"Y",IF(AND(H926&gt;='Intersection Mileposts'!$F$34,H926&lt;='Intersection Mileposts'!$G$34),"Y",IF(AND(H926&gt;='Intersection Mileposts'!$F$35,H926&lt;='Intersection Mileposts'!$G$35),"Y",IF(AND(H926&gt;='Intersection Mileposts'!$F$36,H926&lt;='Intersection Mileposts'!$G$36),"Y",IF(AND(H926&gt;='Intersection Mileposts'!$F$37,H926&lt;='Intersection Mileposts'!$G$37),"Y",IF(AND(H926&gt;='Intersection Mileposts'!$F$38,H926&lt;='Intersection Mileposts'!$G$38),"Y",IF(AND(H926&gt;='Intersection Mileposts'!$F$39,H926&lt;='Intersection Mileposts'!$G$39),"Y","N"))))))))))))))))))))))))))))))))))))</f>
        <v/>
      </c>
    </row>
    <row r="927" spans="1:46" x14ac:dyDescent="0.35">
      <c r="A927" s="271"/>
      <c r="B927" s="269"/>
      <c r="C927" s="270"/>
      <c r="D927" s="270"/>
      <c r="E927" s="270"/>
      <c r="F927" s="270"/>
      <c r="G927" s="272"/>
      <c r="H927" s="273"/>
      <c r="I927" s="271"/>
      <c r="J927" s="268"/>
      <c r="K927" s="268"/>
      <c r="L927" s="274"/>
      <c r="M927" s="275"/>
      <c r="N927" s="276"/>
      <c r="P927" s="291" t="str">
        <f>IF(R927 = "", "", COUNT($R$4:R927))</f>
        <v/>
      </c>
      <c r="Q927" s="291" t="str">
        <f t="shared" si="113"/>
        <v/>
      </c>
      <c r="R927" s="292" t="str">
        <f t="shared" si="114"/>
        <v/>
      </c>
      <c r="S927" s="293" t="str">
        <f t="shared" si="116"/>
        <v/>
      </c>
      <c r="T927" s="294" t="str">
        <f t="shared" si="117"/>
        <v/>
      </c>
      <c r="U927" s="295" t="str">
        <f t="shared" si="118"/>
        <v/>
      </c>
      <c r="V927" s="296" t="str">
        <f t="shared" si="119"/>
        <v/>
      </c>
      <c r="W927" s="8"/>
      <c r="AR927" s="2" t="str">
        <f t="shared" si="120"/>
        <v/>
      </c>
      <c r="AS927" s="2" t="str">
        <f t="shared" si="115"/>
        <v/>
      </c>
      <c r="AT927" s="2" t="str">
        <f>IF(AR927="","",IF(AND(H927&gt;='Intersection Mileposts'!$F$5,H927&lt;='Intersection Mileposts'!$G$5),"Y",IF(AND(H927&gt;='Intersection Mileposts'!$F$6,H927&lt;='Intersection Mileposts'!$G$6),"Y",IF(AND(H927&gt;='Intersection Mileposts'!$F$7,H927&lt;='Intersection Mileposts'!$G$7),"Y",IF(AND(H927&gt;='Intersection Mileposts'!$F$8,H927&lt;='Intersection Mileposts'!$G$8),"Y",IF(AND(H927&gt;='Intersection Mileposts'!$F$9,H927&lt;='Intersection Mileposts'!$G$9),"Y",IF(AND(H927&gt;='Intersection Mileposts'!$F$10,H927&lt;='Intersection Mileposts'!$G$10),"Y",IF(AND(H927&gt;='Intersection Mileposts'!$F$11,H927&lt;='Intersection Mileposts'!$G$11),"Y",IF(AND(H927&gt;='Intersection Mileposts'!$F$12,H927&lt;='Intersection Mileposts'!$G$12),"Y",IF(AND(H927&gt;='Intersection Mileposts'!$F$13,H927&lt;='Intersection Mileposts'!$G$13),"Y",IF(AND(H927&gt;='Intersection Mileposts'!$F$14,H927&lt;='Intersection Mileposts'!$G$14),"Y",IF(AND(H927&gt;='Intersection Mileposts'!$F$15,H927&lt;='Intersection Mileposts'!$G$15),"Y",IF(AND(H927&gt;='Intersection Mileposts'!$F$16,H927&lt;='Intersection Mileposts'!$G$16),"Y",IF(AND(H927&gt;='Intersection Mileposts'!$F$17,H927&lt;='Intersection Mileposts'!$G$17),"Y",IF(AND(H927&gt;='Intersection Mileposts'!$F$18,H927&lt;='Intersection Mileposts'!$G$18),"Y",IF(AND(H927&gt;='Intersection Mileposts'!$F$19,H927&lt;='Intersection Mileposts'!$G$19),"Y",IF(AND(H927&gt;='Intersection Mileposts'!$F$20,H927&lt;='Intersection Mileposts'!$G$20),"Y",IF(AND(H927&gt;='Intersection Mileposts'!$F$21,H927&lt;='Intersection Mileposts'!$G$21),"Y",IF(AND(H927&gt;='Intersection Mileposts'!$F$22,H927&lt;='Intersection Mileposts'!$G$22),"Y",IF(AND(H927&gt;='Intersection Mileposts'!$F$23,H927&lt;='Intersection Mileposts'!$G$23),"Y",IF(AND(H927&gt;='Intersection Mileposts'!$F$24,H927&lt;='Intersection Mileposts'!$G$24),"Y",IF(AND(H927&gt;='Intersection Mileposts'!$F$25,H927&lt;='Intersection Mileposts'!$G$25),"Y",IF(AND(H927&gt;='Intersection Mileposts'!$F$26,H927&lt;='Intersection Mileposts'!$G$26),"Y",IF(AND(H927&gt;='Intersection Mileposts'!$F$27,H927&lt;='Intersection Mileposts'!$G$27),"Y",IF(AND(H927&gt;='Intersection Mileposts'!$F$28,H927&lt;='Intersection Mileposts'!$G$28),"Y",IF(AND(H927&gt;='Intersection Mileposts'!$F$29,H927&lt;='Intersection Mileposts'!$G$29),"Y", IF(AND(H927&gt;='Intersection Mileposts'!$F$30,H927&lt;='Intersection Mileposts'!$G$30),"Y",IF(AND(H927&gt;='Intersection Mileposts'!$F$31,H927&lt;='Intersection Mileposts'!$G$31),"Y",IF(AND(H927&gt;='Intersection Mileposts'!$F$32,H927&lt;='Intersection Mileposts'!$G$32),"Y",IF(AND(H927&gt;='Intersection Mileposts'!$F$33,H927&lt;='Intersection Mileposts'!$G$33),"Y",IF(AND(H927&gt;='Intersection Mileposts'!$F$34,H927&lt;='Intersection Mileposts'!$G$34),"Y",IF(AND(H927&gt;='Intersection Mileposts'!$F$35,H927&lt;='Intersection Mileposts'!$G$35),"Y",IF(AND(H927&gt;='Intersection Mileposts'!$F$36,H927&lt;='Intersection Mileposts'!$G$36),"Y",IF(AND(H927&gt;='Intersection Mileposts'!$F$37,H927&lt;='Intersection Mileposts'!$G$37),"Y",IF(AND(H927&gt;='Intersection Mileposts'!$F$38,H927&lt;='Intersection Mileposts'!$G$38),"Y",IF(AND(H927&gt;='Intersection Mileposts'!$F$39,H927&lt;='Intersection Mileposts'!$G$39),"Y","N"))))))))))))))))))))))))))))))))))))</f>
        <v/>
      </c>
    </row>
    <row r="928" spans="1:46" x14ac:dyDescent="0.35">
      <c r="A928" s="271"/>
      <c r="B928" s="269"/>
      <c r="C928" s="270"/>
      <c r="D928" s="270"/>
      <c r="E928" s="270"/>
      <c r="F928" s="270"/>
      <c r="G928" s="272"/>
      <c r="H928" s="273"/>
      <c r="I928" s="271"/>
      <c r="J928" s="268"/>
      <c r="K928" s="268"/>
      <c r="L928" s="274"/>
      <c r="M928" s="275"/>
      <c r="N928" s="276"/>
      <c r="P928" s="291" t="str">
        <f>IF(R928 = "", "", COUNT($R$4:R928))</f>
        <v/>
      </c>
      <c r="Q928" s="291" t="str">
        <f t="shared" si="113"/>
        <v/>
      </c>
      <c r="R928" s="292" t="str">
        <f t="shared" si="114"/>
        <v/>
      </c>
      <c r="S928" s="293" t="str">
        <f t="shared" si="116"/>
        <v/>
      </c>
      <c r="T928" s="294" t="str">
        <f t="shared" si="117"/>
        <v/>
      </c>
      <c r="U928" s="295" t="str">
        <f t="shared" si="118"/>
        <v/>
      </c>
      <c r="V928" s="296" t="str">
        <f t="shared" si="119"/>
        <v/>
      </c>
      <c r="W928" s="8"/>
      <c r="AR928" s="2" t="str">
        <f t="shared" si="120"/>
        <v/>
      </c>
      <c r="AS928" s="2" t="str">
        <f t="shared" si="115"/>
        <v/>
      </c>
      <c r="AT928" s="2" t="str">
        <f>IF(AR928="","",IF(AND(H928&gt;='Intersection Mileposts'!$F$5,H928&lt;='Intersection Mileposts'!$G$5),"Y",IF(AND(H928&gt;='Intersection Mileposts'!$F$6,H928&lt;='Intersection Mileposts'!$G$6),"Y",IF(AND(H928&gt;='Intersection Mileposts'!$F$7,H928&lt;='Intersection Mileposts'!$G$7),"Y",IF(AND(H928&gt;='Intersection Mileposts'!$F$8,H928&lt;='Intersection Mileposts'!$G$8),"Y",IF(AND(H928&gt;='Intersection Mileposts'!$F$9,H928&lt;='Intersection Mileposts'!$G$9),"Y",IF(AND(H928&gt;='Intersection Mileposts'!$F$10,H928&lt;='Intersection Mileposts'!$G$10),"Y",IF(AND(H928&gt;='Intersection Mileposts'!$F$11,H928&lt;='Intersection Mileposts'!$G$11),"Y",IF(AND(H928&gt;='Intersection Mileposts'!$F$12,H928&lt;='Intersection Mileposts'!$G$12),"Y",IF(AND(H928&gt;='Intersection Mileposts'!$F$13,H928&lt;='Intersection Mileposts'!$G$13),"Y",IF(AND(H928&gt;='Intersection Mileposts'!$F$14,H928&lt;='Intersection Mileposts'!$G$14),"Y",IF(AND(H928&gt;='Intersection Mileposts'!$F$15,H928&lt;='Intersection Mileposts'!$G$15),"Y",IF(AND(H928&gt;='Intersection Mileposts'!$F$16,H928&lt;='Intersection Mileposts'!$G$16),"Y",IF(AND(H928&gt;='Intersection Mileposts'!$F$17,H928&lt;='Intersection Mileposts'!$G$17),"Y",IF(AND(H928&gt;='Intersection Mileposts'!$F$18,H928&lt;='Intersection Mileposts'!$G$18),"Y",IF(AND(H928&gt;='Intersection Mileposts'!$F$19,H928&lt;='Intersection Mileposts'!$G$19),"Y",IF(AND(H928&gt;='Intersection Mileposts'!$F$20,H928&lt;='Intersection Mileposts'!$G$20),"Y",IF(AND(H928&gt;='Intersection Mileposts'!$F$21,H928&lt;='Intersection Mileposts'!$G$21),"Y",IF(AND(H928&gt;='Intersection Mileposts'!$F$22,H928&lt;='Intersection Mileposts'!$G$22),"Y",IF(AND(H928&gt;='Intersection Mileposts'!$F$23,H928&lt;='Intersection Mileposts'!$G$23),"Y",IF(AND(H928&gt;='Intersection Mileposts'!$F$24,H928&lt;='Intersection Mileposts'!$G$24),"Y",IF(AND(H928&gt;='Intersection Mileposts'!$F$25,H928&lt;='Intersection Mileposts'!$G$25),"Y",IF(AND(H928&gt;='Intersection Mileposts'!$F$26,H928&lt;='Intersection Mileposts'!$G$26),"Y",IF(AND(H928&gt;='Intersection Mileposts'!$F$27,H928&lt;='Intersection Mileposts'!$G$27),"Y",IF(AND(H928&gt;='Intersection Mileposts'!$F$28,H928&lt;='Intersection Mileposts'!$G$28),"Y",IF(AND(H928&gt;='Intersection Mileposts'!$F$29,H928&lt;='Intersection Mileposts'!$G$29),"Y", IF(AND(H928&gt;='Intersection Mileposts'!$F$30,H928&lt;='Intersection Mileposts'!$G$30),"Y",IF(AND(H928&gt;='Intersection Mileposts'!$F$31,H928&lt;='Intersection Mileposts'!$G$31),"Y",IF(AND(H928&gt;='Intersection Mileposts'!$F$32,H928&lt;='Intersection Mileposts'!$G$32),"Y",IF(AND(H928&gt;='Intersection Mileposts'!$F$33,H928&lt;='Intersection Mileposts'!$G$33),"Y",IF(AND(H928&gt;='Intersection Mileposts'!$F$34,H928&lt;='Intersection Mileposts'!$G$34),"Y",IF(AND(H928&gt;='Intersection Mileposts'!$F$35,H928&lt;='Intersection Mileposts'!$G$35),"Y",IF(AND(H928&gt;='Intersection Mileposts'!$F$36,H928&lt;='Intersection Mileposts'!$G$36),"Y",IF(AND(H928&gt;='Intersection Mileposts'!$F$37,H928&lt;='Intersection Mileposts'!$G$37),"Y",IF(AND(H928&gt;='Intersection Mileposts'!$F$38,H928&lt;='Intersection Mileposts'!$G$38),"Y",IF(AND(H928&gt;='Intersection Mileposts'!$F$39,H928&lt;='Intersection Mileposts'!$G$39),"Y","N"))))))))))))))))))))))))))))))))))))</f>
        <v/>
      </c>
    </row>
    <row r="929" spans="1:46" x14ac:dyDescent="0.35">
      <c r="A929" s="271"/>
      <c r="B929" s="269"/>
      <c r="C929" s="270"/>
      <c r="D929" s="270"/>
      <c r="E929" s="270"/>
      <c r="F929" s="270"/>
      <c r="G929" s="272"/>
      <c r="H929" s="273"/>
      <c r="I929" s="271"/>
      <c r="J929" s="268"/>
      <c r="K929" s="268"/>
      <c r="L929" s="274"/>
      <c r="M929" s="275"/>
      <c r="N929" s="276"/>
      <c r="P929" s="291" t="str">
        <f>IF(R929 = "", "", COUNT($R$4:R929))</f>
        <v/>
      </c>
      <c r="Q929" s="291" t="str">
        <f t="shared" si="113"/>
        <v/>
      </c>
      <c r="R929" s="292" t="str">
        <f t="shared" si="114"/>
        <v/>
      </c>
      <c r="S929" s="293" t="str">
        <f t="shared" si="116"/>
        <v/>
      </c>
      <c r="T929" s="294" t="str">
        <f t="shared" si="117"/>
        <v/>
      </c>
      <c r="U929" s="295" t="str">
        <f t="shared" si="118"/>
        <v/>
      </c>
      <c r="V929" s="296" t="str">
        <f t="shared" si="119"/>
        <v/>
      </c>
      <c r="W929" s="8"/>
      <c r="AR929" s="2" t="str">
        <f t="shared" si="120"/>
        <v/>
      </c>
      <c r="AS929" s="2" t="str">
        <f t="shared" si="115"/>
        <v/>
      </c>
      <c r="AT929" s="2" t="str">
        <f>IF(AR929="","",IF(AND(H929&gt;='Intersection Mileposts'!$F$5,H929&lt;='Intersection Mileposts'!$G$5),"Y",IF(AND(H929&gt;='Intersection Mileposts'!$F$6,H929&lt;='Intersection Mileposts'!$G$6),"Y",IF(AND(H929&gt;='Intersection Mileposts'!$F$7,H929&lt;='Intersection Mileposts'!$G$7),"Y",IF(AND(H929&gt;='Intersection Mileposts'!$F$8,H929&lt;='Intersection Mileposts'!$G$8),"Y",IF(AND(H929&gt;='Intersection Mileposts'!$F$9,H929&lt;='Intersection Mileposts'!$G$9),"Y",IF(AND(H929&gt;='Intersection Mileposts'!$F$10,H929&lt;='Intersection Mileposts'!$G$10),"Y",IF(AND(H929&gt;='Intersection Mileposts'!$F$11,H929&lt;='Intersection Mileposts'!$G$11),"Y",IF(AND(H929&gt;='Intersection Mileposts'!$F$12,H929&lt;='Intersection Mileposts'!$G$12),"Y",IF(AND(H929&gt;='Intersection Mileposts'!$F$13,H929&lt;='Intersection Mileposts'!$G$13),"Y",IF(AND(H929&gt;='Intersection Mileposts'!$F$14,H929&lt;='Intersection Mileposts'!$G$14),"Y",IF(AND(H929&gt;='Intersection Mileposts'!$F$15,H929&lt;='Intersection Mileposts'!$G$15),"Y",IF(AND(H929&gt;='Intersection Mileposts'!$F$16,H929&lt;='Intersection Mileposts'!$G$16),"Y",IF(AND(H929&gt;='Intersection Mileposts'!$F$17,H929&lt;='Intersection Mileposts'!$G$17),"Y",IF(AND(H929&gt;='Intersection Mileposts'!$F$18,H929&lt;='Intersection Mileposts'!$G$18),"Y",IF(AND(H929&gt;='Intersection Mileposts'!$F$19,H929&lt;='Intersection Mileposts'!$G$19),"Y",IF(AND(H929&gt;='Intersection Mileposts'!$F$20,H929&lt;='Intersection Mileposts'!$G$20),"Y",IF(AND(H929&gt;='Intersection Mileposts'!$F$21,H929&lt;='Intersection Mileposts'!$G$21),"Y",IF(AND(H929&gt;='Intersection Mileposts'!$F$22,H929&lt;='Intersection Mileposts'!$G$22),"Y",IF(AND(H929&gt;='Intersection Mileposts'!$F$23,H929&lt;='Intersection Mileposts'!$G$23),"Y",IF(AND(H929&gt;='Intersection Mileposts'!$F$24,H929&lt;='Intersection Mileposts'!$G$24),"Y",IF(AND(H929&gt;='Intersection Mileposts'!$F$25,H929&lt;='Intersection Mileposts'!$G$25),"Y",IF(AND(H929&gt;='Intersection Mileposts'!$F$26,H929&lt;='Intersection Mileposts'!$G$26),"Y",IF(AND(H929&gt;='Intersection Mileposts'!$F$27,H929&lt;='Intersection Mileposts'!$G$27),"Y",IF(AND(H929&gt;='Intersection Mileposts'!$F$28,H929&lt;='Intersection Mileposts'!$G$28),"Y",IF(AND(H929&gt;='Intersection Mileposts'!$F$29,H929&lt;='Intersection Mileposts'!$G$29),"Y", IF(AND(H929&gt;='Intersection Mileposts'!$F$30,H929&lt;='Intersection Mileposts'!$G$30),"Y",IF(AND(H929&gt;='Intersection Mileposts'!$F$31,H929&lt;='Intersection Mileposts'!$G$31),"Y",IF(AND(H929&gt;='Intersection Mileposts'!$F$32,H929&lt;='Intersection Mileposts'!$G$32),"Y",IF(AND(H929&gt;='Intersection Mileposts'!$F$33,H929&lt;='Intersection Mileposts'!$G$33),"Y",IF(AND(H929&gt;='Intersection Mileposts'!$F$34,H929&lt;='Intersection Mileposts'!$G$34),"Y",IF(AND(H929&gt;='Intersection Mileposts'!$F$35,H929&lt;='Intersection Mileposts'!$G$35),"Y",IF(AND(H929&gt;='Intersection Mileposts'!$F$36,H929&lt;='Intersection Mileposts'!$G$36),"Y",IF(AND(H929&gt;='Intersection Mileposts'!$F$37,H929&lt;='Intersection Mileposts'!$G$37),"Y",IF(AND(H929&gt;='Intersection Mileposts'!$F$38,H929&lt;='Intersection Mileposts'!$G$38),"Y",IF(AND(H929&gt;='Intersection Mileposts'!$F$39,H929&lt;='Intersection Mileposts'!$G$39),"Y","N"))))))))))))))))))))))))))))))))))))</f>
        <v/>
      </c>
    </row>
    <row r="930" spans="1:46" x14ac:dyDescent="0.35">
      <c r="A930" s="271"/>
      <c r="B930" s="269"/>
      <c r="C930" s="270"/>
      <c r="D930" s="270"/>
      <c r="E930" s="270"/>
      <c r="F930" s="270"/>
      <c r="G930" s="272"/>
      <c r="H930" s="273"/>
      <c r="I930" s="271"/>
      <c r="J930" s="268"/>
      <c r="K930" s="268"/>
      <c r="L930" s="274"/>
      <c r="M930" s="275"/>
      <c r="N930" s="276"/>
      <c r="P930" s="291" t="str">
        <f>IF(R930 = "", "", COUNT($R$4:R930))</f>
        <v/>
      </c>
      <c r="Q930" s="291" t="str">
        <f t="shared" si="113"/>
        <v/>
      </c>
      <c r="R930" s="292" t="str">
        <f t="shared" si="114"/>
        <v/>
      </c>
      <c r="S930" s="293" t="str">
        <f t="shared" si="116"/>
        <v/>
      </c>
      <c r="T930" s="294" t="str">
        <f t="shared" si="117"/>
        <v/>
      </c>
      <c r="U930" s="295" t="str">
        <f t="shared" si="118"/>
        <v/>
      </c>
      <c r="V930" s="296" t="str">
        <f t="shared" si="119"/>
        <v/>
      </c>
      <c r="W930" s="8"/>
      <c r="AR930" s="2" t="str">
        <f t="shared" si="120"/>
        <v/>
      </c>
      <c r="AS930" s="2" t="str">
        <f t="shared" si="115"/>
        <v/>
      </c>
      <c r="AT930" s="2" t="str">
        <f>IF(AR930="","",IF(AND(H930&gt;='Intersection Mileposts'!$F$5,H930&lt;='Intersection Mileposts'!$G$5),"Y",IF(AND(H930&gt;='Intersection Mileposts'!$F$6,H930&lt;='Intersection Mileposts'!$G$6),"Y",IF(AND(H930&gt;='Intersection Mileposts'!$F$7,H930&lt;='Intersection Mileposts'!$G$7),"Y",IF(AND(H930&gt;='Intersection Mileposts'!$F$8,H930&lt;='Intersection Mileposts'!$G$8),"Y",IF(AND(H930&gt;='Intersection Mileposts'!$F$9,H930&lt;='Intersection Mileposts'!$G$9),"Y",IF(AND(H930&gt;='Intersection Mileposts'!$F$10,H930&lt;='Intersection Mileposts'!$G$10),"Y",IF(AND(H930&gt;='Intersection Mileposts'!$F$11,H930&lt;='Intersection Mileposts'!$G$11),"Y",IF(AND(H930&gt;='Intersection Mileposts'!$F$12,H930&lt;='Intersection Mileposts'!$G$12),"Y",IF(AND(H930&gt;='Intersection Mileposts'!$F$13,H930&lt;='Intersection Mileposts'!$G$13),"Y",IF(AND(H930&gt;='Intersection Mileposts'!$F$14,H930&lt;='Intersection Mileposts'!$G$14),"Y",IF(AND(H930&gt;='Intersection Mileposts'!$F$15,H930&lt;='Intersection Mileposts'!$G$15),"Y",IF(AND(H930&gt;='Intersection Mileposts'!$F$16,H930&lt;='Intersection Mileposts'!$G$16),"Y",IF(AND(H930&gt;='Intersection Mileposts'!$F$17,H930&lt;='Intersection Mileposts'!$G$17),"Y",IF(AND(H930&gt;='Intersection Mileposts'!$F$18,H930&lt;='Intersection Mileposts'!$G$18),"Y",IF(AND(H930&gt;='Intersection Mileposts'!$F$19,H930&lt;='Intersection Mileposts'!$G$19),"Y",IF(AND(H930&gt;='Intersection Mileposts'!$F$20,H930&lt;='Intersection Mileposts'!$G$20),"Y",IF(AND(H930&gt;='Intersection Mileposts'!$F$21,H930&lt;='Intersection Mileposts'!$G$21),"Y",IF(AND(H930&gt;='Intersection Mileposts'!$F$22,H930&lt;='Intersection Mileposts'!$G$22),"Y",IF(AND(H930&gt;='Intersection Mileposts'!$F$23,H930&lt;='Intersection Mileposts'!$G$23),"Y",IF(AND(H930&gt;='Intersection Mileposts'!$F$24,H930&lt;='Intersection Mileposts'!$G$24),"Y",IF(AND(H930&gt;='Intersection Mileposts'!$F$25,H930&lt;='Intersection Mileposts'!$G$25),"Y",IF(AND(H930&gt;='Intersection Mileposts'!$F$26,H930&lt;='Intersection Mileposts'!$G$26),"Y",IF(AND(H930&gt;='Intersection Mileposts'!$F$27,H930&lt;='Intersection Mileposts'!$G$27),"Y",IF(AND(H930&gt;='Intersection Mileposts'!$F$28,H930&lt;='Intersection Mileposts'!$G$28),"Y",IF(AND(H930&gt;='Intersection Mileposts'!$F$29,H930&lt;='Intersection Mileposts'!$G$29),"Y", IF(AND(H930&gt;='Intersection Mileposts'!$F$30,H930&lt;='Intersection Mileposts'!$G$30),"Y",IF(AND(H930&gt;='Intersection Mileposts'!$F$31,H930&lt;='Intersection Mileposts'!$G$31),"Y",IF(AND(H930&gt;='Intersection Mileposts'!$F$32,H930&lt;='Intersection Mileposts'!$G$32),"Y",IF(AND(H930&gt;='Intersection Mileposts'!$F$33,H930&lt;='Intersection Mileposts'!$G$33),"Y",IF(AND(H930&gt;='Intersection Mileposts'!$F$34,H930&lt;='Intersection Mileposts'!$G$34),"Y",IF(AND(H930&gt;='Intersection Mileposts'!$F$35,H930&lt;='Intersection Mileposts'!$G$35),"Y",IF(AND(H930&gt;='Intersection Mileposts'!$F$36,H930&lt;='Intersection Mileposts'!$G$36),"Y",IF(AND(H930&gt;='Intersection Mileposts'!$F$37,H930&lt;='Intersection Mileposts'!$G$37),"Y",IF(AND(H930&gt;='Intersection Mileposts'!$F$38,H930&lt;='Intersection Mileposts'!$G$38),"Y",IF(AND(H930&gt;='Intersection Mileposts'!$F$39,H930&lt;='Intersection Mileposts'!$G$39),"Y","N"))))))))))))))))))))))))))))))))))))</f>
        <v/>
      </c>
    </row>
    <row r="931" spans="1:46" x14ac:dyDescent="0.35">
      <c r="A931" s="271"/>
      <c r="B931" s="269"/>
      <c r="C931" s="270"/>
      <c r="D931" s="270"/>
      <c r="E931" s="270"/>
      <c r="F931" s="270"/>
      <c r="G931" s="272"/>
      <c r="H931" s="273"/>
      <c r="I931" s="271"/>
      <c r="J931" s="268"/>
      <c r="K931" s="268"/>
      <c r="L931" s="274"/>
      <c r="M931" s="275"/>
      <c r="N931" s="276"/>
      <c r="P931" s="291" t="str">
        <f>IF(R931 = "", "", COUNT($R$4:R931))</f>
        <v/>
      </c>
      <c r="Q931" s="291" t="str">
        <f t="shared" si="113"/>
        <v/>
      </c>
      <c r="R931" s="292" t="str">
        <f t="shared" si="114"/>
        <v/>
      </c>
      <c r="S931" s="293" t="str">
        <f t="shared" si="116"/>
        <v/>
      </c>
      <c r="T931" s="294" t="str">
        <f t="shared" si="117"/>
        <v/>
      </c>
      <c r="U931" s="295" t="str">
        <f t="shared" si="118"/>
        <v/>
      </c>
      <c r="V931" s="296" t="str">
        <f t="shared" si="119"/>
        <v/>
      </c>
      <c r="W931" s="8"/>
      <c r="AR931" s="2" t="str">
        <f t="shared" si="120"/>
        <v/>
      </c>
      <c r="AS931" s="2" t="str">
        <f t="shared" si="115"/>
        <v/>
      </c>
      <c r="AT931" s="2" t="str">
        <f>IF(AR931="","",IF(AND(H931&gt;='Intersection Mileposts'!$F$5,H931&lt;='Intersection Mileposts'!$G$5),"Y",IF(AND(H931&gt;='Intersection Mileposts'!$F$6,H931&lt;='Intersection Mileposts'!$G$6),"Y",IF(AND(H931&gt;='Intersection Mileposts'!$F$7,H931&lt;='Intersection Mileposts'!$G$7),"Y",IF(AND(H931&gt;='Intersection Mileposts'!$F$8,H931&lt;='Intersection Mileposts'!$G$8),"Y",IF(AND(H931&gt;='Intersection Mileposts'!$F$9,H931&lt;='Intersection Mileposts'!$G$9),"Y",IF(AND(H931&gt;='Intersection Mileposts'!$F$10,H931&lt;='Intersection Mileposts'!$G$10),"Y",IF(AND(H931&gt;='Intersection Mileposts'!$F$11,H931&lt;='Intersection Mileposts'!$G$11),"Y",IF(AND(H931&gt;='Intersection Mileposts'!$F$12,H931&lt;='Intersection Mileposts'!$G$12),"Y",IF(AND(H931&gt;='Intersection Mileposts'!$F$13,H931&lt;='Intersection Mileposts'!$G$13),"Y",IF(AND(H931&gt;='Intersection Mileposts'!$F$14,H931&lt;='Intersection Mileposts'!$G$14),"Y",IF(AND(H931&gt;='Intersection Mileposts'!$F$15,H931&lt;='Intersection Mileposts'!$G$15),"Y",IF(AND(H931&gt;='Intersection Mileposts'!$F$16,H931&lt;='Intersection Mileposts'!$G$16),"Y",IF(AND(H931&gt;='Intersection Mileposts'!$F$17,H931&lt;='Intersection Mileposts'!$G$17),"Y",IF(AND(H931&gt;='Intersection Mileposts'!$F$18,H931&lt;='Intersection Mileposts'!$G$18),"Y",IF(AND(H931&gt;='Intersection Mileposts'!$F$19,H931&lt;='Intersection Mileposts'!$G$19),"Y",IF(AND(H931&gt;='Intersection Mileposts'!$F$20,H931&lt;='Intersection Mileposts'!$G$20),"Y",IF(AND(H931&gt;='Intersection Mileposts'!$F$21,H931&lt;='Intersection Mileposts'!$G$21),"Y",IF(AND(H931&gt;='Intersection Mileposts'!$F$22,H931&lt;='Intersection Mileposts'!$G$22),"Y",IF(AND(H931&gt;='Intersection Mileposts'!$F$23,H931&lt;='Intersection Mileposts'!$G$23),"Y",IF(AND(H931&gt;='Intersection Mileposts'!$F$24,H931&lt;='Intersection Mileposts'!$G$24),"Y",IF(AND(H931&gt;='Intersection Mileposts'!$F$25,H931&lt;='Intersection Mileposts'!$G$25),"Y",IF(AND(H931&gt;='Intersection Mileposts'!$F$26,H931&lt;='Intersection Mileposts'!$G$26),"Y",IF(AND(H931&gt;='Intersection Mileposts'!$F$27,H931&lt;='Intersection Mileposts'!$G$27),"Y",IF(AND(H931&gt;='Intersection Mileposts'!$F$28,H931&lt;='Intersection Mileposts'!$G$28),"Y",IF(AND(H931&gt;='Intersection Mileposts'!$F$29,H931&lt;='Intersection Mileposts'!$G$29),"Y", IF(AND(H931&gt;='Intersection Mileposts'!$F$30,H931&lt;='Intersection Mileposts'!$G$30),"Y",IF(AND(H931&gt;='Intersection Mileposts'!$F$31,H931&lt;='Intersection Mileposts'!$G$31),"Y",IF(AND(H931&gt;='Intersection Mileposts'!$F$32,H931&lt;='Intersection Mileposts'!$G$32),"Y",IF(AND(H931&gt;='Intersection Mileposts'!$F$33,H931&lt;='Intersection Mileposts'!$G$33),"Y",IF(AND(H931&gt;='Intersection Mileposts'!$F$34,H931&lt;='Intersection Mileposts'!$G$34),"Y",IF(AND(H931&gt;='Intersection Mileposts'!$F$35,H931&lt;='Intersection Mileposts'!$G$35),"Y",IF(AND(H931&gt;='Intersection Mileposts'!$F$36,H931&lt;='Intersection Mileposts'!$G$36),"Y",IF(AND(H931&gt;='Intersection Mileposts'!$F$37,H931&lt;='Intersection Mileposts'!$G$37),"Y",IF(AND(H931&gt;='Intersection Mileposts'!$F$38,H931&lt;='Intersection Mileposts'!$G$38),"Y",IF(AND(H931&gt;='Intersection Mileposts'!$F$39,H931&lt;='Intersection Mileposts'!$G$39),"Y","N"))))))))))))))))))))))))))))))))))))</f>
        <v/>
      </c>
    </row>
    <row r="932" spans="1:46" x14ac:dyDescent="0.35">
      <c r="A932" s="271"/>
      <c r="B932" s="269"/>
      <c r="C932" s="270"/>
      <c r="D932" s="270"/>
      <c r="E932" s="270"/>
      <c r="F932" s="270"/>
      <c r="G932" s="272"/>
      <c r="H932" s="273"/>
      <c r="I932" s="271"/>
      <c r="J932" s="268"/>
      <c r="K932" s="268"/>
      <c r="L932" s="274"/>
      <c r="M932" s="275"/>
      <c r="N932" s="276"/>
      <c r="P932" s="291" t="str">
        <f>IF(R932 = "", "", COUNT($R$4:R932))</f>
        <v/>
      </c>
      <c r="Q932" s="291" t="str">
        <f t="shared" si="113"/>
        <v/>
      </c>
      <c r="R932" s="292" t="str">
        <f t="shared" si="114"/>
        <v/>
      </c>
      <c r="S932" s="293" t="str">
        <f t="shared" si="116"/>
        <v/>
      </c>
      <c r="T932" s="294" t="str">
        <f t="shared" si="117"/>
        <v/>
      </c>
      <c r="U932" s="295" t="str">
        <f t="shared" si="118"/>
        <v/>
      </c>
      <c r="V932" s="296" t="str">
        <f t="shared" si="119"/>
        <v/>
      </c>
      <c r="W932" s="8"/>
      <c r="AR932" s="2" t="str">
        <f t="shared" si="120"/>
        <v/>
      </c>
      <c r="AS932" s="2" t="str">
        <f t="shared" si="115"/>
        <v/>
      </c>
      <c r="AT932" s="2" t="str">
        <f>IF(AR932="","",IF(AND(H932&gt;='Intersection Mileposts'!$F$5,H932&lt;='Intersection Mileposts'!$G$5),"Y",IF(AND(H932&gt;='Intersection Mileposts'!$F$6,H932&lt;='Intersection Mileposts'!$G$6),"Y",IF(AND(H932&gt;='Intersection Mileposts'!$F$7,H932&lt;='Intersection Mileposts'!$G$7),"Y",IF(AND(H932&gt;='Intersection Mileposts'!$F$8,H932&lt;='Intersection Mileposts'!$G$8),"Y",IF(AND(H932&gt;='Intersection Mileposts'!$F$9,H932&lt;='Intersection Mileposts'!$G$9),"Y",IF(AND(H932&gt;='Intersection Mileposts'!$F$10,H932&lt;='Intersection Mileposts'!$G$10),"Y",IF(AND(H932&gt;='Intersection Mileposts'!$F$11,H932&lt;='Intersection Mileposts'!$G$11),"Y",IF(AND(H932&gt;='Intersection Mileposts'!$F$12,H932&lt;='Intersection Mileposts'!$G$12),"Y",IF(AND(H932&gt;='Intersection Mileposts'!$F$13,H932&lt;='Intersection Mileposts'!$G$13),"Y",IF(AND(H932&gt;='Intersection Mileposts'!$F$14,H932&lt;='Intersection Mileposts'!$G$14),"Y",IF(AND(H932&gt;='Intersection Mileposts'!$F$15,H932&lt;='Intersection Mileposts'!$G$15),"Y",IF(AND(H932&gt;='Intersection Mileposts'!$F$16,H932&lt;='Intersection Mileposts'!$G$16),"Y",IF(AND(H932&gt;='Intersection Mileposts'!$F$17,H932&lt;='Intersection Mileposts'!$G$17),"Y",IF(AND(H932&gt;='Intersection Mileposts'!$F$18,H932&lt;='Intersection Mileposts'!$G$18),"Y",IF(AND(H932&gt;='Intersection Mileposts'!$F$19,H932&lt;='Intersection Mileposts'!$G$19),"Y",IF(AND(H932&gt;='Intersection Mileposts'!$F$20,H932&lt;='Intersection Mileposts'!$G$20),"Y",IF(AND(H932&gt;='Intersection Mileposts'!$F$21,H932&lt;='Intersection Mileposts'!$G$21),"Y",IF(AND(H932&gt;='Intersection Mileposts'!$F$22,H932&lt;='Intersection Mileposts'!$G$22),"Y",IF(AND(H932&gt;='Intersection Mileposts'!$F$23,H932&lt;='Intersection Mileposts'!$G$23),"Y",IF(AND(H932&gt;='Intersection Mileposts'!$F$24,H932&lt;='Intersection Mileposts'!$G$24),"Y",IF(AND(H932&gt;='Intersection Mileposts'!$F$25,H932&lt;='Intersection Mileposts'!$G$25),"Y",IF(AND(H932&gt;='Intersection Mileposts'!$F$26,H932&lt;='Intersection Mileposts'!$G$26),"Y",IF(AND(H932&gt;='Intersection Mileposts'!$F$27,H932&lt;='Intersection Mileposts'!$G$27),"Y",IF(AND(H932&gt;='Intersection Mileposts'!$F$28,H932&lt;='Intersection Mileposts'!$G$28),"Y",IF(AND(H932&gt;='Intersection Mileposts'!$F$29,H932&lt;='Intersection Mileposts'!$G$29),"Y", IF(AND(H932&gt;='Intersection Mileposts'!$F$30,H932&lt;='Intersection Mileposts'!$G$30),"Y",IF(AND(H932&gt;='Intersection Mileposts'!$F$31,H932&lt;='Intersection Mileposts'!$G$31),"Y",IF(AND(H932&gt;='Intersection Mileposts'!$F$32,H932&lt;='Intersection Mileposts'!$G$32),"Y",IF(AND(H932&gt;='Intersection Mileposts'!$F$33,H932&lt;='Intersection Mileposts'!$G$33),"Y",IF(AND(H932&gt;='Intersection Mileposts'!$F$34,H932&lt;='Intersection Mileposts'!$G$34),"Y",IF(AND(H932&gt;='Intersection Mileposts'!$F$35,H932&lt;='Intersection Mileposts'!$G$35),"Y",IF(AND(H932&gt;='Intersection Mileposts'!$F$36,H932&lt;='Intersection Mileposts'!$G$36),"Y",IF(AND(H932&gt;='Intersection Mileposts'!$F$37,H932&lt;='Intersection Mileposts'!$G$37),"Y",IF(AND(H932&gt;='Intersection Mileposts'!$F$38,H932&lt;='Intersection Mileposts'!$G$38),"Y",IF(AND(H932&gt;='Intersection Mileposts'!$F$39,H932&lt;='Intersection Mileposts'!$G$39),"Y","N"))))))))))))))))))))))))))))))))))))</f>
        <v/>
      </c>
    </row>
    <row r="933" spans="1:46" x14ac:dyDescent="0.35">
      <c r="A933" s="271"/>
      <c r="B933" s="269"/>
      <c r="C933" s="270"/>
      <c r="D933" s="270"/>
      <c r="E933" s="270"/>
      <c r="F933" s="270"/>
      <c r="G933" s="272"/>
      <c r="H933" s="273"/>
      <c r="I933" s="271"/>
      <c r="J933" s="268"/>
      <c r="K933" s="268"/>
      <c r="L933" s="274"/>
      <c r="M933" s="275"/>
      <c r="N933" s="276"/>
      <c r="P933" s="291" t="str">
        <f>IF(R933 = "", "", COUNT($R$4:R933))</f>
        <v/>
      </c>
      <c r="Q933" s="291" t="str">
        <f t="shared" si="113"/>
        <v/>
      </c>
      <c r="R933" s="292" t="str">
        <f t="shared" si="114"/>
        <v/>
      </c>
      <c r="S933" s="293" t="str">
        <f t="shared" si="116"/>
        <v/>
      </c>
      <c r="T933" s="294" t="str">
        <f t="shared" si="117"/>
        <v/>
      </c>
      <c r="U933" s="295" t="str">
        <f t="shared" si="118"/>
        <v/>
      </c>
      <c r="V933" s="296" t="str">
        <f t="shared" si="119"/>
        <v/>
      </c>
      <c r="W933" s="8"/>
      <c r="AR933" s="2" t="str">
        <f t="shared" si="120"/>
        <v/>
      </c>
      <c r="AS933" s="2" t="str">
        <f t="shared" si="115"/>
        <v/>
      </c>
      <c r="AT933" s="2" t="str">
        <f>IF(AR933="","",IF(AND(H933&gt;='Intersection Mileposts'!$F$5,H933&lt;='Intersection Mileposts'!$G$5),"Y",IF(AND(H933&gt;='Intersection Mileposts'!$F$6,H933&lt;='Intersection Mileposts'!$G$6),"Y",IF(AND(H933&gt;='Intersection Mileposts'!$F$7,H933&lt;='Intersection Mileposts'!$G$7),"Y",IF(AND(H933&gt;='Intersection Mileposts'!$F$8,H933&lt;='Intersection Mileposts'!$G$8),"Y",IF(AND(H933&gt;='Intersection Mileposts'!$F$9,H933&lt;='Intersection Mileposts'!$G$9),"Y",IF(AND(H933&gt;='Intersection Mileposts'!$F$10,H933&lt;='Intersection Mileposts'!$G$10),"Y",IF(AND(H933&gt;='Intersection Mileposts'!$F$11,H933&lt;='Intersection Mileposts'!$G$11),"Y",IF(AND(H933&gt;='Intersection Mileposts'!$F$12,H933&lt;='Intersection Mileposts'!$G$12),"Y",IF(AND(H933&gt;='Intersection Mileposts'!$F$13,H933&lt;='Intersection Mileposts'!$G$13),"Y",IF(AND(H933&gt;='Intersection Mileposts'!$F$14,H933&lt;='Intersection Mileposts'!$G$14),"Y",IF(AND(H933&gt;='Intersection Mileposts'!$F$15,H933&lt;='Intersection Mileposts'!$G$15),"Y",IF(AND(H933&gt;='Intersection Mileposts'!$F$16,H933&lt;='Intersection Mileposts'!$G$16),"Y",IF(AND(H933&gt;='Intersection Mileposts'!$F$17,H933&lt;='Intersection Mileposts'!$G$17),"Y",IF(AND(H933&gt;='Intersection Mileposts'!$F$18,H933&lt;='Intersection Mileposts'!$G$18),"Y",IF(AND(H933&gt;='Intersection Mileposts'!$F$19,H933&lt;='Intersection Mileposts'!$G$19),"Y",IF(AND(H933&gt;='Intersection Mileposts'!$F$20,H933&lt;='Intersection Mileposts'!$G$20),"Y",IF(AND(H933&gt;='Intersection Mileposts'!$F$21,H933&lt;='Intersection Mileposts'!$G$21),"Y",IF(AND(H933&gt;='Intersection Mileposts'!$F$22,H933&lt;='Intersection Mileposts'!$G$22),"Y",IF(AND(H933&gt;='Intersection Mileposts'!$F$23,H933&lt;='Intersection Mileposts'!$G$23),"Y",IF(AND(H933&gt;='Intersection Mileposts'!$F$24,H933&lt;='Intersection Mileposts'!$G$24),"Y",IF(AND(H933&gt;='Intersection Mileposts'!$F$25,H933&lt;='Intersection Mileposts'!$G$25),"Y",IF(AND(H933&gt;='Intersection Mileposts'!$F$26,H933&lt;='Intersection Mileposts'!$G$26),"Y",IF(AND(H933&gt;='Intersection Mileposts'!$F$27,H933&lt;='Intersection Mileposts'!$G$27),"Y",IF(AND(H933&gt;='Intersection Mileposts'!$F$28,H933&lt;='Intersection Mileposts'!$G$28),"Y",IF(AND(H933&gt;='Intersection Mileposts'!$F$29,H933&lt;='Intersection Mileposts'!$G$29),"Y", IF(AND(H933&gt;='Intersection Mileposts'!$F$30,H933&lt;='Intersection Mileposts'!$G$30),"Y",IF(AND(H933&gt;='Intersection Mileposts'!$F$31,H933&lt;='Intersection Mileposts'!$G$31),"Y",IF(AND(H933&gt;='Intersection Mileposts'!$F$32,H933&lt;='Intersection Mileposts'!$G$32),"Y",IF(AND(H933&gt;='Intersection Mileposts'!$F$33,H933&lt;='Intersection Mileposts'!$G$33),"Y",IF(AND(H933&gt;='Intersection Mileposts'!$F$34,H933&lt;='Intersection Mileposts'!$G$34),"Y",IF(AND(H933&gt;='Intersection Mileposts'!$F$35,H933&lt;='Intersection Mileposts'!$G$35),"Y",IF(AND(H933&gt;='Intersection Mileposts'!$F$36,H933&lt;='Intersection Mileposts'!$G$36),"Y",IF(AND(H933&gt;='Intersection Mileposts'!$F$37,H933&lt;='Intersection Mileposts'!$G$37),"Y",IF(AND(H933&gt;='Intersection Mileposts'!$F$38,H933&lt;='Intersection Mileposts'!$G$38),"Y",IF(AND(H933&gt;='Intersection Mileposts'!$F$39,H933&lt;='Intersection Mileposts'!$G$39),"Y","N"))))))))))))))))))))))))))))))))))))</f>
        <v/>
      </c>
    </row>
    <row r="934" spans="1:46" x14ac:dyDescent="0.35">
      <c r="A934" s="271"/>
      <c r="B934" s="269"/>
      <c r="C934" s="270"/>
      <c r="D934" s="270"/>
      <c r="E934" s="270"/>
      <c r="F934" s="270"/>
      <c r="G934" s="272"/>
      <c r="H934" s="273"/>
      <c r="I934" s="271"/>
      <c r="J934" s="268"/>
      <c r="K934" s="268"/>
      <c r="L934" s="274"/>
      <c r="M934" s="275"/>
      <c r="N934" s="276"/>
      <c r="P934" s="291" t="str">
        <f>IF(R934 = "", "", COUNT($R$4:R934))</f>
        <v/>
      </c>
      <c r="Q934" s="291" t="str">
        <f t="shared" si="113"/>
        <v/>
      </c>
      <c r="R934" s="292" t="str">
        <f t="shared" si="114"/>
        <v/>
      </c>
      <c r="S934" s="293" t="str">
        <f t="shared" si="116"/>
        <v/>
      </c>
      <c r="T934" s="294" t="str">
        <f t="shared" si="117"/>
        <v/>
      </c>
      <c r="U934" s="295" t="str">
        <f t="shared" si="118"/>
        <v/>
      </c>
      <c r="V934" s="296" t="str">
        <f t="shared" si="119"/>
        <v/>
      </c>
      <c r="W934" s="8"/>
      <c r="AR934" s="2" t="str">
        <f t="shared" si="120"/>
        <v/>
      </c>
      <c r="AS934" s="2" t="str">
        <f t="shared" si="115"/>
        <v/>
      </c>
      <c r="AT934" s="2" t="str">
        <f>IF(AR934="","",IF(AND(H934&gt;='Intersection Mileposts'!$F$5,H934&lt;='Intersection Mileposts'!$G$5),"Y",IF(AND(H934&gt;='Intersection Mileposts'!$F$6,H934&lt;='Intersection Mileposts'!$G$6),"Y",IF(AND(H934&gt;='Intersection Mileposts'!$F$7,H934&lt;='Intersection Mileposts'!$G$7),"Y",IF(AND(H934&gt;='Intersection Mileposts'!$F$8,H934&lt;='Intersection Mileposts'!$G$8),"Y",IF(AND(H934&gt;='Intersection Mileposts'!$F$9,H934&lt;='Intersection Mileposts'!$G$9),"Y",IF(AND(H934&gt;='Intersection Mileposts'!$F$10,H934&lt;='Intersection Mileposts'!$G$10),"Y",IF(AND(H934&gt;='Intersection Mileposts'!$F$11,H934&lt;='Intersection Mileposts'!$G$11),"Y",IF(AND(H934&gt;='Intersection Mileposts'!$F$12,H934&lt;='Intersection Mileposts'!$G$12),"Y",IF(AND(H934&gt;='Intersection Mileposts'!$F$13,H934&lt;='Intersection Mileposts'!$G$13),"Y",IF(AND(H934&gt;='Intersection Mileposts'!$F$14,H934&lt;='Intersection Mileposts'!$G$14),"Y",IF(AND(H934&gt;='Intersection Mileposts'!$F$15,H934&lt;='Intersection Mileposts'!$G$15),"Y",IF(AND(H934&gt;='Intersection Mileposts'!$F$16,H934&lt;='Intersection Mileposts'!$G$16),"Y",IF(AND(H934&gt;='Intersection Mileposts'!$F$17,H934&lt;='Intersection Mileposts'!$G$17),"Y",IF(AND(H934&gt;='Intersection Mileposts'!$F$18,H934&lt;='Intersection Mileposts'!$G$18),"Y",IF(AND(H934&gt;='Intersection Mileposts'!$F$19,H934&lt;='Intersection Mileposts'!$G$19),"Y",IF(AND(H934&gt;='Intersection Mileposts'!$F$20,H934&lt;='Intersection Mileposts'!$G$20),"Y",IF(AND(H934&gt;='Intersection Mileposts'!$F$21,H934&lt;='Intersection Mileposts'!$G$21),"Y",IF(AND(H934&gt;='Intersection Mileposts'!$F$22,H934&lt;='Intersection Mileposts'!$G$22),"Y",IF(AND(H934&gt;='Intersection Mileposts'!$F$23,H934&lt;='Intersection Mileposts'!$G$23),"Y",IF(AND(H934&gt;='Intersection Mileposts'!$F$24,H934&lt;='Intersection Mileposts'!$G$24),"Y",IF(AND(H934&gt;='Intersection Mileposts'!$F$25,H934&lt;='Intersection Mileposts'!$G$25),"Y",IF(AND(H934&gt;='Intersection Mileposts'!$F$26,H934&lt;='Intersection Mileposts'!$G$26),"Y",IF(AND(H934&gt;='Intersection Mileposts'!$F$27,H934&lt;='Intersection Mileposts'!$G$27),"Y",IF(AND(H934&gt;='Intersection Mileposts'!$F$28,H934&lt;='Intersection Mileposts'!$G$28),"Y",IF(AND(H934&gt;='Intersection Mileposts'!$F$29,H934&lt;='Intersection Mileposts'!$G$29),"Y", IF(AND(H934&gt;='Intersection Mileposts'!$F$30,H934&lt;='Intersection Mileposts'!$G$30),"Y",IF(AND(H934&gt;='Intersection Mileposts'!$F$31,H934&lt;='Intersection Mileposts'!$G$31),"Y",IF(AND(H934&gt;='Intersection Mileposts'!$F$32,H934&lt;='Intersection Mileposts'!$G$32),"Y",IF(AND(H934&gt;='Intersection Mileposts'!$F$33,H934&lt;='Intersection Mileposts'!$G$33),"Y",IF(AND(H934&gt;='Intersection Mileposts'!$F$34,H934&lt;='Intersection Mileposts'!$G$34),"Y",IF(AND(H934&gt;='Intersection Mileposts'!$F$35,H934&lt;='Intersection Mileposts'!$G$35),"Y",IF(AND(H934&gt;='Intersection Mileposts'!$F$36,H934&lt;='Intersection Mileposts'!$G$36),"Y",IF(AND(H934&gt;='Intersection Mileposts'!$F$37,H934&lt;='Intersection Mileposts'!$G$37),"Y",IF(AND(H934&gt;='Intersection Mileposts'!$F$38,H934&lt;='Intersection Mileposts'!$G$38),"Y",IF(AND(H934&gt;='Intersection Mileposts'!$F$39,H934&lt;='Intersection Mileposts'!$G$39),"Y","N"))))))))))))))))))))))))))))))))))))</f>
        <v/>
      </c>
    </row>
    <row r="935" spans="1:46" x14ac:dyDescent="0.35">
      <c r="A935" s="271"/>
      <c r="B935" s="269"/>
      <c r="C935" s="270"/>
      <c r="D935" s="270"/>
      <c r="E935" s="270"/>
      <c r="F935" s="270"/>
      <c r="G935" s="272"/>
      <c r="H935" s="273"/>
      <c r="I935" s="271"/>
      <c r="J935" s="268"/>
      <c r="K935" s="268"/>
      <c r="L935" s="274"/>
      <c r="M935" s="275"/>
      <c r="N935" s="276"/>
      <c r="P935" s="291" t="str">
        <f>IF(R935 = "", "", COUNT($R$4:R935))</f>
        <v/>
      </c>
      <c r="Q935" s="291" t="str">
        <f t="shared" si="113"/>
        <v/>
      </c>
      <c r="R935" s="292" t="str">
        <f t="shared" si="114"/>
        <v/>
      </c>
      <c r="S935" s="293" t="str">
        <f t="shared" si="116"/>
        <v/>
      </c>
      <c r="T935" s="294" t="str">
        <f t="shared" si="117"/>
        <v/>
      </c>
      <c r="U935" s="295" t="str">
        <f t="shared" si="118"/>
        <v/>
      </c>
      <c r="V935" s="296" t="str">
        <f t="shared" si="119"/>
        <v/>
      </c>
      <c r="W935" s="8"/>
      <c r="AR935" s="2" t="str">
        <f t="shared" si="120"/>
        <v/>
      </c>
      <c r="AS935" s="2" t="str">
        <f t="shared" si="115"/>
        <v/>
      </c>
      <c r="AT935" s="2" t="str">
        <f>IF(AR935="","",IF(AND(H935&gt;='Intersection Mileposts'!$F$5,H935&lt;='Intersection Mileposts'!$G$5),"Y",IF(AND(H935&gt;='Intersection Mileposts'!$F$6,H935&lt;='Intersection Mileposts'!$G$6),"Y",IF(AND(H935&gt;='Intersection Mileposts'!$F$7,H935&lt;='Intersection Mileposts'!$G$7),"Y",IF(AND(H935&gt;='Intersection Mileposts'!$F$8,H935&lt;='Intersection Mileposts'!$G$8),"Y",IF(AND(H935&gt;='Intersection Mileposts'!$F$9,H935&lt;='Intersection Mileposts'!$G$9),"Y",IF(AND(H935&gt;='Intersection Mileposts'!$F$10,H935&lt;='Intersection Mileposts'!$G$10),"Y",IF(AND(H935&gt;='Intersection Mileposts'!$F$11,H935&lt;='Intersection Mileposts'!$G$11),"Y",IF(AND(H935&gt;='Intersection Mileposts'!$F$12,H935&lt;='Intersection Mileposts'!$G$12),"Y",IF(AND(H935&gt;='Intersection Mileposts'!$F$13,H935&lt;='Intersection Mileposts'!$G$13),"Y",IF(AND(H935&gt;='Intersection Mileposts'!$F$14,H935&lt;='Intersection Mileposts'!$G$14),"Y",IF(AND(H935&gt;='Intersection Mileposts'!$F$15,H935&lt;='Intersection Mileposts'!$G$15),"Y",IF(AND(H935&gt;='Intersection Mileposts'!$F$16,H935&lt;='Intersection Mileposts'!$G$16),"Y",IF(AND(H935&gt;='Intersection Mileposts'!$F$17,H935&lt;='Intersection Mileposts'!$G$17),"Y",IF(AND(H935&gt;='Intersection Mileposts'!$F$18,H935&lt;='Intersection Mileposts'!$G$18),"Y",IF(AND(H935&gt;='Intersection Mileposts'!$F$19,H935&lt;='Intersection Mileposts'!$G$19),"Y",IF(AND(H935&gt;='Intersection Mileposts'!$F$20,H935&lt;='Intersection Mileposts'!$G$20),"Y",IF(AND(H935&gt;='Intersection Mileposts'!$F$21,H935&lt;='Intersection Mileposts'!$G$21),"Y",IF(AND(H935&gt;='Intersection Mileposts'!$F$22,H935&lt;='Intersection Mileposts'!$G$22),"Y",IF(AND(H935&gt;='Intersection Mileposts'!$F$23,H935&lt;='Intersection Mileposts'!$G$23),"Y",IF(AND(H935&gt;='Intersection Mileposts'!$F$24,H935&lt;='Intersection Mileposts'!$G$24),"Y",IF(AND(H935&gt;='Intersection Mileposts'!$F$25,H935&lt;='Intersection Mileposts'!$G$25),"Y",IF(AND(H935&gt;='Intersection Mileposts'!$F$26,H935&lt;='Intersection Mileposts'!$G$26),"Y",IF(AND(H935&gt;='Intersection Mileposts'!$F$27,H935&lt;='Intersection Mileposts'!$G$27),"Y",IF(AND(H935&gt;='Intersection Mileposts'!$F$28,H935&lt;='Intersection Mileposts'!$G$28),"Y",IF(AND(H935&gt;='Intersection Mileposts'!$F$29,H935&lt;='Intersection Mileposts'!$G$29),"Y", IF(AND(H935&gt;='Intersection Mileposts'!$F$30,H935&lt;='Intersection Mileposts'!$G$30),"Y",IF(AND(H935&gt;='Intersection Mileposts'!$F$31,H935&lt;='Intersection Mileposts'!$G$31),"Y",IF(AND(H935&gt;='Intersection Mileposts'!$F$32,H935&lt;='Intersection Mileposts'!$G$32),"Y",IF(AND(H935&gt;='Intersection Mileposts'!$F$33,H935&lt;='Intersection Mileposts'!$G$33),"Y",IF(AND(H935&gt;='Intersection Mileposts'!$F$34,H935&lt;='Intersection Mileposts'!$G$34),"Y",IF(AND(H935&gt;='Intersection Mileposts'!$F$35,H935&lt;='Intersection Mileposts'!$G$35),"Y",IF(AND(H935&gt;='Intersection Mileposts'!$F$36,H935&lt;='Intersection Mileposts'!$G$36),"Y",IF(AND(H935&gt;='Intersection Mileposts'!$F$37,H935&lt;='Intersection Mileposts'!$G$37),"Y",IF(AND(H935&gt;='Intersection Mileposts'!$F$38,H935&lt;='Intersection Mileposts'!$G$38),"Y",IF(AND(H935&gt;='Intersection Mileposts'!$F$39,H935&lt;='Intersection Mileposts'!$G$39),"Y","N"))))))))))))))))))))))))))))))))))))</f>
        <v/>
      </c>
    </row>
    <row r="936" spans="1:46" x14ac:dyDescent="0.35">
      <c r="A936" s="271"/>
      <c r="B936" s="269"/>
      <c r="C936" s="270"/>
      <c r="D936" s="270"/>
      <c r="E936" s="270"/>
      <c r="F936" s="270"/>
      <c r="G936" s="272"/>
      <c r="H936" s="273"/>
      <c r="I936" s="271"/>
      <c r="J936" s="268"/>
      <c r="K936" s="268"/>
      <c r="L936" s="274"/>
      <c r="M936" s="275"/>
      <c r="N936" s="276"/>
      <c r="P936" s="291" t="str">
        <f>IF(R936 = "", "", COUNT($R$4:R936))</f>
        <v/>
      </c>
      <c r="Q936" s="291" t="str">
        <f t="shared" si="113"/>
        <v/>
      </c>
      <c r="R936" s="292" t="str">
        <f t="shared" si="114"/>
        <v/>
      </c>
      <c r="S936" s="293" t="str">
        <f t="shared" si="116"/>
        <v/>
      </c>
      <c r="T936" s="294" t="str">
        <f t="shared" si="117"/>
        <v/>
      </c>
      <c r="U936" s="295" t="str">
        <f t="shared" si="118"/>
        <v/>
      </c>
      <c r="V936" s="296" t="str">
        <f t="shared" si="119"/>
        <v/>
      </c>
      <c r="W936" s="8"/>
      <c r="AR936" s="2" t="str">
        <f t="shared" si="120"/>
        <v/>
      </c>
      <c r="AS936" s="2" t="str">
        <f t="shared" si="115"/>
        <v/>
      </c>
      <c r="AT936" s="2" t="str">
        <f>IF(AR936="","",IF(AND(H936&gt;='Intersection Mileposts'!$F$5,H936&lt;='Intersection Mileposts'!$G$5),"Y",IF(AND(H936&gt;='Intersection Mileposts'!$F$6,H936&lt;='Intersection Mileposts'!$G$6),"Y",IF(AND(H936&gt;='Intersection Mileposts'!$F$7,H936&lt;='Intersection Mileposts'!$G$7),"Y",IF(AND(H936&gt;='Intersection Mileposts'!$F$8,H936&lt;='Intersection Mileposts'!$G$8),"Y",IF(AND(H936&gt;='Intersection Mileposts'!$F$9,H936&lt;='Intersection Mileposts'!$G$9),"Y",IF(AND(H936&gt;='Intersection Mileposts'!$F$10,H936&lt;='Intersection Mileposts'!$G$10),"Y",IF(AND(H936&gt;='Intersection Mileposts'!$F$11,H936&lt;='Intersection Mileposts'!$G$11),"Y",IF(AND(H936&gt;='Intersection Mileposts'!$F$12,H936&lt;='Intersection Mileposts'!$G$12),"Y",IF(AND(H936&gt;='Intersection Mileposts'!$F$13,H936&lt;='Intersection Mileposts'!$G$13),"Y",IF(AND(H936&gt;='Intersection Mileposts'!$F$14,H936&lt;='Intersection Mileposts'!$G$14),"Y",IF(AND(H936&gt;='Intersection Mileposts'!$F$15,H936&lt;='Intersection Mileposts'!$G$15),"Y",IF(AND(H936&gt;='Intersection Mileposts'!$F$16,H936&lt;='Intersection Mileposts'!$G$16),"Y",IF(AND(H936&gt;='Intersection Mileposts'!$F$17,H936&lt;='Intersection Mileposts'!$G$17),"Y",IF(AND(H936&gt;='Intersection Mileposts'!$F$18,H936&lt;='Intersection Mileposts'!$G$18),"Y",IF(AND(H936&gt;='Intersection Mileposts'!$F$19,H936&lt;='Intersection Mileposts'!$G$19),"Y",IF(AND(H936&gt;='Intersection Mileposts'!$F$20,H936&lt;='Intersection Mileposts'!$G$20),"Y",IF(AND(H936&gt;='Intersection Mileposts'!$F$21,H936&lt;='Intersection Mileposts'!$G$21),"Y",IF(AND(H936&gt;='Intersection Mileposts'!$F$22,H936&lt;='Intersection Mileposts'!$G$22),"Y",IF(AND(H936&gt;='Intersection Mileposts'!$F$23,H936&lt;='Intersection Mileposts'!$G$23),"Y",IF(AND(H936&gt;='Intersection Mileposts'!$F$24,H936&lt;='Intersection Mileposts'!$G$24),"Y",IF(AND(H936&gt;='Intersection Mileposts'!$F$25,H936&lt;='Intersection Mileposts'!$G$25),"Y",IF(AND(H936&gt;='Intersection Mileposts'!$F$26,H936&lt;='Intersection Mileposts'!$G$26),"Y",IF(AND(H936&gt;='Intersection Mileposts'!$F$27,H936&lt;='Intersection Mileposts'!$G$27),"Y",IF(AND(H936&gt;='Intersection Mileposts'!$F$28,H936&lt;='Intersection Mileposts'!$G$28),"Y",IF(AND(H936&gt;='Intersection Mileposts'!$F$29,H936&lt;='Intersection Mileposts'!$G$29),"Y", IF(AND(H936&gt;='Intersection Mileposts'!$F$30,H936&lt;='Intersection Mileposts'!$G$30),"Y",IF(AND(H936&gt;='Intersection Mileposts'!$F$31,H936&lt;='Intersection Mileposts'!$G$31),"Y",IF(AND(H936&gt;='Intersection Mileposts'!$F$32,H936&lt;='Intersection Mileposts'!$G$32),"Y",IF(AND(H936&gt;='Intersection Mileposts'!$F$33,H936&lt;='Intersection Mileposts'!$G$33),"Y",IF(AND(H936&gt;='Intersection Mileposts'!$F$34,H936&lt;='Intersection Mileposts'!$G$34),"Y",IF(AND(H936&gt;='Intersection Mileposts'!$F$35,H936&lt;='Intersection Mileposts'!$G$35),"Y",IF(AND(H936&gt;='Intersection Mileposts'!$F$36,H936&lt;='Intersection Mileposts'!$G$36),"Y",IF(AND(H936&gt;='Intersection Mileposts'!$F$37,H936&lt;='Intersection Mileposts'!$G$37),"Y",IF(AND(H936&gt;='Intersection Mileposts'!$F$38,H936&lt;='Intersection Mileposts'!$G$38),"Y",IF(AND(H936&gt;='Intersection Mileposts'!$F$39,H936&lt;='Intersection Mileposts'!$G$39),"Y","N"))))))))))))))))))))))))))))))))))))</f>
        <v/>
      </c>
    </row>
    <row r="937" spans="1:46" x14ac:dyDescent="0.35">
      <c r="A937" s="271"/>
      <c r="B937" s="269"/>
      <c r="C937" s="270"/>
      <c r="D937" s="270"/>
      <c r="E937" s="270"/>
      <c r="F937" s="270"/>
      <c r="G937" s="272"/>
      <c r="H937" s="273"/>
      <c r="I937" s="271"/>
      <c r="J937" s="268"/>
      <c r="K937" s="268"/>
      <c r="L937" s="274"/>
      <c r="M937" s="275"/>
      <c r="N937" s="276"/>
      <c r="P937" s="291" t="str">
        <f>IF(R937 = "", "", COUNT($R$4:R937))</f>
        <v/>
      </c>
      <c r="Q937" s="291" t="str">
        <f t="shared" si="113"/>
        <v/>
      </c>
      <c r="R937" s="292" t="str">
        <f t="shared" si="114"/>
        <v/>
      </c>
      <c r="S937" s="293" t="str">
        <f t="shared" si="116"/>
        <v/>
      </c>
      <c r="T937" s="294" t="str">
        <f t="shared" si="117"/>
        <v/>
      </c>
      <c r="U937" s="295" t="str">
        <f t="shared" si="118"/>
        <v/>
      </c>
      <c r="V937" s="296" t="str">
        <f t="shared" si="119"/>
        <v/>
      </c>
      <c r="W937" s="8"/>
      <c r="AR937" s="2" t="str">
        <f t="shared" si="120"/>
        <v/>
      </c>
      <c r="AS937" s="2" t="str">
        <f t="shared" si="115"/>
        <v/>
      </c>
      <c r="AT937" s="2" t="str">
        <f>IF(AR937="","",IF(AND(H937&gt;='Intersection Mileposts'!$F$5,H937&lt;='Intersection Mileposts'!$G$5),"Y",IF(AND(H937&gt;='Intersection Mileposts'!$F$6,H937&lt;='Intersection Mileposts'!$G$6),"Y",IF(AND(H937&gt;='Intersection Mileposts'!$F$7,H937&lt;='Intersection Mileposts'!$G$7),"Y",IF(AND(H937&gt;='Intersection Mileposts'!$F$8,H937&lt;='Intersection Mileposts'!$G$8),"Y",IF(AND(H937&gt;='Intersection Mileposts'!$F$9,H937&lt;='Intersection Mileposts'!$G$9),"Y",IF(AND(H937&gt;='Intersection Mileposts'!$F$10,H937&lt;='Intersection Mileposts'!$G$10),"Y",IF(AND(H937&gt;='Intersection Mileposts'!$F$11,H937&lt;='Intersection Mileposts'!$G$11),"Y",IF(AND(H937&gt;='Intersection Mileposts'!$F$12,H937&lt;='Intersection Mileposts'!$G$12),"Y",IF(AND(H937&gt;='Intersection Mileposts'!$F$13,H937&lt;='Intersection Mileposts'!$G$13),"Y",IF(AND(H937&gt;='Intersection Mileposts'!$F$14,H937&lt;='Intersection Mileposts'!$G$14),"Y",IF(AND(H937&gt;='Intersection Mileposts'!$F$15,H937&lt;='Intersection Mileposts'!$G$15),"Y",IF(AND(H937&gt;='Intersection Mileposts'!$F$16,H937&lt;='Intersection Mileposts'!$G$16),"Y",IF(AND(H937&gt;='Intersection Mileposts'!$F$17,H937&lt;='Intersection Mileposts'!$G$17),"Y",IF(AND(H937&gt;='Intersection Mileposts'!$F$18,H937&lt;='Intersection Mileposts'!$G$18),"Y",IF(AND(H937&gt;='Intersection Mileposts'!$F$19,H937&lt;='Intersection Mileposts'!$G$19),"Y",IF(AND(H937&gt;='Intersection Mileposts'!$F$20,H937&lt;='Intersection Mileposts'!$G$20),"Y",IF(AND(H937&gt;='Intersection Mileposts'!$F$21,H937&lt;='Intersection Mileposts'!$G$21),"Y",IF(AND(H937&gt;='Intersection Mileposts'!$F$22,H937&lt;='Intersection Mileposts'!$G$22),"Y",IF(AND(H937&gt;='Intersection Mileposts'!$F$23,H937&lt;='Intersection Mileposts'!$G$23),"Y",IF(AND(H937&gt;='Intersection Mileposts'!$F$24,H937&lt;='Intersection Mileposts'!$G$24),"Y",IF(AND(H937&gt;='Intersection Mileposts'!$F$25,H937&lt;='Intersection Mileposts'!$G$25),"Y",IF(AND(H937&gt;='Intersection Mileposts'!$F$26,H937&lt;='Intersection Mileposts'!$G$26),"Y",IF(AND(H937&gt;='Intersection Mileposts'!$F$27,H937&lt;='Intersection Mileposts'!$G$27),"Y",IF(AND(H937&gt;='Intersection Mileposts'!$F$28,H937&lt;='Intersection Mileposts'!$G$28),"Y",IF(AND(H937&gt;='Intersection Mileposts'!$F$29,H937&lt;='Intersection Mileposts'!$G$29),"Y", IF(AND(H937&gt;='Intersection Mileposts'!$F$30,H937&lt;='Intersection Mileposts'!$G$30),"Y",IF(AND(H937&gt;='Intersection Mileposts'!$F$31,H937&lt;='Intersection Mileposts'!$G$31),"Y",IF(AND(H937&gt;='Intersection Mileposts'!$F$32,H937&lt;='Intersection Mileposts'!$G$32),"Y",IF(AND(H937&gt;='Intersection Mileposts'!$F$33,H937&lt;='Intersection Mileposts'!$G$33),"Y",IF(AND(H937&gt;='Intersection Mileposts'!$F$34,H937&lt;='Intersection Mileposts'!$G$34),"Y",IF(AND(H937&gt;='Intersection Mileposts'!$F$35,H937&lt;='Intersection Mileposts'!$G$35),"Y",IF(AND(H937&gt;='Intersection Mileposts'!$F$36,H937&lt;='Intersection Mileposts'!$G$36),"Y",IF(AND(H937&gt;='Intersection Mileposts'!$F$37,H937&lt;='Intersection Mileposts'!$G$37),"Y",IF(AND(H937&gt;='Intersection Mileposts'!$F$38,H937&lt;='Intersection Mileposts'!$G$38),"Y",IF(AND(H937&gt;='Intersection Mileposts'!$F$39,H937&lt;='Intersection Mileposts'!$G$39),"Y","N"))))))))))))))))))))))))))))))))))))</f>
        <v/>
      </c>
    </row>
    <row r="938" spans="1:46" x14ac:dyDescent="0.35">
      <c r="A938" s="271"/>
      <c r="B938" s="269"/>
      <c r="C938" s="270"/>
      <c r="D938" s="270"/>
      <c r="E938" s="270"/>
      <c r="F938" s="270"/>
      <c r="G938" s="272"/>
      <c r="H938" s="273"/>
      <c r="I938" s="271"/>
      <c r="J938" s="268"/>
      <c r="K938" s="268"/>
      <c r="L938" s="274"/>
      <c r="M938" s="275"/>
      <c r="N938" s="276"/>
      <c r="P938" s="291" t="str">
        <f>IF(R938 = "", "", COUNT($R$4:R938))</f>
        <v/>
      </c>
      <c r="Q938" s="291" t="str">
        <f t="shared" si="113"/>
        <v/>
      </c>
      <c r="R938" s="292" t="str">
        <f t="shared" si="114"/>
        <v/>
      </c>
      <c r="S938" s="293" t="str">
        <f t="shared" si="116"/>
        <v/>
      </c>
      <c r="T938" s="294" t="str">
        <f t="shared" si="117"/>
        <v/>
      </c>
      <c r="U938" s="295" t="str">
        <f t="shared" si="118"/>
        <v/>
      </c>
      <c r="V938" s="296" t="str">
        <f t="shared" si="119"/>
        <v/>
      </c>
      <c r="W938" s="8"/>
      <c r="AR938" s="2" t="str">
        <f t="shared" si="120"/>
        <v/>
      </c>
      <c r="AS938" s="2" t="str">
        <f t="shared" si="115"/>
        <v/>
      </c>
      <c r="AT938" s="2" t="str">
        <f>IF(AR938="","",IF(AND(H938&gt;='Intersection Mileposts'!$F$5,H938&lt;='Intersection Mileposts'!$G$5),"Y",IF(AND(H938&gt;='Intersection Mileposts'!$F$6,H938&lt;='Intersection Mileposts'!$G$6),"Y",IF(AND(H938&gt;='Intersection Mileposts'!$F$7,H938&lt;='Intersection Mileposts'!$G$7),"Y",IF(AND(H938&gt;='Intersection Mileposts'!$F$8,H938&lt;='Intersection Mileposts'!$G$8),"Y",IF(AND(H938&gt;='Intersection Mileposts'!$F$9,H938&lt;='Intersection Mileposts'!$G$9),"Y",IF(AND(H938&gt;='Intersection Mileposts'!$F$10,H938&lt;='Intersection Mileposts'!$G$10),"Y",IF(AND(H938&gt;='Intersection Mileposts'!$F$11,H938&lt;='Intersection Mileposts'!$G$11),"Y",IF(AND(H938&gt;='Intersection Mileposts'!$F$12,H938&lt;='Intersection Mileposts'!$G$12),"Y",IF(AND(H938&gt;='Intersection Mileposts'!$F$13,H938&lt;='Intersection Mileposts'!$G$13),"Y",IF(AND(H938&gt;='Intersection Mileposts'!$F$14,H938&lt;='Intersection Mileposts'!$G$14),"Y",IF(AND(H938&gt;='Intersection Mileposts'!$F$15,H938&lt;='Intersection Mileposts'!$G$15),"Y",IF(AND(H938&gt;='Intersection Mileposts'!$F$16,H938&lt;='Intersection Mileposts'!$G$16),"Y",IF(AND(H938&gt;='Intersection Mileposts'!$F$17,H938&lt;='Intersection Mileposts'!$G$17),"Y",IF(AND(H938&gt;='Intersection Mileposts'!$F$18,H938&lt;='Intersection Mileposts'!$G$18),"Y",IF(AND(H938&gt;='Intersection Mileposts'!$F$19,H938&lt;='Intersection Mileposts'!$G$19),"Y",IF(AND(H938&gt;='Intersection Mileposts'!$F$20,H938&lt;='Intersection Mileposts'!$G$20),"Y",IF(AND(H938&gt;='Intersection Mileposts'!$F$21,H938&lt;='Intersection Mileposts'!$G$21),"Y",IF(AND(H938&gt;='Intersection Mileposts'!$F$22,H938&lt;='Intersection Mileposts'!$G$22),"Y",IF(AND(H938&gt;='Intersection Mileposts'!$F$23,H938&lt;='Intersection Mileposts'!$G$23),"Y",IF(AND(H938&gt;='Intersection Mileposts'!$F$24,H938&lt;='Intersection Mileposts'!$G$24),"Y",IF(AND(H938&gt;='Intersection Mileposts'!$F$25,H938&lt;='Intersection Mileposts'!$G$25),"Y",IF(AND(H938&gt;='Intersection Mileposts'!$F$26,H938&lt;='Intersection Mileposts'!$G$26),"Y",IF(AND(H938&gt;='Intersection Mileposts'!$F$27,H938&lt;='Intersection Mileposts'!$G$27),"Y",IF(AND(H938&gt;='Intersection Mileposts'!$F$28,H938&lt;='Intersection Mileposts'!$G$28),"Y",IF(AND(H938&gt;='Intersection Mileposts'!$F$29,H938&lt;='Intersection Mileposts'!$G$29),"Y", IF(AND(H938&gt;='Intersection Mileposts'!$F$30,H938&lt;='Intersection Mileposts'!$G$30),"Y",IF(AND(H938&gt;='Intersection Mileposts'!$F$31,H938&lt;='Intersection Mileposts'!$G$31),"Y",IF(AND(H938&gt;='Intersection Mileposts'!$F$32,H938&lt;='Intersection Mileposts'!$G$32),"Y",IF(AND(H938&gt;='Intersection Mileposts'!$F$33,H938&lt;='Intersection Mileposts'!$G$33),"Y",IF(AND(H938&gt;='Intersection Mileposts'!$F$34,H938&lt;='Intersection Mileposts'!$G$34),"Y",IF(AND(H938&gt;='Intersection Mileposts'!$F$35,H938&lt;='Intersection Mileposts'!$G$35),"Y",IF(AND(H938&gt;='Intersection Mileposts'!$F$36,H938&lt;='Intersection Mileposts'!$G$36),"Y",IF(AND(H938&gt;='Intersection Mileposts'!$F$37,H938&lt;='Intersection Mileposts'!$G$37),"Y",IF(AND(H938&gt;='Intersection Mileposts'!$F$38,H938&lt;='Intersection Mileposts'!$G$38),"Y",IF(AND(H938&gt;='Intersection Mileposts'!$F$39,H938&lt;='Intersection Mileposts'!$G$39),"Y","N"))))))))))))))))))))))))))))))))))))</f>
        <v/>
      </c>
    </row>
    <row r="939" spans="1:46" x14ac:dyDescent="0.35">
      <c r="A939" s="271"/>
      <c r="B939" s="269"/>
      <c r="C939" s="270"/>
      <c r="D939" s="270"/>
      <c r="E939" s="270"/>
      <c r="F939" s="270"/>
      <c r="G939" s="272"/>
      <c r="H939" s="273"/>
      <c r="I939" s="271"/>
      <c r="J939" s="268"/>
      <c r="K939" s="268"/>
      <c r="L939" s="274"/>
      <c r="M939" s="275"/>
      <c r="N939" s="276"/>
      <c r="P939" s="291" t="str">
        <f>IF(R939 = "", "", COUNT($R$4:R939))</f>
        <v/>
      </c>
      <c r="Q939" s="291" t="str">
        <f t="shared" si="113"/>
        <v/>
      </c>
      <c r="R939" s="292" t="str">
        <f t="shared" si="114"/>
        <v/>
      </c>
      <c r="S939" s="293" t="str">
        <f t="shared" si="116"/>
        <v/>
      </c>
      <c r="T939" s="294" t="str">
        <f t="shared" si="117"/>
        <v/>
      </c>
      <c r="U939" s="295" t="str">
        <f t="shared" si="118"/>
        <v/>
      </c>
      <c r="V939" s="296" t="str">
        <f t="shared" si="119"/>
        <v/>
      </c>
      <c r="W939" s="8"/>
      <c r="AR939" s="2" t="str">
        <f t="shared" si="120"/>
        <v/>
      </c>
      <c r="AS939" s="2" t="str">
        <f t="shared" si="115"/>
        <v/>
      </c>
      <c r="AT939" s="2" t="str">
        <f>IF(AR939="","",IF(AND(H939&gt;='Intersection Mileposts'!$F$5,H939&lt;='Intersection Mileposts'!$G$5),"Y",IF(AND(H939&gt;='Intersection Mileposts'!$F$6,H939&lt;='Intersection Mileposts'!$G$6),"Y",IF(AND(H939&gt;='Intersection Mileposts'!$F$7,H939&lt;='Intersection Mileposts'!$G$7),"Y",IF(AND(H939&gt;='Intersection Mileposts'!$F$8,H939&lt;='Intersection Mileposts'!$G$8),"Y",IF(AND(H939&gt;='Intersection Mileposts'!$F$9,H939&lt;='Intersection Mileposts'!$G$9),"Y",IF(AND(H939&gt;='Intersection Mileposts'!$F$10,H939&lt;='Intersection Mileposts'!$G$10),"Y",IF(AND(H939&gt;='Intersection Mileposts'!$F$11,H939&lt;='Intersection Mileposts'!$G$11),"Y",IF(AND(H939&gt;='Intersection Mileposts'!$F$12,H939&lt;='Intersection Mileposts'!$G$12),"Y",IF(AND(H939&gt;='Intersection Mileposts'!$F$13,H939&lt;='Intersection Mileposts'!$G$13),"Y",IF(AND(H939&gt;='Intersection Mileposts'!$F$14,H939&lt;='Intersection Mileposts'!$G$14),"Y",IF(AND(H939&gt;='Intersection Mileposts'!$F$15,H939&lt;='Intersection Mileposts'!$G$15),"Y",IF(AND(H939&gt;='Intersection Mileposts'!$F$16,H939&lt;='Intersection Mileposts'!$G$16),"Y",IF(AND(H939&gt;='Intersection Mileposts'!$F$17,H939&lt;='Intersection Mileposts'!$G$17),"Y",IF(AND(H939&gt;='Intersection Mileposts'!$F$18,H939&lt;='Intersection Mileposts'!$G$18),"Y",IF(AND(H939&gt;='Intersection Mileposts'!$F$19,H939&lt;='Intersection Mileposts'!$G$19),"Y",IF(AND(H939&gt;='Intersection Mileposts'!$F$20,H939&lt;='Intersection Mileposts'!$G$20),"Y",IF(AND(H939&gt;='Intersection Mileposts'!$F$21,H939&lt;='Intersection Mileposts'!$G$21),"Y",IF(AND(H939&gt;='Intersection Mileposts'!$F$22,H939&lt;='Intersection Mileposts'!$G$22),"Y",IF(AND(H939&gt;='Intersection Mileposts'!$F$23,H939&lt;='Intersection Mileposts'!$G$23),"Y",IF(AND(H939&gt;='Intersection Mileposts'!$F$24,H939&lt;='Intersection Mileposts'!$G$24),"Y",IF(AND(H939&gt;='Intersection Mileposts'!$F$25,H939&lt;='Intersection Mileposts'!$G$25),"Y",IF(AND(H939&gt;='Intersection Mileposts'!$F$26,H939&lt;='Intersection Mileposts'!$G$26),"Y",IF(AND(H939&gt;='Intersection Mileposts'!$F$27,H939&lt;='Intersection Mileposts'!$G$27),"Y",IF(AND(H939&gt;='Intersection Mileposts'!$F$28,H939&lt;='Intersection Mileposts'!$G$28),"Y",IF(AND(H939&gt;='Intersection Mileposts'!$F$29,H939&lt;='Intersection Mileposts'!$G$29),"Y", IF(AND(H939&gt;='Intersection Mileposts'!$F$30,H939&lt;='Intersection Mileposts'!$G$30),"Y",IF(AND(H939&gt;='Intersection Mileposts'!$F$31,H939&lt;='Intersection Mileposts'!$G$31),"Y",IF(AND(H939&gt;='Intersection Mileposts'!$F$32,H939&lt;='Intersection Mileposts'!$G$32),"Y",IF(AND(H939&gt;='Intersection Mileposts'!$F$33,H939&lt;='Intersection Mileposts'!$G$33),"Y",IF(AND(H939&gt;='Intersection Mileposts'!$F$34,H939&lt;='Intersection Mileposts'!$G$34),"Y",IF(AND(H939&gt;='Intersection Mileposts'!$F$35,H939&lt;='Intersection Mileposts'!$G$35),"Y",IF(AND(H939&gt;='Intersection Mileposts'!$F$36,H939&lt;='Intersection Mileposts'!$G$36),"Y",IF(AND(H939&gt;='Intersection Mileposts'!$F$37,H939&lt;='Intersection Mileposts'!$G$37),"Y",IF(AND(H939&gt;='Intersection Mileposts'!$F$38,H939&lt;='Intersection Mileposts'!$G$38),"Y",IF(AND(H939&gt;='Intersection Mileposts'!$F$39,H939&lt;='Intersection Mileposts'!$G$39),"Y","N"))))))))))))))))))))))))))))))))))))</f>
        <v/>
      </c>
    </row>
    <row r="940" spans="1:46" x14ac:dyDescent="0.35">
      <c r="A940" s="271"/>
      <c r="B940" s="269"/>
      <c r="C940" s="270"/>
      <c r="D940" s="270"/>
      <c r="E940" s="270"/>
      <c r="F940" s="270"/>
      <c r="G940" s="272"/>
      <c r="H940" s="273"/>
      <c r="I940" s="271"/>
      <c r="J940" s="268"/>
      <c r="K940" s="268"/>
      <c r="L940" s="274"/>
      <c r="M940" s="275"/>
      <c r="N940" s="276"/>
      <c r="P940" s="291" t="str">
        <f>IF(R940 = "", "", COUNT($R$4:R940))</f>
        <v/>
      </c>
      <c r="Q940" s="291" t="str">
        <f t="shared" si="113"/>
        <v/>
      </c>
      <c r="R940" s="292" t="str">
        <f t="shared" si="114"/>
        <v/>
      </c>
      <c r="S940" s="293" t="str">
        <f t="shared" si="116"/>
        <v/>
      </c>
      <c r="T940" s="294" t="str">
        <f t="shared" si="117"/>
        <v/>
      </c>
      <c r="U940" s="295" t="str">
        <f t="shared" si="118"/>
        <v/>
      </c>
      <c r="V940" s="296" t="str">
        <f t="shared" si="119"/>
        <v/>
      </c>
      <c r="W940" s="8"/>
      <c r="AR940" s="2" t="str">
        <f t="shared" si="120"/>
        <v/>
      </c>
      <c r="AS940" s="2" t="str">
        <f t="shared" si="115"/>
        <v/>
      </c>
      <c r="AT940" s="2" t="str">
        <f>IF(AR940="","",IF(AND(H940&gt;='Intersection Mileposts'!$F$5,H940&lt;='Intersection Mileposts'!$G$5),"Y",IF(AND(H940&gt;='Intersection Mileposts'!$F$6,H940&lt;='Intersection Mileposts'!$G$6),"Y",IF(AND(H940&gt;='Intersection Mileposts'!$F$7,H940&lt;='Intersection Mileposts'!$G$7),"Y",IF(AND(H940&gt;='Intersection Mileposts'!$F$8,H940&lt;='Intersection Mileposts'!$G$8),"Y",IF(AND(H940&gt;='Intersection Mileposts'!$F$9,H940&lt;='Intersection Mileposts'!$G$9),"Y",IF(AND(H940&gt;='Intersection Mileposts'!$F$10,H940&lt;='Intersection Mileposts'!$G$10),"Y",IF(AND(H940&gt;='Intersection Mileposts'!$F$11,H940&lt;='Intersection Mileposts'!$G$11),"Y",IF(AND(H940&gt;='Intersection Mileposts'!$F$12,H940&lt;='Intersection Mileposts'!$G$12),"Y",IF(AND(H940&gt;='Intersection Mileposts'!$F$13,H940&lt;='Intersection Mileposts'!$G$13),"Y",IF(AND(H940&gt;='Intersection Mileposts'!$F$14,H940&lt;='Intersection Mileposts'!$G$14),"Y",IF(AND(H940&gt;='Intersection Mileposts'!$F$15,H940&lt;='Intersection Mileposts'!$G$15),"Y",IF(AND(H940&gt;='Intersection Mileposts'!$F$16,H940&lt;='Intersection Mileposts'!$G$16),"Y",IF(AND(H940&gt;='Intersection Mileposts'!$F$17,H940&lt;='Intersection Mileposts'!$G$17),"Y",IF(AND(H940&gt;='Intersection Mileposts'!$F$18,H940&lt;='Intersection Mileposts'!$G$18),"Y",IF(AND(H940&gt;='Intersection Mileposts'!$F$19,H940&lt;='Intersection Mileposts'!$G$19),"Y",IF(AND(H940&gt;='Intersection Mileposts'!$F$20,H940&lt;='Intersection Mileposts'!$G$20),"Y",IF(AND(H940&gt;='Intersection Mileposts'!$F$21,H940&lt;='Intersection Mileposts'!$G$21),"Y",IF(AND(H940&gt;='Intersection Mileposts'!$F$22,H940&lt;='Intersection Mileposts'!$G$22),"Y",IF(AND(H940&gt;='Intersection Mileposts'!$F$23,H940&lt;='Intersection Mileposts'!$G$23),"Y",IF(AND(H940&gt;='Intersection Mileposts'!$F$24,H940&lt;='Intersection Mileposts'!$G$24),"Y",IF(AND(H940&gt;='Intersection Mileposts'!$F$25,H940&lt;='Intersection Mileposts'!$G$25),"Y",IF(AND(H940&gt;='Intersection Mileposts'!$F$26,H940&lt;='Intersection Mileposts'!$G$26),"Y",IF(AND(H940&gt;='Intersection Mileposts'!$F$27,H940&lt;='Intersection Mileposts'!$G$27),"Y",IF(AND(H940&gt;='Intersection Mileposts'!$F$28,H940&lt;='Intersection Mileposts'!$G$28),"Y",IF(AND(H940&gt;='Intersection Mileposts'!$F$29,H940&lt;='Intersection Mileposts'!$G$29),"Y", IF(AND(H940&gt;='Intersection Mileposts'!$F$30,H940&lt;='Intersection Mileposts'!$G$30),"Y",IF(AND(H940&gt;='Intersection Mileposts'!$F$31,H940&lt;='Intersection Mileposts'!$G$31),"Y",IF(AND(H940&gt;='Intersection Mileposts'!$F$32,H940&lt;='Intersection Mileposts'!$G$32),"Y",IF(AND(H940&gt;='Intersection Mileposts'!$F$33,H940&lt;='Intersection Mileposts'!$G$33),"Y",IF(AND(H940&gt;='Intersection Mileposts'!$F$34,H940&lt;='Intersection Mileposts'!$G$34),"Y",IF(AND(H940&gt;='Intersection Mileposts'!$F$35,H940&lt;='Intersection Mileposts'!$G$35),"Y",IF(AND(H940&gt;='Intersection Mileposts'!$F$36,H940&lt;='Intersection Mileposts'!$G$36),"Y",IF(AND(H940&gt;='Intersection Mileposts'!$F$37,H940&lt;='Intersection Mileposts'!$G$37),"Y",IF(AND(H940&gt;='Intersection Mileposts'!$F$38,H940&lt;='Intersection Mileposts'!$G$38),"Y",IF(AND(H940&gt;='Intersection Mileposts'!$F$39,H940&lt;='Intersection Mileposts'!$G$39),"Y","N"))))))))))))))))))))))))))))))))))))</f>
        <v/>
      </c>
    </row>
    <row r="941" spans="1:46" x14ac:dyDescent="0.35">
      <c r="A941" s="271"/>
      <c r="B941" s="269"/>
      <c r="C941" s="270"/>
      <c r="D941" s="270"/>
      <c r="E941" s="270"/>
      <c r="F941" s="270"/>
      <c r="G941" s="272"/>
      <c r="H941" s="273"/>
      <c r="I941" s="271"/>
      <c r="J941" s="268"/>
      <c r="K941" s="268"/>
      <c r="L941" s="274"/>
      <c r="M941" s="275"/>
      <c r="N941" s="276"/>
      <c r="P941" s="291" t="str">
        <f>IF(R941 = "", "", COUNT($R$4:R941))</f>
        <v/>
      </c>
      <c r="Q941" s="291" t="str">
        <f t="shared" si="113"/>
        <v/>
      </c>
      <c r="R941" s="292" t="str">
        <f t="shared" si="114"/>
        <v/>
      </c>
      <c r="S941" s="293" t="str">
        <f t="shared" si="116"/>
        <v/>
      </c>
      <c r="T941" s="294" t="str">
        <f t="shared" si="117"/>
        <v/>
      </c>
      <c r="U941" s="295" t="str">
        <f t="shared" si="118"/>
        <v/>
      </c>
      <c r="V941" s="296" t="str">
        <f t="shared" si="119"/>
        <v/>
      </c>
      <c r="W941" s="8"/>
      <c r="AR941" s="2" t="str">
        <f t="shared" si="120"/>
        <v/>
      </c>
      <c r="AS941" s="2" t="str">
        <f t="shared" si="115"/>
        <v/>
      </c>
      <c r="AT941" s="2" t="str">
        <f>IF(AR941="","",IF(AND(H941&gt;='Intersection Mileposts'!$F$5,H941&lt;='Intersection Mileposts'!$G$5),"Y",IF(AND(H941&gt;='Intersection Mileposts'!$F$6,H941&lt;='Intersection Mileposts'!$G$6),"Y",IF(AND(H941&gt;='Intersection Mileposts'!$F$7,H941&lt;='Intersection Mileposts'!$G$7),"Y",IF(AND(H941&gt;='Intersection Mileposts'!$F$8,H941&lt;='Intersection Mileposts'!$G$8),"Y",IF(AND(H941&gt;='Intersection Mileposts'!$F$9,H941&lt;='Intersection Mileposts'!$G$9),"Y",IF(AND(H941&gt;='Intersection Mileposts'!$F$10,H941&lt;='Intersection Mileposts'!$G$10),"Y",IF(AND(H941&gt;='Intersection Mileposts'!$F$11,H941&lt;='Intersection Mileposts'!$G$11),"Y",IF(AND(H941&gt;='Intersection Mileposts'!$F$12,H941&lt;='Intersection Mileposts'!$G$12),"Y",IF(AND(H941&gt;='Intersection Mileposts'!$F$13,H941&lt;='Intersection Mileposts'!$G$13),"Y",IF(AND(H941&gt;='Intersection Mileposts'!$F$14,H941&lt;='Intersection Mileposts'!$G$14),"Y",IF(AND(H941&gt;='Intersection Mileposts'!$F$15,H941&lt;='Intersection Mileposts'!$G$15),"Y",IF(AND(H941&gt;='Intersection Mileposts'!$F$16,H941&lt;='Intersection Mileposts'!$G$16),"Y",IF(AND(H941&gt;='Intersection Mileposts'!$F$17,H941&lt;='Intersection Mileposts'!$G$17),"Y",IF(AND(H941&gt;='Intersection Mileposts'!$F$18,H941&lt;='Intersection Mileposts'!$G$18),"Y",IF(AND(H941&gt;='Intersection Mileposts'!$F$19,H941&lt;='Intersection Mileposts'!$G$19),"Y",IF(AND(H941&gt;='Intersection Mileposts'!$F$20,H941&lt;='Intersection Mileposts'!$G$20),"Y",IF(AND(H941&gt;='Intersection Mileposts'!$F$21,H941&lt;='Intersection Mileposts'!$G$21),"Y",IF(AND(H941&gt;='Intersection Mileposts'!$F$22,H941&lt;='Intersection Mileposts'!$G$22),"Y",IF(AND(H941&gt;='Intersection Mileposts'!$F$23,H941&lt;='Intersection Mileposts'!$G$23),"Y",IF(AND(H941&gt;='Intersection Mileposts'!$F$24,H941&lt;='Intersection Mileposts'!$G$24),"Y",IF(AND(H941&gt;='Intersection Mileposts'!$F$25,H941&lt;='Intersection Mileposts'!$G$25),"Y",IF(AND(H941&gt;='Intersection Mileposts'!$F$26,H941&lt;='Intersection Mileposts'!$G$26),"Y",IF(AND(H941&gt;='Intersection Mileposts'!$F$27,H941&lt;='Intersection Mileposts'!$G$27),"Y",IF(AND(H941&gt;='Intersection Mileposts'!$F$28,H941&lt;='Intersection Mileposts'!$G$28),"Y",IF(AND(H941&gt;='Intersection Mileposts'!$F$29,H941&lt;='Intersection Mileposts'!$G$29),"Y", IF(AND(H941&gt;='Intersection Mileposts'!$F$30,H941&lt;='Intersection Mileposts'!$G$30),"Y",IF(AND(H941&gt;='Intersection Mileposts'!$F$31,H941&lt;='Intersection Mileposts'!$G$31),"Y",IF(AND(H941&gt;='Intersection Mileposts'!$F$32,H941&lt;='Intersection Mileposts'!$G$32),"Y",IF(AND(H941&gt;='Intersection Mileposts'!$F$33,H941&lt;='Intersection Mileposts'!$G$33),"Y",IF(AND(H941&gt;='Intersection Mileposts'!$F$34,H941&lt;='Intersection Mileposts'!$G$34),"Y",IF(AND(H941&gt;='Intersection Mileposts'!$F$35,H941&lt;='Intersection Mileposts'!$G$35),"Y",IF(AND(H941&gt;='Intersection Mileposts'!$F$36,H941&lt;='Intersection Mileposts'!$G$36),"Y",IF(AND(H941&gt;='Intersection Mileposts'!$F$37,H941&lt;='Intersection Mileposts'!$G$37),"Y",IF(AND(H941&gt;='Intersection Mileposts'!$F$38,H941&lt;='Intersection Mileposts'!$G$38),"Y",IF(AND(H941&gt;='Intersection Mileposts'!$F$39,H941&lt;='Intersection Mileposts'!$G$39),"Y","N"))))))))))))))))))))))))))))))))))))</f>
        <v/>
      </c>
    </row>
    <row r="942" spans="1:46" x14ac:dyDescent="0.35">
      <c r="A942" s="271"/>
      <c r="B942" s="269"/>
      <c r="C942" s="270"/>
      <c r="D942" s="270"/>
      <c r="E942" s="270"/>
      <c r="F942" s="270"/>
      <c r="G942" s="272"/>
      <c r="H942" s="273"/>
      <c r="I942" s="271"/>
      <c r="J942" s="268"/>
      <c r="K942" s="268"/>
      <c r="L942" s="274"/>
      <c r="M942" s="275"/>
      <c r="N942" s="276"/>
      <c r="P942" s="291" t="str">
        <f>IF(R942 = "", "", COUNT($R$4:R942))</f>
        <v/>
      </c>
      <c r="Q942" s="291" t="str">
        <f t="shared" si="113"/>
        <v/>
      </c>
      <c r="R942" s="292" t="str">
        <f t="shared" si="114"/>
        <v/>
      </c>
      <c r="S942" s="293" t="str">
        <f t="shared" si="116"/>
        <v/>
      </c>
      <c r="T942" s="294" t="str">
        <f t="shared" si="117"/>
        <v/>
      </c>
      <c r="U942" s="295" t="str">
        <f t="shared" si="118"/>
        <v/>
      </c>
      <c r="V942" s="296" t="str">
        <f t="shared" si="119"/>
        <v/>
      </c>
      <c r="W942" s="8"/>
      <c r="AR942" s="2" t="str">
        <f t="shared" si="120"/>
        <v/>
      </c>
      <c r="AS942" s="2" t="str">
        <f t="shared" si="115"/>
        <v/>
      </c>
      <c r="AT942" s="2" t="str">
        <f>IF(AR942="","",IF(AND(H942&gt;='Intersection Mileposts'!$F$5,H942&lt;='Intersection Mileposts'!$G$5),"Y",IF(AND(H942&gt;='Intersection Mileposts'!$F$6,H942&lt;='Intersection Mileposts'!$G$6),"Y",IF(AND(H942&gt;='Intersection Mileposts'!$F$7,H942&lt;='Intersection Mileposts'!$G$7),"Y",IF(AND(H942&gt;='Intersection Mileposts'!$F$8,H942&lt;='Intersection Mileposts'!$G$8),"Y",IF(AND(H942&gt;='Intersection Mileposts'!$F$9,H942&lt;='Intersection Mileposts'!$G$9),"Y",IF(AND(H942&gt;='Intersection Mileposts'!$F$10,H942&lt;='Intersection Mileposts'!$G$10),"Y",IF(AND(H942&gt;='Intersection Mileposts'!$F$11,H942&lt;='Intersection Mileposts'!$G$11),"Y",IF(AND(H942&gt;='Intersection Mileposts'!$F$12,H942&lt;='Intersection Mileposts'!$G$12),"Y",IF(AND(H942&gt;='Intersection Mileposts'!$F$13,H942&lt;='Intersection Mileposts'!$G$13),"Y",IF(AND(H942&gt;='Intersection Mileposts'!$F$14,H942&lt;='Intersection Mileposts'!$G$14),"Y",IF(AND(H942&gt;='Intersection Mileposts'!$F$15,H942&lt;='Intersection Mileposts'!$G$15),"Y",IF(AND(H942&gt;='Intersection Mileposts'!$F$16,H942&lt;='Intersection Mileposts'!$G$16),"Y",IF(AND(H942&gt;='Intersection Mileposts'!$F$17,H942&lt;='Intersection Mileposts'!$G$17),"Y",IF(AND(H942&gt;='Intersection Mileposts'!$F$18,H942&lt;='Intersection Mileposts'!$G$18),"Y",IF(AND(H942&gt;='Intersection Mileposts'!$F$19,H942&lt;='Intersection Mileposts'!$G$19),"Y",IF(AND(H942&gt;='Intersection Mileposts'!$F$20,H942&lt;='Intersection Mileposts'!$G$20),"Y",IF(AND(H942&gt;='Intersection Mileposts'!$F$21,H942&lt;='Intersection Mileposts'!$G$21),"Y",IF(AND(H942&gt;='Intersection Mileposts'!$F$22,H942&lt;='Intersection Mileposts'!$G$22),"Y",IF(AND(H942&gt;='Intersection Mileposts'!$F$23,H942&lt;='Intersection Mileposts'!$G$23),"Y",IF(AND(H942&gt;='Intersection Mileposts'!$F$24,H942&lt;='Intersection Mileposts'!$G$24),"Y",IF(AND(H942&gt;='Intersection Mileposts'!$F$25,H942&lt;='Intersection Mileposts'!$G$25),"Y",IF(AND(H942&gt;='Intersection Mileposts'!$F$26,H942&lt;='Intersection Mileposts'!$G$26),"Y",IF(AND(H942&gt;='Intersection Mileposts'!$F$27,H942&lt;='Intersection Mileposts'!$G$27),"Y",IF(AND(H942&gt;='Intersection Mileposts'!$F$28,H942&lt;='Intersection Mileposts'!$G$28),"Y",IF(AND(H942&gt;='Intersection Mileposts'!$F$29,H942&lt;='Intersection Mileposts'!$G$29),"Y", IF(AND(H942&gt;='Intersection Mileposts'!$F$30,H942&lt;='Intersection Mileposts'!$G$30),"Y",IF(AND(H942&gt;='Intersection Mileposts'!$F$31,H942&lt;='Intersection Mileposts'!$G$31),"Y",IF(AND(H942&gt;='Intersection Mileposts'!$F$32,H942&lt;='Intersection Mileposts'!$G$32),"Y",IF(AND(H942&gt;='Intersection Mileposts'!$F$33,H942&lt;='Intersection Mileposts'!$G$33),"Y",IF(AND(H942&gt;='Intersection Mileposts'!$F$34,H942&lt;='Intersection Mileposts'!$G$34),"Y",IF(AND(H942&gt;='Intersection Mileposts'!$F$35,H942&lt;='Intersection Mileposts'!$G$35),"Y",IF(AND(H942&gt;='Intersection Mileposts'!$F$36,H942&lt;='Intersection Mileposts'!$G$36),"Y",IF(AND(H942&gt;='Intersection Mileposts'!$F$37,H942&lt;='Intersection Mileposts'!$G$37),"Y",IF(AND(H942&gt;='Intersection Mileposts'!$F$38,H942&lt;='Intersection Mileposts'!$G$38),"Y",IF(AND(H942&gt;='Intersection Mileposts'!$F$39,H942&lt;='Intersection Mileposts'!$G$39),"Y","N"))))))))))))))))))))))))))))))))))))</f>
        <v/>
      </c>
    </row>
    <row r="943" spans="1:46" x14ac:dyDescent="0.35">
      <c r="A943" s="271"/>
      <c r="B943" s="269"/>
      <c r="C943" s="270"/>
      <c r="D943" s="270"/>
      <c r="E943" s="270"/>
      <c r="F943" s="270"/>
      <c r="G943" s="272"/>
      <c r="H943" s="273"/>
      <c r="I943" s="271"/>
      <c r="J943" s="268"/>
      <c r="K943" s="268"/>
      <c r="L943" s="274"/>
      <c r="M943" s="275"/>
      <c r="N943" s="276"/>
      <c r="P943" s="291" t="str">
        <f>IF(R943 = "", "", COUNT($R$4:R943))</f>
        <v/>
      </c>
      <c r="Q943" s="291" t="str">
        <f t="shared" si="113"/>
        <v/>
      </c>
      <c r="R943" s="292" t="str">
        <f t="shared" si="114"/>
        <v/>
      </c>
      <c r="S943" s="293" t="str">
        <f t="shared" si="116"/>
        <v/>
      </c>
      <c r="T943" s="294" t="str">
        <f t="shared" si="117"/>
        <v/>
      </c>
      <c r="U943" s="295" t="str">
        <f t="shared" si="118"/>
        <v/>
      </c>
      <c r="V943" s="296" t="str">
        <f t="shared" si="119"/>
        <v/>
      </c>
      <c r="W943" s="8"/>
      <c r="AR943" s="2" t="str">
        <f t="shared" si="120"/>
        <v/>
      </c>
      <c r="AS943" s="2" t="str">
        <f t="shared" si="115"/>
        <v/>
      </c>
      <c r="AT943" s="2" t="str">
        <f>IF(AR943="","",IF(AND(H943&gt;='Intersection Mileposts'!$F$5,H943&lt;='Intersection Mileposts'!$G$5),"Y",IF(AND(H943&gt;='Intersection Mileposts'!$F$6,H943&lt;='Intersection Mileposts'!$G$6),"Y",IF(AND(H943&gt;='Intersection Mileposts'!$F$7,H943&lt;='Intersection Mileposts'!$G$7),"Y",IF(AND(H943&gt;='Intersection Mileposts'!$F$8,H943&lt;='Intersection Mileposts'!$G$8),"Y",IF(AND(H943&gt;='Intersection Mileposts'!$F$9,H943&lt;='Intersection Mileposts'!$G$9),"Y",IF(AND(H943&gt;='Intersection Mileposts'!$F$10,H943&lt;='Intersection Mileposts'!$G$10),"Y",IF(AND(H943&gt;='Intersection Mileposts'!$F$11,H943&lt;='Intersection Mileposts'!$G$11),"Y",IF(AND(H943&gt;='Intersection Mileposts'!$F$12,H943&lt;='Intersection Mileposts'!$G$12),"Y",IF(AND(H943&gt;='Intersection Mileposts'!$F$13,H943&lt;='Intersection Mileposts'!$G$13),"Y",IF(AND(H943&gt;='Intersection Mileposts'!$F$14,H943&lt;='Intersection Mileposts'!$G$14),"Y",IF(AND(H943&gt;='Intersection Mileposts'!$F$15,H943&lt;='Intersection Mileposts'!$G$15),"Y",IF(AND(H943&gt;='Intersection Mileposts'!$F$16,H943&lt;='Intersection Mileposts'!$G$16),"Y",IF(AND(H943&gt;='Intersection Mileposts'!$F$17,H943&lt;='Intersection Mileposts'!$G$17),"Y",IF(AND(H943&gt;='Intersection Mileposts'!$F$18,H943&lt;='Intersection Mileposts'!$G$18),"Y",IF(AND(H943&gt;='Intersection Mileposts'!$F$19,H943&lt;='Intersection Mileposts'!$G$19),"Y",IF(AND(H943&gt;='Intersection Mileposts'!$F$20,H943&lt;='Intersection Mileposts'!$G$20),"Y",IF(AND(H943&gt;='Intersection Mileposts'!$F$21,H943&lt;='Intersection Mileposts'!$G$21),"Y",IF(AND(H943&gt;='Intersection Mileposts'!$F$22,H943&lt;='Intersection Mileposts'!$G$22),"Y",IF(AND(H943&gt;='Intersection Mileposts'!$F$23,H943&lt;='Intersection Mileposts'!$G$23),"Y",IF(AND(H943&gt;='Intersection Mileposts'!$F$24,H943&lt;='Intersection Mileposts'!$G$24),"Y",IF(AND(H943&gt;='Intersection Mileposts'!$F$25,H943&lt;='Intersection Mileposts'!$G$25),"Y",IF(AND(H943&gt;='Intersection Mileposts'!$F$26,H943&lt;='Intersection Mileposts'!$G$26),"Y",IF(AND(H943&gt;='Intersection Mileposts'!$F$27,H943&lt;='Intersection Mileposts'!$G$27),"Y",IF(AND(H943&gt;='Intersection Mileposts'!$F$28,H943&lt;='Intersection Mileposts'!$G$28),"Y",IF(AND(H943&gt;='Intersection Mileposts'!$F$29,H943&lt;='Intersection Mileposts'!$G$29),"Y", IF(AND(H943&gt;='Intersection Mileposts'!$F$30,H943&lt;='Intersection Mileposts'!$G$30),"Y",IF(AND(H943&gt;='Intersection Mileposts'!$F$31,H943&lt;='Intersection Mileposts'!$G$31),"Y",IF(AND(H943&gt;='Intersection Mileposts'!$F$32,H943&lt;='Intersection Mileposts'!$G$32),"Y",IF(AND(H943&gt;='Intersection Mileposts'!$F$33,H943&lt;='Intersection Mileposts'!$G$33),"Y",IF(AND(H943&gt;='Intersection Mileposts'!$F$34,H943&lt;='Intersection Mileposts'!$G$34),"Y",IF(AND(H943&gt;='Intersection Mileposts'!$F$35,H943&lt;='Intersection Mileposts'!$G$35),"Y",IF(AND(H943&gt;='Intersection Mileposts'!$F$36,H943&lt;='Intersection Mileposts'!$G$36),"Y",IF(AND(H943&gt;='Intersection Mileposts'!$F$37,H943&lt;='Intersection Mileposts'!$G$37),"Y",IF(AND(H943&gt;='Intersection Mileposts'!$F$38,H943&lt;='Intersection Mileposts'!$G$38),"Y",IF(AND(H943&gt;='Intersection Mileposts'!$F$39,H943&lt;='Intersection Mileposts'!$G$39),"Y","N"))))))))))))))))))))))))))))))))))))</f>
        <v/>
      </c>
    </row>
    <row r="944" spans="1:46" x14ac:dyDescent="0.35">
      <c r="A944" s="271"/>
      <c r="B944" s="269"/>
      <c r="C944" s="270"/>
      <c r="D944" s="270"/>
      <c r="E944" s="270"/>
      <c r="F944" s="270"/>
      <c r="G944" s="272"/>
      <c r="H944" s="273"/>
      <c r="I944" s="271"/>
      <c r="J944" s="268"/>
      <c r="K944" s="268"/>
      <c r="L944" s="274"/>
      <c r="M944" s="275"/>
      <c r="N944" s="276"/>
      <c r="P944" s="291" t="str">
        <f>IF(R944 = "", "", COUNT($R$4:R944))</f>
        <v/>
      </c>
      <c r="Q944" s="291" t="str">
        <f t="shared" si="113"/>
        <v/>
      </c>
      <c r="R944" s="292" t="str">
        <f t="shared" si="114"/>
        <v/>
      </c>
      <c r="S944" s="293" t="str">
        <f t="shared" si="116"/>
        <v/>
      </c>
      <c r="T944" s="294" t="str">
        <f t="shared" si="117"/>
        <v/>
      </c>
      <c r="U944" s="295" t="str">
        <f t="shared" si="118"/>
        <v/>
      </c>
      <c r="V944" s="296" t="str">
        <f t="shared" si="119"/>
        <v/>
      </c>
      <c r="W944" s="8"/>
      <c r="AR944" s="2" t="str">
        <f t="shared" si="120"/>
        <v/>
      </c>
      <c r="AS944" s="2" t="str">
        <f t="shared" si="115"/>
        <v/>
      </c>
      <c r="AT944" s="2" t="str">
        <f>IF(AR944="","",IF(AND(H944&gt;='Intersection Mileposts'!$F$5,H944&lt;='Intersection Mileposts'!$G$5),"Y",IF(AND(H944&gt;='Intersection Mileposts'!$F$6,H944&lt;='Intersection Mileposts'!$G$6),"Y",IF(AND(H944&gt;='Intersection Mileposts'!$F$7,H944&lt;='Intersection Mileposts'!$G$7),"Y",IF(AND(H944&gt;='Intersection Mileposts'!$F$8,H944&lt;='Intersection Mileposts'!$G$8),"Y",IF(AND(H944&gt;='Intersection Mileposts'!$F$9,H944&lt;='Intersection Mileposts'!$G$9),"Y",IF(AND(H944&gt;='Intersection Mileposts'!$F$10,H944&lt;='Intersection Mileposts'!$G$10),"Y",IF(AND(H944&gt;='Intersection Mileposts'!$F$11,H944&lt;='Intersection Mileposts'!$G$11),"Y",IF(AND(H944&gt;='Intersection Mileposts'!$F$12,H944&lt;='Intersection Mileposts'!$G$12),"Y",IF(AND(H944&gt;='Intersection Mileposts'!$F$13,H944&lt;='Intersection Mileposts'!$G$13),"Y",IF(AND(H944&gt;='Intersection Mileposts'!$F$14,H944&lt;='Intersection Mileposts'!$G$14),"Y",IF(AND(H944&gt;='Intersection Mileposts'!$F$15,H944&lt;='Intersection Mileposts'!$G$15),"Y",IF(AND(H944&gt;='Intersection Mileposts'!$F$16,H944&lt;='Intersection Mileposts'!$G$16),"Y",IF(AND(H944&gt;='Intersection Mileposts'!$F$17,H944&lt;='Intersection Mileposts'!$G$17),"Y",IF(AND(H944&gt;='Intersection Mileposts'!$F$18,H944&lt;='Intersection Mileposts'!$G$18),"Y",IF(AND(H944&gt;='Intersection Mileposts'!$F$19,H944&lt;='Intersection Mileposts'!$G$19),"Y",IF(AND(H944&gt;='Intersection Mileposts'!$F$20,H944&lt;='Intersection Mileposts'!$G$20),"Y",IF(AND(H944&gt;='Intersection Mileposts'!$F$21,H944&lt;='Intersection Mileposts'!$G$21),"Y",IF(AND(H944&gt;='Intersection Mileposts'!$F$22,H944&lt;='Intersection Mileposts'!$G$22),"Y",IF(AND(H944&gt;='Intersection Mileposts'!$F$23,H944&lt;='Intersection Mileposts'!$G$23),"Y",IF(AND(H944&gt;='Intersection Mileposts'!$F$24,H944&lt;='Intersection Mileposts'!$G$24),"Y",IF(AND(H944&gt;='Intersection Mileposts'!$F$25,H944&lt;='Intersection Mileposts'!$G$25),"Y",IF(AND(H944&gt;='Intersection Mileposts'!$F$26,H944&lt;='Intersection Mileposts'!$G$26),"Y",IF(AND(H944&gt;='Intersection Mileposts'!$F$27,H944&lt;='Intersection Mileposts'!$G$27),"Y",IF(AND(H944&gt;='Intersection Mileposts'!$F$28,H944&lt;='Intersection Mileposts'!$G$28),"Y",IF(AND(H944&gt;='Intersection Mileposts'!$F$29,H944&lt;='Intersection Mileposts'!$G$29),"Y", IF(AND(H944&gt;='Intersection Mileposts'!$F$30,H944&lt;='Intersection Mileposts'!$G$30),"Y",IF(AND(H944&gt;='Intersection Mileposts'!$F$31,H944&lt;='Intersection Mileposts'!$G$31),"Y",IF(AND(H944&gt;='Intersection Mileposts'!$F$32,H944&lt;='Intersection Mileposts'!$G$32),"Y",IF(AND(H944&gt;='Intersection Mileposts'!$F$33,H944&lt;='Intersection Mileposts'!$G$33),"Y",IF(AND(H944&gt;='Intersection Mileposts'!$F$34,H944&lt;='Intersection Mileposts'!$G$34),"Y",IF(AND(H944&gt;='Intersection Mileposts'!$F$35,H944&lt;='Intersection Mileposts'!$G$35),"Y",IF(AND(H944&gt;='Intersection Mileposts'!$F$36,H944&lt;='Intersection Mileposts'!$G$36),"Y",IF(AND(H944&gt;='Intersection Mileposts'!$F$37,H944&lt;='Intersection Mileposts'!$G$37),"Y",IF(AND(H944&gt;='Intersection Mileposts'!$F$38,H944&lt;='Intersection Mileposts'!$G$38),"Y",IF(AND(H944&gt;='Intersection Mileposts'!$F$39,H944&lt;='Intersection Mileposts'!$G$39),"Y","N"))))))))))))))))))))))))))))))))))))</f>
        <v/>
      </c>
    </row>
    <row r="945" spans="1:46" x14ac:dyDescent="0.35">
      <c r="A945" s="271"/>
      <c r="B945" s="269"/>
      <c r="C945" s="270"/>
      <c r="D945" s="270"/>
      <c r="E945" s="270"/>
      <c r="F945" s="270"/>
      <c r="G945" s="272"/>
      <c r="H945" s="273"/>
      <c r="I945" s="271"/>
      <c r="J945" s="268"/>
      <c r="K945" s="268"/>
      <c r="L945" s="274"/>
      <c r="M945" s="275"/>
      <c r="N945" s="276"/>
      <c r="P945" s="291" t="str">
        <f>IF(R945 = "", "", COUNT($R$4:R945))</f>
        <v/>
      </c>
      <c r="Q945" s="291" t="str">
        <f t="shared" si="113"/>
        <v/>
      </c>
      <c r="R945" s="292" t="str">
        <f t="shared" si="114"/>
        <v/>
      </c>
      <c r="S945" s="293" t="str">
        <f t="shared" si="116"/>
        <v/>
      </c>
      <c r="T945" s="294" t="str">
        <f t="shared" si="117"/>
        <v/>
      </c>
      <c r="U945" s="295" t="str">
        <f t="shared" si="118"/>
        <v/>
      </c>
      <c r="V945" s="296" t="str">
        <f t="shared" si="119"/>
        <v/>
      </c>
      <c r="W945" s="8"/>
      <c r="AR945" s="2" t="str">
        <f t="shared" si="120"/>
        <v/>
      </c>
      <c r="AS945" s="2" t="str">
        <f t="shared" si="115"/>
        <v/>
      </c>
      <c r="AT945" s="2" t="str">
        <f>IF(AR945="","",IF(AND(H945&gt;='Intersection Mileposts'!$F$5,H945&lt;='Intersection Mileposts'!$G$5),"Y",IF(AND(H945&gt;='Intersection Mileposts'!$F$6,H945&lt;='Intersection Mileposts'!$G$6),"Y",IF(AND(H945&gt;='Intersection Mileposts'!$F$7,H945&lt;='Intersection Mileposts'!$G$7),"Y",IF(AND(H945&gt;='Intersection Mileposts'!$F$8,H945&lt;='Intersection Mileposts'!$G$8),"Y",IF(AND(H945&gt;='Intersection Mileposts'!$F$9,H945&lt;='Intersection Mileposts'!$G$9),"Y",IF(AND(H945&gt;='Intersection Mileposts'!$F$10,H945&lt;='Intersection Mileposts'!$G$10),"Y",IF(AND(H945&gt;='Intersection Mileposts'!$F$11,H945&lt;='Intersection Mileposts'!$G$11),"Y",IF(AND(H945&gt;='Intersection Mileposts'!$F$12,H945&lt;='Intersection Mileposts'!$G$12),"Y",IF(AND(H945&gt;='Intersection Mileposts'!$F$13,H945&lt;='Intersection Mileposts'!$G$13),"Y",IF(AND(H945&gt;='Intersection Mileposts'!$F$14,H945&lt;='Intersection Mileposts'!$G$14),"Y",IF(AND(H945&gt;='Intersection Mileposts'!$F$15,H945&lt;='Intersection Mileposts'!$G$15),"Y",IF(AND(H945&gt;='Intersection Mileposts'!$F$16,H945&lt;='Intersection Mileposts'!$G$16),"Y",IF(AND(H945&gt;='Intersection Mileposts'!$F$17,H945&lt;='Intersection Mileposts'!$G$17),"Y",IF(AND(H945&gt;='Intersection Mileposts'!$F$18,H945&lt;='Intersection Mileposts'!$G$18),"Y",IF(AND(H945&gt;='Intersection Mileposts'!$F$19,H945&lt;='Intersection Mileposts'!$G$19),"Y",IF(AND(H945&gt;='Intersection Mileposts'!$F$20,H945&lt;='Intersection Mileposts'!$G$20),"Y",IF(AND(H945&gt;='Intersection Mileposts'!$F$21,H945&lt;='Intersection Mileposts'!$G$21),"Y",IF(AND(H945&gt;='Intersection Mileposts'!$F$22,H945&lt;='Intersection Mileposts'!$G$22),"Y",IF(AND(H945&gt;='Intersection Mileposts'!$F$23,H945&lt;='Intersection Mileposts'!$G$23),"Y",IF(AND(H945&gt;='Intersection Mileposts'!$F$24,H945&lt;='Intersection Mileposts'!$G$24),"Y",IF(AND(H945&gt;='Intersection Mileposts'!$F$25,H945&lt;='Intersection Mileposts'!$G$25),"Y",IF(AND(H945&gt;='Intersection Mileposts'!$F$26,H945&lt;='Intersection Mileposts'!$G$26),"Y",IF(AND(H945&gt;='Intersection Mileposts'!$F$27,H945&lt;='Intersection Mileposts'!$G$27),"Y",IF(AND(H945&gt;='Intersection Mileposts'!$F$28,H945&lt;='Intersection Mileposts'!$G$28),"Y",IF(AND(H945&gt;='Intersection Mileposts'!$F$29,H945&lt;='Intersection Mileposts'!$G$29),"Y", IF(AND(H945&gt;='Intersection Mileposts'!$F$30,H945&lt;='Intersection Mileposts'!$G$30),"Y",IF(AND(H945&gt;='Intersection Mileposts'!$F$31,H945&lt;='Intersection Mileposts'!$G$31),"Y",IF(AND(H945&gt;='Intersection Mileposts'!$F$32,H945&lt;='Intersection Mileposts'!$G$32),"Y",IF(AND(H945&gt;='Intersection Mileposts'!$F$33,H945&lt;='Intersection Mileposts'!$G$33),"Y",IF(AND(H945&gt;='Intersection Mileposts'!$F$34,H945&lt;='Intersection Mileposts'!$G$34),"Y",IF(AND(H945&gt;='Intersection Mileposts'!$F$35,H945&lt;='Intersection Mileposts'!$G$35),"Y",IF(AND(H945&gt;='Intersection Mileposts'!$F$36,H945&lt;='Intersection Mileposts'!$G$36),"Y",IF(AND(H945&gt;='Intersection Mileposts'!$F$37,H945&lt;='Intersection Mileposts'!$G$37),"Y",IF(AND(H945&gt;='Intersection Mileposts'!$F$38,H945&lt;='Intersection Mileposts'!$G$38),"Y",IF(AND(H945&gt;='Intersection Mileposts'!$F$39,H945&lt;='Intersection Mileposts'!$G$39),"Y","N"))))))))))))))))))))))))))))))))))))</f>
        <v/>
      </c>
    </row>
    <row r="946" spans="1:46" x14ac:dyDescent="0.35">
      <c r="A946" s="271"/>
      <c r="B946" s="269"/>
      <c r="C946" s="270"/>
      <c r="D946" s="270"/>
      <c r="E946" s="270"/>
      <c r="F946" s="270"/>
      <c r="G946" s="272"/>
      <c r="H946" s="273"/>
      <c r="I946" s="271"/>
      <c r="J946" s="268"/>
      <c r="K946" s="268"/>
      <c r="L946" s="274"/>
      <c r="M946" s="275"/>
      <c r="N946" s="276"/>
      <c r="P946" s="291" t="str">
        <f>IF(R946 = "", "", COUNT($R$4:R946))</f>
        <v/>
      </c>
      <c r="Q946" s="291" t="str">
        <f t="shared" si="113"/>
        <v/>
      </c>
      <c r="R946" s="292" t="str">
        <f t="shared" si="114"/>
        <v/>
      </c>
      <c r="S946" s="293" t="str">
        <f t="shared" si="116"/>
        <v/>
      </c>
      <c r="T946" s="294" t="str">
        <f t="shared" si="117"/>
        <v/>
      </c>
      <c r="U946" s="295" t="str">
        <f t="shared" si="118"/>
        <v/>
      </c>
      <c r="V946" s="296" t="str">
        <f t="shared" si="119"/>
        <v/>
      </c>
      <c r="W946" s="8"/>
      <c r="AR946" s="2" t="str">
        <f t="shared" si="120"/>
        <v/>
      </c>
      <c r="AS946" s="2" t="str">
        <f t="shared" si="115"/>
        <v/>
      </c>
      <c r="AT946" s="2" t="str">
        <f>IF(AR946="","",IF(AND(H946&gt;='Intersection Mileposts'!$F$5,H946&lt;='Intersection Mileposts'!$G$5),"Y",IF(AND(H946&gt;='Intersection Mileposts'!$F$6,H946&lt;='Intersection Mileposts'!$G$6),"Y",IF(AND(H946&gt;='Intersection Mileposts'!$F$7,H946&lt;='Intersection Mileposts'!$G$7),"Y",IF(AND(H946&gt;='Intersection Mileposts'!$F$8,H946&lt;='Intersection Mileposts'!$G$8),"Y",IF(AND(H946&gt;='Intersection Mileposts'!$F$9,H946&lt;='Intersection Mileposts'!$G$9),"Y",IF(AND(H946&gt;='Intersection Mileposts'!$F$10,H946&lt;='Intersection Mileposts'!$G$10),"Y",IF(AND(H946&gt;='Intersection Mileposts'!$F$11,H946&lt;='Intersection Mileposts'!$G$11),"Y",IF(AND(H946&gt;='Intersection Mileposts'!$F$12,H946&lt;='Intersection Mileposts'!$G$12),"Y",IF(AND(H946&gt;='Intersection Mileposts'!$F$13,H946&lt;='Intersection Mileposts'!$G$13),"Y",IF(AND(H946&gt;='Intersection Mileposts'!$F$14,H946&lt;='Intersection Mileposts'!$G$14),"Y",IF(AND(H946&gt;='Intersection Mileposts'!$F$15,H946&lt;='Intersection Mileposts'!$G$15),"Y",IF(AND(H946&gt;='Intersection Mileposts'!$F$16,H946&lt;='Intersection Mileposts'!$G$16),"Y",IF(AND(H946&gt;='Intersection Mileposts'!$F$17,H946&lt;='Intersection Mileposts'!$G$17),"Y",IF(AND(H946&gt;='Intersection Mileposts'!$F$18,H946&lt;='Intersection Mileposts'!$G$18),"Y",IF(AND(H946&gt;='Intersection Mileposts'!$F$19,H946&lt;='Intersection Mileposts'!$G$19),"Y",IF(AND(H946&gt;='Intersection Mileposts'!$F$20,H946&lt;='Intersection Mileposts'!$G$20),"Y",IF(AND(H946&gt;='Intersection Mileposts'!$F$21,H946&lt;='Intersection Mileposts'!$G$21),"Y",IF(AND(H946&gt;='Intersection Mileposts'!$F$22,H946&lt;='Intersection Mileposts'!$G$22),"Y",IF(AND(H946&gt;='Intersection Mileposts'!$F$23,H946&lt;='Intersection Mileposts'!$G$23),"Y",IF(AND(H946&gt;='Intersection Mileposts'!$F$24,H946&lt;='Intersection Mileposts'!$G$24),"Y",IF(AND(H946&gt;='Intersection Mileposts'!$F$25,H946&lt;='Intersection Mileposts'!$G$25),"Y",IF(AND(H946&gt;='Intersection Mileposts'!$F$26,H946&lt;='Intersection Mileposts'!$G$26),"Y",IF(AND(H946&gt;='Intersection Mileposts'!$F$27,H946&lt;='Intersection Mileposts'!$G$27),"Y",IF(AND(H946&gt;='Intersection Mileposts'!$F$28,H946&lt;='Intersection Mileposts'!$G$28),"Y",IF(AND(H946&gt;='Intersection Mileposts'!$F$29,H946&lt;='Intersection Mileposts'!$G$29),"Y", IF(AND(H946&gt;='Intersection Mileposts'!$F$30,H946&lt;='Intersection Mileposts'!$G$30),"Y",IF(AND(H946&gt;='Intersection Mileposts'!$F$31,H946&lt;='Intersection Mileposts'!$G$31),"Y",IF(AND(H946&gt;='Intersection Mileposts'!$F$32,H946&lt;='Intersection Mileposts'!$G$32),"Y",IF(AND(H946&gt;='Intersection Mileposts'!$F$33,H946&lt;='Intersection Mileposts'!$G$33),"Y",IF(AND(H946&gt;='Intersection Mileposts'!$F$34,H946&lt;='Intersection Mileposts'!$G$34),"Y",IF(AND(H946&gt;='Intersection Mileposts'!$F$35,H946&lt;='Intersection Mileposts'!$G$35),"Y",IF(AND(H946&gt;='Intersection Mileposts'!$F$36,H946&lt;='Intersection Mileposts'!$G$36),"Y",IF(AND(H946&gt;='Intersection Mileposts'!$F$37,H946&lt;='Intersection Mileposts'!$G$37),"Y",IF(AND(H946&gt;='Intersection Mileposts'!$F$38,H946&lt;='Intersection Mileposts'!$G$38),"Y",IF(AND(H946&gt;='Intersection Mileposts'!$F$39,H946&lt;='Intersection Mileposts'!$G$39),"Y","N"))))))))))))))))))))))))))))))))))))</f>
        <v/>
      </c>
    </row>
    <row r="947" spans="1:46" x14ac:dyDescent="0.35">
      <c r="A947" s="271"/>
      <c r="B947" s="269"/>
      <c r="C947" s="270"/>
      <c r="D947" s="270"/>
      <c r="E947" s="270"/>
      <c r="F947" s="270"/>
      <c r="G947" s="272"/>
      <c r="H947" s="273"/>
      <c r="I947" s="271"/>
      <c r="J947" s="268"/>
      <c r="K947" s="268"/>
      <c r="L947" s="274"/>
      <c r="M947" s="275"/>
      <c r="N947" s="276"/>
      <c r="P947" s="291" t="str">
        <f>IF(R947 = "", "", COUNT($R$4:R947))</f>
        <v/>
      </c>
      <c r="Q947" s="291" t="str">
        <f t="shared" si="113"/>
        <v/>
      </c>
      <c r="R947" s="292" t="str">
        <f t="shared" si="114"/>
        <v/>
      </c>
      <c r="S947" s="293" t="str">
        <f t="shared" si="116"/>
        <v/>
      </c>
      <c r="T947" s="294" t="str">
        <f t="shared" si="117"/>
        <v/>
      </c>
      <c r="U947" s="295" t="str">
        <f t="shared" si="118"/>
        <v/>
      </c>
      <c r="V947" s="296" t="str">
        <f t="shared" si="119"/>
        <v/>
      </c>
      <c r="W947" s="8"/>
      <c r="AR947" s="2" t="str">
        <f t="shared" si="120"/>
        <v/>
      </c>
      <c r="AS947" s="2" t="str">
        <f t="shared" si="115"/>
        <v/>
      </c>
      <c r="AT947" s="2" t="str">
        <f>IF(AR947="","",IF(AND(H947&gt;='Intersection Mileposts'!$F$5,H947&lt;='Intersection Mileposts'!$G$5),"Y",IF(AND(H947&gt;='Intersection Mileposts'!$F$6,H947&lt;='Intersection Mileposts'!$G$6),"Y",IF(AND(H947&gt;='Intersection Mileposts'!$F$7,H947&lt;='Intersection Mileposts'!$G$7),"Y",IF(AND(H947&gt;='Intersection Mileposts'!$F$8,H947&lt;='Intersection Mileposts'!$G$8),"Y",IF(AND(H947&gt;='Intersection Mileposts'!$F$9,H947&lt;='Intersection Mileposts'!$G$9),"Y",IF(AND(H947&gt;='Intersection Mileposts'!$F$10,H947&lt;='Intersection Mileposts'!$G$10),"Y",IF(AND(H947&gt;='Intersection Mileposts'!$F$11,H947&lt;='Intersection Mileposts'!$G$11),"Y",IF(AND(H947&gt;='Intersection Mileposts'!$F$12,H947&lt;='Intersection Mileposts'!$G$12),"Y",IF(AND(H947&gt;='Intersection Mileposts'!$F$13,H947&lt;='Intersection Mileposts'!$G$13),"Y",IF(AND(H947&gt;='Intersection Mileposts'!$F$14,H947&lt;='Intersection Mileposts'!$G$14),"Y",IF(AND(H947&gt;='Intersection Mileposts'!$F$15,H947&lt;='Intersection Mileposts'!$G$15),"Y",IF(AND(H947&gt;='Intersection Mileposts'!$F$16,H947&lt;='Intersection Mileposts'!$G$16),"Y",IF(AND(H947&gt;='Intersection Mileposts'!$F$17,H947&lt;='Intersection Mileposts'!$G$17),"Y",IF(AND(H947&gt;='Intersection Mileposts'!$F$18,H947&lt;='Intersection Mileposts'!$G$18),"Y",IF(AND(H947&gt;='Intersection Mileposts'!$F$19,H947&lt;='Intersection Mileposts'!$G$19),"Y",IF(AND(H947&gt;='Intersection Mileposts'!$F$20,H947&lt;='Intersection Mileposts'!$G$20),"Y",IF(AND(H947&gt;='Intersection Mileposts'!$F$21,H947&lt;='Intersection Mileposts'!$G$21),"Y",IF(AND(H947&gt;='Intersection Mileposts'!$F$22,H947&lt;='Intersection Mileposts'!$G$22),"Y",IF(AND(H947&gt;='Intersection Mileposts'!$F$23,H947&lt;='Intersection Mileposts'!$G$23),"Y",IF(AND(H947&gt;='Intersection Mileposts'!$F$24,H947&lt;='Intersection Mileposts'!$G$24),"Y",IF(AND(H947&gt;='Intersection Mileposts'!$F$25,H947&lt;='Intersection Mileposts'!$G$25),"Y",IF(AND(H947&gt;='Intersection Mileposts'!$F$26,H947&lt;='Intersection Mileposts'!$G$26),"Y",IF(AND(H947&gt;='Intersection Mileposts'!$F$27,H947&lt;='Intersection Mileposts'!$G$27),"Y",IF(AND(H947&gt;='Intersection Mileposts'!$F$28,H947&lt;='Intersection Mileposts'!$G$28),"Y",IF(AND(H947&gt;='Intersection Mileposts'!$F$29,H947&lt;='Intersection Mileposts'!$G$29),"Y", IF(AND(H947&gt;='Intersection Mileposts'!$F$30,H947&lt;='Intersection Mileposts'!$G$30),"Y",IF(AND(H947&gt;='Intersection Mileposts'!$F$31,H947&lt;='Intersection Mileposts'!$G$31),"Y",IF(AND(H947&gt;='Intersection Mileposts'!$F$32,H947&lt;='Intersection Mileposts'!$G$32),"Y",IF(AND(H947&gt;='Intersection Mileposts'!$F$33,H947&lt;='Intersection Mileposts'!$G$33),"Y",IF(AND(H947&gt;='Intersection Mileposts'!$F$34,H947&lt;='Intersection Mileposts'!$G$34),"Y",IF(AND(H947&gt;='Intersection Mileposts'!$F$35,H947&lt;='Intersection Mileposts'!$G$35),"Y",IF(AND(H947&gt;='Intersection Mileposts'!$F$36,H947&lt;='Intersection Mileposts'!$G$36),"Y",IF(AND(H947&gt;='Intersection Mileposts'!$F$37,H947&lt;='Intersection Mileposts'!$G$37),"Y",IF(AND(H947&gt;='Intersection Mileposts'!$F$38,H947&lt;='Intersection Mileposts'!$G$38),"Y",IF(AND(H947&gt;='Intersection Mileposts'!$F$39,H947&lt;='Intersection Mileposts'!$G$39),"Y","N"))))))))))))))))))))))))))))))))))))</f>
        <v/>
      </c>
    </row>
    <row r="948" spans="1:46" x14ac:dyDescent="0.35">
      <c r="A948" s="271"/>
      <c r="B948" s="269"/>
      <c r="C948" s="270"/>
      <c r="D948" s="270"/>
      <c r="E948" s="270"/>
      <c r="F948" s="270"/>
      <c r="G948" s="272"/>
      <c r="H948" s="273"/>
      <c r="I948" s="271"/>
      <c r="J948" s="268"/>
      <c r="K948" s="268"/>
      <c r="L948" s="274"/>
      <c r="M948" s="275"/>
      <c r="N948" s="276"/>
      <c r="P948" s="291" t="str">
        <f>IF(R948 = "", "", COUNT($R$4:R948))</f>
        <v/>
      </c>
      <c r="Q948" s="291" t="str">
        <f t="shared" si="113"/>
        <v/>
      </c>
      <c r="R948" s="292" t="str">
        <f t="shared" si="114"/>
        <v/>
      </c>
      <c r="S948" s="293" t="str">
        <f t="shared" si="116"/>
        <v/>
      </c>
      <c r="T948" s="294" t="str">
        <f t="shared" si="117"/>
        <v/>
      </c>
      <c r="U948" s="295" t="str">
        <f t="shared" si="118"/>
        <v/>
      </c>
      <c r="V948" s="296" t="str">
        <f t="shared" si="119"/>
        <v/>
      </c>
      <c r="W948" s="8"/>
      <c r="AR948" s="2" t="str">
        <f t="shared" si="120"/>
        <v/>
      </c>
      <c r="AS948" s="2" t="str">
        <f t="shared" si="115"/>
        <v/>
      </c>
      <c r="AT948" s="2" t="str">
        <f>IF(AR948="","",IF(AND(H948&gt;='Intersection Mileposts'!$F$5,H948&lt;='Intersection Mileposts'!$G$5),"Y",IF(AND(H948&gt;='Intersection Mileposts'!$F$6,H948&lt;='Intersection Mileposts'!$G$6),"Y",IF(AND(H948&gt;='Intersection Mileposts'!$F$7,H948&lt;='Intersection Mileposts'!$G$7),"Y",IF(AND(H948&gt;='Intersection Mileposts'!$F$8,H948&lt;='Intersection Mileposts'!$G$8),"Y",IF(AND(H948&gt;='Intersection Mileposts'!$F$9,H948&lt;='Intersection Mileposts'!$G$9),"Y",IF(AND(H948&gt;='Intersection Mileposts'!$F$10,H948&lt;='Intersection Mileposts'!$G$10),"Y",IF(AND(H948&gt;='Intersection Mileposts'!$F$11,H948&lt;='Intersection Mileposts'!$G$11),"Y",IF(AND(H948&gt;='Intersection Mileposts'!$F$12,H948&lt;='Intersection Mileposts'!$G$12),"Y",IF(AND(H948&gt;='Intersection Mileposts'!$F$13,H948&lt;='Intersection Mileposts'!$G$13),"Y",IF(AND(H948&gt;='Intersection Mileposts'!$F$14,H948&lt;='Intersection Mileposts'!$G$14),"Y",IF(AND(H948&gt;='Intersection Mileposts'!$F$15,H948&lt;='Intersection Mileposts'!$G$15),"Y",IF(AND(H948&gt;='Intersection Mileposts'!$F$16,H948&lt;='Intersection Mileposts'!$G$16),"Y",IF(AND(H948&gt;='Intersection Mileposts'!$F$17,H948&lt;='Intersection Mileposts'!$G$17),"Y",IF(AND(H948&gt;='Intersection Mileposts'!$F$18,H948&lt;='Intersection Mileposts'!$G$18),"Y",IF(AND(H948&gt;='Intersection Mileposts'!$F$19,H948&lt;='Intersection Mileposts'!$G$19),"Y",IF(AND(H948&gt;='Intersection Mileposts'!$F$20,H948&lt;='Intersection Mileposts'!$G$20),"Y",IF(AND(H948&gt;='Intersection Mileposts'!$F$21,H948&lt;='Intersection Mileposts'!$G$21),"Y",IF(AND(H948&gt;='Intersection Mileposts'!$F$22,H948&lt;='Intersection Mileposts'!$G$22),"Y",IF(AND(H948&gt;='Intersection Mileposts'!$F$23,H948&lt;='Intersection Mileposts'!$G$23),"Y",IF(AND(H948&gt;='Intersection Mileposts'!$F$24,H948&lt;='Intersection Mileposts'!$G$24),"Y",IF(AND(H948&gt;='Intersection Mileposts'!$F$25,H948&lt;='Intersection Mileposts'!$G$25),"Y",IF(AND(H948&gt;='Intersection Mileposts'!$F$26,H948&lt;='Intersection Mileposts'!$G$26),"Y",IF(AND(H948&gt;='Intersection Mileposts'!$F$27,H948&lt;='Intersection Mileposts'!$G$27),"Y",IF(AND(H948&gt;='Intersection Mileposts'!$F$28,H948&lt;='Intersection Mileposts'!$G$28),"Y",IF(AND(H948&gt;='Intersection Mileposts'!$F$29,H948&lt;='Intersection Mileposts'!$G$29),"Y", IF(AND(H948&gt;='Intersection Mileposts'!$F$30,H948&lt;='Intersection Mileposts'!$G$30),"Y",IF(AND(H948&gt;='Intersection Mileposts'!$F$31,H948&lt;='Intersection Mileposts'!$G$31),"Y",IF(AND(H948&gt;='Intersection Mileposts'!$F$32,H948&lt;='Intersection Mileposts'!$G$32),"Y",IF(AND(H948&gt;='Intersection Mileposts'!$F$33,H948&lt;='Intersection Mileposts'!$G$33),"Y",IF(AND(H948&gt;='Intersection Mileposts'!$F$34,H948&lt;='Intersection Mileposts'!$G$34),"Y",IF(AND(H948&gt;='Intersection Mileposts'!$F$35,H948&lt;='Intersection Mileposts'!$G$35),"Y",IF(AND(H948&gt;='Intersection Mileposts'!$F$36,H948&lt;='Intersection Mileposts'!$G$36),"Y",IF(AND(H948&gt;='Intersection Mileposts'!$F$37,H948&lt;='Intersection Mileposts'!$G$37),"Y",IF(AND(H948&gt;='Intersection Mileposts'!$F$38,H948&lt;='Intersection Mileposts'!$G$38),"Y",IF(AND(H948&gt;='Intersection Mileposts'!$F$39,H948&lt;='Intersection Mileposts'!$G$39),"Y","N"))))))))))))))))))))))))))))))))))))</f>
        <v/>
      </c>
    </row>
    <row r="949" spans="1:46" x14ac:dyDescent="0.35">
      <c r="A949" s="271"/>
      <c r="B949" s="269"/>
      <c r="C949" s="270"/>
      <c r="D949" s="270"/>
      <c r="E949" s="270"/>
      <c r="F949" s="270"/>
      <c r="G949" s="272"/>
      <c r="H949" s="273"/>
      <c r="I949" s="271"/>
      <c r="J949" s="268"/>
      <c r="K949" s="268"/>
      <c r="L949" s="274"/>
      <c r="M949" s="275"/>
      <c r="N949" s="276"/>
      <c r="P949" s="291" t="str">
        <f>IF(R949 = "", "", COUNT($R$4:R949))</f>
        <v/>
      </c>
      <c r="Q949" s="291" t="str">
        <f t="shared" si="113"/>
        <v/>
      </c>
      <c r="R949" s="292" t="str">
        <f t="shared" si="114"/>
        <v/>
      </c>
      <c r="S949" s="293" t="str">
        <f t="shared" si="116"/>
        <v/>
      </c>
      <c r="T949" s="294" t="str">
        <f t="shared" si="117"/>
        <v/>
      </c>
      <c r="U949" s="295" t="str">
        <f t="shared" si="118"/>
        <v/>
      </c>
      <c r="V949" s="296" t="str">
        <f t="shared" si="119"/>
        <v/>
      </c>
      <c r="W949" s="8"/>
      <c r="AR949" s="2" t="str">
        <f t="shared" si="120"/>
        <v/>
      </c>
      <c r="AS949" s="2" t="str">
        <f t="shared" si="115"/>
        <v/>
      </c>
      <c r="AT949" s="2" t="str">
        <f>IF(AR949="","",IF(AND(H949&gt;='Intersection Mileposts'!$F$5,H949&lt;='Intersection Mileposts'!$G$5),"Y",IF(AND(H949&gt;='Intersection Mileposts'!$F$6,H949&lt;='Intersection Mileposts'!$G$6),"Y",IF(AND(H949&gt;='Intersection Mileposts'!$F$7,H949&lt;='Intersection Mileposts'!$G$7),"Y",IF(AND(H949&gt;='Intersection Mileposts'!$F$8,H949&lt;='Intersection Mileposts'!$G$8),"Y",IF(AND(H949&gt;='Intersection Mileposts'!$F$9,H949&lt;='Intersection Mileposts'!$G$9),"Y",IF(AND(H949&gt;='Intersection Mileposts'!$F$10,H949&lt;='Intersection Mileposts'!$G$10),"Y",IF(AND(H949&gt;='Intersection Mileposts'!$F$11,H949&lt;='Intersection Mileposts'!$G$11),"Y",IF(AND(H949&gt;='Intersection Mileposts'!$F$12,H949&lt;='Intersection Mileposts'!$G$12),"Y",IF(AND(H949&gt;='Intersection Mileposts'!$F$13,H949&lt;='Intersection Mileposts'!$G$13),"Y",IF(AND(H949&gt;='Intersection Mileposts'!$F$14,H949&lt;='Intersection Mileposts'!$G$14),"Y",IF(AND(H949&gt;='Intersection Mileposts'!$F$15,H949&lt;='Intersection Mileposts'!$G$15),"Y",IF(AND(H949&gt;='Intersection Mileposts'!$F$16,H949&lt;='Intersection Mileposts'!$G$16),"Y",IF(AND(H949&gt;='Intersection Mileposts'!$F$17,H949&lt;='Intersection Mileposts'!$G$17),"Y",IF(AND(H949&gt;='Intersection Mileposts'!$F$18,H949&lt;='Intersection Mileposts'!$G$18),"Y",IF(AND(H949&gt;='Intersection Mileposts'!$F$19,H949&lt;='Intersection Mileposts'!$G$19),"Y",IF(AND(H949&gt;='Intersection Mileposts'!$F$20,H949&lt;='Intersection Mileposts'!$G$20),"Y",IF(AND(H949&gt;='Intersection Mileposts'!$F$21,H949&lt;='Intersection Mileposts'!$G$21),"Y",IF(AND(H949&gt;='Intersection Mileposts'!$F$22,H949&lt;='Intersection Mileposts'!$G$22),"Y",IF(AND(H949&gt;='Intersection Mileposts'!$F$23,H949&lt;='Intersection Mileposts'!$G$23),"Y",IF(AND(H949&gt;='Intersection Mileposts'!$F$24,H949&lt;='Intersection Mileposts'!$G$24),"Y",IF(AND(H949&gt;='Intersection Mileposts'!$F$25,H949&lt;='Intersection Mileposts'!$G$25),"Y",IF(AND(H949&gt;='Intersection Mileposts'!$F$26,H949&lt;='Intersection Mileposts'!$G$26),"Y",IF(AND(H949&gt;='Intersection Mileposts'!$F$27,H949&lt;='Intersection Mileposts'!$G$27),"Y",IF(AND(H949&gt;='Intersection Mileposts'!$F$28,H949&lt;='Intersection Mileposts'!$G$28),"Y",IF(AND(H949&gt;='Intersection Mileposts'!$F$29,H949&lt;='Intersection Mileposts'!$G$29),"Y", IF(AND(H949&gt;='Intersection Mileposts'!$F$30,H949&lt;='Intersection Mileposts'!$G$30),"Y",IF(AND(H949&gt;='Intersection Mileposts'!$F$31,H949&lt;='Intersection Mileposts'!$G$31),"Y",IF(AND(H949&gt;='Intersection Mileposts'!$F$32,H949&lt;='Intersection Mileposts'!$G$32),"Y",IF(AND(H949&gt;='Intersection Mileposts'!$F$33,H949&lt;='Intersection Mileposts'!$G$33),"Y",IF(AND(H949&gt;='Intersection Mileposts'!$F$34,H949&lt;='Intersection Mileposts'!$G$34),"Y",IF(AND(H949&gt;='Intersection Mileposts'!$F$35,H949&lt;='Intersection Mileposts'!$G$35),"Y",IF(AND(H949&gt;='Intersection Mileposts'!$F$36,H949&lt;='Intersection Mileposts'!$G$36),"Y",IF(AND(H949&gt;='Intersection Mileposts'!$F$37,H949&lt;='Intersection Mileposts'!$G$37),"Y",IF(AND(H949&gt;='Intersection Mileposts'!$F$38,H949&lt;='Intersection Mileposts'!$G$38),"Y",IF(AND(H949&gt;='Intersection Mileposts'!$F$39,H949&lt;='Intersection Mileposts'!$G$39),"Y","N"))))))))))))))))))))))))))))))))))))</f>
        <v/>
      </c>
    </row>
    <row r="950" spans="1:46" x14ac:dyDescent="0.35">
      <c r="A950" s="271"/>
      <c r="B950" s="269"/>
      <c r="C950" s="270"/>
      <c r="D950" s="270"/>
      <c r="E950" s="270"/>
      <c r="F950" s="270"/>
      <c r="G950" s="272"/>
      <c r="H950" s="273"/>
      <c r="I950" s="271"/>
      <c r="J950" s="268"/>
      <c r="K950" s="268"/>
      <c r="L950" s="274"/>
      <c r="M950" s="275"/>
      <c r="N950" s="276"/>
      <c r="P950" s="291" t="str">
        <f>IF(R950 = "", "", COUNT($R$4:R950))</f>
        <v/>
      </c>
      <c r="Q950" s="291" t="str">
        <f t="shared" si="113"/>
        <v/>
      </c>
      <c r="R950" s="292" t="str">
        <f t="shared" si="114"/>
        <v/>
      </c>
      <c r="S950" s="293" t="str">
        <f t="shared" si="116"/>
        <v/>
      </c>
      <c r="T950" s="294" t="str">
        <f t="shared" si="117"/>
        <v/>
      </c>
      <c r="U950" s="295" t="str">
        <f t="shared" si="118"/>
        <v/>
      </c>
      <c r="V950" s="296" t="str">
        <f t="shared" si="119"/>
        <v/>
      </c>
      <c r="W950" s="8"/>
      <c r="AR950" s="2" t="str">
        <f t="shared" si="120"/>
        <v/>
      </c>
      <c r="AS950" s="2" t="str">
        <f t="shared" si="115"/>
        <v/>
      </c>
      <c r="AT950" s="2" t="str">
        <f>IF(AR950="","",IF(AND(H950&gt;='Intersection Mileposts'!$F$5,H950&lt;='Intersection Mileposts'!$G$5),"Y",IF(AND(H950&gt;='Intersection Mileposts'!$F$6,H950&lt;='Intersection Mileposts'!$G$6),"Y",IF(AND(H950&gt;='Intersection Mileposts'!$F$7,H950&lt;='Intersection Mileposts'!$G$7),"Y",IF(AND(H950&gt;='Intersection Mileposts'!$F$8,H950&lt;='Intersection Mileposts'!$G$8),"Y",IF(AND(H950&gt;='Intersection Mileposts'!$F$9,H950&lt;='Intersection Mileposts'!$G$9),"Y",IF(AND(H950&gt;='Intersection Mileposts'!$F$10,H950&lt;='Intersection Mileposts'!$G$10),"Y",IF(AND(H950&gt;='Intersection Mileposts'!$F$11,H950&lt;='Intersection Mileposts'!$G$11),"Y",IF(AND(H950&gt;='Intersection Mileposts'!$F$12,H950&lt;='Intersection Mileposts'!$G$12),"Y",IF(AND(H950&gt;='Intersection Mileposts'!$F$13,H950&lt;='Intersection Mileposts'!$G$13),"Y",IF(AND(H950&gt;='Intersection Mileposts'!$F$14,H950&lt;='Intersection Mileposts'!$G$14),"Y",IF(AND(H950&gt;='Intersection Mileposts'!$F$15,H950&lt;='Intersection Mileposts'!$G$15),"Y",IF(AND(H950&gt;='Intersection Mileposts'!$F$16,H950&lt;='Intersection Mileposts'!$G$16),"Y",IF(AND(H950&gt;='Intersection Mileposts'!$F$17,H950&lt;='Intersection Mileposts'!$G$17),"Y",IF(AND(H950&gt;='Intersection Mileposts'!$F$18,H950&lt;='Intersection Mileposts'!$G$18),"Y",IF(AND(H950&gt;='Intersection Mileposts'!$F$19,H950&lt;='Intersection Mileposts'!$G$19),"Y",IF(AND(H950&gt;='Intersection Mileposts'!$F$20,H950&lt;='Intersection Mileposts'!$G$20),"Y",IF(AND(H950&gt;='Intersection Mileposts'!$F$21,H950&lt;='Intersection Mileposts'!$G$21),"Y",IF(AND(H950&gt;='Intersection Mileposts'!$F$22,H950&lt;='Intersection Mileposts'!$G$22),"Y",IF(AND(H950&gt;='Intersection Mileposts'!$F$23,H950&lt;='Intersection Mileposts'!$G$23),"Y",IF(AND(H950&gt;='Intersection Mileposts'!$F$24,H950&lt;='Intersection Mileposts'!$G$24),"Y",IF(AND(H950&gt;='Intersection Mileposts'!$F$25,H950&lt;='Intersection Mileposts'!$G$25),"Y",IF(AND(H950&gt;='Intersection Mileposts'!$F$26,H950&lt;='Intersection Mileposts'!$G$26),"Y",IF(AND(H950&gt;='Intersection Mileposts'!$F$27,H950&lt;='Intersection Mileposts'!$G$27),"Y",IF(AND(H950&gt;='Intersection Mileposts'!$F$28,H950&lt;='Intersection Mileposts'!$G$28),"Y",IF(AND(H950&gt;='Intersection Mileposts'!$F$29,H950&lt;='Intersection Mileposts'!$G$29),"Y", IF(AND(H950&gt;='Intersection Mileposts'!$F$30,H950&lt;='Intersection Mileposts'!$G$30),"Y",IF(AND(H950&gt;='Intersection Mileposts'!$F$31,H950&lt;='Intersection Mileposts'!$G$31),"Y",IF(AND(H950&gt;='Intersection Mileposts'!$F$32,H950&lt;='Intersection Mileposts'!$G$32),"Y",IF(AND(H950&gt;='Intersection Mileposts'!$F$33,H950&lt;='Intersection Mileposts'!$G$33),"Y",IF(AND(H950&gt;='Intersection Mileposts'!$F$34,H950&lt;='Intersection Mileposts'!$G$34),"Y",IF(AND(H950&gt;='Intersection Mileposts'!$F$35,H950&lt;='Intersection Mileposts'!$G$35),"Y",IF(AND(H950&gt;='Intersection Mileposts'!$F$36,H950&lt;='Intersection Mileposts'!$G$36),"Y",IF(AND(H950&gt;='Intersection Mileposts'!$F$37,H950&lt;='Intersection Mileposts'!$G$37),"Y",IF(AND(H950&gt;='Intersection Mileposts'!$F$38,H950&lt;='Intersection Mileposts'!$G$38),"Y",IF(AND(H950&gt;='Intersection Mileposts'!$F$39,H950&lt;='Intersection Mileposts'!$G$39),"Y","N"))))))))))))))))))))))))))))))))))))</f>
        <v/>
      </c>
    </row>
    <row r="951" spans="1:46" x14ac:dyDescent="0.35">
      <c r="A951" s="271"/>
      <c r="B951" s="269"/>
      <c r="C951" s="270"/>
      <c r="D951" s="270"/>
      <c r="E951" s="270"/>
      <c r="F951" s="270"/>
      <c r="G951" s="272"/>
      <c r="H951" s="273"/>
      <c r="I951" s="271"/>
      <c r="J951" s="268"/>
      <c r="K951" s="268"/>
      <c r="L951" s="274"/>
      <c r="M951" s="275"/>
      <c r="N951" s="276"/>
      <c r="P951" s="291" t="str">
        <f>IF(R951 = "", "", COUNT($R$4:R951))</f>
        <v/>
      </c>
      <c r="Q951" s="291" t="str">
        <f t="shared" si="113"/>
        <v/>
      </c>
      <c r="R951" s="292" t="str">
        <f t="shared" si="114"/>
        <v/>
      </c>
      <c r="S951" s="293" t="str">
        <f t="shared" si="116"/>
        <v/>
      </c>
      <c r="T951" s="294" t="str">
        <f t="shared" si="117"/>
        <v/>
      </c>
      <c r="U951" s="295" t="str">
        <f t="shared" si="118"/>
        <v/>
      </c>
      <c r="V951" s="296" t="str">
        <f t="shared" si="119"/>
        <v/>
      </c>
      <c r="W951" s="8"/>
      <c r="AR951" s="2" t="str">
        <f t="shared" si="120"/>
        <v/>
      </c>
      <c r="AS951" s="2" t="str">
        <f t="shared" si="115"/>
        <v/>
      </c>
      <c r="AT951" s="2" t="str">
        <f>IF(AR951="","",IF(AND(H951&gt;='Intersection Mileposts'!$F$5,H951&lt;='Intersection Mileposts'!$G$5),"Y",IF(AND(H951&gt;='Intersection Mileposts'!$F$6,H951&lt;='Intersection Mileposts'!$G$6),"Y",IF(AND(H951&gt;='Intersection Mileposts'!$F$7,H951&lt;='Intersection Mileposts'!$G$7),"Y",IF(AND(H951&gt;='Intersection Mileposts'!$F$8,H951&lt;='Intersection Mileposts'!$G$8),"Y",IF(AND(H951&gt;='Intersection Mileposts'!$F$9,H951&lt;='Intersection Mileposts'!$G$9),"Y",IF(AND(H951&gt;='Intersection Mileposts'!$F$10,H951&lt;='Intersection Mileposts'!$G$10),"Y",IF(AND(H951&gt;='Intersection Mileposts'!$F$11,H951&lt;='Intersection Mileposts'!$G$11),"Y",IF(AND(H951&gt;='Intersection Mileposts'!$F$12,H951&lt;='Intersection Mileposts'!$G$12),"Y",IF(AND(H951&gt;='Intersection Mileposts'!$F$13,H951&lt;='Intersection Mileposts'!$G$13),"Y",IF(AND(H951&gt;='Intersection Mileposts'!$F$14,H951&lt;='Intersection Mileposts'!$G$14),"Y",IF(AND(H951&gt;='Intersection Mileposts'!$F$15,H951&lt;='Intersection Mileposts'!$G$15),"Y",IF(AND(H951&gt;='Intersection Mileposts'!$F$16,H951&lt;='Intersection Mileposts'!$G$16),"Y",IF(AND(H951&gt;='Intersection Mileposts'!$F$17,H951&lt;='Intersection Mileposts'!$G$17),"Y",IF(AND(H951&gt;='Intersection Mileposts'!$F$18,H951&lt;='Intersection Mileposts'!$G$18),"Y",IF(AND(H951&gt;='Intersection Mileposts'!$F$19,H951&lt;='Intersection Mileposts'!$G$19),"Y",IF(AND(H951&gt;='Intersection Mileposts'!$F$20,H951&lt;='Intersection Mileposts'!$G$20),"Y",IF(AND(H951&gt;='Intersection Mileposts'!$F$21,H951&lt;='Intersection Mileposts'!$G$21),"Y",IF(AND(H951&gt;='Intersection Mileposts'!$F$22,H951&lt;='Intersection Mileposts'!$G$22),"Y",IF(AND(H951&gt;='Intersection Mileposts'!$F$23,H951&lt;='Intersection Mileposts'!$G$23),"Y",IF(AND(H951&gt;='Intersection Mileposts'!$F$24,H951&lt;='Intersection Mileposts'!$G$24),"Y",IF(AND(H951&gt;='Intersection Mileposts'!$F$25,H951&lt;='Intersection Mileposts'!$G$25),"Y",IF(AND(H951&gt;='Intersection Mileposts'!$F$26,H951&lt;='Intersection Mileposts'!$G$26),"Y",IF(AND(H951&gt;='Intersection Mileposts'!$F$27,H951&lt;='Intersection Mileposts'!$G$27),"Y",IF(AND(H951&gt;='Intersection Mileposts'!$F$28,H951&lt;='Intersection Mileposts'!$G$28),"Y",IF(AND(H951&gt;='Intersection Mileposts'!$F$29,H951&lt;='Intersection Mileposts'!$G$29),"Y", IF(AND(H951&gt;='Intersection Mileposts'!$F$30,H951&lt;='Intersection Mileposts'!$G$30),"Y",IF(AND(H951&gt;='Intersection Mileposts'!$F$31,H951&lt;='Intersection Mileposts'!$G$31),"Y",IF(AND(H951&gt;='Intersection Mileposts'!$F$32,H951&lt;='Intersection Mileposts'!$G$32),"Y",IF(AND(H951&gt;='Intersection Mileposts'!$F$33,H951&lt;='Intersection Mileposts'!$G$33),"Y",IF(AND(H951&gt;='Intersection Mileposts'!$F$34,H951&lt;='Intersection Mileposts'!$G$34),"Y",IF(AND(H951&gt;='Intersection Mileposts'!$F$35,H951&lt;='Intersection Mileposts'!$G$35),"Y",IF(AND(H951&gt;='Intersection Mileposts'!$F$36,H951&lt;='Intersection Mileposts'!$G$36),"Y",IF(AND(H951&gt;='Intersection Mileposts'!$F$37,H951&lt;='Intersection Mileposts'!$G$37),"Y",IF(AND(H951&gt;='Intersection Mileposts'!$F$38,H951&lt;='Intersection Mileposts'!$G$38),"Y",IF(AND(H951&gt;='Intersection Mileposts'!$F$39,H951&lt;='Intersection Mileposts'!$G$39),"Y","N"))))))))))))))))))))))))))))))))))))</f>
        <v/>
      </c>
    </row>
    <row r="952" spans="1:46" x14ac:dyDescent="0.35">
      <c r="A952" s="271"/>
      <c r="B952" s="269"/>
      <c r="C952" s="270"/>
      <c r="D952" s="270"/>
      <c r="E952" s="270"/>
      <c r="F952" s="270"/>
      <c r="G952" s="272"/>
      <c r="H952" s="273"/>
      <c r="I952" s="271"/>
      <c r="J952" s="268"/>
      <c r="K952" s="268"/>
      <c r="L952" s="274"/>
      <c r="M952" s="275"/>
      <c r="N952" s="276"/>
      <c r="P952" s="291" t="str">
        <f>IF(R952 = "", "", COUNT($R$4:R952))</f>
        <v/>
      </c>
      <c r="Q952" s="291" t="str">
        <f t="shared" si="113"/>
        <v/>
      </c>
      <c r="R952" s="292" t="str">
        <f t="shared" si="114"/>
        <v/>
      </c>
      <c r="S952" s="293" t="str">
        <f t="shared" si="116"/>
        <v/>
      </c>
      <c r="T952" s="294" t="str">
        <f t="shared" si="117"/>
        <v/>
      </c>
      <c r="U952" s="295" t="str">
        <f t="shared" si="118"/>
        <v/>
      </c>
      <c r="V952" s="296" t="str">
        <f t="shared" si="119"/>
        <v/>
      </c>
      <c r="W952" s="8"/>
      <c r="AR952" s="2" t="str">
        <f t="shared" si="120"/>
        <v/>
      </c>
      <c r="AS952" s="2" t="str">
        <f t="shared" si="115"/>
        <v/>
      </c>
      <c r="AT952" s="2" t="str">
        <f>IF(AR952="","",IF(AND(H952&gt;='Intersection Mileposts'!$F$5,H952&lt;='Intersection Mileposts'!$G$5),"Y",IF(AND(H952&gt;='Intersection Mileposts'!$F$6,H952&lt;='Intersection Mileposts'!$G$6),"Y",IF(AND(H952&gt;='Intersection Mileposts'!$F$7,H952&lt;='Intersection Mileposts'!$G$7),"Y",IF(AND(H952&gt;='Intersection Mileposts'!$F$8,H952&lt;='Intersection Mileposts'!$G$8),"Y",IF(AND(H952&gt;='Intersection Mileposts'!$F$9,H952&lt;='Intersection Mileposts'!$G$9),"Y",IF(AND(H952&gt;='Intersection Mileposts'!$F$10,H952&lt;='Intersection Mileposts'!$G$10),"Y",IF(AND(H952&gt;='Intersection Mileposts'!$F$11,H952&lt;='Intersection Mileposts'!$G$11),"Y",IF(AND(H952&gt;='Intersection Mileposts'!$F$12,H952&lt;='Intersection Mileposts'!$G$12),"Y",IF(AND(H952&gt;='Intersection Mileposts'!$F$13,H952&lt;='Intersection Mileposts'!$G$13),"Y",IF(AND(H952&gt;='Intersection Mileposts'!$F$14,H952&lt;='Intersection Mileposts'!$G$14),"Y",IF(AND(H952&gt;='Intersection Mileposts'!$F$15,H952&lt;='Intersection Mileposts'!$G$15),"Y",IF(AND(H952&gt;='Intersection Mileposts'!$F$16,H952&lt;='Intersection Mileposts'!$G$16),"Y",IF(AND(H952&gt;='Intersection Mileposts'!$F$17,H952&lt;='Intersection Mileposts'!$G$17),"Y",IF(AND(H952&gt;='Intersection Mileposts'!$F$18,H952&lt;='Intersection Mileposts'!$G$18),"Y",IF(AND(H952&gt;='Intersection Mileposts'!$F$19,H952&lt;='Intersection Mileposts'!$G$19),"Y",IF(AND(H952&gt;='Intersection Mileposts'!$F$20,H952&lt;='Intersection Mileposts'!$G$20),"Y",IF(AND(H952&gt;='Intersection Mileposts'!$F$21,H952&lt;='Intersection Mileposts'!$G$21),"Y",IF(AND(H952&gt;='Intersection Mileposts'!$F$22,H952&lt;='Intersection Mileposts'!$G$22),"Y",IF(AND(H952&gt;='Intersection Mileposts'!$F$23,H952&lt;='Intersection Mileposts'!$G$23),"Y",IF(AND(H952&gt;='Intersection Mileposts'!$F$24,H952&lt;='Intersection Mileposts'!$G$24),"Y",IF(AND(H952&gt;='Intersection Mileposts'!$F$25,H952&lt;='Intersection Mileposts'!$G$25),"Y",IF(AND(H952&gt;='Intersection Mileposts'!$F$26,H952&lt;='Intersection Mileposts'!$G$26),"Y",IF(AND(H952&gt;='Intersection Mileposts'!$F$27,H952&lt;='Intersection Mileposts'!$G$27),"Y",IF(AND(H952&gt;='Intersection Mileposts'!$F$28,H952&lt;='Intersection Mileposts'!$G$28),"Y",IF(AND(H952&gt;='Intersection Mileposts'!$F$29,H952&lt;='Intersection Mileposts'!$G$29),"Y", IF(AND(H952&gt;='Intersection Mileposts'!$F$30,H952&lt;='Intersection Mileposts'!$G$30),"Y",IF(AND(H952&gt;='Intersection Mileposts'!$F$31,H952&lt;='Intersection Mileposts'!$G$31),"Y",IF(AND(H952&gt;='Intersection Mileposts'!$F$32,H952&lt;='Intersection Mileposts'!$G$32),"Y",IF(AND(H952&gt;='Intersection Mileposts'!$F$33,H952&lt;='Intersection Mileposts'!$G$33),"Y",IF(AND(H952&gt;='Intersection Mileposts'!$F$34,H952&lt;='Intersection Mileposts'!$G$34),"Y",IF(AND(H952&gt;='Intersection Mileposts'!$F$35,H952&lt;='Intersection Mileposts'!$G$35),"Y",IF(AND(H952&gt;='Intersection Mileposts'!$F$36,H952&lt;='Intersection Mileposts'!$G$36),"Y",IF(AND(H952&gt;='Intersection Mileposts'!$F$37,H952&lt;='Intersection Mileposts'!$G$37),"Y",IF(AND(H952&gt;='Intersection Mileposts'!$F$38,H952&lt;='Intersection Mileposts'!$G$38),"Y",IF(AND(H952&gt;='Intersection Mileposts'!$F$39,H952&lt;='Intersection Mileposts'!$G$39),"Y","N"))))))))))))))))))))))))))))))))))))</f>
        <v/>
      </c>
    </row>
    <row r="953" spans="1:46" x14ac:dyDescent="0.35">
      <c r="A953" s="271"/>
      <c r="B953" s="269"/>
      <c r="C953" s="270"/>
      <c r="D953" s="270"/>
      <c r="E953" s="270"/>
      <c r="F953" s="270"/>
      <c r="G953" s="272"/>
      <c r="H953" s="273"/>
      <c r="I953" s="271"/>
      <c r="J953" s="268"/>
      <c r="K953" s="268"/>
      <c r="L953" s="274"/>
      <c r="M953" s="275"/>
      <c r="N953" s="276"/>
      <c r="P953" s="291" t="str">
        <f>IF(R953 = "", "", COUNT($R$4:R953))</f>
        <v/>
      </c>
      <c r="Q953" s="291" t="str">
        <f t="shared" si="113"/>
        <v/>
      </c>
      <c r="R953" s="292" t="str">
        <f t="shared" si="114"/>
        <v/>
      </c>
      <c r="S953" s="293" t="str">
        <f t="shared" si="116"/>
        <v/>
      </c>
      <c r="T953" s="294" t="str">
        <f t="shared" si="117"/>
        <v/>
      </c>
      <c r="U953" s="295" t="str">
        <f t="shared" si="118"/>
        <v/>
      </c>
      <c r="V953" s="296" t="str">
        <f t="shared" si="119"/>
        <v/>
      </c>
      <c r="W953" s="8"/>
      <c r="AR953" s="2" t="str">
        <f t="shared" si="120"/>
        <v/>
      </c>
      <c r="AS953" s="2" t="str">
        <f t="shared" si="115"/>
        <v/>
      </c>
      <c r="AT953" s="2" t="str">
        <f>IF(AR953="","",IF(AND(H953&gt;='Intersection Mileposts'!$F$5,H953&lt;='Intersection Mileposts'!$G$5),"Y",IF(AND(H953&gt;='Intersection Mileposts'!$F$6,H953&lt;='Intersection Mileposts'!$G$6),"Y",IF(AND(H953&gt;='Intersection Mileposts'!$F$7,H953&lt;='Intersection Mileposts'!$G$7),"Y",IF(AND(H953&gt;='Intersection Mileposts'!$F$8,H953&lt;='Intersection Mileposts'!$G$8),"Y",IF(AND(H953&gt;='Intersection Mileposts'!$F$9,H953&lt;='Intersection Mileposts'!$G$9),"Y",IF(AND(H953&gt;='Intersection Mileposts'!$F$10,H953&lt;='Intersection Mileposts'!$G$10),"Y",IF(AND(H953&gt;='Intersection Mileposts'!$F$11,H953&lt;='Intersection Mileposts'!$G$11),"Y",IF(AND(H953&gt;='Intersection Mileposts'!$F$12,H953&lt;='Intersection Mileposts'!$G$12),"Y",IF(AND(H953&gt;='Intersection Mileposts'!$F$13,H953&lt;='Intersection Mileposts'!$G$13),"Y",IF(AND(H953&gt;='Intersection Mileposts'!$F$14,H953&lt;='Intersection Mileposts'!$G$14),"Y",IF(AND(H953&gt;='Intersection Mileposts'!$F$15,H953&lt;='Intersection Mileposts'!$G$15),"Y",IF(AND(H953&gt;='Intersection Mileposts'!$F$16,H953&lt;='Intersection Mileposts'!$G$16),"Y",IF(AND(H953&gt;='Intersection Mileposts'!$F$17,H953&lt;='Intersection Mileposts'!$G$17),"Y",IF(AND(H953&gt;='Intersection Mileposts'!$F$18,H953&lt;='Intersection Mileposts'!$G$18),"Y",IF(AND(H953&gt;='Intersection Mileposts'!$F$19,H953&lt;='Intersection Mileposts'!$G$19),"Y",IF(AND(H953&gt;='Intersection Mileposts'!$F$20,H953&lt;='Intersection Mileposts'!$G$20),"Y",IF(AND(H953&gt;='Intersection Mileposts'!$F$21,H953&lt;='Intersection Mileposts'!$G$21),"Y",IF(AND(H953&gt;='Intersection Mileposts'!$F$22,H953&lt;='Intersection Mileposts'!$G$22),"Y",IF(AND(H953&gt;='Intersection Mileposts'!$F$23,H953&lt;='Intersection Mileposts'!$G$23),"Y",IF(AND(H953&gt;='Intersection Mileposts'!$F$24,H953&lt;='Intersection Mileposts'!$G$24),"Y",IF(AND(H953&gt;='Intersection Mileposts'!$F$25,H953&lt;='Intersection Mileposts'!$G$25),"Y",IF(AND(H953&gt;='Intersection Mileposts'!$F$26,H953&lt;='Intersection Mileposts'!$G$26),"Y",IF(AND(H953&gt;='Intersection Mileposts'!$F$27,H953&lt;='Intersection Mileposts'!$G$27),"Y",IF(AND(H953&gt;='Intersection Mileposts'!$F$28,H953&lt;='Intersection Mileposts'!$G$28),"Y",IF(AND(H953&gt;='Intersection Mileposts'!$F$29,H953&lt;='Intersection Mileposts'!$G$29),"Y", IF(AND(H953&gt;='Intersection Mileposts'!$F$30,H953&lt;='Intersection Mileposts'!$G$30),"Y",IF(AND(H953&gt;='Intersection Mileposts'!$F$31,H953&lt;='Intersection Mileposts'!$G$31),"Y",IF(AND(H953&gt;='Intersection Mileposts'!$F$32,H953&lt;='Intersection Mileposts'!$G$32),"Y",IF(AND(H953&gt;='Intersection Mileposts'!$F$33,H953&lt;='Intersection Mileposts'!$G$33),"Y",IF(AND(H953&gt;='Intersection Mileposts'!$F$34,H953&lt;='Intersection Mileposts'!$G$34),"Y",IF(AND(H953&gt;='Intersection Mileposts'!$F$35,H953&lt;='Intersection Mileposts'!$G$35),"Y",IF(AND(H953&gt;='Intersection Mileposts'!$F$36,H953&lt;='Intersection Mileposts'!$G$36),"Y",IF(AND(H953&gt;='Intersection Mileposts'!$F$37,H953&lt;='Intersection Mileposts'!$G$37),"Y",IF(AND(H953&gt;='Intersection Mileposts'!$F$38,H953&lt;='Intersection Mileposts'!$G$38),"Y",IF(AND(H953&gt;='Intersection Mileposts'!$F$39,H953&lt;='Intersection Mileposts'!$G$39),"Y","N"))))))))))))))))))))))))))))))))))))</f>
        <v/>
      </c>
    </row>
    <row r="954" spans="1:46" x14ac:dyDescent="0.35">
      <c r="A954" s="271"/>
      <c r="B954" s="269"/>
      <c r="C954" s="270"/>
      <c r="D954" s="270"/>
      <c r="E954" s="270"/>
      <c r="F954" s="270"/>
      <c r="G954" s="272"/>
      <c r="H954" s="273"/>
      <c r="I954" s="271"/>
      <c r="J954" s="268"/>
      <c r="K954" s="268"/>
      <c r="L954" s="274"/>
      <c r="M954" s="275"/>
      <c r="N954" s="276"/>
      <c r="P954" s="291" t="str">
        <f>IF(R954 = "", "", COUNT($R$4:R954))</f>
        <v/>
      </c>
      <c r="Q954" s="291" t="str">
        <f t="shared" si="113"/>
        <v/>
      </c>
      <c r="R954" s="292" t="str">
        <f t="shared" si="114"/>
        <v/>
      </c>
      <c r="S954" s="293" t="str">
        <f t="shared" si="116"/>
        <v/>
      </c>
      <c r="T954" s="294" t="str">
        <f t="shared" si="117"/>
        <v/>
      </c>
      <c r="U954" s="295" t="str">
        <f t="shared" si="118"/>
        <v/>
      </c>
      <c r="V954" s="296" t="str">
        <f t="shared" si="119"/>
        <v/>
      </c>
      <c r="W954" s="8"/>
      <c r="AR954" s="2" t="str">
        <f t="shared" si="120"/>
        <v/>
      </c>
      <c r="AS954" s="2" t="str">
        <f t="shared" si="115"/>
        <v/>
      </c>
      <c r="AT954" s="2" t="str">
        <f>IF(AR954="","",IF(AND(H954&gt;='Intersection Mileposts'!$F$5,H954&lt;='Intersection Mileposts'!$G$5),"Y",IF(AND(H954&gt;='Intersection Mileposts'!$F$6,H954&lt;='Intersection Mileposts'!$G$6),"Y",IF(AND(H954&gt;='Intersection Mileposts'!$F$7,H954&lt;='Intersection Mileposts'!$G$7),"Y",IF(AND(H954&gt;='Intersection Mileposts'!$F$8,H954&lt;='Intersection Mileposts'!$G$8),"Y",IF(AND(H954&gt;='Intersection Mileposts'!$F$9,H954&lt;='Intersection Mileposts'!$G$9),"Y",IF(AND(H954&gt;='Intersection Mileposts'!$F$10,H954&lt;='Intersection Mileposts'!$G$10),"Y",IF(AND(H954&gt;='Intersection Mileposts'!$F$11,H954&lt;='Intersection Mileposts'!$G$11),"Y",IF(AND(H954&gt;='Intersection Mileposts'!$F$12,H954&lt;='Intersection Mileposts'!$G$12),"Y",IF(AND(H954&gt;='Intersection Mileposts'!$F$13,H954&lt;='Intersection Mileposts'!$G$13),"Y",IF(AND(H954&gt;='Intersection Mileposts'!$F$14,H954&lt;='Intersection Mileposts'!$G$14),"Y",IF(AND(H954&gt;='Intersection Mileposts'!$F$15,H954&lt;='Intersection Mileposts'!$G$15),"Y",IF(AND(H954&gt;='Intersection Mileposts'!$F$16,H954&lt;='Intersection Mileposts'!$G$16),"Y",IF(AND(H954&gt;='Intersection Mileposts'!$F$17,H954&lt;='Intersection Mileposts'!$G$17),"Y",IF(AND(H954&gt;='Intersection Mileposts'!$F$18,H954&lt;='Intersection Mileposts'!$G$18),"Y",IF(AND(H954&gt;='Intersection Mileposts'!$F$19,H954&lt;='Intersection Mileposts'!$G$19),"Y",IF(AND(H954&gt;='Intersection Mileposts'!$F$20,H954&lt;='Intersection Mileposts'!$G$20),"Y",IF(AND(H954&gt;='Intersection Mileposts'!$F$21,H954&lt;='Intersection Mileposts'!$G$21),"Y",IF(AND(H954&gt;='Intersection Mileposts'!$F$22,H954&lt;='Intersection Mileposts'!$G$22),"Y",IF(AND(H954&gt;='Intersection Mileposts'!$F$23,H954&lt;='Intersection Mileposts'!$G$23),"Y",IF(AND(H954&gt;='Intersection Mileposts'!$F$24,H954&lt;='Intersection Mileposts'!$G$24),"Y",IF(AND(H954&gt;='Intersection Mileposts'!$F$25,H954&lt;='Intersection Mileposts'!$G$25),"Y",IF(AND(H954&gt;='Intersection Mileposts'!$F$26,H954&lt;='Intersection Mileposts'!$G$26),"Y",IF(AND(H954&gt;='Intersection Mileposts'!$F$27,H954&lt;='Intersection Mileposts'!$G$27),"Y",IF(AND(H954&gt;='Intersection Mileposts'!$F$28,H954&lt;='Intersection Mileposts'!$G$28),"Y",IF(AND(H954&gt;='Intersection Mileposts'!$F$29,H954&lt;='Intersection Mileposts'!$G$29),"Y", IF(AND(H954&gt;='Intersection Mileposts'!$F$30,H954&lt;='Intersection Mileposts'!$G$30),"Y",IF(AND(H954&gt;='Intersection Mileposts'!$F$31,H954&lt;='Intersection Mileposts'!$G$31),"Y",IF(AND(H954&gt;='Intersection Mileposts'!$F$32,H954&lt;='Intersection Mileposts'!$G$32),"Y",IF(AND(H954&gt;='Intersection Mileposts'!$F$33,H954&lt;='Intersection Mileposts'!$G$33),"Y",IF(AND(H954&gt;='Intersection Mileposts'!$F$34,H954&lt;='Intersection Mileposts'!$G$34),"Y",IF(AND(H954&gt;='Intersection Mileposts'!$F$35,H954&lt;='Intersection Mileposts'!$G$35),"Y",IF(AND(H954&gt;='Intersection Mileposts'!$F$36,H954&lt;='Intersection Mileposts'!$G$36),"Y",IF(AND(H954&gt;='Intersection Mileposts'!$F$37,H954&lt;='Intersection Mileposts'!$G$37),"Y",IF(AND(H954&gt;='Intersection Mileposts'!$F$38,H954&lt;='Intersection Mileposts'!$G$38),"Y",IF(AND(H954&gt;='Intersection Mileposts'!$F$39,H954&lt;='Intersection Mileposts'!$G$39),"Y","N"))))))))))))))))))))))))))))))))))))</f>
        <v/>
      </c>
    </row>
    <row r="955" spans="1:46" x14ac:dyDescent="0.35">
      <c r="A955" s="271"/>
      <c r="B955" s="269"/>
      <c r="C955" s="270"/>
      <c r="D955" s="270"/>
      <c r="E955" s="270"/>
      <c r="F955" s="270"/>
      <c r="G955" s="272"/>
      <c r="H955" s="273"/>
      <c r="I955" s="271"/>
      <c r="J955" s="268"/>
      <c r="K955" s="268"/>
      <c r="L955" s="274"/>
      <c r="M955" s="275"/>
      <c r="N955" s="276"/>
      <c r="P955" s="291" t="str">
        <f>IF(R955 = "", "", COUNT($R$4:R955))</f>
        <v/>
      </c>
      <c r="Q955" s="291" t="str">
        <f t="shared" si="113"/>
        <v/>
      </c>
      <c r="R955" s="292" t="str">
        <f t="shared" si="114"/>
        <v/>
      </c>
      <c r="S955" s="293" t="str">
        <f t="shared" si="116"/>
        <v/>
      </c>
      <c r="T955" s="294" t="str">
        <f t="shared" si="117"/>
        <v/>
      </c>
      <c r="U955" s="295" t="str">
        <f t="shared" si="118"/>
        <v/>
      </c>
      <c r="V955" s="296" t="str">
        <f t="shared" si="119"/>
        <v/>
      </c>
      <c r="W955" s="8"/>
      <c r="AR955" s="2" t="str">
        <f t="shared" si="120"/>
        <v/>
      </c>
      <c r="AS955" s="2" t="str">
        <f t="shared" si="115"/>
        <v/>
      </c>
      <c r="AT955" s="2" t="str">
        <f>IF(AR955="","",IF(AND(H955&gt;='Intersection Mileposts'!$F$5,H955&lt;='Intersection Mileposts'!$G$5),"Y",IF(AND(H955&gt;='Intersection Mileposts'!$F$6,H955&lt;='Intersection Mileposts'!$G$6),"Y",IF(AND(H955&gt;='Intersection Mileposts'!$F$7,H955&lt;='Intersection Mileposts'!$G$7),"Y",IF(AND(H955&gt;='Intersection Mileposts'!$F$8,H955&lt;='Intersection Mileposts'!$G$8),"Y",IF(AND(H955&gt;='Intersection Mileposts'!$F$9,H955&lt;='Intersection Mileposts'!$G$9),"Y",IF(AND(H955&gt;='Intersection Mileposts'!$F$10,H955&lt;='Intersection Mileposts'!$G$10),"Y",IF(AND(H955&gt;='Intersection Mileposts'!$F$11,H955&lt;='Intersection Mileposts'!$G$11),"Y",IF(AND(H955&gt;='Intersection Mileposts'!$F$12,H955&lt;='Intersection Mileposts'!$G$12),"Y",IF(AND(H955&gt;='Intersection Mileposts'!$F$13,H955&lt;='Intersection Mileposts'!$G$13),"Y",IF(AND(H955&gt;='Intersection Mileposts'!$F$14,H955&lt;='Intersection Mileposts'!$G$14),"Y",IF(AND(H955&gt;='Intersection Mileposts'!$F$15,H955&lt;='Intersection Mileposts'!$G$15),"Y",IF(AND(H955&gt;='Intersection Mileposts'!$F$16,H955&lt;='Intersection Mileposts'!$G$16),"Y",IF(AND(H955&gt;='Intersection Mileposts'!$F$17,H955&lt;='Intersection Mileposts'!$G$17),"Y",IF(AND(H955&gt;='Intersection Mileposts'!$F$18,H955&lt;='Intersection Mileposts'!$G$18),"Y",IF(AND(H955&gt;='Intersection Mileposts'!$F$19,H955&lt;='Intersection Mileposts'!$G$19),"Y",IF(AND(H955&gt;='Intersection Mileposts'!$F$20,H955&lt;='Intersection Mileposts'!$G$20),"Y",IF(AND(H955&gt;='Intersection Mileposts'!$F$21,H955&lt;='Intersection Mileposts'!$G$21),"Y",IF(AND(H955&gt;='Intersection Mileposts'!$F$22,H955&lt;='Intersection Mileposts'!$G$22),"Y",IF(AND(H955&gt;='Intersection Mileposts'!$F$23,H955&lt;='Intersection Mileposts'!$G$23),"Y",IF(AND(H955&gt;='Intersection Mileposts'!$F$24,H955&lt;='Intersection Mileposts'!$G$24),"Y",IF(AND(H955&gt;='Intersection Mileposts'!$F$25,H955&lt;='Intersection Mileposts'!$G$25),"Y",IF(AND(H955&gt;='Intersection Mileposts'!$F$26,H955&lt;='Intersection Mileposts'!$G$26),"Y",IF(AND(H955&gt;='Intersection Mileposts'!$F$27,H955&lt;='Intersection Mileposts'!$G$27),"Y",IF(AND(H955&gt;='Intersection Mileposts'!$F$28,H955&lt;='Intersection Mileposts'!$G$28),"Y",IF(AND(H955&gt;='Intersection Mileposts'!$F$29,H955&lt;='Intersection Mileposts'!$G$29),"Y", IF(AND(H955&gt;='Intersection Mileposts'!$F$30,H955&lt;='Intersection Mileposts'!$G$30),"Y",IF(AND(H955&gt;='Intersection Mileposts'!$F$31,H955&lt;='Intersection Mileposts'!$G$31),"Y",IF(AND(H955&gt;='Intersection Mileposts'!$F$32,H955&lt;='Intersection Mileposts'!$G$32),"Y",IF(AND(H955&gt;='Intersection Mileposts'!$F$33,H955&lt;='Intersection Mileposts'!$G$33),"Y",IF(AND(H955&gt;='Intersection Mileposts'!$F$34,H955&lt;='Intersection Mileposts'!$G$34),"Y",IF(AND(H955&gt;='Intersection Mileposts'!$F$35,H955&lt;='Intersection Mileposts'!$G$35),"Y",IF(AND(H955&gt;='Intersection Mileposts'!$F$36,H955&lt;='Intersection Mileposts'!$G$36),"Y",IF(AND(H955&gt;='Intersection Mileposts'!$F$37,H955&lt;='Intersection Mileposts'!$G$37),"Y",IF(AND(H955&gt;='Intersection Mileposts'!$F$38,H955&lt;='Intersection Mileposts'!$G$38),"Y",IF(AND(H955&gt;='Intersection Mileposts'!$F$39,H955&lt;='Intersection Mileposts'!$G$39),"Y","N"))))))))))))))))))))))))))))))))))))</f>
        <v/>
      </c>
    </row>
    <row r="956" spans="1:46" x14ac:dyDescent="0.35">
      <c r="A956" s="271"/>
      <c r="B956" s="269"/>
      <c r="C956" s="270"/>
      <c r="D956" s="270"/>
      <c r="E956" s="270"/>
      <c r="F956" s="270"/>
      <c r="G956" s="272"/>
      <c r="H956" s="273"/>
      <c r="I956" s="271"/>
      <c r="J956" s="268"/>
      <c r="K956" s="268"/>
      <c r="L956" s="274"/>
      <c r="M956" s="275"/>
      <c r="N956" s="276"/>
      <c r="P956" s="291" t="str">
        <f>IF(R956 = "", "", COUNT($R$4:R956))</f>
        <v/>
      </c>
      <c r="Q956" s="291" t="str">
        <f t="shared" si="113"/>
        <v/>
      </c>
      <c r="R956" s="292" t="str">
        <f t="shared" si="114"/>
        <v/>
      </c>
      <c r="S956" s="293" t="str">
        <f t="shared" si="116"/>
        <v/>
      </c>
      <c r="T956" s="294" t="str">
        <f t="shared" si="117"/>
        <v/>
      </c>
      <c r="U956" s="295" t="str">
        <f t="shared" si="118"/>
        <v/>
      </c>
      <c r="V956" s="296" t="str">
        <f t="shared" si="119"/>
        <v/>
      </c>
      <c r="W956" s="8"/>
      <c r="AR956" s="2" t="str">
        <f t="shared" si="120"/>
        <v/>
      </c>
      <c r="AS956" s="2" t="str">
        <f t="shared" si="115"/>
        <v/>
      </c>
      <c r="AT956" s="2" t="str">
        <f>IF(AR956="","",IF(AND(H956&gt;='Intersection Mileposts'!$F$5,H956&lt;='Intersection Mileposts'!$G$5),"Y",IF(AND(H956&gt;='Intersection Mileposts'!$F$6,H956&lt;='Intersection Mileposts'!$G$6),"Y",IF(AND(H956&gt;='Intersection Mileposts'!$F$7,H956&lt;='Intersection Mileposts'!$G$7),"Y",IF(AND(H956&gt;='Intersection Mileposts'!$F$8,H956&lt;='Intersection Mileposts'!$G$8),"Y",IF(AND(H956&gt;='Intersection Mileposts'!$F$9,H956&lt;='Intersection Mileposts'!$G$9),"Y",IF(AND(H956&gt;='Intersection Mileposts'!$F$10,H956&lt;='Intersection Mileposts'!$G$10),"Y",IF(AND(H956&gt;='Intersection Mileposts'!$F$11,H956&lt;='Intersection Mileposts'!$G$11),"Y",IF(AND(H956&gt;='Intersection Mileposts'!$F$12,H956&lt;='Intersection Mileposts'!$G$12),"Y",IF(AND(H956&gt;='Intersection Mileposts'!$F$13,H956&lt;='Intersection Mileposts'!$G$13),"Y",IF(AND(H956&gt;='Intersection Mileposts'!$F$14,H956&lt;='Intersection Mileposts'!$G$14),"Y",IF(AND(H956&gt;='Intersection Mileposts'!$F$15,H956&lt;='Intersection Mileposts'!$G$15),"Y",IF(AND(H956&gt;='Intersection Mileposts'!$F$16,H956&lt;='Intersection Mileposts'!$G$16),"Y",IF(AND(H956&gt;='Intersection Mileposts'!$F$17,H956&lt;='Intersection Mileposts'!$G$17),"Y",IF(AND(H956&gt;='Intersection Mileposts'!$F$18,H956&lt;='Intersection Mileposts'!$G$18),"Y",IF(AND(H956&gt;='Intersection Mileposts'!$F$19,H956&lt;='Intersection Mileposts'!$G$19),"Y",IF(AND(H956&gt;='Intersection Mileposts'!$F$20,H956&lt;='Intersection Mileposts'!$G$20),"Y",IF(AND(H956&gt;='Intersection Mileposts'!$F$21,H956&lt;='Intersection Mileposts'!$G$21),"Y",IF(AND(H956&gt;='Intersection Mileposts'!$F$22,H956&lt;='Intersection Mileposts'!$G$22),"Y",IF(AND(H956&gt;='Intersection Mileposts'!$F$23,H956&lt;='Intersection Mileposts'!$G$23),"Y",IF(AND(H956&gt;='Intersection Mileposts'!$F$24,H956&lt;='Intersection Mileposts'!$G$24),"Y",IF(AND(H956&gt;='Intersection Mileposts'!$F$25,H956&lt;='Intersection Mileposts'!$G$25),"Y",IF(AND(H956&gt;='Intersection Mileposts'!$F$26,H956&lt;='Intersection Mileposts'!$G$26),"Y",IF(AND(H956&gt;='Intersection Mileposts'!$F$27,H956&lt;='Intersection Mileposts'!$G$27),"Y",IF(AND(H956&gt;='Intersection Mileposts'!$F$28,H956&lt;='Intersection Mileposts'!$G$28),"Y",IF(AND(H956&gt;='Intersection Mileposts'!$F$29,H956&lt;='Intersection Mileposts'!$G$29),"Y", IF(AND(H956&gt;='Intersection Mileposts'!$F$30,H956&lt;='Intersection Mileposts'!$G$30),"Y",IF(AND(H956&gt;='Intersection Mileposts'!$F$31,H956&lt;='Intersection Mileposts'!$G$31),"Y",IF(AND(H956&gt;='Intersection Mileposts'!$F$32,H956&lt;='Intersection Mileposts'!$G$32),"Y",IF(AND(H956&gt;='Intersection Mileposts'!$F$33,H956&lt;='Intersection Mileposts'!$G$33),"Y",IF(AND(H956&gt;='Intersection Mileposts'!$F$34,H956&lt;='Intersection Mileposts'!$G$34),"Y",IF(AND(H956&gt;='Intersection Mileposts'!$F$35,H956&lt;='Intersection Mileposts'!$G$35),"Y",IF(AND(H956&gt;='Intersection Mileposts'!$F$36,H956&lt;='Intersection Mileposts'!$G$36),"Y",IF(AND(H956&gt;='Intersection Mileposts'!$F$37,H956&lt;='Intersection Mileposts'!$G$37),"Y",IF(AND(H956&gt;='Intersection Mileposts'!$F$38,H956&lt;='Intersection Mileposts'!$G$38),"Y",IF(AND(H956&gt;='Intersection Mileposts'!$F$39,H956&lt;='Intersection Mileposts'!$G$39),"Y","N"))))))))))))))))))))))))))))))))))))</f>
        <v/>
      </c>
    </row>
    <row r="957" spans="1:46" x14ac:dyDescent="0.35">
      <c r="A957" s="271"/>
      <c r="B957" s="269"/>
      <c r="C957" s="270"/>
      <c r="D957" s="270"/>
      <c r="E957" s="270"/>
      <c r="F957" s="270"/>
      <c r="G957" s="272"/>
      <c r="H957" s="273"/>
      <c r="I957" s="271"/>
      <c r="J957" s="268"/>
      <c r="K957" s="268"/>
      <c r="L957" s="274"/>
      <c r="M957" s="275"/>
      <c r="N957" s="276"/>
      <c r="P957" s="291" t="str">
        <f>IF(R957 = "", "", COUNT($R$4:R957))</f>
        <v/>
      </c>
      <c r="Q957" s="291" t="str">
        <f t="shared" si="113"/>
        <v/>
      </c>
      <c r="R957" s="292" t="str">
        <f t="shared" si="114"/>
        <v/>
      </c>
      <c r="S957" s="293" t="str">
        <f t="shared" si="116"/>
        <v/>
      </c>
      <c r="T957" s="294" t="str">
        <f t="shared" si="117"/>
        <v/>
      </c>
      <c r="U957" s="295" t="str">
        <f t="shared" si="118"/>
        <v/>
      </c>
      <c r="V957" s="296" t="str">
        <f t="shared" si="119"/>
        <v/>
      </c>
      <c r="W957" s="8"/>
      <c r="AR957" s="2" t="str">
        <f t="shared" si="120"/>
        <v/>
      </c>
      <c r="AS957" s="2" t="str">
        <f t="shared" si="115"/>
        <v/>
      </c>
      <c r="AT957" s="2" t="str">
        <f>IF(AR957="","",IF(AND(H957&gt;='Intersection Mileposts'!$F$5,H957&lt;='Intersection Mileposts'!$G$5),"Y",IF(AND(H957&gt;='Intersection Mileposts'!$F$6,H957&lt;='Intersection Mileposts'!$G$6),"Y",IF(AND(H957&gt;='Intersection Mileposts'!$F$7,H957&lt;='Intersection Mileposts'!$G$7),"Y",IF(AND(H957&gt;='Intersection Mileposts'!$F$8,H957&lt;='Intersection Mileposts'!$G$8),"Y",IF(AND(H957&gt;='Intersection Mileposts'!$F$9,H957&lt;='Intersection Mileposts'!$G$9),"Y",IF(AND(H957&gt;='Intersection Mileposts'!$F$10,H957&lt;='Intersection Mileposts'!$G$10),"Y",IF(AND(H957&gt;='Intersection Mileposts'!$F$11,H957&lt;='Intersection Mileposts'!$G$11),"Y",IF(AND(H957&gt;='Intersection Mileposts'!$F$12,H957&lt;='Intersection Mileposts'!$G$12),"Y",IF(AND(H957&gt;='Intersection Mileposts'!$F$13,H957&lt;='Intersection Mileposts'!$G$13),"Y",IF(AND(H957&gt;='Intersection Mileposts'!$F$14,H957&lt;='Intersection Mileposts'!$G$14),"Y",IF(AND(H957&gt;='Intersection Mileposts'!$F$15,H957&lt;='Intersection Mileposts'!$G$15),"Y",IF(AND(H957&gt;='Intersection Mileposts'!$F$16,H957&lt;='Intersection Mileposts'!$G$16),"Y",IF(AND(H957&gt;='Intersection Mileposts'!$F$17,H957&lt;='Intersection Mileposts'!$G$17),"Y",IF(AND(H957&gt;='Intersection Mileposts'!$F$18,H957&lt;='Intersection Mileposts'!$G$18),"Y",IF(AND(H957&gt;='Intersection Mileposts'!$F$19,H957&lt;='Intersection Mileposts'!$G$19),"Y",IF(AND(H957&gt;='Intersection Mileposts'!$F$20,H957&lt;='Intersection Mileposts'!$G$20),"Y",IF(AND(H957&gt;='Intersection Mileposts'!$F$21,H957&lt;='Intersection Mileposts'!$G$21),"Y",IF(AND(H957&gt;='Intersection Mileposts'!$F$22,H957&lt;='Intersection Mileposts'!$G$22),"Y",IF(AND(H957&gt;='Intersection Mileposts'!$F$23,H957&lt;='Intersection Mileposts'!$G$23),"Y",IF(AND(H957&gt;='Intersection Mileposts'!$F$24,H957&lt;='Intersection Mileposts'!$G$24),"Y",IF(AND(H957&gt;='Intersection Mileposts'!$F$25,H957&lt;='Intersection Mileposts'!$G$25),"Y",IF(AND(H957&gt;='Intersection Mileposts'!$F$26,H957&lt;='Intersection Mileposts'!$G$26),"Y",IF(AND(H957&gt;='Intersection Mileposts'!$F$27,H957&lt;='Intersection Mileposts'!$G$27),"Y",IF(AND(H957&gt;='Intersection Mileposts'!$F$28,H957&lt;='Intersection Mileposts'!$G$28),"Y",IF(AND(H957&gt;='Intersection Mileposts'!$F$29,H957&lt;='Intersection Mileposts'!$G$29),"Y", IF(AND(H957&gt;='Intersection Mileposts'!$F$30,H957&lt;='Intersection Mileposts'!$G$30),"Y",IF(AND(H957&gt;='Intersection Mileposts'!$F$31,H957&lt;='Intersection Mileposts'!$G$31),"Y",IF(AND(H957&gt;='Intersection Mileposts'!$F$32,H957&lt;='Intersection Mileposts'!$G$32),"Y",IF(AND(H957&gt;='Intersection Mileposts'!$F$33,H957&lt;='Intersection Mileposts'!$G$33),"Y",IF(AND(H957&gt;='Intersection Mileposts'!$F$34,H957&lt;='Intersection Mileposts'!$G$34),"Y",IF(AND(H957&gt;='Intersection Mileposts'!$F$35,H957&lt;='Intersection Mileposts'!$G$35),"Y",IF(AND(H957&gt;='Intersection Mileposts'!$F$36,H957&lt;='Intersection Mileposts'!$G$36),"Y",IF(AND(H957&gt;='Intersection Mileposts'!$F$37,H957&lt;='Intersection Mileposts'!$G$37),"Y",IF(AND(H957&gt;='Intersection Mileposts'!$F$38,H957&lt;='Intersection Mileposts'!$G$38),"Y",IF(AND(H957&gt;='Intersection Mileposts'!$F$39,H957&lt;='Intersection Mileposts'!$G$39),"Y","N"))))))))))))))))))))))))))))))))))))</f>
        <v/>
      </c>
    </row>
    <row r="958" spans="1:46" x14ac:dyDescent="0.35">
      <c r="A958" s="271"/>
      <c r="B958" s="269"/>
      <c r="C958" s="270"/>
      <c r="D958" s="270"/>
      <c r="E958" s="270"/>
      <c r="F958" s="270"/>
      <c r="G958" s="272"/>
      <c r="H958" s="273"/>
      <c r="I958" s="271"/>
      <c r="J958" s="268"/>
      <c r="K958" s="268"/>
      <c r="L958" s="274"/>
      <c r="M958" s="275"/>
      <c r="N958" s="276"/>
      <c r="P958" s="291" t="str">
        <f>IF(R958 = "", "", COUNT($R$4:R958))</f>
        <v/>
      </c>
      <c r="Q958" s="291" t="str">
        <f t="shared" si="113"/>
        <v/>
      </c>
      <c r="R958" s="292" t="str">
        <f t="shared" si="114"/>
        <v/>
      </c>
      <c r="S958" s="293" t="str">
        <f t="shared" si="116"/>
        <v/>
      </c>
      <c r="T958" s="294" t="str">
        <f t="shared" si="117"/>
        <v/>
      </c>
      <c r="U958" s="295" t="str">
        <f t="shared" si="118"/>
        <v/>
      </c>
      <c r="V958" s="296" t="str">
        <f t="shared" si="119"/>
        <v/>
      </c>
      <c r="W958" s="8"/>
      <c r="AR958" s="2" t="str">
        <f t="shared" si="120"/>
        <v/>
      </c>
      <c r="AS958" s="2" t="str">
        <f t="shared" si="115"/>
        <v/>
      </c>
      <c r="AT958" s="2" t="str">
        <f>IF(AR958="","",IF(AND(H958&gt;='Intersection Mileposts'!$F$5,H958&lt;='Intersection Mileposts'!$G$5),"Y",IF(AND(H958&gt;='Intersection Mileposts'!$F$6,H958&lt;='Intersection Mileposts'!$G$6),"Y",IF(AND(H958&gt;='Intersection Mileposts'!$F$7,H958&lt;='Intersection Mileposts'!$G$7),"Y",IF(AND(H958&gt;='Intersection Mileposts'!$F$8,H958&lt;='Intersection Mileposts'!$G$8),"Y",IF(AND(H958&gt;='Intersection Mileposts'!$F$9,H958&lt;='Intersection Mileposts'!$G$9),"Y",IF(AND(H958&gt;='Intersection Mileposts'!$F$10,H958&lt;='Intersection Mileposts'!$G$10),"Y",IF(AND(H958&gt;='Intersection Mileposts'!$F$11,H958&lt;='Intersection Mileposts'!$G$11),"Y",IF(AND(H958&gt;='Intersection Mileposts'!$F$12,H958&lt;='Intersection Mileposts'!$G$12),"Y",IF(AND(H958&gt;='Intersection Mileposts'!$F$13,H958&lt;='Intersection Mileposts'!$G$13),"Y",IF(AND(H958&gt;='Intersection Mileposts'!$F$14,H958&lt;='Intersection Mileposts'!$G$14),"Y",IF(AND(H958&gt;='Intersection Mileposts'!$F$15,H958&lt;='Intersection Mileposts'!$G$15),"Y",IF(AND(H958&gt;='Intersection Mileposts'!$F$16,H958&lt;='Intersection Mileposts'!$G$16),"Y",IF(AND(H958&gt;='Intersection Mileposts'!$F$17,H958&lt;='Intersection Mileposts'!$G$17),"Y",IF(AND(H958&gt;='Intersection Mileposts'!$F$18,H958&lt;='Intersection Mileposts'!$G$18),"Y",IF(AND(H958&gt;='Intersection Mileposts'!$F$19,H958&lt;='Intersection Mileposts'!$G$19),"Y",IF(AND(H958&gt;='Intersection Mileposts'!$F$20,H958&lt;='Intersection Mileposts'!$G$20),"Y",IF(AND(H958&gt;='Intersection Mileposts'!$F$21,H958&lt;='Intersection Mileposts'!$G$21),"Y",IF(AND(H958&gt;='Intersection Mileposts'!$F$22,H958&lt;='Intersection Mileposts'!$G$22),"Y",IF(AND(H958&gt;='Intersection Mileposts'!$F$23,H958&lt;='Intersection Mileposts'!$G$23),"Y",IF(AND(H958&gt;='Intersection Mileposts'!$F$24,H958&lt;='Intersection Mileposts'!$G$24),"Y",IF(AND(H958&gt;='Intersection Mileposts'!$F$25,H958&lt;='Intersection Mileposts'!$G$25),"Y",IF(AND(H958&gt;='Intersection Mileposts'!$F$26,H958&lt;='Intersection Mileposts'!$G$26),"Y",IF(AND(H958&gt;='Intersection Mileposts'!$F$27,H958&lt;='Intersection Mileposts'!$G$27),"Y",IF(AND(H958&gt;='Intersection Mileposts'!$F$28,H958&lt;='Intersection Mileposts'!$G$28),"Y",IF(AND(H958&gt;='Intersection Mileposts'!$F$29,H958&lt;='Intersection Mileposts'!$G$29),"Y", IF(AND(H958&gt;='Intersection Mileposts'!$F$30,H958&lt;='Intersection Mileposts'!$G$30),"Y",IF(AND(H958&gt;='Intersection Mileposts'!$F$31,H958&lt;='Intersection Mileposts'!$G$31),"Y",IF(AND(H958&gt;='Intersection Mileposts'!$F$32,H958&lt;='Intersection Mileposts'!$G$32),"Y",IF(AND(H958&gt;='Intersection Mileposts'!$F$33,H958&lt;='Intersection Mileposts'!$G$33),"Y",IF(AND(H958&gt;='Intersection Mileposts'!$F$34,H958&lt;='Intersection Mileposts'!$G$34),"Y",IF(AND(H958&gt;='Intersection Mileposts'!$F$35,H958&lt;='Intersection Mileposts'!$G$35),"Y",IF(AND(H958&gt;='Intersection Mileposts'!$F$36,H958&lt;='Intersection Mileposts'!$G$36),"Y",IF(AND(H958&gt;='Intersection Mileposts'!$F$37,H958&lt;='Intersection Mileposts'!$G$37),"Y",IF(AND(H958&gt;='Intersection Mileposts'!$F$38,H958&lt;='Intersection Mileposts'!$G$38),"Y",IF(AND(H958&gt;='Intersection Mileposts'!$F$39,H958&lt;='Intersection Mileposts'!$G$39),"Y","N"))))))))))))))))))))))))))))))))))))</f>
        <v/>
      </c>
    </row>
    <row r="959" spans="1:46" x14ac:dyDescent="0.35">
      <c r="A959" s="271"/>
      <c r="B959" s="269"/>
      <c r="C959" s="270"/>
      <c r="D959" s="270"/>
      <c r="E959" s="270"/>
      <c r="F959" s="270"/>
      <c r="G959" s="272"/>
      <c r="H959" s="273"/>
      <c r="I959" s="271"/>
      <c r="J959" s="268"/>
      <c r="K959" s="268"/>
      <c r="L959" s="274"/>
      <c r="M959" s="275"/>
      <c r="N959" s="276"/>
      <c r="P959" s="291" t="str">
        <f>IF(R959 = "", "", COUNT($R$4:R959))</f>
        <v/>
      </c>
      <c r="Q959" s="291" t="str">
        <f t="shared" si="113"/>
        <v/>
      </c>
      <c r="R959" s="292" t="str">
        <f t="shared" si="114"/>
        <v/>
      </c>
      <c r="S959" s="293" t="str">
        <f t="shared" si="116"/>
        <v/>
      </c>
      <c r="T959" s="294" t="str">
        <f t="shared" si="117"/>
        <v/>
      </c>
      <c r="U959" s="295" t="str">
        <f t="shared" si="118"/>
        <v/>
      </c>
      <c r="V959" s="296" t="str">
        <f t="shared" si="119"/>
        <v/>
      </c>
      <c r="W959" s="8"/>
      <c r="AR959" s="2" t="str">
        <f t="shared" si="120"/>
        <v/>
      </c>
      <c r="AS959" s="2" t="str">
        <f t="shared" si="115"/>
        <v/>
      </c>
      <c r="AT959" s="2" t="str">
        <f>IF(AR959="","",IF(AND(H959&gt;='Intersection Mileposts'!$F$5,H959&lt;='Intersection Mileposts'!$G$5),"Y",IF(AND(H959&gt;='Intersection Mileposts'!$F$6,H959&lt;='Intersection Mileposts'!$G$6),"Y",IF(AND(H959&gt;='Intersection Mileposts'!$F$7,H959&lt;='Intersection Mileposts'!$G$7),"Y",IF(AND(H959&gt;='Intersection Mileposts'!$F$8,H959&lt;='Intersection Mileposts'!$G$8),"Y",IF(AND(H959&gt;='Intersection Mileposts'!$F$9,H959&lt;='Intersection Mileposts'!$G$9),"Y",IF(AND(H959&gt;='Intersection Mileposts'!$F$10,H959&lt;='Intersection Mileposts'!$G$10),"Y",IF(AND(H959&gt;='Intersection Mileposts'!$F$11,H959&lt;='Intersection Mileposts'!$G$11),"Y",IF(AND(H959&gt;='Intersection Mileposts'!$F$12,H959&lt;='Intersection Mileposts'!$G$12),"Y",IF(AND(H959&gt;='Intersection Mileposts'!$F$13,H959&lt;='Intersection Mileposts'!$G$13),"Y",IF(AND(H959&gt;='Intersection Mileposts'!$F$14,H959&lt;='Intersection Mileposts'!$G$14),"Y",IF(AND(H959&gt;='Intersection Mileposts'!$F$15,H959&lt;='Intersection Mileposts'!$G$15),"Y",IF(AND(H959&gt;='Intersection Mileposts'!$F$16,H959&lt;='Intersection Mileposts'!$G$16),"Y",IF(AND(H959&gt;='Intersection Mileposts'!$F$17,H959&lt;='Intersection Mileposts'!$G$17),"Y",IF(AND(H959&gt;='Intersection Mileposts'!$F$18,H959&lt;='Intersection Mileposts'!$G$18),"Y",IF(AND(H959&gt;='Intersection Mileposts'!$F$19,H959&lt;='Intersection Mileposts'!$G$19),"Y",IF(AND(H959&gt;='Intersection Mileposts'!$F$20,H959&lt;='Intersection Mileposts'!$G$20),"Y",IF(AND(H959&gt;='Intersection Mileposts'!$F$21,H959&lt;='Intersection Mileposts'!$G$21),"Y",IF(AND(H959&gt;='Intersection Mileposts'!$F$22,H959&lt;='Intersection Mileposts'!$G$22),"Y",IF(AND(H959&gt;='Intersection Mileposts'!$F$23,H959&lt;='Intersection Mileposts'!$G$23),"Y",IF(AND(H959&gt;='Intersection Mileposts'!$F$24,H959&lt;='Intersection Mileposts'!$G$24),"Y",IF(AND(H959&gt;='Intersection Mileposts'!$F$25,H959&lt;='Intersection Mileposts'!$G$25),"Y",IF(AND(H959&gt;='Intersection Mileposts'!$F$26,H959&lt;='Intersection Mileposts'!$G$26),"Y",IF(AND(H959&gt;='Intersection Mileposts'!$F$27,H959&lt;='Intersection Mileposts'!$G$27),"Y",IF(AND(H959&gt;='Intersection Mileposts'!$F$28,H959&lt;='Intersection Mileposts'!$G$28),"Y",IF(AND(H959&gt;='Intersection Mileposts'!$F$29,H959&lt;='Intersection Mileposts'!$G$29),"Y", IF(AND(H959&gt;='Intersection Mileposts'!$F$30,H959&lt;='Intersection Mileposts'!$G$30),"Y",IF(AND(H959&gt;='Intersection Mileposts'!$F$31,H959&lt;='Intersection Mileposts'!$G$31),"Y",IF(AND(H959&gt;='Intersection Mileposts'!$F$32,H959&lt;='Intersection Mileposts'!$G$32),"Y",IF(AND(H959&gt;='Intersection Mileposts'!$F$33,H959&lt;='Intersection Mileposts'!$G$33),"Y",IF(AND(H959&gt;='Intersection Mileposts'!$F$34,H959&lt;='Intersection Mileposts'!$G$34),"Y",IF(AND(H959&gt;='Intersection Mileposts'!$F$35,H959&lt;='Intersection Mileposts'!$G$35),"Y",IF(AND(H959&gt;='Intersection Mileposts'!$F$36,H959&lt;='Intersection Mileposts'!$G$36),"Y",IF(AND(H959&gt;='Intersection Mileposts'!$F$37,H959&lt;='Intersection Mileposts'!$G$37),"Y",IF(AND(H959&gt;='Intersection Mileposts'!$F$38,H959&lt;='Intersection Mileposts'!$G$38),"Y",IF(AND(H959&gt;='Intersection Mileposts'!$F$39,H959&lt;='Intersection Mileposts'!$G$39),"Y","N"))))))))))))))))))))))))))))))))))))</f>
        <v/>
      </c>
    </row>
    <row r="960" spans="1:46" x14ac:dyDescent="0.35">
      <c r="A960" s="271"/>
      <c r="B960" s="269"/>
      <c r="C960" s="270"/>
      <c r="D960" s="270"/>
      <c r="E960" s="270"/>
      <c r="F960" s="270"/>
      <c r="G960" s="272"/>
      <c r="H960" s="273"/>
      <c r="I960" s="271"/>
      <c r="J960" s="268"/>
      <c r="K960" s="268"/>
      <c r="L960" s="274"/>
      <c r="M960" s="275"/>
      <c r="N960" s="276"/>
      <c r="P960" s="291" t="str">
        <f>IF(R960 = "", "", COUNT($R$4:R960))</f>
        <v/>
      </c>
      <c r="Q960" s="291" t="str">
        <f t="shared" si="113"/>
        <v/>
      </c>
      <c r="R960" s="292" t="str">
        <f t="shared" si="114"/>
        <v/>
      </c>
      <c r="S960" s="293" t="str">
        <f t="shared" si="116"/>
        <v/>
      </c>
      <c r="T960" s="294" t="str">
        <f t="shared" si="117"/>
        <v/>
      </c>
      <c r="U960" s="295" t="str">
        <f t="shared" si="118"/>
        <v/>
      </c>
      <c r="V960" s="296" t="str">
        <f t="shared" si="119"/>
        <v/>
      </c>
      <c r="W960" s="8"/>
      <c r="AR960" s="2" t="str">
        <f t="shared" si="120"/>
        <v/>
      </c>
      <c r="AS960" s="2" t="str">
        <f t="shared" si="115"/>
        <v/>
      </c>
      <c r="AT960" s="2" t="str">
        <f>IF(AR960="","",IF(AND(H960&gt;='Intersection Mileposts'!$F$5,H960&lt;='Intersection Mileposts'!$G$5),"Y",IF(AND(H960&gt;='Intersection Mileposts'!$F$6,H960&lt;='Intersection Mileposts'!$G$6),"Y",IF(AND(H960&gt;='Intersection Mileposts'!$F$7,H960&lt;='Intersection Mileposts'!$G$7),"Y",IF(AND(H960&gt;='Intersection Mileposts'!$F$8,H960&lt;='Intersection Mileposts'!$G$8),"Y",IF(AND(H960&gt;='Intersection Mileposts'!$F$9,H960&lt;='Intersection Mileposts'!$G$9),"Y",IF(AND(H960&gt;='Intersection Mileposts'!$F$10,H960&lt;='Intersection Mileposts'!$G$10),"Y",IF(AND(H960&gt;='Intersection Mileposts'!$F$11,H960&lt;='Intersection Mileposts'!$G$11),"Y",IF(AND(H960&gt;='Intersection Mileposts'!$F$12,H960&lt;='Intersection Mileposts'!$G$12),"Y",IF(AND(H960&gt;='Intersection Mileposts'!$F$13,H960&lt;='Intersection Mileposts'!$G$13),"Y",IF(AND(H960&gt;='Intersection Mileposts'!$F$14,H960&lt;='Intersection Mileposts'!$G$14),"Y",IF(AND(H960&gt;='Intersection Mileposts'!$F$15,H960&lt;='Intersection Mileposts'!$G$15),"Y",IF(AND(H960&gt;='Intersection Mileposts'!$F$16,H960&lt;='Intersection Mileposts'!$G$16),"Y",IF(AND(H960&gt;='Intersection Mileposts'!$F$17,H960&lt;='Intersection Mileposts'!$G$17),"Y",IF(AND(H960&gt;='Intersection Mileposts'!$F$18,H960&lt;='Intersection Mileposts'!$G$18),"Y",IF(AND(H960&gt;='Intersection Mileposts'!$F$19,H960&lt;='Intersection Mileposts'!$G$19),"Y",IF(AND(H960&gt;='Intersection Mileposts'!$F$20,H960&lt;='Intersection Mileposts'!$G$20),"Y",IF(AND(H960&gt;='Intersection Mileposts'!$F$21,H960&lt;='Intersection Mileposts'!$G$21),"Y",IF(AND(H960&gt;='Intersection Mileposts'!$F$22,H960&lt;='Intersection Mileposts'!$G$22),"Y",IF(AND(H960&gt;='Intersection Mileposts'!$F$23,H960&lt;='Intersection Mileposts'!$G$23),"Y",IF(AND(H960&gt;='Intersection Mileposts'!$F$24,H960&lt;='Intersection Mileposts'!$G$24),"Y",IF(AND(H960&gt;='Intersection Mileposts'!$F$25,H960&lt;='Intersection Mileposts'!$G$25),"Y",IF(AND(H960&gt;='Intersection Mileposts'!$F$26,H960&lt;='Intersection Mileposts'!$G$26),"Y",IF(AND(H960&gt;='Intersection Mileposts'!$F$27,H960&lt;='Intersection Mileposts'!$G$27),"Y",IF(AND(H960&gt;='Intersection Mileposts'!$F$28,H960&lt;='Intersection Mileposts'!$G$28),"Y",IF(AND(H960&gt;='Intersection Mileposts'!$F$29,H960&lt;='Intersection Mileposts'!$G$29),"Y", IF(AND(H960&gt;='Intersection Mileposts'!$F$30,H960&lt;='Intersection Mileposts'!$G$30),"Y",IF(AND(H960&gt;='Intersection Mileposts'!$F$31,H960&lt;='Intersection Mileposts'!$G$31),"Y",IF(AND(H960&gt;='Intersection Mileposts'!$F$32,H960&lt;='Intersection Mileposts'!$G$32),"Y",IF(AND(H960&gt;='Intersection Mileposts'!$F$33,H960&lt;='Intersection Mileposts'!$G$33),"Y",IF(AND(H960&gt;='Intersection Mileposts'!$F$34,H960&lt;='Intersection Mileposts'!$G$34),"Y",IF(AND(H960&gt;='Intersection Mileposts'!$F$35,H960&lt;='Intersection Mileposts'!$G$35),"Y",IF(AND(H960&gt;='Intersection Mileposts'!$F$36,H960&lt;='Intersection Mileposts'!$G$36),"Y",IF(AND(H960&gt;='Intersection Mileposts'!$F$37,H960&lt;='Intersection Mileposts'!$G$37),"Y",IF(AND(H960&gt;='Intersection Mileposts'!$F$38,H960&lt;='Intersection Mileposts'!$G$38),"Y",IF(AND(H960&gt;='Intersection Mileposts'!$F$39,H960&lt;='Intersection Mileposts'!$G$39),"Y","N"))))))))))))))))))))))))))))))))))))</f>
        <v/>
      </c>
    </row>
    <row r="961" spans="1:46" x14ac:dyDescent="0.35">
      <c r="A961" s="271"/>
      <c r="B961" s="269"/>
      <c r="C961" s="270"/>
      <c r="D961" s="270"/>
      <c r="E961" s="270"/>
      <c r="F961" s="270"/>
      <c r="G961" s="272"/>
      <c r="H961" s="273"/>
      <c r="I961" s="271"/>
      <c r="J961" s="268"/>
      <c r="K961" s="268"/>
      <c r="L961" s="274"/>
      <c r="M961" s="275"/>
      <c r="N961" s="276"/>
      <c r="P961" s="291" t="str">
        <f>IF(R961 = "", "", COUNT($R$4:R961))</f>
        <v/>
      </c>
      <c r="Q961" s="291" t="str">
        <f t="shared" si="113"/>
        <v/>
      </c>
      <c r="R961" s="292" t="str">
        <f t="shared" si="114"/>
        <v/>
      </c>
      <c r="S961" s="293" t="str">
        <f t="shared" si="116"/>
        <v/>
      </c>
      <c r="T961" s="294" t="str">
        <f t="shared" si="117"/>
        <v/>
      </c>
      <c r="U961" s="295" t="str">
        <f t="shared" si="118"/>
        <v/>
      </c>
      <c r="V961" s="296" t="str">
        <f t="shared" si="119"/>
        <v/>
      </c>
      <c r="W961" s="8"/>
      <c r="AR961" s="2" t="str">
        <f t="shared" si="120"/>
        <v/>
      </c>
      <c r="AS961" s="2" t="str">
        <f t="shared" si="115"/>
        <v/>
      </c>
      <c r="AT961" s="2" t="str">
        <f>IF(AR961="","",IF(AND(H961&gt;='Intersection Mileposts'!$F$5,H961&lt;='Intersection Mileposts'!$G$5),"Y",IF(AND(H961&gt;='Intersection Mileposts'!$F$6,H961&lt;='Intersection Mileposts'!$G$6),"Y",IF(AND(H961&gt;='Intersection Mileposts'!$F$7,H961&lt;='Intersection Mileposts'!$G$7),"Y",IF(AND(H961&gt;='Intersection Mileposts'!$F$8,H961&lt;='Intersection Mileposts'!$G$8),"Y",IF(AND(H961&gt;='Intersection Mileposts'!$F$9,H961&lt;='Intersection Mileposts'!$G$9),"Y",IF(AND(H961&gt;='Intersection Mileposts'!$F$10,H961&lt;='Intersection Mileposts'!$G$10),"Y",IF(AND(H961&gt;='Intersection Mileposts'!$F$11,H961&lt;='Intersection Mileposts'!$G$11),"Y",IF(AND(H961&gt;='Intersection Mileposts'!$F$12,H961&lt;='Intersection Mileposts'!$G$12),"Y",IF(AND(H961&gt;='Intersection Mileposts'!$F$13,H961&lt;='Intersection Mileposts'!$G$13),"Y",IF(AND(H961&gt;='Intersection Mileposts'!$F$14,H961&lt;='Intersection Mileposts'!$G$14),"Y",IF(AND(H961&gt;='Intersection Mileposts'!$F$15,H961&lt;='Intersection Mileposts'!$G$15),"Y",IF(AND(H961&gt;='Intersection Mileposts'!$F$16,H961&lt;='Intersection Mileposts'!$G$16),"Y",IF(AND(H961&gt;='Intersection Mileposts'!$F$17,H961&lt;='Intersection Mileposts'!$G$17),"Y",IF(AND(H961&gt;='Intersection Mileposts'!$F$18,H961&lt;='Intersection Mileposts'!$G$18),"Y",IF(AND(H961&gt;='Intersection Mileposts'!$F$19,H961&lt;='Intersection Mileposts'!$G$19),"Y",IF(AND(H961&gt;='Intersection Mileposts'!$F$20,H961&lt;='Intersection Mileposts'!$G$20),"Y",IF(AND(H961&gt;='Intersection Mileposts'!$F$21,H961&lt;='Intersection Mileposts'!$G$21),"Y",IF(AND(H961&gt;='Intersection Mileposts'!$F$22,H961&lt;='Intersection Mileposts'!$G$22),"Y",IF(AND(H961&gt;='Intersection Mileposts'!$F$23,H961&lt;='Intersection Mileposts'!$G$23),"Y",IF(AND(H961&gt;='Intersection Mileposts'!$F$24,H961&lt;='Intersection Mileposts'!$G$24),"Y",IF(AND(H961&gt;='Intersection Mileposts'!$F$25,H961&lt;='Intersection Mileposts'!$G$25),"Y",IF(AND(H961&gt;='Intersection Mileposts'!$F$26,H961&lt;='Intersection Mileposts'!$G$26),"Y",IF(AND(H961&gt;='Intersection Mileposts'!$F$27,H961&lt;='Intersection Mileposts'!$G$27),"Y",IF(AND(H961&gt;='Intersection Mileposts'!$F$28,H961&lt;='Intersection Mileposts'!$G$28),"Y",IF(AND(H961&gt;='Intersection Mileposts'!$F$29,H961&lt;='Intersection Mileposts'!$G$29),"Y", IF(AND(H961&gt;='Intersection Mileposts'!$F$30,H961&lt;='Intersection Mileposts'!$G$30),"Y",IF(AND(H961&gt;='Intersection Mileposts'!$F$31,H961&lt;='Intersection Mileposts'!$G$31),"Y",IF(AND(H961&gt;='Intersection Mileposts'!$F$32,H961&lt;='Intersection Mileposts'!$G$32),"Y",IF(AND(H961&gt;='Intersection Mileposts'!$F$33,H961&lt;='Intersection Mileposts'!$G$33),"Y",IF(AND(H961&gt;='Intersection Mileposts'!$F$34,H961&lt;='Intersection Mileposts'!$G$34),"Y",IF(AND(H961&gt;='Intersection Mileposts'!$F$35,H961&lt;='Intersection Mileposts'!$G$35),"Y",IF(AND(H961&gt;='Intersection Mileposts'!$F$36,H961&lt;='Intersection Mileposts'!$G$36),"Y",IF(AND(H961&gt;='Intersection Mileposts'!$F$37,H961&lt;='Intersection Mileposts'!$G$37),"Y",IF(AND(H961&gt;='Intersection Mileposts'!$F$38,H961&lt;='Intersection Mileposts'!$G$38),"Y",IF(AND(H961&gt;='Intersection Mileposts'!$F$39,H961&lt;='Intersection Mileposts'!$G$39),"Y","N"))))))))))))))))))))))))))))))))))))</f>
        <v/>
      </c>
    </row>
    <row r="962" spans="1:46" x14ac:dyDescent="0.35">
      <c r="A962" s="271"/>
      <c r="B962" s="269"/>
      <c r="C962" s="270"/>
      <c r="D962" s="270"/>
      <c r="E962" s="270"/>
      <c r="F962" s="270"/>
      <c r="G962" s="272"/>
      <c r="H962" s="273"/>
      <c r="I962" s="271"/>
      <c r="J962" s="268"/>
      <c r="K962" s="268"/>
      <c r="L962" s="274"/>
      <c r="M962" s="275"/>
      <c r="N962" s="276"/>
      <c r="P962" s="291" t="str">
        <f>IF(R962 = "", "", COUNT($R$4:R962))</f>
        <v/>
      </c>
      <c r="Q962" s="291" t="str">
        <f t="shared" si="113"/>
        <v/>
      </c>
      <c r="R962" s="292" t="str">
        <f t="shared" si="114"/>
        <v/>
      </c>
      <c r="S962" s="293" t="str">
        <f t="shared" si="116"/>
        <v/>
      </c>
      <c r="T962" s="294" t="str">
        <f t="shared" si="117"/>
        <v/>
      </c>
      <c r="U962" s="295" t="str">
        <f t="shared" si="118"/>
        <v/>
      </c>
      <c r="V962" s="296" t="str">
        <f t="shared" si="119"/>
        <v/>
      </c>
      <c r="W962" s="8"/>
      <c r="AR962" s="2" t="str">
        <f t="shared" si="120"/>
        <v/>
      </c>
      <c r="AS962" s="2" t="str">
        <f t="shared" si="115"/>
        <v/>
      </c>
      <c r="AT962" s="2" t="str">
        <f>IF(AR962="","",IF(AND(H962&gt;='Intersection Mileposts'!$F$5,H962&lt;='Intersection Mileposts'!$G$5),"Y",IF(AND(H962&gt;='Intersection Mileposts'!$F$6,H962&lt;='Intersection Mileposts'!$G$6),"Y",IF(AND(H962&gt;='Intersection Mileposts'!$F$7,H962&lt;='Intersection Mileposts'!$G$7),"Y",IF(AND(H962&gt;='Intersection Mileposts'!$F$8,H962&lt;='Intersection Mileposts'!$G$8),"Y",IF(AND(H962&gt;='Intersection Mileposts'!$F$9,H962&lt;='Intersection Mileposts'!$G$9),"Y",IF(AND(H962&gt;='Intersection Mileposts'!$F$10,H962&lt;='Intersection Mileposts'!$G$10),"Y",IF(AND(H962&gt;='Intersection Mileposts'!$F$11,H962&lt;='Intersection Mileposts'!$G$11),"Y",IF(AND(H962&gt;='Intersection Mileposts'!$F$12,H962&lt;='Intersection Mileposts'!$G$12),"Y",IF(AND(H962&gt;='Intersection Mileposts'!$F$13,H962&lt;='Intersection Mileposts'!$G$13),"Y",IF(AND(H962&gt;='Intersection Mileposts'!$F$14,H962&lt;='Intersection Mileposts'!$G$14),"Y",IF(AND(H962&gt;='Intersection Mileposts'!$F$15,H962&lt;='Intersection Mileposts'!$G$15),"Y",IF(AND(H962&gt;='Intersection Mileposts'!$F$16,H962&lt;='Intersection Mileposts'!$G$16),"Y",IF(AND(H962&gt;='Intersection Mileposts'!$F$17,H962&lt;='Intersection Mileposts'!$G$17),"Y",IF(AND(H962&gt;='Intersection Mileposts'!$F$18,H962&lt;='Intersection Mileposts'!$G$18),"Y",IF(AND(H962&gt;='Intersection Mileposts'!$F$19,H962&lt;='Intersection Mileposts'!$G$19),"Y",IF(AND(H962&gt;='Intersection Mileposts'!$F$20,H962&lt;='Intersection Mileposts'!$G$20),"Y",IF(AND(H962&gt;='Intersection Mileposts'!$F$21,H962&lt;='Intersection Mileposts'!$G$21),"Y",IF(AND(H962&gt;='Intersection Mileposts'!$F$22,H962&lt;='Intersection Mileposts'!$G$22),"Y",IF(AND(H962&gt;='Intersection Mileposts'!$F$23,H962&lt;='Intersection Mileposts'!$G$23),"Y",IF(AND(H962&gt;='Intersection Mileposts'!$F$24,H962&lt;='Intersection Mileposts'!$G$24),"Y",IF(AND(H962&gt;='Intersection Mileposts'!$F$25,H962&lt;='Intersection Mileposts'!$G$25),"Y",IF(AND(H962&gt;='Intersection Mileposts'!$F$26,H962&lt;='Intersection Mileposts'!$G$26),"Y",IF(AND(H962&gt;='Intersection Mileposts'!$F$27,H962&lt;='Intersection Mileposts'!$G$27),"Y",IF(AND(H962&gt;='Intersection Mileposts'!$F$28,H962&lt;='Intersection Mileposts'!$G$28),"Y",IF(AND(H962&gt;='Intersection Mileposts'!$F$29,H962&lt;='Intersection Mileposts'!$G$29),"Y", IF(AND(H962&gt;='Intersection Mileposts'!$F$30,H962&lt;='Intersection Mileposts'!$G$30),"Y",IF(AND(H962&gt;='Intersection Mileposts'!$F$31,H962&lt;='Intersection Mileposts'!$G$31),"Y",IF(AND(H962&gt;='Intersection Mileposts'!$F$32,H962&lt;='Intersection Mileposts'!$G$32),"Y",IF(AND(H962&gt;='Intersection Mileposts'!$F$33,H962&lt;='Intersection Mileposts'!$G$33),"Y",IF(AND(H962&gt;='Intersection Mileposts'!$F$34,H962&lt;='Intersection Mileposts'!$G$34),"Y",IF(AND(H962&gt;='Intersection Mileposts'!$F$35,H962&lt;='Intersection Mileposts'!$G$35),"Y",IF(AND(H962&gt;='Intersection Mileposts'!$F$36,H962&lt;='Intersection Mileposts'!$G$36),"Y",IF(AND(H962&gt;='Intersection Mileposts'!$F$37,H962&lt;='Intersection Mileposts'!$G$37),"Y",IF(AND(H962&gt;='Intersection Mileposts'!$F$38,H962&lt;='Intersection Mileposts'!$G$38),"Y",IF(AND(H962&gt;='Intersection Mileposts'!$F$39,H962&lt;='Intersection Mileposts'!$G$39),"Y","N"))))))))))))))))))))))))))))))))))))</f>
        <v/>
      </c>
    </row>
    <row r="963" spans="1:46" x14ac:dyDescent="0.35">
      <c r="A963" s="271"/>
      <c r="B963" s="269"/>
      <c r="C963" s="270"/>
      <c r="D963" s="270"/>
      <c r="E963" s="270"/>
      <c r="F963" s="270"/>
      <c r="G963" s="272"/>
      <c r="H963" s="273"/>
      <c r="I963" s="271"/>
      <c r="J963" s="268"/>
      <c r="K963" s="268"/>
      <c r="L963" s="274"/>
      <c r="M963" s="275"/>
      <c r="N963" s="276"/>
      <c r="P963" s="291" t="str">
        <f>IF(R963 = "", "", COUNT($R$4:R963))</f>
        <v/>
      </c>
      <c r="Q963" s="291" t="str">
        <f t="shared" si="113"/>
        <v/>
      </c>
      <c r="R963" s="292" t="str">
        <f t="shared" si="114"/>
        <v/>
      </c>
      <c r="S963" s="293" t="str">
        <f t="shared" si="116"/>
        <v/>
      </c>
      <c r="T963" s="294" t="str">
        <f t="shared" si="117"/>
        <v/>
      </c>
      <c r="U963" s="295" t="str">
        <f t="shared" si="118"/>
        <v/>
      </c>
      <c r="V963" s="296" t="str">
        <f t="shared" si="119"/>
        <v/>
      </c>
      <c r="W963" s="8"/>
      <c r="AR963" s="2" t="str">
        <f t="shared" si="120"/>
        <v/>
      </c>
      <c r="AS963" s="2" t="str">
        <f t="shared" si="115"/>
        <v/>
      </c>
      <c r="AT963" s="2" t="str">
        <f>IF(AR963="","",IF(AND(H963&gt;='Intersection Mileposts'!$F$5,H963&lt;='Intersection Mileposts'!$G$5),"Y",IF(AND(H963&gt;='Intersection Mileposts'!$F$6,H963&lt;='Intersection Mileposts'!$G$6),"Y",IF(AND(H963&gt;='Intersection Mileposts'!$F$7,H963&lt;='Intersection Mileposts'!$G$7),"Y",IF(AND(H963&gt;='Intersection Mileposts'!$F$8,H963&lt;='Intersection Mileposts'!$G$8),"Y",IF(AND(H963&gt;='Intersection Mileposts'!$F$9,H963&lt;='Intersection Mileposts'!$G$9),"Y",IF(AND(H963&gt;='Intersection Mileposts'!$F$10,H963&lt;='Intersection Mileposts'!$G$10),"Y",IF(AND(H963&gt;='Intersection Mileposts'!$F$11,H963&lt;='Intersection Mileposts'!$G$11),"Y",IF(AND(H963&gt;='Intersection Mileposts'!$F$12,H963&lt;='Intersection Mileposts'!$G$12),"Y",IF(AND(H963&gt;='Intersection Mileposts'!$F$13,H963&lt;='Intersection Mileposts'!$G$13),"Y",IF(AND(H963&gt;='Intersection Mileposts'!$F$14,H963&lt;='Intersection Mileposts'!$G$14),"Y",IF(AND(H963&gt;='Intersection Mileposts'!$F$15,H963&lt;='Intersection Mileposts'!$G$15),"Y",IF(AND(H963&gt;='Intersection Mileposts'!$F$16,H963&lt;='Intersection Mileposts'!$G$16),"Y",IF(AND(H963&gt;='Intersection Mileposts'!$F$17,H963&lt;='Intersection Mileposts'!$G$17),"Y",IF(AND(H963&gt;='Intersection Mileposts'!$F$18,H963&lt;='Intersection Mileposts'!$G$18),"Y",IF(AND(H963&gt;='Intersection Mileposts'!$F$19,H963&lt;='Intersection Mileposts'!$G$19),"Y",IF(AND(H963&gt;='Intersection Mileposts'!$F$20,H963&lt;='Intersection Mileposts'!$G$20),"Y",IF(AND(H963&gt;='Intersection Mileposts'!$F$21,H963&lt;='Intersection Mileposts'!$G$21),"Y",IF(AND(H963&gt;='Intersection Mileposts'!$F$22,H963&lt;='Intersection Mileposts'!$G$22),"Y",IF(AND(H963&gt;='Intersection Mileposts'!$F$23,H963&lt;='Intersection Mileposts'!$G$23),"Y",IF(AND(H963&gt;='Intersection Mileposts'!$F$24,H963&lt;='Intersection Mileposts'!$G$24),"Y",IF(AND(H963&gt;='Intersection Mileposts'!$F$25,H963&lt;='Intersection Mileposts'!$G$25),"Y",IF(AND(H963&gt;='Intersection Mileposts'!$F$26,H963&lt;='Intersection Mileposts'!$G$26),"Y",IF(AND(H963&gt;='Intersection Mileposts'!$F$27,H963&lt;='Intersection Mileposts'!$G$27),"Y",IF(AND(H963&gt;='Intersection Mileposts'!$F$28,H963&lt;='Intersection Mileposts'!$G$28),"Y",IF(AND(H963&gt;='Intersection Mileposts'!$F$29,H963&lt;='Intersection Mileposts'!$G$29),"Y", IF(AND(H963&gt;='Intersection Mileposts'!$F$30,H963&lt;='Intersection Mileposts'!$G$30),"Y",IF(AND(H963&gt;='Intersection Mileposts'!$F$31,H963&lt;='Intersection Mileposts'!$G$31),"Y",IF(AND(H963&gt;='Intersection Mileposts'!$F$32,H963&lt;='Intersection Mileposts'!$G$32),"Y",IF(AND(H963&gt;='Intersection Mileposts'!$F$33,H963&lt;='Intersection Mileposts'!$G$33),"Y",IF(AND(H963&gt;='Intersection Mileposts'!$F$34,H963&lt;='Intersection Mileposts'!$G$34),"Y",IF(AND(H963&gt;='Intersection Mileposts'!$F$35,H963&lt;='Intersection Mileposts'!$G$35),"Y",IF(AND(H963&gt;='Intersection Mileposts'!$F$36,H963&lt;='Intersection Mileposts'!$G$36),"Y",IF(AND(H963&gt;='Intersection Mileposts'!$F$37,H963&lt;='Intersection Mileposts'!$G$37),"Y",IF(AND(H963&gt;='Intersection Mileposts'!$F$38,H963&lt;='Intersection Mileposts'!$G$38),"Y",IF(AND(H963&gt;='Intersection Mileposts'!$F$39,H963&lt;='Intersection Mileposts'!$G$39),"Y","N"))))))))))))))))))))))))))))))))))))</f>
        <v/>
      </c>
    </row>
    <row r="964" spans="1:46" x14ac:dyDescent="0.35">
      <c r="A964" s="271"/>
      <c r="B964" s="269"/>
      <c r="C964" s="270"/>
      <c r="D964" s="270"/>
      <c r="E964" s="270"/>
      <c r="F964" s="270"/>
      <c r="G964" s="272"/>
      <c r="H964" s="273"/>
      <c r="I964" s="271"/>
      <c r="J964" s="268"/>
      <c r="K964" s="268"/>
      <c r="L964" s="274"/>
      <c r="M964" s="275"/>
      <c r="N964" s="276"/>
      <c r="P964" s="291" t="str">
        <f>IF(R964 = "", "", COUNT($R$4:R964))</f>
        <v/>
      </c>
      <c r="Q964" s="291" t="str">
        <f t="shared" ref="Q964:Q997" si="121">IF(B964="", "", YEAR(B964))</f>
        <v/>
      </c>
      <c r="R964" s="292" t="str">
        <f t="shared" ref="R964:R997" si="122">IF(A964="", "", IF(G964="",1,IF(G964="O",1,IF(G964="C",8.4,IF(G964="B",8.4,IF(G964="A",76.8,IF(G964="K",76.8,"ERR")))))))</f>
        <v/>
      </c>
      <c r="S964" s="293" t="str">
        <f t="shared" si="116"/>
        <v/>
      </c>
      <c r="T964" s="294" t="str">
        <f t="shared" si="117"/>
        <v/>
      </c>
      <c r="U964" s="295" t="str">
        <f t="shared" si="118"/>
        <v/>
      </c>
      <c r="V964" s="296" t="str">
        <f t="shared" si="119"/>
        <v/>
      </c>
      <c r="W964" s="8"/>
      <c r="AR964" s="2" t="str">
        <f t="shared" si="120"/>
        <v/>
      </c>
      <c r="AS964" s="2" t="str">
        <f t="shared" ref="AS964:AS998" si="123">IF(OR(M964="Y",N964="Y"),"Y","")</f>
        <v/>
      </c>
      <c r="AT964" s="2" t="str">
        <f>IF(AR964="","",IF(AND(H964&gt;='Intersection Mileposts'!$F$5,H964&lt;='Intersection Mileposts'!$G$5),"Y",IF(AND(H964&gt;='Intersection Mileposts'!$F$6,H964&lt;='Intersection Mileposts'!$G$6),"Y",IF(AND(H964&gt;='Intersection Mileposts'!$F$7,H964&lt;='Intersection Mileposts'!$G$7),"Y",IF(AND(H964&gt;='Intersection Mileposts'!$F$8,H964&lt;='Intersection Mileposts'!$G$8),"Y",IF(AND(H964&gt;='Intersection Mileposts'!$F$9,H964&lt;='Intersection Mileposts'!$G$9),"Y",IF(AND(H964&gt;='Intersection Mileposts'!$F$10,H964&lt;='Intersection Mileposts'!$G$10),"Y",IF(AND(H964&gt;='Intersection Mileposts'!$F$11,H964&lt;='Intersection Mileposts'!$G$11),"Y",IF(AND(H964&gt;='Intersection Mileposts'!$F$12,H964&lt;='Intersection Mileposts'!$G$12),"Y",IF(AND(H964&gt;='Intersection Mileposts'!$F$13,H964&lt;='Intersection Mileposts'!$G$13),"Y",IF(AND(H964&gt;='Intersection Mileposts'!$F$14,H964&lt;='Intersection Mileposts'!$G$14),"Y",IF(AND(H964&gt;='Intersection Mileposts'!$F$15,H964&lt;='Intersection Mileposts'!$G$15),"Y",IF(AND(H964&gt;='Intersection Mileposts'!$F$16,H964&lt;='Intersection Mileposts'!$G$16),"Y",IF(AND(H964&gt;='Intersection Mileposts'!$F$17,H964&lt;='Intersection Mileposts'!$G$17),"Y",IF(AND(H964&gt;='Intersection Mileposts'!$F$18,H964&lt;='Intersection Mileposts'!$G$18),"Y",IF(AND(H964&gt;='Intersection Mileposts'!$F$19,H964&lt;='Intersection Mileposts'!$G$19),"Y",IF(AND(H964&gt;='Intersection Mileposts'!$F$20,H964&lt;='Intersection Mileposts'!$G$20),"Y",IF(AND(H964&gt;='Intersection Mileposts'!$F$21,H964&lt;='Intersection Mileposts'!$G$21),"Y",IF(AND(H964&gt;='Intersection Mileposts'!$F$22,H964&lt;='Intersection Mileposts'!$G$22),"Y",IF(AND(H964&gt;='Intersection Mileposts'!$F$23,H964&lt;='Intersection Mileposts'!$G$23),"Y",IF(AND(H964&gt;='Intersection Mileposts'!$F$24,H964&lt;='Intersection Mileposts'!$G$24),"Y",IF(AND(H964&gt;='Intersection Mileposts'!$F$25,H964&lt;='Intersection Mileposts'!$G$25),"Y",IF(AND(H964&gt;='Intersection Mileposts'!$F$26,H964&lt;='Intersection Mileposts'!$G$26),"Y",IF(AND(H964&gt;='Intersection Mileposts'!$F$27,H964&lt;='Intersection Mileposts'!$G$27),"Y",IF(AND(H964&gt;='Intersection Mileposts'!$F$28,H964&lt;='Intersection Mileposts'!$G$28),"Y",IF(AND(H964&gt;='Intersection Mileposts'!$F$29,H964&lt;='Intersection Mileposts'!$G$29),"Y", IF(AND(H964&gt;='Intersection Mileposts'!$F$30,H964&lt;='Intersection Mileposts'!$G$30),"Y",IF(AND(H964&gt;='Intersection Mileposts'!$F$31,H964&lt;='Intersection Mileposts'!$G$31),"Y",IF(AND(H964&gt;='Intersection Mileposts'!$F$32,H964&lt;='Intersection Mileposts'!$G$32),"Y",IF(AND(H964&gt;='Intersection Mileposts'!$F$33,H964&lt;='Intersection Mileposts'!$G$33),"Y",IF(AND(H964&gt;='Intersection Mileposts'!$F$34,H964&lt;='Intersection Mileposts'!$G$34),"Y",IF(AND(H964&gt;='Intersection Mileposts'!$F$35,H964&lt;='Intersection Mileposts'!$G$35),"Y",IF(AND(H964&gt;='Intersection Mileposts'!$F$36,H964&lt;='Intersection Mileposts'!$G$36),"Y",IF(AND(H964&gt;='Intersection Mileposts'!$F$37,H964&lt;='Intersection Mileposts'!$G$37),"Y",IF(AND(H964&gt;='Intersection Mileposts'!$F$38,H964&lt;='Intersection Mileposts'!$G$38),"Y",IF(AND(H964&gt;='Intersection Mileposts'!$F$39,H964&lt;='Intersection Mileposts'!$G$39),"Y","N"))))))))))))))))))))))))))))))))))))</f>
        <v/>
      </c>
    </row>
    <row r="965" spans="1:46" x14ac:dyDescent="0.35">
      <c r="A965" s="271"/>
      <c r="B965" s="269"/>
      <c r="C965" s="270"/>
      <c r="D965" s="270"/>
      <c r="E965" s="270"/>
      <c r="F965" s="270"/>
      <c r="G965" s="272"/>
      <c r="H965" s="273"/>
      <c r="I965" s="271"/>
      <c r="J965" s="268"/>
      <c r="K965" s="268"/>
      <c r="L965" s="274"/>
      <c r="M965" s="275"/>
      <c r="N965" s="276"/>
      <c r="P965" s="291" t="str">
        <f>IF(R965 = "", "", COUNT($R$4:R965))</f>
        <v/>
      </c>
      <c r="Q965" s="291" t="str">
        <f t="shared" si="121"/>
        <v/>
      </c>
      <c r="R965" s="292" t="str">
        <f t="shared" si="122"/>
        <v/>
      </c>
      <c r="S965" s="293" t="str">
        <f t="shared" ref="S965:S1003" si="124">IF(M965&lt;&gt;"",R965,"")</f>
        <v/>
      </c>
      <c r="T965" s="294" t="str">
        <f t="shared" ref="T965:T1003" si="125">IF(IF(M965&lt;&gt;"",G965,"")=0, "O", IF(M965&lt;&gt;"",G965,""))</f>
        <v/>
      </c>
      <c r="U965" s="295" t="str">
        <f t="shared" ref="U965:U1003" si="126">IF(N965&lt;&gt;"",R965,"")</f>
        <v/>
      </c>
      <c r="V965" s="296" t="str">
        <f t="shared" ref="V965:V1003" si="127">IF(IF(N965&lt;&gt;"",G965,"")=0, "O", IF(N965&lt;&gt;"",G965,""))</f>
        <v/>
      </c>
      <c r="W965" s="8"/>
      <c r="AR965" s="2" t="str">
        <f t="shared" ref="AR965:AR998" si="128">IF(P965&gt;0, P965, "")</f>
        <v/>
      </c>
      <c r="AS965" s="2" t="str">
        <f t="shared" si="123"/>
        <v/>
      </c>
      <c r="AT965" s="2" t="str">
        <f>IF(AR965="","",IF(AND(H965&gt;='Intersection Mileposts'!$F$5,H965&lt;='Intersection Mileposts'!$G$5),"Y",IF(AND(H965&gt;='Intersection Mileposts'!$F$6,H965&lt;='Intersection Mileposts'!$G$6),"Y",IF(AND(H965&gt;='Intersection Mileposts'!$F$7,H965&lt;='Intersection Mileposts'!$G$7),"Y",IF(AND(H965&gt;='Intersection Mileposts'!$F$8,H965&lt;='Intersection Mileposts'!$G$8),"Y",IF(AND(H965&gt;='Intersection Mileposts'!$F$9,H965&lt;='Intersection Mileposts'!$G$9),"Y",IF(AND(H965&gt;='Intersection Mileposts'!$F$10,H965&lt;='Intersection Mileposts'!$G$10),"Y",IF(AND(H965&gt;='Intersection Mileposts'!$F$11,H965&lt;='Intersection Mileposts'!$G$11),"Y",IF(AND(H965&gt;='Intersection Mileposts'!$F$12,H965&lt;='Intersection Mileposts'!$G$12),"Y",IF(AND(H965&gt;='Intersection Mileposts'!$F$13,H965&lt;='Intersection Mileposts'!$G$13),"Y",IF(AND(H965&gt;='Intersection Mileposts'!$F$14,H965&lt;='Intersection Mileposts'!$G$14),"Y",IF(AND(H965&gt;='Intersection Mileposts'!$F$15,H965&lt;='Intersection Mileposts'!$G$15),"Y",IF(AND(H965&gt;='Intersection Mileposts'!$F$16,H965&lt;='Intersection Mileposts'!$G$16),"Y",IF(AND(H965&gt;='Intersection Mileposts'!$F$17,H965&lt;='Intersection Mileposts'!$G$17),"Y",IF(AND(H965&gt;='Intersection Mileposts'!$F$18,H965&lt;='Intersection Mileposts'!$G$18),"Y",IF(AND(H965&gt;='Intersection Mileposts'!$F$19,H965&lt;='Intersection Mileposts'!$G$19),"Y",IF(AND(H965&gt;='Intersection Mileposts'!$F$20,H965&lt;='Intersection Mileposts'!$G$20),"Y",IF(AND(H965&gt;='Intersection Mileposts'!$F$21,H965&lt;='Intersection Mileposts'!$G$21),"Y",IF(AND(H965&gt;='Intersection Mileposts'!$F$22,H965&lt;='Intersection Mileposts'!$G$22),"Y",IF(AND(H965&gt;='Intersection Mileposts'!$F$23,H965&lt;='Intersection Mileposts'!$G$23),"Y",IF(AND(H965&gt;='Intersection Mileposts'!$F$24,H965&lt;='Intersection Mileposts'!$G$24),"Y",IF(AND(H965&gt;='Intersection Mileposts'!$F$25,H965&lt;='Intersection Mileposts'!$G$25),"Y",IF(AND(H965&gt;='Intersection Mileposts'!$F$26,H965&lt;='Intersection Mileposts'!$G$26),"Y",IF(AND(H965&gt;='Intersection Mileposts'!$F$27,H965&lt;='Intersection Mileposts'!$G$27),"Y",IF(AND(H965&gt;='Intersection Mileposts'!$F$28,H965&lt;='Intersection Mileposts'!$G$28),"Y",IF(AND(H965&gt;='Intersection Mileposts'!$F$29,H965&lt;='Intersection Mileposts'!$G$29),"Y", IF(AND(H965&gt;='Intersection Mileposts'!$F$30,H965&lt;='Intersection Mileposts'!$G$30),"Y",IF(AND(H965&gt;='Intersection Mileposts'!$F$31,H965&lt;='Intersection Mileposts'!$G$31),"Y",IF(AND(H965&gt;='Intersection Mileposts'!$F$32,H965&lt;='Intersection Mileposts'!$G$32),"Y",IF(AND(H965&gt;='Intersection Mileposts'!$F$33,H965&lt;='Intersection Mileposts'!$G$33),"Y",IF(AND(H965&gt;='Intersection Mileposts'!$F$34,H965&lt;='Intersection Mileposts'!$G$34),"Y",IF(AND(H965&gt;='Intersection Mileposts'!$F$35,H965&lt;='Intersection Mileposts'!$G$35),"Y",IF(AND(H965&gt;='Intersection Mileposts'!$F$36,H965&lt;='Intersection Mileposts'!$G$36),"Y",IF(AND(H965&gt;='Intersection Mileposts'!$F$37,H965&lt;='Intersection Mileposts'!$G$37),"Y",IF(AND(H965&gt;='Intersection Mileposts'!$F$38,H965&lt;='Intersection Mileposts'!$G$38),"Y",IF(AND(H965&gt;='Intersection Mileposts'!$F$39,H965&lt;='Intersection Mileposts'!$G$39),"Y","N"))))))))))))))))))))))))))))))))))))</f>
        <v/>
      </c>
    </row>
    <row r="966" spans="1:46" x14ac:dyDescent="0.35">
      <c r="A966" s="271"/>
      <c r="B966" s="269"/>
      <c r="C966" s="270"/>
      <c r="D966" s="270"/>
      <c r="E966" s="270"/>
      <c r="F966" s="270"/>
      <c r="G966" s="272"/>
      <c r="H966" s="273"/>
      <c r="I966" s="271"/>
      <c r="J966" s="268"/>
      <c r="K966" s="268"/>
      <c r="L966" s="274"/>
      <c r="M966" s="275"/>
      <c r="N966" s="276"/>
      <c r="P966" s="291" t="str">
        <f>IF(R966 = "", "", COUNT($R$4:R966))</f>
        <v/>
      </c>
      <c r="Q966" s="291" t="str">
        <f t="shared" si="121"/>
        <v/>
      </c>
      <c r="R966" s="292" t="str">
        <f t="shared" si="122"/>
        <v/>
      </c>
      <c r="S966" s="293" t="str">
        <f t="shared" si="124"/>
        <v/>
      </c>
      <c r="T966" s="294" t="str">
        <f t="shared" si="125"/>
        <v/>
      </c>
      <c r="U966" s="295" t="str">
        <f t="shared" si="126"/>
        <v/>
      </c>
      <c r="V966" s="296" t="str">
        <f t="shared" si="127"/>
        <v/>
      </c>
      <c r="W966" s="8"/>
      <c r="AR966" s="2" t="str">
        <f t="shared" si="128"/>
        <v/>
      </c>
      <c r="AS966" s="2" t="str">
        <f t="shared" si="123"/>
        <v/>
      </c>
      <c r="AT966" s="2" t="str">
        <f>IF(AR966="","",IF(AND(H966&gt;='Intersection Mileposts'!$F$5,H966&lt;='Intersection Mileposts'!$G$5),"Y",IF(AND(H966&gt;='Intersection Mileposts'!$F$6,H966&lt;='Intersection Mileposts'!$G$6),"Y",IF(AND(H966&gt;='Intersection Mileposts'!$F$7,H966&lt;='Intersection Mileposts'!$G$7),"Y",IF(AND(H966&gt;='Intersection Mileposts'!$F$8,H966&lt;='Intersection Mileposts'!$G$8),"Y",IF(AND(H966&gt;='Intersection Mileposts'!$F$9,H966&lt;='Intersection Mileposts'!$G$9),"Y",IF(AND(H966&gt;='Intersection Mileposts'!$F$10,H966&lt;='Intersection Mileposts'!$G$10),"Y",IF(AND(H966&gt;='Intersection Mileposts'!$F$11,H966&lt;='Intersection Mileposts'!$G$11),"Y",IF(AND(H966&gt;='Intersection Mileposts'!$F$12,H966&lt;='Intersection Mileposts'!$G$12),"Y",IF(AND(H966&gt;='Intersection Mileposts'!$F$13,H966&lt;='Intersection Mileposts'!$G$13),"Y",IF(AND(H966&gt;='Intersection Mileposts'!$F$14,H966&lt;='Intersection Mileposts'!$G$14),"Y",IF(AND(H966&gt;='Intersection Mileposts'!$F$15,H966&lt;='Intersection Mileposts'!$G$15),"Y",IF(AND(H966&gt;='Intersection Mileposts'!$F$16,H966&lt;='Intersection Mileposts'!$G$16),"Y",IF(AND(H966&gt;='Intersection Mileposts'!$F$17,H966&lt;='Intersection Mileposts'!$G$17),"Y",IF(AND(H966&gt;='Intersection Mileposts'!$F$18,H966&lt;='Intersection Mileposts'!$G$18),"Y",IF(AND(H966&gt;='Intersection Mileposts'!$F$19,H966&lt;='Intersection Mileposts'!$G$19),"Y",IF(AND(H966&gt;='Intersection Mileposts'!$F$20,H966&lt;='Intersection Mileposts'!$G$20),"Y",IF(AND(H966&gt;='Intersection Mileposts'!$F$21,H966&lt;='Intersection Mileposts'!$G$21),"Y",IF(AND(H966&gt;='Intersection Mileposts'!$F$22,H966&lt;='Intersection Mileposts'!$G$22),"Y",IF(AND(H966&gt;='Intersection Mileposts'!$F$23,H966&lt;='Intersection Mileposts'!$G$23),"Y",IF(AND(H966&gt;='Intersection Mileposts'!$F$24,H966&lt;='Intersection Mileposts'!$G$24),"Y",IF(AND(H966&gt;='Intersection Mileposts'!$F$25,H966&lt;='Intersection Mileposts'!$G$25),"Y",IF(AND(H966&gt;='Intersection Mileposts'!$F$26,H966&lt;='Intersection Mileposts'!$G$26),"Y",IF(AND(H966&gt;='Intersection Mileposts'!$F$27,H966&lt;='Intersection Mileposts'!$G$27),"Y",IF(AND(H966&gt;='Intersection Mileposts'!$F$28,H966&lt;='Intersection Mileposts'!$G$28),"Y",IF(AND(H966&gt;='Intersection Mileposts'!$F$29,H966&lt;='Intersection Mileposts'!$G$29),"Y", IF(AND(H966&gt;='Intersection Mileposts'!$F$30,H966&lt;='Intersection Mileposts'!$G$30),"Y",IF(AND(H966&gt;='Intersection Mileposts'!$F$31,H966&lt;='Intersection Mileposts'!$G$31),"Y",IF(AND(H966&gt;='Intersection Mileposts'!$F$32,H966&lt;='Intersection Mileposts'!$G$32),"Y",IF(AND(H966&gt;='Intersection Mileposts'!$F$33,H966&lt;='Intersection Mileposts'!$G$33),"Y",IF(AND(H966&gt;='Intersection Mileposts'!$F$34,H966&lt;='Intersection Mileposts'!$G$34),"Y",IF(AND(H966&gt;='Intersection Mileposts'!$F$35,H966&lt;='Intersection Mileposts'!$G$35),"Y",IF(AND(H966&gt;='Intersection Mileposts'!$F$36,H966&lt;='Intersection Mileposts'!$G$36),"Y",IF(AND(H966&gt;='Intersection Mileposts'!$F$37,H966&lt;='Intersection Mileposts'!$G$37),"Y",IF(AND(H966&gt;='Intersection Mileposts'!$F$38,H966&lt;='Intersection Mileposts'!$G$38),"Y",IF(AND(H966&gt;='Intersection Mileposts'!$F$39,H966&lt;='Intersection Mileposts'!$G$39),"Y","N"))))))))))))))))))))))))))))))))))))</f>
        <v/>
      </c>
    </row>
    <row r="967" spans="1:46" x14ac:dyDescent="0.35">
      <c r="A967" s="271"/>
      <c r="B967" s="269"/>
      <c r="C967" s="270"/>
      <c r="D967" s="270"/>
      <c r="E967" s="270"/>
      <c r="F967" s="270"/>
      <c r="G967" s="272"/>
      <c r="H967" s="273"/>
      <c r="I967" s="271"/>
      <c r="J967" s="268"/>
      <c r="K967" s="268"/>
      <c r="L967" s="274"/>
      <c r="M967" s="275"/>
      <c r="N967" s="276"/>
      <c r="P967" s="291" t="str">
        <f>IF(R967 = "", "", COUNT($R$4:R967))</f>
        <v/>
      </c>
      <c r="Q967" s="291" t="str">
        <f t="shared" si="121"/>
        <v/>
      </c>
      <c r="R967" s="292" t="str">
        <f t="shared" si="122"/>
        <v/>
      </c>
      <c r="S967" s="293" t="str">
        <f t="shared" si="124"/>
        <v/>
      </c>
      <c r="T967" s="294" t="str">
        <f t="shared" si="125"/>
        <v/>
      </c>
      <c r="U967" s="295" t="str">
        <f t="shared" si="126"/>
        <v/>
      </c>
      <c r="V967" s="296" t="str">
        <f t="shared" si="127"/>
        <v/>
      </c>
      <c r="W967" s="8"/>
      <c r="AR967" s="2" t="str">
        <f t="shared" si="128"/>
        <v/>
      </c>
      <c r="AS967" s="2" t="str">
        <f t="shared" si="123"/>
        <v/>
      </c>
      <c r="AT967" s="2" t="str">
        <f>IF(AR967="","",IF(AND(H967&gt;='Intersection Mileposts'!$F$5,H967&lt;='Intersection Mileposts'!$G$5),"Y",IF(AND(H967&gt;='Intersection Mileposts'!$F$6,H967&lt;='Intersection Mileposts'!$G$6),"Y",IF(AND(H967&gt;='Intersection Mileposts'!$F$7,H967&lt;='Intersection Mileposts'!$G$7),"Y",IF(AND(H967&gt;='Intersection Mileposts'!$F$8,H967&lt;='Intersection Mileposts'!$G$8),"Y",IF(AND(H967&gt;='Intersection Mileposts'!$F$9,H967&lt;='Intersection Mileposts'!$G$9),"Y",IF(AND(H967&gt;='Intersection Mileposts'!$F$10,H967&lt;='Intersection Mileposts'!$G$10),"Y",IF(AND(H967&gt;='Intersection Mileposts'!$F$11,H967&lt;='Intersection Mileposts'!$G$11),"Y",IF(AND(H967&gt;='Intersection Mileposts'!$F$12,H967&lt;='Intersection Mileposts'!$G$12),"Y",IF(AND(H967&gt;='Intersection Mileposts'!$F$13,H967&lt;='Intersection Mileposts'!$G$13),"Y",IF(AND(H967&gt;='Intersection Mileposts'!$F$14,H967&lt;='Intersection Mileposts'!$G$14),"Y",IF(AND(H967&gt;='Intersection Mileposts'!$F$15,H967&lt;='Intersection Mileposts'!$G$15),"Y",IF(AND(H967&gt;='Intersection Mileposts'!$F$16,H967&lt;='Intersection Mileposts'!$G$16),"Y",IF(AND(H967&gt;='Intersection Mileposts'!$F$17,H967&lt;='Intersection Mileposts'!$G$17),"Y",IF(AND(H967&gt;='Intersection Mileposts'!$F$18,H967&lt;='Intersection Mileposts'!$G$18),"Y",IF(AND(H967&gt;='Intersection Mileposts'!$F$19,H967&lt;='Intersection Mileposts'!$G$19),"Y",IF(AND(H967&gt;='Intersection Mileposts'!$F$20,H967&lt;='Intersection Mileposts'!$G$20),"Y",IF(AND(H967&gt;='Intersection Mileposts'!$F$21,H967&lt;='Intersection Mileposts'!$G$21),"Y",IF(AND(H967&gt;='Intersection Mileposts'!$F$22,H967&lt;='Intersection Mileposts'!$G$22),"Y",IF(AND(H967&gt;='Intersection Mileposts'!$F$23,H967&lt;='Intersection Mileposts'!$G$23),"Y",IF(AND(H967&gt;='Intersection Mileposts'!$F$24,H967&lt;='Intersection Mileposts'!$G$24),"Y",IF(AND(H967&gt;='Intersection Mileposts'!$F$25,H967&lt;='Intersection Mileposts'!$G$25),"Y",IF(AND(H967&gt;='Intersection Mileposts'!$F$26,H967&lt;='Intersection Mileposts'!$G$26),"Y",IF(AND(H967&gt;='Intersection Mileposts'!$F$27,H967&lt;='Intersection Mileposts'!$G$27),"Y",IF(AND(H967&gt;='Intersection Mileposts'!$F$28,H967&lt;='Intersection Mileposts'!$G$28),"Y",IF(AND(H967&gt;='Intersection Mileposts'!$F$29,H967&lt;='Intersection Mileposts'!$G$29),"Y", IF(AND(H967&gt;='Intersection Mileposts'!$F$30,H967&lt;='Intersection Mileposts'!$G$30),"Y",IF(AND(H967&gt;='Intersection Mileposts'!$F$31,H967&lt;='Intersection Mileposts'!$G$31),"Y",IF(AND(H967&gt;='Intersection Mileposts'!$F$32,H967&lt;='Intersection Mileposts'!$G$32),"Y",IF(AND(H967&gt;='Intersection Mileposts'!$F$33,H967&lt;='Intersection Mileposts'!$G$33),"Y",IF(AND(H967&gt;='Intersection Mileposts'!$F$34,H967&lt;='Intersection Mileposts'!$G$34),"Y",IF(AND(H967&gt;='Intersection Mileposts'!$F$35,H967&lt;='Intersection Mileposts'!$G$35),"Y",IF(AND(H967&gt;='Intersection Mileposts'!$F$36,H967&lt;='Intersection Mileposts'!$G$36),"Y",IF(AND(H967&gt;='Intersection Mileposts'!$F$37,H967&lt;='Intersection Mileposts'!$G$37),"Y",IF(AND(H967&gt;='Intersection Mileposts'!$F$38,H967&lt;='Intersection Mileposts'!$G$38),"Y",IF(AND(H967&gt;='Intersection Mileposts'!$F$39,H967&lt;='Intersection Mileposts'!$G$39),"Y","N"))))))))))))))))))))))))))))))))))))</f>
        <v/>
      </c>
    </row>
    <row r="968" spans="1:46" x14ac:dyDescent="0.35">
      <c r="A968" s="271"/>
      <c r="B968" s="269"/>
      <c r="C968" s="270"/>
      <c r="D968" s="270"/>
      <c r="E968" s="270"/>
      <c r="F968" s="270"/>
      <c r="G968" s="272"/>
      <c r="H968" s="273"/>
      <c r="I968" s="271"/>
      <c r="J968" s="268"/>
      <c r="K968" s="268"/>
      <c r="L968" s="274"/>
      <c r="M968" s="275"/>
      <c r="N968" s="276"/>
      <c r="P968" s="291" t="str">
        <f>IF(R968 = "", "", COUNT($R$4:R968))</f>
        <v/>
      </c>
      <c r="Q968" s="291" t="str">
        <f t="shared" si="121"/>
        <v/>
      </c>
      <c r="R968" s="292" t="str">
        <f t="shared" si="122"/>
        <v/>
      </c>
      <c r="S968" s="293" t="str">
        <f t="shared" si="124"/>
        <v/>
      </c>
      <c r="T968" s="294" t="str">
        <f t="shared" si="125"/>
        <v/>
      </c>
      <c r="U968" s="295" t="str">
        <f t="shared" si="126"/>
        <v/>
      </c>
      <c r="V968" s="296" t="str">
        <f t="shared" si="127"/>
        <v/>
      </c>
      <c r="W968" s="8"/>
      <c r="AR968" s="2" t="str">
        <f t="shared" si="128"/>
        <v/>
      </c>
      <c r="AS968" s="2" t="str">
        <f t="shared" si="123"/>
        <v/>
      </c>
      <c r="AT968" s="2" t="str">
        <f>IF(AR968="","",IF(AND(H968&gt;='Intersection Mileposts'!$F$5,H968&lt;='Intersection Mileposts'!$G$5),"Y",IF(AND(H968&gt;='Intersection Mileposts'!$F$6,H968&lt;='Intersection Mileposts'!$G$6),"Y",IF(AND(H968&gt;='Intersection Mileposts'!$F$7,H968&lt;='Intersection Mileposts'!$G$7),"Y",IF(AND(H968&gt;='Intersection Mileposts'!$F$8,H968&lt;='Intersection Mileposts'!$G$8),"Y",IF(AND(H968&gt;='Intersection Mileposts'!$F$9,H968&lt;='Intersection Mileposts'!$G$9),"Y",IF(AND(H968&gt;='Intersection Mileposts'!$F$10,H968&lt;='Intersection Mileposts'!$G$10),"Y",IF(AND(H968&gt;='Intersection Mileposts'!$F$11,H968&lt;='Intersection Mileposts'!$G$11),"Y",IF(AND(H968&gt;='Intersection Mileposts'!$F$12,H968&lt;='Intersection Mileposts'!$G$12),"Y",IF(AND(H968&gt;='Intersection Mileposts'!$F$13,H968&lt;='Intersection Mileposts'!$G$13),"Y",IF(AND(H968&gt;='Intersection Mileposts'!$F$14,H968&lt;='Intersection Mileposts'!$G$14),"Y",IF(AND(H968&gt;='Intersection Mileposts'!$F$15,H968&lt;='Intersection Mileposts'!$G$15),"Y",IF(AND(H968&gt;='Intersection Mileposts'!$F$16,H968&lt;='Intersection Mileposts'!$G$16),"Y",IF(AND(H968&gt;='Intersection Mileposts'!$F$17,H968&lt;='Intersection Mileposts'!$G$17),"Y",IF(AND(H968&gt;='Intersection Mileposts'!$F$18,H968&lt;='Intersection Mileposts'!$G$18),"Y",IF(AND(H968&gt;='Intersection Mileposts'!$F$19,H968&lt;='Intersection Mileposts'!$G$19),"Y",IF(AND(H968&gt;='Intersection Mileposts'!$F$20,H968&lt;='Intersection Mileposts'!$G$20),"Y",IF(AND(H968&gt;='Intersection Mileposts'!$F$21,H968&lt;='Intersection Mileposts'!$G$21),"Y",IF(AND(H968&gt;='Intersection Mileposts'!$F$22,H968&lt;='Intersection Mileposts'!$G$22),"Y",IF(AND(H968&gt;='Intersection Mileposts'!$F$23,H968&lt;='Intersection Mileposts'!$G$23),"Y",IF(AND(H968&gt;='Intersection Mileposts'!$F$24,H968&lt;='Intersection Mileposts'!$G$24),"Y",IF(AND(H968&gt;='Intersection Mileposts'!$F$25,H968&lt;='Intersection Mileposts'!$G$25),"Y",IF(AND(H968&gt;='Intersection Mileposts'!$F$26,H968&lt;='Intersection Mileposts'!$G$26),"Y",IF(AND(H968&gt;='Intersection Mileposts'!$F$27,H968&lt;='Intersection Mileposts'!$G$27),"Y",IF(AND(H968&gt;='Intersection Mileposts'!$F$28,H968&lt;='Intersection Mileposts'!$G$28),"Y",IF(AND(H968&gt;='Intersection Mileposts'!$F$29,H968&lt;='Intersection Mileposts'!$G$29),"Y", IF(AND(H968&gt;='Intersection Mileposts'!$F$30,H968&lt;='Intersection Mileposts'!$G$30),"Y",IF(AND(H968&gt;='Intersection Mileposts'!$F$31,H968&lt;='Intersection Mileposts'!$G$31),"Y",IF(AND(H968&gt;='Intersection Mileposts'!$F$32,H968&lt;='Intersection Mileposts'!$G$32),"Y",IF(AND(H968&gt;='Intersection Mileposts'!$F$33,H968&lt;='Intersection Mileposts'!$G$33),"Y",IF(AND(H968&gt;='Intersection Mileposts'!$F$34,H968&lt;='Intersection Mileposts'!$G$34),"Y",IF(AND(H968&gt;='Intersection Mileposts'!$F$35,H968&lt;='Intersection Mileposts'!$G$35),"Y",IF(AND(H968&gt;='Intersection Mileposts'!$F$36,H968&lt;='Intersection Mileposts'!$G$36),"Y",IF(AND(H968&gt;='Intersection Mileposts'!$F$37,H968&lt;='Intersection Mileposts'!$G$37),"Y",IF(AND(H968&gt;='Intersection Mileposts'!$F$38,H968&lt;='Intersection Mileposts'!$G$38),"Y",IF(AND(H968&gt;='Intersection Mileposts'!$F$39,H968&lt;='Intersection Mileposts'!$G$39),"Y","N"))))))))))))))))))))))))))))))))))))</f>
        <v/>
      </c>
    </row>
    <row r="969" spans="1:46" x14ac:dyDescent="0.35">
      <c r="A969" s="271"/>
      <c r="B969" s="269"/>
      <c r="C969" s="270"/>
      <c r="D969" s="270"/>
      <c r="E969" s="270"/>
      <c r="F969" s="270"/>
      <c r="G969" s="272"/>
      <c r="H969" s="273"/>
      <c r="I969" s="271"/>
      <c r="J969" s="268"/>
      <c r="K969" s="268"/>
      <c r="L969" s="274"/>
      <c r="M969" s="275"/>
      <c r="N969" s="276"/>
      <c r="P969" s="291" t="str">
        <f>IF(R969 = "", "", COUNT($R$4:R969))</f>
        <v/>
      </c>
      <c r="Q969" s="291" t="str">
        <f t="shared" si="121"/>
        <v/>
      </c>
      <c r="R969" s="292" t="str">
        <f t="shared" si="122"/>
        <v/>
      </c>
      <c r="S969" s="293" t="str">
        <f t="shared" si="124"/>
        <v/>
      </c>
      <c r="T969" s="294" t="str">
        <f t="shared" si="125"/>
        <v/>
      </c>
      <c r="U969" s="295" t="str">
        <f t="shared" si="126"/>
        <v/>
      </c>
      <c r="V969" s="296" t="str">
        <f t="shared" si="127"/>
        <v/>
      </c>
      <c r="W969" s="8"/>
      <c r="AR969" s="2" t="str">
        <f t="shared" si="128"/>
        <v/>
      </c>
      <c r="AS969" s="2" t="str">
        <f t="shared" si="123"/>
        <v/>
      </c>
      <c r="AT969" s="2" t="str">
        <f>IF(AR969="","",IF(AND(H969&gt;='Intersection Mileposts'!$F$5,H969&lt;='Intersection Mileposts'!$G$5),"Y",IF(AND(H969&gt;='Intersection Mileposts'!$F$6,H969&lt;='Intersection Mileposts'!$G$6),"Y",IF(AND(H969&gt;='Intersection Mileposts'!$F$7,H969&lt;='Intersection Mileposts'!$G$7),"Y",IF(AND(H969&gt;='Intersection Mileposts'!$F$8,H969&lt;='Intersection Mileposts'!$G$8),"Y",IF(AND(H969&gt;='Intersection Mileposts'!$F$9,H969&lt;='Intersection Mileposts'!$G$9),"Y",IF(AND(H969&gt;='Intersection Mileposts'!$F$10,H969&lt;='Intersection Mileposts'!$G$10),"Y",IF(AND(H969&gt;='Intersection Mileposts'!$F$11,H969&lt;='Intersection Mileposts'!$G$11),"Y",IF(AND(H969&gt;='Intersection Mileposts'!$F$12,H969&lt;='Intersection Mileposts'!$G$12),"Y",IF(AND(H969&gt;='Intersection Mileposts'!$F$13,H969&lt;='Intersection Mileposts'!$G$13),"Y",IF(AND(H969&gt;='Intersection Mileposts'!$F$14,H969&lt;='Intersection Mileposts'!$G$14),"Y",IF(AND(H969&gt;='Intersection Mileposts'!$F$15,H969&lt;='Intersection Mileposts'!$G$15),"Y",IF(AND(H969&gt;='Intersection Mileposts'!$F$16,H969&lt;='Intersection Mileposts'!$G$16),"Y",IF(AND(H969&gt;='Intersection Mileposts'!$F$17,H969&lt;='Intersection Mileposts'!$G$17),"Y",IF(AND(H969&gt;='Intersection Mileposts'!$F$18,H969&lt;='Intersection Mileposts'!$G$18),"Y",IF(AND(H969&gt;='Intersection Mileposts'!$F$19,H969&lt;='Intersection Mileposts'!$G$19),"Y",IF(AND(H969&gt;='Intersection Mileposts'!$F$20,H969&lt;='Intersection Mileposts'!$G$20),"Y",IF(AND(H969&gt;='Intersection Mileposts'!$F$21,H969&lt;='Intersection Mileposts'!$G$21),"Y",IF(AND(H969&gt;='Intersection Mileposts'!$F$22,H969&lt;='Intersection Mileposts'!$G$22),"Y",IF(AND(H969&gt;='Intersection Mileposts'!$F$23,H969&lt;='Intersection Mileposts'!$G$23),"Y",IF(AND(H969&gt;='Intersection Mileposts'!$F$24,H969&lt;='Intersection Mileposts'!$G$24),"Y",IF(AND(H969&gt;='Intersection Mileposts'!$F$25,H969&lt;='Intersection Mileposts'!$G$25),"Y",IF(AND(H969&gt;='Intersection Mileposts'!$F$26,H969&lt;='Intersection Mileposts'!$G$26),"Y",IF(AND(H969&gt;='Intersection Mileposts'!$F$27,H969&lt;='Intersection Mileposts'!$G$27),"Y",IF(AND(H969&gt;='Intersection Mileposts'!$F$28,H969&lt;='Intersection Mileposts'!$G$28),"Y",IF(AND(H969&gt;='Intersection Mileposts'!$F$29,H969&lt;='Intersection Mileposts'!$G$29),"Y", IF(AND(H969&gt;='Intersection Mileposts'!$F$30,H969&lt;='Intersection Mileposts'!$G$30),"Y",IF(AND(H969&gt;='Intersection Mileposts'!$F$31,H969&lt;='Intersection Mileposts'!$G$31),"Y",IF(AND(H969&gt;='Intersection Mileposts'!$F$32,H969&lt;='Intersection Mileposts'!$G$32),"Y",IF(AND(H969&gt;='Intersection Mileposts'!$F$33,H969&lt;='Intersection Mileposts'!$G$33),"Y",IF(AND(H969&gt;='Intersection Mileposts'!$F$34,H969&lt;='Intersection Mileposts'!$G$34),"Y",IF(AND(H969&gt;='Intersection Mileposts'!$F$35,H969&lt;='Intersection Mileposts'!$G$35),"Y",IF(AND(H969&gt;='Intersection Mileposts'!$F$36,H969&lt;='Intersection Mileposts'!$G$36),"Y",IF(AND(H969&gt;='Intersection Mileposts'!$F$37,H969&lt;='Intersection Mileposts'!$G$37),"Y",IF(AND(H969&gt;='Intersection Mileposts'!$F$38,H969&lt;='Intersection Mileposts'!$G$38),"Y",IF(AND(H969&gt;='Intersection Mileposts'!$F$39,H969&lt;='Intersection Mileposts'!$G$39),"Y","N"))))))))))))))))))))))))))))))))))))</f>
        <v/>
      </c>
    </row>
    <row r="970" spans="1:46" x14ac:dyDescent="0.35">
      <c r="A970" s="271"/>
      <c r="B970" s="269"/>
      <c r="C970" s="270"/>
      <c r="D970" s="270"/>
      <c r="E970" s="270"/>
      <c r="F970" s="270"/>
      <c r="G970" s="272"/>
      <c r="H970" s="273"/>
      <c r="I970" s="271"/>
      <c r="J970" s="268"/>
      <c r="K970" s="268"/>
      <c r="L970" s="274"/>
      <c r="M970" s="275"/>
      <c r="N970" s="276"/>
      <c r="P970" s="291" t="str">
        <f>IF(R970 = "", "", COUNT($R$4:R970))</f>
        <v/>
      </c>
      <c r="Q970" s="291" t="str">
        <f t="shared" si="121"/>
        <v/>
      </c>
      <c r="R970" s="292" t="str">
        <f t="shared" si="122"/>
        <v/>
      </c>
      <c r="S970" s="293" t="str">
        <f t="shared" si="124"/>
        <v/>
      </c>
      <c r="T970" s="294" t="str">
        <f t="shared" si="125"/>
        <v/>
      </c>
      <c r="U970" s="295" t="str">
        <f t="shared" si="126"/>
        <v/>
      </c>
      <c r="V970" s="296" t="str">
        <f t="shared" si="127"/>
        <v/>
      </c>
      <c r="W970" s="8"/>
      <c r="AR970" s="2" t="str">
        <f t="shared" si="128"/>
        <v/>
      </c>
      <c r="AS970" s="2" t="str">
        <f t="shared" si="123"/>
        <v/>
      </c>
      <c r="AT970" s="2" t="str">
        <f>IF(AR970="","",IF(AND(H970&gt;='Intersection Mileposts'!$F$5,H970&lt;='Intersection Mileposts'!$G$5),"Y",IF(AND(H970&gt;='Intersection Mileposts'!$F$6,H970&lt;='Intersection Mileposts'!$G$6),"Y",IF(AND(H970&gt;='Intersection Mileposts'!$F$7,H970&lt;='Intersection Mileposts'!$G$7),"Y",IF(AND(H970&gt;='Intersection Mileposts'!$F$8,H970&lt;='Intersection Mileposts'!$G$8),"Y",IF(AND(H970&gt;='Intersection Mileposts'!$F$9,H970&lt;='Intersection Mileposts'!$G$9),"Y",IF(AND(H970&gt;='Intersection Mileposts'!$F$10,H970&lt;='Intersection Mileposts'!$G$10),"Y",IF(AND(H970&gt;='Intersection Mileposts'!$F$11,H970&lt;='Intersection Mileposts'!$G$11),"Y",IF(AND(H970&gt;='Intersection Mileposts'!$F$12,H970&lt;='Intersection Mileposts'!$G$12),"Y",IF(AND(H970&gt;='Intersection Mileposts'!$F$13,H970&lt;='Intersection Mileposts'!$G$13),"Y",IF(AND(H970&gt;='Intersection Mileposts'!$F$14,H970&lt;='Intersection Mileposts'!$G$14),"Y",IF(AND(H970&gt;='Intersection Mileposts'!$F$15,H970&lt;='Intersection Mileposts'!$G$15),"Y",IF(AND(H970&gt;='Intersection Mileposts'!$F$16,H970&lt;='Intersection Mileposts'!$G$16),"Y",IF(AND(H970&gt;='Intersection Mileposts'!$F$17,H970&lt;='Intersection Mileposts'!$G$17),"Y",IF(AND(H970&gt;='Intersection Mileposts'!$F$18,H970&lt;='Intersection Mileposts'!$G$18),"Y",IF(AND(H970&gt;='Intersection Mileposts'!$F$19,H970&lt;='Intersection Mileposts'!$G$19),"Y",IF(AND(H970&gt;='Intersection Mileposts'!$F$20,H970&lt;='Intersection Mileposts'!$G$20),"Y",IF(AND(H970&gt;='Intersection Mileposts'!$F$21,H970&lt;='Intersection Mileposts'!$G$21),"Y",IF(AND(H970&gt;='Intersection Mileposts'!$F$22,H970&lt;='Intersection Mileposts'!$G$22),"Y",IF(AND(H970&gt;='Intersection Mileposts'!$F$23,H970&lt;='Intersection Mileposts'!$G$23),"Y",IF(AND(H970&gt;='Intersection Mileposts'!$F$24,H970&lt;='Intersection Mileposts'!$G$24),"Y",IF(AND(H970&gt;='Intersection Mileposts'!$F$25,H970&lt;='Intersection Mileposts'!$G$25),"Y",IF(AND(H970&gt;='Intersection Mileposts'!$F$26,H970&lt;='Intersection Mileposts'!$G$26),"Y",IF(AND(H970&gt;='Intersection Mileposts'!$F$27,H970&lt;='Intersection Mileposts'!$G$27),"Y",IF(AND(H970&gt;='Intersection Mileposts'!$F$28,H970&lt;='Intersection Mileposts'!$G$28),"Y",IF(AND(H970&gt;='Intersection Mileposts'!$F$29,H970&lt;='Intersection Mileposts'!$G$29),"Y", IF(AND(H970&gt;='Intersection Mileposts'!$F$30,H970&lt;='Intersection Mileposts'!$G$30),"Y",IF(AND(H970&gt;='Intersection Mileposts'!$F$31,H970&lt;='Intersection Mileposts'!$G$31),"Y",IF(AND(H970&gt;='Intersection Mileposts'!$F$32,H970&lt;='Intersection Mileposts'!$G$32),"Y",IF(AND(H970&gt;='Intersection Mileposts'!$F$33,H970&lt;='Intersection Mileposts'!$G$33),"Y",IF(AND(H970&gt;='Intersection Mileposts'!$F$34,H970&lt;='Intersection Mileposts'!$G$34),"Y",IF(AND(H970&gt;='Intersection Mileposts'!$F$35,H970&lt;='Intersection Mileposts'!$G$35),"Y",IF(AND(H970&gt;='Intersection Mileposts'!$F$36,H970&lt;='Intersection Mileposts'!$G$36),"Y",IF(AND(H970&gt;='Intersection Mileposts'!$F$37,H970&lt;='Intersection Mileposts'!$G$37),"Y",IF(AND(H970&gt;='Intersection Mileposts'!$F$38,H970&lt;='Intersection Mileposts'!$G$38),"Y",IF(AND(H970&gt;='Intersection Mileposts'!$F$39,H970&lt;='Intersection Mileposts'!$G$39),"Y","N"))))))))))))))))))))))))))))))))))))</f>
        <v/>
      </c>
    </row>
    <row r="971" spans="1:46" x14ac:dyDescent="0.35">
      <c r="A971" s="271"/>
      <c r="B971" s="269"/>
      <c r="C971" s="270"/>
      <c r="D971" s="270"/>
      <c r="E971" s="270"/>
      <c r="F971" s="270"/>
      <c r="G971" s="272"/>
      <c r="H971" s="273"/>
      <c r="I971" s="271"/>
      <c r="J971" s="268"/>
      <c r="K971" s="268"/>
      <c r="L971" s="274"/>
      <c r="M971" s="275"/>
      <c r="N971" s="276"/>
      <c r="P971" s="291" t="str">
        <f>IF(R971 = "", "", COUNT($R$4:R971))</f>
        <v/>
      </c>
      <c r="Q971" s="291" t="str">
        <f t="shared" si="121"/>
        <v/>
      </c>
      <c r="R971" s="292" t="str">
        <f t="shared" si="122"/>
        <v/>
      </c>
      <c r="S971" s="293" t="str">
        <f t="shared" si="124"/>
        <v/>
      </c>
      <c r="T971" s="294" t="str">
        <f t="shared" si="125"/>
        <v/>
      </c>
      <c r="U971" s="295" t="str">
        <f t="shared" si="126"/>
        <v/>
      </c>
      <c r="V971" s="296" t="str">
        <f t="shared" si="127"/>
        <v/>
      </c>
      <c r="W971" s="8"/>
      <c r="AR971" s="2" t="str">
        <f t="shared" si="128"/>
        <v/>
      </c>
      <c r="AS971" s="2" t="str">
        <f t="shared" si="123"/>
        <v/>
      </c>
      <c r="AT971" s="2" t="str">
        <f>IF(AR971="","",IF(AND(H971&gt;='Intersection Mileposts'!$F$5,H971&lt;='Intersection Mileposts'!$G$5),"Y",IF(AND(H971&gt;='Intersection Mileposts'!$F$6,H971&lt;='Intersection Mileposts'!$G$6),"Y",IF(AND(H971&gt;='Intersection Mileposts'!$F$7,H971&lt;='Intersection Mileposts'!$G$7),"Y",IF(AND(H971&gt;='Intersection Mileposts'!$F$8,H971&lt;='Intersection Mileposts'!$G$8),"Y",IF(AND(H971&gt;='Intersection Mileposts'!$F$9,H971&lt;='Intersection Mileposts'!$G$9),"Y",IF(AND(H971&gt;='Intersection Mileposts'!$F$10,H971&lt;='Intersection Mileposts'!$G$10),"Y",IF(AND(H971&gt;='Intersection Mileposts'!$F$11,H971&lt;='Intersection Mileposts'!$G$11),"Y",IF(AND(H971&gt;='Intersection Mileposts'!$F$12,H971&lt;='Intersection Mileposts'!$G$12),"Y",IF(AND(H971&gt;='Intersection Mileposts'!$F$13,H971&lt;='Intersection Mileposts'!$G$13),"Y",IF(AND(H971&gt;='Intersection Mileposts'!$F$14,H971&lt;='Intersection Mileposts'!$G$14),"Y",IF(AND(H971&gt;='Intersection Mileposts'!$F$15,H971&lt;='Intersection Mileposts'!$G$15),"Y",IF(AND(H971&gt;='Intersection Mileposts'!$F$16,H971&lt;='Intersection Mileposts'!$G$16),"Y",IF(AND(H971&gt;='Intersection Mileposts'!$F$17,H971&lt;='Intersection Mileposts'!$G$17),"Y",IF(AND(H971&gt;='Intersection Mileposts'!$F$18,H971&lt;='Intersection Mileposts'!$G$18),"Y",IF(AND(H971&gt;='Intersection Mileposts'!$F$19,H971&lt;='Intersection Mileposts'!$G$19),"Y",IF(AND(H971&gt;='Intersection Mileposts'!$F$20,H971&lt;='Intersection Mileposts'!$G$20),"Y",IF(AND(H971&gt;='Intersection Mileposts'!$F$21,H971&lt;='Intersection Mileposts'!$G$21),"Y",IF(AND(H971&gt;='Intersection Mileposts'!$F$22,H971&lt;='Intersection Mileposts'!$G$22),"Y",IF(AND(H971&gt;='Intersection Mileposts'!$F$23,H971&lt;='Intersection Mileposts'!$G$23),"Y",IF(AND(H971&gt;='Intersection Mileposts'!$F$24,H971&lt;='Intersection Mileposts'!$G$24),"Y",IF(AND(H971&gt;='Intersection Mileposts'!$F$25,H971&lt;='Intersection Mileposts'!$G$25),"Y",IF(AND(H971&gt;='Intersection Mileposts'!$F$26,H971&lt;='Intersection Mileposts'!$G$26),"Y",IF(AND(H971&gt;='Intersection Mileposts'!$F$27,H971&lt;='Intersection Mileposts'!$G$27),"Y",IF(AND(H971&gt;='Intersection Mileposts'!$F$28,H971&lt;='Intersection Mileposts'!$G$28),"Y",IF(AND(H971&gt;='Intersection Mileposts'!$F$29,H971&lt;='Intersection Mileposts'!$G$29),"Y", IF(AND(H971&gt;='Intersection Mileposts'!$F$30,H971&lt;='Intersection Mileposts'!$G$30),"Y",IF(AND(H971&gt;='Intersection Mileposts'!$F$31,H971&lt;='Intersection Mileposts'!$G$31),"Y",IF(AND(H971&gt;='Intersection Mileposts'!$F$32,H971&lt;='Intersection Mileposts'!$G$32),"Y",IF(AND(H971&gt;='Intersection Mileposts'!$F$33,H971&lt;='Intersection Mileposts'!$G$33),"Y",IF(AND(H971&gt;='Intersection Mileposts'!$F$34,H971&lt;='Intersection Mileposts'!$G$34),"Y",IF(AND(H971&gt;='Intersection Mileposts'!$F$35,H971&lt;='Intersection Mileposts'!$G$35),"Y",IF(AND(H971&gt;='Intersection Mileposts'!$F$36,H971&lt;='Intersection Mileposts'!$G$36),"Y",IF(AND(H971&gt;='Intersection Mileposts'!$F$37,H971&lt;='Intersection Mileposts'!$G$37),"Y",IF(AND(H971&gt;='Intersection Mileposts'!$F$38,H971&lt;='Intersection Mileposts'!$G$38),"Y",IF(AND(H971&gt;='Intersection Mileposts'!$F$39,H971&lt;='Intersection Mileposts'!$G$39),"Y","N"))))))))))))))))))))))))))))))))))))</f>
        <v/>
      </c>
    </row>
    <row r="972" spans="1:46" x14ac:dyDescent="0.35">
      <c r="A972" s="271"/>
      <c r="B972" s="269"/>
      <c r="C972" s="270"/>
      <c r="D972" s="270"/>
      <c r="E972" s="270"/>
      <c r="F972" s="270"/>
      <c r="G972" s="272"/>
      <c r="H972" s="273"/>
      <c r="I972" s="271"/>
      <c r="J972" s="268"/>
      <c r="K972" s="268"/>
      <c r="L972" s="274"/>
      <c r="M972" s="275"/>
      <c r="N972" s="276"/>
      <c r="P972" s="291" t="str">
        <f>IF(R972 = "", "", COUNT($R$4:R972))</f>
        <v/>
      </c>
      <c r="Q972" s="291" t="str">
        <f t="shared" si="121"/>
        <v/>
      </c>
      <c r="R972" s="292" t="str">
        <f t="shared" si="122"/>
        <v/>
      </c>
      <c r="S972" s="293" t="str">
        <f t="shared" si="124"/>
        <v/>
      </c>
      <c r="T972" s="294" t="str">
        <f t="shared" si="125"/>
        <v/>
      </c>
      <c r="U972" s="295" t="str">
        <f t="shared" si="126"/>
        <v/>
      </c>
      <c r="V972" s="296" t="str">
        <f t="shared" si="127"/>
        <v/>
      </c>
      <c r="W972" s="8"/>
      <c r="AR972" s="2" t="str">
        <f t="shared" si="128"/>
        <v/>
      </c>
      <c r="AS972" s="2" t="str">
        <f t="shared" si="123"/>
        <v/>
      </c>
      <c r="AT972" s="2" t="str">
        <f>IF(AR972="","",IF(AND(H972&gt;='Intersection Mileposts'!$F$5,H972&lt;='Intersection Mileposts'!$G$5),"Y",IF(AND(H972&gt;='Intersection Mileposts'!$F$6,H972&lt;='Intersection Mileposts'!$G$6),"Y",IF(AND(H972&gt;='Intersection Mileposts'!$F$7,H972&lt;='Intersection Mileposts'!$G$7),"Y",IF(AND(H972&gt;='Intersection Mileposts'!$F$8,H972&lt;='Intersection Mileposts'!$G$8),"Y",IF(AND(H972&gt;='Intersection Mileposts'!$F$9,H972&lt;='Intersection Mileposts'!$G$9),"Y",IF(AND(H972&gt;='Intersection Mileposts'!$F$10,H972&lt;='Intersection Mileposts'!$G$10),"Y",IF(AND(H972&gt;='Intersection Mileposts'!$F$11,H972&lt;='Intersection Mileposts'!$G$11),"Y",IF(AND(H972&gt;='Intersection Mileposts'!$F$12,H972&lt;='Intersection Mileposts'!$G$12),"Y",IF(AND(H972&gt;='Intersection Mileposts'!$F$13,H972&lt;='Intersection Mileposts'!$G$13),"Y",IF(AND(H972&gt;='Intersection Mileposts'!$F$14,H972&lt;='Intersection Mileposts'!$G$14),"Y",IF(AND(H972&gt;='Intersection Mileposts'!$F$15,H972&lt;='Intersection Mileposts'!$G$15),"Y",IF(AND(H972&gt;='Intersection Mileposts'!$F$16,H972&lt;='Intersection Mileposts'!$G$16),"Y",IF(AND(H972&gt;='Intersection Mileposts'!$F$17,H972&lt;='Intersection Mileposts'!$G$17),"Y",IF(AND(H972&gt;='Intersection Mileposts'!$F$18,H972&lt;='Intersection Mileposts'!$G$18),"Y",IF(AND(H972&gt;='Intersection Mileposts'!$F$19,H972&lt;='Intersection Mileposts'!$G$19),"Y",IF(AND(H972&gt;='Intersection Mileposts'!$F$20,H972&lt;='Intersection Mileposts'!$G$20),"Y",IF(AND(H972&gt;='Intersection Mileposts'!$F$21,H972&lt;='Intersection Mileposts'!$G$21),"Y",IF(AND(H972&gt;='Intersection Mileposts'!$F$22,H972&lt;='Intersection Mileposts'!$G$22),"Y",IF(AND(H972&gt;='Intersection Mileposts'!$F$23,H972&lt;='Intersection Mileposts'!$G$23),"Y",IF(AND(H972&gt;='Intersection Mileposts'!$F$24,H972&lt;='Intersection Mileposts'!$G$24),"Y",IF(AND(H972&gt;='Intersection Mileposts'!$F$25,H972&lt;='Intersection Mileposts'!$G$25),"Y",IF(AND(H972&gt;='Intersection Mileposts'!$F$26,H972&lt;='Intersection Mileposts'!$G$26),"Y",IF(AND(H972&gt;='Intersection Mileposts'!$F$27,H972&lt;='Intersection Mileposts'!$G$27),"Y",IF(AND(H972&gt;='Intersection Mileposts'!$F$28,H972&lt;='Intersection Mileposts'!$G$28),"Y",IF(AND(H972&gt;='Intersection Mileposts'!$F$29,H972&lt;='Intersection Mileposts'!$G$29),"Y", IF(AND(H972&gt;='Intersection Mileposts'!$F$30,H972&lt;='Intersection Mileposts'!$G$30),"Y",IF(AND(H972&gt;='Intersection Mileposts'!$F$31,H972&lt;='Intersection Mileposts'!$G$31),"Y",IF(AND(H972&gt;='Intersection Mileposts'!$F$32,H972&lt;='Intersection Mileposts'!$G$32),"Y",IF(AND(H972&gt;='Intersection Mileposts'!$F$33,H972&lt;='Intersection Mileposts'!$G$33),"Y",IF(AND(H972&gt;='Intersection Mileposts'!$F$34,H972&lt;='Intersection Mileposts'!$G$34),"Y",IF(AND(H972&gt;='Intersection Mileposts'!$F$35,H972&lt;='Intersection Mileposts'!$G$35),"Y",IF(AND(H972&gt;='Intersection Mileposts'!$F$36,H972&lt;='Intersection Mileposts'!$G$36),"Y",IF(AND(H972&gt;='Intersection Mileposts'!$F$37,H972&lt;='Intersection Mileposts'!$G$37),"Y",IF(AND(H972&gt;='Intersection Mileposts'!$F$38,H972&lt;='Intersection Mileposts'!$G$38),"Y",IF(AND(H972&gt;='Intersection Mileposts'!$F$39,H972&lt;='Intersection Mileposts'!$G$39),"Y","N"))))))))))))))))))))))))))))))))))))</f>
        <v/>
      </c>
    </row>
    <row r="973" spans="1:46" x14ac:dyDescent="0.35">
      <c r="A973" s="271"/>
      <c r="B973" s="269"/>
      <c r="C973" s="270"/>
      <c r="D973" s="270"/>
      <c r="E973" s="270"/>
      <c r="F973" s="270"/>
      <c r="G973" s="272"/>
      <c r="H973" s="273"/>
      <c r="I973" s="271"/>
      <c r="J973" s="268"/>
      <c r="K973" s="268"/>
      <c r="L973" s="274"/>
      <c r="M973" s="275"/>
      <c r="N973" s="276"/>
      <c r="P973" s="291" t="str">
        <f>IF(R973 = "", "", COUNT($R$4:R973))</f>
        <v/>
      </c>
      <c r="Q973" s="291" t="str">
        <f t="shared" si="121"/>
        <v/>
      </c>
      <c r="R973" s="292" t="str">
        <f t="shared" si="122"/>
        <v/>
      </c>
      <c r="S973" s="293" t="str">
        <f t="shared" si="124"/>
        <v/>
      </c>
      <c r="T973" s="294" t="str">
        <f t="shared" si="125"/>
        <v/>
      </c>
      <c r="U973" s="295" t="str">
        <f t="shared" si="126"/>
        <v/>
      </c>
      <c r="V973" s="296" t="str">
        <f t="shared" si="127"/>
        <v/>
      </c>
      <c r="W973" s="8"/>
      <c r="AR973" s="2" t="str">
        <f t="shared" si="128"/>
        <v/>
      </c>
      <c r="AS973" s="2" t="str">
        <f t="shared" si="123"/>
        <v/>
      </c>
      <c r="AT973" s="2" t="str">
        <f>IF(AR973="","",IF(AND(H973&gt;='Intersection Mileposts'!$F$5,H973&lt;='Intersection Mileposts'!$G$5),"Y",IF(AND(H973&gt;='Intersection Mileposts'!$F$6,H973&lt;='Intersection Mileposts'!$G$6),"Y",IF(AND(H973&gt;='Intersection Mileposts'!$F$7,H973&lt;='Intersection Mileposts'!$G$7),"Y",IF(AND(H973&gt;='Intersection Mileposts'!$F$8,H973&lt;='Intersection Mileposts'!$G$8),"Y",IF(AND(H973&gt;='Intersection Mileposts'!$F$9,H973&lt;='Intersection Mileposts'!$G$9),"Y",IF(AND(H973&gt;='Intersection Mileposts'!$F$10,H973&lt;='Intersection Mileposts'!$G$10),"Y",IF(AND(H973&gt;='Intersection Mileposts'!$F$11,H973&lt;='Intersection Mileposts'!$G$11),"Y",IF(AND(H973&gt;='Intersection Mileposts'!$F$12,H973&lt;='Intersection Mileposts'!$G$12),"Y",IF(AND(H973&gt;='Intersection Mileposts'!$F$13,H973&lt;='Intersection Mileposts'!$G$13),"Y",IF(AND(H973&gt;='Intersection Mileposts'!$F$14,H973&lt;='Intersection Mileposts'!$G$14),"Y",IF(AND(H973&gt;='Intersection Mileposts'!$F$15,H973&lt;='Intersection Mileposts'!$G$15),"Y",IF(AND(H973&gt;='Intersection Mileposts'!$F$16,H973&lt;='Intersection Mileposts'!$G$16),"Y",IF(AND(H973&gt;='Intersection Mileposts'!$F$17,H973&lt;='Intersection Mileposts'!$G$17),"Y",IF(AND(H973&gt;='Intersection Mileposts'!$F$18,H973&lt;='Intersection Mileposts'!$G$18),"Y",IF(AND(H973&gt;='Intersection Mileposts'!$F$19,H973&lt;='Intersection Mileposts'!$G$19),"Y",IF(AND(H973&gt;='Intersection Mileposts'!$F$20,H973&lt;='Intersection Mileposts'!$G$20),"Y",IF(AND(H973&gt;='Intersection Mileposts'!$F$21,H973&lt;='Intersection Mileposts'!$G$21),"Y",IF(AND(H973&gt;='Intersection Mileposts'!$F$22,H973&lt;='Intersection Mileposts'!$G$22),"Y",IF(AND(H973&gt;='Intersection Mileposts'!$F$23,H973&lt;='Intersection Mileposts'!$G$23),"Y",IF(AND(H973&gt;='Intersection Mileposts'!$F$24,H973&lt;='Intersection Mileposts'!$G$24),"Y",IF(AND(H973&gt;='Intersection Mileposts'!$F$25,H973&lt;='Intersection Mileposts'!$G$25),"Y",IF(AND(H973&gt;='Intersection Mileposts'!$F$26,H973&lt;='Intersection Mileposts'!$G$26),"Y",IF(AND(H973&gt;='Intersection Mileposts'!$F$27,H973&lt;='Intersection Mileposts'!$G$27),"Y",IF(AND(H973&gt;='Intersection Mileposts'!$F$28,H973&lt;='Intersection Mileposts'!$G$28),"Y",IF(AND(H973&gt;='Intersection Mileposts'!$F$29,H973&lt;='Intersection Mileposts'!$G$29),"Y", IF(AND(H973&gt;='Intersection Mileposts'!$F$30,H973&lt;='Intersection Mileposts'!$G$30),"Y",IF(AND(H973&gt;='Intersection Mileposts'!$F$31,H973&lt;='Intersection Mileposts'!$G$31),"Y",IF(AND(H973&gt;='Intersection Mileposts'!$F$32,H973&lt;='Intersection Mileposts'!$G$32),"Y",IF(AND(H973&gt;='Intersection Mileposts'!$F$33,H973&lt;='Intersection Mileposts'!$G$33),"Y",IF(AND(H973&gt;='Intersection Mileposts'!$F$34,H973&lt;='Intersection Mileposts'!$G$34),"Y",IF(AND(H973&gt;='Intersection Mileposts'!$F$35,H973&lt;='Intersection Mileposts'!$G$35),"Y",IF(AND(H973&gt;='Intersection Mileposts'!$F$36,H973&lt;='Intersection Mileposts'!$G$36),"Y",IF(AND(H973&gt;='Intersection Mileposts'!$F$37,H973&lt;='Intersection Mileposts'!$G$37),"Y",IF(AND(H973&gt;='Intersection Mileposts'!$F$38,H973&lt;='Intersection Mileposts'!$G$38),"Y",IF(AND(H973&gt;='Intersection Mileposts'!$F$39,H973&lt;='Intersection Mileposts'!$G$39),"Y","N"))))))))))))))))))))))))))))))))))))</f>
        <v/>
      </c>
    </row>
    <row r="974" spans="1:46" x14ac:dyDescent="0.35">
      <c r="A974" s="271"/>
      <c r="B974" s="269"/>
      <c r="C974" s="270"/>
      <c r="D974" s="270"/>
      <c r="E974" s="270"/>
      <c r="F974" s="270"/>
      <c r="G974" s="272"/>
      <c r="H974" s="273"/>
      <c r="I974" s="271"/>
      <c r="J974" s="268"/>
      <c r="K974" s="268"/>
      <c r="L974" s="274"/>
      <c r="M974" s="275"/>
      <c r="N974" s="276"/>
      <c r="P974" s="291" t="str">
        <f>IF(R974 = "", "", COUNT($R$4:R974))</f>
        <v/>
      </c>
      <c r="Q974" s="291" t="str">
        <f t="shared" si="121"/>
        <v/>
      </c>
      <c r="R974" s="292" t="str">
        <f t="shared" si="122"/>
        <v/>
      </c>
      <c r="S974" s="293" t="str">
        <f t="shared" si="124"/>
        <v/>
      </c>
      <c r="T974" s="294" t="str">
        <f t="shared" si="125"/>
        <v/>
      </c>
      <c r="U974" s="295" t="str">
        <f t="shared" si="126"/>
        <v/>
      </c>
      <c r="V974" s="296" t="str">
        <f t="shared" si="127"/>
        <v/>
      </c>
      <c r="W974" s="8"/>
      <c r="AR974" s="2" t="str">
        <f t="shared" si="128"/>
        <v/>
      </c>
      <c r="AS974" s="2" t="str">
        <f t="shared" si="123"/>
        <v/>
      </c>
      <c r="AT974" s="2" t="str">
        <f>IF(AR974="","",IF(AND(H974&gt;='Intersection Mileposts'!$F$5,H974&lt;='Intersection Mileposts'!$G$5),"Y",IF(AND(H974&gt;='Intersection Mileposts'!$F$6,H974&lt;='Intersection Mileposts'!$G$6),"Y",IF(AND(H974&gt;='Intersection Mileposts'!$F$7,H974&lt;='Intersection Mileposts'!$G$7),"Y",IF(AND(H974&gt;='Intersection Mileposts'!$F$8,H974&lt;='Intersection Mileposts'!$G$8),"Y",IF(AND(H974&gt;='Intersection Mileposts'!$F$9,H974&lt;='Intersection Mileposts'!$G$9),"Y",IF(AND(H974&gt;='Intersection Mileposts'!$F$10,H974&lt;='Intersection Mileposts'!$G$10),"Y",IF(AND(H974&gt;='Intersection Mileposts'!$F$11,H974&lt;='Intersection Mileposts'!$G$11),"Y",IF(AND(H974&gt;='Intersection Mileposts'!$F$12,H974&lt;='Intersection Mileposts'!$G$12),"Y",IF(AND(H974&gt;='Intersection Mileposts'!$F$13,H974&lt;='Intersection Mileposts'!$G$13),"Y",IF(AND(H974&gt;='Intersection Mileposts'!$F$14,H974&lt;='Intersection Mileposts'!$G$14),"Y",IF(AND(H974&gt;='Intersection Mileposts'!$F$15,H974&lt;='Intersection Mileposts'!$G$15),"Y",IF(AND(H974&gt;='Intersection Mileposts'!$F$16,H974&lt;='Intersection Mileposts'!$G$16),"Y",IF(AND(H974&gt;='Intersection Mileposts'!$F$17,H974&lt;='Intersection Mileposts'!$G$17),"Y",IF(AND(H974&gt;='Intersection Mileposts'!$F$18,H974&lt;='Intersection Mileposts'!$G$18),"Y",IF(AND(H974&gt;='Intersection Mileposts'!$F$19,H974&lt;='Intersection Mileposts'!$G$19),"Y",IF(AND(H974&gt;='Intersection Mileposts'!$F$20,H974&lt;='Intersection Mileposts'!$G$20),"Y",IF(AND(H974&gt;='Intersection Mileposts'!$F$21,H974&lt;='Intersection Mileposts'!$G$21),"Y",IF(AND(H974&gt;='Intersection Mileposts'!$F$22,H974&lt;='Intersection Mileposts'!$G$22),"Y",IF(AND(H974&gt;='Intersection Mileposts'!$F$23,H974&lt;='Intersection Mileposts'!$G$23),"Y",IF(AND(H974&gt;='Intersection Mileposts'!$F$24,H974&lt;='Intersection Mileposts'!$G$24),"Y",IF(AND(H974&gt;='Intersection Mileposts'!$F$25,H974&lt;='Intersection Mileposts'!$G$25),"Y",IF(AND(H974&gt;='Intersection Mileposts'!$F$26,H974&lt;='Intersection Mileposts'!$G$26),"Y",IF(AND(H974&gt;='Intersection Mileposts'!$F$27,H974&lt;='Intersection Mileposts'!$G$27),"Y",IF(AND(H974&gt;='Intersection Mileposts'!$F$28,H974&lt;='Intersection Mileposts'!$G$28),"Y",IF(AND(H974&gt;='Intersection Mileposts'!$F$29,H974&lt;='Intersection Mileposts'!$G$29),"Y", IF(AND(H974&gt;='Intersection Mileposts'!$F$30,H974&lt;='Intersection Mileposts'!$G$30),"Y",IF(AND(H974&gt;='Intersection Mileposts'!$F$31,H974&lt;='Intersection Mileposts'!$G$31),"Y",IF(AND(H974&gt;='Intersection Mileposts'!$F$32,H974&lt;='Intersection Mileposts'!$G$32),"Y",IF(AND(H974&gt;='Intersection Mileposts'!$F$33,H974&lt;='Intersection Mileposts'!$G$33),"Y",IF(AND(H974&gt;='Intersection Mileposts'!$F$34,H974&lt;='Intersection Mileposts'!$G$34),"Y",IF(AND(H974&gt;='Intersection Mileposts'!$F$35,H974&lt;='Intersection Mileposts'!$G$35),"Y",IF(AND(H974&gt;='Intersection Mileposts'!$F$36,H974&lt;='Intersection Mileposts'!$G$36),"Y",IF(AND(H974&gt;='Intersection Mileposts'!$F$37,H974&lt;='Intersection Mileposts'!$G$37),"Y",IF(AND(H974&gt;='Intersection Mileposts'!$F$38,H974&lt;='Intersection Mileposts'!$G$38),"Y",IF(AND(H974&gt;='Intersection Mileposts'!$F$39,H974&lt;='Intersection Mileposts'!$G$39),"Y","N"))))))))))))))))))))))))))))))))))))</f>
        <v/>
      </c>
    </row>
    <row r="975" spans="1:46" x14ac:dyDescent="0.35">
      <c r="A975" s="271"/>
      <c r="B975" s="269"/>
      <c r="C975" s="270"/>
      <c r="D975" s="270"/>
      <c r="E975" s="270"/>
      <c r="F975" s="270"/>
      <c r="G975" s="272"/>
      <c r="H975" s="273"/>
      <c r="I975" s="271"/>
      <c r="J975" s="268"/>
      <c r="K975" s="268"/>
      <c r="L975" s="274"/>
      <c r="M975" s="275"/>
      <c r="N975" s="276"/>
      <c r="P975" s="291" t="str">
        <f>IF(R975 = "", "", COUNT($R$4:R975))</f>
        <v/>
      </c>
      <c r="Q975" s="291" t="str">
        <f t="shared" si="121"/>
        <v/>
      </c>
      <c r="R975" s="292" t="str">
        <f t="shared" si="122"/>
        <v/>
      </c>
      <c r="S975" s="293" t="str">
        <f t="shared" si="124"/>
        <v/>
      </c>
      <c r="T975" s="294" t="str">
        <f t="shared" si="125"/>
        <v/>
      </c>
      <c r="U975" s="295" t="str">
        <f t="shared" si="126"/>
        <v/>
      </c>
      <c r="V975" s="296" t="str">
        <f t="shared" si="127"/>
        <v/>
      </c>
      <c r="W975" s="8"/>
      <c r="AR975" s="2" t="str">
        <f t="shared" si="128"/>
        <v/>
      </c>
      <c r="AS975" s="2" t="str">
        <f t="shared" si="123"/>
        <v/>
      </c>
      <c r="AT975" s="2" t="str">
        <f>IF(AR975="","",IF(AND(H975&gt;='Intersection Mileposts'!$F$5,H975&lt;='Intersection Mileposts'!$G$5),"Y",IF(AND(H975&gt;='Intersection Mileposts'!$F$6,H975&lt;='Intersection Mileposts'!$G$6),"Y",IF(AND(H975&gt;='Intersection Mileposts'!$F$7,H975&lt;='Intersection Mileposts'!$G$7),"Y",IF(AND(H975&gt;='Intersection Mileposts'!$F$8,H975&lt;='Intersection Mileposts'!$G$8),"Y",IF(AND(H975&gt;='Intersection Mileposts'!$F$9,H975&lt;='Intersection Mileposts'!$G$9),"Y",IF(AND(H975&gt;='Intersection Mileposts'!$F$10,H975&lt;='Intersection Mileposts'!$G$10),"Y",IF(AND(H975&gt;='Intersection Mileposts'!$F$11,H975&lt;='Intersection Mileposts'!$G$11),"Y",IF(AND(H975&gt;='Intersection Mileposts'!$F$12,H975&lt;='Intersection Mileposts'!$G$12),"Y",IF(AND(H975&gt;='Intersection Mileposts'!$F$13,H975&lt;='Intersection Mileposts'!$G$13),"Y",IF(AND(H975&gt;='Intersection Mileposts'!$F$14,H975&lt;='Intersection Mileposts'!$G$14),"Y",IF(AND(H975&gt;='Intersection Mileposts'!$F$15,H975&lt;='Intersection Mileposts'!$G$15),"Y",IF(AND(H975&gt;='Intersection Mileposts'!$F$16,H975&lt;='Intersection Mileposts'!$G$16),"Y",IF(AND(H975&gt;='Intersection Mileposts'!$F$17,H975&lt;='Intersection Mileposts'!$G$17),"Y",IF(AND(H975&gt;='Intersection Mileposts'!$F$18,H975&lt;='Intersection Mileposts'!$G$18),"Y",IF(AND(H975&gt;='Intersection Mileposts'!$F$19,H975&lt;='Intersection Mileposts'!$G$19),"Y",IF(AND(H975&gt;='Intersection Mileposts'!$F$20,H975&lt;='Intersection Mileposts'!$G$20),"Y",IF(AND(H975&gt;='Intersection Mileposts'!$F$21,H975&lt;='Intersection Mileposts'!$G$21),"Y",IF(AND(H975&gt;='Intersection Mileposts'!$F$22,H975&lt;='Intersection Mileposts'!$G$22),"Y",IF(AND(H975&gt;='Intersection Mileposts'!$F$23,H975&lt;='Intersection Mileposts'!$G$23),"Y",IF(AND(H975&gt;='Intersection Mileposts'!$F$24,H975&lt;='Intersection Mileposts'!$G$24),"Y",IF(AND(H975&gt;='Intersection Mileposts'!$F$25,H975&lt;='Intersection Mileposts'!$G$25),"Y",IF(AND(H975&gt;='Intersection Mileposts'!$F$26,H975&lt;='Intersection Mileposts'!$G$26),"Y",IF(AND(H975&gt;='Intersection Mileposts'!$F$27,H975&lt;='Intersection Mileposts'!$G$27),"Y",IF(AND(H975&gt;='Intersection Mileposts'!$F$28,H975&lt;='Intersection Mileposts'!$G$28),"Y",IF(AND(H975&gt;='Intersection Mileposts'!$F$29,H975&lt;='Intersection Mileposts'!$G$29),"Y", IF(AND(H975&gt;='Intersection Mileposts'!$F$30,H975&lt;='Intersection Mileposts'!$G$30),"Y",IF(AND(H975&gt;='Intersection Mileposts'!$F$31,H975&lt;='Intersection Mileposts'!$G$31),"Y",IF(AND(H975&gt;='Intersection Mileposts'!$F$32,H975&lt;='Intersection Mileposts'!$G$32),"Y",IF(AND(H975&gt;='Intersection Mileposts'!$F$33,H975&lt;='Intersection Mileposts'!$G$33),"Y",IF(AND(H975&gt;='Intersection Mileposts'!$F$34,H975&lt;='Intersection Mileposts'!$G$34),"Y",IF(AND(H975&gt;='Intersection Mileposts'!$F$35,H975&lt;='Intersection Mileposts'!$G$35),"Y",IF(AND(H975&gt;='Intersection Mileposts'!$F$36,H975&lt;='Intersection Mileposts'!$G$36),"Y",IF(AND(H975&gt;='Intersection Mileposts'!$F$37,H975&lt;='Intersection Mileposts'!$G$37),"Y",IF(AND(H975&gt;='Intersection Mileposts'!$F$38,H975&lt;='Intersection Mileposts'!$G$38),"Y",IF(AND(H975&gt;='Intersection Mileposts'!$F$39,H975&lt;='Intersection Mileposts'!$G$39),"Y","N"))))))))))))))))))))))))))))))))))))</f>
        <v/>
      </c>
    </row>
    <row r="976" spans="1:46" x14ac:dyDescent="0.35">
      <c r="A976" s="271"/>
      <c r="B976" s="269"/>
      <c r="C976" s="270"/>
      <c r="D976" s="270"/>
      <c r="E976" s="270"/>
      <c r="F976" s="270"/>
      <c r="G976" s="272"/>
      <c r="H976" s="273"/>
      <c r="I976" s="271"/>
      <c r="J976" s="268"/>
      <c r="K976" s="268"/>
      <c r="L976" s="274"/>
      <c r="M976" s="275"/>
      <c r="N976" s="276"/>
      <c r="P976" s="291" t="str">
        <f>IF(R976 = "", "", COUNT($R$4:R976))</f>
        <v/>
      </c>
      <c r="Q976" s="291" t="str">
        <f t="shared" si="121"/>
        <v/>
      </c>
      <c r="R976" s="292" t="str">
        <f t="shared" si="122"/>
        <v/>
      </c>
      <c r="S976" s="293" t="str">
        <f t="shared" si="124"/>
        <v/>
      </c>
      <c r="T976" s="294" t="str">
        <f t="shared" si="125"/>
        <v/>
      </c>
      <c r="U976" s="295" t="str">
        <f t="shared" si="126"/>
        <v/>
      </c>
      <c r="V976" s="296" t="str">
        <f t="shared" si="127"/>
        <v/>
      </c>
      <c r="W976" s="8"/>
      <c r="AR976" s="2" t="str">
        <f t="shared" si="128"/>
        <v/>
      </c>
      <c r="AS976" s="2" t="str">
        <f t="shared" si="123"/>
        <v/>
      </c>
      <c r="AT976" s="2" t="str">
        <f>IF(AR976="","",IF(AND(H976&gt;='Intersection Mileposts'!$F$5,H976&lt;='Intersection Mileposts'!$G$5),"Y",IF(AND(H976&gt;='Intersection Mileposts'!$F$6,H976&lt;='Intersection Mileposts'!$G$6),"Y",IF(AND(H976&gt;='Intersection Mileposts'!$F$7,H976&lt;='Intersection Mileposts'!$G$7),"Y",IF(AND(H976&gt;='Intersection Mileposts'!$F$8,H976&lt;='Intersection Mileposts'!$G$8),"Y",IF(AND(H976&gt;='Intersection Mileposts'!$F$9,H976&lt;='Intersection Mileposts'!$G$9),"Y",IF(AND(H976&gt;='Intersection Mileposts'!$F$10,H976&lt;='Intersection Mileposts'!$G$10),"Y",IF(AND(H976&gt;='Intersection Mileposts'!$F$11,H976&lt;='Intersection Mileposts'!$G$11),"Y",IF(AND(H976&gt;='Intersection Mileposts'!$F$12,H976&lt;='Intersection Mileposts'!$G$12),"Y",IF(AND(H976&gt;='Intersection Mileposts'!$F$13,H976&lt;='Intersection Mileposts'!$G$13),"Y",IF(AND(H976&gt;='Intersection Mileposts'!$F$14,H976&lt;='Intersection Mileposts'!$G$14),"Y",IF(AND(H976&gt;='Intersection Mileposts'!$F$15,H976&lt;='Intersection Mileposts'!$G$15),"Y",IF(AND(H976&gt;='Intersection Mileposts'!$F$16,H976&lt;='Intersection Mileposts'!$G$16),"Y",IF(AND(H976&gt;='Intersection Mileposts'!$F$17,H976&lt;='Intersection Mileposts'!$G$17),"Y",IF(AND(H976&gt;='Intersection Mileposts'!$F$18,H976&lt;='Intersection Mileposts'!$G$18),"Y",IF(AND(H976&gt;='Intersection Mileposts'!$F$19,H976&lt;='Intersection Mileposts'!$G$19),"Y",IF(AND(H976&gt;='Intersection Mileposts'!$F$20,H976&lt;='Intersection Mileposts'!$G$20),"Y",IF(AND(H976&gt;='Intersection Mileposts'!$F$21,H976&lt;='Intersection Mileposts'!$G$21),"Y",IF(AND(H976&gt;='Intersection Mileposts'!$F$22,H976&lt;='Intersection Mileposts'!$G$22),"Y",IF(AND(H976&gt;='Intersection Mileposts'!$F$23,H976&lt;='Intersection Mileposts'!$G$23),"Y",IF(AND(H976&gt;='Intersection Mileposts'!$F$24,H976&lt;='Intersection Mileposts'!$G$24),"Y",IF(AND(H976&gt;='Intersection Mileposts'!$F$25,H976&lt;='Intersection Mileposts'!$G$25),"Y",IF(AND(H976&gt;='Intersection Mileposts'!$F$26,H976&lt;='Intersection Mileposts'!$G$26),"Y",IF(AND(H976&gt;='Intersection Mileposts'!$F$27,H976&lt;='Intersection Mileposts'!$G$27),"Y",IF(AND(H976&gt;='Intersection Mileposts'!$F$28,H976&lt;='Intersection Mileposts'!$G$28),"Y",IF(AND(H976&gt;='Intersection Mileposts'!$F$29,H976&lt;='Intersection Mileposts'!$G$29),"Y", IF(AND(H976&gt;='Intersection Mileposts'!$F$30,H976&lt;='Intersection Mileposts'!$G$30),"Y",IF(AND(H976&gt;='Intersection Mileposts'!$F$31,H976&lt;='Intersection Mileposts'!$G$31),"Y",IF(AND(H976&gt;='Intersection Mileposts'!$F$32,H976&lt;='Intersection Mileposts'!$G$32),"Y",IF(AND(H976&gt;='Intersection Mileposts'!$F$33,H976&lt;='Intersection Mileposts'!$G$33),"Y",IF(AND(H976&gt;='Intersection Mileposts'!$F$34,H976&lt;='Intersection Mileposts'!$G$34),"Y",IF(AND(H976&gt;='Intersection Mileposts'!$F$35,H976&lt;='Intersection Mileposts'!$G$35),"Y",IF(AND(H976&gt;='Intersection Mileposts'!$F$36,H976&lt;='Intersection Mileposts'!$G$36),"Y",IF(AND(H976&gt;='Intersection Mileposts'!$F$37,H976&lt;='Intersection Mileposts'!$G$37),"Y",IF(AND(H976&gt;='Intersection Mileposts'!$F$38,H976&lt;='Intersection Mileposts'!$G$38),"Y",IF(AND(H976&gt;='Intersection Mileposts'!$F$39,H976&lt;='Intersection Mileposts'!$G$39),"Y","N"))))))))))))))))))))))))))))))))))))</f>
        <v/>
      </c>
    </row>
    <row r="977" spans="1:46" x14ac:dyDescent="0.35">
      <c r="A977" s="271"/>
      <c r="B977" s="269"/>
      <c r="C977" s="270"/>
      <c r="D977" s="270"/>
      <c r="E977" s="270"/>
      <c r="F977" s="270"/>
      <c r="G977" s="272"/>
      <c r="H977" s="273"/>
      <c r="I977" s="271"/>
      <c r="J977" s="268"/>
      <c r="K977" s="268"/>
      <c r="L977" s="274"/>
      <c r="M977" s="275"/>
      <c r="N977" s="276"/>
      <c r="P977" s="291" t="str">
        <f>IF(R977 = "", "", COUNT($R$4:R977))</f>
        <v/>
      </c>
      <c r="Q977" s="291" t="str">
        <f t="shared" si="121"/>
        <v/>
      </c>
      <c r="R977" s="292" t="str">
        <f t="shared" si="122"/>
        <v/>
      </c>
      <c r="S977" s="293" t="str">
        <f t="shared" si="124"/>
        <v/>
      </c>
      <c r="T977" s="294" t="str">
        <f t="shared" si="125"/>
        <v/>
      </c>
      <c r="U977" s="295" t="str">
        <f t="shared" si="126"/>
        <v/>
      </c>
      <c r="V977" s="296" t="str">
        <f t="shared" si="127"/>
        <v/>
      </c>
      <c r="W977" s="8"/>
      <c r="AR977" s="2" t="str">
        <f t="shared" si="128"/>
        <v/>
      </c>
      <c r="AS977" s="2" t="str">
        <f t="shared" si="123"/>
        <v/>
      </c>
      <c r="AT977" s="2" t="str">
        <f>IF(AR977="","",IF(AND(H977&gt;='Intersection Mileposts'!$F$5,H977&lt;='Intersection Mileposts'!$G$5),"Y",IF(AND(H977&gt;='Intersection Mileposts'!$F$6,H977&lt;='Intersection Mileposts'!$G$6),"Y",IF(AND(H977&gt;='Intersection Mileposts'!$F$7,H977&lt;='Intersection Mileposts'!$G$7),"Y",IF(AND(H977&gt;='Intersection Mileposts'!$F$8,H977&lt;='Intersection Mileposts'!$G$8),"Y",IF(AND(H977&gt;='Intersection Mileposts'!$F$9,H977&lt;='Intersection Mileposts'!$G$9),"Y",IF(AND(H977&gt;='Intersection Mileposts'!$F$10,H977&lt;='Intersection Mileposts'!$G$10),"Y",IF(AND(H977&gt;='Intersection Mileposts'!$F$11,H977&lt;='Intersection Mileposts'!$G$11),"Y",IF(AND(H977&gt;='Intersection Mileposts'!$F$12,H977&lt;='Intersection Mileposts'!$G$12),"Y",IF(AND(H977&gt;='Intersection Mileposts'!$F$13,H977&lt;='Intersection Mileposts'!$G$13),"Y",IF(AND(H977&gt;='Intersection Mileposts'!$F$14,H977&lt;='Intersection Mileposts'!$G$14),"Y",IF(AND(H977&gt;='Intersection Mileposts'!$F$15,H977&lt;='Intersection Mileposts'!$G$15),"Y",IF(AND(H977&gt;='Intersection Mileposts'!$F$16,H977&lt;='Intersection Mileposts'!$G$16),"Y",IF(AND(H977&gt;='Intersection Mileposts'!$F$17,H977&lt;='Intersection Mileposts'!$G$17),"Y",IF(AND(H977&gt;='Intersection Mileposts'!$F$18,H977&lt;='Intersection Mileposts'!$G$18),"Y",IF(AND(H977&gt;='Intersection Mileposts'!$F$19,H977&lt;='Intersection Mileposts'!$G$19),"Y",IF(AND(H977&gt;='Intersection Mileposts'!$F$20,H977&lt;='Intersection Mileposts'!$G$20),"Y",IF(AND(H977&gt;='Intersection Mileposts'!$F$21,H977&lt;='Intersection Mileposts'!$G$21),"Y",IF(AND(H977&gt;='Intersection Mileposts'!$F$22,H977&lt;='Intersection Mileposts'!$G$22),"Y",IF(AND(H977&gt;='Intersection Mileposts'!$F$23,H977&lt;='Intersection Mileposts'!$G$23),"Y",IF(AND(H977&gt;='Intersection Mileposts'!$F$24,H977&lt;='Intersection Mileposts'!$G$24),"Y",IF(AND(H977&gt;='Intersection Mileposts'!$F$25,H977&lt;='Intersection Mileposts'!$G$25),"Y",IF(AND(H977&gt;='Intersection Mileposts'!$F$26,H977&lt;='Intersection Mileposts'!$G$26),"Y",IF(AND(H977&gt;='Intersection Mileposts'!$F$27,H977&lt;='Intersection Mileposts'!$G$27),"Y",IF(AND(H977&gt;='Intersection Mileposts'!$F$28,H977&lt;='Intersection Mileposts'!$G$28),"Y",IF(AND(H977&gt;='Intersection Mileposts'!$F$29,H977&lt;='Intersection Mileposts'!$G$29),"Y", IF(AND(H977&gt;='Intersection Mileposts'!$F$30,H977&lt;='Intersection Mileposts'!$G$30),"Y",IF(AND(H977&gt;='Intersection Mileposts'!$F$31,H977&lt;='Intersection Mileposts'!$G$31),"Y",IF(AND(H977&gt;='Intersection Mileposts'!$F$32,H977&lt;='Intersection Mileposts'!$G$32),"Y",IF(AND(H977&gt;='Intersection Mileposts'!$F$33,H977&lt;='Intersection Mileposts'!$G$33),"Y",IF(AND(H977&gt;='Intersection Mileposts'!$F$34,H977&lt;='Intersection Mileposts'!$G$34),"Y",IF(AND(H977&gt;='Intersection Mileposts'!$F$35,H977&lt;='Intersection Mileposts'!$G$35),"Y",IF(AND(H977&gt;='Intersection Mileposts'!$F$36,H977&lt;='Intersection Mileposts'!$G$36),"Y",IF(AND(H977&gt;='Intersection Mileposts'!$F$37,H977&lt;='Intersection Mileposts'!$G$37),"Y",IF(AND(H977&gt;='Intersection Mileposts'!$F$38,H977&lt;='Intersection Mileposts'!$G$38),"Y",IF(AND(H977&gt;='Intersection Mileposts'!$F$39,H977&lt;='Intersection Mileposts'!$G$39),"Y","N"))))))))))))))))))))))))))))))))))))</f>
        <v/>
      </c>
    </row>
    <row r="978" spans="1:46" x14ac:dyDescent="0.35">
      <c r="A978" s="271"/>
      <c r="B978" s="269"/>
      <c r="C978" s="270"/>
      <c r="D978" s="270"/>
      <c r="E978" s="270"/>
      <c r="F978" s="270"/>
      <c r="G978" s="272"/>
      <c r="H978" s="273"/>
      <c r="I978" s="271"/>
      <c r="J978" s="268"/>
      <c r="K978" s="268"/>
      <c r="L978" s="274"/>
      <c r="M978" s="275"/>
      <c r="N978" s="276"/>
      <c r="P978" s="291" t="str">
        <f>IF(R978 = "", "", COUNT($R$4:R978))</f>
        <v/>
      </c>
      <c r="Q978" s="291" t="str">
        <f t="shared" si="121"/>
        <v/>
      </c>
      <c r="R978" s="292" t="str">
        <f t="shared" si="122"/>
        <v/>
      </c>
      <c r="S978" s="293" t="str">
        <f t="shared" si="124"/>
        <v/>
      </c>
      <c r="T978" s="294" t="str">
        <f t="shared" si="125"/>
        <v/>
      </c>
      <c r="U978" s="295" t="str">
        <f t="shared" si="126"/>
        <v/>
      </c>
      <c r="V978" s="296" t="str">
        <f t="shared" si="127"/>
        <v/>
      </c>
      <c r="W978" s="8"/>
      <c r="AR978" s="2" t="str">
        <f t="shared" si="128"/>
        <v/>
      </c>
      <c r="AS978" s="2" t="str">
        <f t="shared" si="123"/>
        <v/>
      </c>
      <c r="AT978" s="2" t="str">
        <f>IF(AR978="","",IF(AND(H978&gt;='Intersection Mileposts'!$F$5,H978&lt;='Intersection Mileposts'!$G$5),"Y",IF(AND(H978&gt;='Intersection Mileposts'!$F$6,H978&lt;='Intersection Mileposts'!$G$6),"Y",IF(AND(H978&gt;='Intersection Mileposts'!$F$7,H978&lt;='Intersection Mileposts'!$G$7),"Y",IF(AND(H978&gt;='Intersection Mileposts'!$F$8,H978&lt;='Intersection Mileposts'!$G$8),"Y",IF(AND(H978&gt;='Intersection Mileposts'!$F$9,H978&lt;='Intersection Mileposts'!$G$9),"Y",IF(AND(H978&gt;='Intersection Mileposts'!$F$10,H978&lt;='Intersection Mileposts'!$G$10),"Y",IF(AND(H978&gt;='Intersection Mileposts'!$F$11,H978&lt;='Intersection Mileposts'!$G$11),"Y",IF(AND(H978&gt;='Intersection Mileposts'!$F$12,H978&lt;='Intersection Mileposts'!$G$12),"Y",IF(AND(H978&gt;='Intersection Mileposts'!$F$13,H978&lt;='Intersection Mileposts'!$G$13),"Y",IF(AND(H978&gt;='Intersection Mileposts'!$F$14,H978&lt;='Intersection Mileposts'!$G$14),"Y",IF(AND(H978&gt;='Intersection Mileposts'!$F$15,H978&lt;='Intersection Mileposts'!$G$15),"Y",IF(AND(H978&gt;='Intersection Mileposts'!$F$16,H978&lt;='Intersection Mileposts'!$G$16),"Y",IF(AND(H978&gt;='Intersection Mileposts'!$F$17,H978&lt;='Intersection Mileposts'!$G$17),"Y",IF(AND(H978&gt;='Intersection Mileposts'!$F$18,H978&lt;='Intersection Mileposts'!$G$18),"Y",IF(AND(H978&gt;='Intersection Mileposts'!$F$19,H978&lt;='Intersection Mileposts'!$G$19),"Y",IF(AND(H978&gt;='Intersection Mileposts'!$F$20,H978&lt;='Intersection Mileposts'!$G$20),"Y",IF(AND(H978&gt;='Intersection Mileposts'!$F$21,H978&lt;='Intersection Mileposts'!$G$21),"Y",IF(AND(H978&gt;='Intersection Mileposts'!$F$22,H978&lt;='Intersection Mileposts'!$G$22),"Y",IF(AND(H978&gt;='Intersection Mileposts'!$F$23,H978&lt;='Intersection Mileposts'!$G$23),"Y",IF(AND(H978&gt;='Intersection Mileposts'!$F$24,H978&lt;='Intersection Mileposts'!$G$24),"Y",IF(AND(H978&gt;='Intersection Mileposts'!$F$25,H978&lt;='Intersection Mileposts'!$G$25),"Y",IF(AND(H978&gt;='Intersection Mileposts'!$F$26,H978&lt;='Intersection Mileposts'!$G$26),"Y",IF(AND(H978&gt;='Intersection Mileposts'!$F$27,H978&lt;='Intersection Mileposts'!$G$27),"Y",IF(AND(H978&gt;='Intersection Mileposts'!$F$28,H978&lt;='Intersection Mileposts'!$G$28),"Y",IF(AND(H978&gt;='Intersection Mileposts'!$F$29,H978&lt;='Intersection Mileposts'!$G$29),"Y", IF(AND(H978&gt;='Intersection Mileposts'!$F$30,H978&lt;='Intersection Mileposts'!$G$30),"Y",IF(AND(H978&gt;='Intersection Mileposts'!$F$31,H978&lt;='Intersection Mileposts'!$G$31),"Y",IF(AND(H978&gt;='Intersection Mileposts'!$F$32,H978&lt;='Intersection Mileposts'!$G$32),"Y",IF(AND(H978&gt;='Intersection Mileposts'!$F$33,H978&lt;='Intersection Mileposts'!$G$33),"Y",IF(AND(H978&gt;='Intersection Mileposts'!$F$34,H978&lt;='Intersection Mileposts'!$G$34),"Y",IF(AND(H978&gt;='Intersection Mileposts'!$F$35,H978&lt;='Intersection Mileposts'!$G$35),"Y",IF(AND(H978&gt;='Intersection Mileposts'!$F$36,H978&lt;='Intersection Mileposts'!$G$36),"Y",IF(AND(H978&gt;='Intersection Mileposts'!$F$37,H978&lt;='Intersection Mileposts'!$G$37),"Y",IF(AND(H978&gt;='Intersection Mileposts'!$F$38,H978&lt;='Intersection Mileposts'!$G$38),"Y",IF(AND(H978&gt;='Intersection Mileposts'!$F$39,H978&lt;='Intersection Mileposts'!$G$39),"Y","N"))))))))))))))))))))))))))))))))))))</f>
        <v/>
      </c>
    </row>
    <row r="979" spans="1:46" x14ac:dyDescent="0.35">
      <c r="A979" s="271"/>
      <c r="B979" s="269"/>
      <c r="C979" s="270"/>
      <c r="D979" s="270"/>
      <c r="E979" s="270"/>
      <c r="F979" s="270"/>
      <c r="G979" s="272"/>
      <c r="H979" s="273"/>
      <c r="I979" s="271"/>
      <c r="J979" s="268"/>
      <c r="K979" s="268"/>
      <c r="L979" s="274"/>
      <c r="M979" s="275"/>
      <c r="N979" s="276"/>
      <c r="P979" s="291" t="str">
        <f>IF(R979 = "", "", COUNT($R$4:R979))</f>
        <v/>
      </c>
      <c r="Q979" s="291" t="str">
        <f t="shared" si="121"/>
        <v/>
      </c>
      <c r="R979" s="292" t="str">
        <f t="shared" si="122"/>
        <v/>
      </c>
      <c r="S979" s="293" t="str">
        <f t="shared" si="124"/>
        <v/>
      </c>
      <c r="T979" s="294" t="str">
        <f t="shared" si="125"/>
        <v/>
      </c>
      <c r="U979" s="295" t="str">
        <f t="shared" si="126"/>
        <v/>
      </c>
      <c r="V979" s="296" t="str">
        <f t="shared" si="127"/>
        <v/>
      </c>
      <c r="W979" s="8"/>
      <c r="AR979" s="2" t="str">
        <f t="shared" si="128"/>
        <v/>
      </c>
      <c r="AS979" s="2" t="str">
        <f t="shared" si="123"/>
        <v/>
      </c>
      <c r="AT979" s="2" t="str">
        <f>IF(AR979="","",IF(AND(H979&gt;='Intersection Mileposts'!$F$5,H979&lt;='Intersection Mileposts'!$G$5),"Y",IF(AND(H979&gt;='Intersection Mileposts'!$F$6,H979&lt;='Intersection Mileposts'!$G$6),"Y",IF(AND(H979&gt;='Intersection Mileposts'!$F$7,H979&lt;='Intersection Mileposts'!$G$7),"Y",IF(AND(H979&gt;='Intersection Mileposts'!$F$8,H979&lt;='Intersection Mileposts'!$G$8),"Y",IF(AND(H979&gt;='Intersection Mileposts'!$F$9,H979&lt;='Intersection Mileposts'!$G$9),"Y",IF(AND(H979&gt;='Intersection Mileposts'!$F$10,H979&lt;='Intersection Mileposts'!$G$10),"Y",IF(AND(H979&gt;='Intersection Mileposts'!$F$11,H979&lt;='Intersection Mileposts'!$G$11),"Y",IF(AND(H979&gt;='Intersection Mileposts'!$F$12,H979&lt;='Intersection Mileposts'!$G$12),"Y",IF(AND(H979&gt;='Intersection Mileposts'!$F$13,H979&lt;='Intersection Mileposts'!$G$13),"Y",IF(AND(H979&gt;='Intersection Mileposts'!$F$14,H979&lt;='Intersection Mileposts'!$G$14),"Y",IF(AND(H979&gt;='Intersection Mileposts'!$F$15,H979&lt;='Intersection Mileposts'!$G$15),"Y",IF(AND(H979&gt;='Intersection Mileposts'!$F$16,H979&lt;='Intersection Mileposts'!$G$16),"Y",IF(AND(H979&gt;='Intersection Mileposts'!$F$17,H979&lt;='Intersection Mileposts'!$G$17),"Y",IF(AND(H979&gt;='Intersection Mileposts'!$F$18,H979&lt;='Intersection Mileposts'!$G$18),"Y",IF(AND(H979&gt;='Intersection Mileposts'!$F$19,H979&lt;='Intersection Mileposts'!$G$19),"Y",IF(AND(H979&gt;='Intersection Mileposts'!$F$20,H979&lt;='Intersection Mileposts'!$G$20),"Y",IF(AND(H979&gt;='Intersection Mileposts'!$F$21,H979&lt;='Intersection Mileposts'!$G$21),"Y",IF(AND(H979&gt;='Intersection Mileposts'!$F$22,H979&lt;='Intersection Mileposts'!$G$22),"Y",IF(AND(H979&gt;='Intersection Mileposts'!$F$23,H979&lt;='Intersection Mileposts'!$G$23),"Y",IF(AND(H979&gt;='Intersection Mileposts'!$F$24,H979&lt;='Intersection Mileposts'!$G$24),"Y",IF(AND(H979&gt;='Intersection Mileposts'!$F$25,H979&lt;='Intersection Mileposts'!$G$25),"Y",IF(AND(H979&gt;='Intersection Mileposts'!$F$26,H979&lt;='Intersection Mileposts'!$G$26),"Y",IF(AND(H979&gt;='Intersection Mileposts'!$F$27,H979&lt;='Intersection Mileposts'!$G$27),"Y",IF(AND(H979&gt;='Intersection Mileposts'!$F$28,H979&lt;='Intersection Mileposts'!$G$28),"Y",IF(AND(H979&gt;='Intersection Mileposts'!$F$29,H979&lt;='Intersection Mileposts'!$G$29),"Y", IF(AND(H979&gt;='Intersection Mileposts'!$F$30,H979&lt;='Intersection Mileposts'!$G$30),"Y",IF(AND(H979&gt;='Intersection Mileposts'!$F$31,H979&lt;='Intersection Mileposts'!$G$31),"Y",IF(AND(H979&gt;='Intersection Mileposts'!$F$32,H979&lt;='Intersection Mileposts'!$G$32),"Y",IF(AND(H979&gt;='Intersection Mileposts'!$F$33,H979&lt;='Intersection Mileposts'!$G$33),"Y",IF(AND(H979&gt;='Intersection Mileposts'!$F$34,H979&lt;='Intersection Mileposts'!$G$34),"Y",IF(AND(H979&gt;='Intersection Mileposts'!$F$35,H979&lt;='Intersection Mileposts'!$G$35),"Y",IF(AND(H979&gt;='Intersection Mileposts'!$F$36,H979&lt;='Intersection Mileposts'!$G$36),"Y",IF(AND(H979&gt;='Intersection Mileposts'!$F$37,H979&lt;='Intersection Mileposts'!$G$37),"Y",IF(AND(H979&gt;='Intersection Mileposts'!$F$38,H979&lt;='Intersection Mileposts'!$G$38),"Y",IF(AND(H979&gt;='Intersection Mileposts'!$F$39,H979&lt;='Intersection Mileposts'!$G$39),"Y","N"))))))))))))))))))))))))))))))))))))</f>
        <v/>
      </c>
    </row>
    <row r="980" spans="1:46" x14ac:dyDescent="0.35">
      <c r="A980" s="271"/>
      <c r="B980" s="269"/>
      <c r="C980" s="270"/>
      <c r="D980" s="270"/>
      <c r="E980" s="270"/>
      <c r="F980" s="270"/>
      <c r="G980" s="272"/>
      <c r="H980" s="273"/>
      <c r="I980" s="271"/>
      <c r="J980" s="268"/>
      <c r="K980" s="268"/>
      <c r="L980" s="274"/>
      <c r="M980" s="275"/>
      <c r="N980" s="276"/>
      <c r="P980" s="291" t="str">
        <f>IF(R980 = "", "", COUNT($R$4:R980))</f>
        <v/>
      </c>
      <c r="Q980" s="291" t="str">
        <f t="shared" si="121"/>
        <v/>
      </c>
      <c r="R980" s="292" t="str">
        <f t="shared" si="122"/>
        <v/>
      </c>
      <c r="S980" s="293" t="str">
        <f t="shared" si="124"/>
        <v/>
      </c>
      <c r="T980" s="294" t="str">
        <f t="shared" si="125"/>
        <v/>
      </c>
      <c r="U980" s="295" t="str">
        <f t="shared" si="126"/>
        <v/>
      </c>
      <c r="V980" s="296" t="str">
        <f t="shared" si="127"/>
        <v/>
      </c>
      <c r="W980" s="8"/>
      <c r="AR980" s="2" t="str">
        <f t="shared" si="128"/>
        <v/>
      </c>
      <c r="AS980" s="2" t="str">
        <f t="shared" si="123"/>
        <v/>
      </c>
      <c r="AT980" s="2" t="str">
        <f>IF(AR980="","",IF(AND(H980&gt;='Intersection Mileposts'!$F$5,H980&lt;='Intersection Mileposts'!$G$5),"Y",IF(AND(H980&gt;='Intersection Mileposts'!$F$6,H980&lt;='Intersection Mileposts'!$G$6),"Y",IF(AND(H980&gt;='Intersection Mileposts'!$F$7,H980&lt;='Intersection Mileposts'!$G$7),"Y",IF(AND(H980&gt;='Intersection Mileposts'!$F$8,H980&lt;='Intersection Mileposts'!$G$8),"Y",IF(AND(H980&gt;='Intersection Mileposts'!$F$9,H980&lt;='Intersection Mileposts'!$G$9),"Y",IF(AND(H980&gt;='Intersection Mileposts'!$F$10,H980&lt;='Intersection Mileposts'!$G$10),"Y",IF(AND(H980&gt;='Intersection Mileposts'!$F$11,H980&lt;='Intersection Mileposts'!$G$11),"Y",IF(AND(H980&gt;='Intersection Mileposts'!$F$12,H980&lt;='Intersection Mileposts'!$G$12),"Y",IF(AND(H980&gt;='Intersection Mileposts'!$F$13,H980&lt;='Intersection Mileposts'!$G$13),"Y",IF(AND(H980&gt;='Intersection Mileposts'!$F$14,H980&lt;='Intersection Mileposts'!$G$14),"Y",IF(AND(H980&gt;='Intersection Mileposts'!$F$15,H980&lt;='Intersection Mileposts'!$G$15),"Y",IF(AND(H980&gt;='Intersection Mileposts'!$F$16,H980&lt;='Intersection Mileposts'!$G$16),"Y",IF(AND(H980&gt;='Intersection Mileposts'!$F$17,H980&lt;='Intersection Mileposts'!$G$17),"Y",IF(AND(H980&gt;='Intersection Mileposts'!$F$18,H980&lt;='Intersection Mileposts'!$G$18),"Y",IF(AND(H980&gt;='Intersection Mileposts'!$F$19,H980&lt;='Intersection Mileposts'!$G$19),"Y",IF(AND(H980&gt;='Intersection Mileposts'!$F$20,H980&lt;='Intersection Mileposts'!$G$20),"Y",IF(AND(H980&gt;='Intersection Mileposts'!$F$21,H980&lt;='Intersection Mileposts'!$G$21),"Y",IF(AND(H980&gt;='Intersection Mileposts'!$F$22,H980&lt;='Intersection Mileposts'!$G$22),"Y",IF(AND(H980&gt;='Intersection Mileposts'!$F$23,H980&lt;='Intersection Mileposts'!$G$23),"Y",IF(AND(H980&gt;='Intersection Mileposts'!$F$24,H980&lt;='Intersection Mileposts'!$G$24),"Y",IF(AND(H980&gt;='Intersection Mileposts'!$F$25,H980&lt;='Intersection Mileposts'!$G$25),"Y",IF(AND(H980&gt;='Intersection Mileposts'!$F$26,H980&lt;='Intersection Mileposts'!$G$26),"Y",IF(AND(H980&gt;='Intersection Mileposts'!$F$27,H980&lt;='Intersection Mileposts'!$G$27),"Y",IF(AND(H980&gt;='Intersection Mileposts'!$F$28,H980&lt;='Intersection Mileposts'!$G$28),"Y",IF(AND(H980&gt;='Intersection Mileposts'!$F$29,H980&lt;='Intersection Mileposts'!$G$29),"Y", IF(AND(H980&gt;='Intersection Mileposts'!$F$30,H980&lt;='Intersection Mileposts'!$G$30),"Y",IF(AND(H980&gt;='Intersection Mileposts'!$F$31,H980&lt;='Intersection Mileposts'!$G$31),"Y",IF(AND(H980&gt;='Intersection Mileposts'!$F$32,H980&lt;='Intersection Mileposts'!$G$32),"Y",IF(AND(H980&gt;='Intersection Mileposts'!$F$33,H980&lt;='Intersection Mileposts'!$G$33),"Y",IF(AND(H980&gt;='Intersection Mileposts'!$F$34,H980&lt;='Intersection Mileposts'!$G$34),"Y",IF(AND(H980&gt;='Intersection Mileposts'!$F$35,H980&lt;='Intersection Mileposts'!$G$35),"Y",IF(AND(H980&gt;='Intersection Mileposts'!$F$36,H980&lt;='Intersection Mileposts'!$G$36),"Y",IF(AND(H980&gt;='Intersection Mileposts'!$F$37,H980&lt;='Intersection Mileposts'!$G$37),"Y",IF(AND(H980&gt;='Intersection Mileposts'!$F$38,H980&lt;='Intersection Mileposts'!$G$38),"Y",IF(AND(H980&gt;='Intersection Mileposts'!$F$39,H980&lt;='Intersection Mileposts'!$G$39),"Y","N"))))))))))))))))))))))))))))))))))))</f>
        <v/>
      </c>
    </row>
    <row r="981" spans="1:46" x14ac:dyDescent="0.35">
      <c r="A981" s="271"/>
      <c r="B981" s="269"/>
      <c r="C981" s="270"/>
      <c r="D981" s="270"/>
      <c r="E981" s="270"/>
      <c r="F981" s="270"/>
      <c r="G981" s="272"/>
      <c r="H981" s="273"/>
      <c r="I981" s="271"/>
      <c r="J981" s="268"/>
      <c r="K981" s="268"/>
      <c r="L981" s="274"/>
      <c r="M981" s="275"/>
      <c r="N981" s="276"/>
      <c r="P981" s="291" t="str">
        <f>IF(R981 = "", "", COUNT($R$4:R981))</f>
        <v/>
      </c>
      <c r="Q981" s="291" t="str">
        <f t="shared" si="121"/>
        <v/>
      </c>
      <c r="R981" s="292" t="str">
        <f t="shared" si="122"/>
        <v/>
      </c>
      <c r="S981" s="293" t="str">
        <f t="shared" si="124"/>
        <v/>
      </c>
      <c r="T981" s="294" t="str">
        <f t="shared" si="125"/>
        <v/>
      </c>
      <c r="U981" s="295" t="str">
        <f t="shared" si="126"/>
        <v/>
      </c>
      <c r="V981" s="296" t="str">
        <f t="shared" si="127"/>
        <v/>
      </c>
      <c r="W981" s="8"/>
      <c r="AR981" s="2" t="str">
        <f t="shared" si="128"/>
        <v/>
      </c>
      <c r="AS981" s="2" t="str">
        <f t="shared" si="123"/>
        <v/>
      </c>
      <c r="AT981" s="2" t="str">
        <f>IF(AR981="","",IF(AND(H981&gt;='Intersection Mileposts'!$F$5,H981&lt;='Intersection Mileposts'!$G$5),"Y",IF(AND(H981&gt;='Intersection Mileposts'!$F$6,H981&lt;='Intersection Mileposts'!$G$6),"Y",IF(AND(H981&gt;='Intersection Mileposts'!$F$7,H981&lt;='Intersection Mileposts'!$G$7),"Y",IF(AND(H981&gt;='Intersection Mileposts'!$F$8,H981&lt;='Intersection Mileposts'!$G$8),"Y",IF(AND(H981&gt;='Intersection Mileposts'!$F$9,H981&lt;='Intersection Mileposts'!$G$9),"Y",IF(AND(H981&gt;='Intersection Mileposts'!$F$10,H981&lt;='Intersection Mileposts'!$G$10),"Y",IF(AND(H981&gt;='Intersection Mileposts'!$F$11,H981&lt;='Intersection Mileposts'!$G$11),"Y",IF(AND(H981&gt;='Intersection Mileposts'!$F$12,H981&lt;='Intersection Mileposts'!$G$12),"Y",IF(AND(H981&gt;='Intersection Mileposts'!$F$13,H981&lt;='Intersection Mileposts'!$G$13),"Y",IF(AND(H981&gt;='Intersection Mileposts'!$F$14,H981&lt;='Intersection Mileposts'!$G$14),"Y",IF(AND(H981&gt;='Intersection Mileposts'!$F$15,H981&lt;='Intersection Mileposts'!$G$15),"Y",IF(AND(H981&gt;='Intersection Mileposts'!$F$16,H981&lt;='Intersection Mileposts'!$G$16),"Y",IF(AND(H981&gt;='Intersection Mileposts'!$F$17,H981&lt;='Intersection Mileposts'!$G$17),"Y",IF(AND(H981&gt;='Intersection Mileposts'!$F$18,H981&lt;='Intersection Mileposts'!$G$18),"Y",IF(AND(H981&gt;='Intersection Mileposts'!$F$19,H981&lt;='Intersection Mileposts'!$G$19),"Y",IF(AND(H981&gt;='Intersection Mileposts'!$F$20,H981&lt;='Intersection Mileposts'!$G$20),"Y",IF(AND(H981&gt;='Intersection Mileposts'!$F$21,H981&lt;='Intersection Mileposts'!$G$21),"Y",IF(AND(H981&gt;='Intersection Mileposts'!$F$22,H981&lt;='Intersection Mileposts'!$G$22),"Y",IF(AND(H981&gt;='Intersection Mileposts'!$F$23,H981&lt;='Intersection Mileposts'!$G$23),"Y",IF(AND(H981&gt;='Intersection Mileposts'!$F$24,H981&lt;='Intersection Mileposts'!$G$24),"Y",IF(AND(H981&gt;='Intersection Mileposts'!$F$25,H981&lt;='Intersection Mileposts'!$G$25),"Y",IF(AND(H981&gt;='Intersection Mileposts'!$F$26,H981&lt;='Intersection Mileposts'!$G$26),"Y",IF(AND(H981&gt;='Intersection Mileposts'!$F$27,H981&lt;='Intersection Mileposts'!$G$27),"Y",IF(AND(H981&gt;='Intersection Mileposts'!$F$28,H981&lt;='Intersection Mileposts'!$G$28),"Y",IF(AND(H981&gt;='Intersection Mileposts'!$F$29,H981&lt;='Intersection Mileposts'!$G$29),"Y", IF(AND(H981&gt;='Intersection Mileposts'!$F$30,H981&lt;='Intersection Mileposts'!$G$30),"Y",IF(AND(H981&gt;='Intersection Mileposts'!$F$31,H981&lt;='Intersection Mileposts'!$G$31),"Y",IF(AND(H981&gt;='Intersection Mileposts'!$F$32,H981&lt;='Intersection Mileposts'!$G$32),"Y",IF(AND(H981&gt;='Intersection Mileposts'!$F$33,H981&lt;='Intersection Mileposts'!$G$33),"Y",IF(AND(H981&gt;='Intersection Mileposts'!$F$34,H981&lt;='Intersection Mileposts'!$G$34),"Y",IF(AND(H981&gt;='Intersection Mileposts'!$F$35,H981&lt;='Intersection Mileposts'!$G$35),"Y",IF(AND(H981&gt;='Intersection Mileposts'!$F$36,H981&lt;='Intersection Mileposts'!$G$36),"Y",IF(AND(H981&gt;='Intersection Mileposts'!$F$37,H981&lt;='Intersection Mileposts'!$G$37),"Y",IF(AND(H981&gt;='Intersection Mileposts'!$F$38,H981&lt;='Intersection Mileposts'!$G$38),"Y",IF(AND(H981&gt;='Intersection Mileposts'!$F$39,H981&lt;='Intersection Mileposts'!$G$39),"Y","N"))))))))))))))))))))))))))))))))))))</f>
        <v/>
      </c>
    </row>
    <row r="982" spans="1:46" x14ac:dyDescent="0.35">
      <c r="A982" s="271"/>
      <c r="B982" s="269"/>
      <c r="C982" s="270"/>
      <c r="D982" s="270"/>
      <c r="E982" s="270"/>
      <c r="F982" s="270"/>
      <c r="G982" s="272"/>
      <c r="H982" s="273"/>
      <c r="I982" s="271"/>
      <c r="J982" s="268"/>
      <c r="K982" s="268"/>
      <c r="L982" s="274"/>
      <c r="M982" s="275"/>
      <c r="N982" s="276"/>
      <c r="P982" s="291" t="str">
        <f>IF(R982 = "", "", COUNT($R$4:R982))</f>
        <v/>
      </c>
      <c r="Q982" s="291" t="str">
        <f t="shared" si="121"/>
        <v/>
      </c>
      <c r="R982" s="292" t="str">
        <f t="shared" si="122"/>
        <v/>
      </c>
      <c r="S982" s="293" t="str">
        <f t="shared" si="124"/>
        <v/>
      </c>
      <c r="T982" s="294" t="str">
        <f t="shared" si="125"/>
        <v/>
      </c>
      <c r="U982" s="295" t="str">
        <f t="shared" si="126"/>
        <v/>
      </c>
      <c r="V982" s="296" t="str">
        <f t="shared" si="127"/>
        <v/>
      </c>
      <c r="W982" s="8"/>
      <c r="AR982" s="2" t="str">
        <f t="shared" si="128"/>
        <v/>
      </c>
      <c r="AS982" s="2" t="str">
        <f t="shared" si="123"/>
        <v/>
      </c>
      <c r="AT982" s="2" t="str">
        <f>IF(AR982="","",IF(AND(H982&gt;='Intersection Mileposts'!$F$5,H982&lt;='Intersection Mileposts'!$G$5),"Y",IF(AND(H982&gt;='Intersection Mileposts'!$F$6,H982&lt;='Intersection Mileposts'!$G$6),"Y",IF(AND(H982&gt;='Intersection Mileposts'!$F$7,H982&lt;='Intersection Mileposts'!$G$7),"Y",IF(AND(H982&gt;='Intersection Mileposts'!$F$8,H982&lt;='Intersection Mileposts'!$G$8),"Y",IF(AND(H982&gt;='Intersection Mileposts'!$F$9,H982&lt;='Intersection Mileposts'!$G$9),"Y",IF(AND(H982&gt;='Intersection Mileposts'!$F$10,H982&lt;='Intersection Mileposts'!$G$10),"Y",IF(AND(H982&gt;='Intersection Mileposts'!$F$11,H982&lt;='Intersection Mileposts'!$G$11),"Y",IF(AND(H982&gt;='Intersection Mileposts'!$F$12,H982&lt;='Intersection Mileposts'!$G$12),"Y",IF(AND(H982&gt;='Intersection Mileposts'!$F$13,H982&lt;='Intersection Mileposts'!$G$13),"Y",IF(AND(H982&gt;='Intersection Mileposts'!$F$14,H982&lt;='Intersection Mileposts'!$G$14),"Y",IF(AND(H982&gt;='Intersection Mileposts'!$F$15,H982&lt;='Intersection Mileposts'!$G$15),"Y",IF(AND(H982&gt;='Intersection Mileposts'!$F$16,H982&lt;='Intersection Mileposts'!$G$16),"Y",IF(AND(H982&gt;='Intersection Mileposts'!$F$17,H982&lt;='Intersection Mileposts'!$G$17),"Y",IF(AND(H982&gt;='Intersection Mileposts'!$F$18,H982&lt;='Intersection Mileposts'!$G$18),"Y",IF(AND(H982&gt;='Intersection Mileposts'!$F$19,H982&lt;='Intersection Mileposts'!$G$19),"Y",IF(AND(H982&gt;='Intersection Mileposts'!$F$20,H982&lt;='Intersection Mileposts'!$G$20),"Y",IF(AND(H982&gt;='Intersection Mileposts'!$F$21,H982&lt;='Intersection Mileposts'!$G$21),"Y",IF(AND(H982&gt;='Intersection Mileposts'!$F$22,H982&lt;='Intersection Mileposts'!$G$22),"Y",IF(AND(H982&gt;='Intersection Mileposts'!$F$23,H982&lt;='Intersection Mileposts'!$G$23),"Y",IF(AND(H982&gt;='Intersection Mileposts'!$F$24,H982&lt;='Intersection Mileposts'!$G$24),"Y",IF(AND(H982&gt;='Intersection Mileposts'!$F$25,H982&lt;='Intersection Mileposts'!$G$25),"Y",IF(AND(H982&gt;='Intersection Mileposts'!$F$26,H982&lt;='Intersection Mileposts'!$G$26),"Y",IF(AND(H982&gt;='Intersection Mileposts'!$F$27,H982&lt;='Intersection Mileposts'!$G$27),"Y",IF(AND(H982&gt;='Intersection Mileposts'!$F$28,H982&lt;='Intersection Mileposts'!$G$28),"Y",IF(AND(H982&gt;='Intersection Mileposts'!$F$29,H982&lt;='Intersection Mileposts'!$G$29),"Y", IF(AND(H982&gt;='Intersection Mileposts'!$F$30,H982&lt;='Intersection Mileposts'!$G$30),"Y",IF(AND(H982&gt;='Intersection Mileposts'!$F$31,H982&lt;='Intersection Mileposts'!$G$31),"Y",IF(AND(H982&gt;='Intersection Mileposts'!$F$32,H982&lt;='Intersection Mileposts'!$G$32),"Y",IF(AND(H982&gt;='Intersection Mileposts'!$F$33,H982&lt;='Intersection Mileposts'!$G$33),"Y",IF(AND(H982&gt;='Intersection Mileposts'!$F$34,H982&lt;='Intersection Mileposts'!$G$34),"Y",IF(AND(H982&gt;='Intersection Mileposts'!$F$35,H982&lt;='Intersection Mileposts'!$G$35),"Y",IF(AND(H982&gt;='Intersection Mileposts'!$F$36,H982&lt;='Intersection Mileposts'!$G$36),"Y",IF(AND(H982&gt;='Intersection Mileposts'!$F$37,H982&lt;='Intersection Mileposts'!$G$37),"Y",IF(AND(H982&gt;='Intersection Mileposts'!$F$38,H982&lt;='Intersection Mileposts'!$G$38),"Y",IF(AND(H982&gt;='Intersection Mileposts'!$F$39,H982&lt;='Intersection Mileposts'!$G$39),"Y","N"))))))))))))))))))))))))))))))))))))</f>
        <v/>
      </c>
    </row>
    <row r="983" spans="1:46" x14ac:dyDescent="0.35">
      <c r="A983" s="271"/>
      <c r="B983" s="269"/>
      <c r="C983" s="270"/>
      <c r="D983" s="270"/>
      <c r="E983" s="270"/>
      <c r="F983" s="270"/>
      <c r="G983" s="272"/>
      <c r="H983" s="273"/>
      <c r="I983" s="271"/>
      <c r="J983" s="268"/>
      <c r="K983" s="268"/>
      <c r="L983" s="274"/>
      <c r="M983" s="275"/>
      <c r="N983" s="276"/>
      <c r="P983" s="291" t="str">
        <f>IF(R983 = "", "", COUNT($R$4:R983))</f>
        <v/>
      </c>
      <c r="Q983" s="291" t="str">
        <f t="shared" si="121"/>
        <v/>
      </c>
      <c r="R983" s="292" t="str">
        <f t="shared" si="122"/>
        <v/>
      </c>
      <c r="S983" s="293" t="str">
        <f t="shared" si="124"/>
        <v/>
      </c>
      <c r="T983" s="294" t="str">
        <f t="shared" si="125"/>
        <v/>
      </c>
      <c r="U983" s="295" t="str">
        <f t="shared" si="126"/>
        <v/>
      </c>
      <c r="V983" s="296" t="str">
        <f t="shared" si="127"/>
        <v/>
      </c>
      <c r="W983" s="8"/>
      <c r="AR983" s="2" t="str">
        <f t="shared" si="128"/>
        <v/>
      </c>
      <c r="AS983" s="2" t="str">
        <f t="shared" si="123"/>
        <v/>
      </c>
      <c r="AT983" s="2" t="str">
        <f>IF(AR983="","",IF(AND(H983&gt;='Intersection Mileposts'!$F$5,H983&lt;='Intersection Mileposts'!$G$5),"Y",IF(AND(H983&gt;='Intersection Mileposts'!$F$6,H983&lt;='Intersection Mileposts'!$G$6),"Y",IF(AND(H983&gt;='Intersection Mileposts'!$F$7,H983&lt;='Intersection Mileposts'!$G$7),"Y",IF(AND(H983&gt;='Intersection Mileposts'!$F$8,H983&lt;='Intersection Mileposts'!$G$8),"Y",IF(AND(H983&gt;='Intersection Mileposts'!$F$9,H983&lt;='Intersection Mileposts'!$G$9),"Y",IF(AND(H983&gt;='Intersection Mileposts'!$F$10,H983&lt;='Intersection Mileposts'!$G$10),"Y",IF(AND(H983&gt;='Intersection Mileposts'!$F$11,H983&lt;='Intersection Mileposts'!$G$11),"Y",IF(AND(H983&gt;='Intersection Mileposts'!$F$12,H983&lt;='Intersection Mileposts'!$G$12),"Y",IF(AND(H983&gt;='Intersection Mileposts'!$F$13,H983&lt;='Intersection Mileposts'!$G$13),"Y",IF(AND(H983&gt;='Intersection Mileposts'!$F$14,H983&lt;='Intersection Mileposts'!$G$14),"Y",IF(AND(H983&gt;='Intersection Mileposts'!$F$15,H983&lt;='Intersection Mileposts'!$G$15),"Y",IF(AND(H983&gt;='Intersection Mileposts'!$F$16,H983&lt;='Intersection Mileposts'!$G$16),"Y",IF(AND(H983&gt;='Intersection Mileposts'!$F$17,H983&lt;='Intersection Mileposts'!$G$17),"Y",IF(AND(H983&gt;='Intersection Mileposts'!$F$18,H983&lt;='Intersection Mileposts'!$G$18),"Y",IF(AND(H983&gt;='Intersection Mileposts'!$F$19,H983&lt;='Intersection Mileposts'!$G$19),"Y",IF(AND(H983&gt;='Intersection Mileposts'!$F$20,H983&lt;='Intersection Mileposts'!$G$20),"Y",IF(AND(H983&gt;='Intersection Mileposts'!$F$21,H983&lt;='Intersection Mileposts'!$G$21),"Y",IF(AND(H983&gt;='Intersection Mileposts'!$F$22,H983&lt;='Intersection Mileposts'!$G$22),"Y",IF(AND(H983&gt;='Intersection Mileposts'!$F$23,H983&lt;='Intersection Mileposts'!$G$23),"Y",IF(AND(H983&gt;='Intersection Mileposts'!$F$24,H983&lt;='Intersection Mileposts'!$G$24),"Y",IF(AND(H983&gt;='Intersection Mileposts'!$F$25,H983&lt;='Intersection Mileposts'!$G$25),"Y",IF(AND(H983&gt;='Intersection Mileposts'!$F$26,H983&lt;='Intersection Mileposts'!$G$26),"Y",IF(AND(H983&gt;='Intersection Mileposts'!$F$27,H983&lt;='Intersection Mileposts'!$G$27),"Y",IF(AND(H983&gt;='Intersection Mileposts'!$F$28,H983&lt;='Intersection Mileposts'!$G$28),"Y",IF(AND(H983&gt;='Intersection Mileposts'!$F$29,H983&lt;='Intersection Mileposts'!$G$29),"Y", IF(AND(H983&gt;='Intersection Mileposts'!$F$30,H983&lt;='Intersection Mileposts'!$G$30),"Y",IF(AND(H983&gt;='Intersection Mileposts'!$F$31,H983&lt;='Intersection Mileposts'!$G$31),"Y",IF(AND(H983&gt;='Intersection Mileposts'!$F$32,H983&lt;='Intersection Mileposts'!$G$32),"Y",IF(AND(H983&gt;='Intersection Mileposts'!$F$33,H983&lt;='Intersection Mileposts'!$G$33),"Y",IF(AND(H983&gt;='Intersection Mileposts'!$F$34,H983&lt;='Intersection Mileposts'!$G$34),"Y",IF(AND(H983&gt;='Intersection Mileposts'!$F$35,H983&lt;='Intersection Mileposts'!$G$35),"Y",IF(AND(H983&gt;='Intersection Mileposts'!$F$36,H983&lt;='Intersection Mileposts'!$G$36),"Y",IF(AND(H983&gt;='Intersection Mileposts'!$F$37,H983&lt;='Intersection Mileposts'!$G$37),"Y",IF(AND(H983&gt;='Intersection Mileposts'!$F$38,H983&lt;='Intersection Mileposts'!$G$38),"Y",IF(AND(H983&gt;='Intersection Mileposts'!$F$39,H983&lt;='Intersection Mileposts'!$G$39),"Y","N"))))))))))))))))))))))))))))))))))))</f>
        <v/>
      </c>
    </row>
    <row r="984" spans="1:46" x14ac:dyDescent="0.35">
      <c r="A984" s="271"/>
      <c r="B984" s="269"/>
      <c r="C984" s="270"/>
      <c r="D984" s="270"/>
      <c r="E984" s="270"/>
      <c r="F984" s="270"/>
      <c r="G984" s="272"/>
      <c r="H984" s="273"/>
      <c r="I984" s="271"/>
      <c r="J984" s="268"/>
      <c r="K984" s="268"/>
      <c r="L984" s="274"/>
      <c r="M984" s="275"/>
      <c r="N984" s="276"/>
      <c r="P984" s="291" t="str">
        <f>IF(R984 = "", "", COUNT($R$4:R984))</f>
        <v/>
      </c>
      <c r="Q984" s="291" t="str">
        <f t="shared" si="121"/>
        <v/>
      </c>
      <c r="R984" s="292" t="str">
        <f t="shared" si="122"/>
        <v/>
      </c>
      <c r="S984" s="293" t="str">
        <f t="shared" si="124"/>
        <v/>
      </c>
      <c r="T984" s="294" t="str">
        <f t="shared" si="125"/>
        <v/>
      </c>
      <c r="U984" s="295" t="str">
        <f t="shared" si="126"/>
        <v/>
      </c>
      <c r="V984" s="296" t="str">
        <f t="shared" si="127"/>
        <v/>
      </c>
      <c r="W984" s="8"/>
      <c r="AR984" s="2" t="str">
        <f t="shared" si="128"/>
        <v/>
      </c>
      <c r="AS984" s="2" t="str">
        <f t="shared" si="123"/>
        <v/>
      </c>
      <c r="AT984" s="2" t="str">
        <f>IF(AR984="","",IF(AND(H984&gt;='Intersection Mileposts'!$F$5,H984&lt;='Intersection Mileposts'!$G$5),"Y",IF(AND(H984&gt;='Intersection Mileposts'!$F$6,H984&lt;='Intersection Mileposts'!$G$6),"Y",IF(AND(H984&gt;='Intersection Mileposts'!$F$7,H984&lt;='Intersection Mileposts'!$G$7),"Y",IF(AND(H984&gt;='Intersection Mileposts'!$F$8,H984&lt;='Intersection Mileposts'!$G$8),"Y",IF(AND(H984&gt;='Intersection Mileposts'!$F$9,H984&lt;='Intersection Mileposts'!$G$9),"Y",IF(AND(H984&gt;='Intersection Mileposts'!$F$10,H984&lt;='Intersection Mileposts'!$G$10),"Y",IF(AND(H984&gt;='Intersection Mileposts'!$F$11,H984&lt;='Intersection Mileposts'!$G$11),"Y",IF(AND(H984&gt;='Intersection Mileposts'!$F$12,H984&lt;='Intersection Mileposts'!$G$12),"Y",IF(AND(H984&gt;='Intersection Mileposts'!$F$13,H984&lt;='Intersection Mileposts'!$G$13),"Y",IF(AND(H984&gt;='Intersection Mileposts'!$F$14,H984&lt;='Intersection Mileposts'!$G$14),"Y",IF(AND(H984&gt;='Intersection Mileposts'!$F$15,H984&lt;='Intersection Mileposts'!$G$15),"Y",IF(AND(H984&gt;='Intersection Mileposts'!$F$16,H984&lt;='Intersection Mileposts'!$G$16),"Y",IF(AND(H984&gt;='Intersection Mileposts'!$F$17,H984&lt;='Intersection Mileposts'!$G$17),"Y",IF(AND(H984&gt;='Intersection Mileposts'!$F$18,H984&lt;='Intersection Mileposts'!$G$18),"Y",IF(AND(H984&gt;='Intersection Mileposts'!$F$19,H984&lt;='Intersection Mileposts'!$G$19),"Y",IF(AND(H984&gt;='Intersection Mileposts'!$F$20,H984&lt;='Intersection Mileposts'!$G$20),"Y",IF(AND(H984&gt;='Intersection Mileposts'!$F$21,H984&lt;='Intersection Mileposts'!$G$21),"Y",IF(AND(H984&gt;='Intersection Mileposts'!$F$22,H984&lt;='Intersection Mileposts'!$G$22),"Y",IF(AND(H984&gt;='Intersection Mileposts'!$F$23,H984&lt;='Intersection Mileposts'!$G$23),"Y",IF(AND(H984&gt;='Intersection Mileposts'!$F$24,H984&lt;='Intersection Mileposts'!$G$24),"Y",IF(AND(H984&gt;='Intersection Mileposts'!$F$25,H984&lt;='Intersection Mileposts'!$G$25),"Y",IF(AND(H984&gt;='Intersection Mileposts'!$F$26,H984&lt;='Intersection Mileposts'!$G$26),"Y",IF(AND(H984&gt;='Intersection Mileposts'!$F$27,H984&lt;='Intersection Mileposts'!$G$27),"Y",IF(AND(H984&gt;='Intersection Mileposts'!$F$28,H984&lt;='Intersection Mileposts'!$G$28),"Y",IF(AND(H984&gt;='Intersection Mileposts'!$F$29,H984&lt;='Intersection Mileposts'!$G$29),"Y", IF(AND(H984&gt;='Intersection Mileposts'!$F$30,H984&lt;='Intersection Mileposts'!$G$30),"Y",IF(AND(H984&gt;='Intersection Mileposts'!$F$31,H984&lt;='Intersection Mileposts'!$G$31),"Y",IF(AND(H984&gt;='Intersection Mileposts'!$F$32,H984&lt;='Intersection Mileposts'!$G$32),"Y",IF(AND(H984&gt;='Intersection Mileposts'!$F$33,H984&lt;='Intersection Mileposts'!$G$33),"Y",IF(AND(H984&gt;='Intersection Mileposts'!$F$34,H984&lt;='Intersection Mileposts'!$G$34),"Y",IF(AND(H984&gt;='Intersection Mileposts'!$F$35,H984&lt;='Intersection Mileposts'!$G$35),"Y",IF(AND(H984&gt;='Intersection Mileposts'!$F$36,H984&lt;='Intersection Mileposts'!$G$36),"Y",IF(AND(H984&gt;='Intersection Mileposts'!$F$37,H984&lt;='Intersection Mileposts'!$G$37),"Y",IF(AND(H984&gt;='Intersection Mileposts'!$F$38,H984&lt;='Intersection Mileposts'!$G$38),"Y",IF(AND(H984&gt;='Intersection Mileposts'!$F$39,H984&lt;='Intersection Mileposts'!$G$39),"Y","N"))))))))))))))))))))))))))))))))))))</f>
        <v/>
      </c>
    </row>
    <row r="985" spans="1:46" x14ac:dyDescent="0.35">
      <c r="A985" s="271"/>
      <c r="B985" s="269"/>
      <c r="C985" s="270"/>
      <c r="D985" s="270"/>
      <c r="E985" s="270"/>
      <c r="F985" s="270"/>
      <c r="G985" s="272"/>
      <c r="H985" s="273"/>
      <c r="I985" s="271"/>
      <c r="J985" s="268"/>
      <c r="K985" s="268"/>
      <c r="L985" s="274"/>
      <c r="M985" s="275"/>
      <c r="N985" s="276"/>
      <c r="P985" s="291" t="str">
        <f>IF(R985 = "", "", COUNT($R$4:R985))</f>
        <v/>
      </c>
      <c r="Q985" s="291" t="str">
        <f t="shared" si="121"/>
        <v/>
      </c>
      <c r="R985" s="292" t="str">
        <f t="shared" si="122"/>
        <v/>
      </c>
      <c r="S985" s="293" t="str">
        <f t="shared" si="124"/>
        <v/>
      </c>
      <c r="T985" s="294" t="str">
        <f t="shared" si="125"/>
        <v/>
      </c>
      <c r="U985" s="295" t="str">
        <f t="shared" si="126"/>
        <v/>
      </c>
      <c r="V985" s="296" t="str">
        <f t="shared" si="127"/>
        <v/>
      </c>
      <c r="W985" s="8"/>
      <c r="AR985" s="2" t="str">
        <f t="shared" si="128"/>
        <v/>
      </c>
      <c r="AS985" s="2" t="str">
        <f t="shared" si="123"/>
        <v/>
      </c>
      <c r="AT985" s="2" t="str">
        <f>IF(AR985="","",IF(AND(H985&gt;='Intersection Mileposts'!$F$5,H985&lt;='Intersection Mileposts'!$G$5),"Y",IF(AND(H985&gt;='Intersection Mileposts'!$F$6,H985&lt;='Intersection Mileposts'!$G$6),"Y",IF(AND(H985&gt;='Intersection Mileposts'!$F$7,H985&lt;='Intersection Mileposts'!$G$7),"Y",IF(AND(H985&gt;='Intersection Mileposts'!$F$8,H985&lt;='Intersection Mileposts'!$G$8),"Y",IF(AND(H985&gt;='Intersection Mileposts'!$F$9,H985&lt;='Intersection Mileposts'!$G$9),"Y",IF(AND(H985&gt;='Intersection Mileposts'!$F$10,H985&lt;='Intersection Mileposts'!$G$10),"Y",IF(AND(H985&gt;='Intersection Mileposts'!$F$11,H985&lt;='Intersection Mileposts'!$G$11),"Y",IF(AND(H985&gt;='Intersection Mileposts'!$F$12,H985&lt;='Intersection Mileposts'!$G$12),"Y",IF(AND(H985&gt;='Intersection Mileposts'!$F$13,H985&lt;='Intersection Mileposts'!$G$13),"Y",IF(AND(H985&gt;='Intersection Mileposts'!$F$14,H985&lt;='Intersection Mileposts'!$G$14),"Y",IF(AND(H985&gt;='Intersection Mileposts'!$F$15,H985&lt;='Intersection Mileposts'!$G$15),"Y",IF(AND(H985&gt;='Intersection Mileposts'!$F$16,H985&lt;='Intersection Mileposts'!$G$16),"Y",IF(AND(H985&gt;='Intersection Mileposts'!$F$17,H985&lt;='Intersection Mileposts'!$G$17),"Y",IF(AND(H985&gt;='Intersection Mileposts'!$F$18,H985&lt;='Intersection Mileposts'!$G$18),"Y",IF(AND(H985&gt;='Intersection Mileposts'!$F$19,H985&lt;='Intersection Mileposts'!$G$19),"Y",IF(AND(H985&gt;='Intersection Mileposts'!$F$20,H985&lt;='Intersection Mileposts'!$G$20),"Y",IF(AND(H985&gt;='Intersection Mileposts'!$F$21,H985&lt;='Intersection Mileposts'!$G$21),"Y",IF(AND(H985&gt;='Intersection Mileposts'!$F$22,H985&lt;='Intersection Mileposts'!$G$22),"Y",IF(AND(H985&gt;='Intersection Mileposts'!$F$23,H985&lt;='Intersection Mileposts'!$G$23),"Y",IF(AND(H985&gt;='Intersection Mileposts'!$F$24,H985&lt;='Intersection Mileposts'!$G$24),"Y",IF(AND(H985&gt;='Intersection Mileposts'!$F$25,H985&lt;='Intersection Mileposts'!$G$25),"Y",IF(AND(H985&gt;='Intersection Mileposts'!$F$26,H985&lt;='Intersection Mileposts'!$G$26),"Y",IF(AND(H985&gt;='Intersection Mileposts'!$F$27,H985&lt;='Intersection Mileposts'!$G$27),"Y",IF(AND(H985&gt;='Intersection Mileposts'!$F$28,H985&lt;='Intersection Mileposts'!$G$28),"Y",IF(AND(H985&gt;='Intersection Mileposts'!$F$29,H985&lt;='Intersection Mileposts'!$G$29),"Y", IF(AND(H985&gt;='Intersection Mileposts'!$F$30,H985&lt;='Intersection Mileposts'!$G$30),"Y",IF(AND(H985&gt;='Intersection Mileposts'!$F$31,H985&lt;='Intersection Mileposts'!$G$31),"Y",IF(AND(H985&gt;='Intersection Mileposts'!$F$32,H985&lt;='Intersection Mileposts'!$G$32),"Y",IF(AND(H985&gt;='Intersection Mileposts'!$F$33,H985&lt;='Intersection Mileposts'!$G$33),"Y",IF(AND(H985&gt;='Intersection Mileposts'!$F$34,H985&lt;='Intersection Mileposts'!$G$34),"Y",IF(AND(H985&gt;='Intersection Mileposts'!$F$35,H985&lt;='Intersection Mileposts'!$G$35),"Y",IF(AND(H985&gt;='Intersection Mileposts'!$F$36,H985&lt;='Intersection Mileposts'!$G$36),"Y",IF(AND(H985&gt;='Intersection Mileposts'!$F$37,H985&lt;='Intersection Mileposts'!$G$37),"Y",IF(AND(H985&gt;='Intersection Mileposts'!$F$38,H985&lt;='Intersection Mileposts'!$G$38),"Y",IF(AND(H985&gt;='Intersection Mileposts'!$F$39,H985&lt;='Intersection Mileposts'!$G$39),"Y","N"))))))))))))))))))))))))))))))))))))</f>
        <v/>
      </c>
    </row>
    <row r="986" spans="1:46" x14ac:dyDescent="0.35">
      <c r="A986" s="271"/>
      <c r="B986" s="269"/>
      <c r="C986" s="270"/>
      <c r="D986" s="270"/>
      <c r="E986" s="270"/>
      <c r="F986" s="270"/>
      <c r="G986" s="272"/>
      <c r="H986" s="273"/>
      <c r="I986" s="271"/>
      <c r="J986" s="268"/>
      <c r="K986" s="268"/>
      <c r="L986" s="274"/>
      <c r="M986" s="275"/>
      <c r="N986" s="276"/>
      <c r="P986" s="291" t="str">
        <f>IF(R986 = "", "", COUNT($R$4:R986))</f>
        <v/>
      </c>
      <c r="Q986" s="291" t="str">
        <f t="shared" si="121"/>
        <v/>
      </c>
      <c r="R986" s="292" t="str">
        <f t="shared" si="122"/>
        <v/>
      </c>
      <c r="S986" s="293" t="str">
        <f t="shared" si="124"/>
        <v/>
      </c>
      <c r="T986" s="294" t="str">
        <f t="shared" si="125"/>
        <v/>
      </c>
      <c r="U986" s="295" t="str">
        <f t="shared" si="126"/>
        <v/>
      </c>
      <c r="V986" s="296" t="str">
        <f t="shared" si="127"/>
        <v/>
      </c>
      <c r="W986" s="8"/>
      <c r="AR986" s="2" t="str">
        <f t="shared" si="128"/>
        <v/>
      </c>
      <c r="AS986" s="2" t="str">
        <f t="shared" si="123"/>
        <v/>
      </c>
      <c r="AT986" s="2" t="str">
        <f>IF(AR986="","",IF(AND(H986&gt;='Intersection Mileposts'!$F$5,H986&lt;='Intersection Mileposts'!$G$5),"Y",IF(AND(H986&gt;='Intersection Mileposts'!$F$6,H986&lt;='Intersection Mileposts'!$G$6),"Y",IF(AND(H986&gt;='Intersection Mileposts'!$F$7,H986&lt;='Intersection Mileposts'!$G$7),"Y",IF(AND(H986&gt;='Intersection Mileposts'!$F$8,H986&lt;='Intersection Mileposts'!$G$8),"Y",IF(AND(H986&gt;='Intersection Mileposts'!$F$9,H986&lt;='Intersection Mileposts'!$G$9),"Y",IF(AND(H986&gt;='Intersection Mileposts'!$F$10,H986&lt;='Intersection Mileposts'!$G$10),"Y",IF(AND(H986&gt;='Intersection Mileposts'!$F$11,H986&lt;='Intersection Mileposts'!$G$11),"Y",IF(AND(H986&gt;='Intersection Mileposts'!$F$12,H986&lt;='Intersection Mileposts'!$G$12),"Y",IF(AND(H986&gt;='Intersection Mileposts'!$F$13,H986&lt;='Intersection Mileposts'!$G$13),"Y",IF(AND(H986&gt;='Intersection Mileposts'!$F$14,H986&lt;='Intersection Mileposts'!$G$14),"Y",IF(AND(H986&gt;='Intersection Mileposts'!$F$15,H986&lt;='Intersection Mileposts'!$G$15),"Y",IF(AND(H986&gt;='Intersection Mileposts'!$F$16,H986&lt;='Intersection Mileposts'!$G$16),"Y",IF(AND(H986&gt;='Intersection Mileposts'!$F$17,H986&lt;='Intersection Mileposts'!$G$17),"Y",IF(AND(H986&gt;='Intersection Mileposts'!$F$18,H986&lt;='Intersection Mileposts'!$G$18),"Y",IF(AND(H986&gt;='Intersection Mileposts'!$F$19,H986&lt;='Intersection Mileposts'!$G$19),"Y",IF(AND(H986&gt;='Intersection Mileposts'!$F$20,H986&lt;='Intersection Mileposts'!$G$20),"Y",IF(AND(H986&gt;='Intersection Mileposts'!$F$21,H986&lt;='Intersection Mileposts'!$G$21),"Y",IF(AND(H986&gt;='Intersection Mileposts'!$F$22,H986&lt;='Intersection Mileposts'!$G$22),"Y",IF(AND(H986&gt;='Intersection Mileposts'!$F$23,H986&lt;='Intersection Mileposts'!$G$23),"Y",IF(AND(H986&gt;='Intersection Mileposts'!$F$24,H986&lt;='Intersection Mileposts'!$G$24),"Y",IF(AND(H986&gt;='Intersection Mileposts'!$F$25,H986&lt;='Intersection Mileposts'!$G$25),"Y",IF(AND(H986&gt;='Intersection Mileposts'!$F$26,H986&lt;='Intersection Mileposts'!$G$26),"Y",IF(AND(H986&gt;='Intersection Mileposts'!$F$27,H986&lt;='Intersection Mileposts'!$G$27),"Y",IF(AND(H986&gt;='Intersection Mileposts'!$F$28,H986&lt;='Intersection Mileposts'!$G$28),"Y",IF(AND(H986&gt;='Intersection Mileposts'!$F$29,H986&lt;='Intersection Mileposts'!$G$29),"Y", IF(AND(H986&gt;='Intersection Mileposts'!$F$30,H986&lt;='Intersection Mileposts'!$G$30),"Y",IF(AND(H986&gt;='Intersection Mileposts'!$F$31,H986&lt;='Intersection Mileposts'!$G$31),"Y",IF(AND(H986&gt;='Intersection Mileposts'!$F$32,H986&lt;='Intersection Mileposts'!$G$32),"Y",IF(AND(H986&gt;='Intersection Mileposts'!$F$33,H986&lt;='Intersection Mileposts'!$G$33),"Y",IF(AND(H986&gt;='Intersection Mileposts'!$F$34,H986&lt;='Intersection Mileposts'!$G$34),"Y",IF(AND(H986&gt;='Intersection Mileposts'!$F$35,H986&lt;='Intersection Mileposts'!$G$35),"Y",IF(AND(H986&gt;='Intersection Mileposts'!$F$36,H986&lt;='Intersection Mileposts'!$G$36),"Y",IF(AND(H986&gt;='Intersection Mileposts'!$F$37,H986&lt;='Intersection Mileposts'!$G$37),"Y",IF(AND(H986&gt;='Intersection Mileposts'!$F$38,H986&lt;='Intersection Mileposts'!$G$38),"Y",IF(AND(H986&gt;='Intersection Mileposts'!$F$39,H986&lt;='Intersection Mileposts'!$G$39),"Y","N"))))))))))))))))))))))))))))))))))))</f>
        <v/>
      </c>
    </row>
    <row r="987" spans="1:46" x14ac:dyDescent="0.35">
      <c r="A987" s="271"/>
      <c r="B987" s="269"/>
      <c r="C987" s="270"/>
      <c r="D987" s="270"/>
      <c r="E987" s="270"/>
      <c r="F987" s="270"/>
      <c r="G987" s="272"/>
      <c r="H987" s="273"/>
      <c r="I987" s="271"/>
      <c r="J987" s="268"/>
      <c r="K987" s="268"/>
      <c r="L987" s="274"/>
      <c r="M987" s="275"/>
      <c r="N987" s="276"/>
      <c r="P987" s="291" t="str">
        <f>IF(R987 = "", "", COUNT($R$4:R987))</f>
        <v/>
      </c>
      <c r="Q987" s="291" t="str">
        <f t="shared" si="121"/>
        <v/>
      </c>
      <c r="R987" s="292" t="str">
        <f t="shared" si="122"/>
        <v/>
      </c>
      <c r="S987" s="293" t="str">
        <f t="shared" si="124"/>
        <v/>
      </c>
      <c r="T987" s="294" t="str">
        <f t="shared" si="125"/>
        <v/>
      </c>
      <c r="U987" s="295" t="str">
        <f t="shared" si="126"/>
        <v/>
      </c>
      <c r="V987" s="296" t="str">
        <f t="shared" si="127"/>
        <v/>
      </c>
      <c r="W987" s="8"/>
      <c r="AR987" s="2" t="str">
        <f t="shared" si="128"/>
        <v/>
      </c>
      <c r="AS987" s="2" t="str">
        <f t="shared" si="123"/>
        <v/>
      </c>
      <c r="AT987" s="2" t="str">
        <f>IF(AR987="","",IF(AND(H987&gt;='Intersection Mileposts'!$F$5,H987&lt;='Intersection Mileposts'!$G$5),"Y",IF(AND(H987&gt;='Intersection Mileposts'!$F$6,H987&lt;='Intersection Mileposts'!$G$6),"Y",IF(AND(H987&gt;='Intersection Mileposts'!$F$7,H987&lt;='Intersection Mileposts'!$G$7),"Y",IF(AND(H987&gt;='Intersection Mileposts'!$F$8,H987&lt;='Intersection Mileposts'!$G$8),"Y",IF(AND(H987&gt;='Intersection Mileposts'!$F$9,H987&lt;='Intersection Mileposts'!$G$9),"Y",IF(AND(H987&gt;='Intersection Mileposts'!$F$10,H987&lt;='Intersection Mileposts'!$G$10),"Y",IF(AND(H987&gt;='Intersection Mileposts'!$F$11,H987&lt;='Intersection Mileposts'!$G$11),"Y",IF(AND(H987&gt;='Intersection Mileposts'!$F$12,H987&lt;='Intersection Mileposts'!$G$12),"Y",IF(AND(H987&gt;='Intersection Mileposts'!$F$13,H987&lt;='Intersection Mileposts'!$G$13),"Y",IF(AND(H987&gt;='Intersection Mileposts'!$F$14,H987&lt;='Intersection Mileposts'!$G$14),"Y",IF(AND(H987&gt;='Intersection Mileposts'!$F$15,H987&lt;='Intersection Mileposts'!$G$15),"Y",IF(AND(H987&gt;='Intersection Mileposts'!$F$16,H987&lt;='Intersection Mileposts'!$G$16),"Y",IF(AND(H987&gt;='Intersection Mileposts'!$F$17,H987&lt;='Intersection Mileposts'!$G$17),"Y",IF(AND(H987&gt;='Intersection Mileposts'!$F$18,H987&lt;='Intersection Mileposts'!$G$18),"Y",IF(AND(H987&gt;='Intersection Mileposts'!$F$19,H987&lt;='Intersection Mileposts'!$G$19),"Y",IF(AND(H987&gt;='Intersection Mileposts'!$F$20,H987&lt;='Intersection Mileposts'!$G$20),"Y",IF(AND(H987&gt;='Intersection Mileposts'!$F$21,H987&lt;='Intersection Mileposts'!$G$21),"Y",IF(AND(H987&gt;='Intersection Mileposts'!$F$22,H987&lt;='Intersection Mileposts'!$G$22),"Y",IF(AND(H987&gt;='Intersection Mileposts'!$F$23,H987&lt;='Intersection Mileposts'!$G$23),"Y",IF(AND(H987&gt;='Intersection Mileposts'!$F$24,H987&lt;='Intersection Mileposts'!$G$24),"Y",IF(AND(H987&gt;='Intersection Mileposts'!$F$25,H987&lt;='Intersection Mileposts'!$G$25),"Y",IF(AND(H987&gt;='Intersection Mileposts'!$F$26,H987&lt;='Intersection Mileposts'!$G$26),"Y",IF(AND(H987&gt;='Intersection Mileposts'!$F$27,H987&lt;='Intersection Mileposts'!$G$27),"Y",IF(AND(H987&gt;='Intersection Mileposts'!$F$28,H987&lt;='Intersection Mileposts'!$G$28),"Y",IF(AND(H987&gt;='Intersection Mileposts'!$F$29,H987&lt;='Intersection Mileposts'!$G$29),"Y", IF(AND(H987&gt;='Intersection Mileposts'!$F$30,H987&lt;='Intersection Mileposts'!$G$30),"Y",IF(AND(H987&gt;='Intersection Mileposts'!$F$31,H987&lt;='Intersection Mileposts'!$G$31),"Y",IF(AND(H987&gt;='Intersection Mileposts'!$F$32,H987&lt;='Intersection Mileposts'!$G$32),"Y",IF(AND(H987&gt;='Intersection Mileposts'!$F$33,H987&lt;='Intersection Mileposts'!$G$33),"Y",IF(AND(H987&gt;='Intersection Mileposts'!$F$34,H987&lt;='Intersection Mileposts'!$G$34),"Y",IF(AND(H987&gt;='Intersection Mileposts'!$F$35,H987&lt;='Intersection Mileposts'!$G$35),"Y",IF(AND(H987&gt;='Intersection Mileposts'!$F$36,H987&lt;='Intersection Mileposts'!$G$36),"Y",IF(AND(H987&gt;='Intersection Mileposts'!$F$37,H987&lt;='Intersection Mileposts'!$G$37),"Y",IF(AND(H987&gt;='Intersection Mileposts'!$F$38,H987&lt;='Intersection Mileposts'!$G$38),"Y",IF(AND(H987&gt;='Intersection Mileposts'!$F$39,H987&lt;='Intersection Mileposts'!$G$39),"Y","N"))))))))))))))))))))))))))))))))))))</f>
        <v/>
      </c>
    </row>
    <row r="988" spans="1:46" x14ac:dyDescent="0.35">
      <c r="A988" s="271"/>
      <c r="B988" s="269"/>
      <c r="C988" s="270"/>
      <c r="D988" s="270"/>
      <c r="E988" s="270"/>
      <c r="F988" s="270"/>
      <c r="G988" s="272"/>
      <c r="H988" s="273"/>
      <c r="I988" s="271"/>
      <c r="J988" s="268"/>
      <c r="K988" s="268"/>
      <c r="L988" s="274"/>
      <c r="M988" s="275"/>
      <c r="N988" s="276"/>
      <c r="P988" s="291" t="str">
        <f>IF(R988 = "", "", COUNT($R$4:R988))</f>
        <v/>
      </c>
      <c r="Q988" s="291" t="str">
        <f t="shared" si="121"/>
        <v/>
      </c>
      <c r="R988" s="292" t="str">
        <f t="shared" si="122"/>
        <v/>
      </c>
      <c r="S988" s="293" t="str">
        <f t="shared" si="124"/>
        <v/>
      </c>
      <c r="T988" s="294" t="str">
        <f t="shared" si="125"/>
        <v/>
      </c>
      <c r="U988" s="295" t="str">
        <f t="shared" si="126"/>
        <v/>
      </c>
      <c r="V988" s="296" t="str">
        <f t="shared" si="127"/>
        <v/>
      </c>
      <c r="W988" s="8"/>
      <c r="AR988" s="2" t="str">
        <f t="shared" si="128"/>
        <v/>
      </c>
      <c r="AS988" s="2" t="str">
        <f t="shared" si="123"/>
        <v/>
      </c>
      <c r="AT988" s="2" t="str">
        <f>IF(AR988="","",IF(AND(H988&gt;='Intersection Mileposts'!$F$5,H988&lt;='Intersection Mileposts'!$G$5),"Y",IF(AND(H988&gt;='Intersection Mileposts'!$F$6,H988&lt;='Intersection Mileposts'!$G$6),"Y",IF(AND(H988&gt;='Intersection Mileposts'!$F$7,H988&lt;='Intersection Mileposts'!$G$7),"Y",IF(AND(H988&gt;='Intersection Mileposts'!$F$8,H988&lt;='Intersection Mileposts'!$G$8),"Y",IF(AND(H988&gt;='Intersection Mileposts'!$F$9,H988&lt;='Intersection Mileposts'!$G$9),"Y",IF(AND(H988&gt;='Intersection Mileposts'!$F$10,H988&lt;='Intersection Mileposts'!$G$10),"Y",IF(AND(H988&gt;='Intersection Mileposts'!$F$11,H988&lt;='Intersection Mileposts'!$G$11),"Y",IF(AND(H988&gt;='Intersection Mileposts'!$F$12,H988&lt;='Intersection Mileposts'!$G$12),"Y",IF(AND(H988&gt;='Intersection Mileposts'!$F$13,H988&lt;='Intersection Mileposts'!$G$13),"Y",IF(AND(H988&gt;='Intersection Mileposts'!$F$14,H988&lt;='Intersection Mileposts'!$G$14),"Y",IF(AND(H988&gt;='Intersection Mileposts'!$F$15,H988&lt;='Intersection Mileposts'!$G$15),"Y",IF(AND(H988&gt;='Intersection Mileposts'!$F$16,H988&lt;='Intersection Mileposts'!$G$16),"Y",IF(AND(H988&gt;='Intersection Mileposts'!$F$17,H988&lt;='Intersection Mileposts'!$G$17),"Y",IF(AND(H988&gt;='Intersection Mileposts'!$F$18,H988&lt;='Intersection Mileposts'!$G$18),"Y",IF(AND(H988&gt;='Intersection Mileposts'!$F$19,H988&lt;='Intersection Mileposts'!$G$19),"Y",IF(AND(H988&gt;='Intersection Mileposts'!$F$20,H988&lt;='Intersection Mileposts'!$G$20),"Y",IF(AND(H988&gt;='Intersection Mileposts'!$F$21,H988&lt;='Intersection Mileposts'!$G$21),"Y",IF(AND(H988&gt;='Intersection Mileposts'!$F$22,H988&lt;='Intersection Mileposts'!$G$22),"Y",IF(AND(H988&gt;='Intersection Mileposts'!$F$23,H988&lt;='Intersection Mileposts'!$G$23),"Y",IF(AND(H988&gt;='Intersection Mileposts'!$F$24,H988&lt;='Intersection Mileposts'!$G$24),"Y",IF(AND(H988&gt;='Intersection Mileposts'!$F$25,H988&lt;='Intersection Mileposts'!$G$25),"Y",IF(AND(H988&gt;='Intersection Mileposts'!$F$26,H988&lt;='Intersection Mileposts'!$G$26),"Y",IF(AND(H988&gt;='Intersection Mileposts'!$F$27,H988&lt;='Intersection Mileposts'!$G$27),"Y",IF(AND(H988&gt;='Intersection Mileposts'!$F$28,H988&lt;='Intersection Mileposts'!$G$28),"Y",IF(AND(H988&gt;='Intersection Mileposts'!$F$29,H988&lt;='Intersection Mileposts'!$G$29),"Y", IF(AND(H988&gt;='Intersection Mileposts'!$F$30,H988&lt;='Intersection Mileposts'!$G$30),"Y",IF(AND(H988&gt;='Intersection Mileposts'!$F$31,H988&lt;='Intersection Mileposts'!$G$31),"Y",IF(AND(H988&gt;='Intersection Mileposts'!$F$32,H988&lt;='Intersection Mileposts'!$G$32),"Y",IF(AND(H988&gt;='Intersection Mileposts'!$F$33,H988&lt;='Intersection Mileposts'!$G$33),"Y",IF(AND(H988&gt;='Intersection Mileposts'!$F$34,H988&lt;='Intersection Mileposts'!$G$34),"Y",IF(AND(H988&gt;='Intersection Mileposts'!$F$35,H988&lt;='Intersection Mileposts'!$G$35),"Y",IF(AND(H988&gt;='Intersection Mileposts'!$F$36,H988&lt;='Intersection Mileposts'!$G$36),"Y",IF(AND(H988&gt;='Intersection Mileposts'!$F$37,H988&lt;='Intersection Mileposts'!$G$37),"Y",IF(AND(H988&gt;='Intersection Mileposts'!$F$38,H988&lt;='Intersection Mileposts'!$G$38),"Y",IF(AND(H988&gt;='Intersection Mileposts'!$F$39,H988&lt;='Intersection Mileposts'!$G$39),"Y","N"))))))))))))))))))))))))))))))))))))</f>
        <v/>
      </c>
    </row>
    <row r="989" spans="1:46" x14ac:dyDescent="0.35">
      <c r="A989" s="271"/>
      <c r="B989" s="269"/>
      <c r="C989" s="270"/>
      <c r="D989" s="270"/>
      <c r="E989" s="270"/>
      <c r="F989" s="270"/>
      <c r="G989" s="272"/>
      <c r="H989" s="273"/>
      <c r="I989" s="271"/>
      <c r="J989" s="268"/>
      <c r="K989" s="268"/>
      <c r="L989" s="274"/>
      <c r="M989" s="275"/>
      <c r="N989" s="276"/>
      <c r="P989" s="291" t="str">
        <f>IF(R989 = "", "", COUNT($R$4:R989))</f>
        <v/>
      </c>
      <c r="Q989" s="291" t="str">
        <f t="shared" si="121"/>
        <v/>
      </c>
      <c r="R989" s="292" t="str">
        <f t="shared" si="122"/>
        <v/>
      </c>
      <c r="S989" s="293" t="str">
        <f t="shared" si="124"/>
        <v/>
      </c>
      <c r="T989" s="294" t="str">
        <f t="shared" si="125"/>
        <v/>
      </c>
      <c r="U989" s="295" t="str">
        <f t="shared" si="126"/>
        <v/>
      </c>
      <c r="V989" s="296" t="str">
        <f t="shared" si="127"/>
        <v/>
      </c>
      <c r="W989" s="8"/>
      <c r="AR989" s="2" t="str">
        <f t="shared" si="128"/>
        <v/>
      </c>
      <c r="AS989" s="2" t="str">
        <f t="shared" si="123"/>
        <v/>
      </c>
      <c r="AT989" s="2" t="str">
        <f>IF(AR989="","",IF(AND(H989&gt;='Intersection Mileposts'!$F$5,H989&lt;='Intersection Mileposts'!$G$5),"Y",IF(AND(H989&gt;='Intersection Mileposts'!$F$6,H989&lt;='Intersection Mileposts'!$G$6),"Y",IF(AND(H989&gt;='Intersection Mileposts'!$F$7,H989&lt;='Intersection Mileposts'!$G$7),"Y",IF(AND(H989&gt;='Intersection Mileposts'!$F$8,H989&lt;='Intersection Mileposts'!$G$8),"Y",IF(AND(H989&gt;='Intersection Mileposts'!$F$9,H989&lt;='Intersection Mileposts'!$G$9),"Y",IF(AND(H989&gt;='Intersection Mileposts'!$F$10,H989&lt;='Intersection Mileposts'!$G$10),"Y",IF(AND(H989&gt;='Intersection Mileposts'!$F$11,H989&lt;='Intersection Mileposts'!$G$11),"Y",IF(AND(H989&gt;='Intersection Mileposts'!$F$12,H989&lt;='Intersection Mileposts'!$G$12),"Y",IF(AND(H989&gt;='Intersection Mileposts'!$F$13,H989&lt;='Intersection Mileposts'!$G$13),"Y",IF(AND(H989&gt;='Intersection Mileposts'!$F$14,H989&lt;='Intersection Mileposts'!$G$14),"Y",IF(AND(H989&gt;='Intersection Mileposts'!$F$15,H989&lt;='Intersection Mileposts'!$G$15),"Y",IF(AND(H989&gt;='Intersection Mileposts'!$F$16,H989&lt;='Intersection Mileposts'!$G$16),"Y",IF(AND(H989&gt;='Intersection Mileposts'!$F$17,H989&lt;='Intersection Mileposts'!$G$17),"Y",IF(AND(H989&gt;='Intersection Mileposts'!$F$18,H989&lt;='Intersection Mileposts'!$G$18),"Y",IF(AND(H989&gt;='Intersection Mileposts'!$F$19,H989&lt;='Intersection Mileposts'!$G$19),"Y",IF(AND(H989&gt;='Intersection Mileposts'!$F$20,H989&lt;='Intersection Mileposts'!$G$20),"Y",IF(AND(H989&gt;='Intersection Mileposts'!$F$21,H989&lt;='Intersection Mileposts'!$G$21),"Y",IF(AND(H989&gt;='Intersection Mileposts'!$F$22,H989&lt;='Intersection Mileposts'!$G$22),"Y",IF(AND(H989&gt;='Intersection Mileposts'!$F$23,H989&lt;='Intersection Mileposts'!$G$23),"Y",IF(AND(H989&gt;='Intersection Mileposts'!$F$24,H989&lt;='Intersection Mileposts'!$G$24),"Y",IF(AND(H989&gt;='Intersection Mileposts'!$F$25,H989&lt;='Intersection Mileposts'!$G$25),"Y",IF(AND(H989&gt;='Intersection Mileposts'!$F$26,H989&lt;='Intersection Mileposts'!$G$26),"Y",IF(AND(H989&gt;='Intersection Mileposts'!$F$27,H989&lt;='Intersection Mileposts'!$G$27),"Y",IF(AND(H989&gt;='Intersection Mileposts'!$F$28,H989&lt;='Intersection Mileposts'!$G$28),"Y",IF(AND(H989&gt;='Intersection Mileposts'!$F$29,H989&lt;='Intersection Mileposts'!$G$29),"Y", IF(AND(H989&gt;='Intersection Mileposts'!$F$30,H989&lt;='Intersection Mileposts'!$G$30),"Y",IF(AND(H989&gt;='Intersection Mileposts'!$F$31,H989&lt;='Intersection Mileposts'!$G$31),"Y",IF(AND(H989&gt;='Intersection Mileposts'!$F$32,H989&lt;='Intersection Mileposts'!$G$32),"Y",IF(AND(H989&gt;='Intersection Mileposts'!$F$33,H989&lt;='Intersection Mileposts'!$G$33),"Y",IF(AND(H989&gt;='Intersection Mileposts'!$F$34,H989&lt;='Intersection Mileposts'!$G$34),"Y",IF(AND(H989&gt;='Intersection Mileposts'!$F$35,H989&lt;='Intersection Mileposts'!$G$35),"Y",IF(AND(H989&gt;='Intersection Mileposts'!$F$36,H989&lt;='Intersection Mileposts'!$G$36),"Y",IF(AND(H989&gt;='Intersection Mileposts'!$F$37,H989&lt;='Intersection Mileposts'!$G$37),"Y",IF(AND(H989&gt;='Intersection Mileposts'!$F$38,H989&lt;='Intersection Mileposts'!$G$38),"Y",IF(AND(H989&gt;='Intersection Mileposts'!$F$39,H989&lt;='Intersection Mileposts'!$G$39),"Y","N"))))))))))))))))))))))))))))))))))))</f>
        <v/>
      </c>
    </row>
    <row r="990" spans="1:46" x14ac:dyDescent="0.35">
      <c r="A990" s="271"/>
      <c r="B990" s="269"/>
      <c r="C990" s="270"/>
      <c r="D990" s="270"/>
      <c r="E990" s="270"/>
      <c r="F990" s="270"/>
      <c r="G990" s="272"/>
      <c r="H990" s="273"/>
      <c r="I990" s="271"/>
      <c r="J990" s="268"/>
      <c r="K990" s="268"/>
      <c r="L990" s="274"/>
      <c r="M990" s="275"/>
      <c r="N990" s="276"/>
      <c r="P990" s="291" t="str">
        <f>IF(R990 = "", "", COUNT($R$4:R990))</f>
        <v/>
      </c>
      <c r="Q990" s="291" t="str">
        <f t="shared" si="121"/>
        <v/>
      </c>
      <c r="R990" s="292" t="str">
        <f t="shared" si="122"/>
        <v/>
      </c>
      <c r="S990" s="293" t="str">
        <f t="shared" si="124"/>
        <v/>
      </c>
      <c r="T990" s="294" t="str">
        <f t="shared" si="125"/>
        <v/>
      </c>
      <c r="U990" s="295" t="str">
        <f t="shared" si="126"/>
        <v/>
      </c>
      <c r="V990" s="296" t="str">
        <f t="shared" si="127"/>
        <v/>
      </c>
      <c r="W990" s="8"/>
      <c r="AR990" s="2" t="str">
        <f t="shared" si="128"/>
        <v/>
      </c>
      <c r="AS990" s="2" t="str">
        <f t="shared" si="123"/>
        <v/>
      </c>
      <c r="AT990" s="2" t="str">
        <f>IF(AR990="","",IF(AND(H990&gt;='Intersection Mileposts'!$F$5,H990&lt;='Intersection Mileposts'!$G$5),"Y",IF(AND(H990&gt;='Intersection Mileposts'!$F$6,H990&lt;='Intersection Mileposts'!$G$6),"Y",IF(AND(H990&gt;='Intersection Mileposts'!$F$7,H990&lt;='Intersection Mileposts'!$G$7),"Y",IF(AND(H990&gt;='Intersection Mileposts'!$F$8,H990&lt;='Intersection Mileposts'!$G$8),"Y",IF(AND(H990&gt;='Intersection Mileposts'!$F$9,H990&lt;='Intersection Mileposts'!$G$9),"Y",IF(AND(H990&gt;='Intersection Mileposts'!$F$10,H990&lt;='Intersection Mileposts'!$G$10),"Y",IF(AND(H990&gt;='Intersection Mileposts'!$F$11,H990&lt;='Intersection Mileposts'!$G$11),"Y",IF(AND(H990&gt;='Intersection Mileposts'!$F$12,H990&lt;='Intersection Mileposts'!$G$12),"Y",IF(AND(H990&gt;='Intersection Mileposts'!$F$13,H990&lt;='Intersection Mileposts'!$G$13),"Y",IF(AND(H990&gt;='Intersection Mileposts'!$F$14,H990&lt;='Intersection Mileposts'!$G$14),"Y",IF(AND(H990&gt;='Intersection Mileposts'!$F$15,H990&lt;='Intersection Mileposts'!$G$15),"Y",IF(AND(H990&gt;='Intersection Mileposts'!$F$16,H990&lt;='Intersection Mileposts'!$G$16),"Y",IF(AND(H990&gt;='Intersection Mileposts'!$F$17,H990&lt;='Intersection Mileposts'!$G$17),"Y",IF(AND(H990&gt;='Intersection Mileposts'!$F$18,H990&lt;='Intersection Mileposts'!$G$18),"Y",IF(AND(H990&gt;='Intersection Mileposts'!$F$19,H990&lt;='Intersection Mileposts'!$G$19),"Y",IF(AND(H990&gt;='Intersection Mileposts'!$F$20,H990&lt;='Intersection Mileposts'!$G$20),"Y",IF(AND(H990&gt;='Intersection Mileposts'!$F$21,H990&lt;='Intersection Mileposts'!$G$21),"Y",IF(AND(H990&gt;='Intersection Mileposts'!$F$22,H990&lt;='Intersection Mileposts'!$G$22),"Y",IF(AND(H990&gt;='Intersection Mileposts'!$F$23,H990&lt;='Intersection Mileposts'!$G$23),"Y",IF(AND(H990&gt;='Intersection Mileposts'!$F$24,H990&lt;='Intersection Mileposts'!$G$24),"Y",IF(AND(H990&gt;='Intersection Mileposts'!$F$25,H990&lt;='Intersection Mileposts'!$G$25),"Y",IF(AND(H990&gt;='Intersection Mileposts'!$F$26,H990&lt;='Intersection Mileposts'!$G$26),"Y",IF(AND(H990&gt;='Intersection Mileposts'!$F$27,H990&lt;='Intersection Mileposts'!$G$27),"Y",IF(AND(H990&gt;='Intersection Mileposts'!$F$28,H990&lt;='Intersection Mileposts'!$G$28),"Y",IF(AND(H990&gt;='Intersection Mileposts'!$F$29,H990&lt;='Intersection Mileposts'!$G$29),"Y", IF(AND(H990&gt;='Intersection Mileposts'!$F$30,H990&lt;='Intersection Mileposts'!$G$30),"Y",IF(AND(H990&gt;='Intersection Mileposts'!$F$31,H990&lt;='Intersection Mileposts'!$G$31),"Y",IF(AND(H990&gt;='Intersection Mileposts'!$F$32,H990&lt;='Intersection Mileposts'!$G$32),"Y",IF(AND(H990&gt;='Intersection Mileposts'!$F$33,H990&lt;='Intersection Mileposts'!$G$33),"Y",IF(AND(H990&gt;='Intersection Mileposts'!$F$34,H990&lt;='Intersection Mileposts'!$G$34),"Y",IF(AND(H990&gt;='Intersection Mileposts'!$F$35,H990&lt;='Intersection Mileposts'!$G$35),"Y",IF(AND(H990&gt;='Intersection Mileposts'!$F$36,H990&lt;='Intersection Mileposts'!$G$36),"Y",IF(AND(H990&gt;='Intersection Mileposts'!$F$37,H990&lt;='Intersection Mileposts'!$G$37),"Y",IF(AND(H990&gt;='Intersection Mileposts'!$F$38,H990&lt;='Intersection Mileposts'!$G$38),"Y",IF(AND(H990&gt;='Intersection Mileposts'!$F$39,H990&lt;='Intersection Mileposts'!$G$39),"Y","N"))))))))))))))))))))))))))))))))))))</f>
        <v/>
      </c>
    </row>
    <row r="991" spans="1:46" x14ac:dyDescent="0.35">
      <c r="A991" s="271"/>
      <c r="B991" s="269"/>
      <c r="C991" s="270"/>
      <c r="D991" s="270"/>
      <c r="E991" s="270"/>
      <c r="F991" s="270"/>
      <c r="G991" s="272"/>
      <c r="H991" s="273"/>
      <c r="I991" s="271"/>
      <c r="J991" s="268"/>
      <c r="K991" s="268"/>
      <c r="L991" s="274"/>
      <c r="M991" s="275"/>
      <c r="N991" s="276"/>
      <c r="P991" s="291" t="str">
        <f>IF(R991 = "", "", COUNT($R$4:R991))</f>
        <v/>
      </c>
      <c r="Q991" s="291" t="str">
        <f t="shared" si="121"/>
        <v/>
      </c>
      <c r="R991" s="292" t="str">
        <f t="shared" si="122"/>
        <v/>
      </c>
      <c r="S991" s="293" t="str">
        <f t="shared" si="124"/>
        <v/>
      </c>
      <c r="T991" s="294" t="str">
        <f t="shared" si="125"/>
        <v/>
      </c>
      <c r="U991" s="295" t="str">
        <f t="shared" si="126"/>
        <v/>
      </c>
      <c r="V991" s="296" t="str">
        <f t="shared" si="127"/>
        <v/>
      </c>
      <c r="W991" s="8"/>
      <c r="AR991" s="2" t="str">
        <f t="shared" si="128"/>
        <v/>
      </c>
      <c r="AS991" s="2" t="str">
        <f t="shared" si="123"/>
        <v/>
      </c>
      <c r="AT991" s="2" t="str">
        <f>IF(AR991="","",IF(AND(H991&gt;='Intersection Mileposts'!$F$5,H991&lt;='Intersection Mileposts'!$G$5),"Y",IF(AND(H991&gt;='Intersection Mileposts'!$F$6,H991&lt;='Intersection Mileposts'!$G$6),"Y",IF(AND(H991&gt;='Intersection Mileposts'!$F$7,H991&lt;='Intersection Mileposts'!$G$7),"Y",IF(AND(H991&gt;='Intersection Mileposts'!$F$8,H991&lt;='Intersection Mileposts'!$G$8),"Y",IF(AND(H991&gt;='Intersection Mileposts'!$F$9,H991&lt;='Intersection Mileposts'!$G$9),"Y",IF(AND(H991&gt;='Intersection Mileposts'!$F$10,H991&lt;='Intersection Mileposts'!$G$10),"Y",IF(AND(H991&gt;='Intersection Mileposts'!$F$11,H991&lt;='Intersection Mileposts'!$G$11),"Y",IF(AND(H991&gt;='Intersection Mileposts'!$F$12,H991&lt;='Intersection Mileposts'!$G$12),"Y",IF(AND(H991&gt;='Intersection Mileposts'!$F$13,H991&lt;='Intersection Mileposts'!$G$13),"Y",IF(AND(H991&gt;='Intersection Mileposts'!$F$14,H991&lt;='Intersection Mileposts'!$G$14),"Y",IF(AND(H991&gt;='Intersection Mileposts'!$F$15,H991&lt;='Intersection Mileposts'!$G$15),"Y",IF(AND(H991&gt;='Intersection Mileposts'!$F$16,H991&lt;='Intersection Mileposts'!$G$16),"Y",IF(AND(H991&gt;='Intersection Mileposts'!$F$17,H991&lt;='Intersection Mileposts'!$G$17),"Y",IF(AND(H991&gt;='Intersection Mileposts'!$F$18,H991&lt;='Intersection Mileposts'!$G$18),"Y",IF(AND(H991&gt;='Intersection Mileposts'!$F$19,H991&lt;='Intersection Mileposts'!$G$19),"Y",IF(AND(H991&gt;='Intersection Mileposts'!$F$20,H991&lt;='Intersection Mileposts'!$G$20),"Y",IF(AND(H991&gt;='Intersection Mileposts'!$F$21,H991&lt;='Intersection Mileposts'!$G$21),"Y",IF(AND(H991&gt;='Intersection Mileposts'!$F$22,H991&lt;='Intersection Mileposts'!$G$22),"Y",IF(AND(H991&gt;='Intersection Mileposts'!$F$23,H991&lt;='Intersection Mileposts'!$G$23),"Y",IF(AND(H991&gt;='Intersection Mileposts'!$F$24,H991&lt;='Intersection Mileposts'!$G$24),"Y",IF(AND(H991&gt;='Intersection Mileposts'!$F$25,H991&lt;='Intersection Mileposts'!$G$25),"Y",IF(AND(H991&gt;='Intersection Mileposts'!$F$26,H991&lt;='Intersection Mileposts'!$G$26),"Y",IF(AND(H991&gt;='Intersection Mileposts'!$F$27,H991&lt;='Intersection Mileposts'!$G$27),"Y",IF(AND(H991&gt;='Intersection Mileposts'!$F$28,H991&lt;='Intersection Mileposts'!$G$28),"Y",IF(AND(H991&gt;='Intersection Mileposts'!$F$29,H991&lt;='Intersection Mileposts'!$G$29),"Y", IF(AND(H991&gt;='Intersection Mileposts'!$F$30,H991&lt;='Intersection Mileposts'!$G$30),"Y",IF(AND(H991&gt;='Intersection Mileposts'!$F$31,H991&lt;='Intersection Mileposts'!$G$31),"Y",IF(AND(H991&gt;='Intersection Mileposts'!$F$32,H991&lt;='Intersection Mileposts'!$G$32),"Y",IF(AND(H991&gt;='Intersection Mileposts'!$F$33,H991&lt;='Intersection Mileposts'!$G$33),"Y",IF(AND(H991&gt;='Intersection Mileposts'!$F$34,H991&lt;='Intersection Mileposts'!$G$34),"Y",IF(AND(H991&gt;='Intersection Mileposts'!$F$35,H991&lt;='Intersection Mileposts'!$G$35),"Y",IF(AND(H991&gt;='Intersection Mileposts'!$F$36,H991&lt;='Intersection Mileposts'!$G$36),"Y",IF(AND(H991&gt;='Intersection Mileposts'!$F$37,H991&lt;='Intersection Mileposts'!$G$37),"Y",IF(AND(H991&gt;='Intersection Mileposts'!$F$38,H991&lt;='Intersection Mileposts'!$G$38),"Y",IF(AND(H991&gt;='Intersection Mileposts'!$F$39,H991&lt;='Intersection Mileposts'!$G$39),"Y","N"))))))))))))))))))))))))))))))))))))</f>
        <v/>
      </c>
    </row>
    <row r="992" spans="1:46" x14ac:dyDescent="0.35">
      <c r="A992" s="271"/>
      <c r="B992" s="269"/>
      <c r="C992" s="270"/>
      <c r="D992" s="270"/>
      <c r="E992" s="270"/>
      <c r="F992" s="270"/>
      <c r="G992" s="272"/>
      <c r="H992" s="273"/>
      <c r="I992" s="271"/>
      <c r="J992" s="268"/>
      <c r="K992" s="268"/>
      <c r="L992" s="274"/>
      <c r="M992" s="275"/>
      <c r="N992" s="276"/>
      <c r="P992" s="291" t="str">
        <f>IF(R992 = "", "", COUNT($R$4:R992))</f>
        <v/>
      </c>
      <c r="Q992" s="291" t="str">
        <f t="shared" si="121"/>
        <v/>
      </c>
      <c r="R992" s="292" t="str">
        <f t="shared" si="122"/>
        <v/>
      </c>
      <c r="S992" s="293" t="str">
        <f t="shared" si="124"/>
        <v/>
      </c>
      <c r="T992" s="294" t="str">
        <f t="shared" si="125"/>
        <v/>
      </c>
      <c r="U992" s="295" t="str">
        <f t="shared" si="126"/>
        <v/>
      </c>
      <c r="V992" s="296" t="str">
        <f t="shared" si="127"/>
        <v/>
      </c>
      <c r="W992" s="8"/>
      <c r="AR992" s="2" t="str">
        <f t="shared" si="128"/>
        <v/>
      </c>
      <c r="AS992" s="2" t="str">
        <f t="shared" si="123"/>
        <v/>
      </c>
      <c r="AT992" s="2" t="str">
        <f>IF(AR992="","",IF(AND(H992&gt;='Intersection Mileposts'!$F$5,H992&lt;='Intersection Mileposts'!$G$5),"Y",IF(AND(H992&gt;='Intersection Mileposts'!$F$6,H992&lt;='Intersection Mileposts'!$G$6),"Y",IF(AND(H992&gt;='Intersection Mileposts'!$F$7,H992&lt;='Intersection Mileposts'!$G$7),"Y",IF(AND(H992&gt;='Intersection Mileposts'!$F$8,H992&lt;='Intersection Mileposts'!$G$8),"Y",IF(AND(H992&gt;='Intersection Mileposts'!$F$9,H992&lt;='Intersection Mileposts'!$G$9),"Y",IF(AND(H992&gt;='Intersection Mileposts'!$F$10,H992&lt;='Intersection Mileposts'!$G$10),"Y",IF(AND(H992&gt;='Intersection Mileposts'!$F$11,H992&lt;='Intersection Mileposts'!$G$11),"Y",IF(AND(H992&gt;='Intersection Mileposts'!$F$12,H992&lt;='Intersection Mileposts'!$G$12),"Y",IF(AND(H992&gt;='Intersection Mileposts'!$F$13,H992&lt;='Intersection Mileposts'!$G$13),"Y",IF(AND(H992&gt;='Intersection Mileposts'!$F$14,H992&lt;='Intersection Mileposts'!$G$14),"Y",IF(AND(H992&gt;='Intersection Mileposts'!$F$15,H992&lt;='Intersection Mileposts'!$G$15),"Y",IF(AND(H992&gt;='Intersection Mileposts'!$F$16,H992&lt;='Intersection Mileposts'!$G$16),"Y",IF(AND(H992&gt;='Intersection Mileposts'!$F$17,H992&lt;='Intersection Mileposts'!$G$17),"Y",IF(AND(H992&gt;='Intersection Mileposts'!$F$18,H992&lt;='Intersection Mileposts'!$G$18),"Y",IF(AND(H992&gt;='Intersection Mileposts'!$F$19,H992&lt;='Intersection Mileposts'!$G$19),"Y",IF(AND(H992&gt;='Intersection Mileposts'!$F$20,H992&lt;='Intersection Mileposts'!$G$20),"Y",IF(AND(H992&gt;='Intersection Mileposts'!$F$21,H992&lt;='Intersection Mileposts'!$G$21),"Y",IF(AND(H992&gt;='Intersection Mileposts'!$F$22,H992&lt;='Intersection Mileposts'!$G$22),"Y",IF(AND(H992&gt;='Intersection Mileposts'!$F$23,H992&lt;='Intersection Mileposts'!$G$23),"Y",IF(AND(H992&gt;='Intersection Mileposts'!$F$24,H992&lt;='Intersection Mileposts'!$G$24),"Y",IF(AND(H992&gt;='Intersection Mileposts'!$F$25,H992&lt;='Intersection Mileposts'!$G$25),"Y",IF(AND(H992&gt;='Intersection Mileposts'!$F$26,H992&lt;='Intersection Mileposts'!$G$26),"Y",IF(AND(H992&gt;='Intersection Mileposts'!$F$27,H992&lt;='Intersection Mileposts'!$G$27),"Y",IF(AND(H992&gt;='Intersection Mileposts'!$F$28,H992&lt;='Intersection Mileposts'!$G$28),"Y",IF(AND(H992&gt;='Intersection Mileposts'!$F$29,H992&lt;='Intersection Mileposts'!$G$29),"Y", IF(AND(H992&gt;='Intersection Mileposts'!$F$30,H992&lt;='Intersection Mileposts'!$G$30),"Y",IF(AND(H992&gt;='Intersection Mileposts'!$F$31,H992&lt;='Intersection Mileposts'!$G$31),"Y",IF(AND(H992&gt;='Intersection Mileposts'!$F$32,H992&lt;='Intersection Mileposts'!$G$32),"Y",IF(AND(H992&gt;='Intersection Mileposts'!$F$33,H992&lt;='Intersection Mileposts'!$G$33),"Y",IF(AND(H992&gt;='Intersection Mileposts'!$F$34,H992&lt;='Intersection Mileposts'!$G$34),"Y",IF(AND(H992&gt;='Intersection Mileposts'!$F$35,H992&lt;='Intersection Mileposts'!$G$35),"Y",IF(AND(H992&gt;='Intersection Mileposts'!$F$36,H992&lt;='Intersection Mileposts'!$G$36),"Y",IF(AND(H992&gt;='Intersection Mileposts'!$F$37,H992&lt;='Intersection Mileposts'!$G$37),"Y",IF(AND(H992&gt;='Intersection Mileposts'!$F$38,H992&lt;='Intersection Mileposts'!$G$38),"Y",IF(AND(H992&gt;='Intersection Mileposts'!$F$39,H992&lt;='Intersection Mileposts'!$G$39),"Y","N"))))))))))))))))))))))))))))))))))))</f>
        <v/>
      </c>
    </row>
    <row r="993" spans="1:46" x14ac:dyDescent="0.35">
      <c r="A993" s="271"/>
      <c r="B993" s="269"/>
      <c r="C993" s="270"/>
      <c r="D993" s="270"/>
      <c r="E993" s="270"/>
      <c r="F993" s="270"/>
      <c r="G993" s="272"/>
      <c r="H993" s="273"/>
      <c r="I993" s="271"/>
      <c r="J993" s="268"/>
      <c r="K993" s="268"/>
      <c r="L993" s="274"/>
      <c r="M993" s="275"/>
      <c r="N993" s="276"/>
      <c r="P993" s="291" t="str">
        <f>IF(R993 = "", "", COUNT($R$4:R993))</f>
        <v/>
      </c>
      <c r="Q993" s="291" t="str">
        <f t="shared" si="121"/>
        <v/>
      </c>
      <c r="R993" s="292" t="str">
        <f t="shared" si="122"/>
        <v/>
      </c>
      <c r="S993" s="293" t="str">
        <f t="shared" si="124"/>
        <v/>
      </c>
      <c r="T993" s="294" t="str">
        <f t="shared" si="125"/>
        <v/>
      </c>
      <c r="U993" s="295" t="str">
        <f t="shared" si="126"/>
        <v/>
      </c>
      <c r="V993" s="296" t="str">
        <f t="shared" si="127"/>
        <v/>
      </c>
      <c r="W993" s="8"/>
      <c r="AR993" s="2" t="str">
        <f t="shared" si="128"/>
        <v/>
      </c>
      <c r="AS993" s="2" t="str">
        <f t="shared" si="123"/>
        <v/>
      </c>
      <c r="AT993" s="2" t="str">
        <f>IF(AR993="","",IF(AND(H993&gt;='Intersection Mileposts'!$F$5,H993&lt;='Intersection Mileposts'!$G$5),"Y",IF(AND(H993&gt;='Intersection Mileposts'!$F$6,H993&lt;='Intersection Mileposts'!$G$6),"Y",IF(AND(H993&gt;='Intersection Mileposts'!$F$7,H993&lt;='Intersection Mileposts'!$G$7),"Y",IF(AND(H993&gt;='Intersection Mileposts'!$F$8,H993&lt;='Intersection Mileposts'!$G$8),"Y",IF(AND(H993&gt;='Intersection Mileposts'!$F$9,H993&lt;='Intersection Mileposts'!$G$9),"Y",IF(AND(H993&gt;='Intersection Mileposts'!$F$10,H993&lt;='Intersection Mileposts'!$G$10),"Y",IF(AND(H993&gt;='Intersection Mileposts'!$F$11,H993&lt;='Intersection Mileposts'!$G$11),"Y",IF(AND(H993&gt;='Intersection Mileposts'!$F$12,H993&lt;='Intersection Mileposts'!$G$12),"Y",IF(AND(H993&gt;='Intersection Mileposts'!$F$13,H993&lt;='Intersection Mileposts'!$G$13),"Y",IF(AND(H993&gt;='Intersection Mileposts'!$F$14,H993&lt;='Intersection Mileposts'!$G$14),"Y",IF(AND(H993&gt;='Intersection Mileposts'!$F$15,H993&lt;='Intersection Mileposts'!$G$15),"Y",IF(AND(H993&gt;='Intersection Mileposts'!$F$16,H993&lt;='Intersection Mileposts'!$G$16),"Y",IF(AND(H993&gt;='Intersection Mileposts'!$F$17,H993&lt;='Intersection Mileposts'!$G$17),"Y",IF(AND(H993&gt;='Intersection Mileposts'!$F$18,H993&lt;='Intersection Mileposts'!$G$18),"Y",IF(AND(H993&gt;='Intersection Mileposts'!$F$19,H993&lt;='Intersection Mileposts'!$G$19),"Y",IF(AND(H993&gt;='Intersection Mileposts'!$F$20,H993&lt;='Intersection Mileposts'!$G$20),"Y",IF(AND(H993&gt;='Intersection Mileposts'!$F$21,H993&lt;='Intersection Mileposts'!$G$21),"Y",IF(AND(H993&gt;='Intersection Mileposts'!$F$22,H993&lt;='Intersection Mileposts'!$G$22),"Y",IF(AND(H993&gt;='Intersection Mileposts'!$F$23,H993&lt;='Intersection Mileposts'!$G$23),"Y",IF(AND(H993&gt;='Intersection Mileposts'!$F$24,H993&lt;='Intersection Mileposts'!$G$24),"Y",IF(AND(H993&gt;='Intersection Mileposts'!$F$25,H993&lt;='Intersection Mileposts'!$G$25),"Y",IF(AND(H993&gt;='Intersection Mileposts'!$F$26,H993&lt;='Intersection Mileposts'!$G$26),"Y",IF(AND(H993&gt;='Intersection Mileposts'!$F$27,H993&lt;='Intersection Mileposts'!$G$27),"Y",IF(AND(H993&gt;='Intersection Mileposts'!$F$28,H993&lt;='Intersection Mileposts'!$G$28),"Y",IF(AND(H993&gt;='Intersection Mileposts'!$F$29,H993&lt;='Intersection Mileposts'!$G$29),"Y", IF(AND(H993&gt;='Intersection Mileposts'!$F$30,H993&lt;='Intersection Mileposts'!$G$30),"Y",IF(AND(H993&gt;='Intersection Mileposts'!$F$31,H993&lt;='Intersection Mileposts'!$G$31),"Y",IF(AND(H993&gt;='Intersection Mileposts'!$F$32,H993&lt;='Intersection Mileposts'!$G$32),"Y",IF(AND(H993&gt;='Intersection Mileposts'!$F$33,H993&lt;='Intersection Mileposts'!$G$33),"Y",IF(AND(H993&gt;='Intersection Mileposts'!$F$34,H993&lt;='Intersection Mileposts'!$G$34),"Y",IF(AND(H993&gt;='Intersection Mileposts'!$F$35,H993&lt;='Intersection Mileposts'!$G$35),"Y",IF(AND(H993&gt;='Intersection Mileposts'!$F$36,H993&lt;='Intersection Mileposts'!$G$36),"Y",IF(AND(H993&gt;='Intersection Mileposts'!$F$37,H993&lt;='Intersection Mileposts'!$G$37),"Y",IF(AND(H993&gt;='Intersection Mileposts'!$F$38,H993&lt;='Intersection Mileposts'!$G$38),"Y",IF(AND(H993&gt;='Intersection Mileposts'!$F$39,H993&lt;='Intersection Mileposts'!$G$39),"Y","N"))))))))))))))))))))))))))))))))))))</f>
        <v/>
      </c>
    </row>
    <row r="994" spans="1:46" x14ac:dyDescent="0.35">
      <c r="A994" s="271"/>
      <c r="B994" s="269"/>
      <c r="C994" s="270"/>
      <c r="D994" s="270"/>
      <c r="E994" s="270"/>
      <c r="F994" s="270"/>
      <c r="G994" s="272"/>
      <c r="H994" s="273"/>
      <c r="I994" s="271"/>
      <c r="J994" s="268"/>
      <c r="K994" s="268"/>
      <c r="L994" s="274"/>
      <c r="M994" s="275"/>
      <c r="N994" s="276"/>
      <c r="P994" s="291" t="str">
        <f>IF(R994 = "", "", COUNT($R$4:R994))</f>
        <v/>
      </c>
      <c r="Q994" s="291" t="str">
        <f t="shared" si="121"/>
        <v/>
      </c>
      <c r="R994" s="292" t="str">
        <f t="shared" si="122"/>
        <v/>
      </c>
      <c r="S994" s="293" t="str">
        <f t="shared" si="124"/>
        <v/>
      </c>
      <c r="T994" s="294" t="str">
        <f t="shared" si="125"/>
        <v/>
      </c>
      <c r="U994" s="295" t="str">
        <f t="shared" si="126"/>
        <v/>
      </c>
      <c r="V994" s="296" t="str">
        <f t="shared" si="127"/>
        <v/>
      </c>
      <c r="W994" s="8"/>
      <c r="AR994" s="2" t="str">
        <f t="shared" si="128"/>
        <v/>
      </c>
      <c r="AS994" s="2" t="str">
        <f t="shared" si="123"/>
        <v/>
      </c>
      <c r="AT994" s="2" t="str">
        <f>IF(AR994="","",IF(AND(H994&gt;='Intersection Mileposts'!$F$5,H994&lt;='Intersection Mileposts'!$G$5),"Y",IF(AND(H994&gt;='Intersection Mileposts'!$F$6,H994&lt;='Intersection Mileposts'!$G$6),"Y",IF(AND(H994&gt;='Intersection Mileposts'!$F$7,H994&lt;='Intersection Mileposts'!$G$7),"Y",IF(AND(H994&gt;='Intersection Mileposts'!$F$8,H994&lt;='Intersection Mileposts'!$G$8),"Y",IF(AND(H994&gt;='Intersection Mileposts'!$F$9,H994&lt;='Intersection Mileposts'!$G$9),"Y",IF(AND(H994&gt;='Intersection Mileposts'!$F$10,H994&lt;='Intersection Mileposts'!$G$10),"Y",IF(AND(H994&gt;='Intersection Mileposts'!$F$11,H994&lt;='Intersection Mileposts'!$G$11),"Y",IF(AND(H994&gt;='Intersection Mileposts'!$F$12,H994&lt;='Intersection Mileposts'!$G$12),"Y",IF(AND(H994&gt;='Intersection Mileposts'!$F$13,H994&lt;='Intersection Mileposts'!$G$13),"Y",IF(AND(H994&gt;='Intersection Mileposts'!$F$14,H994&lt;='Intersection Mileposts'!$G$14),"Y",IF(AND(H994&gt;='Intersection Mileposts'!$F$15,H994&lt;='Intersection Mileposts'!$G$15),"Y",IF(AND(H994&gt;='Intersection Mileposts'!$F$16,H994&lt;='Intersection Mileposts'!$G$16),"Y",IF(AND(H994&gt;='Intersection Mileposts'!$F$17,H994&lt;='Intersection Mileposts'!$G$17),"Y",IF(AND(H994&gt;='Intersection Mileposts'!$F$18,H994&lt;='Intersection Mileposts'!$G$18),"Y",IF(AND(H994&gt;='Intersection Mileposts'!$F$19,H994&lt;='Intersection Mileposts'!$G$19),"Y",IF(AND(H994&gt;='Intersection Mileposts'!$F$20,H994&lt;='Intersection Mileposts'!$G$20),"Y",IF(AND(H994&gt;='Intersection Mileposts'!$F$21,H994&lt;='Intersection Mileposts'!$G$21),"Y",IF(AND(H994&gt;='Intersection Mileposts'!$F$22,H994&lt;='Intersection Mileposts'!$G$22),"Y",IF(AND(H994&gt;='Intersection Mileposts'!$F$23,H994&lt;='Intersection Mileposts'!$G$23),"Y",IF(AND(H994&gt;='Intersection Mileposts'!$F$24,H994&lt;='Intersection Mileposts'!$G$24),"Y",IF(AND(H994&gt;='Intersection Mileposts'!$F$25,H994&lt;='Intersection Mileposts'!$G$25),"Y",IF(AND(H994&gt;='Intersection Mileposts'!$F$26,H994&lt;='Intersection Mileposts'!$G$26),"Y",IF(AND(H994&gt;='Intersection Mileposts'!$F$27,H994&lt;='Intersection Mileposts'!$G$27),"Y",IF(AND(H994&gt;='Intersection Mileposts'!$F$28,H994&lt;='Intersection Mileposts'!$G$28),"Y",IF(AND(H994&gt;='Intersection Mileposts'!$F$29,H994&lt;='Intersection Mileposts'!$G$29),"Y", IF(AND(H994&gt;='Intersection Mileposts'!$F$30,H994&lt;='Intersection Mileposts'!$G$30),"Y",IF(AND(H994&gt;='Intersection Mileposts'!$F$31,H994&lt;='Intersection Mileposts'!$G$31),"Y",IF(AND(H994&gt;='Intersection Mileposts'!$F$32,H994&lt;='Intersection Mileposts'!$G$32),"Y",IF(AND(H994&gt;='Intersection Mileposts'!$F$33,H994&lt;='Intersection Mileposts'!$G$33),"Y",IF(AND(H994&gt;='Intersection Mileposts'!$F$34,H994&lt;='Intersection Mileposts'!$G$34),"Y",IF(AND(H994&gt;='Intersection Mileposts'!$F$35,H994&lt;='Intersection Mileposts'!$G$35),"Y",IF(AND(H994&gt;='Intersection Mileposts'!$F$36,H994&lt;='Intersection Mileposts'!$G$36),"Y",IF(AND(H994&gt;='Intersection Mileposts'!$F$37,H994&lt;='Intersection Mileposts'!$G$37),"Y",IF(AND(H994&gt;='Intersection Mileposts'!$F$38,H994&lt;='Intersection Mileposts'!$G$38),"Y",IF(AND(H994&gt;='Intersection Mileposts'!$F$39,H994&lt;='Intersection Mileposts'!$G$39),"Y","N"))))))))))))))))))))))))))))))))))))</f>
        <v/>
      </c>
    </row>
    <row r="995" spans="1:46" x14ac:dyDescent="0.35">
      <c r="A995" s="271"/>
      <c r="B995" s="269"/>
      <c r="C995" s="270"/>
      <c r="D995" s="270"/>
      <c r="E995" s="270"/>
      <c r="F995" s="270"/>
      <c r="G995" s="272"/>
      <c r="H995" s="273"/>
      <c r="I995" s="271"/>
      <c r="J995" s="268"/>
      <c r="K995" s="268"/>
      <c r="L995" s="274"/>
      <c r="M995" s="275"/>
      <c r="N995" s="276"/>
      <c r="P995" s="291" t="str">
        <f>IF(R995 = "", "", COUNT($R$4:R995))</f>
        <v/>
      </c>
      <c r="Q995" s="291" t="str">
        <f t="shared" si="121"/>
        <v/>
      </c>
      <c r="R995" s="292" t="str">
        <f t="shared" si="122"/>
        <v/>
      </c>
      <c r="S995" s="293" t="str">
        <f t="shared" si="124"/>
        <v/>
      </c>
      <c r="T995" s="294" t="str">
        <f t="shared" si="125"/>
        <v/>
      </c>
      <c r="U995" s="295" t="str">
        <f t="shared" si="126"/>
        <v/>
      </c>
      <c r="V995" s="296" t="str">
        <f t="shared" si="127"/>
        <v/>
      </c>
      <c r="W995" s="8"/>
      <c r="AR995" s="2" t="str">
        <f t="shared" si="128"/>
        <v/>
      </c>
      <c r="AS995" s="2" t="str">
        <f t="shared" si="123"/>
        <v/>
      </c>
      <c r="AT995" s="2" t="str">
        <f>IF(AR995="","",IF(AND(H995&gt;='Intersection Mileposts'!$F$5,H995&lt;='Intersection Mileposts'!$G$5),"Y",IF(AND(H995&gt;='Intersection Mileposts'!$F$6,H995&lt;='Intersection Mileposts'!$G$6),"Y",IF(AND(H995&gt;='Intersection Mileposts'!$F$7,H995&lt;='Intersection Mileposts'!$G$7),"Y",IF(AND(H995&gt;='Intersection Mileposts'!$F$8,H995&lt;='Intersection Mileposts'!$G$8),"Y",IF(AND(H995&gt;='Intersection Mileposts'!$F$9,H995&lt;='Intersection Mileposts'!$G$9),"Y",IF(AND(H995&gt;='Intersection Mileposts'!$F$10,H995&lt;='Intersection Mileposts'!$G$10),"Y",IF(AND(H995&gt;='Intersection Mileposts'!$F$11,H995&lt;='Intersection Mileposts'!$G$11),"Y",IF(AND(H995&gt;='Intersection Mileposts'!$F$12,H995&lt;='Intersection Mileposts'!$G$12),"Y",IF(AND(H995&gt;='Intersection Mileposts'!$F$13,H995&lt;='Intersection Mileposts'!$G$13),"Y",IF(AND(H995&gt;='Intersection Mileposts'!$F$14,H995&lt;='Intersection Mileposts'!$G$14),"Y",IF(AND(H995&gt;='Intersection Mileposts'!$F$15,H995&lt;='Intersection Mileposts'!$G$15),"Y",IF(AND(H995&gt;='Intersection Mileposts'!$F$16,H995&lt;='Intersection Mileposts'!$G$16),"Y",IF(AND(H995&gt;='Intersection Mileposts'!$F$17,H995&lt;='Intersection Mileposts'!$G$17),"Y",IF(AND(H995&gt;='Intersection Mileposts'!$F$18,H995&lt;='Intersection Mileposts'!$G$18),"Y",IF(AND(H995&gt;='Intersection Mileposts'!$F$19,H995&lt;='Intersection Mileposts'!$G$19),"Y",IF(AND(H995&gt;='Intersection Mileposts'!$F$20,H995&lt;='Intersection Mileposts'!$G$20),"Y",IF(AND(H995&gt;='Intersection Mileposts'!$F$21,H995&lt;='Intersection Mileposts'!$G$21),"Y",IF(AND(H995&gt;='Intersection Mileposts'!$F$22,H995&lt;='Intersection Mileposts'!$G$22),"Y",IF(AND(H995&gt;='Intersection Mileposts'!$F$23,H995&lt;='Intersection Mileposts'!$G$23),"Y",IF(AND(H995&gt;='Intersection Mileposts'!$F$24,H995&lt;='Intersection Mileposts'!$G$24),"Y",IF(AND(H995&gt;='Intersection Mileposts'!$F$25,H995&lt;='Intersection Mileposts'!$G$25),"Y",IF(AND(H995&gt;='Intersection Mileposts'!$F$26,H995&lt;='Intersection Mileposts'!$G$26),"Y",IF(AND(H995&gt;='Intersection Mileposts'!$F$27,H995&lt;='Intersection Mileposts'!$G$27),"Y",IF(AND(H995&gt;='Intersection Mileposts'!$F$28,H995&lt;='Intersection Mileposts'!$G$28),"Y",IF(AND(H995&gt;='Intersection Mileposts'!$F$29,H995&lt;='Intersection Mileposts'!$G$29),"Y", IF(AND(H995&gt;='Intersection Mileposts'!$F$30,H995&lt;='Intersection Mileposts'!$G$30),"Y",IF(AND(H995&gt;='Intersection Mileposts'!$F$31,H995&lt;='Intersection Mileposts'!$G$31),"Y",IF(AND(H995&gt;='Intersection Mileposts'!$F$32,H995&lt;='Intersection Mileposts'!$G$32),"Y",IF(AND(H995&gt;='Intersection Mileposts'!$F$33,H995&lt;='Intersection Mileposts'!$G$33),"Y",IF(AND(H995&gt;='Intersection Mileposts'!$F$34,H995&lt;='Intersection Mileposts'!$G$34),"Y",IF(AND(H995&gt;='Intersection Mileposts'!$F$35,H995&lt;='Intersection Mileposts'!$G$35),"Y",IF(AND(H995&gt;='Intersection Mileposts'!$F$36,H995&lt;='Intersection Mileposts'!$G$36),"Y",IF(AND(H995&gt;='Intersection Mileposts'!$F$37,H995&lt;='Intersection Mileposts'!$G$37),"Y",IF(AND(H995&gt;='Intersection Mileposts'!$F$38,H995&lt;='Intersection Mileposts'!$G$38),"Y",IF(AND(H995&gt;='Intersection Mileposts'!$F$39,H995&lt;='Intersection Mileposts'!$G$39),"Y","N"))))))))))))))))))))))))))))))))))))</f>
        <v/>
      </c>
    </row>
    <row r="996" spans="1:46" x14ac:dyDescent="0.35">
      <c r="A996" s="271"/>
      <c r="B996" s="269"/>
      <c r="C996" s="270"/>
      <c r="D996" s="270"/>
      <c r="E996" s="270"/>
      <c r="F996" s="270"/>
      <c r="G996" s="272"/>
      <c r="H996" s="273"/>
      <c r="I996" s="271"/>
      <c r="J996" s="268"/>
      <c r="K996" s="268"/>
      <c r="L996" s="274"/>
      <c r="M996" s="275"/>
      <c r="N996" s="276"/>
      <c r="P996" s="291" t="str">
        <f>IF(R996 = "", "", COUNT($R$4:R996))</f>
        <v/>
      </c>
      <c r="Q996" s="291" t="str">
        <f t="shared" si="121"/>
        <v/>
      </c>
      <c r="R996" s="292" t="str">
        <f t="shared" si="122"/>
        <v/>
      </c>
      <c r="S996" s="293" t="str">
        <f t="shared" si="124"/>
        <v/>
      </c>
      <c r="T996" s="294" t="str">
        <f t="shared" si="125"/>
        <v/>
      </c>
      <c r="U996" s="295" t="str">
        <f t="shared" si="126"/>
        <v/>
      </c>
      <c r="V996" s="296" t="str">
        <f t="shared" si="127"/>
        <v/>
      </c>
      <c r="W996" s="8"/>
      <c r="AR996" s="2" t="str">
        <f t="shared" si="128"/>
        <v/>
      </c>
      <c r="AS996" s="2" t="str">
        <f t="shared" si="123"/>
        <v/>
      </c>
      <c r="AT996" s="2" t="str">
        <f>IF(AR996="","",IF(AND(H996&gt;='Intersection Mileposts'!$F$5,H996&lt;='Intersection Mileposts'!$G$5),"Y",IF(AND(H996&gt;='Intersection Mileposts'!$F$6,H996&lt;='Intersection Mileposts'!$G$6),"Y",IF(AND(H996&gt;='Intersection Mileposts'!$F$7,H996&lt;='Intersection Mileposts'!$G$7),"Y",IF(AND(H996&gt;='Intersection Mileposts'!$F$8,H996&lt;='Intersection Mileposts'!$G$8),"Y",IF(AND(H996&gt;='Intersection Mileposts'!$F$9,H996&lt;='Intersection Mileposts'!$G$9),"Y",IF(AND(H996&gt;='Intersection Mileposts'!$F$10,H996&lt;='Intersection Mileposts'!$G$10),"Y",IF(AND(H996&gt;='Intersection Mileposts'!$F$11,H996&lt;='Intersection Mileposts'!$G$11),"Y",IF(AND(H996&gt;='Intersection Mileposts'!$F$12,H996&lt;='Intersection Mileposts'!$G$12),"Y",IF(AND(H996&gt;='Intersection Mileposts'!$F$13,H996&lt;='Intersection Mileposts'!$G$13),"Y",IF(AND(H996&gt;='Intersection Mileposts'!$F$14,H996&lt;='Intersection Mileposts'!$G$14),"Y",IF(AND(H996&gt;='Intersection Mileposts'!$F$15,H996&lt;='Intersection Mileposts'!$G$15),"Y",IF(AND(H996&gt;='Intersection Mileposts'!$F$16,H996&lt;='Intersection Mileposts'!$G$16),"Y",IF(AND(H996&gt;='Intersection Mileposts'!$F$17,H996&lt;='Intersection Mileposts'!$G$17),"Y",IF(AND(H996&gt;='Intersection Mileposts'!$F$18,H996&lt;='Intersection Mileposts'!$G$18),"Y",IF(AND(H996&gt;='Intersection Mileposts'!$F$19,H996&lt;='Intersection Mileposts'!$G$19),"Y",IF(AND(H996&gt;='Intersection Mileposts'!$F$20,H996&lt;='Intersection Mileposts'!$G$20),"Y",IF(AND(H996&gt;='Intersection Mileposts'!$F$21,H996&lt;='Intersection Mileposts'!$G$21),"Y",IF(AND(H996&gt;='Intersection Mileposts'!$F$22,H996&lt;='Intersection Mileposts'!$G$22),"Y",IF(AND(H996&gt;='Intersection Mileposts'!$F$23,H996&lt;='Intersection Mileposts'!$G$23),"Y",IF(AND(H996&gt;='Intersection Mileposts'!$F$24,H996&lt;='Intersection Mileposts'!$G$24),"Y",IF(AND(H996&gt;='Intersection Mileposts'!$F$25,H996&lt;='Intersection Mileposts'!$G$25),"Y",IF(AND(H996&gt;='Intersection Mileposts'!$F$26,H996&lt;='Intersection Mileposts'!$G$26),"Y",IF(AND(H996&gt;='Intersection Mileposts'!$F$27,H996&lt;='Intersection Mileposts'!$G$27),"Y",IF(AND(H996&gt;='Intersection Mileposts'!$F$28,H996&lt;='Intersection Mileposts'!$G$28),"Y",IF(AND(H996&gt;='Intersection Mileposts'!$F$29,H996&lt;='Intersection Mileposts'!$G$29),"Y", IF(AND(H996&gt;='Intersection Mileposts'!$F$30,H996&lt;='Intersection Mileposts'!$G$30),"Y",IF(AND(H996&gt;='Intersection Mileposts'!$F$31,H996&lt;='Intersection Mileposts'!$G$31),"Y",IF(AND(H996&gt;='Intersection Mileposts'!$F$32,H996&lt;='Intersection Mileposts'!$G$32),"Y",IF(AND(H996&gt;='Intersection Mileposts'!$F$33,H996&lt;='Intersection Mileposts'!$G$33),"Y",IF(AND(H996&gt;='Intersection Mileposts'!$F$34,H996&lt;='Intersection Mileposts'!$G$34),"Y",IF(AND(H996&gt;='Intersection Mileposts'!$F$35,H996&lt;='Intersection Mileposts'!$G$35),"Y",IF(AND(H996&gt;='Intersection Mileposts'!$F$36,H996&lt;='Intersection Mileposts'!$G$36),"Y",IF(AND(H996&gt;='Intersection Mileposts'!$F$37,H996&lt;='Intersection Mileposts'!$G$37),"Y",IF(AND(H996&gt;='Intersection Mileposts'!$F$38,H996&lt;='Intersection Mileposts'!$G$38),"Y",IF(AND(H996&gt;='Intersection Mileposts'!$F$39,H996&lt;='Intersection Mileposts'!$G$39),"Y","N"))))))))))))))))))))))))))))))))))))</f>
        <v/>
      </c>
    </row>
    <row r="997" spans="1:46" x14ac:dyDescent="0.35">
      <c r="A997" s="271"/>
      <c r="B997" s="269"/>
      <c r="C997" s="270"/>
      <c r="D997" s="270"/>
      <c r="E997" s="270"/>
      <c r="F997" s="270"/>
      <c r="G997" s="272"/>
      <c r="H997" s="273"/>
      <c r="I997" s="271"/>
      <c r="J997" s="268"/>
      <c r="K997" s="268"/>
      <c r="L997" s="274"/>
      <c r="M997" s="275"/>
      <c r="N997" s="276"/>
      <c r="P997" s="291" t="str">
        <f>IF(R997 = "", "", COUNT($R$4:R997))</f>
        <v/>
      </c>
      <c r="Q997" s="291" t="str">
        <f t="shared" si="121"/>
        <v/>
      </c>
      <c r="R997" s="292" t="str">
        <f t="shared" si="122"/>
        <v/>
      </c>
      <c r="S997" s="293" t="str">
        <f t="shared" si="124"/>
        <v/>
      </c>
      <c r="T997" s="294" t="str">
        <f t="shared" si="125"/>
        <v/>
      </c>
      <c r="U997" s="295" t="str">
        <f t="shared" si="126"/>
        <v/>
      </c>
      <c r="V997" s="296" t="str">
        <f t="shared" si="127"/>
        <v/>
      </c>
      <c r="W997" s="8"/>
      <c r="AR997" s="2" t="str">
        <f t="shared" si="128"/>
        <v/>
      </c>
      <c r="AS997" s="2" t="str">
        <f t="shared" si="123"/>
        <v/>
      </c>
      <c r="AT997" s="2" t="str">
        <f>IF(AR997="","",IF(AND(H997&gt;='Intersection Mileposts'!$F$5,H997&lt;='Intersection Mileposts'!$G$5),"Y",IF(AND(H997&gt;='Intersection Mileposts'!$F$6,H997&lt;='Intersection Mileposts'!$G$6),"Y",IF(AND(H997&gt;='Intersection Mileposts'!$F$7,H997&lt;='Intersection Mileposts'!$G$7),"Y",IF(AND(H997&gt;='Intersection Mileposts'!$F$8,H997&lt;='Intersection Mileposts'!$G$8),"Y",IF(AND(H997&gt;='Intersection Mileposts'!$F$9,H997&lt;='Intersection Mileposts'!$G$9),"Y",IF(AND(H997&gt;='Intersection Mileposts'!$F$10,H997&lt;='Intersection Mileposts'!$G$10),"Y",IF(AND(H997&gt;='Intersection Mileposts'!$F$11,H997&lt;='Intersection Mileposts'!$G$11),"Y",IF(AND(H997&gt;='Intersection Mileposts'!$F$12,H997&lt;='Intersection Mileposts'!$G$12),"Y",IF(AND(H997&gt;='Intersection Mileposts'!$F$13,H997&lt;='Intersection Mileposts'!$G$13),"Y",IF(AND(H997&gt;='Intersection Mileposts'!$F$14,H997&lt;='Intersection Mileposts'!$G$14),"Y",IF(AND(H997&gt;='Intersection Mileposts'!$F$15,H997&lt;='Intersection Mileposts'!$G$15),"Y",IF(AND(H997&gt;='Intersection Mileposts'!$F$16,H997&lt;='Intersection Mileposts'!$G$16),"Y",IF(AND(H997&gt;='Intersection Mileposts'!$F$17,H997&lt;='Intersection Mileposts'!$G$17),"Y",IF(AND(H997&gt;='Intersection Mileposts'!$F$18,H997&lt;='Intersection Mileposts'!$G$18),"Y",IF(AND(H997&gt;='Intersection Mileposts'!$F$19,H997&lt;='Intersection Mileposts'!$G$19),"Y",IF(AND(H997&gt;='Intersection Mileposts'!$F$20,H997&lt;='Intersection Mileposts'!$G$20),"Y",IF(AND(H997&gt;='Intersection Mileposts'!$F$21,H997&lt;='Intersection Mileposts'!$G$21),"Y",IF(AND(H997&gt;='Intersection Mileposts'!$F$22,H997&lt;='Intersection Mileposts'!$G$22),"Y",IF(AND(H997&gt;='Intersection Mileposts'!$F$23,H997&lt;='Intersection Mileposts'!$G$23),"Y",IF(AND(H997&gt;='Intersection Mileposts'!$F$24,H997&lt;='Intersection Mileposts'!$G$24),"Y",IF(AND(H997&gt;='Intersection Mileposts'!$F$25,H997&lt;='Intersection Mileposts'!$G$25),"Y",IF(AND(H997&gt;='Intersection Mileposts'!$F$26,H997&lt;='Intersection Mileposts'!$G$26),"Y",IF(AND(H997&gt;='Intersection Mileposts'!$F$27,H997&lt;='Intersection Mileposts'!$G$27),"Y",IF(AND(H997&gt;='Intersection Mileposts'!$F$28,H997&lt;='Intersection Mileposts'!$G$28),"Y",IF(AND(H997&gt;='Intersection Mileposts'!$F$29,H997&lt;='Intersection Mileposts'!$G$29),"Y", IF(AND(H997&gt;='Intersection Mileposts'!$F$30,H997&lt;='Intersection Mileposts'!$G$30),"Y",IF(AND(H997&gt;='Intersection Mileposts'!$F$31,H997&lt;='Intersection Mileposts'!$G$31),"Y",IF(AND(H997&gt;='Intersection Mileposts'!$F$32,H997&lt;='Intersection Mileposts'!$G$32),"Y",IF(AND(H997&gt;='Intersection Mileposts'!$F$33,H997&lt;='Intersection Mileposts'!$G$33),"Y",IF(AND(H997&gt;='Intersection Mileposts'!$F$34,H997&lt;='Intersection Mileposts'!$G$34),"Y",IF(AND(H997&gt;='Intersection Mileposts'!$F$35,H997&lt;='Intersection Mileposts'!$G$35),"Y",IF(AND(H997&gt;='Intersection Mileposts'!$F$36,H997&lt;='Intersection Mileposts'!$G$36),"Y",IF(AND(H997&gt;='Intersection Mileposts'!$F$37,H997&lt;='Intersection Mileposts'!$G$37),"Y",IF(AND(H997&gt;='Intersection Mileposts'!$F$38,H997&lt;='Intersection Mileposts'!$G$38),"Y",IF(AND(H997&gt;='Intersection Mileposts'!$F$39,H997&lt;='Intersection Mileposts'!$G$39),"Y","N"))))))))))))))))))))))))))))))))))))</f>
        <v/>
      </c>
    </row>
    <row r="998" spans="1:46" x14ac:dyDescent="0.35">
      <c r="A998" s="271"/>
      <c r="B998" s="269"/>
      <c r="C998" s="270"/>
      <c r="D998" s="270"/>
      <c r="E998" s="270"/>
      <c r="F998" s="270"/>
      <c r="G998" s="272"/>
      <c r="H998" s="273"/>
      <c r="I998" s="271"/>
      <c r="J998" s="268"/>
      <c r="K998" s="268"/>
      <c r="L998" s="274"/>
      <c r="M998" s="275"/>
      <c r="N998" s="276"/>
      <c r="P998" s="291" t="str">
        <f>IF(R998 = "", "", COUNT($R$4:R998))</f>
        <v/>
      </c>
      <c r="Q998" s="291" t="str">
        <f t="shared" ref="Q998:Q1003" si="129">IF(B998="", "", YEAR(B998))</f>
        <v/>
      </c>
      <c r="R998" s="292" t="str">
        <f t="shared" ref="R998:R1003" si="130">IF(A998="", "", IF(G998="",1,IF(G998="O",1,IF(G998="C",8.4,IF(G998="B",8.4,IF(G998="A",76.8,IF(G998="K",76.8,"ERR")))))))</f>
        <v/>
      </c>
      <c r="S998" s="293" t="str">
        <f t="shared" si="124"/>
        <v/>
      </c>
      <c r="T998" s="294" t="str">
        <f t="shared" si="125"/>
        <v/>
      </c>
      <c r="U998" s="295" t="str">
        <f t="shared" si="126"/>
        <v/>
      </c>
      <c r="V998" s="296" t="str">
        <f t="shared" si="127"/>
        <v/>
      </c>
      <c r="W998" s="8"/>
      <c r="AR998" s="2" t="str">
        <f t="shared" si="128"/>
        <v/>
      </c>
      <c r="AS998" s="2" t="str">
        <f t="shared" si="123"/>
        <v/>
      </c>
      <c r="AT998" s="2" t="str">
        <f>IF(AR998="","",IF(AND(H998&gt;='Intersection Mileposts'!$F$5,H998&lt;='Intersection Mileposts'!$G$5),"Y",IF(AND(H998&gt;='Intersection Mileposts'!$F$6,H998&lt;='Intersection Mileposts'!$G$6),"Y",IF(AND(H998&gt;='Intersection Mileposts'!$F$7,H998&lt;='Intersection Mileposts'!$G$7),"Y",IF(AND(H998&gt;='Intersection Mileposts'!$F$8,H998&lt;='Intersection Mileposts'!$G$8),"Y",IF(AND(H998&gt;='Intersection Mileposts'!$F$9,H998&lt;='Intersection Mileposts'!$G$9),"Y",IF(AND(H998&gt;='Intersection Mileposts'!$F$10,H998&lt;='Intersection Mileposts'!$G$10),"Y",IF(AND(H998&gt;='Intersection Mileposts'!$F$11,H998&lt;='Intersection Mileposts'!$G$11),"Y",IF(AND(H998&gt;='Intersection Mileposts'!$F$12,H998&lt;='Intersection Mileposts'!$G$12),"Y",IF(AND(H998&gt;='Intersection Mileposts'!$F$13,H998&lt;='Intersection Mileposts'!$G$13),"Y",IF(AND(H998&gt;='Intersection Mileposts'!$F$14,H998&lt;='Intersection Mileposts'!$G$14),"Y",IF(AND(H998&gt;='Intersection Mileposts'!$F$15,H998&lt;='Intersection Mileposts'!$G$15),"Y",IF(AND(H998&gt;='Intersection Mileposts'!$F$16,H998&lt;='Intersection Mileposts'!$G$16),"Y",IF(AND(H998&gt;='Intersection Mileposts'!$F$17,H998&lt;='Intersection Mileposts'!$G$17),"Y",IF(AND(H998&gt;='Intersection Mileposts'!$F$18,H998&lt;='Intersection Mileposts'!$G$18),"Y",IF(AND(H998&gt;='Intersection Mileposts'!$F$19,H998&lt;='Intersection Mileposts'!$G$19),"Y",IF(AND(H998&gt;='Intersection Mileposts'!$F$20,H998&lt;='Intersection Mileposts'!$G$20),"Y",IF(AND(H998&gt;='Intersection Mileposts'!$F$21,H998&lt;='Intersection Mileposts'!$G$21),"Y",IF(AND(H998&gt;='Intersection Mileposts'!$F$22,H998&lt;='Intersection Mileposts'!$G$22),"Y",IF(AND(H998&gt;='Intersection Mileposts'!$F$23,H998&lt;='Intersection Mileposts'!$G$23),"Y",IF(AND(H998&gt;='Intersection Mileposts'!$F$24,H998&lt;='Intersection Mileposts'!$G$24),"Y",IF(AND(H998&gt;='Intersection Mileposts'!$F$25,H998&lt;='Intersection Mileposts'!$G$25),"Y",IF(AND(H998&gt;='Intersection Mileposts'!$F$26,H998&lt;='Intersection Mileposts'!$G$26),"Y",IF(AND(H998&gt;='Intersection Mileposts'!$F$27,H998&lt;='Intersection Mileposts'!$G$27),"Y",IF(AND(H998&gt;='Intersection Mileposts'!$F$28,H998&lt;='Intersection Mileposts'!$G$28),"Y",IF(AND(H998&gt;='Intersection Mileposts'!$F$29,H998&lt;='Intersection Mileposts'!$G$29),"Y", IF(AND(H998&gt;='Intersection Mileposts'!$F$30,H998&lt;='Intersection Mileposts'!$G$30),"Y",IF(AND(H998&gt;='Intersection Mileposts'!$F$31,H998&lt;='Intersection Mileposts'!$G$31),"Y",IF(AND(H998&gt;='Intersection Mileposts'!$F$32,H998&lt;='Intersection Mileposts'!$G$32),"Y",IF(AND(H998&gt;='Intersection Mileposts'!$F$33,H998&lt;='Intersection Mileposts'!$G$33),"Y",IF(AND(H998&gt;='Intersection Mileposts'!$F$34,H998&lt;='Intersection Mileposts'!$G$34),"Y",IF(AND(H998&gt;='Intersection Mileposts'!$F$35,H998&lt;='Intersection Mileposts'!$G$35),"Y",IF(AND(H998&gt;='Intersection Mileposts'!$F$36,H998&lt;='Intersection Mileposts'!$G$36),"Y",IF(AND(H998&gt;='Intersection Mileposts'!$F$37,H998&lt;='Intersection Mileposts'!$G$37),"Y",IF(AND(H998&gt;='Intersection Mileposts'!$F$38,H998&lt;='Intersection Mileposts'!$G$38),"Y",IF(AND(H998&gt;='Intersection Mileposts'!$F$39,H998&lt;='Intersection Mileposts'!$G$39),"Y","N"))))))))))))))))))))))))))))))))))))</f>
        <v/>
      </c>
    </row>
    <row r="999" spans="1:46" x14ac:dyDescent="0.35">
      <c r="A999" s="271"/>
      <c r="B999" s="269"/>
      <c r="C999" s="270"/>
      <c r="D999" s="270"/>
      <c r="E999" s="270"/>
      <c r="F999" s="270"/>
      <c r="G999" s="272"/>
      <c r="H999" s="273"/>
      <c r="I999" s="271"/>
      <c r="J999" s="268"/>
      <c r="K999" s="268"/>
      <c r="L999" s="274"/>
      <c r="M999" s="275"/>
      <c r="N999" s="276"/>
      <c r="P999" s="291" t="str">
        <f>IF(R999 = "", "", COUNT($R$4:R999))</f>
        <v/>
      </c>
      <c r="Q999" s="291" t="str">
        <f t="shared" si="129"/>
        <v/>
      </c>
      <c r="R999" s="292" t="str">
        <f t="shared" si="130"/>
        <v/>
      </c>
      <c r="S999" s="293" t="str">
        <f t="shared" si="124"/>
        <v/>
      </c>
      <c r="T999" s="294" t="str">
        <f t="shared" si="125"/>
        <v/>
      </c>
      <c r="U999" s="295" t="str">
        <f t="shared" si="126"/>
        <v/>
      </c>
      <c r="V999" s="296" t="str">
        <f t="shared" si="127"/>
        <v/>
      </c>
      <c r="W999" s="8"/>
      <c r="AR999" s="2" t="str">
        <f t="shared" ref="AR999:AR1003" si="131">IF(P999&gt;0, P999, "")</f>
        <v/>
      </c>
      <c r="AS999" s="2" t="str">
        <f t="shared" ref="AS999:AS1003" si="132">IF(OR(M999="Y",N999="Y"),"Y","")</f>
        <v/>
      </c>
      <c r="AT999" s="2" t="str">
        <f>IF(AR999="","",IF(AND(H999&gt;='Intersection Mileposts'!$F$5,H999&lt;='Intersection Mileposts'!$G$5),"Y",IF(AND(H999&gt;='Intersection Mileposts'!$F$6,H999&lt;='Intersection Mileposts'!$G$6),"Y",IF(AND(H999&gt;='Intersection Mileposts'!$F$7,H999&lt;='Intersection Mileposts'!$G$7),"Y",IF(AND(H999&gt;='Intersection Mileposts'!$F$8,H999&lt;='Intersection Mileposts'!$G$8),"Y",IF(AND(H999&gt;='Intersection Mileposts'!$F$9,H999&lt;='Intersection Mileposts'!$G$9),"Y",IF(AND(H999&gt;='Intersection Mileposts'!$F$10,H999&lt;='Intersection Mileposts'!$G$10),"Y",IF(AND(H999&gt;='Intersection Mileposts'!$F$11,H999&lt;='Intersection Mileposts'!$G$11),"Y",IF(AND(H999&gt;='Intersection Mileposts'!$F$12,H999&lt;='Intersection Mileposts'!$G$12),"Y",IF(AND(H999&gt;='Intersection Mileposts'!$F$13,H999&lt;='Intersection Mileposts'!$G$13),"Y",IF(AND(H999&gt;='Intersection Mileposts'!$F$14,H999&lt;='Intersection Mileposts'!$G$14),"Y",IF(AND(H999&gt;='Intersection Mileposts'!$F$15,H999&lt;='Intersection Mileposts'!$G$15),"Y",IF(AND(H999&gt;='Intersection Mileposts'!$F$16,H999&lt;='Intersection Mileposts'!$G$16),"Y",IF(AND(H999&gt;='Intersection Mileposts'!$F$17,H999&lt;='Intersection Mileposts'!$G$17),"Y",IF(AND(H999&gt;='Intersection Mileposts'!$F$18,H999&lt;='Intersection Mileposts'!$G$18),"Y",IF(AND(H999&gt;='Intersection Mileposts'!$F$19,H999&lt;='Intersection Mileposts'!$G$19),"Y",IF(AND(H999&gt;='Intersection Mileposts'!$F$20,H999&lt;='Intersection Mileposts'!$G$20),"Y",IF(AND(H999&gt;='Intersection Mileposts'!$F$21,H999&lt;='Intersection Mileposts'!$G$21),"Y",IF(AND(H999&gt;='Intersection Mileposts'!$F$22,H999&lt;='Intersection Mileposts'!$G$22),"Y",IF(AND(H999&gt;='Intersection Mileposts'!$F$23,H999&lt;='Intersection Mileposts'!$G$23),"Y",IF(AND(H999&gt;='Intersection Mileposts'!$F$24,H999&lt;='Intersection Mileposts'!$G$24),"Y",IF(AND(H999&gt;='Intersection Mileposts'!$F$25,H999&lt;='Intersection Mileposts'!$G$25),"Y",IF(AND(H999&gt;='Intersection Mileposts'!$F$26,H999&lt;='Intersection Mileposts'!$G$26),"Y",IF(AND(H999&gt;='Intersection Mileposts'!$F$27,H999&lt;='Intersection Mileposts'!$G$27),"Y",IF(AND(H999&gt;='Intersection Mileposts'!$F$28,H999&lt;='Intersection Mileposts'!$G$28),"Y",IF(AND(H999&gt;='Intersection Mileposts'!$F$29,H999&lt;='Intersection Mileposts'!$G$29),"Y", IF(AND(H999&gt;='Intersection Mileposts'!$F$30,H999&lt;='Intersection Mileposts'!$G$30),"Y",IF(AND(H999&gt;='Intersection Mileposts'!$F$31,H999&lt;='Intersection Mileposts'!$G$31),"Y",IF(AND(H999&gt;='Intersection Mileposts'!$F$32,H999&lt;='Intersection Mileposts'!$G$32),"Y",IF(AND(H999&gt;='Intersection Mileposts'!$F$33,H999&lt;='Intersection Mileposts'!$G$33),"Y",IF(AND(H999&gt;='Intersection Mileposts'!$F$34,H999&lt;='Intersection Mileposts'!$G$34),"Y",IF(AND(H999&gt;='Intersection Mileposts'!$F$35,H999&lt;='Intersection Mileposts'!$G$35),"Y",IF(AND(H999&gt;='Intersection Mileposts'!$F$36,H999&lt;='Intersection Mileposts'!$G$36),"Y",IF(AND(H999&gt;='Intersection Mileposts'!$F$37,H999&lt;='Intersection Mileposts'!$G$37),"Y",IF(AND(H999&gt;='Intersection Mileposts'!$F$38,H999&lt;='Intersection Mileposts'!$G$38),"Y",IF(AND(H999&gt;='Intersection Mileposts'!$F$39,H999&lt;='Intersection Mileposts'!$G$39),"Y","N"))))))))))))))))))))))))))))))))))))</f>
        <v/>
      </c>
    </row>
    <row r="1000" spans="1:46" x14ac:dyDescent="0.35">
      <c r="A1000" s="271"/>
      <c r="B1000" s="269"/>
      <c r="C1000" s="270"/>
      <c r="D1000" s="270"/>
      <c r="E1000" s="270"/>
      <c r="F1000" s="270"/>
      <c r="G1000" s="272"/>
      <c r="H1000" s="273"/>
      <c r="I1000" s="271"/>
      <c r="J1000" s="268"/>
      <c r="K1000" s="268"/>
      <c r="L1000" s="274"/>
      <c r="M1000" s="275"/>
      <c r="N1000" s="276"/>
      <c r="P1000" s="291" t="str">
        <f>IF(R1000 = "", "", COUNT($R$4:R1000))</f>
        <v/>
      </c>
      <c r="Q1000" s="291" t="str">
        <f t="shared" si="129"/>
        <v/>
      </c>
      <c r="R1000" s="292" t="str">
        <f t="shared" si="130"/>
        <v/>
      </c>
      <c r="S1000" s="293" t="str">
        <f t="shared" si="124"/>
        <v/>
      </c>
      <c r="T1000" s="294" t="str">
        <f t="shared" si="125"/>
        <v/>
      </c>
      <c r="U1000" s="295" t="str">
        <f t="shared" si="126"/>
        <v/>
      </c>
      <c r="V1000" s="296" t="str">
        <f t="shared" si="127"/>
        <v/>
      </c>
      <c r="W1000" s="8"/>
      <c r="AR1000" s="2" t="str">
        <f t="shared" si="131"/>
        <v/>
      </c>
      <c r="AS1000" s="2" t="str">
        <f t="shared" si="132"/>
        <v/>
      </c>
      <c r="AT1000" s="2" t="str">
        <f>IF(AR1000="","",IF(AND(H1000&gt;='Intersection Mileposts'!$F$5,H1000&lt;='Intersection Mileposts'!$G$5),"Y",IF(AND(H1000&gt;='Intersection Mileposts'!$F$6,H1000&lt;='Intersection Mileposts'!$G$6),"Y",IF(AND(H1000&gt;='Intersection Mileposts'!$F$7,H1000&lt;='Intersection Mileposts'!$G$7),"Y",IF(AND(H1000&gt;='Intersection Mileposts'!$F$8,H1000&lt;='Intersection Mileposts'!$G$8),"Y",IF(AND(H1000&gt;='Intersection Mileposts'!$F$9,H1000&lt;='Intersection Mileposts'!$G$9),"Y",IF(AND(H1000&gt;='Intersection Mileposts'!$F$10,H1000&lt;='Intersection Mileposts'!$G$10),"Y",IF(AND(H1000&gt;='Intersection Mileposts'!$F$11,H1000&lt;='Intersection Mileposts'!$G$11),"Y",IF(AND(H1000&gt;='Intersection Mileposts'!$F$12,H1000&lt;='Intersection Mileposts'!$G$12),"Y",IF(AND(H1000&gt;='Intersection Mileposts'!$F$13,H1000&lt;='Intersection Mileposts'!$G$13),"Y",IF(AND(H1000&gt;='Intersection Mileposts'!$F$14,H1000&lt;='Intersection Mileposts'!$G$14),"Y",IF(AND(H1000&gt;='Intersection Mileposts'!$F$15,H1000&lt;='Intersection Mileposts'!$G$15),"Y",IF(AND(H1000&gt;='Intersection Mileposts'!$F$16,H1000&lt;='Intersection Mileposts'!$G$16),"Y",IF(AND(H1000&gt;='Intersection Mileposts'!$F$17,H1000&lt;='Intersection Mileposts'!$G$17),"Y",IF(AND(H1000&gt;='Intersection Mileposts'!$F$18,H1000&lt;='Intersection Mileposts'!$G$18),"Y",IF(AND(H1000&gt;='Intersection Mileposts'!$F$19,H1000&lt;='Intersection Mileposts'!$G$19),"Y",IF(AND(H1000&gt;='Intersection Mileposts'!$F$20,H1000&lt;='Intersection Mileposts'!$G$20),"Y",IF(AND(H1000&gt;='Intersection Mileposts'!$F$21,H1000&lt;='Intersection Mileposts'!$G$21),"Y",IF(AND(H1000&gt;='Intersection Mileposts'!$F$22,H1000&lt;='Intersection Mileposts'!$G$22),"Y",IF(AND(H1000&gt;='Intersection Mileposts'!$F$23,H1000&lt;='Intersection Mileposts'!$G$23),"Y",IF(AND(H1000&gt;='Intersection Mileposts'!$F$24,H1000&lt;='Intersection Mileposts'!$G$24),"Y",IF(AND(H1000&gt;='Intersection Mileposts'!$F$25,H1000&lt;='Intersection Mileposts'!$G$25),"Y",IF(AND(H1000&gt;='Intersection Mileposts'!$F$26,H1000&lt;='Intersection Mileposts'!$G$26),"Y",IF(AND(H1000&gt;='Intersection Mileposts'!$F$27,H1000&lt;='Intersection Mileposts'!$G$27),"Y",IF(AND(H1000&gt;='Intersection Mileposts'!$F$28,H1000&lt;='Intersection Mileposts'!$G$28),"Y",IF(AND(H1000&gt;='Intersection Mileposts'!$F$29,H1000&lt;='Intersection Mileposts'!$G$29),"Y", IF(AND(H1000&gt;='Intersection Mileposts'!$F$30,H1000&lt;='Intersection Mileposts'!$G$30),"Y",IF(AND(H1000&gt;='Intersection Mileposts'!$F$31,H1000&lt;='Intersection Mileposts'!$G$31),"Y",IF(AND(H1000&gt;='Intersection Mileposts'!$F$32,H1000&lt;='Intersection Mileposts'!$G$32),"Y",IF(AND(H1000&gt;='Intersection Mileposts'!$F$33,H1000&lt;='Intersection Mileposts'!$G$33),"Y",IF(AND(H1000&gt;='Intersection Mileposts'!$F$34,H1000&lt;='Intersection Mileposts'!$G$34),"Y",IF(AND(H1000&gt;='Intersection Mileposts'!$F$35,H1000&lt;='Intersection Mileposts'!$G$35),"Y",IF(AND(H1000&gt;='Intersection Mileposts'!$F$36,H1000&lt;='Intersection Mileposts'!$G$36),"Y",IF(AND(H1000&gt;='Intersection Mileposts'!$F$37,H1000&lt;='Intersection Mileposts'!$G$37),"Y",IF(AND(H1000&gt;='Intersection Mileposts'!$F$38,H1000&lt;='Intersection Mileposts'!$G$38),"Y",IF(AND(H1000&gt;='Intersection Mileposts'!$F$39,H1000&lt;='Intersection Mileposts'!$G$39),"Y","N"))))))))))))))))))))))))))))))))))))</f>
        <v/>
      </c>
    </row>
    <row r="1001" spans="1:46" x14ac:dyDescent="0.35">
      <c r="A1001" s="271"/>
      <c r="B1001" s="269"/>
      <c r="C1001" s="270"/>
      <c r="D1001" s="270"/>
      <c r="E1001" s="270"/>
      <c r="F1001" s="270"/>
      <c r="G1001" s="272"/>
      <c r="H1001" s="273"/>
      <c r="I1001" s="271"/>
      <c r="J1001" s="268"/>
      <c r="K1001" s="268"/>
      <c r="L1001" s="274"/>
      <c r="M1001" s="275"/>
      <c r="N1001" s="276"/>
      <c r="P1001" s="291" t="str">
        <f>IF(R1001 = "", "", COUNT($R$4:R1001))</f>
        <v/>
      </c>
      <c r="Q1001" s="291" t="str">
        <f t="shared" si="129"/>
        <v/>
      </c>
      <c r="R1001" s="292" t="str">
        <f t="shared" si="130"/>
        <v/>
      </c>
      <c r="S1001" s="293" t="str">
        <f t="shared" si="124"/>
        <v/>
      </c>
      <c r="T1001" s="294" t="str">
        <f t="shared" si="125"/>
        <v/>
      </c>
      <c r="U1001" s="295" t="str">
        <f t="shared" si="126"/>
        <v/>
      </c>
      <c r="V1001" s="296" t="str">
        <f t="shared" si="127"/>
        <v/>
      </c>
      <c r="W1001" s="8"/>
      <c r="AR1001" s="2" t="str">
        <f t="shared" si="131"/>
        <v/>
      </c>
      <c r="AS1001" s="2" t="str">
        <f t="shared" si="132"/>
        <v/>
      </c>
      <c r="AT1001" s="2" t="str">
        <f>IF(AR1001="","",IF(AND(H1001&gt;='Intersection Mileposts'!$F$5,H1001&lt;='Intersection Mileposts'!$G$5),"Y",IF(AND(H1001&gt;='Intersection Mileposts'!$F$6,H1001&lt;='Intersection Mileposts'!$G$6),"Y",IF(AND(H1001&gt;='Intersection Mileposts'!$F$7,H1001&lt;='Intersection Mileposts'!$G$7),"Y",IF(AND(H1001&gt;='Intersection Mileposts'!$F$8,H1001&lt;='Intersection Mileposts'!$G$8),"Y",IF(AND(H1001&gt;='Intersection Mileposts'!$F$9,H1001&lt;='Intersection Mileposts'!$G$9),"Y",IF(AND(H1001&gt;='Intersection Mileposts'!$F$10,H1001&lt;='Intersection Mileposts'!$G$10),"Y",IF(AND(H1001&gt;='Intersection Mileposts'!$F$11,H1001&lt;='Intersection Mileposts'!$G$11),"Y",IF(AND(H1001&gt;='Intersection Mileposts'!$F$12,H1001&lt;='Intersection Mileposts'!$G$12),"Y",IF(AND(H1001&gt;='Intersection Mileposts'!$F$13,H1001&lt;='Intersection Mileposts'!$G$13),"Y",IF(AND(H1001&gt;='Intersection Mileposts'!$F$14,H1001&lt;='Intersection Mileposts'!$G$14),"Y",IF(AND(H1001&gt;='Intersection Mileposts'!$F$15,H1001&lt;='Intersection Mileposts'!$G$15),"Y",IF(AND(H1001&gt;='Intersection Mileposts'!$F$16,H1001&lt;='Intersection Mileposts'!$G$16),"Y",IF(AND(H1001&gt;='Intersection Mileposts'!$F$17,H1001&lt;='Intersection Mileposts'!$G$17),"Y",IF(AND(H1001&gt;='Intersection Mileposts'!$F$18,H1001&lt;='Intersection Mileposts'!$G$18),"Y",IF(AND(H1001&gt;='Intersection Mileposts'!$F$19,H1001&lt;='Intersection Mileposts'!$G$19),"Y",IF(AND(H1001&gt;='Intersection Mileposts'!$F$20,H1001&lt;='Intersection Mileposts'!$G$20),"Y",IF(AND(H1001&gt;='Intersection Mileposts'!$F$21,H1001&lt;='Intersection Mileposts'!$G$21),"Y",IF(AND(H1001&gt;='Intersection Mileposts'!$F$22,H1001&lt;='Intersection Mileposts'!$G$22),"Y",IF(AND(H1001&gt;='Intersection Mileposts'!$F$23,H1001&lt;='Intersection Mileposts'!$G$23),"Y",IF(AND(H1001&gt;='Intersection Mileposts'!$F$24,H1001&lt;='Intersection Mileposts'!$G$24),"Y",IF(AND(H1001&gt;='Intersection Mileposts'!$F$25,H1001&lt;='Intersection Mileposts'!$G$25),"Y",IF(AND(H1001&gt;='Intersection Mileposts'!$F$26,H1001&lt;='Intersection Mileposts'!$G$26),"Y",IF(AND(H1001&gt;='Intersection Mileposts'!$F$27,H1001&lt;='Intersection Mileposts'!$G$27),"Y",IF(AND(H1001&gt;='Intersection Mileposts'!$F$28,H1001&lt;='Intersection Mileposts'!$G$28),"Y",IF(AND(H1001&gt;='Intersection Mileposts'!$F$29,H1001&lt;='Intersection Mileposts'!$G$29),"Y", IF(AND(H1001&gt;='Intersection Mileposts'!$F$30,H1001&lt;='Intersection Mileposts'!$G$30),"Y",IF(AND(H1001&gt;='Intersection Mileposts'!$F$31,H1001&lt;='Intersection Mileposts'!$G$31),"Y",IF(AND(H1001&gt;='Intersection Mileposts'!$F$32,H1001&lt;='Intersection Mileposts'!$G$32),"Y",IF(AND(H1001&gt;='Intersection Mileposts'!$F$33,H1001&lt;='Intersection Mileposts'!$G$33),"Y",IF(AND(H1001&gt;='Intersection Mileposts'!$F$34,H1001&lt;='Intersection Mileposts'!$G$34),"Y",IF(AND(H1001&gt;='Intersection Mileposts'!$F$35,H1001&lt;='Intersection Mileposts'!$G$35),"Y",IF(AND(H1001&gt;='Intersection Mileposts'!$F$36,H1001&lt;='Intersection Mileposts'!$G$36),"Y",IF(AND(H1001&gt;='Intersection Mileposts'!$F$37,H1001&lt;='Intersection Mileposts'!$G$37),"Y",IF(AND(H1001&gt;='Intersection Mileposts'!$F$38,H1001&lt;='Intersection Mileposts'!$G$38),"Y",IF(AND(H1001&gt;='Intersection Mileposts'!$F$39,H1001&lt;='Intersection Mileposts'!$G$39),"Y","N"))))))))))))))))))))))))))))))))))))</f>
        <v/>
      </c>
    </row>
    <row r="1002" spans="1:46" x14ac:dyDescent="0.35">
      <c r="A1002" s="271"/>
      <c r="B1002" s="269"/>
      <c r="C1002" s="270"/>
      <c r="D1002" s="270"/>
      <c r="E1002" s="270"/>
      <c r="F1002" s="270"/>
      <c r="G1002" s="272"/>
      <c r="H1002" s="273"/>
      <c r="I1002" s="271"/>
      <c r="J1002" s="268"/>
      <c r="K1002" s="268"/>
      <c r="L1002" s="274"/>
      <c r="M1002" s="275"/>
      <c r="N1002" s="276"/>
      <c r="P1002" s="291" t="str">
        <f>IF(R1002 = "", "", COUNT($R$4:R1002))</f>
        <v/>
      </c>
      <c r="Q1002" s="291" t="str">
        <f t="shared" si="129"/>
        <v/>
      </c>
      <c r="R1002" s="292" t="str">
        <f t="shared" si="130"/>
        <v/>
      </c>
      <c r="S1002" s="293" t="str">
        <f t="shared" si="124"/>
        <v/>
      </c>
      <c r="T1002" s="294" t="str">
        <f t="shared" si="125"/>
        <v/>
      </c>
      <c r="U1002" s="295" t="str">
        <f t="shared" si="126"/>
        <v/>
      </c>
      <c r="V1002" s="296" t="str">
        <f t="shared" si="127"/>
        <v/>
      </c>
      <c r="W1002" s="8"/>
      <c r="AR1002" s="2" t="str">
        <f t="shared" si="131"/>
        <v/>
      </c>
      <c r="AS1002" s="2" t="str">
        <f t="shared" si="132"/>
        <v/>
      </c>
      <c r="AT1002" s="2" t="str">
        <f>IF(AR1002="","",IF(AND(H1002&gt;='Intersection Mileposts'!$F$5,H1002&lt;='Intersection Mileposts'!$G$5),"Y",IF(AND(H1002&gt;='Intersection Mileposts'!$F$6,H1002&lt;='Intersection Mileposts'!$G$6),"Y",IF(AND(H1002&gt;='Intersection Mileposts'!$F$7,H1002&lt;='Intersection Mileposts'!$G$7),"Y",IF(AND(H1002&gt;='Intersection Mileposts'!$F$8,H1002&lt;='Intersection Mileposts'!$G$8),"Y",IF(AND(H1002&gt;='Intersection Mileposts'!$F$9,H1002&lt;='Intersection Mileposts'!$G$9),"Y",IF(AND(H1002&gt;='Intersection Mileposts'!$F$10,H1002&lt;='Intersection Mileposts'!$G$10),"Y",IF(AND(H1002&gt;='Intersection Mileposts'!$F$11,H1002&lt;='Intersection Mileposts'!$G$11),"Y",IF(AND(H1002&gt;='Intersection Mileposts'!$F$12,H1002&lt;='Intersection Mileposts'!$G$12),"Y",IF(AND(H1002&gt;='Intersection Mileposts'!$F$13,H1002&lt;='Intersection Mileposts'!$G$13),"Y",IF(AND(H1002&gt;='Intersection Mileposts'!$F$14,H1002&lt;='Intersection Mileposts'!$G$14),"Y",IF(AND(H1002&gt;='Intersection Mileposts'!$F$15,H1002&lt;='Intersection Mileposts'!$G$15),"Y",IF(AND(H1002&gt;='Intersection Mileposts'!$F$16,H1002&lt;='Intersection Mileposts'!$G$16),"Y",IF(AND(H1002&gt;='Intersection Mileposts'!$F$17,H1002&lt;='Intersection Mileposts'!$G$17),"Y",IF(AND(H1002&gt;='Intersection Mileposts'!$F$18,H1002&lt;='Intersection Mileposts'!$G$18),"Y",IF(AND(H1002&gt;='Intersection Mileposts'!$F$19,H1002&lt;='Intersection Mileposts'!$G$19),"Y",IF(AND(H1002&gt;='Intersection Mileposts'!$F$20,H1002&lt;='Intersection Mileposts'!$G$20),"Y",IF(AND(H1002&gt;='Intersection Mileposts'!$F$21,H1002&lt;='Intersection Mileposts'!$G$21),"Y",IF(AND(H1002&gt;='Intersection Mileposts'!$F$22,H1002&lt;='Intersection Mileposts'!$G$22),"Y",IF(AND(H1002&gt;='Intersection Mileposts'!$F$23,H1002&lt;='Intersection Mileposts'!$G$23),"Y",IF(AND(H1002&gt;='Intersection Mileposts'!$F$24,H1002&lt;='Intersection Mileposts'!$G$24),"Y",IF(AND(H1002&gt;='Intersection Mileposts'!$F$25,H1002&lt;='Intersection Mileposts'!$G$25),"Y",IF(AND(H1002&gt;='Intersection Mileposts'!$F$26,H1002&lt;='Intersection Mileposts'!$G$26),"Y",IF(AND(H1002&gt;='Intersection Mileposts'!$F$27,H1002&lt;='Intersection Mileposts'!$G$27),"Y",IF(AND(H1002&gt;='Intersection Mileposts'!$F$28,H1002&lt;='Intersection Mileposts'!$G$28),"Y",IF(AND(H1002&gt;='Intersection Mileposts'!$F$29,H1002&lt;='Intersection Mileposts'!$G$29),"Y", IF(AND(H1002&gt;='Intersection Mileposts'!$F$30,H1002&lt;='Intersection Mileposts'!$G$30),"Y",IF(AND(H1002&gt;='Intersection Mileposts'!$F$31,H1002&lt;='Intersection Mileposts'!$G$31),"Y",IF(AND(H1002&gt;='Intersection Mileposts'!$F$32,H1002&lt;='Intersection Mileposts'!$G$32),"Y",IF(AND(H1002&gt;='Intersection Mileposts'!$F$33,H1002&lt;='Intersection Mileposts'!$G$33),"Y",IF(AND(H1002&gt;='Intersection Mileposts'!$F$34,H1002&lt;='Intersection Mileposts'!$G$34),"Y",IF(AND(H1002&gt;='Intersection Mileposts'!$F$35,H1002&lt;='Intersection Mileposts'!$G$35),"Y",IF(AND(H1002&gt;='Intersection Mileposts'!$F$36,H1002&lt;='Intersection Mileposts'!$G$36),"Y",IF(AND(H1002&gt;='Intersection Mileposts'!$F$37,H1002&lt;='Intersection Mileposts'!$G$37),"Y",IF(AND(H1002&gt;='Intersection Mileposts'!$F$38,H1002&lt;='Intersection Mileposts'!$G$38),"Y",IF(AND(H1002&gt;='Intersection Mileposts'!$F$39,H1002&lt;='Intersection Mileposts'!$G$39),"Y","N"))))))))))))))))))))))))))))))))))))</f>
        <v/>
      </c>
    </row>
    <row r="1003" spans="1:46" x14ac:dyDescent="0.35">
      <c r="A1003" s="309"/>
      <c r="B1003" s="310"/>
      <c r="C1003" s="311"/>
      <c r="D1003" s="311"/>
      <c r="E1003" s="311"/>
      <c r="F1003" s="311"/>
      <c r="G1003" s="312"/>
      <c r="H1003" s="313"/>
      <c r="I1003" s="309"/>
      <c r="J1003" s="314"/>
      <c r="K1003" s="314"/>
      <c r="L1003" s="315"/>
      <c r="M1003" s="316"/>
      <c r="N1003" s="317"/>
      <c r="P1003" s="291" t="str">
        <f>IF(R1003 = "", "", COUNT($R$4:R1003))</f>
        <v/>
      </c>
      <c r="Q1003" s="291" t="str">
        <f t="shared" si="129"/>
        <v/>
      </c>
      <c r="R1003" s="292" t="str">
        <f t="shared" si="130"/>
        <v/>
      </c>
      <c r="S1003" s="293" t="str">
        <f t="shared" si="124"/>
        <v/>
      </c>
      <c r="T1003" s="294" t="str">
        <f t="shared" si="125"/>
        <v/>
      </c>
      <c r="U1003" s="295" t="str">
        <f t="shared" si="126"/>
        <v/>
      </c>
      <c r="V1003" s="296" t="str">
        <f t="shared" si="127"/>
        <v/>
      </c>
      <c r="W1003" s="8"/>
      <c r="AR1003" s="2" t="str">
        <f t="shared" si="131"/>
        <v/>
      </c>
      <c r="AS1003" s="2" t="str">
        <f t="shared" si="132"/>
        <v/>
      </c>
      <c r="AT1003" s="2" t="str">
        <f>IF(AR1003="","",IF(AND(H1003&gt;='Intersection Mileposts'!$F$5,H1003&lt;='Intersection Mileposts'!$G$5),"Y",IF(AND(H1003&gt;='Intersection Mileposts'!$F$6,H1003&lt;='Intersection Mileposts'!$G$6),"Y",IF(AND(H1003&gt;='Intersection Mileposts'!$F$7,H1003&lt;='Intersection Mileposts'!$G$7),"Y",IF(AND(H1003&gt;='Intersection Mileposts'!$F$8,H1003&lt;='Intersection Mileposts'!$G$8),"Y",IF(AND(H1003&gt;='Intersection Mileposts'!$F$9,H1003&lt;='Intersection Mileposts'!$G$9),"Y",IF(AND(H1003&gt;='Intersection Mileposts'!$F$10,H1003&lt;='Intersection Mileposts'!$G$10),"Y",IF(AND(H1003&gt;='Intersection Mileposts'!$F$11,H1003&lt;='Intersection Mileposts'!$G$11),"Y",IF(AND(H1003&gt;='Intersection Mileposts'!$F$12,H1003&lt;='Intersection Mileposts'!$G$12),"Y",IF(AND(H1003&gt;='Intersection Mileposts'!$F$13,H1003&lt;='Intersection Mileposts'!$G$13),"Y",IF(AND(H1003&gt;='Intersection Mileposts'!$F$14,H1003&lt;='Intersection Mileposts'!$G$14),"Y",IF(AND(H1003&gt;='Intersection Mileposts'!$F$15,H1003&lt;='Intersection Mileposts'!$G$15),"Y",IF(AND(H1003&gt;='Intersection Mileposts'!$F$16,H1003&lt;='Intersection Mileposts'!$G$16),"Y",IF(AND(H1003&gt;='Intersection Mileposts'!$F$17,H1003&lt;='Intersection Mileposts'!$G$17),"Y",IF(AND(H1003&gt;='Intersection Mileposts'!$F$18,H1003&lt;='Intersection Mileposts'!$G$18),"Y",IF(AND(H1003&gt;='Intersection Mileposts'!$F$19,H1003&lt;='Intersection Mileposts'!$G$19),"Y",IF(AND(H1003&gt;='Intersection Mileposts'!$F$20,H1003&lt;='Intersection Mileposts'!$G$20),"Y",IF(AND(H1003&gt;='Intersection Mileposts'!$F$21,H1003&lt;='Intersection Mileposts'!$G$21),"Y",IF(AND(H1003&gt;='Intersection Mileposts'!$F$22,H1003&lt;='Intersection Mileposts'!$G$22),"Y",IF(AND(H1003&gt;='Intersection Mileposts'!$F$23,H1003&lt;='Intersection Mileposts'!$G$23),"Y",IF(AND(H1003&gt;='Intersection Mileposts'!$F$24,H1003&lt;='Intersection Mileposts'!$G$24),"Y",IF(AND(H1003&gt;='Intersection Mileposts'!$F$25,H1003&lt;='Intersection Mileposts'!$G$25),"Y",IF(AND(H1003&gt;='Intersection Mileposts'!$F$26,H1003&lt;='Intersection Mileposts'!$G$26),"Y",IF(AND(H1003&gt;='Intersection Mileposts'!$F$27,H1003&lt;='Intersection Mileposts'!$G$27),"Y",IF(AND(H1003&gt;='Intersection Mileposts'!$F$28,H1003&lt;='Intersection Mileposts'!$G$28),"Y",IF(AND(H1003&gt;='Intersection Mileposts'!$F$29,H1003&lt;='Intersection Mileposts'!$G$29),"Y", IF(AND(H1003&gt;='Intersection Mileposts'!$F$30,H1003&lt;='Intersection Mileposts'!$G$30),"Y",IF(AND(H1003&gt;='Intersection Mileposts'!$F$31,H1003&lt;='Intersection Mileposts'!$G$31),"Y",IF(AND(H1003&gt;='Intersection Mileposts'!$F$32,H1003&lt;='Intersection Mileposts'!$G$32),"Y",IF(AND(H1003&gt;='Intersection Mileposts'!$F$33,H1003&lt;='Intersection Mileposts'!$G$33),"Y",IF(AND(H1003&gt;='Intersection Mileposts'!$F$34,H1003&lt;='Intersection Mileposts'!$G$34),"Y",IF(AND(H1003&gt;='Intersection Mileposts'!$F$35,H1003&lt;='Intersection Mileposts'!$G$35),"Y",IF(AND(H1003&gt;='Intersection Mileposts'!$F$36,H1003&lt;='Intersection Mileposts'!$G$36),"Y",IF(AND(H1003&gt;='Intersection Mileposts'!$F$37,H1003&lt;='Intersection Mileposts'!$G$37),"Y",IF(AND(H1003&gt;='Intersection Mileposts'!$F$38,H1003&lt;='Intersection Mileposts'!$G$38),"Y",IF(AND(H1003&gt;='Intersection Mileposts'!$F$39,H1003&lt;='Intersection Mileposts'!$G$39),"Y","N"))))))))))))))))))))))))))))))))))))</f>
        <v/>
      </c>
    </row>
    <row r="1004" spans="1:46" s="136" customFormat="1" x14ac:dyDescent="0.35">
      <c r="A1004" s="318"/>
      <c r="B1004" s="318"/>
      <c r="C1004" s="318"/>
      <c r="D1004" s="318"/>
      <c r="E1004" s="318"/>
      <c r="F1004" s="318"/>
      <c r="G1004" s="318"/>
      <c r="H1004" s="318"/>
      <c r="I1004" s="318"/>
      <c r="J1004" s="318"/>
      <c r="K1004" s="318"/>
      <c r="L1004" s="318"/>
      <c r="M1004" s="318"/>
      <c r="N1004" s="318"/>
      <c r="O1004" s="245"/>
      <c r="P1004" s="138"/>
      <c r="Q1004" s="138"/>
      <c r="R1004" s="138"/>
      <c r="S1004" s="139"/>
      <c r="T1004" s="139"/>
      <c r="U1004" s="141"/>
      <c r="V1004" s="141"/>
      <c r="W1004" s="8"/>
      <c r="AR1004" s="138"/>
      <c r="AS1004" s="138"/>
      <c r="AT1004" s="138"/>
    </row>
    <row r="1005" spans="1:46" x14ac:dyDescent="0.35">
      <c r="U1005" s="130"/>
      <c r="V1005" s="130"/>
      <c r="W1005" s="8"/>
    </row>
    <row r="1006" spans="1:46" x14ac:dyDescent="0.35">
      <c r="U1006" s="130"/>
      <c r="V1006" s="130"/>
      <c r="W1006" s="8"/>
    </row>
    <row r="1007" spans="1:46" x14ac:dyDescent="0.35">
      <c r="U1007" s="130"/>
      <c r="V1007" s="130"/>
      <c r="W1007" s="8"/>
    </row>
    <row r="1008" spans="1:46" x14ac:dyDescent="0.35">
      <c r="U1008" s="130"/>
      <c r="V1008" s="130"/>
      <c r="W1008" s="8"/>
    </row>
    <row r="1009" spans="21:23" x14ac:dyDescent="0.35">
      <c r="U1009" s="130"/>
      <c r="V1009" s="130"/>
      <c r="W1009" s="8"/>
    </row>
    <row r="1010" spans="21:23" x14ac:dyDescent="0.35">
      <c r="U1010" s="130"/>
      <c r="V1010" s="130"/>
      <c r="W1010" s="8"/>
    </row>
    <row r="1011" spans="21:23" x14ac:dyDescent="0.35">
      <c r="U1011" s="130"/>
      <c r="V1011" s="130"/>
      <c r="W1011" s="8"/>
    </row>
    <row r="1012" spans="21:23" x14ac:dyDescent="0.35">
      <c r="U1012" s="130"/>
      <c r="V1012" s="130"/>
      <c r="W1012" s="8"/>
    </row>
    <row r="1013" spans="21:23" x14ac:dyDescent="0.35">
      <c r="U1013" s="130"/>
      <c r="V1013" s="130"/>
      <c r="W1013" s="8"/>
    </row>
    <row r="1014" spans="21:23" x14ac:dyDescent="0.35">
      <c r="U1014" s="130"/>
      <c r="V1014" s="130"/>
      <c r="W1014" s="8"/>
    </row>
    <row r="1015" spans="21:23" x14ac:dyDescent="0.35">
      <c r="U1015" s="130"/>
      <c r="V1015" s="130"/>
      <c r="W1015" s="8"/>
    </row>
    <row r="1016" spans="21:23" x14ac:dyDescent="0.35">
      <c r="U1016" s="130"/>
      <c r="V1016" s="130"/>
      <c r="W1016" s="8"/>
    </row>
    <row r="1017" spans="21:23" x14ac:dyDescent="0.35">
      <c r="U1017" s="130"/>
      <c r="V1017" s="130"/>
      <c r="W1017" s="8"/>
    </row>
    <row r="1018" spans="21:23" x14ac:dyDescent="0.35">
      <c r="U1018" s="130"/>
      <c r="V1018" s="130"/>
      <c r="W1018" s="8"/>
    </row>
    <row r="1019" spans="21:23" x14ac:dyDescent="0.35">
      <c r="U1019" s="130"/>
      <c r="V1019" s="130"/>
    </row>
  </sheetData>
  <sortState xmlns:xlrd2="http://schemas.microsoft.com/office/spreadsheetml/2017/richdata2" ref="A4:N20">
    <sortCondition ref="H4:H20"/>
  </sortState>
  <mergeCells count="26">
    <mergeCell ref="Z42:AE44"/>
    <mergeCell ref="X38:X44"/>
    <mergeCell ref="Z20:AE24"/>
    <mergeCell ref="Z25:AE26"/>
    <mergeCell ref="Z27:AE29"/>
    <mergeCell ref="A2:N2"/>
    <mergeCell ref="X30:X34"/>
    <mergeCell ref="Y30:AE34"/>
    <mergeCell ref="A1:N1"/>
    <mergeCell ref="X15:X29"/>
    <mergeCell ref="X45:X46"/>
    <mergeCell ref="Y45:AE46"/>
    <mergeCell ref="X14:AE14"/>
    <mergeCell ref="P1:AE1"/>
    <mergeCell ref="P2:P3"/>
    <mergeCell ref="Q2:Q3"/>
    <mergeCell ref="R2:R3"/>
    <mergeCell ref="S2:S3"/>
    <mergeCell ref="T2:T3"/>
    <mergeCell ref="U2:U3"/>
    <mergeCell ref="V2:V3"/>
    <mergeCell ref="Y38:AE38"/>
    <mergeCell ref="Y15:AE17"/>
    <mergeCell ref="Z18:AE19"/>
    <mergeCell ref="X35:X37"/>
    <mergeCell ref="Y35:AE37"/>
  </mergeCells>
  <conditionalFormatting sqref="D21:D1003">
    <cfRule type="cellIs" dxfId="15" priority="5" operator="between">
      <formula>4</formula>
      <formula>6</formula>
    </cfRule>
    <cfRule type="cellIs" dxfId="14" priority="6" operator="between">
      <formula>2</formula>
      <formula>3</formula>
    </cfRule>
  </conditionalFormatting>
  <conditionalFormatting sqref="F21:F1003">
    <cfRule type="cellIs" dxfId="13" priority="4" operator="between">
      <formula>4</formula>
      <formula>6</formula>
    </cfRule>
  </conditionalFormatting>
  <conditionalFormatting sqref="D4:D20">
    <cfRule type="cellIs" dxfId="12" priority="2" operator="between">
      <formula>4</formula>
      <formula>6</formula>
    </cfRule>
    <cfRule type="cellIs" dxfId="11" priority="3" operator="between">
      <formula>2</formula>
      <formula>3</formula>
    </cfRule>
  </conditionalFormatting>
  <conditionalFormatting sqref="F4:F20">
    <cfRule type="cellIs" dxfId="10" priority="1" operator="between">
      <formula>4</formula>
      <formula>6</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CBB6-D3F9-4C2C-B409-F7CBCCEBA60C}">
  <sheetPr>
    <pageSetUpPr fitToPage="1"/>
  </sheetPr>
  <dimension ref="A1:AH75"/>
  <sheetViews>
    <sheetView zoomScaleNormal="100" workbookViewId="0">
      <selection activeCell="H24" sqref="H24:H25"/>
    </sheetView>
  </sheetViews>
  <sheetFormatPr defaultRowHeight="15.75" customHeight="1" x14ac:dyDescent="0.35"/>
  <cols>
    <col min="1" max="2" width="2.90625" style="149" customWidth="1"/>
    <col min="3" max="3" width="21.453125" style="149" customWidth="1"/>
    <col min="4" max="6" width="15" style="168" customWidth="1"/>
    <col min="7" max="7" width="2.90625" style="149" customWidth="1"/>
    <col min="8" max="8" width="30.08984375" style="149" customWidth="1"/>
    <col min="9" max="10" width="10.6328125" style="149" customWidth="1"/>
    <col min="11" max="11" width="23.54296875" style="149" customWidth="1"/>
    <col min="12" max="13" width="2.90625" style="149" customWidth="1"/>
    <col min="14" max="14" width="2.90625" style="193" customWidth="1"/>
    <col min="15" max="15" width="7.453125" style="193" customWidth="1"/>
    <col min="16" max="24" width="9.08984375" style="193"/>
    <col min="25" max="35" width="0" hidden="1" customWidth="1"/>
  </cols>
  <sheetData>
    <row r="1" spans="1:34" ht="15" thickBot="1" x14ac:dyDescent="0.4">
      <c r="A1" s="147"/>
      <c r="B1" s="147"/>
      <c r="C1" s="147"/>
      <c r="D1" s="148"/>
      <c r="E1" s="148"/>
      <c r="F1" s="148"/>
      <c r="G1" s="147"/>
      <c r="H1" s="147"/>
      <c r="I1" s="147"/>
      <c r="J1" s="147"/>
      <c r="K1" s="147"/>
      <c r="L1" s="147"/>
      <c r="M1" s="147"/>
      <c r="N1" s="179"/>
      <c r="O1" s="179"/>
      <c r="P1" s="179"/>
      <c r="Q1" s="179"/>
      <c r="R1" s="179"/>
      <c r="S1" s="179"/>
      <c r="T1" s="179"/>
      <c r="U1" s="179"/>
      <c r="V1" s="179"/>
      <c r="W1" s="179"/>
      <c r="X1" s="179"/>
      <c r="Z1" s="27"/>
      <c r="AA1" s="523" t="s">
        <v>16</v>
      </c>
      <c r="AB1" s="524"/>
      <c r="AC1" s="524"/>
      <c r="AD1" s="525"/>
      <c r="AE1" s="523" t="s">
        <v>17</v>
      </c>
      <c r="AF1" s="524"/>
      <c r="AG1" s="524"/>
      <c r="AH1" s="525"/>
    </row>
    <row r="2" spans="1:34" ht="16" thickBot="1" x14ac:dyDescent="0.4">
      <c r="A2" s="147"/>
      <c r="B2" s="150"/>
      <c r="C2" s="151"/>
      <c r="D2" s="152"/>
      <c r="E2" s="152"/>
      <c r="F2" s="152"/>
      <c r="G2" s="151"/>
      <c r="H2" s="151"/>
      <c r="I2" s="151"/>
      <c r="J2" s="151"/>
      <c r="K2" s="151"/>
      <c r="L2" s="153"/>
      <c r="M2" s="147"/>
      <c r="N2" s="179"/>
      <c r="O2" s="179"/>
      <c r="P2" s="552" t="s">
        <v>234</v>
      </c>
      <c r="Q2" s="553"/>
      <c r="R2" s="553"/>
      <c r="S2" s="554"/>
      <c r="T2" s="179"/>
      <c r="U2" s="179"/>
      <c r="V2" s="179"/>
      <c r="W2" s="179"/>
      <c r="X2" s="179"/>
      <c r="Z2" s="12" t="s">
        <v>20</v>
      </c>
      <c r="AA2" s="12" t="s">
        <v>13</v>
      </c>
      <c r="AB2" s="40" t="s">
        <v>41</v>
      </c>
      <c r="AC2" s="44" t="s">
        <v>42</v>
      </c>
      <c r="AD2" s="10" t="s">
        <v>71</v>
      </c>
      <c r="AE2" s="12" t="s">
        <v>13</v>
      </c>
      <c r="AF2" s="40" t="s">
        <v>41</v>
      </c>
      <c r="AG2" s="44" t="s">
        <v>42</v>
      </c>
      <c r="AH2" s="10" t="s">
        <v>71</v>
      </c>
    </row>
    <row r="3" spans="1:34" ht="23.5" x14ac:dyDescent="0.35">
      <c r="A3" s="147"/>
      <c r="B3" s="154"/>
      <c r="C3" s="595" t="s">
        <v>248</v>
      </c>
      <c r="D3" s="596"/>
      <c r="E3" s="596"/>
      <c r="F3" s="596"/>
      <c r="G3" s="596"/>
      <c r="H3" s="596"/>
      <c r="I3" s="596"/>
      <c r="J3" s="596"/>
      <c r="K3" s="597"/>
      <c r="L3" s="155"/>
      <c r="M3" s="147"/>
      <c r="N3" s="179"/>
      <c r="O3" s="179"/>
      <c r="P3" s="601" t="s">
        <v>32</v>
      </c>
      <c r="Q3" s="602"/>
      <c r="R3" s="602"/>
      <c r="S3" s="603"/>
      <c r="T3" s="179"/>
      <c r="U3" s="179"/>
      <c r="V3" s="179"/>
      <c r="W3" s="179"/>
      <c r="X3" s="179"/>
      <c r="Z3" s="12" t="s">
        <v>9</v>
      </c>
      <c r="AA3" s="11">
        <f>Before!Z4</f>
        <v>0</v>
      </c>
      <c r="AB3" s="11">
        <f>Before!AA4</f>
        <v>0</v>
      </c>
      <c r="AC3" s="11">
        <f>Before!AB4</f>
        <v>0</v>
      </c>
      <c r="AD3" s="11">
        <f>Before!AC4</f>
        <v>0</v>
      </c>
      <c r="AE3" s="11">
        <f>After!Z4</f>
        <v>0</v>
      </c>
      <c r="AF3" s="11">
        <f>After!AA4</f>
        <v>0</v>
      </c>
      <c r="AG3" s="11">
        <f>After!AB4</f>
        <v>0</v>
      </c>
      <c r="AH3" s="11">
        <f>After!AC4</f>
        <v>0</v>
      </c>
    </row>
    <row r="4" spans="1:34" ht="24" thickBot="1" x14ac:dyDescent="0.4">
      <c r="A4" s="147"/>
      <c r="B4" s="154"/>
      <c r="C4" s="598"/>
      <c r="D4" s="599"/>
      <c r="E4" s="599"/>
      <c r="F4" s="599"/>
      <c r="G4" s="599"/>
      <c r="H4" s="599"/>
      <c r="I4" s="599"/>
      <c r="J4" s="599"/>
      <c r="K4" s="600"/>
      <c r="L4" s="155"/>
      <c r="M4" s="147"/>
      <c r="N4" s="179"/>
      <c r="O4" s="179"/>
      <c r="P4" s="604" t="s">
        <v>33</v>
      </c>
      <c r="Q4" s="605"/>
      <c r="R4" s="605"/>
      <c r="S4" s="606"/>
      <c r="T4" s="179"/>
      <c r="U4" s="179"/>
      <c r="V4" s="179"/>
      <c r="W4" s="179"/>
      <c r="X4" s="179"/>
      <c r="Z4" s="12" t="s">
        <v>10</v>
      </c>
      <c r="AA4" s="11">
        <f>Before!Z5</f>
        <v>1</v>
      </c>
      <c r="AB4" s="11">
        <f>Before!AA5</f>
        <v>1</v>
      </c>
      <c r="AC4" s="11">
        <f>Before!AB5</f>
        <v>0</v>
      </c>
      <c r="AD4" s="11">
        <f>Before!AC5</f>
        <v>1</v>
      </c>
      <c r="AE4" s="11">
        <f>After!Z5</f>
        <v>0</v>
      </c>
      <c r="AF4" s="11">
        <f>After!AA5</f>
        <v>0</v>
      </c>
      <c r="AG4" s="11">
        <f>After!AB5</f>
        <v>0</v>
      </c>
      <c r="AH4" s="11">
        <f>After!AC5</f>
        <v>0</v>
      </c>
    </row>
    <row r="5" spans="1:34" ht="15" customHeight="1" x14ac:dyDescent="0.35">
      <c r="A5" s="147"/>
      <c r="B5" s="154"/>
      <c r="C5" s="156"/>
      <c r="D5" s="157"/>
      <c r="E5" s="157"/>
      <c r="F5" s="157"/>
      <c r="G5" s="156"/>
      <c r="H5" s="156"/>
      <c r="I5" s="156"/>
      <c r="J5" s="156"/>
      <c r="K5" s="156"/>
      <c r="L5" s="155"/>
      <c r="M5" s="147"/>
      <c r="N5" s="179"/>
      <c r="O5" s="179"/>
      <c r="P5" s="179"/>
      <c r="Q5" s="179"/>
      <c r="R5" s="179"/>
      <c r="S5" s="179"/>
      <c r="T5" s="179"/>
      <c r="U5" s="179"/>
      <c r="V5" s="179"/>
      <c r="W5" s="179"/>
      <c r="X5" s="179"/>
      <c r="Z5" s="12" t="s">
        <v>8</v>
      </c>
      <c r="AA5" s="11">
        <f>Before!Z6</f>
        <v>5</v>
      </c>
      <c r="AB5" s="11">
        <f>Before!AA6</f>
        <v>3</v>
      </c>
      <c r="AC5" s="11">
        <f>Before!AB6</f>
        <v>1</v>
      </c>
      <c r="AD5" s="11">
        <f>Before!AC6</f>
        <v>4</v>
      </c>
      <c r="AE5" s="11">
        <f>After!Z6</f>
        <v>3</v>
      </c>
      <c r="AF5" s="11">
        <f>After!AA6</f>
        <v>1</v>
      </c>
      <c r="AG5" s="11">
        <f>After!AB6</f>
        <v>0</v>
      </c>
      <c r="AH5" s="11">
        <f>After!AC6</f>
        <v>1</v>
      </c>
    </row>
    <row r="6" spans="1:34" ht="15" customHeight="1" thickBot="1" x14ac:dyDescent="0.4">
      <c r="A6" s="147"/>
      <c r="B6" s="154"/>
      <c r="C6" s="178" t="s">
        <v>195</v>
      </c>
      <c r="D6" s="585"/>
      <c r="E6" s="586"/>
      <c r="F6" s="587"/>
      <c r="G6" s="156"/>
      <c r="H6" s="607" t="s">
        <v>15</v>
      </c>
      <c r="I6" s="609" t="s">
        <v>16</v>
      </c>
      <c r="J6" s="609" t="s">
        <v>17</v>
      </c>
      <c r="K6" s="611" t="s">
        <v>18</v>
      </c>
      <c r="L6" s="155"/>
      <c r="M6" s="147"/>
      <c r="N6" s="179"/>
      <c r="O6" s="179"/>
      <c r="P6" s="179"/>
      <c r="Q6" s="179"/>
      <c r="R6" s="179"/>
      <c r="S6" s="179"/>
      <c r="T6" s="179"/>
      <c r="U6" s="179"/>
      <c r="V6" s="179"/>
      <c r="W6" s="179"/>
      <c r="X6" s="179"/>
      <c r="Z6" s="12" t="s">
        <v>3</v>
      </c>
      <c r="AA6" s="11">
        <f>Before!Z7</f>
        <v>15</v>
      </c>
      <c r="AB6" s="11">
        <f>Before!AA7</f>
        <v>13</v>
      </c>
      <c r="AC6" s="11">
        <f>Before!AB7</f>
        <v>0</v>
      </c>
      <c r="AD6" s="11">
        <f>Before!AC7</f>
        <v>13</v>
      </c>
      <c r="AE6" s="11">
        <f>After!Z7</f>
        <v>3</v>
      </c>
      <c r="AF6" s="11">
        <f>After!AA7</f>
        <v>0</v>
      </c>
      <c r="AG6" s="11">
        <f>After!AB7</f>
        <v>1</v>
      </c>
      <c r="AH6" s="11">
        <f>After!AC7</f>
        <v>1</v>
      </c>
    </row>
    <row r="7" spans="1:34" ht="15" customHeight="1" thickBot="1" x14ac:dyDescent="0.4">
      <c r="A7" s="147"/>
      <c r="B7" s="154"/>
      <c r="C7" s="178" t="s">
        <v>196</v>
      </c>
      <c r="D7" s="585"/>
      <c r="E7" s="586"/>
      <c r="F7" s="587"/>
      <c r="G7" s="156"/>
      <c r="H7" s="608"/>
      <c r="I7" s="610"/>
      <c r="J7" s="610"/>
      <c r="K7" s="612"/>
      <c r="L7" s="155"/>
      <c r="M7" s="147"/>
      <c r="N7" s="179"/>
      <c r="O7" s="539" t="s">
        <v>235</v>
      </c>
      <c r="P7" s="540"/>
      <c r="Q7" s="540"/>
      <c r="R7" s="540"/>
      <c r="S7" s="540"/>
      <c r="T7" s="540"/>
      <c r="U7" s="540"/>
      <c r="V7" s="540"/>
      <c r="W7" s="541"/>
      <c r="X7" s="179"/>
      <c r="Z7" s="12" t="s">
        <v>7</v>
      </c>
      <c r="AA7" s="11">
        <f>Before!Z8</f>
        <v>21</v>
      </c>
      <c r="AB7" s="11">
        <f>Before!AA8</f>
        <v>7</v>
      </c>
      <c r="AC7" s="11">
        <f>Before!AB8</f>
        <v>2</v>
      </c>
      <c r="AD7" s="11">
        <f>Before!AC8</f>
        <v>9</v>
      </c>
      <c r="AE7" s="11">
        <f>After!Z8</f>
        <v>11</v>
      </c>
      <c r="AF7" s="11">
        <f>After!AA8</f>
        <v>1</v>
      </c>
      <c r="AG7" s="11">
        <f>After!AB8</f>
        <v>0</v>
      </c>
      <c r="AH7" s="11">
        <f>After!AC8</f>
        <v>1</v>
      </c>
    </row>
    <row r="8" spans="1:34" ht="15" customHeight="1" x14ac:dyDescent="0.35">
      <c r="A8" s="147"/>
      <c r="B8" s="154"/>
      <c r="C8" s="557" t="s">
        <v>197</v>
      </c>
      <c r="D8" s="559"/>
      <c r="E8" s="560"/>
      <c r="F8" s="561"/>
      <c r="G8" s="156"/>
      <c r="H8" s="197" t="s">
        <v>19</v>
      </c>
      <c r="I8" s="198">
        <f>AA8</f>
        <v>42</v>
      </c>
      <c r="J8" s="199">
        <f>AE8</f>
        <v>17</v>
      </c>
      <c r="K8" s="200">
        <f>IFERROR((J8-I8)/I8, "n/a")</f>
        <v>-0.59523809523809523</v>
      </c>
      <c r="L8" s="155"/>
      <c r="M8" s="147"/>
      <c r="N8" s="179"/>
      <c r="O8" s="181" t="s">
        <v>38</v>
      </c>
      <c r="P8" s="555" t="s">
        <v>214</v>
      </c>
      <c r="Q8" s="555"/>
      <c r="R8" s="555"/>
      <c r="S8" s="555"/>
      <c r="T8" s="555"/>
      <c r="U8" s="555"/>
      <c r="V8" s="555"/>
      <c r="W8" s="556"/>
      <c r="X8" s="179"/>
      <c r="Z8" s="12" t="s">
        <v>13</v>
      </c>
      <c r="AA8" s="11">
        <f>Before!Z9</f>
        <v>42</v>
      </c>
      <c r="AB8" s="11">
        <f>Before!AA9</f>
        <v>24</v>
      </c>
      <c r="AC8" s="11">
        <f>Before!AB9</f>
        <v>3</v>
      </c>
      <c r="AD8" s="11">
        <f>Before!AC9</f>
        <v>27</v>
      </c>
      <c r="AE8" s="11">
        <f>After!Z9</f>
        <v>17</v>
      </c>
      <c r="AF8" s="11">
        <f>After!AA9</f>
        <v>2</v>
      </c>
      <c r="AG8" s="11">
        <f>After!AB9</f>
        <v>1</v>
      </c>
      <c r="AH8" s="11">
        <f>After!AC9</f>
        <v>3</v>
      </c>
    </row>
    <row r="9" spans="1:34" ht="15" customHeight="1" x14ac:dyDescent="0.35">
      <c r="A9" s="147"/>
      <c r="B9" s="154"/>
      <c r="C9" s="558"/>
      <c r="D9" s="562"/>
      <c r="E9" s="563"/>
      <c r="F9" s="564"/>
      <c r="G9" s="156"/>
      <c r="H9" s="197" t="s">
        <v>21</v>
      </c>
      <c r="I9" s="201">
        <f>AA9</f>
        <v>6.3285714285714301</v>
      </c>
      <c r="J9" s="201">
        <f>AE9</f>
        <v>3.611764705882353</v>
      </c>
      <c r="K9" s="200">
        <f>IFERROR((J9-I9)/I9, "n/a")</f>
        <v>-0.42929225866418813</v>
      </c>
      <c r="L9" s="155"/>
      <c r="M9" s="147"/>
      <c r="N9" s="179"/>
      <c r="O9" s="182" t="s">
        <v>38</v>
      </c>
      <c r="P9" s="572" t="s">
        <v>285</v>
      </c>
      <c r="Q9" s="572"/>
      <c r="R9" s="572"/>
      <c r="S9" s="572"/>
      <c r="T9" s="572"/>
      <c r="U9" s="572"/>
      <c r="V9" s="572"/>
      <c r="W9" s="626"/>
      <c r="X9" s="179"/>
      <c r="Z9" s="12" t="s">
        <v>14</v>
      </c>
      <c r="AA9" s="13">
        <f>Before!Z10</f>
        <v>6.3285714285714301</v>
      </c>
      <c r="AB9" s="13">
        <f>Before!AA10</f>
        <v>9.0916666666666703</v>
      </c>
      <c r="AC9" s="13">
        <f>Before!AB10</f>
        <v>3.4666666666666668</v>
      </c>
      <c r="AD9" s="13">
        <f>Before!AC10</f>
        <v>8.4666666666666703</v>
      </c>
      <c r="AE9" s="13">
        <f>After!Z10</f>
        <v>3.611764705882353</v>
      </c>
      <c r="AF9" s="13">
        <f>After!AA10</f>
        <v>4.7</v>
      </c>
      <c r="AG9" s="13">
        <f>After!AB10</f>
        <v>8.4</v>
      </c>
      <c r="AH9" s="13">
        <f>After!AC10</f>
        <v>5.9333333333333336</v>
      </c>
    </row>
    <row r="10" spans="1:34" ht="15" customHeight="1" x14ac:dyDescent="0.35">
      <c r="A10" s="147"/>
      <c r="B10" s="154"/>
      <c r="C10" s="558"/>
      <c r="D10" s="562"/>
      <c r="E10" s="563"/>
      <c r="F10" s="564"/>
      <c r="G10" s="156"/>
      <c r="H10" s="202"/>
      <c r="I10" s="203"/>
      <c r="J10" s="203"/>
      <c r="K10" s="203"/>
      <c r="L10" s="155"/>
      <c r="M10" s="147"/>
      <c r="N10" s="179"/>
      <c r="O10" s="183"/>
      <c r="P10" s="575"/>
      <c r="Q10" s="575"/>
      <c r="R10" s="575"/>
      <c r="S10" s="575"/>
      <c r="T10" s="575"/>
      <c r="U10" s="575"/>
      <c r="V10" s="575"/>
      <c r="W10" s="627"/>
      <c r="X10" s="179"/>
    </row>
    <row r="11" spans="1:34" ht="15" customHeight="1" x14ac:dyDescent="0.35">
      <c r="A11" s="147"/>
      <c r="B11" s="154"/>
      <c r="C11" s="558"/>
      <c r="D11" s="562"/>
      <c r="E11" s="563"/>
      <c r="F11" s="564"/>
      <c r="G11" s="156"/>
      <c r="H11" s="197" t="s">
        <v>22</v>
      </c>
      <c r="I11" s="204">
        <f>AD8</f>
        <v>27</v>
      </c>
      <c r="J11" s="199">
        <f>AH8</f>
        <v>3</v>
      </c>
      <c r="K11" s="200">
        <f>IFERROR((J11-I11)/I11, "n/a")</f>
        <v>-0.88888888888888884</v>
      </c>
      <c r="L11" s="155"/>
      <c r="M11" s="147"/>
      <c r="N11" s="179"/>
      <c r="O11" s="180"/>
      <c r="P11" s="578"/>
      <c r="Q11" s="578"/>
      <c r="R11" s="578"/>
      <c r="S11" s="578"/>
      <c r="T11" s="578"/>
      <c r="U11" s="578"/>
      <c r="V11" s="578"/>
      <c r="W11" s="628"/>
      <c r="X11" s="179"/>
    </row>
    <row r="12" spans="1:34" ht="15" customHeight="1" x14ac:dyDescent="0.35">
      <c r="A12" s="147"/>
      <c r="B12" s="154"/>
      <c r="C12" s="194" t="s">
        <v>241</v>
      </c>
      <c r="D12" s="565"/>
      <c r="E12" s="566"/>
      <c r="F12" s="567"/>
      <c r="G12" s="156"/>
      <c r="H12" s="197" t="s">
        <v>23</v>
      </c>
      <c r="I12" s="201">
        <f>AD9</f>
        <v>8.4666666666666703</v>
      </c>
      <c r="J12" s="201">
        <f>AH9</f>
        <v>5.9333333333333336</v>
      </c>
      <c r="K12" s="200">
        <f>IFERROR((J12-I12)/I12, "n/a")</f>
        <v>-0.29921259842519715</v>
      </c>
      <c r="L12" s="155"/>
      <c r="M12" s="147"/>
      <c r="N12" s="179"/>
      <c r="O12" s="542" t="s">
        <v>38</v>
      </c>
      <c r="P12" s="572" t="s">
        <v>236</v>
      </c>
      <c r="Q12" s="572"/>
      <c r="R12" s="572"/>
      <c r="S12" s="572"/>
      <c r="T12" s="572"/>
      <c r="U12" s="572"/>
      <c r="V12" s="572"/>
      <c r="W12" s="626"/>
      <c r="X12" s="179"/>
    </row>
    <row r="13" spans="1:34" ht="15" customHeight="1" x14ac:dyDescent="0.35">
      <c r="A13" s="147"/>
      <c r="B13" s="154"/>
      <c r="C13" s="194" t="s">
        <v>246</v>
      </c>
      <c r="D13" s="565"/>
      <c r="E13" s="566"/>
      <c r="F13" s="567"/>
      <c r="G13" s="156"/>
      <c r="H13" s="202"/>
      <c r="I13" s="203"/>
      <c r="J13" s="203"/>
      <c r="K13" s="203"/>
      <c r="L13" s="155"/>
      <c r="M13" s="147"/>
      <c r="N13" s="179"/>
      <c r="O13" s="543"/>
      <c r="P13" s="575"/>
      <c r="Q13" s="575"/>
      <c r="R13" s="575"/>
      <c r="S13" s="575"/>
      <c r="T13" s="575"/>
      <c r="U13" s="575"/>
      <c r="V13" s="575"/>
      <c r="W13" s="627"/>
      <c r="X13" s="179"/>
    </row>
    <row r="14" spans="1:34" ht="15" customHeight="1" x14ac:dyDescent="0.35">
      <c r="A14" s="147"/>
      <c r="B14" s="154"/>
      <c r="C14" s="178" t="s">
        <v>198</v>
      </c>
      <c r="D14" s="585"/>
      <c r="E14" s="586"/>
      <c r="F14" s="587"/>
      <c r="G14" s="156"/>
      <c r="H14" s="197" t="str">
        <f>"Volume ("&amp;'Evaluation Set-up'!AL5&amp;", "&amp;'Evaluation Set-up'!AL6&amp;")"</f>
        <v>Volume (2018, 2024)</v>
      </c>
      <c r="I14" s="205">
        <f>'Evaluation Set-up'!AL9</f>
        <v>8100</v>
      </c>
      <c r="J14" s="205">
        <f>'Evaluation Set-up'!AL10</f>
        <v>8700</v>
      </c>
      <c r="K14" s="200">
        <f>IFERROR((J14-I14)/I14, "n/a")</f>
        <v>7.407407407407407E-2</v>
      </c>
      <c r="L14" s="155"/>
      <c r="M14" s="147"/>
      <c r="N14" s="179"/>
      <c r="O14" s="544"/>
      <c r="P14" s="578"/>
      <c r="Q14" s="578"/>
      <c r="R14" s="578"/>
      <c r="S14" s="578"/>
      <c r="T14" s="578"/>
      <c r="U14" s="578"/>
      <c r="V14" s="578"/>
      <c r="W14" s="628"/>
      <c r="X14" s="179"/>
    </row>
    <row r="15" spans="1:34" ht="15" customHeight="1" x14ac:dyDescent="0.35">
      <c r="A15" s="147"/>
      <c r="B15" s="154"/>
      <c r="C15" s="178" t="s">
        <v>199</v>
      </c>
      <c r="D15" s="585"/>
      <c r="E15" s="586"/>
      <c r="F15" s="587"/>
      <c r="G15" s="156"/>
      <c r="H15" s="206"/>
      <c r="I15" s="207"/>
      <c r="J15" s="207"/>
      <c r="K15" s="208"/>
      <c r="L15" s="155"/>
      <c r="M15" s="147"/>
      <c r="N15" s="179"/>
      <c r="O15" s="182" t="s">
        <v>38</v>
      </c>
      <c r="P15" s="572" t="s">
        <v>215</v>
      </c>
      <c r="Q15" s="572"/>
      <c r="R15" s="572"/>
      <c r="S15" s="572"/>
      <c r="T15" s="572"/>
      <c r="U15" s="572"/>
      <c r="V15" s="572"/>
      <c r="W15" s="626"/>
      <c r="X15" s="179"/>
    </row>
    <row r="16" spans="1:34" ht="15" customHeight="1" x14ac:dyDescent="0.35">
      <c r="A16" s="147"/>
      <c r="B16" s="154"/>
      <c r="C16" s="178" t="s">
        <v>200</v>
      </c>
      <c r="D16" s="585"/>
      <c r="E16" s="586"/>
      <c r="F16" s="587"/>
      <c r="G16" s="156"/>
      <c r="H16" s="607" t="s">
        <v>24</v>
      </c>
      <c r="I16" s="609" t="s">
        <v>16</v>
      </c>
      <c r="J16" s="609" t="s">
        <v>17</v>
      </c>
      <c r="K16" s="611" t="s">
        <v>25</v>
      </c>
      <c r="L16" s="155"/>
      <c r="M16" s="147"/>
      <c r="N16" s="179"/>
      <c r="O16" s="183"/>
      <c r="P16" s="575"/>
      <c r="Q16" s="575"/>
      <c r="R16" s="575"/>
      <c r="S16" s="575"/>
      <c r="T16" s="575"/>
      <c r="U16" s="575"/>
      <c r="V16" s="575"/>
      <c r="W16" s="627"/>
      <c r="X16" s="179"/>
    </row>
    <row r="17" spans="1:24" ht="15" customHeight="1" x14ac:dyDescent="0.35">
      <c r="A17" s="147"/>
      <c r="B17" s="154"/>
      <c r="C17" s="161"/>
      <c r="D17" s="157"/>
      <c r="E17" s="157"/>
      <c r="F17" s="157"/>
      <c r="G17" s="156"/>
      <c r="H17" s="608"/>
      <c r="I17" s="610"/>
      <c r="J17" s="610"/>
      <c r="K17" s="612"/>
      <c r="L17" s="155"/>
      <c r="M17" s="147"/>
      <c r="N17" s="179"/>
      <c r="O17" s="180"/>
      <c r="P17" s="578"/>
      <c r="Q17" s="578"/>
      <c r="R17" s="578"/>
      <c r="S17" s="578"/>
      <c r="T17" s="578"/>
      <c r="U17" s="578"/>
      <c r="V17" s="578"/>
      <c r="W17" s="628"/>
      <c r="X17" s="179"/>
    </row>
    <row r="18" spans="1:24" ht="15" customHeight="1" x14ac:dyDescent="0.35">
      <c r="A18" s="147"/>
      <c r="B18" s="154"/>
      <c r="C18" s="557" t="s">
        <v>201</v>
      </c>
      <c r="D18" s="559"/>
      <c r="E18" s="560"/>
      <c r="F18" s="561"/>
      <c r="G18" s="156"/>
      <c r="H18" s="197" t="s">
        <v>169</v>
      </c>
      <c r="I18" s="199">
        <f>AA3</f>
        <v>0</v>
      </c>
      <c r="J18" s="199">
        <f>AE3</f>
        <v>0</v>
      </c>
      <c r="K18" s="200" t="str">
        <f>IFERROR((J18-I18)/I18, "n/a")</f>
        <v>n/a</v>
      </c>
      <c r="L18" s="155"/>
      <c r="M18" s="147"/>
      <c r="N18" s="179"/>
      <c r="O18" s="182" t="s">
        <v>38</v>
      </c>
      <c r="P18" s="545" t="s">
        <v>239</v>
      </c>
      <c r="Q18" s="545"/>
      <c r="R18" s="545"/>
      <c r="S18" s="545"/>
      <c r="T18" s="545"/>
      <c r="U18" s="545"/>
      <c r="V18" s="545"/>
      <c r="W18" s="546"/>
      <c r="X18" s="179"/>
    </row>
    <row r="19" spans="1:24" ht="15" customHeight="1" x14ac:dyDescent="0.35">
      <c r="A19" s="147"/>
      <c r="B19" s="154"/>
      <c r="C19" s="558"/>
      <c r="D19" s="562"/>
      <c r="E19" s="563"/>
      <c r="F19" s="564"/>
      <c r="G19" s="156"/>
      <c r="H19" s="197" t="s">
        <v>170</v>
      </c>
      <c r="I19" s="199">
        <f>AA4</f>
        <v>1</v>
      </c>
      <c r="J19" s="199">
        <f>AE4</f>
        <v>0</v>
      </c>
      <c r="K19" s="200">
        <f t="shared" ref="K19:K22" si="0">IFERROR((J19-I19)/I19, "n/a")</f>
        <v>-1</v>
      </c>
      <c r="L19" s="155"/>
      <c r="M19" s="147"/>
      <c r="N19" s="179"/>
      <c r="O19" s="184"/>
      <c r="P19" s="547"/>
      <c r="Q19" s="547"/>
      <c r="R19" s="547"/>
      <c r="S19" s="547"/>
      <c r="T19" s="547"/>
      <c r="U19" s="547"/>
      <c r="V19" s="547"/>
      <c r="W19" s="548"/>
      <c r="X19" s="179"/>
    </row>
    <row r="20" spans="1:24" ht="15" customHeight="1" thickBot="1" x14ac:dyDescent="0.4">
      <c r="A20" s="147"/>
      <c r="B20" s="154"/>
      <c r="C20" s="558"/>
      <c r="D20" s="562"/>
      <c r="E20" s="563"/>
      <c r="F20" s="564"/>
      <c r="G20" s="156"/>
      <c r="H20" s="197" t="s">
        <v>171</v>
      </c>
      <c r="I20" s="199">
        <f>AA5</f>
        <v>5</v>
      </c>
      <c r="J20" s="199">
        <f>AE5</f>
        <v>3</v>
      </c>
      <c r="K20" s="200">
        <f>IFERROR((J20-I20)/I20, "n/a")</f>
        <v>-0.4</v>
      </c>
      <c r="L20" s="155"/>
      <c r="M20" s="147"/>
      <c r="N20" s="179"/>
      <c r="O20" s="185"/>
      <c r="P20" s="549"/>
      <c r="Q20" s="549"/>
      <c r="R20" s="549"/>
      <c r="S20" s="549"/>
      <c r="T20" s="549"/>
      <c r="U20" s="549"/>
      <c r="V20" s="549"/>
      <c r="W20" s="550"/>
      <c r="X20" s="179"/>
    </row>
    <row r="21" spans="1:24" ht="15" customHeight="1" x14ac:dyDescent="0.35">
      <c r="A21" s="147"/>
      <c r="B21" s="154"/>
      <c r="C21" s="558"/>
      <c r="D21" s="562"/>
      <c r="E21" s="563"/>
      <c r="F21" s="564"/>
      <c r="G21" s="156"/>
      <c r="H21" s="197" t="s">
        <v>26</v>
      </c>
      <c r="I21" s="199">
        <f>AA6</f>
        <v>15</v>
      </c>
      <c r="J21" s="199">
        <f>AE6</f>
        <v>3</v>
      </c>
      <c r="K21" s="200">
        <f t="shared" si="0"/>
        <v>-0.8</v>
      </c>
      <c r="L21" s="155"/>
      <c r="M21" s="147"/>
      <c r="N21" s="179"/>
      <c r="O21" s="186"/>
      <c r="P21" s="187"/>
      <c r="Q21" s="187"/>
      <c r="R21" s="187"/>
      <c r="S21" s="187"/>
      <c r="T21" s="188"/>
      <c r="U21" s="188"/>
      <c r="V21" s="188"/>
      <c r="W21" s="188"/>
      <c r="X21" s="179"/>
    </row>
    <row r="22" spans="1:24" ht="15" customHeight="1" x14ac:dyDescent="0.35">
      <c r="A22" s="147"/>
      <c r="B22" s="154"/>
      <c r="C22" s="581"/>
      <c r="D22" s="582"/>
      <c r="E22" s="583"/>
      <c r="F22" s="584"/>
      <c r="G22" s="156"/>
      <c r="H22" s="197" t="s">
        <v>27</v>
      </c>
      <c r="I22" s="199">
        <f>AA7</f>
        <v>21</v>
      </c>
      <c r="J22" s="199">
        <f>AE7</f>
        <v>11</v>
      </c>
      <c r="K22" s="200">
        <f t="shared" si="0"/>
        <v>-0.47619047619047616</v>
      </c>
      <c r="L22" s="155"/>
      <c r="M22" s="147"/>
      <c r="N22" s="179"/>
      <c r="O22" s="189" t="s">
        <v>202</v>
      </c>
      <c r="P22" s="187"/>
      <c r="Q22" s="187"/>
      <c r="R22" s="187"/>
      <c r="S22" s="187"/>
      <c r="T22" s="188"/>
      <c r="U22" s="188"/>
      <c r="V22" s="188"/>
      <c r="W22" s="188"/>
      <c r="X22" s="179"/>
    </row>
    <row r="23" spans="1:24" ht="15" customHeight="1" x14ac:dyDescent="0.35">
      <c r="A23" s="147"/>
      <c r="B23" s="154"/>
      <c r="C23" s="158" t="s">
        <v>244</v>
      </c>
      <c r="D23" s="629"/>
      <c r="E23" s="630"/>
      <c r="F23" s="631"/>
      <c r="G23" s="156"/>
      <c r="H23" s="156"/>
      <c r="I23" s="156"/>
      <c r="J23" s="156"/>
      <c r="K23" s="156"/>
      <c r="L23" s="155"/>
      <c r="M23" s="147"/>
      <c r="N23" s="179"/>
      <c r="O23" s="190">
        <v>1</v>
      </c>
      <c r="P23" s="551" t="s">
        <v>216</v>
      </c>
      <c r="Q23" s="551"/>
      <c r="R23" s="551"/>
      <c r="S23" s="551"/>
      <c r="T23" s="551"/>
      <c r="U23" s="551"/>
      <c r="V23" s="551"/>
      <c r="W23" s="551"/>
      <c r="X23" s="179"/>
    </row>
    <row r="24" spans="1:24" ht="15" customHeight="1" x14ac:dyDescent="0.35">
      <c r="A24" s="147"/>
      <c r="B24" s="154"/>
      <c r="C24" s="158" t="s">
        <v>247</v>
      </c>
      <c r="D24" s="613"/>
      <c r="E24" s="614"/>
      <c r="F24" s="615"/>
      <c r="G24" s="156"/>
      <c r="H24" s="593" t="s">
        <v>64</v>
      </c>
      <c r="I24" s="609" t="s">
        <v>16</v>
      </c>
      <c r="J24" s="609" t="s">
        <v>17</v>
      </c>
      <c r="K24" s="611" t="s">
        <v>25</v>
      </c>
      <c r="L24" s="155"/>
      <c r="M24" s="147"/>
      <c r="N24" s="179"/>
      <c r="O24" s="191">
        <v>2</v>
      </c>
      <c r="P24" s="551" t="s">
        <v>217</v>
      </c>
      <c r="Q24" s="551"/>
      <c r="R24" s="551"/>
      <c r="S24" s="551"/>
      <c r="T24" s="551"/>
      <c r="U24" s="551"/>
      <c r="V24" s="551"/>
      <c r="W24" s="551"/>
      <c r="X24" s="179"/>
    </row>
    <row r="25" spans="1:24" ht="15" customHeight="1" x14ac:dyDescent="0.35">
      <c r="A25" s="147"/>
      <c r="B25" s="154"/>
      <c r="C25" s="161"/>
      <c r="D25" s="157"/>
      <c r="E25" s="157"/>
      <c r="F25" s="157"/>
      <c r="G25" s="156"/>
      <c r="H25" s="594"/>
      <c r="I25" s="610"/>
      <c r="J25" s="610"/>
      <c r="K25" s="612"/>
      <c r="L25" s="155"/>
      <c r="M25" s="147"/>
      <c r="N25" s="179"/>
      <c r="O25" s="526">
        <v>3</v>
      </c>
      <c r="P25" s="528" t="s">
        <v>218</v>
      </c>
      <c r="Q25" s="528"/>
      <c r="R25" s="528"/>
      <c r="S25" s="528"/>
      <c r="T25" s="528"/>
      <c r="U25" s="528"/>
      <c r="V25" s="528"/>
      <c r="W25" s="528"/>
      <c r="X25" s="179"/>
    </row>
    <row r="26" spans="1:24" ht="15" customHeight="1" x14ac:dyDescent="0.35">
      <c r="A26" s="147"/>
      <c r="B26" s="154"/>
      <c r="C26" s="161"/>
      <c r="D26" s="196" t="s">
        <v>203</v>
      </c>
      <c r="E26" s="196" t="s">
        <v>204</v>
      </c>
      <c r="F26" s="196" t="s">
        <v>51</v>
      </c>
      <c r="G26" s="156"/>
      <c r="H26" s="197" t="s">
        <v>169</v>
      </c>
      <c r="I26" s="199">
        <f>AD3</f>
        <v>0</v>
      </c>
      <c r="J26" s="199">
        <f>AH3</f>
        <v>0</v>
      </c>
      <c r="K26" s="200" t="str">
        <f>IFERROR((J26-I26)/I26, "n/a")</f>
        <v>n/a</v>
      </c>
      <c r="L26" s="155"/>
      <c r="M26" s="147"/>
      <c r="N26" s="179"/>
      <c r="O26" s="526"/>
      <c r="P26" s="528"/>
      <c r="Q26" s="528"/>
      <c r="R26" s="528"/>
      <c r="S26" s="528"/>
      <c r="T26" s="528"/>
      <c r="U26" s="528"/>
      <c r="V26" s="528"/>
      <c r="W26" s="528"/>
      <c r="X26" s="179"/>
    </row>
    <row r="27" spans="1:24" ht="15" customHeight="1" x14ac:dyDescent="0.35">
      <c r="A27" s="147"/>
      <c r="B27" s="154"/>
      <c r="C27" s="178" t="s">
        <v>167</v>
      </c>
      <c r="D27" s="159">
        <f>'Evaluation Set-up'!D9</f>
        <v>42156</v>
      </c>
      <c r="E27" s="159">
        <f>'Evaluation Set-up'!E9</f>
        <v>43951</v>
      </c>
      <c r="F27" s="196" t="str">
        <f>'Evaluation Set-up'!F9&amp;"y, "&amp;'Evaluation Set-up'!G9&amp;"m"</f>
        <v>4y, 11m</v>
      </c>
      <c r="G27" s="156"/>
      <c r="H27" s="197" t="s">
        <v>170</v>
      </c>
      <c r="I27" s="199">
        <f>AD4</f>
        <v>1</v>
      </c>
      <c r="J27" s="199">
        <f>AH4</f>
        <v>0</v>
      </c>
      <c r="K27" s="200">
        <f t="shared" ref="K27:K30" si="1">IFERROR((J27-I27)/I27, "n/a")</f>
        <v>-1</v>
      </c>
      <c r="L27" s="155"/>
      <c r="M27" s="147"/>
      <c r="N27" s="179"/>
      <c r="O27" s="526">
        <v>4</v>
      </c>
      <c r="P27" s="528" t="s">
        <v>219</v>
      </c>
      <c r="Q27" s="528"/>
      <c r="R27" s="528"/>
      <c r="S27" s="528"/>
      <c r="T27" s="528"/>
      <c r="U27" s="528"/>
      <c r="V27" s="528"/>
      <c r="W27" s="528"/>
      <c r="X27" s="179"/>
    </row>
    <row r="28" spans="1:24" ht="15" customHeight="1" x14ac:dyDescent="0.35">
      <c r="A28" s="147"/>
      <c r="B28" s="154"/>
      <c r="C28" s="178" t="s">
        <v>205</v>
      </c>
      <c r="D28" s="159">
        <f>'Evaluation Set-up'!D10</f>
        <v>43952</v>
      </c>
      <c r="E28" s="159">
        <f>'Evaluation Set-up'!E10</f>
        <v>44377</v>
      </c>
      <c r="F28" s="196" t="str">
        <f>'Evaluation Set-up'!F10&amp;"y, "&amp;'Evaluation Set-up'!G10&amp;"m"</f>
        <v>1y, 2m</v>
      </c>
      <c r="G28" s="156"/>
      <c r="H28" s="197" t="s">
        <v>171</v>
      </c>
      <c r="I28" s="199">
        <f>AD5</f>
        <v>4</v>
      </c>
      <c r="J28" s="199">
        <f>AH5</f>
        <v>1</v>
      </c>
      <c r="K28" s="200">
        <f t="shared" si="1"/>
        <v>-0.75</v>
      </c>
      <c r="L28" s="155"/>
      <c r="M28" s="147"/>
      <c r="N28" s="179"/>
      <c r="O28" s="526"/>
      <c r="P28" s="528"/>
      <c r="Q28" s="528"/>
      <c r="R28" s="528"/>
      <c r="S28" s="528"/>
      <c r="T28" s="528"/>
      <c r="U28" s="528"/>
      <c r="V28" s="528"/>
      <c r="W28" s="528"/>
      <c r="X28" s="179"/>
    </row>
    <row r="29" spans="1:24" ht="15" customHeight="1" x14ac:dyDescent="0.35">
      <c r="A29" s="147"/>
      <c r="B29" s="154"/>
      <c r="C29" s="178" t="s">
        <v>168</v>
      </c>
      <c r="D29" s="159">
        <f>'Evaluation Set-up'!D11</f>
        <v>44378</v>
      </c>
      <c r="E29" s="159">
        <f>'Evaluation Set-up'!E11</f>
        <v>46173</v>
      </c>
      <c r="F29" s="196" t="str">
        <f>'Evaluation Set-up'!F11&amp;"y, "&amp;'Evaluation Set-up'!G11&amp;"m"</f>
        <v>4y, 11m</v>
      </c>
      <c r="G29" s="156"/>
      <c r="H29" s="197" t="s">
        <v>26</v>
      </c>
      <c r="I29" s="199">
        <f>AD6</f>
        <v>13</v>
      </c>
      <c r="J29" s="199">
        <f>AH6</f>
        <v>1</v>
      </c>
      <c r="K29" s="200">
        <f t="shared" si="1"/>
        <v>-0.92307692307692313</v>
      </c>
      <c r="L29" s="155"/>
      <c r="M29" s="147"/>
      <c r="N29" s="179"/>
      <c r="O29" s="526">
        <v>5</v>
      </c>
      <c r="P29" s="528" t="s">
        <v>243</v>
      </c>
      <c r="Q29" s="528"/>
      <c r="R29" s="528"/>
      <c r="S29" s="528"/>
      <c r="T29" s="528"/>
      <c r="U29" s="528"/>
      <c r="V29" s="528"/>
      <c r="W29" s="528"/>
      <c r="X29" s="179"/>
    </row>
    <row r="30" spans="1:24" ht="15" customHeight="1" x14ac:dyDescent="0.35">
      <c r="A30" s="147"/>
      <c r="B30" s="154"/>
      <c r="C30" s="161"/>
      <c r="D30" s="157"/>
      <c r="E30" s="157"/>
      <c r="F30" s="157"/>
      <c r="G30" s="156"/>
      <c r="H30" s="197" t="s">
        <v>27</v>
      </c>
      <c r="I30" s="199">
        <f>AD7</f>
        <v>9</v>
      </c>
      <c r="J30" s="199">
        <f>AH7</f>
        <v>1</v>
      </c>
      <c r="K30" s="200">
        <f t="shared" si="1"/>
        <v>-0.88888888888888884</v>
      </c>
      <c r="L30" s="155"/>
      <c r="M30" s="147"/>
      <c r="N30" s="179"/>
      <c r="O30" s="526"/>
      <c r="P30" s="528"/>
      <c r="Q30" s="528"/>
      <c r="R30" s="528"/>
      <c r="S30" s="528"/>
      <c r="T30" s="528"/>
      <c r="U30" s="528"/>
      <c r="V30" s="528"/>
      <c r="W30" s="528"/>
      <c r="X30" s="179"/>
    </row>
    <row r="31" spans="1:24" ht="15" customHeight="1" x14ac:dyDescent="0.35">
      <c r="A31" s="147"/>
      <c r="B31" s="154"/>
      <c r="C31" s="557" t="s">
        <v>206</v>
      </c>
      <c r="D31" s="559"/>
      <c r="E31" s="560"/>
      <c r="F31" s="561"/>
      <c r="G31" s="156"/>
      <c r="H31" s="156"/>
      <c r="I31" s="156"/>
      <c r="J31" s="156"/>
      <c r="K31" s="156"/>
      <c r="L31" s="155"/>
      <c r="M31" s="147"/>
      <c r="N31" s="179"/>
      <c r="O31" s="526"/>
      <c r="P31" s="528"/>
      <c r="Q31" s="528"/>
      <c r="R31" s="528"/>
      <c r="S31" s="528"/>
      <c r="T31" s="528"/>
      <c r="U31" s="528"/>
      <c r="V31" s="528"/>
      <c r="W31" s="528"/>
      <c r="X31" s="179"/>
    </row>
    <row r="32" spans="1:24" ht="15" customHeight="1" x14ac:dyDescent="0.35">
      <c r="A32" s="147"/>
      <c r="B32" s="154"/>
      <c r="C32" s="558"/>
      <c r="D32" s="562"/>
      <c r="E32" s="563"/>
      <c r="F32" s="564"/>
      <c r="G32" s="156"/>
      <c r="H32" s="593" t="s">
        <v>28</v>
      </c>
      <c r="I32" s="611" t="s">
        <v>16</v>
      </c>
      <c r="J32" s="611" t="s">
        <v>17</v>
      </c>
      <c r="K32" s="611" t="s">
        <v>29</v>
      </c>
      <c r="L32" s="155"/>
      <c r="M32" s="147"/>
      <c r="N32" s="179"/>
      <c r="O32" s="526"/>
      <c r="P32" s="528"/>
      <c r="Q32" s="528"/>
      <c r="R32" s="528"/>
      <c r="S32" s="528"/>
      <c r="T32" s="528"/>
      <c r="U32" s="528"/>
      <c r="V32" s="528"/>
      <c r="W32" s="528"/>
      <c r="X32" s="179"/>
    </row>
    <row r="33" spans="1:24" ht="15" customHeight="1" x14ac:dyDescent="0.35">
      <c r="A33" s="147"/>
      <c r="B33" s="154"/>
      <c r="C33" s="558"/>
      <c r="D33" s="562"/>
      <c r="E33" s="563"/>
      <c r="F33" s="564"/>
      <c r="G33" s="156"/>
      <c r="H33" s="594"/>
      <c r="I33" s="612"/>
      <c r="J33" s="612"/>
      <c r="K33" s="612"/>
      <c r="L33" s="155"/>
      <c r="M33" s="147"/>
      <c r="N33" s="179"/>
      <c r="O33" s="526"/>
      <c r="P33" s="529"/>
      <c r="Q33" s="529"/>
      <c r="R33" s="529"/>
      <c r="S33" s="529"/>
      <c r="T33" s="529"/>
      <c r="U33" s="529"/>
      <c r="V33" s="529"/>
      <c r="W33" s="529"/>
      <c r="X33" s="179"/>
    </row>
    <row r="34" spans="1:24" ht="15" customHeight="1" x14ac:dyDescent="0.35">
      <c r="A34" s="147"/>
      <c r="B34" s="154"/>
      <c r="C34" s="581"/>
      <c r="D34" s="582"/>
      <c r="E34" s="583"/>
      <c r="F34" s="584"/>
      <c r="G34" s="156"/>
      <c r="H34" s="209" t="s">
        <v>207</v>
      </c>
      <c r="I34" s="199"/>
      <c r="J34" s="199"/>
      <c r="K34" s="200" t="str">
        <f>IFERROR((J34-I34)/I34, "n/a")</f>
        <v>n/a</v>
      </c>
      <c r="L34" s="155"/>
      <c r="M34" s="147"/>
      <c r="N34" s="179"/>
      <c r="O34" s="527"/>
      <c r="P34" s="530" t="s">
        <v>38</v>
      </c>
      <c r="Q34" s="533"/>
      <c r="R34" s="533"/>
      <c r="S34" s="533"/>
      <c r="T34" s="533"/>
      <c r="U34" s="533"/>
      <c r="V34" s="533"/>
      <c r="W34" s="534"/>
      <c r="X34" s="179"/>
    </row>
    <row r="35" spans="1:24" ht="15" customHeight="1" x14ac:dyDescent="0.35">
      <c r="A35" s="147"/>
      <c r="B35" s="154"/>
      <c r="C35" s="161"/>
      <c r="D35" s="157"/>
      <c r="E35" s="157"/>
      <c r="F35" s="157"/>
      <c r="G35" s="156"/>
      <c r="H35" s="209" t="s">
        <v>207</v>
      </c>
      <c r="I35" s="199"/>
      <c r="J35" s="199"/>
      <c r="K35" s="200" t="str">
        <f t="shared" ref="K35" si="2">IFERROR((J35-I35)/I35, "n/a")</f>
        <v>n/a</v>
      </c>
      <c r="L35" s="155"/>
      <c r="M35" s="147"/>
      <c r="N35" s="179"/>
      <c r="O35" s="527"/>
      <c r="P35" s="531"/>
      <c r="Q35" s="535"/>
      <c r="R35" s="535"/>
      <c r="S35" s="535"/>
      <c r="T35" s="535"/>
      <c r="U35" s="535"/>
      <c r="V35" s="535"/>
      <c r="W35" s="536"/>
      <c r="X35" s="179"/>
    </row>
    <row r="36" spans="1:24" ht="15" customHeight="1" x14ac:dyDescent="0.35">
      <c r="A36" s="147"/>
      <c r="B36" s="154"/>
      <c r="C36" s="557" t="s">
        <v>30</v>
      </c>
      <c r="D36" s="559"/>
      <c r="E36" s="560"/>
      <c r="F36" s="561"/>
      <c r="G36" s="156"/>
      <c r="H36" s="209" t="s">
        <v>207</v>
      </c>
      <c r="I36" s="199"/>
      <c r="J36" s="199"/>
      <c r="K36" s="200" t="str">
        <f>IFERROR((J36-I36)/I36, "n/a")</f>
        <v>n/a</v>
      </c>
      <c r="L36" s="155"/>
      <c r="M36" s="147"/>
      <c r="N36" s="179"/>
      <c r="O36" s="527"/>
      <c r="P36" s="531"/>
      <c r="Q36" s="535"/>
      <c r="R36" s="535"/>
      <c r="S36" s="535"/>
      <c r="T36" s="535"/>
      <c r="U36" s="535"/>
      <c r="V36" s="535"/>
      <c r="W36" s="536"/>
      <c r="X36" s="179"/>
    </row>
    <row r="37" spans="1:24" ht="15" customHeight="1" x14ac:dyDescent="0.35">
      <c r="A37" s="147"/>
      <c r="B37" s="154"/>
      <c r="C37" s="558"/>
      <c r="D37" s="562"/>
      <c r="E37" s="563"/>
      <c r="F37" s="564"/>
      <c r="G37" s="156"/>
      <c r="H37" s="209" t="s">
        <v>207</v>
      </c>
      <c r="I37" s="199"/>
      <c r="J37" s="199"/>
      <c r="K37" s="200" t="str">
        <f t="shared" ref="K37" si="3">IFERROR((J37-I37)/I37, "n/a")</f>
        <v>n/a</v>
      </c>
      <c r="L37" s="155"/>
      <c r="M37" s="147"/>
      <c r="N37" s="192"/>
      <c r="O37" s="527"/>
      <c r="P37" s="531"/>
      <c r="Q37" s="535"/>
      <c r="R37" s="535"/>
      <c r="S37" s="535"/>
      <c r="T37" s="535"/>
      <c r="U37" s="535"/>
      <c r="V37" s="535"/>
      <c r="W37" s="536"/>
      <c r="X37" s="192"/>
    </row>
    <row r="38" spans="1:24" ht="15" customHeight="1" x14ac:dyDescent="0.35">
      <c r="A38" s="147"/>
      <c r="B38" s="154"/>
      <c r="C38" s="558"/>
      <c r="D38" s="562"/>
      <c r="E38" s="563"/>
      <c r="F38" s="564"/>
      <c r="G38" s="156"/>
      <c r="H38" s="210"/>
      <c r="I38" s="177"/>
      <c r="J38" s="177"/>
      <c r="K38" s="208"/>
      <c r="L38" s="155"/>
      <c r="M38" s="147"/>
      <c r="N38" s="192"/>
      <c r="O38" s="527"/>
      <c r="P38" s="531"/>
      <c r="Q38" s="535"/>
      <c r="R38" s="535"/>
      <c r="S38" s="535"/>
      <c r="T38" s="535"/>
      <c r="U38" s="535"/>
      <c r="V38" s="535"/>
      <c r="W38" s="536"/>
      <c r="X38" s="179"/>
    </row>
    <row r="39" spans="1:24" s="176" customFormat="1" ht="18" customHeight="1" x14ac:dyDescent="0.35">
      <c r="A39" s="147"/>
      <c r="B39" s="154"/>
      <c r="C39" s="558"/>
      <c r="D39" s="562"/>
      <c r="E39" s="563"/>
      <c r="F39" s="564"/>
      <c r="G39" s="156"/>
      <c r="H39" s="592" t="s">
        <v>245</v>
      </c>
      <c r="I39" s="592"/>
      <c r="J39" s="592"/>
      <c r="K39" s="592"/>
      <c r="L39" s="175"/>
      <c r="M39" s="172"/>
      <c r="N39" s="179"/>
      <c r="O39" s="527"/>
      <c r="P39" s="531"/>
      <c r="Q39" s="535"/>
      <c r="R39" s="535"/>
      <c r="S39" s="535"/>
      <c r="T39" s="535"/>
      <c r="U39" s="535"/>
      <c r="V39" s="535"/>
      <c r="W39" s="536"/>
      <c r="X39" s="179"/>
    </row>
    <row r="40" spans="1:24" ht="15" customHeight="1" x14ac:dyDescent="0.35">
      <c r="A40" s="172"/>
      <c r="B40" s="173"/>
      <c r="C40" s="558"/>
      <c r="D40" s="562"/>
      <c r="E40" s="563"/>
      <c r="F40" s="564"/>
      <c r="G40" s="174"/>
      <c r="H40" s="211"/>
      <c r="I40" s="211"/>
      <c r="J40" s="211"/>
      <c r="K40" s="211"/>
      <c r="L40" s="175"/>
      <c r="M40" s="172"/>
      <c r="N40" s="179"/>
      <c r="O40" s="527"/>
      <c r="P40" s="531"/>
      <c r="Q40" s="535"/>
      <c r="R40" s="535"/>
      <c r="S40" s="535"/>
      <c r="T40" s="535"/>
      <c r="U40" s="535"/>
      <c r="V40" s="535"/>
      <c r="W40" s="536"/>
      <c r="X40" s="179"/>
    </row>
    <row r="41" spans="1:24" ht="15" customHeight="1" x14ac:dyDescent="0.35">
      <c r="A41" s="147"/>
      <c r="B41" s="154"/>
      <c r="C41" s="581"/>
      <c r="D41" s="582"/>
      <c r="E41" s="583"/>
      <c r="F41" s="584"/>
      <c r="G41" s="156"/>
      <c r="H41" s="210"/>
      <c r="I41" s="177"/>
      <c r="J41" s="177"/>
      <c r="K41" s="208"/>
      <c r="L41" s="155"/>
      <c r="M41" s="147"/>
      <c r="N41" s="179"/>
      <c r="O41" s="527"/>
      <c r="P41" s="531"/>
      <c r="Q41" s="535"/>
      <c r="R41" s="535"/>
      <c r="S41" s="535"/>
      <c r="T41" s="535"/>
      <c r="U41" s="535"/>
      <c r="V41" s="535"/>
      <c r="W41" s="536"/>
      <c r="X41" s="179"/>
    </row>
    <row r="42" spans="1:24" ht="15" customHeight="1" x14ac:dyDescent="0.35">
      <c r="A42" s="147"/>
      <c r="B42" s="154"/>
      <c r="C42" s="156"/>
      <c r="D42" s="157"/>
      <c r="E42" s="157"/>
      <c r="F42" s="157"/>
      <c r="G42" s="156"/>
      <c r="H42" s="210"/>
      <c r="I42" s="177"/>
      <c r="J42" s="177"/>
      <c r="K42" s="208"/>
      <c r="L42" s="155"/>
      <c r="M42" s="147"/>
      <c r="N42" s="179"/>
      <c r="O42" s="527"/>
      <c r="P42" s="531"/>
      <c r="Q42" s="535"/>
      <c r="R42" s="535"/>
      <c r="S42" s="535"/>
      <c r="T42" s="535"/>
      <c r="U42" s="535"/>
      <c r="V42" s="535"/>
      <c r="W42" s="536"/>
      <c r="X42" s="179"/>
    </row>
    <row r="43" spans="1:24" ht="18" customHeight="1" x14ac:dyDescent="0.35">
      <c r="A43" s="147"/>
      <c r="B43" s="154"/>
      <c r="C43" s="592" t="s">
        <v>232</v>
      </c>
      <c r="D43" s="592"/>
      <c r="E43" s="592"/>
      <c r="F43" s="592"/>
      <c r="G43" s="156"/>
      <c r="H43" s="210"/>
      <c r="I43" s="177"/>
      <c r="J43" s="177"/>
      <c r="K43" s="208"/>
      <c r="L43" s="155"/>
      <c r="M43" s="147"/>
      <c r="N43" s="179"/>
      <c r="O43" s="527"/>
      <c r="P43" s="531"/>
      <c r="Q43" s="535"/>
      <c r="R43" s="535"/>
      <c r="S43" s="535"/>
      <c r="T43" s="535"/>
      <c r="U43" s="535"/>
      <c r="V43" s="535"/>
      <c r="W43" s="536"/>
      <c r="X43" s="179"/>
    </row>
    <row r="44" spans="1:24" ht="15" customHeight="1" x14ac:dyDescent="0.35">
      <c r="A44" s="147"/>
      <c r="B44" s="154"/>
      <c r="C44" s="590" t="s">
        <v>231</v>
      </c>
      <c r="D44" s="588" t="s">
        <v>166</v>
      </c>
      <c r="E44" s="588" t="s">
        <v>228</v>
      </c>
      <c r="F44" s="588" t="s">
        <v>229</v>
      </c>
      <c r="G44" s="156"/>
      <c r="H44" s="210"/>
      <c r="I44" s="177"/>
      <c r="J44" s="177"/>
      <c r="K44" s="208"/>
      <c r="L44" s="155"/>
      <c r="M44" s="147"/>
      <c r="N44" s="179"/>
      <c r="O44" s="527"/>
      <c r="P44" s="531"/>
      <c r="Q44" s="535"/>
      <c r="R44" s="535"/>
      <c r="S44" s="535"/>
      <c r="T44" s="535"/>
      <c r="U44" s="535"/>
      <c r="V44" s="535"/>
      <c r="W44" s="536"/>
      <c r="X44" s="179"/>
    </row>
    <row r="45" spans="1:24" ht="15" customHeight="1" x14ac:dyDescent="0.35">
      <c r="A45" s="147"/>
      <c r="B45" s="154"/>
      <c r="C45" s="591"/>
      <c r="D45" s="589"/>
      <c r="E45" s="589"/>
      <c r="F45" s="589"/>
      <c r="G45" s="156"/>
      <c r="H45" s="210"/>
      <c r="I45" s="177"/>
      <c r="J45" s="177"/>
      <c r="K45" s="208"/>
      <c r="L45" s="155"/>
      <c r="M45" s="147"/>
      <c r="N45" s="179"/>
      <c r="O45" s="527"/>
      <c r="P45" s="531"/>
      <c r="Q45" s="535"/>
      <c r="R45" s="535"/>
      <c r="S45" s="535"/>
      <c r="T45" s="535"/>
      <c r="U45" s="535"/>
      <c r="V45" s="535"/>
      <c r="W45" s="536"/>
      <c r="X45" s="179"/>
    </row>
    <row r="46" spans="1:24" ht="15" customHeight="1" x14ac:dyDescent="0.35">
      <c r="A46" s="147"/>
      <c r="B46" s="154"/>
      <c r="C46" s="158" t="s">
        <v>230</v>
      </c>
      <c r="D46" s="196"/>
      <c r="E46" s="196" t="str">
        <f>TEXT(ROUND('Evaluation Set-up'!$F$9+'Evaluation Set-up'!$G$9/12, 2), "0.00")&amp;" years"</f>
        <v>4.92 years</v>
      </c>
      <c r="F46" s="196" t="str">
        <f>TEXT(ROUND('Evaluation Set-up'!$F$11+'Evaluation Set-up'!$G$11/12, 2), "0.00")&amp;" years"</f>
        <v>4.92 years</v>
      </c>
      <c r="G46" s="156"/>
      <c r="H46" s="210"/>
      <c r="I46" s="177"/>
      <c r="J46" s="177"/>
      <c r="K46" s="208"/>
      <c r="L46" s="155"/>
      <c r="M46" s="147"/>
      <c r="N46" s="179"/>
      <c r="O46" s="527"/>
      <c r="P46" s="531"/>
      <c r="Q46" s="535"/>
      <c r="R46" s="535"/>
      <c r="S46" s="535"/>
      <c r="T46" s="535"/>
      <c r="U46" s="535"/>
      <c r="V46" s="535"/>
      <c r="W46" s="536"/>
      <c r="X46" s="179"/>
    </row>
    <row r="47" spans="1:24" ht="15" customHeight="1" x14ac:dyDescent="0.35">
      <c r="A47" s="147"/>
      <c r="B47" s="154"/>
      <c r="C47" s="158" t="s">
        <v>203</v>
      </c>
      <c r="D47" s="159"/>
      <c r="E47" s="159">
        <f>'Evaluation Set-up'!$D$9</f>
        <v>42156</v>
      </c>
      <c r="F47" s="159">
        <f>'Evaluation Set-up'!$D$11</f>
        <v>44378</v>
      </c>
      <c r="G47" s="156"/>
      <c r="H47" s="210"/>
      <c r="I47" s="177"/>
      <c r="J47" s="177"/>
      <c r="K47" s="208"/>
      <c r="L47" s="155"/>
      <c r="M47" s="147"/>
      <c r="N47" s="179"/>
      <c r="O47" s="527"/>
      <c r="P47" s="531"/>
      <c r="Q47" s="535"/>
      <c r="R47" s="535"/>
      <c r="S47" s="535"/>
      <c r="T47" s="535"/>
      <c r="U47" s="535"/>
      <c r="V47" s="535"/>
      <c r="W47" s="536"/>
      <c r="X47" s="179"/>
    </row>
    <row r="48" spans="1:24" ht="15" customHeight="1" x14ac:dyDescent="0.35">
      <c r="A48" s="147"/>
      <c r="B48" s="154"/>
      <c r="C48" s="158" t="s">
        <v>204</v>
      </c>
      <c r="D48" s="159"/>
      <c r="E48" s="159">
        <f>'Evaluation Set-up'!$E$9</f>
        <v>43951</v>
      </c>
      <c r="F48" s="159">
        <f>'Evaluation Set-up'!$E$11</f>
        <v>46173</v>
      </c>
      <c r="G48" s="156"/>
      <c r="H48" s="210"/>
      <c r="I48" s="177"/>
      <c r="J48" s="177"/>
      <c r="K48" s="208"/>
      <c r="L48" s="155"/>
      <c r="M48" s="147"/>
      <c r="N48" s="179"/>
      <c r="O48" s="527"/>
      <c r="P48" s="531"/>
      <c r="Q48" s="535"/>
      <c r="R48" s="535"/>
      <c r="S48" s="535"/>
      <c r="T48" s="535"/>
      <c r="U48" s="535"/>
      <c r="V48" s="535"/>
      <c r="W48" s="536"/>
      <c r="X48" s="179"/>
    </row>
    <row r="49" spans="1:24" ht="15" customHeight="1" x14ac:dyDescent="0.35">
      <c r="A49" s="147"/>
      <c r="B49" s="154"/>
      <c r="C49" s="212"/>
      <c r="D49" s="170"/>
      <c r="E49" s="171"/>
      <c r="F49" s="171"/>
      <c r="G49" s="156"/>
      <c r="H49" s="210"/>
      <c r="I49" s="177"/>
      <c r="J49" s="177"/>
      <c r="K49" s="208"/>
      <c r="L49" s="155"/>
      <c r="M49" s="147"/>
      <c r="N49" s="179"/>
      <c r="O49" s="527"/>
      <c r="P49" s="531"/>
      <c r="Q49" s="535"/>
      <c r="R49" s="535"/>
      <c r="S49" s="535"/>
      <c r="T49" s="535"/>
      <c r="U49" s="535"/>
      <c r="V49" s="535"/>
      <c r="W49" s="536"/>
      <c r="X49" s="179"/>
    </row>
    <row r="50" spans="1:24" ht="15" customHeight="1" x14ac:dyDescent="0.35">
      <c r="A50" s="147"/>
      <c r="B50" s="154"/>
      <c r="C50" s="213" t="s">
        <v>13</v>
      </c>
      <c r="D50" s="169"/>
      <c r="E50" s="169">
        <f>I8/('Evaluation Set-up'!$F$9+'Evaluation Set-up'!$G$9/12)</f>
        <v>8.5423728813559325</v>
      </c>
      <c r="F50" s="169">
        <f>J8/('Evaluation Set-up'!$F$11+'Evaluation Set-up'!$G$11/12)</f>
        <v>3.4576271186440675</v>
      </c>
      <c r="G50" s="156"/>
      <c r="H50" s="210"/>
      <c r="I50" s="177"/>
      <c r="J50" s="177"/>
      <c r="K50" s="208"/>
      <c r="L50" s="155"/>
      <c r="M50" s="147"/>
      <c r="N50" s="179"/>
      <c r="O50" s="527"/>
      <c r="P50" s="532"/>
      <c r="Q50" s="537"/>
      <c r="R50" s="537"/>
      <c r="S50" s="537"/>
      <c r="T50" s="537"/>
      <c r="U50" s="537"/>
      <c r="V50" s="537"/>
      <c r="W50" s="538"/>
      <c r="X50" s="179"/>
    </row>
    <row r="51" spans="1:24" ht="15" customHeight="1" x14ac:dyDescent="0.35">
      <c r="A51" s="147"/>
      <c r="B51" s="154"/>
      <c r="C51" s="197" t="s">
        <v>227</v>
      </c>
      <c r="D51" s="169"/>
      <c r="E51" s="169">
        <f>I18/('Evaluation Set-up'!$F$9+'Evaluation Set-up'!$G$9/12)</f>
        <v>0</v>
      </c>
      <c r="F51" s="169">
        <f>J18/('Evaluation Set-up'!$F$11+'Evaluation Set-up'!$G$11/12)</f>
        <v>0</v>
      </c>
      <c r="G51" s="156"/>
      <c r="H51" s="210"/>
      <c r="I51" s="177"/>
      <c r="J51" s="177"/>
      <c r="K51" s="208"/>
      <c r="L51" s="155"/>
      <c r="M51" s="147"/>
      <c r="N51" s="179"/>
      <c r="O51" s="191">
        <v>6</v>
      </c>
      <c r="P51" s="580" t="s">
        <v>220</v>
      </c>
      <c r="Q51" s="580"/>
      <c r="R51" s="580"/>
      <c r="S51" s="580"/>
      <c r="T51" s="580"/>
      <c r="U51" s="580"/>
      <c r="V51" s="580"/>
      <c r="W51" s="580"/>
      <c r="X51" s="179"/>
    </row>
    <row r="52" spans="1:24" ht="15" customHeight="1" x14ac:dyDescent="0.35">
      <c r="A52" s="147"/>
      <c r="B52" s="154"/>
      <c r="C52" s="197" t="s">
        <v>226</v>
      </c>
      <c r="D52" s="169"/>
      <c r="E52" s="169">
        <f>I19/('Evaluation Set-up'!$F$9+'Evaluation Set-up'!$G$9/12)</f>
        <v>0.20338983050847456</v>
      </c>
      <c r="F52" s="169">
        <f>J19/('Evaluation Set-up'!$F$11+'Evaluation Set-up'!$G$11/12)</f>
        <v>0</v>
      </c>
      <c r="G52" s="156"/>
      <c r="H52" s="210"/>
      <c r="I52" s="177"/>
      <c r="J52" s="177"/>
      <c r="K52" s="208"/>
      <c r="L52" s="155"/>
      <c r="M52" s="147"/>
      <c r="N52" s="179"/>
      <c r="O52" s="191">
        <v>7</v>
      </c>
      <c r="P52" s="551" t="s">
        <v>221</v>
      </c>
      <c r="Q52" s="551"/>
      <c r="R52" s="551"/>
      <c r="S52" s="551"/>
      <c r="T52" s="551"/>
      <c r="U52" s="551"/>
      <c r="V52" s="551"/>
      <c r="W52" s="551"/>
      <c r="X52" s="179"/>
    </row>
    <row r="53" spans="1:24" ht="15" customHeight="1" x14ac:dyDescent="0.35">
      <c r="A53" s="147"/>
      <c r="B53" s="154"/>
      <c r="C53" s="197" t="s">
        <v>224</v>
      </c>
      <c r="D53" s="169"/>
      <c r="E53" s="169">
        <f>I20/('Evaluation Set-up'!$F$9+'Evaluation Set-up'!$G$9/12)</f>
        <v>1.0169491525423728</v>
      </c>
      <c r="F53" s="169">
        <f>J20/('Evaluation Set-up'!$F$11+'Evaluation Set-up'!$G$11/12)</f>
        <v>0.61016949152542366</v>
      </c>
      <c r="G53" s="156"/>
      <c r="H53" s="210"/>
      <c r="I53" s="177"/>
      <c r="J53" s="177"/>
      <c r="K53" s="208"/>
      <c r="L53" s="155"/>
      <c r="M53" s="147"/>
      <c r="N53" s="179"/>
      <c r="O53" s="568" t="s">
        <v>237</v>
      </c>
      <c r="P53" s="571" t="s">
        <v>238</v>
      </c>
      <c r="Q53" s="572"/>
      <c r="R53" s="572"/>
      <c r="S53" s="572"/>
      <c r="T53" s="572"/>
      <c r="U53" s="572"/>
      <c r="V53" s="572"/>
      <c r="W53" s="573"/>
      <c r="X53" s="188"/>
    </row>
    <row r="54" spans="1:24" ht="15" customHeight="1" x14ac:dyDescent="0.35">
      <c r="A54" s="147"/>
      <c r="B54" s="154"/>
      <c r="C54" s="197" t="s">
        <v>225</v>
      </c>
      <c r="D54" s="169"/>
      <c r="E54" s="169">
        <f>I21/('Evaluation Set-up'!$F$9+'Evaluation Set-up'!$G$9/12)</f>
        <v>3.0508474576271185</v>
      </c>
      <c r="F54" s="169">
        <f>J21/('Evaluation Set-up'!$F$11+'Evaluation Set-up'!$G$11/12)</f>
        <v>0.61016949152542366</v>
      </c>
      <c r="G54" s="156"/>
      <c r="H54" s="210"/>
      <c r="I54" s="177"/>
      <c r="J54" s="177"/>
      <c r="K54" s="208"/>
      <c r="L54" s="155"/>
      <c r="M54" s="147"/>
      <c r="N54" s="179"/>
      <c r="O54" s="569"/>
      <c r="P54" s="574"/>
      <c r="Q54" s="575"/>
      <c r="R54" s="575"/>
      <c r="S54" s="575"/>
      <c r="T54" s="575"/>
      <c r="U54" s="575"/>
      <c r="V54" s="575"/>
      <c r="W54" s="576"/>
      <c r="X54" s="188"/>
    </row>
    <row r="55" spans="1:24" ht="15" customHeight="1" x14ac:dyDescent="0.35">
      <c r="A55" s="147"/>
      <c r="B55" s="154"/>
      <c r="C55" s="197" t="s">
        <v>27</v>
      </c>
      <c r="D55" s="169"/>
      <c r="E55" s="169">
        <f>I22/('Evaluation Set-up'!$F$9+'Evaluation Set-up'!$G$9/12)</f>
        <v>4.2711864406779663</v>
      </c>
      <c r="F55" s="169">
        <f>J22/('Evaluation Set-up'!$F$11+'Evaluation Set-up'!$G$11/12)</f>
        <v>2.2372881355932202</v>
      </c>
      <c r="G55" s="156"/>
      <c r="H55" s="210"/>
      <c r="I55" s="177"/>
      <c r="J55" s="177"/>
      <c r="K55" s="208"/>
      <c r="L55" s="155"/>
      <c r="M55" s="147"/>
      <c r="N55" s="179"/>
      <c r="O55" s="570"/>
      <c r="P55" s="577"/>
      <c r="Q55" s="578"/>
      <c r="R55" s="578"/>
      <c r="S55" s="578"/>
      <c r="T55" s="578"/>
      <c r="U55" s="578"/>
      <c r="V55" s="578"/>
      <c r="W55" s="579"/>
      <c r="X55" s="188"/>
    </row>
    <row r="56" spans="1:24" ht="15" customHeight="1" x14ac:dyDescent="0.35">
      <c r="A56" s="147"/>
      <c r="B56" s="154"/>
      <c r="C56" s="156"/>
      <c r="D56" s="157"/>
      <c r="E56" s="157"/>
      <c r="F56" s="157"/>
      <c r="G56" s="156"/>
      <c r="H56" s="210"/>
      <c r="I56" s="177"/>
      <c r="J56" s="177"/>
      <c r="K56" s="208"/>
      <c r="L56" s="155"/>
      <c r="M56" s="147"/>
      <c r="N56" s="179"/>
      <c r="O56" s="179"/>
      <c r="P56" s="179"/>
      <c r="Q56" s="179"/>
      <c r="R56" s="179"/>
      <c r="S56" s="179"/>
      <c r="T56" s="179"/>
      <c r="U56" s="179"/>
      <c r="V56" s="179"/>
      <c r="W56" s="179"/>
      <c r="X56" s="188"/>
    </row>
    <row r="57" spans="1:24" ht="18" customHeight="1" x14ac:dyDescent="0.35">
      <c r="A57" s="147"/>
      <c r="B57" s="154"/>
      <c r="C57" s="592" t="s">
        <v>233</v>
      </c>
      <c r="D57" s="592"/>
      <c r="E57" s="592"/>
      <c r="F57" s="592"/>
      <c r="G57" s="156"/>
      <c r="H57" s="210"/>
      <c r="I57" s="177"/>
      <c r="J57" s="177"/>
      <c r="K57" s="208"/>
      <c r="L57" s="155"/>
      <c r="M57" s="147"/>
      <c r="N57" s="179"/>
      <c r="O57" s="179"/>
      <c r="P57" s="179"/>
      <c r="Q57" s="179"/>
      <c r="R57" s="179"/>
      <c r="S57" s="179"/>
      <c r="T57" s="179"/>
      <c r="U57" s="179"/>
      <c r="V57" s="179"/>
      <c r="W57" s="179"/>
      <c r="X57" s="188"/>
    </row>
    <row r="58" spans="1:24" ht="15" customHeight="1" x14ac:dyDescent="0.35">
      <c r="A58" s="147"/>
      <c r="B58" s="154"/>
      <c r="C58" s="617"/>
      <c r="D58" s="618"/>
      <c r="E58" s="618"/>
      <c r="F58" s="618"/>
      <c r="G58" s="618"/>
      <c r="H58" s="618"/>
      <c r="I58" s="618"/>
      <c r="J58" s="618"/>
      <c r="K58" s="619"/>
      <c r="L58" s="155"/>
      <c r="M58" s="147"/>
      <c r="N58" s="179"/>
      <c r="O58" s="179"/>
      <c r="P58" s="179"/>
      <c r="Q58" s="179"/>
      <c r="R58" s="179"/>
      <c r="S58" s="179"/>
      <c r="T58" s="188"/>
      <c r="U58" s="188"/>
      <c r="V58" s="188"/>
      <c r="W58" s="188"/>
      <c r="X58" s="188"/>
    </row>
    <row r="59" spans="1:24" ht="15" customHeight="1" x14ac:dyDescent="0.35">
      <c r="A59" s="147"/>
      <c r="B59" s="154"/>
      <c r="C59" s="620"/>
      <c r="D59" s="621"/>
      <c r="E59" s="621"/>
      <c r="F59" s="621"/>
      <c r="G59" s="621"/>
      <c r="H59" s="621"/>
      <c r="I59" s="621"/>
      <c r="J59" s="621"/>
      <c r="K59" s="622"/>
      <c r="L59" s="155"/>
      <c r="M59" s="147"/>
      <c r="N59" s="179"/>
      <c r="O59" s="179"/>
      <c r="P59" s="179"/>
      <c r="Q59" s="179"/>
      <c r="R59" s="179"/>
      <c r="S59" s="179"/>
      <c r="T59" s="179"/>
      <c r="U59" s="179"/>
      <c r="V59" s="179"/>
      <c r="W59" s="179"/>
      <c r="X59" s="179"/>
    </row>
    <row r="60" spans="1:24" ht="15" customHeight="1" x14ac:dyDescent="0.35">
      <c r="A60" s="147"/>
      <c r="B60" s="154"/>
      <c r="C60" s="620"/>
      <c r="D60" s="621"/>
      <c r="E60" s="621"/>
      <c r="F60" s="621"/>
      <c r="G60" s="621"/>
      <c r="H60" s="621"/>
      <c r="I60" s="621"/>
      <c r="J60" s="621"/>
      <c r="K60" s="622"/>
      <c r="L60" s="155"/>
      <c r="M60" s="147"/>
      <c r="N60" s="179"/>
      <c r="O60" s="195"/>
      <c r="P60" s="195"/>
      <c r="Q60" s="179"/>
      <c r="R60" s="179"/>
      <c r="S60" s="179"/>
      <c r="T60" s="179"/>
      <c r="U60" s="179"/>
      <c r="V60" s="179"/>
      <c r="W60" s="179"/>
      <c r="X60" s="179"/>
    </row>
    <row r="61" spans="1:24" ht="15" customHeight="1" x14ac:dyDescent="0.35">
      <c r="A61" s="147"/>
      <c r="B61" s="154"/>
      <c r="C61" s="620"/>
      <c r="D61" s="621"/>
      <c r="E61" s="621"/>
      <c r="F61" s="621"/>
      <c r="G61" s="621"/>
      <c r="H61" s="621"/>
      <c r="I61" s="621"/>
      <c r="J61" s="621"/>
      <c r="K61" s="622"/>
      <c r="L61" s="155"/>
      <c r="M61" s="147"/>
      <c r="N61" s="179"/>
      <c r="O61" s="195"/>
      <c r="P61" s="195"/>
      <c r="Q61" s="179"/>
      <c r="R61" s="179"/>
      <c r="S61" s="179"/>
      <c r="T61" s="179"/>
      <c r="U61" s="179"/>
      <c r="V61" s="179"/>
      <c r="W61" s="179"/>
      <c r="X61" s="179"/>
    </row>
    <row r="62" spans="1:24" ht="15" customHeight="1" x14ac:dyDescent="0.35">
      <c r="A62" s="147"/>
      <c r="B62" s="154"/>
      <c r="C62" s="620"/>
      <c r="D62" s="621"/>
      <c r="E62" s="621"/>
      <c r="F62" s="621"/>
      <c r="G62" s="621"/>
      <c r="H62" s="621"/>
      <c r="I62" s="621"/>
      <c r="J62" s="621"/>
      <c r="K62" s="622"/>
      <c r="L62" s="155"/>
      <c r="M62" s="147"/>
      <c r="N62" s="179"/>
      <c r="O62" s="195"/>
      <c r="P62" s="195"/>
      <c r="Q62" s="179"/>
      <c r="R62" s="179"/>
      <c r="S62" s="179"/>
      <c r="T62" s="179"/>
      <c r="U62" s="179"/>
      <c r="V62" s="179"/>
      <c r="W62" s="179"/>
      <c r="X62" s="179"/>
    </row>
    <row r="63" spans="1:24" ht="15" customHeight="1" x14ac:dyDescent="0.35">
      <c r="A63" s="147"/>
      <c r="B63" s="154"/>
      <c r="C63" s="620"/>
      <c r="D63" s="621"/>
      <c r="E63" s="621"/>
      <c r="F63" s="621"/>
      <c r="G63" s="621"/>
      <c r="H63" s="621"/>
      <c r="I63" s="621"/>
      <c r="J63" s="621"/>
      <c r="K63" s="622"/>
      <c r="L63" s="155"/>
      <c r="M63" s="147"/>
      <c r="N63" s="179"/>
      <c r="O63" s="195"/>
      <c r="P63" s="195"/>
      <c r="Q63" s="179"/>
      <c r="R63" s="179"/>
      <c r="S63" s="179"/>
      <c r="T63" s="179"/>
      <c r="U63" s="179"/>
      <c r="V63" s="179"/>
      <c r="W63" s="179"/>
      <c r="X63" s="179"/>
    </row>
    <row r="64" spans="1:24" ht="15" customHeight="1" x14ac:dyDescent="0.35">
      <c r="A64" s="147"/>
      <c r="B64" s="154"/>
      <c r="C64" s="620"/>
      <c r="D64" s="621"/>
      <c r="E64" s="621"/>
      <c r="F64" s="621"/>
      <c r="G64" s="621"/>
      <c r="H64" s="621"/>
      <c r="I64" s="621"/>
      <c r="J64" s="621"/>
      <c r="K64" s="622"/>
      <c r="L64" s="155"/>
      <c r="M64" s="147"/>
      <c r="N64" s="179"/>
      <c r="O64" s="195"/>
      <c r="P64" s="195"/>
      <c r="Q64" s="179"/>
      <c r="R64" s="179"/>
      <c r="S64" s="179"/>
      <c r="T64" s="179"/>
      <c r="U64" s="179"/>
      <c r="V64" s="179"/>
      <c r="W64" s="179"/>
      <c r="X64" s="179"/>
    </row>
    <row r="65" spans="1:24" ht="15" customHeight="1" x14ac:dyDescent="0.35">
      <c r="A65" s="147"/>
      <c r="B65" s="154"/>
      <c r="C65" s="623"/>
      <c r="D65" s="624"/>
      <c r="E65" s="624"/>
      <c r="F65" s="624"/>
      <c r="G65" s="624"/>
      <c r="H65" s="624"/>
      <c r="I65" s="624"/>
      <c r="J65" s="624"/>
      <c r="K65" s="625"/>
      <c r="L65" s="155"/>
      <c r="M65" s="147"/>
      <c r="N65" s="179"/>
      <c r="O65" s="195"/>
      <c r="P65" s="195"/>
      <c r="Q65" s="179"/>
      <c r="R65" s="179"/>
      <c r="S65" s="179"/>
      <c r="T65" s="179"/>
      <c r="U65" s="179"/>
      <c r="V65" s="179"/>
      <c r="W65" s="179"/>
      <c r="X65" s="179"/>
    </row>
    <row r="66" spans="1:24" ht="15" customHeight="1" x14ac:dyDescent="0.35">
      <c r="A66" s="147"/>
      <c r="B66" s="154"/>
      <c r="C66" s="156"/>
      <c r="D66" s="157"/>
      <c r="E66" s="157"/>
      <c r="F66" s="157"/>
      <c r="G66" s="156"/>
      <c r="H66" s="156"/>
      <c r="I66" s="156"/>
      <c r="J66" s="214"/>
      <c r="K66" s="161"/>
      <c r="L66" s="155"/>
      <c r="M66" s="147"/>
      <c r="N66" s="179"/>
      <c r="O66" s="179"/>
      <c r="P66" s="179"/>
      <c r="Q66" s="179"/>
      <c r="R66" s="179"/>
      <c r="S66" s="179"/>
      <c r="T66" s="179"/>
      <c r="U66" s="179"/>
      <c r="V66" s="179"/>
      <c r="W66" s="179"/>
      <c r="X66" s="179"/>
    </row>
    <row r="67" spans="1:24" ht="18" customHeight="1" x14ac:dyDescent="0.35">
      <c r="A67" s="147"/>
      <c r="B67" s="154"/>
      <c r="C67" s="215" t="s">
        <v>208</v>
      </c>
      <c r="D67" s="157"/>
      <c r="E67" s="157"/>
      <c r="F67" s="157"/>
      <c r="G67" s="156"/>
      <c r="H67" s="156"/>
      <c r="I67" s="156"/>
      <c r="J67" s="214"/>
      <c r="K67" s="161"/>
      <c r="L67" s="155"/>
      <c r="M67" s="147"/>
      <c r="N67" s="179"/>
      <c r="O67" s="179"/>
      <c r="P67" s="179"/>
      <c r="Q67" s="179"/>
      <c r="R67" s="179"/>
      <c r="S67" s="179"/>
      <c r="T67" s="179"/>
      <c r="U67" s="179"/>
      <c r="V67" s="179"/>
      <c r="W67" s="179"/>
      <c r="X67" s="179"/>
    </row>
    <row r="68" spans="1:24" ht="18" customHeight="1" x14ac:dyDescent="0.35">
      <c r="A68" s="147"/>
      <c r="B68" s="154"/>
      <c r="C68" s="156" t="s">
        <v>249</v>
      </c>
      <c r="D68" s="157"/>
      <c r="E68" s="157"/>
      <c r="F68" s="157"/>
      <c r="G68" s="156"/>
      <c r="H68" s="216" t="s">
        <v>209</v>
      </c>
      <c r="I68" s="156"/>
      <c r="J68" s="214"/>
      <c r="K68" s="161"/>
      <c r="L68" s="155"/>
      <c r="M68" s="147"/>
      <c r="N68" s="179"/>
      <c r="O68" s="179"/>
      <c r="P68" s="179"/>
      <c r="Q68" s="179"/>
      <c r="R68" s="179"/>
      <c r="S68" s="179"/>
      <c r="T68" s="179"/>
      <c r="U68" s="179"/>
      <c r="V68" s="179"/>
      <c r="W68" s="179"/>
      <c r="X68" s="179"/>
    </row>
    <row r="69" spans="1:24" ht="15" customHeight="1" x14ac:dyDescent="0.35">
      <c r="A69" s="147"/>
      <c r="B69" s="154"/>
      <c r="C69" s="156" t="s">
        <v>250</v>
      </c>
      <c r="D69" s="157"/>
      <c r="E69" s="157"/>
      <c r="F69" s="157"/>
      <c r="G69" s="156"/>
      <c r="H69" s="158" t="s">
        <v>210</v>
      </c>
      <c r="I69" s="616"/>
      <c r="J69" s="616"/>
      <c r="K69" s="616"/>
      <c r="L69" s="155"/>
      <c r="M69" s="147"/>
      <c r="N69" s="179"/>
      <c r="O69" s="179"/>
      <c r="P69" s="179"/>
      <c r="Q69" s="179"/>
      <c r="R69" s="179"/>
      <c r="S69" s="179"/>
      <c r="T69" s="179"/>
      <c r="U69" s="179"/>
      <c r="V69" s="179"/>
      <c r="W69" s="179"/>
      <c r="X69" s="179"/>
    </row>
    <row r="70" spans="1:24" ht="15" customHeight="1" x14ac:dyDescent="0.35">
      <c r="A70" s="147"/>
      <c r="B70" s="154"/>
      <c r="C70" s="156" t="s">
        <v>251</v>
      </c>
      <c r="D70" s="157"/>
      <c r="E70" s="157"/>
      <c r="F70" s="157"/>
      <c r="G70" s="156"/>
      <c r="H70" s="158" t="s">
        <v>211</v>
      </c>
      <c r="I70" s="616"/>
      <c r="J70" s="616"/>
      <c r="K70" s="616"/>
      <c r="L70" s="155"/>
      <c r="M70" s="147"/>
      <c r="N70" s="179"/>
      <c r="O70" s="179"/>
      <c r="P70" s="179"/>
      <c r="Q70" s="179"/>
      <c r="R70" s="179"/>
      <c r="S70" s="179"/>
      <c r="T70" s="179"/>
      <c r="U70" s="179"/>
      <c r="V70" s="179"/>
      <c r="W70" s="179"/>
      <c r="X70" s="179"/>
    </row>
    <row r="71" spans="1:24" ht="15" customHeight="1" x14ac:dyDescent="0.35">
      <c r="A71" s="147"/>
      <c r="B71" s="154"/>
      <c r="C71" s="156" t="s">
        <v>212</v>
      </c>
      <c r="D71" s="157"/>
      <c r="E71" s="157"/>
      <c r="F71" s="157"/>
      <c r="G71" s="156"/>
      <c r="H71" s="158" t="s">
        <v>213</v>
      </c>
      <c r="I71" s="616"/>
      <c r="J71" s="616"/>
      <c r="K71" s="616"/>
      <c r="L71" s="155"/>
      <c r="M71" s="147"/>
      <c r="O71" s="179"/>
      <c r="P71" s="179"/>
      <c r="Q71" s="179"/>
      <c r="R71" s="179"/>
      <c r="S71" s="179"/>
      <c r="T71" s="179"/>
      <c r="U71" s="179"/>
      <c r="V71" s="179"/>
      <c r="W71" s="179"/>
      <c r="X71" s="179"/>
    </row>
    <row r="72" spans="1:24" ht="15" customHeight="1" thickBot="1" x14ac:dyDescent="0.4">
      <c r="A72" s="147"/>
      <c r="B72" s="162"/>
      <c r="C72" s="163"/>
      <c r="D72" s="164"/>
      <c r="E72" s="164"/>
      <c r="F72" s="164"/>
      <c r="G72" s="163"/>
      <c r="H72" s="163"/>
      <c r="I72" s="163"/>
      <c r="J72" s="217"/>
      <c r="K72" s="218"/>
      <c r="L72" s="165"/>
      <c r="M72" s="147"/>
      <c r="N72" s="179"/>
      <c r="O72" s="179"/>
      <c r="P72" s="179"/>
      <c r="Q72" s="179"/>
      <c r="R72" s="179"/>
      <c r="S72" s="179"/>
      <c r="T72" s="179"/>
      <c r="U72" s="179"/>
      <c r="V72" s="179"/>
      <c r="W72" s="179"/>
      <c r="X72" s="179"/>
    </row>
    <row r="73" spans="1:24" ht="15.75" customHeight="1" x14ac:dyDescent="0.35">
      <c r="A73" s="147"/>
      <c r="B73" s="147"/>
      <c r="C73" s="147"/>
      <c r="D73" s="148"/>
      <c r="E73" s="148"/>
      <c r="F73" s="148"/>
      <c r="G73" s="147"/>
      <c r="H73" s="147"/>
      <c r="I73" s="147"/>
      <c r="J73" s="166"/>
      <c r="K73" s="167"/>
      <c r="L73" s="147"/>
      <c r="M73" s="147"/>
      <c r="O73" s="179"/>
      <c r="P73" s="179"/>
      <c r="Q73" s="179"/>
      <c r="R73" s="179"/>
      <c r="S73" s="179"/>
      <c r="T73" s="179"/>
      <c r="U73" s="179"/>
      <c r="V73" s="179"/>
      <c r="W73" s="179"/>
      <c r="X73" s="179"/>
    </row>
    <row r="74" spans="1:24" ht="15.75" customHeight="1" x14ac:dyDescent="0.35">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row>
    <row r="75" spans="1:24" ht="15.75" customHeight="1" x14ac:dyDescent="0.35">
      <c r="A75" s="179"/>
      <c r="B75" s="179"/>
      <c r="C75" s="179"/>
      <c r="D75" s="179"/>
      <c r="E75" s="179"/>
      <c r="F75" s="179"/>
      <c r="G75" s="179"/>
      <c r="H75" s="179"/>
      <c r="I75" s="179"/>
      <c r="J75" s="179"/>
      <c r="K75" s="179"/>
      <c r="L75" s="179"/>
      <c r="M75" s="179"/>
    </row>
  </sheetData>
  <mergeCells count="71">
    <mergeCell ref="P9:W11"/>
    <mergeCell ref="E44:E45"/>
    <mergeCell ref="I16:I17"/>
    <mergeCell ref="J16:J17"/>
    <mergeCell ref="P12:W14"/>
    <mergeCell ref="P15:W17"/>
    <mergeCell ref="P23:W23"/>
    <mergeCell ref="D13:F13"/>
    <mergeCell ref="D23:F23"/>
    <mergeCell ref="H16:H17"/>
    <mergeCell ref="D14:F14"/>
    <mergeCell ref="K32:K33"/>
    <mergeCell ref="K16:K17"/>
    <mergeCell ref="K24:K25"/>
    <mergeCell ref="D36:F41"/>
    <mergeCell ref="D31:F34"/>
    <mergeCell ref="I70:K70"/>
    <mergeCell ref="I71:K71"/>
    <mergeCell ref="I69:K69"/>
    <mergeCell ref="C57:F57"/>
    <mergeCell ref="C36:C41"/>
    <mergeCell ref="C58:K65"/>
    <mergeCell ref="H39:K39"/>
    <mergeCell ref="I32:I33"/>
    <mergeCell ref="J32:J33"/>
    <mergeCell ref="I24:I25"/>
    <mergeCell ref="F44:F45"/>
    <mergeCell ref="J24:J25"/>
    <mergeCell ref="D24:F24"/>
    <mergeCell ref="H32:H33"/>
    <mergeCell ref="C3:K4"/>
    <mergeCell ref="P3:S3"/>
    <mergeCell ref="P4:S4"/>
    <mergeCell ref="D6:F6"/>
    <mergeCell ref="H6:H7"/>
    <mergeCell ref="I6:I7"/>
    <mergeCell ref="J6:J7"/>
    <mergeCell ref="K6:K7"/>
    <mergeCell ref="D7:F7"/>
    <mergeCell ref="C8:C11"/>
    <mergeCell ref="D8:F11"/>
    <mergeCell ref="D12:F12"/>
    <mergeCell ref="P52:W52"/>
    <mergeCell ref="O53:O55"/>
    <mergeCell ref="P53:W55"/>
    <mergeCell ref="P51:W51"/>
    <mergeCell ref="C31:C34"/>
    <mergeCell ref="C18:C22"/>
    <mergeCell ref="D18:F22"/>
    <mergeCell ref="D16:F16"/>
    <mergeCell ref="D15:F15"/>
    <mergeCell ref="D44:D45"/>
    <mergeCell ref="C44:C45"/>
    <mergeCell ref="C43:F43"/>
    <mergeCell ref="H24:H25"/>
    <mergeCell ref="AE1:AH1"/>
    <mergeCell ref="AA1:AD1"/>
    <mergeCell ref="O29:O50"/>
    <mergeCell ref="P29:W33"/>
    <mergeCell ref="P34:P50"/>
    <mergeCell ref="Q34:W50"/>
    <mergeCell ref="O7:W7"/>
    <mergeCell ref="O12:O14"/>
    <mergeCell ref="P18:W20"/>
    <mergeCell ref="P24:W24"/>
    <mergeCell ref="O25:O26"/>
    <mergeCell ref="P25:W26"/>
    <mergeCell ref="P2:S2"/>
    <mergeCell ref="O27:O28"/>
    <mergeCell ref="P8:W8"/>
    <mergeCell ref="P27:W28"/>
  </mergeCells>
  <conditionalFormatting sqref="D6:D8 D18 D31 D36 D46:D48 D50:D55 C58 I69:K71">
    <cfRule type="containsBlanks" dxfId="9" priority="5">
      <formula>LEN(TRIM(C6))=0</formula>
    </cfRule>
  </conditionalFormatting>
  <conditionalFormatting sqref="D12:D16">
    <cfRule type="containsBlanks" dxfId="8" priority="2">
      <formula>LEN(TRIM(D12))=0</formula>
    </cfRule>
  </conditionalFormatting>
  <conditionalFormatting sqref="D23:D24">
    <cfRule type="containsBlanks" dxfId="7" priority="1">
      <formula>LEN(TRIM(D23))=0</formula>
    </cfRule>
  </conditionalFormatting>
  <printOptions horizontalCentered="1" verticalCentered="1"/>
  <pageMargins left="0.1" right="0.1" top="0.3" bottom="0.3" header="0.3" footer="0.3"/>
  <pageSetup scale="6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A5968-3F17-416D-946F-DE80E80363E1}">
  <sheetPr>
    <pageSetUpPr fitToPage="1"/>
  </sheetPr>
  <dimension ref="A1:AH81"/>
  <sheetViews>
    <sheetView tabSelected="1" topLeftCell="A48" zoomScaleNormal="100" workbookViewId="0">
      <selection activeCell="S71" sqref="S71"/>
    </sheetView>
  </sheetViews>
  <sheetFormatPr defaultRowHeight="15.75" customHeight="1" x14ac:dyDescent="0.35"/>
  <cols>
    <col min="1" max="2" width="2.90625" style="149" customWidth="1"/>
    <col min="3" max="3" width="21.453125" style="149" customWidth="1"/>
    <col min="4" max="6" width="15" style="168" customWidth="1"/>
    <col min="7" max="7" width="2.90625" style="149" customWidth="1"/>
    <col min="8" max="8" width="32.90625" style="149" customWidth="1"/>
    <col min="9" max="10" width="10.6328125" style="149" customWidth="1"/>
    <col min="11" max="11" width="23.54296875" style="149" customWidth="1"/>
    <col min="12" max="13" width="2.90625" style="149" customWidth="1"/>
    <col min="14" max="14" width="2.90625" style="193" customWidth="1"/>
    <col min="15" max="15" width="7.453125" style="193" customWidth="1"/>
    <col min="16" max="24" width="9.08984375" style="193"/>
    <col min="25" max="35" width="0" hidden="1" customWidth="1"/>
  </cols>
  <sheetData>
    <row r="1" spans="1:34" ht="15" thickBot="1" x14ac:dyDescent="0.4">
      <c r="A1" s="147"/>
      <c r="B1" s="147"/>
      <c r="C1" s="147"/>
      <c r="D1" s="148"/>
      <c r="E1" s="148"/>
      <c r="F1" s="148"/>
      <c r="G1" s="147"/>
      <c r="H1" s="147"/>
      <c r="I1" s="147"/>
      <c r="J1" s="147"/>
      <c r="K1" s="147"/>
      <c r="L1" s="147"/>
      <c r="M1" s="147"/>
      <c r="N1" s="179"/>
      <c r="O1" s="179"/>
      <c r="P1" s="179"/>
      <c r="Q1" s="179"/>
      <c r="R1" s="179"/>
      <c r="S1" s="179"/>
      <c r="T1" s="179"/>
      <c r="U1" s="179"/>
      <c r="V1" s="179"/>
      <c r="W1" s="179"/>
      <c r="X1" s="179"/>
    </row>
    <row r="2" spans="1:34" ht="16" thickBot="1" x14ac:dyDescent="0.4">
      <c r="A2" s="147"/>
      <c r="B2" s="150"/>
      <c r="C2" s="151"/>
      <c r="D2" s="152"/>
      <c r="E2" s="152"/>
      <c r="F2" s="152"/>
      <c r="G2" s="151"/>
      <c r="H2" s="151"/>
      <c r="I2" s="151"/>
      <c r="J2" s="151"/>
      <c r="K2" s="151"/>
      <c r="L2" s="153"/>
      <c r="M2" s="147"/>
      <c r="N2" s="179"/>
      <c r="O2" s="179"/>
      <c r="P2" s="552" t="s">
        <v>234</v>
      </c>
      <c r="Q2" s="553"/>
      <c r="R2" s="553"/>
      <c r="S2" s="554"/>
      <c r="T2" s="179"/>
      <c r="U2" s="179"/>
      <c r="V2" s="179"/>
      <c r="W2" s="179"/>
      <c r="X2" s="179"/>
    </row>
    <row r="3" spans="1:34" ht="23.5" x14ac:dyDescent="0.35">
      <c r="A3" s="147"/>
      <c r="B3" s="154"/>
      <c r="C3" s="595" t="s">
        <v>248</v>
      </c>
      <c r="D3" s="596"/>
      <c r="E3" s="596"/>
      <c r="F3" s="596"/>
      <c r="G3" s="596"/>
      <c r="H3" s="596"/>
      <c r="I3" s="596"/>
      <c r="J3" s="596"/>
      <c r="K3" s="597"/>
      <c r="L3" s="155"/>
      <c r="M3" s="147"/>
      <c r="N3" s="179"/>
      <c r="O3" s="179"/>
      <c r="P3" s="601" t="s">
        <v>32</v>
      </c>
      <c r="Q3" s="602"/>
      <c r="R3" s="602"/>
      <c r="S3" s="603"/>
      <c r="T3" s="179"/>
      <c r="U3" s="179"/>
      <c r="V3" s="179"/>
      <c r="W3" s="179"/>
      <c r="X3" s="179"/>
    </row>
    <row r="4" spans="1:34" ht="24" thickBot="1" x14ac:dyDescent="0.4">
      <c r="A4" s="147"/>
      <c r="B4" s="154"/>
      <c r="C4" s="598"/>
      <c r="D4" s="599"/>
      <c r="E4" s="599"/>
      <c r="F4" s="599"/>
      <c r="G4" s="599"/>
      <c r="H4" s="599"/>
      <c r="I4" s="599"/>
      <c r="J4" s="599"/>
      <c r="K4" s="600"/>
      <c r="L4" s="155"/>
      <c r="M4" s="147"/>
      <c r="N4" s="179"/>
      <c r="O4" s="179"/>
      <c r="P4" s="604" t="s">
        <v>33</v>
      </c>
      <c r="Q4" s="605"/>
      <c r="R4" s="605"/>
      <c r="S4" s="606"/>
      <c r="T4" s="179"/>
      <c r="U4" s="179"/>
      <c r="V4" s="179"/>
      <c r="W4" s="179"/>
      <c r="X4" s="179"/>
    </row>
    <row r="5" spans="1:34" ht="15" customHeight="1" x14ac:dyDescent="0.35">
      <c r="A5" s="147"/>
      <c r="B5" s="154"/>
      <c r="C5" s="156"/>
      <c r="D5" s="157"/>
      <c r="E5" s="157"/>
      <c r="F5" s="157"/>
      <c r="G5" s="156"/>
      <c r="H5" s="156"/>
      <c r="I5" s="156"/>
      <c r="J5" s="156"/>
      <c r="K5" s="156"/>
      <c r="L5" s="155"/>
      <c r="M5" s="147"/>
      <c r="N5" s="179"/>
      <c r="O5" s="179"/>
      <c r="P5" s="179"/>
      <c r="Q5" s="179"/>
      <c r="R5" s="179"/>
      <c r="S5" s="179"/>
      <c r="T5" s="179"/>
      <c r="U5" s="179"/>
      <c r="V5" s="179"/>
      <c r="W5" s="179"/>
      <c r="X5" s="179"/>
    </row>
    <row r="6" spans="1:34" ht="15" customHeight="1" thickBot="1" x14ac:dyDescent="0.4">
      <c r="A6" s="147"/>
      <c r="B6" s="154"/>
      <c r="C6" s="178" t="s">
        <v>195</v>
      </c>
      <c r="D6" s="585">
        <v>41000075912</v>
      </c>
      <c r="E6" s="586"/>
      <c r="F6" s="587"/>
      <c r="G6" s="156"/>
      <c r="H6" s="607" t="s">
        <v>15</v>
      </c>
      <c r="I6" s="609" t="s">
        <v>16</v>
      </c>
      <c r="J6" s="609" t="s">
        <v>17</v>
      </c>
      <c r="K6" s="611" t="s">
        <v>18</v>
      </c>
      <c r="L6" s="155"/>
      <c r="M6" s="147"/>
      <c r="N6" s="179"/>
      <c r="O6" s="179"/>
      <c r="P6" s="179"/>
      <c r="Q6" s="179"/>
      <c r="R6" s="179"/>
      <c r="S6" s="179"/>
      <c r="T6" s="179"/>
      <c r="U6" s="179"/>
      <c r="V6" s="179"/>
      <c r="W6" s="179"/>
      <c r="X6" s="179"/>
    </row>
    <row r="7" spans="1:34" ht="15" customHeight="1" thickBot="1" x14ac:dyDescent="0.4">
      <c r="A7" s="147"/>
      <c r="B7" s="154"/>
      <c r="C7" s="178" t="s">
        <v>196</v>
      </c>
      <c r="D7" s="585" t="s">
        <v>341</v>
      </c>
      <c r="E7" s="586"/>
      <c r="F7" s="587"/>
      <c r="G7" s="156"/>
      <c r="H7" s="608"/>
      <c r="I7" s="610"/>
      <c r="J7" s="610"/>
      <c r="K7" s="612"/>
      <c r="L7" s="155"/>
      <c r="M7" s="147"/>
      <c r="N7" s="179"/>
      <c r="O7" s="539" t="s">
        <v>235</v>
      </c>
      <c r="P7" s="540"/>
      <c r="Q7" s="540"/>
      <c r="R7" s="540"/>
      <c r="S7" s="540"/>
      <c r="T7" s="540"/>
      <c r="U7" s="540"/>
      <c r="V7" s="540"/>
      <c r="W7" s="541"/>
      <c r="X7" s="179"/>
    </row>
    <row r="8" spans="1:34" ht="15" customHeight="1" x14ac:dyDescent="0.35">
      <c r="A8" s="147"/>
      <c r="B8" s="154"/>
      <c r="C8" s="557" t="s">
        <v>197</v>
      </c>
      <c r="D8" s="559" t="s">
        <v>342</v>
      </c>
      <c r="E8" s="560"/>
      <c r="F8" s="561"/>
      <c r="G8" s="156"/>
      <c r="H8" s="197" t="s">
        <v>19</v>
      </c>
      <c r="I8" s="198">
        <f>AA16</f>
        <v>42</v>
      </c>
      <c r="J8" s="199">
        <f>AE16</f>
        <v>17</v>
      </c>
      <c r="K8" s="200">
        <f>IFERROR((J8-I8)/I8, "n/a")</f>
        <v>-0.59523809523809523</v>
      </c>
      <c r="L8" s="155"/>
      <c r="M8" s="147"/>
      <c r="N8" s="179"/>
      <c r="O8" s="181" t="s">
        <v>38</v>
      </c>
      <c r="P8" s="555" t="s">
        <v>214</v>
      </c>
      <c r="Q8" s="555"/>
      <c r="R8" s="555"/>
      <c r="S8" s="555"/>
      <c r="T8" s="555"/>
      <c r="U8" s="555"/>
      <c r="V8" s="555"/>
      <c r="W8" s="556"/>
      <c r="X8" s="179"/>
    </row>
    <row r="9" spans="1:34" ht="15" customHeight="1" x14ac:dyDescent="0.35">
      <c r="A9" s="147"/>
      <c r="B9" s="154"/>
      <c r="C9" s="558"/>
      <c r="D9" s="562"/>
      <c r="E9" s="563"/>
      <c r="F9" s="564"/>
      <c r="G9" s="156"/>
      <c r="H9" s="219" t="s">
        <v>21</v>
      </c>
      <c r="I9" s="220">
        <f>AA17</f>
        <v>6.3285714285714301</v>
      </c>
      <c r="J9" s="220">
        <f>AE17</f>
        <v>3.611764705882353</v>
      </c>
      <c r="K9" s="221">
        <f>IFERROR((J9-I9)/I9, "n/a")</f>
        <v>-0.42929225866418813</v>
      </c>
      <c r="L9" s="155"/>
      <c r="M9" s="147"/>
      <c r="N9" s="179"/>
      <c r="O9" s="182" t="s">
        <v>38</v>
      </c>
      <c r="P9" s="572" t="s">
        <v>285</v>
      </c>
      <c r="Q9" s="572"/>
      <c r="R9" s="572"/>
      <c r="S9" s="572"/>
      <c r="T9" s="572"/>
      <c r="U9" s="572"/>
      <c r="V9" s="572"/>
      <c r="W9" s="626"/>
      <c r="X9" s="179"/>
      <c r="Z9" s="27"/>
      <c r="AA9" s="633" t="s">
        <v>16</v>
      </c>
      <c r="AB9" s="633"/>
      <c r="AC9" s="633"/>
      <c r="AD9" s="633"/>
      <c r="AE9" s="633" t="s">
        <v>17</v>
      </c>
      <c r="AF9" s="633"/>
      <c r="AG9" s="633"/>
      <c r="AH9" s="633"/>
    </row>
    <row r="10" spans="1:34" ht="15" customHeight="1" x14ac:dyDescent="0.35">
      <c r="A10" s="147"/>
      <c r="B10" s="154"/>
      <c r="C10" s="558"/>
      <c r="D10" s="562"/>
      <c r="E10" s="563"/>
      <c r="F10" s="564"/>
      <c r="G10" s="156"/>
      <c r="H10" s="222"/>
      <c r="I10" s="223"/>
      <c r="J10" s="223"/>
      <c r="K10" s="224"/>
      <c r="L10" s="155"/>
      <c r="M10" s="147"/>
      <c r="N10" s="179"/>
      <c r="O10" s="183"/>
      <c r="P10" s="575"/>
      <c r="Q10" s="575"/>
      <c r="R10" s="575"/>
      <c r="S10" s="575"/>
      <c r="T10" s="575"/>
      <c r="U10" s="575"/>
      <c r="V10" s="575"/>
      <c r="W10" s="627"/>
      <c r="X10" s="179"/>
      <c r="Z10" s="12" t="s">
        <v>20</v>
      </c>
      <c r="AA10" s="12" t="s">
        <v>13</v>
      </c>
      <c r="AB10" s="40" t="s">
        <v>41</v>
      </c>
      <c r="AC10" s="44" t="s">
        <v>42</v>
      </c>
      <c r="AD10" s="10" t="s">
        <v>71</v>
      </c>
      <c r="AE10" s="12" t="s">
        <v>13</v>
      </c>
      <c r="AF10" s="40" t="s">
        <v>41</v>
      </c>
      <c r="AG10" s="44" t="s">
        <v>42</v>
      </c>
      <c r="AH10" s="10" t="s">
        <v>71</v>
      </c>
    </row>
    <row r="11" spans="1:34" ht="15" customHeight="1" x14ac:dyDescent="0.35">
      <c r="A11" s="147"/>
      <c r="B11" s="154"/>
      <c r="C11" s="558"/>
      <c r="D11" s="562"/>
      <c r="E11" s="563"/>
      <c r="F11" s="564"/>
      <c r="G11" s="156"/>
      <c r="H11" s="225" t="s">
        <v>60</v>
      </c>
      <c r="I11" s="226">
        <f>AD16</f>
        <v>27</v>
      </c>
      <c r="J11" s="227">
        <f>AH16</f>
        <v>3</v>
      </c>
      <c r="K11" s="228">
        <f>IFERROR((J11-I11)/I11, "n/a")</f>
        <v>-0.88888888888888884</v>
      </c>
      <c r="L11" s="155"/>
      <c r="M11" s="147"/>
      <c r="N11" s="179"/>
      <c r="O11" s="180"/>
      <c r="P11" s="578"/>
      <c r="Q11" s="578"/>
      <c r="R11" s="578"/>
      <c r="S11" s="578"/>
      <c r="T11" s="578"/>
      <c r="U11" s="578"/>
      <c r="V11" s="578"/>
      <c r="W11" s="628"/>
      <c r="X11" s="179"/>
      <c r="Z11" s="12" t="s">
        <v>9</v>
      </c>
      <c r="AA11" s="11">
        <f>Before!Z4</f>
        <v>0</v>
      </c>
      <c r="AB11" s="11">
        <f>Before!AA4</f>
        <v>0</v>
      </c>
      <c r="AC11" s="11">
        <f>Before!AB4</f>
        <v>0</v>
      </c>
      <c r="AD11" s="11">
        <f>Before!AC4</f>
        <v>0</v>
      </c>
      <c r="AE11" s="11">
        <f>After!Z4</f>
        <v>0</v>
      </c>
      <c r="AF11" s="11">
        <f>After!AA4</f>
        <v>0</v>
      </c>
      <c r="AG11" s="11">
        <f>After!AB4</f>
        <v>0</v>
      </c>
      <c r="AH11" s="11">
        <f>After!AC4</f>
        <v>0</v>
      </c>
    </row>
    <row r="12" spans="1:34" ht="15" customHeight="1" x14ac:dyDescent="0.35">
      <c r="A12" s="147"/>
      <c r="B12" s="154"/>
      <c r="C12" s="194" t="s">
        <v>241</v>
      </c>
      <c r="D12" s="565" t="s">
        <v>346</v>
      </c>
      <c r="E12" s="566"/>
      <c r="F12" s="567"/>
      <c r="G12" s="156"/>
      <c r="H12" s="219" t="s">
        <v>61</v>
      </c>
      <c r="I12" s="220">
        <f>AD17</f>
        <v>8.4666666666666703</v>
      </c>
      <c r="J12" s="220">
        <f>AH17</f>
        <v>5.9333333333333336</v>
      </c>
      <c r="K12" s="221">
        <f>IFERROR((J12-I12)/I12, "n/a")</f>
        <v>-0.29921259842519715</v>
      </c>
      <c r="L12" s="155"/>
      <c r="M12" s="147"/>
      <c r="N12" s="179"/>
      <c r="O12" s="542" t="s">
        <v>38</v>
      </c>
      <c r="P12" s="572" t="s">
        <v>236</v>
      </c>
      <c r="Q12" s="572"/>
      <c r="R12" s="572"/>
      <c r="S12" s="572"/>
      <c r="T12" s="572"/>
      <c r="U12" s="572"/>
      <c r="V12" s="572"/>
      <c r="W12" s="626"/>
      <c r="X12" s="179"/>
      <c r="Z12" s="12" t="s">
        <v>10</v>
      </c>
      <c r="AA12" s="11">
        <f>Before!Z5</f>
        <v>1</v>
      </c>
      <c r="AB12" s="11">
        <f>Before!AA5</f>
        <v>1</v>
      </c>
      <c r="AC12" s="11">
        <f>Before!AB5</f>
        <v>0</v>
      </c>
      <c r="AD12" s="11">
        <f>Before!AC5</f>
        <v>1</v>
      </c>
      <c r="AE12" s="11">
        <f>After!Z5</f>
        <v>0</v>
      </c>
      <c r="AF12" s="11">
        <f>After!AA5</f>
        <v>0</v>
      </c>
      <c r="AG12" s="11">
        <f>After!AB5</f>
        <v>0</v>
      </c>
      <c r="AH12" s="11">
        <f>After!AC5</f>
        <v>0</v>
      </c>
    </row>
    <row r="13" spans="1:34" ht="15" customHeight="1" x14ac:dyDescent="0.35">
      <c r="A13" s="147"/>
      <c r="B13" s="154"/>
      <c r="C13" s="194" t="s">
        <v>246</v>
      </c>
      <c r="D13" s="565" t="s">
        <v>347</v>
      </c>
      <c r="E13" s="566"/>
      <c r="F13" s="567"/>
      <c r="G13" s="156"/>
      <c r="H13" s="222"/>
      <c r="I13" s="223"/>
      <c r="J13" s="223"/>
      <c r="K13" s="224"/>
      <c r="L13" s="155"/>
      <c r="M13" s="147"/>
      <c r="N13" s="179"/>
      <c r="O13" s="543"/>
      <c r="P13" s="575"/>
      <c r="Q13" s="575"/>
      <c r="R13" s="575"/>
      <c r="S13" s="575"/>
      <c r="T13" s="575"/>
      <c r="U13" s="575"/>
      <c r="V13" s="575"/>
      <c r="W13" s="627"/>
      <c r="X13" s="179"/>
      <c r="Z13" s="12" t="s">
        <v>8</v>
      </c>
      <c r="AA13" s="11">
        <f>Before!Z6</f>
        <v>5</v>
      </c>
      <c r="AB13" s="11">
        <f>Before!AA6</f>
        <v>3</v>
      </c>
      <c r="AC13" s="11">
        <f>Before!AB6</f>
        <v>1</v>
      </c>
      <c r="AD13" s="11">
        <f>Before!AC6</f>
        <v>4</v>
      </c>
      <c r="AE13" s="11">
        <f>After!Z6</f>
        <v>3</v>
      </c>
      <c r="AF13" s="11">
        <f>After!AA6</f>
        <v>1</v>
      </c>
      <c r="AG13" s="11">
        <f>After!AB6</f>
        <v>0</v>
      </c>
      <c r="AH13" s="11">
        <f>After!AC6</f>
        <v>1</v>
      </c>
    </row>
    <row r="14" spans="1:34" ht="15" customHeight="1" x14ac:dyDescent="0.35">
      <c r="A14" s="147"/>
      <c r="B14" s="154"/>
      <c r="C14" s="178" t="s">
        <v>198</v>
      </c>
      <c r="D14" s="585" t="s">
        <v>348</v>
      </c>
      <c r="E14" s="586"/>
      <c r="F14" s="587"/>
      <c r="G14" s="156"/>
      <c r="H14" s="225" t="s">
        <v>62</v>
      </c>
      <c r="I14" s="226">
        <f>AB16</f>
        <v>24</v>
      </c>
      <c r="J14" s="227">
        <f>AF16</f>
        <v>2</v>
      </c>
      <c r="K14" s="228">
        <f>IFERROR((J14-I14)/I14, "n/a")</f>
        <v>-0.91666666666666663</v>
      </c>
      <c r="L14" s="155"/>
      <c r="M14" s="147"/>
      <c r="N14" s="179"/>
      <c r="O14" s="544"/>
      <c r="P14" s="578"/>
      <c r="Q14" s="578"/>
      <c r="R14" s="578"/>
      <c r="S14" s="578"/>
      <c r="T14" s="578"/>
      <c r="U14" s="578"/>
      <c r="V14" s="578"/>
      <c r="W14" s="628"/>
      <c r="X14" s="179"/>
      <c r="Z14" s="12" t="s">
        <v>3</v>
      </c>
      <c r="AA14" s="11">
        <f>Before!Z7</f>
        <v>15</v>
      </c>
      <c r="AB14" s="11">
        <f>Before!AA7</f>
        <v>13</v>
      </c>
      <c r="AC14" s="11">
        <f>Before!AB7</f>
        <v>0</v>
      </c>
      <c r="AD14" s="11">
        <f>Before!AC7</f>
        <v>13</v>
      </c>
      <c r="AE14" s="11">
        <f>After!Z7</f>
        <v>3</v>
      </c>
      <c r="AF14" s="11">
        <f>After!AA7</f>
        <v>0</v>
      </c>
      <c r="AG14" s="11">
        <f>After!AB7</f>
        <v>1</v>
      </c>
      <c r="AH14" s="11">
        <f>After!AC7</f>
        <v>1</v>
      </c>
    </row>
    <row r="15" spans="1:34" ht="15" customHeight="1" x14ac:dyDescent="0.35">
      <c r="A15" s="147"/>
      <c r="B15" s="154"/>
      <c r="C15" s="178" t="s">
        <v>199</v>
      </c>
      <c r="D15" s="585" t="s">
        <v>349</v>
      </c>
      <c r="E15" s="586"/>
      <c r="F15" s="587"/>
      <c r="G15" s="156"/>
      <c r="H15" s="219" t="s">
        <v>63</v>
      </c>
      <c r="I15" s="220">
        <f>AB17</f>
        <v>9.0916666666666703</v>
      </c>
      <c r="J15" s="220">
        <f>AF17</f>
        <v>4.7</v>
      </c>
      <c r="K15" s="221">
        <f>IFERROR((J15-I15)/I15, "n/a")</f>
        <v>-0.48304307974335492</v>
      </c>
      <c r="L15" s="155"/>
      <c r="M15" s="147"/>
      <c r="N15" s="179"/>
      <c r="O15" s="182" t="s">
        <v>38</v>
      </c>
      <c r="P15" s="572" t="s">
        <v>215</v>
      </c>
      <c r="Q15" s="572"/>
      <c r="R15" s="572"/>
      <c r="S15" s="572"/>
      <c r="T15" s="572"/>
      <c r="U15" s="572"/>
      <c r="V15" s="572"/>
      <c r="W15" s="626"/>
      <c r="X15" s="179"/>
      <c r="Z15" s="12" t="s">
        <v>7</v>
      </c>
      <c r="AA15" s="11">
        <f>Before!Z8</f>
        <v>21</v>
      </c>
      <c r="AB15" s="11">
        <f>Before!AA8</f>
        <v>7</v>
      </c>
      <c r="AC15" s="11">
        <f>Before!AB8</f>
        <v>2</v>
      </c>
      <c r="AD15" s="11">
        <f>Before!AC8</f>
        <v>9</v>
      </c>
      <c r="AE15" s="11">
        <f>After!Z8</f>
        <v>11</v>
      </c>
      <c r="AF15" s="11">
        <f>After!AA8</f>
        <v>1</v>
      </c>
      <c r="AG15" s="11">
        <f>After!AB8</f>
        <v>0</v>
      </c>
      <c r="AH15" s="11">
        <f>After!AC8</f>
        <v>1</v>
      </c>
    </row>
    <row r="16" spans="1:34" ht="15" customHeight="1" x14ac:dyDescent="0.35">
      <c r="A16" s="147"/>
      <c r="B16" s="154"/>
      <c r="C16" s="178" t="s">
        <v>200</v>
      </c>
      <c r="D16" s="585">
        <v>4</v>
      </c>
      <c r="E16" s="586"/>
      <c r="F16" s="587"/>
      <c r="G16" s="156"/>
      <c r="H16" s="222"/>
      <c r="I16" s="229"/>
      <c r="J16" s="229"/>
      <c r="K16" s="230"/>
      <c r="L16" s="155"/>
      <c r="M16" s="147"/>
      <c r="N16" s="179"/>
      <c r="O16" s="183"/>
      <c r="P16" s="575"/>
      <c r="Q16" s="575"/>
      <c r="R16" s="575"/>
      <c r="S16" s="575"/>
      <c r="T16" s="575"/>
      <c r="U16" s="575"/>
      <c r="V16" s="575"/>
      <c r="W16" s="627"/>
      <c r="X16" s="179"/>
      <c r="Z16" s="12" t="s">
        <v>13</v>
      </c>
      <c r="AA16" s="11">
        <f>Before!Z9</f>
        <v>42</v>
      </c>
      <c r="AB16" s="11">
        <f>Before!AA9</f>
        <v>24</v>
      </c>
      <c r="AC16" s="11">
        <f>Before!AB9</f>
        <v>3</v>
      </c>
      <c r="AD16" s="11">
        <f>Before!AC9</f>
        <v>27</v>
      </c>
      <c r="AE16" s="11">
        <f>After!Z9</f>
        <v>17</v>
      </c>
      <c r="AF16" s="11">
        <f>After!AA9</f>
        <v>2</v>
      </c>
      <c r="AG16" s="11">
        <f>After!AB9</f>
        <v>1</v>
      </c>
      <c r="AH16" s="11">
        <f>After!AC9</f>
        <v>3</v>
      </c>
    </row>
    <row r="17" spans="1:34" ht="15" customHeight="1" x14ac:dyDescent="0.35">
      <c r="A17" s="147"/>
      <c r="B17" s="154"/>
      <c r="C17" s="161"/>
      <c r="D17" s="157"/>
      <c r="E17" s="157"/>
      <c r="F17" s="157"/>
      <c r="G17" s="156"/>
      <c r="H17" s="225" t="s">
        <v>150</v>
      </c>
      <c r="I17" s="226">
        <f>AC16</f>
        <v>3</v>
      </c>
      <c r="J17" s="227">
        <f>AG16</f>
        <v>1</v>
      </c>
      <c r="K17" s="228">
        <f>IFERROR((J17-I17)/I17, "n/a")</f>
        <v>-0.66666666666666663</v>
      </c>
      <c r="L17" s="155"/>
      <c r="M17" s="147"/>
      <c r="N17" s="179"/>
      <c r="O17" s="180"/>
      <c r="P17" s="578"/>
      <c r="Q17" s="578"/>
      <c r="R17" s="578"/>
      <c r="S17" s="578"/>
      <c r="T17" s="578"/>
      <c r="U17" s="578"/>
      <c r="V17" s="578"/>
      <c r="W17" s="628"/>
      <c r="X17" s="179"/>
      <c r="Z17" s="12" t="s">
        <v>14</v>
      </c>
      <c r="AA17" s="13">
        <f>Before!Z10</f>
        <v>6.3285714285714301</v>
      </c>
      <c r="AB17" s="13">
        <f>Before!AA10</f>
        <v>9.0916666666666703</v>
      </c>
      <c r="AC17" s="13">
        <f>Before!AB10</f>
        <v>3.4666666666666668</v>
      </c>
      <c r="AD17" s="13">
        <f>Before!AC10</f>
        <v>8.4666666666666703</v>
      </c>
      <c r="AE17" s="13">
        <f>After!Z10</f>
        <v>3.611764705882353</v>
      </c>
      <c r="AF17" s="13">
        <f>After!AA10</f>
        <v>4.7</v>
      </c>
      <c r="AG17" s="13">
        <f>After!AB10</f>
        <v>8.4</v>
      </c>
      <c r="AH17" s="13">
        <f>After!AC10</f>
        <v>5.9333333333333336</v>
      </c>
    </row>
    <row r="18" spans="1:34" ht="15" customHeight="1" x14ac:dyDescent="0.35">
      <c r="A18" s="147"/>
      <c r="B18" s="154"/>
      <c r="C18" s="557" t="s">
        <v>201</v>
      </c>
      <c r="D18" s="559" t="s">
        <v>343</v>
      </c>
      <c r="E18" s="560"/>
      <c r="F18" s="561"/>
      <c r="G18" s="156"/>
      <c r="H18" s="219" t="s">
        <v>151</v>
      </c>
      <c r="I18" s="220">
        <f>AC17</f>
        <v>3.4666666666666668</v>
      </c>
      <c r="J18" s="220">
        <f>AG17</f>
        <v>8.4</v>
      </c>
      <c r="K18" s="221" t="s">
        <v>894</v>
      </c>
      <c r="L18" s="155"/>
      <c r="M18" s="147"/>
      <c r="N18" s="179"/>
      <c r="O18" s="182" t="s">
        <v>38</v>
      </c>
      <c r="P18" s="545" t="s">
        <v>239</v>
      </c>
      <c r="Q18" s="545"/>
      <c r="R18" s="545"/>
      <c r="S18" s="545"/>
      <c r="T18" s="545"/>
      <c r="U18" s="545"/>
      <c r="V18" s="545"/>
      <c r="W18" s="546"/>
      <c r="X18" s="179"/>
    </row>
    <row r="19" spans="1:34" ht="15" customHeight="1" x14ac:dyDescent="0.35">
      <c r="A19" s="147"/>
      <c r="B19" s="154"/>
      <c r="C19" s="558"/>
      <c r="D19" s="562"/>
      <c r="E19" s="563"/>
      <c r="F19" s="564"/>
      <c r="G19" s="156"/>
      <c r="H19" s="222"/>
      <c r="I19" s="229"/>
      <c r="J19" s="229"/>
      <c r="K19" s="230"/>
      <c r="L19" s="155"/>
      <c r="M19" s="147"/>
      <c r="N19" s="179"/>
      <c r="O19" s="184"/>
      <c r="P19" s="547"/>
      <c r="Q19" s="547"/>
      <c r="R19" s="547"/>
      <c r="S19" s="547"/>
      <c r="T19" s="547"/>
      <c r="U19" s="547"/>
      <c r="V19" s="547"/>
      <c r="W19" s="548"/>
      <c r="X19" s="179"/>
    </row>
    <row r="20" spans="1:34" ht="15" customHeight="1" thickBot="1" x14ac:dyDescent="0.4">
      <c r="A20" s="147"/>
      <c r="B20" s="154"/>
      <c r="C20" s="558"/>
      <c r="D20" s="562"/>
      <c r="E20" s="563"/>
      <c r="F20" s="564"/>
      <c r="G20" s="156"/>
      <c r="H20" s="225" t="str">
        <f>"Volume ("&amp;'Evaluation Set-up'!AL5&amp;", "&amp;'Evaluation Set-up'!AL6&amp;")"</f>
        <v>Volume (2018, 2024)</v>
      </c>
      <c r="I20" s="231">
        <f>'Evaluation Set-up'!AL9</f>
        <v>8100</v>
      </c>
      <c r="J20" s="231">
        <f>'Evaluation Set-up'!AL10</f>
        <v>8700</v>
      </c>
      <c r="K20" s="228">
        <f>IFERROR((J20-I20)/I20, "n/a")</f>
        <v>7.407407407407407E-2</v>
      </c>
      <c r="L20" s="155"/>
      <c r="M20" s="147"/>
      <c r="N20" s="179"/>
      <c r="O20" s="185"/>
      <c r="P20" s="549"/>
      <c r="Q20" s="549"/>
      <c r="R20" s="549"/>
      <c r="S20" s="549"/>
      <c r="T20" s="549"/>
      <c r="U20" s="549"/>
      <c r="V20" s="549"/>
      <c r="W20" s="550"/>
      <c r="X20" s="179"/>
    </row>
    <row r="21" spans="1:34" ht="15" customHeight="1" x14ac:dyDescent="0.35">
      <c r="A21" s="147"/>
      <c r="B21" s="154"/>
      <c r="C21" s="558"/>
      <c r="D21" s="562"/>
      <c r="E21" s="563"/>
      <c r="F21" s="564"/>
      <c r="G21" s="156"/>
      <c r="H21" s="206"/>
      <c r="I21" s="207"/>
      <c r="J21" s="207"/>
      <c r="K21" s="208"/>
      <c r="L21" s="155"/>
      <c r="M21" s="147"/>
      <c r="N21" s="179"/>
      <c r="O21" s="186"/>
      <c r="P21" s="187"/>
      <c r="Q21" s="187"/>
      <c r="R21" s="187"/>
      <c r="S21" s="187"/>
      <c r="T21" s="188"/>
      <c r="U21" s="188"/>
      <c r="V21" s="188"/>
      <c r="W21" s="188"/>
      <c r="X21" s="179"/>
    </row>
    <row r="22" spans="1:34" ht="15" customHeight="1" x14ac:dyDescent="0.35">
      <c r="A22" s="147"/>
      <c r="B22" s="154"/>
      <c r="C22" s="581"/>
      <c r="D22" s="582"/>
      <c r="E22" s="583"/>
      <c r="F22" s="584"/>
      <c r="G22" s="156"/>
      <c r="H22" s="607" t="s">
        <v>24</v>
      </c>
      <c r="I22" s="609" t="s">
        <v>16</v>
      </c>
      <c r="J22" s="609" t="s">
        <v>17</v>
      </c>
      <c r="K22" s="611" t="s">
        <v>25</v>
      </c>
      <c r="L22" s="155"/>
      <c r="M22" s="147"/>
      <c r="N22" s="179"/>
      <c r="O22" s="189" t="s">
        <v>202</v>
      </c>
      <c r="P22" s="187"/>
      <c r="Q22" s="187"/>
      <c r="R22" s="187"/>
      <c r="S22" s="187"/>
      <c r="T22" s="188"/>
      <c r="U22" s="188"/>
      <c r="V22" s="188"/>
      <c r="W22" s="188"/>
      <c r="X22" s="179"/>
    </row>
    <row r="23" spans="1:34" ht="15" customHeight="1" x14ac:dyDescent="0.35">
      <c r="A23" s="147"/>
      <c r="B23" s="154"/>
      <c r="C23" s="158" t="s">
        <v>244</v>
      </c>
      <c r="D23" s="629">
        <v>578000</v>
      </c>
      <c r="E23" s="630"/>
      <c r="F23" s="631"/>
      <c r="G23" s="156"/>
      <c r="H23" s="608"/>
      <c r="I23" s="610"/>
      <c r="J23" s="610"/>
      <c r="K23" s="612"/>
      <c r="L23" s="155"/>
      <c r="M23" s="147"/>
      <c r="N23" s="179"/>
      <c r="O23" s="190">
        <v>1</v>
      </c>
      <c r="P23" s="551" t="s">
        <v>216</v>
      </c>
      <c r="Q23" s="551"/>
      <c r="R23" s="551"/>
      <c r="S23" s="551"/>
      <c r="T23" s="551"/>
      <c r="U23" s="551"/>
      <c r="V23" s="551"/>
      <c r="W23" s="551"/>
      <c r="X23" s="179"/>
    </row>
    <row r="24" spans="1:34" ht="15" customHeight="1" x14ac:dyDescent="0.35">
      <c r="A24" s="147"/>
      <c r="B24" s="154"/>
      <c r="C24" s="158" t="s">
        <v>247</v>
      </c>
      <c r="D24" s="613">
        <v>44365</v>
      </c>
      <c r="E24" s="614"/>
      <c r="F24" s="615"/>
      <c r="G24" s="156"/>
      <c r="H24" s="197" t="s">
        <v>169</v>
      </c>
      <c r="I24" s="199">
        <f>AA11</f>
        <v>0</v>
      </c>
      <c r="J24" s="199">
        <f>AE11</f>
        <v>0</v>
      </c>
      <c r="K24" s="200" t="str">
        <f>IFERROR((J24-I24)/I24, "n/a")</f>
        <v>n/a</v>
      </c>
      <c r="L24" s="155"/>
      <c r="M24" s="147"/>
      <c r="N24" s="179"/>
      <c r="O24" s="191">
        <v>2</v>
      </c>
      <c r="P24" s="551" t="s">
        <v>217</v>
      </c>
      <c r="Q24" s="551"/>
      <c r="R24" s="551"/>
      <c r="S24" s="551"/>
      <c r="T24" s="551"/>
      <c r="U24" s="551"/>
      <c r="V24" s="551"/>
      <c r="W24" s="551"/>
      <c r="X24" s="179"/>
    </row>
    <row r="25" spans="1:34" ht="15" customHeight="1" x14ac:dyDescent="0.35">
      <c r="A25" s="147"/>
      <c r="B25" s="154"/>
      <c r="C25" s="161"/>
      <c r="D25" s="156"/>
      <c r="E25" s="156"/>
      <c r="F25" s="156"/>
      <c r="G25" s="156"/>
      <c r="H25" s="197" t="s">
        <v>170</v>
      </c>
      <c r="I25" s="199">
        <f t="shared" ref="I25:I28" si="0">AA12</f>
        <v>1</v>
      </c>
      <c r="J25" s="199">
        <f t="shared" ref="J25:J28" si="1">AE12</f>
        <v>0</v>
      </c>
      <c r="K25" s="200">
        <f t="shared" ref="K25:K28" si="2">IFERROR((J25-I25)/I25, "n/a")</f>
        <v>-1</v>
      </c>
      <c r="L25" s="155"/>
      <c r="M25" s="147"/>
      <c r="N25" s="179"/>
      <c r="O25" s="526">
        <v>3</v>
      </c>
      <c r="P25" s="528" t="s">
        <v>218</v>
      </c>
      <c r="Q25" s="528"/>
      <c r="R25" s="528"/>
      <c r="S25" s="528"/>
      <c r="T25" s="528"/>
      <c r="U25" s="528"/>
      <c r="V25" s="528"/>
      <c r="W25" s="528"/>
      <c r="X25" s="179"/>
    </row>
    <row r="26" spans="1:34" ht="15" customHeight="1" x14ac:dyDescent="0.35">
      <c r="A26" s="147"/>
      <c r="B26" s="154"/>
      <c r="C26" s="161"/>
      <c r="D26" s="196" t="s">
        <v>203</v>
      </c>
      <c r="E26" s="196" t="s">
        <v>204</v>
      </c>
      <c r="F26" s="196" t="s">
        <v>51</v>
      </c>
      <c r="G26" s="156"/>
      <c r="H26" s="197" t="s">
        <v>171</v>
      </c>
      <c r="I26" s="199">
        <f t="shared" si="0"/>
        <v>5</v>
      </c>
      <c r="J26" s="199">
        <f t="shared" si="1"/>
        <v>3</v>
      </c>
      <c r="K26" s="200">
        <f>IFERROR((J26-I26)/I26, "n/a")</f>
        <v>-0.4</v>
      </c>
      <c r="L26" s="155"/>
      <c r="M26" s="147"/>
      <c r="N26" s="179"/>
      <c r="O26" s="526"/>
      <c r="P26" s="528"/>
      <c r="Q26" s="528"/>
      <c r="R26" s="528"/>
      <c r="S26" s="528"/>
      <c r="T26" s="528"/>
      <c r="U26" s="528"/>
      <c r="V26" s="528"/>
      <c r="W26" s="528"/>
      <c r="X26" s="179"/>
    </row>
    <row r="27" spans="1:34" ht="15" customHeight="1" x14ac:dyDescent="0.35">
      <c r="A27" s="147"/>
      <c r="B27" s="154"/>
      <c r="C27" s="178" t="s">
        <v>167</v>
      </c>
      <c r="D27" s="159">
        <f>'Evaluation Set-up'!D9</f>
        <v>42156</v>
      </c>
      <c r="E27" s="159">
        <f>'Evaluation Set-up'!E9</f>
        <v>43951</v>
      </c>
      <c r="F27" s="196" t="str">
        <f>'Evaluation Set-up'!F9&amp;"y, "&amp;'Evaluation Set-up'!G9&amp;"m"</f>
        <v>4y, 11m</v>
      </c>
      <c r="G27" s="156"/>
      <c r="H27" s="197" t="s">
        <v>26</v>
      </c>
      <c r="I27" s="199">
        <f t="shared" si="0"/>
        <v>15</v>
      </c>
      <c r="J27" s="199">
        <f t="shared" si="1"/>
        <v>3</v>
      </c>
      <c r="K27" s="200">
        <f t="shared" si="2"/>
        <v>-0.8</v>
      </c>
      <c r="L27" s="155"/>
      <c r="M27" s="147"/>
      <c r="N27" s="179"/>
      <c r="O27" s="526">
        <v>4</v>
      </c>
      <c r="P27" s="528" t="s">
        <v>219</v>
      </c>
      <c r="Q27" s="528"/>
      <c r="R27" s="528"/>
      <c r="S27" s="528"/>
      <c r="T27" s="528"/>
      <c r="U27" s="528"/>
      <c r="V27" s="528"/>
      <c r="W27" s="528"/>
      <c r="X27" s="179"/>
    </row>
    <row r="28" spans="1:34" ht="15" customHeight="1" x14ac:dyDescent="0.35">
      <c r="A28" s="147"/>
      <c r="B28" s="154"/>
      <c r="C28" s="178" t="s">
        <v>205</v>
      </c>
      <c r="D28" s="159">
        <f>'Evaluation Set-up'!D10</f>
        <v>43952</v>
      </c>
      <c r="E28" s="159">
        <f>'Evaluation Set-up'!E10</f>
        <v>44377</v>
      </c>
      <c r="F28" s="196" t="str">
        <f>'Evaluation Set-up'!F10&amp;"y, "&amp;'Evaluation Set-up'!G10&amp;"m"</f>
        <v>1y, 2m</v>
      </c>
      <c r="G28" s="156"/>
      <c r="H28" s="197" t="s">
        <v>27</v>
      </c>
      <c r="I28" s="199">
        <f t="shared" si="0"/>
        <v>21</v>
      </c>
      <c r="J28" s="199">
        <f t="shared" si="1"/>
        <v>11</v>
      </c>
      <c r="K28" s="200">
        <f t="shared" si="2"/>
        <v>-0.47619047619047616</v>
      </c>
      <c r="L28" s="155"/>
      <c r="M28" s="147"/>
      <c r="N28" s="179"/>
      <c r="O28" s="526"/>
      <c r="P28" s="528"/>
      <c r="Q28" s="528"/>
      <c r="R28" s="528"/>
      <c r="S28" s="528"/>
      <c r="T28" s="528"/>
      <c r="U28" s="528"/>
      <c r="V28" s="528"/>
      <c r="W28" s="528"/>
      <c r="X28" s="179"/>
    </row>
    <row r="29" spans="1:34" ht="15" customHeight="1" x14ac:dyDescent="0.35">
      <c r="A29" s="147"/>
      <c r="B29" s="154"/>
      <c r="C29" s="178" t="s">
        <v>168</v>
      </c>
      <c r="D29" s="159">
        <f>'Evaluation Set-up'!D11</f>
        <v>44378</v>
      </c>
      <c r="E29" s="159">
        <f>'Evaluation Set-up'!E11</f>
        <v>46173</v>
      </c>
      <c r="F29" s="196" t="str">
        <f>'Evaluation Set-up'!F11&amp;"y, "&amp;'Evaluation Set-up'!G11&amp;"m"</f>
        <v>4y, 11m</v>
      </c>
      <c r="G29" s="156"/>
      <c r="H29" s="156"/>
      <c r="I29" s="156"/>
      <c r="J29" s="156"/>
      <c r="K29" s="156"/>
      <c r="L29" s="155"/>
      <c r="M29" s="147"/>
      <c r="N29" s="179"/>
      <c r="O29" s="526">
        <v>5</v>
      </c>
      <c r="P29" s="528" t="s">
        <v>242</v>
      </c>
      <c r="Q29" s="528"/>
      <c r="R29" s="528"/>
      <c r="S29" s="528"/>
      <c r="T29" s="528"/>
      <c r="U29" s="528"/>
      <c r="V29" s="528"/>
      <c r="W29" s="528"/>
      <c r="X29" s="179"/>
    </row>
    <row r="30" spans="1:34" ht="15" customHeight="1" x14ac:dyDescent="0.35">
      <c r="A30" s="147"/>
      <c r="B30" s="154"/>
      <c r="C30" s="161"/>
      <c r="D30" s="157"/>
      <c r="E30" s="157"/>
      <c r="F30" s="157"/>
      <c r="G30" s="156"/>
      <c r="H30" s="593" t="s">
        <v>240</v>
      </c>
      <c r="I30" s="609" t="s">
        <v>16</v>
      </c>
      <c r="J30" s="609" t="s">
        <v>17</v>
      </c>
      <c r="K30" s="611" t="s">
        <v>25</v>
      </c>
      <c r="L30" s="155"/>
      <c r="M30" s="147"/>
      <c r="N30" s="179"/>
      <c r="O30" s="526"/>
      <c r="P30" s="528"/>
      <c r="Q30" s="528"/>
      <c r="R30" s="528"/>
      <c r="S30" s="528"/>
      <c r="T30" s="528"/>
      <c r="U30" s="528"/>
      <c r="V30" s="528"/>
      <c r="W30" s="528"/>
      <c r="X30" s="179"/>
    </row>
    <row r="31" spans="1:34" ht="15" customHeight="1" x14ac:dyDescent="0.35">
      <c r="A31" s="147"/>
      <c r="B31" s="154"/>
      <c r="C31" s="557" t="s">
        <v>206</v>
      </c>
      <c r="D31" s="559" t="s">
        <v>888</v>
      </c>
      <c r="E31" s="560"/>
      <c r="F31" s="561"/>
      <c r="G31" s="156"/>
      <c r="H31" s="594"/>
      <c r="I31" s="610"/>
      <c r="J31" s="610"/>
      <c r="K31" s="612"/>
      <c r="L31" s="155"/>
      <c r="M31" s="147"/>
      <c r="N31" s="179"/>
      <c r="O31" s="526"/>
      <c r="P31" s="528"/>
      <c r="Q31" s="528"/>
      <c r="R31" s="528"/>
      <c r="S31" s="528"/>
      <c r="T31" s="528"/>
      <c r="U31" s="528"/>
      <c r="V31" s="528"/>
      <c r="W31" s="528"/>
      <c r="X31" s="179"/>
    </row>
    <row r="32" spans="1:34" ht="15" customHeight="1" x14ac:dyDescent="0.35">
      <c r="A32" s="147"/>
      <c r="B32" s="154"/>
      <c r="C32" s="558"/>
      <c r="D32" s="562"/>
      <c r="E32" s="563"/>
      <c r="F32" s="564"/>
      <c r="G32" s="156"/>
      <c r="H32" s="197" t="s">
        <v>169</v>
      </c>
      <c r="I32" s="199">
        <f>AD11</f>
        <v>0</v>
      </c>
      <c r="J32" s="199">
        <f>AH11</f>
        <v>0</v>
      </c>
      <c r="K32" s="200" t="str">
        <f>IFERROR((J32-I32)/I32, "n/a")</f>
        <v>n/a</v>
      </c>
      <c r="L32" s="155"/>
      <c r="M32" s="147"/>
      <c r="N32" s="179"/>
      <c r="O32" s="526"/>
      <c r="P32" s="528"/>
      <c r="Q32" s="528"/>
      <c r="R32" s="528"/>
      <c r="S32" s="528"/>
      <c r="T32" s="528"/>
      <c r="U32" s="528"/>
      <c r="V32" s="528"/>
      <c r="W32" s="528"/>
      <c r="X32" s="179"/>
    </row>
    <row r="33" spans="1:24" ht="15" customHeight="1" x14ac:dyDescent="0.35">
      <c r="A33" s="147"/>
      <c r="B33" s="154"/>
      <c r="C33" s="558"/>
      <c r="D33" s="562"/>
      <c r="E33" s="563"/>
      <c r="F33" s="564"/>
      <c r="G33" s="156"/>
      <c r="H33" s="197" t="s">
        <v>170</v>
      </c>
      <c r="I33" s="199">
        <f t="shared" ref="I33:I36" si="3">AD12</f>
        <v>1</v>
      </c>
      <c r="J33" s="199">
        <f t="shared" ref="J33:J36" si="4">AH12</f>
        <v>0</v>
      </c>
      <c r="K33" s="200">
        <f t="shared" ref="K33:K36" si="5">IFERROR((J33-I33)/I33, "n/a")</f>
        <v>-1</v>
      </c>
      <c r="L33" s="155"/>
      <c r="M33" s="147"/>
      <c r="N33" s="179"/>
      <c r="O33" s="526"/>
      <c r="P33" s="529"/>
      <c r="Q33" s="529"/>
      <c r="R33" s="529"/>
      <c r="S33" s="529"/>
      <c r="T33" s="529"/>
      <c r="U33" s="529"/>
      <c r="V33" s="529"/>
      <c r="W33" s="529"/>
      <c r="X33" s="179"/>
    </row>
    <row r="34" spans="1:24" ht="15" customHeight="1" x14ac:dyDescent="0.35">
      <c r="A34" s="147"/>
      <c r="B34" s="154"/>
      <c r="C34" s="558"/>
      <c r="D34" s="562"/>
      <c r="E34" s="563"/>
      <c r="F34" s="564"/>
      <c r="G34" s="156"/>
      <c r="H34" s="197" t="s">
        <v>171</v>
      </c>
      <c r="I34" s="199">
        <f t="shared" si="3"/>
        <v>4</v>
      </c>
      <c r="J34" s="199">
        <f t="shared" si="4"/>
        <v>1</v>
      </c>
      <c r="K34" s="200">
        <f t="shared" si="5"/>
        <v>-0.75</v>
      </c>
      <c r="L34" s="155"/>
      <c r="M34" s="147"/>
      <c r="N34" s="179"/>
      <c r="O34" s="527"/>
      <c r="P34" s="530" t="s">
        <v>38</v>
      </c>
      <c r="Q34" s="533"/>
      <c r="R34" s="533"/>
      <c r="S34" s="533"/>
      <c r="T34" s="533"/>
      <c r="U34" s="533"/>
      <c r="V34" s="533"/>
      <c r="W34" s="534"/>
      <c r="X34" s="179"/>
    </row>
    <row r="35" spans="1:24" ht="15" customHeight="1" x14ac:dyDescent="0.35">
      <c r="A35" s="147"/>
      <c r="B35" s="154"/>
      <c r="C35" s="581"/>
      <c r="D35" s="582"/>
      <c r="E35" s="583"/>
      <c r="F35" s="584"/>
      <c r="G35" s="156"/>
      <c r="H35" s="197" t="s">
        <v>26</v>
      </c>
      <c r="I35" s="199">
        <f t="shared" si="3"/>
        <v>13</v>
      </c>
      <c r="J35" s="199">
        <f t="shared" si="4"/>
        <v>1</v>
      </c>
      <c r="K35" s="200">
        <f t="shared" si="5"/>
        <v>-0.92307692307692313</v>
      </c>
      <c r="L35" s="155"/>
      <c r="M35" s="147"/>
      <c r="N35" s="179"/>
      <c r="O35" s="527"/>
      <c r="P35" s="531"/>
      <c r="Q35" s="535"/>
      <c r="R35" s="535"/>
      <c r="S35" s="535"/>
      <c r="T35" s="535"/>
      <c r="U35" s="535"/>
      <c r="V35" s="535"/>
      <c r="W35" s="536"/>
      <c r="X35" s="179"/>
    </row>
    <row r="36" spans="1:24" ht="15" customHeight="1" x14ac:dyDescent="0.35">
      <c r="A36" s="147"/>
      <c r="B36" s="154"/>
      <c r="C36" s="161"/>
      <c r="D36" s="156"/>
      <c r="E36" s="156"/>
      <c r="F36" s="156"/>
      <c r="G36" s="156"/>
      <c r="H36" s="197" t="s">
        <v>27</v>
      </c>
      <c r="I36" s="199">
        <f t="shared" si="3"/>
        <v>9</v>
      </c>
      <c r="J36" s="199">
        <f t="shared" si="4"/>
        <v>1</v>
      </c>
      <c r="K36" s="200">
        <f t="shared" si="5"/>
        <v>-0.88888888888888884</v>
      </c>
      <c r="L36" s="155"/>
      <c r="M36" s="147"/>
      <c r="N36" s="179"/>
      <c r="O36" s="527"/>
      <c r="P36" s="531"/>
      <c r="Q36" s="535"/>
      <c r="R36" s="535"/>
      <c r="S36" s="535"/>
      <c r="T36" s="535"/>
      <c r="U36" s="535"/>
      <c r="V36" s="535"/>
      <c r="W36" s="536"/>
      <c r="X36" s="179"/>
    </row>
    <row r="37" spans="1:24" ht="15" customHeight="1" x14ac:dyDescent="0.35">
      <c r="A37" s="147"/>
      <c r="B37" s="154"/>
      <c r="C37" s="557" t="s">
        <v>222</v>
      </c>
      <c r="D37" s="559" t="s">
        <v>350</v>
      </c>
      <c r="E37" s="560"/>
      <c r="F37" s="561"/>
      <c r="G37" s="156"/>
      <c r="H37" s="156"/>
      <c r="I37" s="156"/>
      <c r="J37" s="156"/>
      <c r="K37" s="156"/>
      <c r="L37" s="155"/>
      <c r="M37" s="147"/>
      <c r="N37" s="192"/>
      <c r="O37" s="527"/>
      <c r="P37" s="531"/>
      <c r="Q37" s="535"/>
      <c r="R37" s="535"/>
      <c r="S37" s="535"/>
      <c r="T37" s="535"/>
      <c r="U37" s="535"/>
      <c r="V37" s="535"/>
      <c r="W37" s="536"/>
      <c r="X37" s="192"/>
    </row>
    <row r="38" spans="1:24" ht="15" customHeight="1" x14ac:dyDescent="0.35">
      <c r="A38" s="147"/>
      <c r="B38" s="154"/>
      <c r="C38" s="558"/>
      <c r="D38" s="562"/>
      <c r="E38" s="563"/>
      <c r="F38" s="564"/>
      <c r="G38" s="156"/>
      <c r="H38" s="593" t="s">
        <v>28</v>
      </c>
      <c r="I38" s="611" t="s">
        <v>16</v>
      </c>
      <c r="J38" s="611" t="s">
        <v>17</v>
      </c>
      <c r="K38" s="611" t="s">
        <v>29</v>
      </c>
      <c r="L38" s="155"/>
      <c r="M38" s="147"/>
      <c r="N38" s="179"/>
      <c r="O38" s="527"/>
      <c r="P38" s="531"/>
      <c r="Q38" s="535"/>
      <c r="R38" s="535"/>
      <c r="S38" s="535"/>
      <c r="T38" s="535"/>
      <c r="U38" s="535"/>
      <c r="V38" s="535"/>
      <c r="W38" s="536"/>
      <c r="X38" s="179"/>
    </row>
    <row r="39" spans="1:24" ht="15" customHeight="1" x14ac:dyDescent="0.35">
      <c r="A39" s="147"/>
      <c r="B39" s="154"/>
      <c r="C39" s="558"/>
      <c r="D39" s="562"/>
      <c r="E39" s="563"/>
      <c r="F39" s="564"/>
      <c r="G39" s="156"/>
      <c r="H39" s="594"/>
      <c r="I39" s="612"/>
      <c r="J39" s="612"/>
      <c r="K39" s="612"/>
      <c r="L39" s="155"/>
      <c r="M39" s="147"/>
      <c r="N39" s="179"/>
      <c r="O39" s="527"/>
      <c r="P39" s="531"/>
      <c r="Q39" s="535"/>
      <c r="R39" s="535"/>
      <c r="S39" s="535"/>
      <c r="T39" s="535"/>
      <c r="U39" s="535"/>
      <c r="V39" s="535"/>
      <c r="W39" s="536"/>
      <c r="X39" s="179"/>
    </row>
    <row r="40" spans="1:24" ht="15" customHeight="1" x14ac:dyDescent="0.35">
      <c r="A40" s="147"/>
      <c r="B40" s="154"/>
      <c r="C40" s="558"/>
      <c r="D40" s="562"/>
      <c r="E40" s="563"/>
      <c r="F40" s="564"/>
      <c r="G40" s="156"/>
      <c r="H40" s="209" t="s">
        <v>881</v>
      </c>
      <c r="I40" s="199">
        <v>22</v>
      </c>
      <c r="J40" s="199">
        <v>1</v>
      </c>
      <c r="K40" s="200">
        <f>IFERROR((J40-I40)/I40, "n/a")</f>
        <v>-0.95454545454545459</v>
      </c>
      <c r="L40" s="155"/>
      <c r="M40" s="147"/>
      <c r="N40" s="179"/>
      <c r="O40" s="527"/>
      <c r="P40" s="531"/>
      <c r="Q40" s="535"/>
      <c r="R40" s="535"/>
      <c r="S40" s="535"/>
      <c r="T40" s="535"/>
      <c r="U40" s="535"/>
      <c r="V40" s="535"/>
      <c r="W40" s="536"/>
      <c r="X40" s="179"/>
    </row>
    <row r="41" spans="1:24" ht="15" customHeight="1" x14ac:dyDescent="0.35">
      <c r="A41" s="147"/>
      <c r="B41" s="154"/>
      <c r="C41" s="581"/>
      <c r="D41" s="582"/>
      <c r="E41" s="583"/>
      <c r="F41" s="584"/>
      <c r="G41" s="156"/>
      <c r="H41" s="209" t="s">
        <v>882</v>
      </c>
      <c r="I41" s="199">
        <v>2</v>
      </c>
      <c r="J41" s="199">
        <v>1</v>
      </c>
      <c r="K41" s="200">
        <f t="shared" ref="K41" si="6">IFERROR((J41-I41)/I41, "n/a")</f>
        <v>-0.5</v>
      </c>
      <c r="L41" s="155"/>
      <c r="M41" s="147"/>
      <c r="N41" s="179"/>
      <c r="O41" s="527"/>
      <c r="P41" s="531"/>
      <c r="Q41" s="535"/>
      <c r="R41" s="535"/>
      <c r="S41" s="535"/>
      <c r="T41" s="535"/>
      <c r="U41" s="535"/>
      <c r="V41" s="535"/>
      <c r="W41" s="536"/>
      <c r="X41" s="179"/>
    </row>
    <row r="42" spans="1:24" ht="15" customHeight="1" x14ac:dyDescent="0.35">
      <c r="A42" s="147"/>
      <c r="B42" s="154"/>
      <c r="C42" s="161"/>
      <c r="D42" s="177"/>
      <c r="E42" s="177"/>
      <c r="F42" s="177"/>
      <c r="G42" s="156"/>
      <c r="H42" s="209" t="s">
        <v>884</v>
      </c>
      <c r="I42" s="199">
        <v>26</v>
      </c>
      <c r="J42" s="199">
        <v>7</v>
      </c>
      <c r="K42" s="200">
        <f>IFERROR((J42-I42)/I42, "n/a")</f>
        <v>-0.73076923076923073</v>
      </c>
      <c r="L42" s="155"/>
      <c r="M42" s="147"/>
      <c r="N42" s="179"/>
      <c r="O42" s="527"/>
      <c r="P42" s="531"/>
      <c r="Q42" s="535"/>
      <c r="R42" s="535"/>
      <c r="S42" s="535"/>
      <c r="T42" s="535"/>
      <c r="U42" s="535"/>
      <c r="V42" s="535"/>
      <c r="W42" s="536"/>
      <c r="X42" s="179"/>
    </row>
    <row r="43" spans="1:24" ht="15" customHeight="1" x14ac:dyDescent="0.35">
      <c r="A43" s="147"/>
      <c r="B43" s="154"/>
      <c r="C43" s="557" t="s">
        <v>223</v>
      </c>
      <c r="D43" s="559" t="s">
        <v>351</v>
      </c>
      <c r="E43" s="560"/>
      <c r="F43" s="561"/>
      <c r="G43" s="156"/>
      <c r="H43" s="209" t="s">
        <v>885</v>
      </c>
      <c r="I43" s="199">
        <v>4</v>
      </c>
      <c r="J43" s="199">
        <v>1</v>
      </c>
      <c r="K43" s="200">
        <f t="shared" ref="K43" si="7">IFERROR((J43-I43)/I43, "n/a")</f>
        <v>-0.75</v>
      </c>
      <c r="L43" s="155"/>
      <c r="M43" s="147"/>
      <c r="N43" s="179"/>
      <c r="O43" s="527"/>
      <c r="P43" s="531"/>
      <c r="Q43" s="535"/>
      <c r="R43" s="535"/>
      <c r="S43" s="535"/>
      <c r="T43" s="535"/>
      <c r="U43" s="535"/>
      <c r="V43" s="535"/>
      <c r="W43" s="536"/>
      <c r="X43" s="179"/>
    </row>
    <row r="44" spans="1:24" ht="15" customHeight="1" x14ac:dyDescent="0.35">
      <c r="A44" s="147"/>
      <c r="B44" s="154"/>
      <c r="C44" s="558"/>
      <c r="D44" s="562"/>
      <c r="E44" s="563"/>
      <c r="F44" s="564"/>
      <c r="G44" s="156"/>
      <c r="H44" s="210"/>
      <c r="I44" s="177"/>
      <c r="J44" s="177"/>
      <c r="K44" s="208"/>
      <c r="L44" s="155"/>
      <c r="M44" s="147"/>
      <c r="N44" s="179"/>
      <c r="O44" s="527"/>
      <c r="P44" s="531"/>
      <c r="Q44" s="535"/>
      <c r="R44" s="535"/>
      <c r="S44" s="535"/>
      <c r="T44" s="535"/>
      <c r="U44" s="535"/>
      <c r="V44" s="535"/>
      <c r="W44" s="536"/>
      <c r="X44" s="179"/>
    </row>
    <row r="45" spans="1:24" s="176" customFormat="1" ht="18" customHeight="1" x14ac:dyDescent="0.35">
      <c r="A45" s="172"/>
      <c r="B45" s="154"/>
      <c r="C45" s="558"/>
      <c r="D45" s="562"/>
      <c r="E45" s="563"/>
      <c r="F45" s="564"/>
      <c r="G45" s="156"/>
      <c r="H45" s="592" t="s">
        <v>245</v>
      </c>
      <c r="I45" s="592"/>
      <c r="J45" s="592"/>
      <c r="K45" s="592"/>
      <c r="L45" s="175"/>
      <c r="M45" s="172"/>
      <c r="N45" s="179"/>
      <c r="O45" s="527"/>
      <c r="P45" s="531"/>
      <c r="Q45" s="535"/>
      <c r="R45" s="535"/>
      <c r="S45" s="535"/>
      <c r="T45" s="535"/>
      <c r="U45" s="535"/>
      <c r="V45" s="535"/>
      <c r="W45" s="536"/>
      <c r="X45" s="179"/>
    </row>
    <row r="46" spans="1:24" ht="15" customHeight="1" x14ac:dyDescent="0.35">
      <c r="A46" s="147"/>
      <c r="B46" s="173"/>
      <c r="C46" s="558"/>
      <c r="D46" s="562"/>
      <c r="E46" s="563"/>
      <c r="F46" s="564"/>
      <c r="G46" s="174"/>
      <c r="H46" s="210"/>
      <c r="I46" s="177"/>
      <c r="J46" s="177"/>
      <c r="K46" s="208"/>
      <c r="L46" s="155"/>
      <c r="M46" s="147"/>
      <c r="N46" s="179"/>
      <c r="O46" s="527"/>
      <c r="P46" s="531"/>
      <c r="Q46" s="535"/>
      <c r="R46" s="535"/>
      <c r="S46" s="535"/>
      <c r="T46" s="535"/>
      <c r="U46" s="535"/>
      <c r="V46" s="535"/>
      <c r="W46" s="536"/>
      <c r="X46" s="179"/>
    </row>
    <row r="47" spans="1:24" ht="15" customHeight="1" x14ac:dyDescent="0.35">
      <c r="A47" s="147"/>
      <c r="B47" s="154"/>
      <c r="C47" s="581"/>
      <c r="D47" s="582"/>
      <c r="E47" s="583"/>
      <c r="F47" s="584"/>
      <c r="G47" s="156"/>
      <c r="H47" s="210"/>
      <c r="I47" s="177"/>
      <c r="J47" s="177"/>
      <c r="K47" s="208"/>
      <c r="L47" s="155"/>
      <c r="M47" s="147"/>
      <c r="N47" s="179"/>
      <c r="O47" s="527"/>
      <c r="P47" s="531"/>
      <c r="Q47" s="535"/>
      <c r="R47" s="535"/>
      <c r="S47" s="535"/>
      <c r="T47" s="535"/>
      <c r="U47" s="535"/>
      <c r="V47" s="535"/>
      <c r="W47" s="536"/>
      <c r="X47" s="179"/>
    </row>
    <row r="48" spans="1:24" ht="15" customHeight="1" x14ac:dyDescent="0.35">
      <c r="A48" s="147"/>
      <c r="B48" s="154"/>
      <c r="C48" s="160"/>
      <c r="D48" s="160"/>
      <c r="E48" s="160"/>
      <c r="F48" s="160"/>
      <c r="G48" s="156"/>
      <c r="H48" s="210"/>
      <c r="I48" s="177"/>
      <c r="J48" s="208"/>
      <c r="L48" s="155"/>
      <c r="M48" s="147"/>
      <c r="N48" s="179"/>
      <c r="O48" s="527"/>
      <c r="P48" s="531"/>
      <c r="Q48" s="535"/>
      <c r="R48" s="535"/>
      <c r="S48" s="535"/>
      <c r="T48" s="535"/>
      <c r="U48" s="535"/>
      <c r="V48" s="535"/>
      <c r="W48" s="536"/>
      <c r="X48" s="179"/>
    </row>
    <row r="49" spans="1:24" ht="18" customHeight="1" x14ac:dyDescent="0.35">
      <c r="A49" s="147"/>
      <c r="B49" s="154"/>
      <c r="C49" s="632" t="s">
        <v>232</v>
      </c>
      <c r="D49" s="632"/>
      <c r="E49" s="632"/>
      <c r="F49" s="632"/>
      <c r="G49" s="156"/>
      <c r="H49" s="210"/>
      <c r="I49" s="177"/>
      <c r="J49" s="177"/>
      <c r="K49" s="208"/>
      <c r="L49" s="155"/>
      <c r="M49" s="147"/>
      <c r="N49" s="179"/>
      <c r="O49" s="527"/>
      <c r="P49" s="531"/>
      <c r="Q49" s="535"/>
      <c r="R49" s="535"/>
      <c r="S49" s="535"/>
      <c r="T49" s="535"/>
      <c r="U49" s="535"/>
      <c r="V49" s="535"/>
      <c r="W49" s="536"/>
      <c r="X49" s="179"/>
    </row>
    <row r="50" spans="1:24" ht="15" customHeight="1" x14ac:dyDescent="0.35">
      <c r="A50" s="147"/>
      <c r="B50" s="154"/>
      <c r="C50" s="590" t="s">
        <v>231</v>
      </c>
      <c r="D50" s="588" t="s">
        <v>166</v>
      </c>
      <c r="E50" s="588" t="s">
        <v>228</v>
      </c>
      <c r="F50" s="588" t="s">
        <v>229</v>
      </c>
      <c r="G50" s="156"/>
      <c r="H50" s="210"/>
      <c r="I50" s="177"/>
      <c r="J50" s="177"/>
      <c r="K50" s="208"/>
      <c r="L50" s="155"/>
      <c r="M50" s="147"/>
      <c r="N50" s="179"/>
      <c r="O50" s="527"/>
      <c r="P50" s="532"/>
      <c r="Q50" s="537"/>
      <c r="R50" s="537"/>
      <c r="S50" s="537"/>
      <c r="T50" s="537"/>
      <c r="U50" s="537"/>
      <c r="V50" s="537"/>
      <c r="W50" s="538"/>
      <c r="X50" s="179"/>
    </row>
    <row r="51" spans="1:24" ht="15" customHeight="1" x14ac:dyDescent="0.35">
      <c r="A51" s="147"/>
      <c r="B51" s="154"/>
      <c r="C51" s="591"/>
      <c r="D51" s="589"/>
      <c r="E51" s="589"/>
      <c r="F51" s="589"/>
      <c r="G51" s="156"/>
      <c r="H51" s="210"/>
      <c r="I51" s="177"/>
      <c r="J51" s="177"/>
      <c r="K51" s="208"/>
      <c r="L51" s="155"/>
      <c r="M51" s="147"/>
      <c r="N51" s="179"/>
      <c r="O51" s="191">
        <v>6</v>
      </c>
      <c r="P51" s="580" t="s">
        <v>220</v>
      </c>
      <c r="Q51" s="580"/>
      <c r="R51" s="580"/>
      <c r="S51" s="580"/>
      <c r="T51" s="580"/>
      <c r="U51" s="580"/>
      <c r="V51" s="580"/>
      <c r="W51" s="580"/>
      <c r="X51" s="179"/>
    </row>
    <row r="52" spans="1:24" ht="15" customHeight="1" x14ac:dyDescent="0.35">
      <c r="A52" s="147"/>
      <c r="B52" s="154"/>
      <c r="C52" s="158" t="s">
        <v>230</v>
      </c>
      <c r="D52" s="196" t="s">
        <v>883</v>
      </c>
      <c r="E52" s="196" t="str">
        <f>TEXT(ROUND('Evaluation Set-up'!$F$9+'Evaluation Set-up'!$G$9/12, 2), "0.00")&amp;" years"</f>
        <v>4.92 years</v>
      </c>
      <c r="F52" s="196" t="str">
        <f>TEXT(ROUND('Evaluation Set-up'!$F$11+'Evaluation Set-up'!$G$11/12, 2), "0.00")&amp;" years"</f>
        <v>4.92 years</v>
      </c>
      <c r="G52" s="156"/>
      <c r="H52" s="210"/>
      <c r="I52" s="177"/>
      <c r="J52" s="177"/>
      <c r="K52" s="208"/>
      <c r="L52" s="155"/>
      <c r="M52" s="147"/>
      <c r="N52" s="179"/>
      <c r="O52" s="191">
        <v>7</v>
      </c>
      <c r="P52" s="551" t="s">
        <v>221</v>
      </c>
      <c r="Q52" s="551"/>
      <c r="R52" s="551"/>
      <c r="S52" s="551"/>
      <c r="T52" s="551"/>
      <c r="U52" s="551"/>
      <c r="V52" s="551"/>
      <c r="W52" s="551"/>
      <c r="X52" s="179"/>
    </row>
    <row r="53" spans="1:24" ht="15" customHeight="1" x14ac:dyDescent="0.35">
      <c r="A53" s="147"/>
      <c r="B53" s="154"/>
      <c r="C53" s="158" t="s">
        <v>203</v>
      </c>
      <c r="D53" s="159">
        <v>40452</v>
      </c>
      <c r="E53" s="159">
        <f>'Evaluation Set-up'!$D$9</f>
        <v>42156</v>
      </c>
      <c r="F53" s="159">
        <f>'Evaluation Set-up'!$D$11</f>
        <v>44378</v>
      </c>
      <c r="G53" s="156"/>
      <c r="H53" s="210"/>
      <c r="I53" s="177"/>
      <c r="J53" s="177"/>
      <c r="K53" s="208"/>
      <c r="L53" s="155"/>
      <c r="M53" s="147"/>
      <c r="N53" s="179"/>
      <c r="O53" s="568" t="s">
        <v>237</v>
      </c>
      <c r="P53" s="571" t="s">
        <v>238</v>
      </c>
      <c r="Q53" s="572"/>
      <c r="R53" s="572"/>
      <c r="S53" s="572"/>
      <c r="T53" s="572"/>
      <c r="U53" s="572"/>
      <c r="V53" s="572"/>
      <c r="W53" s="573"/>
      <c r="X53" s="188"/>
    </row>
    <row r="54" spans="1:24" ht="15" customHeight="1" x14ac:dyDescent="0.35">
      <c r="A54" s="147"/>
      <c r="B54" s="154"/>
      <c r="C54" s="158" t="s">
        <v>204</v>
      </c>
      <c r="D54" s="159">
        <v>42277</v>
      </c>
      <c r="E54" s="159">
        <f>'Evaluation Set-up'!$E$9</f>
        <v>43951</v>
      </c>
      <c r="F54" s="159">
        <f>'Evaluation Set-up'!$E$11</f>
        <v>46173</v>
      </c>
      <c r="G54" s="156"/>
      <c r="H54" s="210"/>
      <c r="I54" s="177"/>
      <c r="J54" s="177"/>
      <c r="K54" s="208"/>
      <c r="L54" s="155"/>
      <c r="M54" s="147"/>
      <c r="N54" s="179"/>
      <c r="O54" s="569"/>
      <c r="P54" s="574"/>
      <c r="Q54" s="575"/>
      <c r="R54" s="575"/>
      <c r="S54" s="575"/>
      <c r="T54" s="575"/>
      <c r="U54" s="575"/>
      <c r="V54" s="575"/>
      <c r="W54" s="576"/>
      <c r="X54" s="188"/>
    </row>
    <row r="55" spans="1:24" ht="15" customHeight="1" x14ac:dyDescent="0.35">
      <c r="A55" s="147"/>
      <c r="B55" s="154"/>
      <c r="C55" s="212"/>
      <c r="D55" s="170"/>
      <c r="E55" s="171"/>
      <c r="F55" s="171"/>
      <c r="G55" s="156"/>
      <c r="H55" s="210"/>
      <c r="I55" s="177"/>
      <c r="J55" s="177"/>
      <c r="K55" s="208"/>
      <c r="L55" s="155"/>
      <c r="M55" s="147"/>
      <c r="N55" s="179"/>
      <c r="O55" s="570"/>
      <c r="P55" s="577"/>
      <c r="Q55" s="578"/>
      <c r="R55" s="578"/>
      <c r="S55" s="578"/>
      <c r="T55" s="578"/>
      <c r="U55" s="578"/>
      <c r="V55" s="578"/>
      <c r="W55" s="579"/>
      <c r="X55" s="188"/>
    </row>
    <row r="56" spans="1:24" ht="15" customHeight="1" x14ac:dyDescent="0.35">
      <c r="A56" s="147"/>
      <c r="B56" s="154"/>
      <c r="C56" s="213" t="s">
        <v>13</v>
      </c>
      <c r="D56" s="169">
        <f>25/5</f>
        <v>5</v>
      </c>
      <c r="E56" s="169">
        <f>I8/('Evaluation Set-up'!$F$9+'Evaluation Set-up'!$G$9/12)</f>
        <v>8.5423728813559325</v>
      </c>
      <c r="F56" s="169">
        <f>J8/('Evaluation Set-up'!$F$11+'Evaluation Set-up'!$G$11/12)</f>
        <v>3.4576271186440675</v>
      </c>
      <c r="G56" s="156"/>
      <c r="H56" s="210"/>
      <c r="I56" s="177"/>
      <c r="J56" s="177"/>
      <c r="K56" s="208"/>
      <c r="L56" s="155"/>
      <c r="M56" s="147"/>
      <c r="N56" s="179"/>
      <c r="O56" s="179"/>
      <c r="P56" s="179"/>
      <c r="Q56" s="179"/>
      <c r="R56" s="179"/>
      <c r="S56" s="179"/>
      <c r="T56" s="179"/>
      <c r="U56" s="179"/>
      <c r="V56" s="179"/>
      <c r="W56" s="179"/>
      <c r="X56" s="188"/>
    </row>
    <row r="57" spans="1:24" ht="15" customHeight="1" x14ac:dyDescent="0.35">
      <c r="A57" s="147"/>
      <c r="B57" s="154"/>
      <c r="C57" s="197" t="s">
        <v>227</v>
      </c>
      <c r="D57" s="169">
        <v>0</v>
      </c>
      <c r="E57" s="169">
        <f>I24/('Evaluation Set-up'!$F$9+'Evaluation Set-up'!$G$9/12)</f>
        <v>0</v>
      </c>
      <c r="F57" s="169">
        <f>J24/('Evaluation Set-up'!$F$11+'Evaluation Set-up'!$G$11/12)</f>
        <v>0</v>
      </c>
      <c r="G57" s="156"/>
      <c r="H57" s="210"/>
      <c r="I57" s="177"/>
      <c r="J57" s="177"/>
      <c r="K57" s="208"/>
      <c r="L57" s="155"/>
      <c r="M57" s="147"/>
      <c r="N57" s="179"/>
      <c r="O57" s="179"/>
      <c r="P57" s="179"/>
      <c r="Q57" s="179"/>
      <c r="R57" s="179"/>
      <c r="S57" s="179"/>
      <c r="T57" s="179"/>
      <c r="U57" s="179"/>
      <c r="V57" s="179"/>
      <c r="W57" s="179"/>
      <c r="X57" s="188"/>
    </row>
    <row r="58" spans="1:24" ht="15" customHeight="1" x14ac:dyDescent="0.35">
      <c r="A58" s="147"/>
      <c r="B58" s="154"/>
      <c r="C58" s="197" t="s">
        <v>226</v>
      </c>
      <c r="D58" s="169">
        <f>1/5</f>
        <v>0.2</v>
      </c>
      <c r="E58" s="169">
        <f>I25/('Evaluation Set-up'!$F$9+'Evaluation Set-up'!$G$9/12)</f>
        <v>0.20338983050847456</v>
      </c>
      <c r="F58" s="169">
        <f>J25/('Evaluation Set-up'!$F$11+'Evaluation Set-up'!$G$11/12)</f>
        <v>0</v>
      </c>
      <c r="G58" s="156"/>
      <c r="H58" s="210"/>
      <c r="I58" s="177"/>
      <c r="J58" s="177"/>
      <c r="K58" s="208"/>
      <c r="L58" s="155"/>
      <c r="M58" s="147"/>
      <c r="N58" s="179"/>
      <c r="O58" s="179"/>
      <c r="P58" s="179"/>
      <c r="Q58" s="179"/>
      <c r="R58" s="179"/>
      <c r="S58" s="179"/>
      <c r="T58" s="188"/>
      <c r="U58" s="188"/>
      <c r="V58" s="188"/>
      <c r="W58" s="188"/>
      <c r="X58" s="188"/>
    </row>
    <row r="59" spans="1:24" ht="15" customHeight="1" x14ac:dyDescent="0.35">
      <c r="A59" s="147"/>
      <c r="B59" s="154"/>
      <c r="C59" s="197" t="s">
        <v>224</v>
      </c>
      <c r="D59" s="169">
        <f>3/5</f>
        <v>0.6</v>
      </c>
      <c r="E59" s="169">
        <f>I26/('Evaluation Set-up'!$F$9+'Evaluation Set-up'!$G$9/12)</f>
        <v>1.0169491525423728</v>
      </c>
      <c r="F59" s="169">
        <f>J26/('Evaluation Set-up'!$F$11+'Evaluation Set-up'!$G$11/12)</f>
        <v>0.61016949152542366</v>
      </c>
      <c r="G59" s="156"/>
      <c r="H59" s="210"/>
      <c r="I59" s="177"/>
      <c r="J59" s="177"/>
      <c r="K59" s="208"/>
      <c r="L59" s="155"/>
      <c r="M59" s="147"/>
      <c r="N59" s="179"/>
      <c r="O59" s="179"/>
      <c r="P59" s="179"/>
      <c r="Q59" s="179"/>
      <c r="R59" s="179"/>
      <c r="S59" s="179"/>
      <c r="T59" s="179"/>
      <c r="U59" s="179"/>
      <c r="V59" s="179"/>
      <c r="W59" s="179"/>
      <c r="X59" s="179"/>
    </row>
    <row r="60" spans="1:24" ht="15" customHeight="1" x14ac:dyDescent="0.35">
      <c r="A60" s="147"/>
      <c r="B60" s="154"/>
      <c r="C60" s="197" t="s">
        <v>225</v>
      </c>
      <c r="D60" s="169">
        <f>4/5</f>
        <v>0.8</v>
      </c>
      <c r="E60" s="169">
        <f>I27/('Evaluation Set-up'!$F$9+'Evaluation Set-up'!$G$9/12)</f>
        <v>3.0508474576271185</v>
      </c>
      <c r="F60" s="169">
        <f>J27/('Evaluation Set-up'!$F$11+'Evaluation Set-up'!$G$11/12)</f>
        <v>0.61016949152542366</v>
      </c>
      <c r="G60" s="156"/>
      <c r="H60" s="210"/>
      <c r="I60" s="177"/>
      <c r="J60" s="177"/>
      <c r="K60" s="208"/>
      <c r="L60" s="155"/>
      <c r="M60" s="147"/>
      <c r="N60" s="179"/>
      <c r="O60" s="195"/>
      <c r="P60" s="195"/>
      <c r="Q60" s="195"/>
      <c r="R60" s="195"/>
      <c r="S60" s="195"/>
      <c r="T60" s="195"/>
      <c r="U60" s="195"/>
      <c r="V60" s="195"/>
      <c r="W60" s="195"/>
      <c r="X60" s="179"/>
    </row>
    <row r="61" spans="1:24" ht="15" customHeight="1" x14ac:dyDescent="0.35">
      <c r="A61" s="147"/>
      <c r="B61" s="154"/>
      <c r="C61" s="197" t="s">
        <v>27</v>
      </c>
      <c r="D61" s="169">
        <f>17/5</f>
        <v>3.4</v>
      </c>
      <c r="E61" s="169">
        <f>I28/('Evaluation Set-up'!$F$9+'Evaluation Set-up'!$G$9/12)</f>
        <v>4.2711864406779663</v>
      </c>
      <c r="F61" s="169">
        <f>J28/('Evaluation Set-up'!$F$11+'Evaluation Set-up'!$G$11/12)</f>
        <v>2.2372881355932202</v>
      </c>
      <c r="G61" s="156"/>
      <c r="H61" s="210"/>
      <c r="I61" s="177"/>
      <c r="J61" s="177"/>
      <c r="K61" s="208"/>
      <c r="L61" s="155"/>
      <c r="M61" s="147"/>
      <c r="N61" s="179"/>
      <c r="O61" s="195"/>
      <c r="P61" s="195"/>
      <c r="Q61" s="195"/>
      <c r="R61" s="195"/>
      <c r="S61" s="195"/>
      <c r="T61" s="195"/>
      <c r="U61" s="195"/>
      <c r="V61" s="195"/>
      <c r="W61" s="195"/>
      <c r="X61" s="179"/>
    </row>
    <row r="62" spans="1:24" ht="15" customHeight="1" x14ac:dyDescent="0.35">
      <c r="A62" s="147"/>
      <c r="B62" s="154"/>
      <c r="C62" s="156"/>
      <c r="D62" s="157"/>
      <c r="E62" s="157"/>
      <c r="F62" s="157"/>
      <c r="G62" s="156"/>
      <c r="H62" s="156"/>
      <c r="I62" s="156"/>
      <c r="J62" s="214"/>
      <c r="K62" s="161"/>
      <c r="L62" s="155"/>
      <c r="M62" s="147"/>
      <c r="N62" s="179"/>
      <c r="O62" s="195"/>
      <c r="P62" s="195"/>
      <c r="Q62" s="195"/>
      <c r="R62" s="195"/>
      <c r="S62" s="195"/>
      <c r="T62" s="195"/>
      <c r="U62" s="195"/>
      <c r="V62" s="195"/>
      <c r="W62" s="195"/>
      <c r="X62" s="179"/>
    </row>
    <row r="63" spans="1:24" ht="18" customHeight="1" x14ac:dyDescent="0.35">
      <c r="A63" s="147"/>
      <c r="B63" s="154"/>
      <c r="C63" s="592" t="s">
        <v>233</v>
      </c>
      <c r="D63" s="592"/>
      <c r="E63" s="592"/>
      <c r="F63" s="592"/>
      <c r="G63" s="156"/>
      <c r="H63" s="210"/>
      <c r="I63" s="177"/>
      <c r="J63" s="177"/>
      <c r="K63" s="208"/>
      <c r="L63" s="155"/>
      <c r="M63" s="147"/>
      <c r="N63" s="179"/>
      <c r="O63" s="195"/>
      <c r="P63" s="195"/>
      <c r="Q63" s="195"/>
      <c r="R63" s="195"/>
      <c r="S63" s="195"/>
      <c r="T63" s="195"/>
      <c r="U63" s="195"/>
      <c r="V63" s="195"/>
      <c r="W63" s="195"/>
      <c r="X63" s="179"/>
    </row>
    <row r="64" spans="1:24" ht="15" customHeight="1" x14ac:dyDescent="0.35">
      <c r="A64" s="147"/>
      <c r="B64" s="154"/>
      <c r="C64" s="646" t="s">
        <v>895</v>
      </c>
      <c r="D64" s="647"/>
      <c r="E64" s="647"/>
      <c r="F64" s="647"/>
      <c r="G64" s="647"/>
      <c r="H64" s="647"/>
      <c r="I64" s="647"/>
      <c r="J64" s="647"/>
      <c r="K64" s="648"/>
      <c r="L64" s="155"/>
      <c r="M64" s="147"/>
      <c r="N64" s="179"/>
      <c r="O64" s="195"/>
      <c r="P64" s="195"/>
      <c r="Q64" s="195"/>
      <c r="R64" s="195"/>
      <c r="S64" s="195"/>
      <c r="T64" s="195"/>
      <c r="U64" s="195"/>
      <c r="V64" s="195"/>
      <c r="W64" s="195"/>
      <c r="X64" s="179"/>
    </row>
    <row r="65" spans="1:24" ht="15" customHeight="1" x14ac:dyDescent="0.35">
      <c r="A65" s="147"/>
      <c r="B65" s="154"/>
      <c r="C65" s="649"/>
      <c r="D65" s="650"/>
      <c r="E65" s="650"/>
      <c r="F65" s="650"/>
      <c r="G65" s="650"/>
      <c r="H65" s="650"/>
      <c r="I65" s="650"/>
      <c r="J65" s="650"/>
      <c r="K65" s="651"/>
      <c r="L65" s="155"/>
      <c r="M65" s="147"/>
      <c r="N65" s="179"/>
      <c r="O65" s="195"/>
      <c r="P65" s="195"/>
      <c r="Q65" s="195"/>
      <c r="R65" s="195"/>
      <c r="S65" s="195"/>
      <c r="T65" s="195"/>
      <c r="U65" s="195"/>
      <c r="V65" s="195"/>
      <c r="W65" s="195"/>
      <c r="X65" s="179"/>
    </row>
    <row r="66" spans="1:24" ht="15" customHeight="1" x14ac:dyDescent="0.35">
      <c r="A66" s="147"/>
      <c r="B66" s="154"/>
      <c r="C66" s="649"/>
      <c r="D66" s="650"/>
      <c r="E66" s="650"/>
      <c r="F66" s="650"/>
      <c r="G66" s="650"/>
      <c r="H66" s="650"/>
      <c r="I66" s="650"/>
      <c r="J66" s="650"/>
      <c r="K66" s="651"/>
      <c r="L66" s="155"/>
      <c r="M66" s="147"/>
      <c r="N66" s="179"/>
      <c r="O66" s="179"/>
      <c r="P66" s="179"/>
      <c r="Q66" s="179"/>
      <c r="R66" s="179"/>
      <c r="S66" s="179"/>
      <c r="T66" s="179"/>
      <c r="U66" s="179"/>
      <c r="V66" s="179"/>
      <c r="W66" s="179"/>
      <c r="X66" s="179"/>
    </row>
    <row r="67" spans="1:24" ht="15" customHeight="1" x14ac:dyDescent="0.35">
      <c r="A67" s="147"/>
      <c r="B67" s="154"/>
      <c r="C67" s="649"/>
      <c r="D67" s="650"/>
      <c r="E67" s="650"/>
      <c r="F67" s="650"/>
      <c r="G67" s="650"/>
      <c r="H67" s="650"/>
      <c r="I67" s="650"/>
      <c r="J67" s="650"/>
      <c r="K67" s="651"/>
      <c r="L67" s="155"/>
      <c r="M67" s="147"/>
      <c r="N67" s="179"/>
      <c r="O67" s="179"/>
      <c r="P67" s="179"/>
      <c r="Q67" s="179"/>
      <c r="R67" s="179"/>
      <c r="S67" s="179"/>
      <c r="T67" s="179"/>
      <c r="U67" s="179"/>
      <c r="V67" s="179"/>
      <c r="W67" s="179"/>
      <c r="X67" s="179"/>
    </row>
    <row r="68" spans="1:24" ht="15" customHeight="1" x14ac:dyDescent="0.35">
      <c r="A68" s="147"/>
      <c r="B68" s="154"/>
      <c r="C68" s="649"/>
      <c r="D68" s="650"/>
      <c r="E68" s="650"/>
      <c r="F68" s="650"/>
      <c r="G68" s="650"/>
      <c r="H68" s="650"/>
      <c r="I68" s="650"/>
      <c r="J68" s="650"/>
      <c r="K68" s="651"/>
      <c r="L68" s="155"/>
      <c r="M68" s="147"/>
      <c r="N68" s="179"/>
      <c r="O68" s="179"/>
      <c r="P68" s="179"/>
      <c r="Q68" s="179"/>
      <c r="R68" s="179"/>
      <c r="S68" s="179"/>
      <c r="T68" s="179"/>
      <c r="U68" s="179"/>
      <c r="V68" s="179"/>
      <c r="W68" s="179"/>
      <c r="X68" s="179"/>
    </row>
    <row r="69" spans="1:24" ht="15" customHeight="1" x14ac:dyDescent="0.35">
      <c r="A69" s="147"/>
      <c r="B69" s="154"/>
      <c r="C69" s="649"/>
      <c r="D69" s="650"/>
      <c r="E69" s="650"/>
      <c r="F69" s="650"/>
      <c r="G69" s="650"/>
      <c r="H69" s="650"/>
      <c r="I69" s="650"/>
      <c r="J69" s="650"/>
      <c r="K69" s="651"/>
      <c r="L69" s="155"/>
      <c r="M69" s="147"/>
      <c r="N69" s="179"/>
      <c r="O69" s="179"/>
      <c r="P69" s="179"/>
      <c r="Q69" s="179"/>
      <c r="R69" s="179"/>
      <c r="S69" s="179"/>
      <c r="T69" s="179"/>
      <c r="U69" s="179"/>
      <c r="V69" s="179"/>
      <c r="W69" s="179"/>
      <c r="X69" s="179"/>
    </row>
    <row r="70" spans="1:24" ht="15" customHeight="1" x14ac:dyDescent="0.35">
      <c r="A70" s="147"/>
      <c r="B70" s="154"/>
      <c r="C70" s="649"/>
      <c r="D70" s="650"/>
      <c r="E70" s="650"/>
      <c r="F70" s="650"/>
      <c r="G70" s="650"/>
      <c r="H70" s="650"/>
      <c r="I70" s="650"/>
      <c r="J70" s="650"/>
      <c r="K70" s="651"/>
      <c r="L70" s="155"/>
      <c r="M70" s="147"/>
      <c r="N70" s="179"/>
      <c r="O70" s="179"/>
      <c r="P70" s="179"/>
      <c r="Q70" s="179"/>
      <c r="R70" s="179"/>
      <c r="S70" s="179"/>
      <c r="T70" s="179"/>
      <c r="U70" s="179"/>
      <c r="V70" s="179"/>
      <c r="W70" s="179"/>
      <c r="X70" s="179"/>
    </row>
    <row r="71" spans="1:24" ht="41" customHeight="1" x14ac:dyDescent="0.35">
      <c r="A71" s="147"/>
      <c r="B71" s="154"/>
      <c r="C71" s="652"/>
      <c r="D71" s="653"/>
      <c r="E71" s="653"/>
      <c r="F71" s="653"/>
      <c r="G71" s="653"/>
      <c r="H71" s="653"/>
      <c r="I71" s="653"/>
      <c r="J71" s="653"/>
      <c r="K71" s="654"/>
      <c r="L71" s="155"/>
      <c r="M71" s="147"/>
      <c r="N71" s="179"/>
      <c r="O71" s="179"/>
      <c r="P71" s="179"/>
      <c r="Q71" s="179"/>
      <c r="R71" s="179"/>
      <c r="S71" s="179"/>
      <c r="T71" s="179"/>
      <c r="U71" s="179"/>
      <c r="V71" s="179"/>
      <c r="W71" s="179"/>
      <c r="X71" s="179"/>
    </row>
    <row r="72" spans="1:24" ht="15" customHeight="1" x14ac:dyDescent="0.35">
      <c r="A72" s="147"/>
      <c r="B72" s="154"/>
      <c r="C72" s="156"/>
      <c r="D72" s="157"/>
      <c r="E72" s="157"/>
      <c r="F72" s="157"/>
      <c r="G72" s="156"/>
      <c r="H72" s="156"/>
      <c r="I72" s="156"/>
      <c r="J72" s="214"/>
      <c r="K72" s="161"/>
      <c r="L72" s="155"/>
      <c r="M72" s="147"/>
      <c r="N72" s="179"/>
      <c r="O72" s="179"/>
      <c r="P72" s="179"/>
      <c r="Q72" s="179"/>
      <c r="R72" s="179"/>
      <c r="S72" s="179"/>
      <c r="T72" s="179"/>
      <c r="U72" s="179"/>
      <c r="V72" s="179"/>
      <c r="W72" s="179"/>
      <c r="X72" s="179"/>
    </row>
    <row r="73" spans="1:24" ht="18" customHeight="1" x14ac:dyDescent="0.35">
      <c r="A73" s="147"/>
      <c r="B73" s="154"/>
      <c r="C73" s="215" t="s">
        <v>208</v>
      </c>
      <c r="D73" s="157"/>
      <c r="E73" s="157"/>
      <c r="F73" s="157"/>
      <c r="G73" s="156"/>
      <c r="H73" s="156"/>
      <c r="I73" s="156"/>
      <c r="J73" s="214"/>
      <c r="K73" s="161"/>
      <c r="L73" s="155"/>
      <c r="M73" s="147"/>
      <c r="N73" s="179"/>
      <c r="O73" s="179"/>
      <c r="P73" s="179"/>
      <c r="Q73" s="179"/>
      <c r="R73" s="179"/>
      <c r="S73" s="179"/>
      <c r="T73" s="179"/>
      <c r="U73" s="179"/>
      <c r="V73" s="179"/>
      <c r="W73" s="179"/>
      <c r="X73" s="179"/>
    </row>
    <row r="74" spans="1:24" ht="18" customHeight="1" x14ac:dyDescent="0.35">
      <c r="A74" s="147"/>
      <c r="B74" s="154"/>
      <c r="C74" s="156" t="s">
        <v>249</v>
      </c>
      <c r="D74" s="157"/>
      <c r="E74" s="157"/>
      <c r="F74" s="157"/>
      <c r="G74" s="156"/>
      <c r="H74" s="216" t="s">
        <v>209</v>
      </c>
      <c r="I74" s="156"/>
      <c r="J74" s="214"/>
      <c r="K74" s="161"/>
      <c r="L74" s="155"/>
      <c r="M74" s="147"/>
      <c r="N74" s="179"/>
      <c r="O74" s="179"/>
      <c r="P74" s="179"/>
      <c r="Q74" s="179"/>
      <c r="R74" s="179"/>
      <c r="S74" s="179"/>
      <c r="T74" s="179"/>
      <c r="U74" s="179"/>
      <c r="V74" s="179"/>
      <c r="W74" s="179"/>
      <c r="X74" s="179"/>
    </row>
    <row r="75" spans="1:24" ht="15" customHeight="1" x14ac:dyDescent="0.35">
      <c r="A75" s="147"/>
      <c r="B75" s="154"/>
      <c r="C75" s="156" t="s">
        <v>250</v>
      </c>
      <c r="D75" s="157"/>
      <c r="E75" s="157"/>
      <c r="F75" s="157"/>
      <c r="G75" s="156"/>
      <c r="H75" s="158" t="s">
        <v>210</v>
      </c>
      <c r="I75" s="616" t="s">
        <v>886</v>
      </c>
      <c r="J75" s="616"/>
      <c r="K75" s="616"/>
      <c r="L75" s="155"/>
      <c r="M75" s="147"/>
      <c r="N75" s="179"/>
      <c r="O75" s="179"/>
      <c r="P75" s="179"/>
      <c r="Q75" s="179"/>
      <c r="R75" s="179"/>
      <c r="S75" s="179"/>
      <c r="T75" s="179"/>
      <c r="U75" s="179"/>
      <c r="V75" s="179"/>
      <c r="W75" s="179"/>
      <c r="X75" s="179"/>
    </row>
    <row r="76" spans="1:24" ht="15" customHeight="1" x14ac:dyDescent="0.35">
      <c r="A76" s="147"/>
      <c r="B76" s="154"/>
      <c r="C76" s="156" t="s">
        <v>251</v>
      </c>
      <c r="D76" s="157"/>
      <c r="E76" s="157"/>
      <c r="F76" s="157"/>
      <c r="G76" s="156"/>
      <c r="H76" s="158" t="s">
        <v>211</v>
      </c>
      <c r="I76" s="616" t="s">
        <v>887</v>
      </c>
      <c r="J76" s="616"/>
      <c r="K76" s="616"/>
      <c r="L76" s="155"/>
      <c r="M76" s="147"/>
      <c r="N76" s="179"/>
      <c r="O76" s="179"/>
      <c r="P76" s="179"/>
      <c r="Q76" s="179"/>
      <c r="R76" s="179"/>
      <c r="S76" s="179"/>
      <c r="T76" s="179"/>
      <c r="U76" s="179"/>
      <c r="V76" s="179"/>
      <c r="W76" s="179"/>
      <c r="X76" s="179"/>
    </row>
    <row r="77" spans="1:24" ht="15" customHeight="1" x14ac:dyDescent="0.35">
      <c r="A77" s="147"/>
      <c r="B77" s="154"/>
      <c r="C77" s="156" t="s">
        <v>212</v>
      </c>
      <c r="D77" s="157"/>
      <c r="E77" s="157"/>
      <c r="F77" s="157"/>
      <c r="G77" s="156"/>
      <c r="H77" s="158" t="s">
        <v>213</v>
      </c>
      <c r="I77" s="644">
        <v>46220</v>
      </c>
      <c r="J77" s="616"/>
      <c r="K77" s="616"/>
      <c r="L77" s="155"/>
      <c r="M77" s="147"/>
      <c r="N77" s="179"/>
      <c r="O77" s="179"/>
      <c r="P77" s="179"/>
      <c r="Q77" s="179"/>
      <c r="R77" s="179"/>
      <c r="S77" s="179"/>
      <c r="T77" s="179"/>
      <c r="U77" s="179"/>
      <c r="V77" s="179"/>
      <c r="W77" s="179"/>
      <c r="X77" s="179"/>
    </row>
    <row r="78" spans="1:24" ht="15" customHeight="1" thickBot="1" x14ac:dyDescent="0.4">
      <c r="A78" s="147"/>
      <c r="B78" s="162"/>
      <c r="C78" s="163"/>
      <c r="D78" s="164"/>
      <c r="E78" s="164"/>
      <c r="F78" s="164"/>
      <c r="G78" s="163"/>
      <c r="H78" s="163"/>
      <c r="I78" s="163"/>
      <c r="J78" s="217"/>
      <c r="K78" s="218"/>
      <c r="L78" s="165"/>
      <c r="M78" s="147"/>
      <c r="N78" s="179"/>
      <c r="O78" s="179"/>
      <c r="P78" s="179"/>
      <c r="Q78" s="179"/>
      <c r="R78" s="179"/>
      <c r="S78" s="179"/>
      <c r="T78" s="179"/>
      <c r="U78" s="179"/>
      <c r="V78" s="179"/>
      <c r="W78" s="179"/>
      <c r="X78" s="179"/>
    </row>
    <row r="79" spans="1:24" ht="15.75" customHeight="1" x14ac:dyDescent="0.35">
      <c r="A79" s="147"/>
      <c r="B79" s="147"/>
      <c r="C79" s="147"/>
      <c r="D79" s="148"/>
      <c r="E79" s="148"/>
      <c r="F79" s="148"/>
      <c r="G79" s="147"/>
      <c r="H79" s="147"/>
      <c r="I79" s="147"/>
      <c r="J79" s="166"/>
      <c r="K79" s="167"/>
      <c r="L79" s="147"/>
      <c r="M79" s="147"/>
      <c r="N79" s="179"/>
      <c r="O79" s="179"/>
      <c r="P79" s="179"/>
      <c r="Q79" s="179"/>
      <c r="R79" s="179"/>
      <c r="S79" s="179"/>
      <c r="T79" s="179"/>
      <c r="U79" s="179"/>
      <c r="V79" s="179"/>
      <c r="W79" s="179"/>
      <c r="X79" s="179"/>
    </row>
    <row r="80" spans="1:24" ht="15.75" customHeight="1" x14ac:dyDescent="0.35">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row>
    <row r="81" spans="1:24" ht="15.75" customHeight="1" x14ac:dyDescent="0.35">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row>
  </sheetData>
  <mergeCells count="73">
    <mergeCell ref="AE9:AH9"/>
    <mergeCell ref="I75:K75"/>
    <mergeCell ref="I76:K76"/>
    <mergeCell ref="H30:H31"/>
    <mergeCell ref="I30:I31"/>
    <mergeCell ref="J30:J31"/>
    <mergeCell ref="K30:K31"/>
    <mergeCell ref="H22:H23"/>
    <mergeCell ref="I22:I23"/>
    <mergeCell ref="J22:J23"/>
    <mergeCell ref="K22:K23"/>
    <mergeCell ref="P15:W17"/>
    <mergeCell ref="P18:W20"/>
    <mergeCell ref="O29:O50"/>
    <mergeCell ref="P29:W33"/>
    <mergeCell ref="O12:O14"/>
    <mergeCell ref="I77:K77"/>
    <mergeCell ref="AA9:AD9"/>
    <mergeCell ref="H38:H39"/>
    <mergeCell ref="I38:I39"/>
    <mergeCell ref="J38:J39"/>
    <mergeCell ref="K38:K39"/>
    <mergeCell ref="H45:K45"/>
    <mergeCell ref="P9:W11"/>
    <mergeCell ref="P23:W23"/>
    <mergeCell ref="O27:O28"/>
    <mergeCell ref="P27:W28"/>
    <mergeCell ref="P52:W52"/>
    <mergeCell ref="O53:O55"/>
    <mergeCell ref="C64:K71"/>
    <mergeCell ref="C8:C11"/>
    <mergeCell ref="D8:F11"/>
    <mergeCell ref="D12:F12"/>
    <mergeCell ref="P51:W51"/>
    <mergeCell ref="P34:P50"/>
    <mergeCell ref="P8:W8"/>
    <mergeCell ref="P2:S2"/>
    <mergeCell ref="C3:K4"/>
    <mergeCell ref="P3:S3"/>
    <mergeCell ref="P4:S4"/>
    <mergeCell ref="D6:F6"/>
    <mergeCell ref="H6:H7"/>
    <mergeCell ref="I6:I7"/>
    <mergeCell ref="J6:J7"/>
    <mergeCell ref="K6:K7"/>
    <mergeCell ref="D7:F7"/>
    <mergeCell ref="O7:W7"/>
    <mergeCell ref="D50:D51"/>
    <mergeCell ref="E50:E51"/>
    <mergeCell ref="F50:F51"/>
    <mergeCell ref="Q34:W50"/>
    <mergeCell ref="P53:W55"/>
    <mergeCell ref="D16:F16"/>
    <mergeCell ref="P25:W26"/>
    <mergeCell ref="D24:F24"/>
    <mergeCell ref="D23:F23"/>
    <mergeCell ref="D18:F22"/>
    <mergeCell ref="P12:W14"/>
    <mergeCell ref="D15:F15"/>
    <mergeCell ref="C63:F63"/>
    <mergeCell ref="D13:F13"/>
    <mergeCell ref="D14:F14"/>
    <mergeCell ref="P24:W24"/>
    <mergeCell ref="C37:C41"/>
    <mergeCell ref="C43:C47"/>
    <mergeCell ref="D43:F47"/>
    <mergeCell ref="D37:F41"/>
    <mergeCell ref="D31:F35"/>
    <mergeCell ref="C31:C35"/>
    <mergeCell ref="C50:C51"/>
    <mergeCell ref="C49:F49"/>
    <mergeCell ref="C18:C22"/>
    <mergeCell ref="O25:O26"/>
  </mergeCells>
  <conditionalFormatting sqref="C64">
    <cfRule type="containsBlanks" dxfId="6" priority="7">
      <formula>LEN(TRIM(C64))=0</formula>
    </cfRule>
  </conditionalFormatting>
  <conditionalFormatting sqref="D6:D8 D18">
    <cfRule type="containsBlanks" dxfId="5" priority="3">
      <formula>LEN(TRIM(D6))=0</formula>
    </cfRule>
  </conditionalFormatting>
  <conditionalFormatting sqref="D12:D16">
    <cfRule type="containsBlanks" dxfId="4" priority="2">
      <formula>LEN(TRIM(D12))=0</formula>
    </cfRule>
  </conditionalFormatting>
  <conditionalFormatting sqref="D23:D24">
    <cfRule type="containsBlanks" dxfId="3" priority="1">
      <formula>LEN(TRIM(D23))=0</formula>
    </cfRule>
  </conditionalFormatting>
  <conditionalFormatting sqref="D31 D37 D43 D52:D54 D56:D61 I75:K77">
    <cfRule type="containsBlanks" dxfId="2" priority="9">
      <formula>LEN(TRIM(D31))=0</formula>
    </cfRule>
  </conditionalFormatting>
  <printOptions horizontalCentered="1" verticalCentered="1"/>
  <pageMargins left="0.1" right="0.1" top="0.1" bottom="0.1" header="0.3" footer="0.3"/>
  <pageSetup scale="64"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4F66-87AA-424C-9E04-EA800297EDCA}">
  <dimension ref="A1:BK65"/>
  <sheetViews>
    <sheetView zoomScale="85" zoomScaleNormal="85" workbookViewId="0">
      <selection activeCell="I12" sqref="I12"/>
    </sheetView>
  </sheetViews>
  <sheetFormatPr defaultRowHeight="14.5" x14ac:dyDescent="0.35"/>
  <cols>
    <col min="2" max="3" width="11.1796875" customWidth="1"/>
    <col min="4" max="4" width="18.36328125" customWidth="1"/>
    <col min="5" max="5" width="16" customWidth="1"/>
    <col min="6" max="8" width="8.90625" customWidth="1"/>
    <col min="9" max="9" width="16.08984375" customWidth="1"/>
    <col min="10" max="13" width="9" customWidth="1"/>
    <col min="14" max="16" width="7.6328125" customWidth="1"/>
    <col min="17" max="40" width="7.81640625" customWidth="1"/>
    <col min="41" max="63" width="8.90625" customWidth="1"/>
  </cols>
  <sheetData>
    <row r="1" spans="1:63" ht="21" x14ac:dyDescent="0.5">
      <c r="A1" s="346"/>
      <c r="B1" s="348" t="s">
        <v>287</v>
      </c>
      <c r="C1" s="346"/>
      <c r="D1" s="346"/>
      <c r="E1" s="346"/>
      <c r="F1" s="346"/>
      <c r="G1" s="346"/>
      <c r="H1" s="346"/>
      <c r="I1" s="346"/>
      <c r="J1" s="346"/>
      <c r="K1" s="346"/>
      <c r="L1" s="346"/>
      <c r="M1" s="346"/>
      <c r="N1" s="346"/>
      <c r="O1" s="346"/>
      <c r="P1" s="346"/>
      <c r="Q1" s="346"/>
      <c r="R1" s="346"/>
      <c r="S1" s="346"/>
      <c r="T1" s="346"/>
      <c r="U1" s="346"/>
      <c r="V1" s="346"/>
      <c r="W1" s="346"/>
      <c r="X1" s="346"/>
      <c r="Y1" s="346"/>
      <c r="Z1" s="346"/>
      <c r="AA1" s="346"/>
      <c r="AB1" s="346"/>
      <c r="AC1" s="346"/>
      <c r="AD1" s="346"/>
      <c r="AE1" s="346"/>
      <c r="AF1" s="346"/>
      <c r="AG1" s="346"/>
      <c r="AH1" s="346"/>
      <c r="AI1" s="346"/>
      <c r="AJ1" s="346"/>
      <c r="AK1" s="346"/>
      <c r="AL1" s="346"/>
      <c r="AM1" s="346"/>
      <c r="AN1" s="346"/>
      <c r="AO1" s="346"/>
      <c r="AP1" s="346"/>
      <c r="AQ1" s="346"/>
      <c r="AR1" s="346"/>
      <c r="AS1" s="346"/>
      <c r="AT1" s="346"/>
      <c r="AU1" s="346"/>
      <c r="AV1" s="346"/>
      <c r="AW1" s="346"/>
      <c r="AX1" s="346"/>
      <c r="AY1" s="346"/>
      <c r="AZ1" s="346"/>
      <c r="BA1" s="346"/>
      <c r="BB1" s="346"/>
      <c r="BC1" s="346"/>
      <c r="BD1" s="346"/>
      <c r="BE1" s="346"/>
      <c r="BF1" s="346"/>
      <c r="BG1" s="346"/>
      <c r="BH1" s="346"/>
      <c r="BI1" s="346"/>
      <c r="BJ1" s="346"/>
      <c r="BK1" s="346"/>
    </row>
    <row r="2" spans="1:63" x14ac:dyDescent="0.35">
      <c r="J2" s="2"/>
      <c r="S2" s="2"/>
    </row>
    <row r="3" spans="1:63" x14ac:dyDescent="0.35">
      <c r="E3" s="2"/>
      <c r="F3" s="2"/>
      <c r="H3" s="2"/>
      <c r="I3" s="2"/>
      <c r="J3" s="2"/>
      <c r="K3" s="2"/>
      <c r="L3" s="2"/>
      <c r="M3" s="2"/>
      <c r="N3" s="2"/>
      <c r="O3" s="2"/>
      <c r="P3" s="2"/>
      <c r="Q3" s="637" t="s">
        <v>288</v>
      </c>
      <c r="R3" s="637"/>
      <c r="S3" s="637"/>
      <c r="T3" s="637"/>
      <c r="U3" s="637" t="s">
        <v>289</v>
      </c>
      <c r="V3" s="637"/>
      <c r="W3" s="637"/>
      <c r="X3" s="637"/>
      <c r="Y3" s="637" t="s">
        <v>290</v>
      </c>
      <c r="Z3" s="637"/>
      <c r="AA3" s="637"/>
      <c r="AB3" s="637"/>
      <c r="AC3" s="637" t="s">
        <v>291</v>
      </c>
      <c r="AD3" s="637"/>
      <c r="AE3" s="637"/>
      <c r="AF3" s="637"/>
      <c r="AG3" s="637" t="s">
        <v>292</v>
      </c>
      <c r="AH3" s="637"/>
      <c r="AI3" s="637"/>
      <c r="AJ3" s="637"/>
      <c r="AK3" s="637" t="s">
        <v>293</v>
      </c>
      <c r="AL3" s="637"/>
      <c r="AM3" s="637"/>
      <c r="AN3" s="637"/>
    </row>
    <row r="4" spans="1:63" s="133" customFormat="1" ht="42" customHeight="1" x14ac:dyDescent="0.35">
      <c r="B4" s="394" t="s">
        <v>294</v>
      </c>
      <c r="C4" s="394" t="s">
        <v>295</v>
      </c>
      <c r="D4" s="394" t="s">
        <v>296</v>
      </c>
      <c r="E4" s="380" t="s">
        <v>297</v>
      </c>
      <c r="F4" s="380" t="s">
        <v>298</v>
      </c>
      <c r="G4" s="394" t="s">
        <v>299</v>
      </c>
      <c r="H4" s="380" t="s">
        <v>332</v>
      </c>
      <c r="I4" s="380" t="s">
        <v>300</v>
      </c>
      <c r="J4" s="380" t="s">
        <v>301</v>
      </c>
      <c r="K4" s="380" t="s">
        <v>302</v>
      </c>
      <c r="L4" s="380" t="s">
        <v>303</v>
      </c>
      <c r="M4" s="380" t="s">
        <v>304</v>
      </c>
      <c r="N4" s="380" t="s">
        <v>305</v>
      </c>
      <c r="O4" s="380" t="s">
        <v>306</v>
      </c>
      <c r="P4" s="395" t="s">
        <v>307</v>
      </c>
      <c r="Q4" s="380" t="s">
        <v>19</v>
      </c>
      <c r="R4" s="380" t="s">
        <v>254</v>
      </c>
      <c r="S4" s="381" t="s">
        <v>334</v>
      </c>
      <c r="T4" s="380" t="s">
        <v>92</v>
      </c>
      <c r="U4" s="380" t="s">
        <v>19</v>
      </c>
      <c r="V4" s="380" t="s">
        <v>254</v>
      </c>
      <c r="W4" s="381" t="s">
        <v>334</v>
      </c>
      <c r="X4" s="380" t="s">
        <v>92</v>
      </c>
      <c r="Y4" s="380" t="s">
        <v>19</v>
      </c>
      <c r="Z4" s="380" t="s">
        <v>254</v>
      </c>
      <c r="AA4" s="381" t="s">
        <v>334</v>
      </c>
      <c r="AB4" s="380" t="s">
        <v>92</v>
      </c>
      <c r="AC4" s="380" t="s">
        <v>19</v>
      </c>
      <c r="AD4" s="380" t="s">
        <v>254</v>
      </c>
      <c r="AE4" s="381" t="s">
        <v>334</v>
      </c>
      <c r="AF4" s="380" t="s">
        <v>92</v>
      </c>
      <c r="AG4" s="380" t="s">
        <v>19</v>
      </c>
      <c r="AH4" s="380" t="s">
        <v>254</v>
      </c>
      <c r="AI4" s="381" t="s">
        <v>334</v>
      </c>
      <c r="AJ4" s="380" t="s">
        <v>92</v>
      </c>
      <c r="AK4" s="380" t="s">
        <v>19</v>
      </c>
      <c r="AL4" s="380" t="s">
        <v>254</v>
      </c>
      <c r="AM4" s="381" t="s">
        <v>334</v>
      </c>
      <c r="AN4" s="380" t="s">
        <v>92</v>
      </c>
    </row>
    <row r="5" spans="1:63" x14ac:dyDescent="0.35">
      <c r="A5" s="66" t="s">
        <v>308</v>
      </c>
      <c r="B5" s="349" t="str">
        <f>IF('1 page results - 1 Target'!$D7&lt;&gt;"",'1 page results - 1 Target'!$D7,IF('1 page results - 2 Targets'!$D7&lt;&gt;"",'1 page results - 2 Targets'!$D7,"blank"))</f>
        <v>04-15-39049 (TIP #W-5601HO)</v>
      </c>
      <c r="C5" s="349" t="str">
        <f>IF('1 page results - 1 Target'!$D8&lt;&gt;"",'1 page results - 1 Target'!$D8,IF('1 page results - 2 Targets'!$D8&lt;&gt;"",'1 page results - 2 Targets'!$D8,"blank"))</f>
        <v>SR 1003 (Buffalo Road) from SR 1716 (Lake Wendell Road) to SR 2638 (Lake Wendell Road)</v>
      </c>
      <c r="D5" s="349" t="str">
        <f>IF('1 page results - 1 Target'!$D18&lt;&gt;"",'1 page results - 1 Target'!$D18,IF('1 page results - 2 Targets'!$D18&lt;&gt;"",'1 page results - 2 Targets'!$D18,"blank"))</f>
        <v>Construct 3 lane section with center turn lane with appropriate tapers and improve skew angles at two side road intersections.</v>
      </c>
      <c r="E5" s="11"/>
      <c r="F5" s="349" t="str">
        <f>IF('1 page results - 1 Target'!$D14&lt;&gt;"",'1 page results - 1 Target'!$D14,IF('1 page results - 2 Targets'!$D14&lt;&gt;"",'1 page results - 2 Targets'!$D14,"blank"))</f>
        <v>Johnston</v>
      </c>
      <c r="G5" s="349">
        <f>IF('1 page results - 1 Target'!$D23&lt;&gt;"",'1 page results - 1 Target'!$D23,IF('1 page results - 2 Targets'!$D23&lt;&gt;"",'1 page results - 2 Targets'!$D23,"blank"))</f>
        <v>578000</v>
      </c>
      <c r="H5" s="11"/>
      <c r="I5" s="134">
        <f>'Evaluation Set-up'!N42-COUNT('Intersection Mileposts'!E5:E39)*250/5280</f>
        <v>2.5303030303031299E-2</v>
      </c>
      <c r="J5" s="11" t="str">
        <f>IF(YEAR('Evaluation Set-up'!$D$10) = YEAR('Evaluation Set-up'!$E$10), YEAR('Evaluation Set-up'!$D$10), YEAR('Evaluation Set-up'!$D$10)&amp;" - "&amp;YEAR('Evaluation Set-up'!$E$10))</f>
        <v>2020 - 2021</v>
      </c>
      <c r="K5" s="11">
        <f>IF(VLOOKUP(YEAR('Evaluation Set-up'!$D$10)-3,$J$13:$K$37,2,0)&lt;&gt;12,"",YEAR('Evaluation Set-up'!$D$10)-3)</f>
        <v>2017</v>
      </c>
      <c r="L5" s="11">
        <f>IF(VLOOKUP(YEAR('Evaluation Set-up'!$D$10)-2,$J$13:$K$37,2,0)&lt;&gt;12,"",YEAR('Evaluation Set-up'!$D$10)-2)</f>
        <v>2018</v>
      </c>
      <c r="M5" s="11">
        <f>IF(VLOOKUP(YEAR('Evaluation Set-up'!$D$10)-1,$J$13:$K$37,2,0)&lt;&gt;12,"",YEAR('Evaluation Set-up'!$D$10)-1)</f>
        <v>2019</v>
      </c>
      <c r="N5" s="11">
        <f>IF(VLOOKUP(YEAR('Evaluation Set-up'!$E$10)+1,$Y$13:$Z$37,2,0)&lt;&gt;12,"",YEAR('Evaluation Set-up'!$E$10)+1)</f>
        <v>2022</v>
      </c>
      <c r="O5" s="11">
        <f>IF(VLOOKUP(YEAR('Evaluation Set-up'!$E$10)+2,$Y$13:$Z$37,2,0)&lt;&gt;12,"",YEAR('Evaluation Set-up'!$E$10)+2)</f>
        <v>2023</v>
      </c>
      <c r="P5" s="382">
        <f>IF(VLOOKUP(YEAR('Evaluation Set-up'!$E$10)+3,$Y$13:$Z$37,2,0)&lt;&gt;12,"",YEAR('Evaluation Set-up'!$E$10)+3)</f>
        <v>2024</v>
      </c>
      <c r="Q5" s="11">
        <f>VLOOKUP($K5, $B$12:$H$37, 2, 0)</f>
        <v>0</v>
      </c>
      <c r="R5" s="11">
        <f>VLOOKUP($K5, $B$12:$H$37, 3, 0)</f>
        <v>0</v>
      </c>
      <c r="S5" s="11">
        <f>VLOOKUP($K5, $B$12:$H$37, 4, 0)</f>
        <v>0</v>
      </c>
      <c r="T5" s="393">
        <f>VLOOKUP($K5, $B$12:$F$37, 5, 0)</f>
        <v>6850</v>
      </c>
      <c r="U5" s="11">
        <f>VLOOKUP($L5, $B$12:$H$37, 2, 0)</f>
        <v>0</v>
      </c>
      <c r="V5" s="11">
        <f>VLOOKUP($L5, $B$12:$H$37, 3, 0)</f>
        <v>0</v>
      </c>
      <c r="W5" s="11">
        <f>VLOOKUP($L5, $B$12:$H$37, 4, 0)</f>
        <v>0</v>
      </c>
      <c r="X5" s="393">
        <f>VLOOKUP($L5, $B$12:$H$37, 5, 0)</f>
        <v>8100</v>
      </c>
      <c r="Y5" s="11">
        <f>VLOOKUP($M5, $B$12:$H$37, 2, 0)</f>
        <v>0</v>
      </c>
      <c r="Z5" s="11">
        <f>VLOOKUP($M5, $B$12:$H$37, 3, 0)</f>
        <v>0</v>
      </c>
      <c r="AA5" s="11">
        <f>VLOOKUP($M5, $B$12:$H$37, 4, 0)</f>
        <v>0</v>
      </c>
      <c r="AB5" s="393">
        <f>VLOOKUP($M5, $B$12:$H$37, 5, 0)</f>
        <v>8000</v>
      </c>
      <c r="AC5" s="11">
        <f>VLOOKUP($N5, $B$12:$H$37, 2, 0)</f>
        <v>1</v>
      </c>
      <c r="AD5" s="11">
        <f>VLOOKUP($N5, $B$12:$H$37, 3, 0)</f>
        <v>0</v>
      </c>
      <c r="AE5" s="11">
        <f>VLOOKUP($N5, $B$12:$H$37, 4, 0)</f>
        <v>1</v>
      </c>
      <c r="AF5" s="393">
        <f>VLOOKUP($N5, $B$12:$H$37, 5, 0)</f>
        <v>8300</v>
      </c>
      <c r="AG5" s="11">
        <f>VLOOKUP($O5, $B$12:$H$37, 2, 0)</f>
        <v>0</v>
      </c>
      <c r="AH5" s="11">
        <f>VLOOKUP($O5, $B$12:$H$37, 3, 0)</f>
        <v>0</v>
      </c>
      <c r="AI5" s="11">
        <f>VLOOKUP($O5, $B$12:$H$37, 4, 0)</f>
        <v>0</v>
      </c>
      <c r="AJ5" s="393">
        <f>VLOOKUP($O5, $B$12:$H$37, 5, 0)</f>
        <v>8500</v>
      </c>
      <c r="AK5" s="11">
        <f>VLOOKUP($P5, $B$12:$H$37, 2, 0)</f>
        <v>0</v>
      </c>
      <c r="AL5" s="11">
        <f>VLOOKUP($P5, $B$12:$H$37, 3, 0)</f>
        <v>0</v>
      </c>
      <c r="AM5" s="11">
        <f>VLOOKUP($P5, $B$12:$H$37, 4, 0)</f>
        <v>0</v>
      </c>
      <c r="AN5" s="393">
        <f>VLOOKUP($P5, $B$12:$H$37, 5, 0)</f>
        <v>8700</v>
      </c>
    </row>
    <row r="6" spans="1:63" x14ac:dyDescent="0.35">
      <c r="R6" s="2"/>
    </row>
    <row r="7" spans="1:63" x14ac:dyDescent="0.35">
      <c r="A7" t="s">
        <v>309</v>
      </c>
      <c r="R7" s="2"/>
    </row>
    <row r="8" spans="1:63" x14ac:dyDescent="0.35">
      <c r="A8" t="s">
        <v>333</v>
      </c>
      <c r="R8" s="2"/>
    </row>
    <row r="9" spans="1:63" x14ac:dyDescent="0.35">
      <c r="R9" s="2"/>
    </row>
    <row r="10" spans="1:63" ht="15" thickBot="1" x14ac:dyDescent="0.4">
      <c r="R10" s="2"/>
    </row>
    <row r="11" spans="1:63" ht="15" thickBot="1" x14ac:dyDescent="0.4">
      <c r="I11" s="2"/>
      <c r="J11" s="634" t="s">
        <v>335</v>
      </c>
      <c r="K11" s="635"/>
      <c r="L11" s="634" t="s">
        <v>336</v>
      </c>
      <c r="M11" s="636"/>
      <c r="N11" s="636"/>
      <c r="O11" s="636"/>
      <c r="P11" s="636"/>
      <c r="Q11" s="636"/>
      <c r="R11" s="636"/>
      <c r="S11" s="636"/>
      <c r="T11" s="636"/>
      <c r="U11" s="636"/>
      <c r="V11" s="636"/>
      <c r="W11" s="635"/>
      <c r="Y11" s="634" t="s">
        <v>340</v>
      </c>
      <c r="Z11" s="635"/>
      <c r="AA11" s="634" t="s">
        <v>336</v>
      </c>
      <c r="AB11" s="636"/>
      <c r="AC11" s="636"/>
      <c r="AD11" s="636"/>
      <c r="AE11" s="636"/>
      <c r="AF11" s="636"/>
      <c r="AG11" s="636"/>
      <c r="AH11" s="636"/>
      <c r="AI11" s="636"/>
      <c r="AJ11" s="636"/>
      <c r="AK11" s="636"/>
      <c r="AL11" s="635"/>
    </row>
    <row r="12" spans="1:63" ht="29.5" thickBot="1" x14ac:dyDescent="0.4">
      <c r="B12" s="383" t="s">
        <v>337</v>
      </c>
      <c r="C12" s="384" t="s">
        <v>19</v>
      </c>
      <c r="D12" s="385" t="s">
        <v>254</v>
      </c>
      <c r="E12" s="325" t="s">
        <v>334</v>
      </c>
      <c r="F12" s="386" t="s">
        <v>92</v>
      </c>
      <c r="I12" s="2"/>
      <c r="J12" s="354" t="s">
        <v>337</v>
      </c>
      <c r="K12" s="345" t="s">
        <v>338</v>
      </c>
      <c r="L12" s="355">
        <v>1</v>
      </c>
      <c r="M12" s="356">
        <v>2</v>
      </c>
      <c r="N12" s="356">
        <v>3</v>
      </c>
      <c r="O12" s="356">
        <v>4</v>
      </c>
      <c r="P12" s="356">
        <v>5</v>
      </c>
      <c r="Q12" s="356">
        <v>6</v>
      </c>
      <c r="R12" s="356">
        <v>7</v>
      </c>
      <c r="S12" s="356">
        <v>8</v>
      </c>
      <c r="T12" s="356">
        <v>9</v>
      </c>
      <c r="U12" s="356">
        <v>10</v>
      </c>
      <c r="V12" s="356">
        <v>11</v>
      </c>
      <c r="W12" s="357">
        <v>12</v>
      </c>
      <c r="Y12" s="354" t="s">
        <v>337</v>
      </c>
      <c r="Z12" s="345" t="s">
        <v>339</v>
      </c>
      <c r="AA12" s="355">
        <v>1</v>
      </c>
      <c r="AB12" s="356">
        <v>2</v>
      </c>
      <c r="AC12" s="356">
        <v>3</v>
      </c>
      <c r="AD12" s="356">
        <v>4</v>
      </c>
      <c r="AE12" s="356">
        <v>5</v>
      </c>
      <c r="AF12" s="356">
        <v>6</v>
      </c>
      <c r="AG12" s="356">
        <v>7</v>
      </c>
      <c r="AH12" s="356">
        <v>8</v>
      </c>
      <c r="AI12" s="356">
        <v>9</v>
      </c>
      <c r="AJ12" s="356">
        <v>10</v>
      </c>
      <c r="AK12" s="356">
        <v>11</v>
      </c>
      <c r="AL12" s="357">
        <v>12</v>
      </c>
    </row>
    <row r="13" spans="1:63" x14ac:dyDescent="0.35">
      <c r="B13" s="387">
        <v>2006</v>
      </c>
      <c r="C13" s="368">
        <f>COUNTIFS(Before!$Q:$Q,$B13, Before!$AT:$AT, "N")+COUNTIFS(After!$Q:$Q,$B13, After!$AT:$AT, "N")</f>
        <v>0</v>
      </c>
      <c r="D13" s="369">
        <f>COUNTIFS(Before!$Q:$Q,$B13, Before!$AT:$AT, "N", Before!$C:$C,"&gt;=1",Before!$C:$C,"&lt;=3") + COUNTIFS(After!$Q:$Q,$B13, After!$AT:$AT, "N", After!$C:$C,"&gt;=1",After!$C:$C,"&lt;=3")+
COUNTIFS(Before!$Q:$Q,$B13, Before!$AT:$AT, "N", Before!$C:$C,"&gt;=5",Before!$C:$C,"&lt;=6") + COUNTIFS(After!$Q:$Q,$B13, After!$AT:$AT, "N", After!$C:$C,"&gt;=5",After!$C:$C,"&lt;=6")+
COUNTIFS(Before!$Q:$Q,$B13, Before!$AT:$AT, "N", Before!$C:$C, 19) + COUNTIFS(After!$Q:$Q,$B13,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3" s="370">
        <f>COUNTIFS(Before!$Q:$Q,$B13, Before!$AT:$AT, "N", Before!$G:$G, "K") + COUNTIFS(After!$Q:$Q,$B13, After!$AT:$AT, "N", After!$G:$G, "K") +
COUNTIFS(Before!$Q:$Q,$B13, Before!$AT:$AT, "N", Before!$G:$G, "A") + COUNTIFS(After!$Q:$Q,$B13, After!$AT:$AT, "N", After!$G:$G, "A") +
COUNTIFS(Before!$Q:$Q,$B13, Before!$AT:$AT, "N", Before!$G:$G, "B") + COUNTIFS(After!$Q:$Q,$B13, After!$AT:$AT, "N", After!$G:$G, "B") +
COUNTIFS(Before!$Q:$Q,$B13, Before!$AT:$AT, "N", Before!$G:$G, "C") + COUNTIFS(After!$Q:$Q,$B13, After!$AT:$AT, "N", After!$G:$G, "C")</f>
        <v>0</v>
      </c>
      <c r="F13" s="390" t="str">
        <f>HLOOKUP('For NCDOT Staff - Tracking info'!$B13, 'Evaluation Set-up'!$O$16:$AM$42, 27, 0)</f>
        <v/>
      </c>
      <c r="J13" s="358">
        <v>2006</v>
      </c>
      <c r="K13" s="359">
        <f>COUNTIFS(L13:W13, "Before")</f>
        <v>0</v>
      </c>
      <c r="L13" s="358" t="str">
        <f>IF(OR(DATE($J13, L$12, 1) &lt; 'Evaluation Set-up'!$D$9, DATE($J13, L$12, 1) &gt;= 'Evaluation Set-up'!$E$9), "", "Before")</f>
        <v/>
      </c>
      <c r="M13" s="360" t="str">
        <f>IF(OR(DATE($J13, M$12, 1) &lt; 'Evaluation Set-up'!$D$9, DATE($J13, M$12, 1) &gt;= 'Evaluation Set-up'!$E$9), "", "Before")</f>
        <v/>
      </c>
      <c r="N13" s="360" t="str">
        <f>IF(OR(DATE($J13, N$12, 1) &lt; 'Evaluation Set-up'!$D$9, DATE($J13, N$12, 1) &gt;= 'Evaluation Set-up'!$E$9), "", "Before")</f>
        <v/>
      </c>
      <c r="O13" s="360" t="str">
        <f>IF(OR(DATE($J13, O$12, 1) &lt; 'Evaluation Set-up'!$D$9, DATE($J13, O$12, 1) &gt;= 'Evaluation Set-up'!$E$9), "", "Before")</f>
        <v/>
      </c>
      <c r="P13" s="360" t="str">
        <f>IF(OR(DATE($J13, P$12, 1) &lt; 'Evaluation Set-up'!$D$9, DATE($J13, P$12, 1) &gt;= 'Evaluation Set-up'!$E$9), "", "Before")</f>
        <v/>
      </c>
      <c r="Q13" s="360" t="str">
        <f>IF(OR(DATE($J13, Q$12, 1) &lt; 'Evaluation Set-up'!$D$9, DATE($J13, Q$12, 1) &gt;= 'Evaluation Set-up'!$E$9), "", "Before")</f>
        <v/>
      </c>
      <c r="R13" s="360" t="str">
        <f>IF(OR(DATE($J13, R$12, 1) &lt; 'Evaluation Set-up'!$D$9, DATE($J13, R$12, 1) &gt;= 'Evaluation Set-up'!$E$9), "", "Before")</f>
        <v/>
      </c>
      <c r="S13" s="360" t="str">
        <f>IF(OR(DATE($J13, S$12, 1) &lt; 'Evaluation Set-up'!$D$9, DATE($J13, S$12, 1) &gt;= 'Evaluation Set-up'!$E$9), "", "Before")</f>
        <v/>
      </c>
      <c r="T13" s="360" t="str">
        <f>IF(OR(DATE($J13, T$12, 1) &lt; 'Evaluation Set-up'!$D$9, DATE($J13, T$12, 1) &gt;= 'Evaluation Set-up'!$E$9), "", "Before")</f>
        <v/>
      </c>
      <c r="U13" s="360" t="str">
        <f>IF(OR(DATE($J13, U$12, 1) &lt; 'Evaluation Set-up'!$D$9, DATE($J13, U$12, 1) &gt;= 'Evaluation Set-up'!$E$9), "", "Before")</f>
        <v/>
      </c>
      <c r="V13" s="360" t="str">
        <f>IF(OR(DATE($J13, V$12, 1) &lt; 'Evaluation Set-up'!$D$9, DATE($J13, V$12, 1) &gt;= 'Evaluation Set-up'!$E$9), "", "Before")</f>
        <v/>
      </c>
      <c r="W13" s="361" t="str">
        <f>IF(OR(DATE($J13, W$12, 1) &lt; 'Evaluation Set-up'!$D$9, DATE($J13, W$12, 1) &gt;= 'Evaluation Set-up'!$E$9), "", "Before")</f>
        <v/>
      </c>
      <c r="Y13" s="358">
        <v>2006</v>
      </c>
      <c r="Z13" s="359">
        <f t="shared" ref="Z13:Z37" si="0">COUNTIFS(AA13:AL13, "After")</f>
        <v>0</v>
      </c>
      <c r="AA13" s="358" t="str">
        <f>IF(OR(DATE($Y13, AA$12, 1) &lt; 'Evaluation Set-up'!$D$11, DATE($Y13, AA$12, 1) &gt;= 'Evaluation Set-up'!$E$11), "", "After")</f>
        <v/>
      </c>
      <c r="AB13" s="360" t="str">
        <f>IF(OR(DATE($Y13, AB$12, 1) &lt; 'Evaluation Set-up'!$D$11, DATE($Y13, AB$12, 1) &gt;= 'Evaluation Set-up'!$E$11), "", "After")</f>
        <v/>
      </c>
      <c r="AC13" s="360" t="str">
        <f>IF(OR(DATE($Y13, AC$12, 1) &lt; 'Evaluation Set-up'!$D$11, DATE($Y13, AC$12, 1) &gt;= 'Evaluation Set-up'!$E$11), "", "After")</f>
        <v/>
      </c>
      <c r="AD13" s="360" t="str">
        <f>IF(OR(DATE($Y13, AD$12, 1) &lt; 'Evaluation Set-up'!$D$11, DATE($Y13, AD$12, 1) &gt;= 'Evaluation Set-up'!$E$11), "", "After")</f>
        <v/>
      </c>
      <c r="AE13" s="360" t="str">
        <f>IF(OR(DATE($Y13, AE$12, 1) &lt; 'Evaluation Set-up'!$D$11, DATE($Y13, AE$12, 1) &gt;= 'Evaluation Set-up'!$E$11), "", "After")</f>
        <v/>
      </c>
      <c r="AF13" s="360" t="str">
        <f>IF(OR(DATE($Y13, AF$12, 1) &lt; 'Evaluation Set-up'!$D$11, DATE($Y13, AF$12, 1) &gt;= 'Evaluation Set-up'!$E$11), "", "After")</f>
        <v/>
      </c>
      <c r="AG13" s="360" t="str">
        <f>IF(OR(DATE($Y13, AG$12, 1) &lt; 'Evaluation Set-up'!$D$11, DATE($Y13, AG$12, 1) &gt;= 'Evaluation Set-up'!$E$11), "", "After")</f>
        <v/>
      </c>
      <c r="AH13" s="360" t="str">
        <f>IF(OR(DATE($Y13, AH$12, 1) &lt; 'Evaluation Set-up'!$D$11, DATE($Y13, AH$12, 1) &gt;= 'Evaluation Set-up'!$E$11), "", "After")</f>
        <v/>
      </c>
      <c r="AI13" s="360" t="str">
        <f>IF(OR(DATE($Y13, AI$12, 1) &lt; 'Evaluation Set-up'!$D$11, DATE($Y13, AI$12, 1) &gt;= 'Evaluation Set-up'!$E$11), "", "After")</f>
        <v/>
      </c>
      <c r="AJ13" s="360" t="str">
        <f>IF(OR(DATE($Y13, AJ$12, 1) &lt; 'Evaluation Set-up'!$D$11, DATE($Y13, AJ$12, 1) &gt;= 'Evaluation Set-up'!$E$11), "", "After")</f>
        <v/>
      </c>
      <c r="AK13" s="360" t="str">
        <f>IF(OR(DATE($Y13, AK$12, 1) &lt; 'Evaluation Set-up'!$D$11, DATE($Y13, AK$12, 1) &gt;= 'Evaluation Set-up'!$E$11), "", "After")</f>
        <v/>
      </c>
      <c r="AL13" s="361" t="str">
        <f>IF(OR(DATE($Y13, AL$12, 1) &lt; 'Evaluation Set-up'!$D$11, DATE($Y13, AL$12, 1) &gt;= 'Evaluation Set-up'!$E$11), "", "After")</f>
        <v/>
      </c>
    </row>
    <row r="14" spans="1:63" s="1" customFormat="1" x14ac:dyDescent="0.35">
      <c r="B14" s="388">
        <v>2007</v>
      </c>
      <c r="C14" s="371">
        <f>COUNTIFS(Before!$Q:$Q,$B14, Before!$AT:$AT, "N")+COUNTIFS(After!$Q:$Q,$B14, After!$AT:$AT, "N")</f>
        <v>0</v>
      </c>
      <c r="D14" s="372">
        <f>COUNTIFS(Before!$Q:$Q,$B14, Before!$AT:$AT, "N", Before!$C:$C,"&gt;=1",Before!$C:$C,"&lt;=3") + COUNTIFS(After!$Q:$Q,$B14, After!$AT:$AT, "N", After!$C:$C,"&gt;=1",After!$C:$C,"&lt;=3")+
COUNTIFS(Before!$Q:$Q,$B14, Before!$AT:$AT, "N", Before!$C:$C,"&gt;=5",Before!$C:$C,"&lt;=6") + COUNTIFS(After!$Q:$Q,$B14, After!$AT:$AT, "N", After!$C:$C,"&gt;=5",After!$C:$C,"&lt;=6")+
COUNTIFS(Before!$Q:$Q,$B14, Before!$AT:$AT, "N", Before!$C:$C, 19) + COUNTIFS(After!$Q:$Q,$B14,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4" s="373">
        <f>COUNTIFS(Before!$Q:$Q,$B14, Before!$AT:$AT, "N", Before!$G:$G, "K") + COUNTIFS(After!$Q:$Q,$B14, After!$AT:$AT, "N", After!$G:$G, "K") +
COUNTIFS(Before!$Q:$Q,$B14, Before!$AT:$AT, "N", Before!$G:$G, "A") + COUNTIFS(After!$Q:$Q,$B14, After!$AT:$AT, "N", After!$G:$G, "A") +
COUNTIFS(Before!$Q:$Q,$B14, Before!$AT:$AT, "N", Before!$G:$G, "B") + COUNTIFS(After!$Q:$Q,$B14, After!$AT:$AT, "N", After!$G:$G, "B") +
COUNTIFS(Before!$Q:$Q,$B14, Before!$AT:$AT, "N", Before!$G:$G, "C") + COUNTIFS(After!$Q:$Q,$B14, After!$AT:$AT, "N", After!$G:$G, "C")</f>
        <v>0</v>
      </c>
      <c r="F14" s="391" t="str">
        <f>HLOOKUP('For NCDOT Staff - Tracking info'!$B14, 'Evaluation Set-up'!$O$16:$AM$42, 27, 0)</f>
        <v/>
      </c>
      <c r="J14" s="362">
        <v>2007</v>
      </c>
      <c r="K14" s="363">
        <f t="shared" ref="K14:K37" si="1">COUNTIFS(L14:W14, "Before")</f>
        <v>0</v>
      </c>
      <c r="L14" s="362" t="str">
        <f>IF(OR(DATE($J14, L$12, 1) &lt; 'Evaluation Set-up'!$D$9, DATE($J14, L$12, 1) &gt;= 'Evaluation Set-up'!$E$9), "", "Before")</f>
        <v/>
      </c>
      <c r="M14" s="2" t="str">
        <f>IF(OR(DATE($J14, M$12, 1) &lt; 'Evaluation Set-up'!$D$9, DATE($J14, M$12, 1) &gt;= 'Evaluation Set-up'!$E$9), "", "Before")</f>
        <v/>
      </c>
      <c r="N14" s="2" t="str">
        <f>IF(OR(DATE($J14, N$12, 1) &lt; 'Evaluation Set-up'!$D$9, DATE($J14, N$12, 1) &gt;= 'Evaluation Set-up'!$E$9), "", "Before")</f>
        <v/>
      </c>
      <c r="O14" s="2" t="str">
        <f>IF(OR(DATE($J14, O$12, 1) &lt; 'Evaluation Set-up'!$D$9, DATE($J14, O$12, 1) &gt;= 'Evaluation Set-up'!$E$9), "", "Before")</f>
        <v/>
      </c>
      <c r="P14" s="2" t="str">
        <f>IF(OR(DATE($J14, P$12, 1) &lt; 'Evaluation Set-up'!$D$9, DATE($J14, P$12, 1) &gt;= 'Evaluation Set-up'!$E$9), "", "Before")</f>
        <v/>
      </c>
      <c r="Q14" s="2" t="str">
        <f>IF(OR(DATE($J14, Q$12, 1) &lt; 'Evaluation Set-up'!$D$9, DATE($J14, Q$12, 1) &gt;= 'Evaluation Set-up'!$E$9), "", "Before")</f>
        <v/>
      </c>
      <c r="R14" s="2" t="str">
        <f>IF(OR(DATE($J14, R$12, 1) &lt; 'Evaluation Set-up'!$D$9, DATE($J14, R$12, 1) &gt;= 'Evaluation Set-up'!$E$9), "", "Before")</f>
        <v/>
      </c>
      <c r="S14" s="2" t="str">
        <f>IF(OR(DATE($J14, S$12, 1) &lt; 'Evaluation Set-up'!$D$9, DATE($J14, S$12, 1) &gt;= 'Evaluation Set-up'!$E$9), "", "Before")</f>
        <v/>
      </c>
      <c r="T14" s="2" t="str">
        <f>IF(OR(DATE($J14, T$12, 1) &lt; 'Evaluation Set-up'!$D$9, DATE($J14, T$12, 1) &gt;= 'Evaluation Set-up'!$E$9), "", "Before")</f>
        <v/>
      </c>
      <c r="U14" s="2" t="str">
        <f>IF(OR(DATE($J14, U$12, 1) &lt; 'Evaluation Set-up'!$D$9, DATE($J14, U$12, 1) &gt;= 'Evaluation Set-up'!$E$9), "", "Before")</f>
        <v/>
      </c>
      <c r="V14" s="2" t="str">
        <f>IF(OR(DATE($J14, V$12, 1) &lt; 'Evaluation Set-up'!$D$9, DATE($J14, V$12, 1) &gt;= 'Evaluation Set-up'!$E$9), "", "Before")</f>
        <v/>
      </c>
      <c r="W14" s="132" t="str">
        <f>IF(OR(DATE($J14, W$12, 1) &lt; 'Evaluation Set-up'!$D$9, DATE($J14, W$12, 1) &gt;= 'Evaluation Set-up'!$E$9), "", "Before")</f>
        <v/>
      </c>
      <c r="X14" s="91"/>
      <c r="Y14" s="362">
        <v>2007</v>
      </c>
      <c r="Z14" s="363">
        <f t="shared" si="0"/>
        <v>0</v>
      </c>
      <c r="AA14" s="362" t="str">
        <f>IF(OR(DATE($Y14, AA$12, 1) &lt; 'Evaluation Set-up'!$D$11, DATE($Y14, AA$12, 1) &gt;= 'Evaluation Set-up'!$E$11), "", "After")</f>
        <v/>
      </c>
      <c r="AB14" s="2" t="str">
        <f>IF(OR(DATE($Y14, AB$12, 1) &lt; 'Evaluation Set-up'!$D$11, DATE($Y14, AB$12, 1) &gt;= 'Evaluation Set-up'!$E$11), "", "After")</f>
        <v/>
      </c>
      <c r="AC14" s="2" t="str">
        <f>IF(OR(DATE($Y14, AC$12, 1) &lt; 'Evaluation Set-up'!$D$11, DATE($Y14, AC$12, 1) &gt;= 'Evaluation Set-up'!$E$11), "", "After")</f>
        <v/>
      </c>
      <c r="AD14" s="2" t="str">
        <f>IF(OR(DATE($Y14, AD$12, 1) &lt; 'Evaluation Set-up'!$D$11, DATE($Y14, AD$12, 1) &gt;= 'Evaluation Set-up'!$E$11), "", "After")</f>
        <v/>
      </c>
      <c r="AE14" s="2" t="str">
        <f>IF(OR(DATE($Y14, AE$12, 1) &lt; 'Evaluation Set-up'!$D$11, DATE($Y14, AE$12, 1) &gt;= 'Evaluation Set-up'!$E$11), "", "After")</f>
        <v/>
      </c>
      <c r="AF14" s="2" t="str">
        <f>IF(OR(DATE($Y14, AF$12, 1) &lt; 'Evaluation Set-up'!$D$11, DATE($Y14, AF$12, 1) &gt;= 'Evaluation Set-up'!$E$11), "", "After")</f>
        <v/>
      </c>
      <c r="AG14" s="2" t="str">
        <f>IF(OR(DATE($Y14, AG$12, 1) &lt; 'Evaluation Set-up'!$D$11, DATE($Y14, AG$12, 1) &gt;= 'Evaluation Set-up'!$E$11), "", "After")</f>
        <v/>
      </c>
      <c r="AH14" s="2" t="str">
        <f>IF(OR(DATE($Y14, AH$12, 1) &lt; 'Evaluation Set-up'!$D$11, DATE($Y14, AH$12, 1) &gt;= 'Evaluation Set-up'!$E$11), "", "After")</f>
        <v/>
      </c>
      <c r="AI14" s="2" t="str">
        <f>IF(OR(DATE($Y14, AI$12, 1) &lt; 'Evaluation Set-up'!$D$11, DATE($Y14, AI$12, 1) &gt;= 'Evaluation Set-up'!$E$11), "", "After")</f>
        <v/>
      </c>
      <c r="AJ14" s="2" t="str">
        <f>IF(OR(DATE($Y14, AJ$12, 1) &lt; 'Evaluation Set-up'!$D$11, DATE($Y14, AJ$12, 1) &gt;= 'Evaluation Set-up'!$E$11), "", "After")</f>
        <v/>
      </c>
      <c r="AK14" s="2" t="str">
        <f>IF(OR(DATE($Y14, AK$12, 1) &lt; 'Evaluation Set-up'!$D$11, DATE($Y14, AK$12, 1) &gt;= 'Evaluation Set-up'!$E$11), "", "After")</f>
        <v/>
      </c>
      <c r="AL14" s="132" t="str">
        <f>IF(OR(DATE($Y14, AL$12, 1) &lt; 'Evaluation Set-up'!$D$11, DATE($Y14, AL$12, 1) &gt;= 'Evaluation Set-up'!$E$11), "", "After")</f>
        <v/>
      </c>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row>
    <row r="15" spans="1:63" x14ac:dyDescent="0.35">
      <c r="B15" s="388">
        <v>2008</v>
      </c>
      <c r="C15" s="371">
        <f>COUNTIFS(Before!$Q:$Q,$B15, Before!$AT:$AT, "N")+COUNTIFS(After!$Q:$Q,$B15, After!$AT:$AT, "N")</f>
        <v>0</v>
      </c>
      <c r="D15" s="372">
        <f>COUNTIFS(Before!$Q:$Q,$B15, Before!$AT:$AT, "N", Before!$C:$C,"&gt;=1",Before!$C:$C,"&lt;=3") + COUNTIFS(After!$Q:$Q,$B15, After!$AT:$AT, "N", After!$C:$C,"&gt;=1",After!$C:$C,"&lt;=3")+
COUNTIFS(Before!$Q:$Q,$B15, Before!$AT:$AT, "N", Before!$C:$C,"&gt;=5",Before!$C:$C,"&lt;=6") + COUNTIFS(After!$Q:$Q,$B15, After!$AT:$AT, "N", After!$C:$C,"&gt;=5",After!$C:$C,"&lt;=6")+
COUNTIFS(Before!$Q:$Q,$B15, Before!$AT:$AT, "N", Before!$C:$C, 19) + COUNTIFS(After!$Q:$Q,$B15,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5" s="373">
        <f>COUNTIFS(Before!$Q:$Q,$B15, Before!$AT:$AT, "N", Before!$G:$G, "K") + COUNTIFS(After!$Q:$Q,$B15, After!$AT:$AT, "N", After!$G:$G, "K") +
COUNTIFS(Before!$Q:$Q,$B15, Before!$AT:$AT, "N", Before!$G:$G, "A") + COUNTIFS(After!$Q:$Q,$B15, After!$AT:$AT, "N", After!$G:$G, "A") +
COUNTIFS(Before!$Q:$Q,$B15, Before!$AT:$AT, "N", Before!$G:$G, "B") + COUNTIFS(After!$Q:$Q,$B15, After!$AT:$AT, "N", After!$G:$G, "B") +
COUNTIFS(Before!$Q:$Q,$B15, Before!$AT:$AT, "N", Before!$G:$G, "C") + COUNTIFS(After!$Q:$Q,$B15, After!$AT:$AT, "N", After!$G:$G, "C")</f>
        <v>0</v>
      </c>
      <c r="F15" s="391" t="str">
        <f>HLOOKUP('For NCDOT Staff - Tracking info'!$B15, 'Evaluation Set-up'!$O$16:$AM$42, 27, 0)</f>
        <v/>
      </c>
      <c r="I15" s="352"/>
      <c r="J15" s="362">
        <v>2008</v>
      </c>
      <c r="K15" s="363">
        <f t="shared" si="1"/>
        <v>0</v>
      </c>
      <c r="L15" s="362" t="str">
        <f>IF(OR(DATE($J15, L$12, 1) &lt; 'Evaluation Set-up'!$D$9, DATE($J15, L$12, 1) &gt;= 'Evaluation Set-up'!$E$9), "", "Before")</f>
        <v/>
      </c>
      <c r="M15" s="2" t="str">
        <f>IF(OR(DATE($J15, M$12, 1) &lt; 'Evaluation Set-up'!$D$9, DATE($J15, M$12, 1) &gt;= 'Evaluation Set-up'!$E$9), "", "Before")</f>
        <v/>
      </c>
      <c r="N15" s="2" t="str">
        <f>IF(OR(DATE($J15, N$12, 1) &lt; 'Evaluation Set-up'!$D$9, DATE($J15, N$12, 1) &gt;= 'Evaluation Set-up'!$E$9), "", "Before")</f>
        <v/>
      </c>
      <c r="O15" s="2" t="str">
        <f>IF(OR(DATE($J15, O$12, 1) &lt; 'Evaluation Set-up'!$D$9, DATE($J15, O$12, 1) &gt;= 'Evaluation Set-up'!$E$9), "", "Before")</f>
        <v/>
      </c>
      <c r="P15" s="2" t="str">
        <f>IF(OR(DATE($J15, P$12, 1) &lt; 'Evaluation Set-up'!$D$9, DATE($J15, P$12, 1) &gt;= 'Evaluation Set-up'!$E$9), "", "Before")</f>
        <v/>
      </c>
      <c r="Q15" s="2" t="str">
        <f>IF(OR(DATE($J15, Q$12, 1) &lt; 'Evaluation Set-up'!$D$9, DATE($J15, Q$12, 1) &gt;= 'Evaluation Set-up'!$E$9), "", "Before")</f>
        <v/>
      </c>
      <c r="R15" s="2" t="str">
        <f>IF(OR(DATE($J15, R$12, 1) &lt; 'Evaluation Set-up'!$D$9, DATE($J15, R$12, 1) &gt;= 'Evaluation Set-up'!$E$9), "", "Before")</f>
        <v/>
      </c>
      <c r="S15" s="2" t="str">
        <f>IF(OR(DATE($J15, S$12, 1) &lt; 'Evaluation Set-up'!$D$9, DATE($J15, S$12, 1) &gt;= 'Evaluation Set-up'!$E$9), "", "Before")</f>
        <v/>
      </c>
      <c r="T15" s="2" t="str">
        <f>IF(OR(DATE($J15, T$12, 1) &lt; 'Evaluation Set-up'!$D$9, DATE($J15, T$12, 1) &gt;= 'Evaluation Set-up'!$E$9), "", "Before")</f>
        <v/>
      </c>
      <c r="U15" s="2" t="str">
        <f>IF(OR(DATE($J15, U$12, 1) &lt; 'Evaluation Set-up'!$D$9, DATE($J15, U$12, 1) &gt;= 'Evaluation Set-up'!$E$9), "", "Before")</f>
        <v/>
      </c>
      <c r="V15" s="2" t="str">
        <f>IF(OR(DATE($J15, V$12, 1) &lt; 'Evaluation Set-up'!$D$9, DATE($J15, V$12, 1) &gt;= 'Evaluation Set-up'!$E$9), "", "Before")</f>
        <v/>
      </c>
      <c r="W15" s="132" t="str">
        <f>IF(OR(DATE($J15, W$12, 1) &lt; 'Evaluation Set-up'!$D$9, DATE($J15, W$12, 1) &gt;= 'Evaluation Set-up'!$E$9), "", "Before")</f>
        <v/>
      </c>
      <c r="X15" s="352"/>
      <c r="Y15" s="362">
        <v>2008</v>
      </c>
      <c r="Z15" s="363">
        <f t="shared" si="0"/>
        <v>0</v>
      </c>
      <c r="AA15" s="362" t="str">
        <f>IF(OR(DATE($Y15, AA$12, 1) &lt; 'Evaluation Set-up'!$D$11, DATE($Y15, AA$12, 1) &gt;= 'Evaluation Set-up'!$E$11), "", "After")</f>
        <v/>
      </c>
      <c r="AB15" s="2" t="str">
        <f>IF(OR(DATE($Y15, AB$12, 1) &lt; 'Evaluation Set-up'!$D$11, DATE($Y15, AB$12, 1) &gt;= 'Evaluation Set-up'!$E$11), "", "After")</f>
        <v/>
      </c>
      <c r="AC15" s="2" t="str">
        <f>IF(OR(DATE($Y15, AC$12, 1) &lt; 'Evaluation Set-up'!$D$11, DATE($Y15, AC$12, 1) &gt;= 'Evaluation Set-up'!$E$11), "", "After")</f>
        <v/>
      </c>
      <c r="AD15" s="2" t="str">
        <f>IF(OR(DATE($Y15, AD$12, 1) &lt; 'Evaluation Set-up'!$D$11, DATE($Y15, AD$12, 1) &gt;= 'Evaluation Set-up'!$E$11), "", "After")</f>
        <v/>
      </c>
      <c r="AE15" s="2" t="str">
        <f>IF(OR(DATE($Y15, AE$12, 1) &lt; 'Evaluation Set-up'!$D$11, DATE($Y15, AE$12, 1) &gt;= 'Evaluation Set-up'!$E$11), "", "After")</f>
        <v/>
      </c>
      <c r="AF15" s="2" t="str">
        <f>IF(OR(DATE($Y15, AF$12, 1) &lt; 'Evaluation Set-up'!$D$11, DATE($Y15, AF$12, 1) &gt;= 'Evaluation Set-up'!$E$11), "", "After")</f>
        <v/>
      </c>
      <c r="AG15" s="2" t="str">
        <f>IF(OR(DATE($Y15, AG$12, 1) &lt; 'Evaluation Set-up'!$D$11, DATE($Y15, AG$12, 1) &gt;= 'Evaluation Set-up'!$E$11), "", "After")</f>
        <v/>
      </c>
      <c r="AH15" s="2" t="str">
        <f>IF(OR(DATE($Y15, AH$12, 1) &lt; 'Evaluation Set-up'!$D$11, DATE($Y15, AH$12, 1) &gt;= 'Evaluation Set-up'!$E$11), "", "After")</f>
        <v/>
      </c>
      <c r="AI15" s="2" t="str">
        <f>IF(OR(DATE($Y15, AI$12, 1) &lt; 'Evaluation Set-up'!$D$11, DATE($Y15, AI$12, 1) &gt;= 'Evaluation Set-up'!$E$11), "", "After")</f>
        <v/>
      </c>
      <c r="AJ15" s="2" t="str">
        <f>IF(OR(DATE($Y15, AJ$12, 1) &lt; 'Evaluation Set-up'!$D$11, DATE($Y15, AJ$12, 1) &gt;= 'Evaluation Set-up'!$E$11), "", "After")</f>
        <v/>
      </c>
      <c r="AK15" s="2" t="str">
        <f>IF(OR(DATE($Y15, AK$12, 1) &lt; 'Evaluation Set-up'!$D$11, DATE($Y15, AK$12, 1) &gt;= 'Evaluation Set-up'!$E$11), "", "After")</f>
        <v/>
      </c>
      <c r="AL15" s="132" t="str">
        <f>IF(OR(DATE($Y15, AL$12, 1) &lt; 'Evaluation Set-up'!$D$11, DATE($Y15, AL$12, 1) &gt;= 'Evaluation Set-up'!$E$11), "", "After")</f>
        <v/>
      </c>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c r="BI15" s="352"/>
      <c r="BJ15" s="352"/>
      <c r="BK15" s="352"/>
    </row>
    <row r="16" spans="1:63" x14ac:dyDescent="0.35">
      <c r="B16" s="388">
        <v>2009</v>
      </c>
      <c r="C16" s="371">
        <f>COUNTIFS(Before!$Q:$Q,$B16, Before!$AT:$AT, "N")+COUNTIFS(After!$Q:$Q,$B16, After!$AT:$AT, "N")</f>
        <v>0</v>
      </c>
      <c r="D16" s="372">
        <f>COUNTIFS(Before!$Q:$Q,$B16, Before!$AT:$AT, "N", Before!$C:$C,"&gt;=1",Before!$C:$C,"&lt;=3") + COUNTIFS(After!$Q:$Q,$B16, After!$AT:$AT, "N", After!$C:$C,"&gt;=1",After!$C:$C,"&lt;=3")+
COUNTIFS(Before!$Q:$Q,$B16, Before!$AT:$AT, "N", Before!$C:$C,"&gt;=5",Before!$C:$C,"&lt;=6") + COUNTIFS(After!$Q:$Q,$B16, After!$AT:$AT, "N", After!$C:$C,"&gt;=5",After!$C:$C,"&lt;=6")+
COUNTIFS(Before!$Q:$Q,$B16, Before!$AT:$AT, "N", Before!$C:$C, 19) + COUNTIFS(After!$Q:$Q,$B16,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6" s="373">
        <f>COUNTIFS(Before!$Q:$Q,$B16, Before!$AT:$AT, "N", Before!$G:$G, "K") + COUNTIFS(After!$Q:$Q,$B16, After!$AT:$AT, "N", After!$G:$G, "K") +
COUNTIFS(Before!$Q:$Q,$B16, Before!$AT:$AT, "N", Before!$G:$G, "A") + COUNTIFS(After!$Q:$Q,$B16, After!$AT:$AT, "N", After!$G:$G, "A") +
COUNTIFS(Before!$Q:$Q,$B16, Before!$AT:$AT, "N", Before!$G:$G, "B") + COUNTIFS(After!$Q:$Q,$B16, After!$AT:$AT, "N", After!$G:$G, "B") +
COUNTIFS(Before!$Q:$Q,$B16, Before!$AT:$AT, "N", Before!$G:$G, "C") + COUNTIFS(After!$Q:$Q,$B16, After!$AT:$AT, "N", After!$G:$G, "C")</f>
        <v>0</v>
      </c>
      <c r="F16" s="391" t="str">
        <f>HLOOKUP('For NCDOT Staff - Tracking info'!$B16, 'Evaluation Set-up'!$O$16:$AM$42, 27, 0)</f>
        <v/>
      </c>
      <c r="I16" s="347"/>
      <c r="J16" s="362">
        <v>2009</v>
      </c>
      <c r="K16" s="363">
        <f t="shared" si="1"/>
        <v>0</v>
      </c>
      <c r="L16" s="362" t="str">
        <f>IF(OR(DATE($J16, L$12, 1) &lt; 'Evaluation Set-up'!$D$9, DATE($J16, L$12, 1) &gt;= 'Evaluation Set-up'!$E$9), "", "Before")</f>
        <v/>
      </c>
      <c r="M16" s="2" t="str">
        <f>IF(OR(DATE($J16, M$12, 1) &lt; 'Evaluation Set-up'!$D$9, DATE($J16, M$12, 1) &gt;= 'Evaluation Set-up'!$E$9), "", "Before")</f>
        <v/>
      </c>
      <c r="N16" s="2" t="str">
        <f>IF(OR(DATE($J16, N$12, 1) &lt; 'Evaluation Set-up'!$D$9, DATE($J16, N$12, 1) &gt;= 'Evaluation Set-up'!$E$9), "", "Before")</f>
        <v/>
      </c>
      <c r="O16" s="2" t="str">
        <f>IF(OR(DATE($J16, O$12, 1) &lt; 'Evaluation Set-up'!$D$9, DATE($J16, O$12, 1) &gt;= 'Evaluation Set-up'!$E$9), "", "Before")</f>
        <v/>
      </c>
      <c r="P16" s="2" t="str">
        <f>IF(OR(DATE($J16, P$12, 1) &lt; 'Evaluation Set-up'!$D$9, DATE($J16, P$12, 1) &gt;= 'Evaluation Set-up'!$E$9), "", "Before")</f>
        <v/>
      </c>
      <c r="Q16" s="2" t="str">
        <f>IF(OR(DATE($J16, Q$12, 1) &lt; 'Evaluation Set-up'!$D$9, DATE($J16, Q$12, 1) &gt;= 'Evaluation Set-up'!$E$9), "", "Before")</f>
        <v/>
      </c>
      <c r="R16" s="2" t="str">
        <f>IF(OR(DATE($J16, R$12, 1) &lt; 'Evaluation Set-up'!$D$9, DATE($J16, R$12, 1) &gt;= 'Evaluation Set-up'!$E$9), "", "Before")</f>
        <v/>
      </c>
      <c r="S16" s="2" t="str">
        <f>IF(OR(DATE($J16, S$12, 1) &lt; 'Evaluation Set-up'!$D$9, DATE($J16, S$12, 1) &gt;= 'Evaluation Set-up'!$E$9), "", "Before")</f>
        <v/>
      </c>
      <c r="T16" s="2" t="str">
        <f>IF(OR(DATE($J16, T$12, 1) &lt; 'Evaluation Set-up'!$D$9, DATE($J16, T$12, 1) &gt;= 'Evaluation Set-up'!$E$9), "", "Before")</f>
        <v/>
      </c>
      <c r="U16" s="2" t="str">
        <f>IF(OR(DATE($J16, U$12, 1) &lt; 'Evaluation Set-up'!$D$9, DATE($J16, U$12, 1) &gt;= 'Evaluation Set-up'!$E$9), "", "Before")</f>
        <v/>
      </c>
      <c r="V16" s="2" t="str">
        <f>IF(OR(DATE($J16, V$12, 1) &lt; 'Evaluation Set-up'!$D$9, DATE($J16, V$12, 1) &gt;= 'Evaluation Set-up'!$E$9), "", "Before")</f>
        <v/>
      </c>
      <c r="W16" s="132" t="str">
        <f>IF(OR(DATE($J16, W$12, 1) &lt; 'Evaluation Set-up'!$D$9, DATE($J16, W$12, 1) &gt;= 'Evaluation Set-up'!$E$9), "", "Before")</f>
        <v/>
      </c>
      <c r="X16" s="347"/>
      <c r="Y16" s="362">
        <v>2009</v>
      </c>
      <c r="Z16" s="363">
        <f t="shared" si="0"/>
        <v>0</v>
      </c>
      <c r="AA16" s="362" t="str">
        <f>IF(OR(DATE($Y16, AA$12, 1) &lt; 'Evaluation Set-up'!$D$11, DATE($Y16, AA$12, 1) &gt;= 'Evaluation Set-up'!$E$11), "", "After")</f>
        <v/>
      </c>
      <c r="AB16" s="2" t="str">
        <f>IF(OR(DATE($Y16, AB$12, 1) &lt; 'Evaluation Set-up'!$D$11, DATE($Y16, AB$12, 1) &gt;= 'Evaluation Set-up'!$E$11), "", "After")</f>
        <v/>
      </c>
      <c r="AC16" s="2" t="str">
        <f>IF(OR(DATE($Y16, AC$12, 1) &lt; 'Evaluation Set-up'!$D$11, DATE($Y16, AC$12, 1) &gt;= 'Evaluation Set-up'!$E$11), "", "After")</f>
        <v/>
      </c>
      <c r="AD16" s="2" t="str">
        <f>IF(OR(DATE($Y16, AD$12, 1) &lt; 'Evaluation Set-up'!$D$11, DATE($Y16, AD$12, 1) &gt;= 'Evaluation Set-up'!$E$11), "", "After")</f>
        <v/>
      </c>
      <c r="AE16" s="2" t="str">
        <f>IF(OR(DATE($Y16, AE$12, 1) &lt; 'Evaluation Set-up'!$D$11, DATE($Y16, AE$12, 1) &gt;= 'Evaluation Set-up'!$E$11), "", "After")</f>
        <v/>
      </c>
      <c r="AF16" s="2" t="str">
        <f>IF(OR(DATE($Y16, AF$12, 1) &lt; 'Evaluation Set-up'!$D$11, DATE($Y16, AF$12, 1) &gt;= 'Evaluation Set-up'!$E$11), "", "After")</f>
        <v/>
      </c>
      <c r="AG16" s="2" t="str">
        <f>IF(OR(DATE($Y16, AG$12, 1) &lt; 'Evaluation Set-up'!$D$11, DATE($Y16, AG$12, 1) &gt;= 'Evaluation Set-up'!$E$11), "", "After")</f>
        <v/>
      </c>
      <c r="AH16" s="2" t="str">
        <f>IF(OR(DATE($Y16, AH$12, 1) &lt; 'Evaluation Set-up'!$D$11, DATE($Y16, AH$12, 1) &gt;= 'Evaluation Set-up'!$E$11), "", "After")</f>
        <v/>
      </c>
      <c r="AI16" s="2" t="str">
        <f>IF(OR(DATE($Y16, AI$12, 1) &lt; 'Evaluation Set-up'!$D$11, DATE($Y16, AI$12, 1) &gt;= 'Evaluation Set-up'!$E$11), "", "After")</f>
        <v/>
      </c>
      <c r="AJ16" s="2" t="str">
        <f>IF(OR(DATE($Y16, AJ$12, 1) &lt; 'Evaluation Set-up'!$D$11, DATE($Y16, AJ$12, 1) &gt;= 'Evaluation Set-up'!$E$11), "", "After")</f>
        <v/>
      </c>
      <c r="AK16" s="2" t="str">
        <f>IF(OR(DATE($Y16, AK$12, 1) &lt; 'Evaluation Set-up'!$D$11, DATE($Y16, AK$12, 1) &gt;= 'Evaluation Set-up'!$E$11), "", "After")</f>
        <v/>
      </c>
      <c r="AL16" s="132" t="str">
        <f>IF(OR(DATE($Y16, AL$12, 1) &lt; 'Evaluation Set-up'!$D$11, DATE($Y16, AL$12, 1) &gt;= 'Evaluation Set-up'!$E$11), "", "After")</f>
        <v/>
      </c>
      <c r="AM16" s="347"/>
      <c r="AO16" s="347"/>
      <c r="AP16" s="347"/>
      <c r="AR16" s="347"/>
      <c r="AS16" s="347"/>
      <c r="AU16" s="347"/>
      <c r="AV16" s="347"/>
      <c r="AX16" s="347"/>
      <c r="AY16" s="347"/>
      <c r="BA16" s="347"/>
      <c r="BB16" s="347"/>
      <c r="BD16" s="347"/>
      <c r="BE16" s="347"/>
      <c r="BG16" s="347"/>
      <c r="BH16" s="347"/>
      <c r="BJ16" s="347"/>
      <c r="BK16" s="347"/>
    </row>
    <row r="17" spans="2:38" x14ac:dyDescent="0.35">
      <c r="B17" s="388">
        <v>2010</v>
      </c>
      <c r="C17" s="371">
        <f>COUNTIFS(Before!$Q:$Q,$B17, Before!$AT:$AT, "N")+COUNTIFS(After!$Q:$Q,$B17, After!$AT:$AT, "N")</f>
        <v>0</v>
      </c>
      <c r="D17" s="372">
        <f>COUNTIFS(Before!$Q:$Q,$B17, Before!$AT:$AT, "N", Before!$C:$C,"&gt;=1",Before!$C:$C,"&lt;=3") + COUNTIFS(After!$Q:$Q,$B17, After!$AT:$AT, "N", After!$C:$C,"&gt;=1",After!$C:$C,"&lt;=3")+
COUNTIFS(Before!$Q:$Q,$B17, Before!$AT:$AT, "N", Before!$C:$C,"&gt;=5",Before!$C:$C,"&lt;=6") + COUNTIFS(After!$Q:$Q,$B17, After!$AT:$AT, "N", After!$C:$C,"&gt;=5",After!$C:$C,"&lt;=6")+
COUNTIFS(Before!$Q:$Q,$B17, Before!$AT:$AT, "N", Before!$C:$C, 19) + COUNTIFS(After!$Q:$Q,$B17,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7" s="373">
        <f>COUNTIFS(Before!$Q:$Q,$B17, Before!$AT:$AT, "N", Before!$G:$G, "K") + COUNTIFS(After!$Q:$Q,$B17, After!$AT:$AT, "N", After!$G:$G, "K") +
COUNTIFS(Before!$Q:$Q,$B17, Before!$AT:$AT, "N", Before!$G:$G, "A") + COUNTIFS(After!$Q:$Q,$B17, After!$AT:$AT, "N", After!$G:$G, "A") +
COUNTIFS(Before!$Q:$Q,$B17, Before!$AT:$AT, "N", Before!$G:$G, "B") + COUNTIFS(After!$Q:$Q,$B17, After!$AT:$AT, "N", After!$G:$G, "B") +
COUNTIFS(Before!$Q:$Q,$B17, Before!$AT:$AT, "N", Before!$G:$G, "C") + COUNTIFS(After!$Q:$Q,$B17, After!$AT:$AT, "N", After!$G:$G, "C")</f>
        <v>0</v>
      </c>
      <c r="F17" s="391" t="str">
        <f>HLOOKUP('For NCDOT Staff - Tracking info'!$B17, 'Evaluation Set-up'!$O$16:$AM$42, 27, 0)</f>
        <v/>
      </c>
      <c r="I17" s="2"/>
      <c r="J17" s="362">
        <v>2010</v>
      </c>
      <c r="K17" s="363">
        <f t="shared" si="1"/>
        <v>0</v>
      </c>
      <c r="L17" s="362" t="str">
        <f>IF(OR(DATE($J17, L$12, 1) &lt; 'Evaluation Set-up'!$D$9, DATE($J17, L$12, 1) &gt;= 'Evaluation Set-up'!$E$9), "", "Before")</f>
        <v/>
      </c>
      <c r="M17" s="2" t="str">
        <f>IF(OR(DATE($J17, M$12, 1) &lt; 'Evaluation Set-up'!$D$9, DATE($J17, M$12, 1) &gt;= 'Evaluation Set-up'!$E$9), "", "Before")</f>
        <v/>
      </c>
      <c r="N17" s="2" t="str">
        <f>IF(OR(DATE($J17, N$12, 1) &lt; 'Evaluation Set-up'!$D$9, DATE($J17, N$12, 1) &gt;= 'Evaluation Set-up'!$E$9), "", "Before")</f>
        <v/>
      </c>
      <c r="O17" s="2" t="str">
        <f>IF(OR(DATE($J17, O$12, 1) &lt; 'Evaluation Set-up'!$D$9, DATE($J17, O$12, 1) &gt;= 'Evaluation Set-up'!$E$9), "", "Before")</f>
        <v/>
      </c>
      <c r="P17" s="2" t="str">
        <f>IF(OR(DATE($J17, P$12, 1) &lt; 'Evaluation Set-up'!$D$9, DATE($J17, P$12, 1) &gt;= 'Evaluation Set-up'!$E$9), "", "Before")</f>
        <v/>
      </c>
      <c r="Q17" s="2" t="str">
        <f>IF(OR(DATE($J17, Q$12, 1) &lt; 'Evaluation Set-up'!$D$9, DATE($J17, Q$12, 1) &gt;= 'Evaluation Set-up'!$E$9), "", "Before")</f>
        <v/>
      </c>
      <c r="R17" s="2" t="str">
        <f>IF(OR(DATE($J17, R$12, 1) &lt; 'Evaluation Set-up'!$D$9, DATE($J17, R$12, 1) &gt;= 'Evaluation Set-up'!$E$9), "", "Before")</f>
        <v/>
      </c>
      <c r="S17" s="2" t="str">
        <f>IF(OR(DATE($J17, S$12, 1) &lt; 'Evaluation Set-up'!$D$9, DATE($J17, S$12, 1) &gt;= 'Evaluation Set-up'!$E$9), "", "Before")</f>
        <v/>
      </c>
      <c r="T17" s="2" t="str">
        <f>IF(OR(DATE($J17, T$12, 1) &lt; 'Evaluation Set-up'!$D$9, DATE($J17, T$12, 1) &gt;= 'Evaluation Set-up'!$E$9), "", "Before")</f>
        <v/>
      </c>
      <c r="U17" s="2" t="str">
        <f>IF(OR(DATE($J17, U$12, 1) &lt; 'Evaluation Set-up'!$D$9, DATE($J17, U$12, 1) &gt;= 'Evaluation Set-up'!$E$9), "", "Before")</f>
        <v/>
      </c>
      <c r="V17" s="2" t="str">
        <f>IF(OR(DATE($J17, V$12, 1) &lt; 'Evaluation Set-up'!$D$9, DATE($J17, V$12, 1) &gt;= 'Evaluation Set-up'!$E$9), "", "Before")</f>
        <v/>
      </c>
      <c r="W17" s="132" t="str">
        <f>IF(OR(DATE($J17, W$12, 1) &lt; 'Evaluation Set-up'!$D$9, DATE($J17, W$12, 1) &gt;= 'Evaluation Set-up'!$E$9), "", "Before")</f>
        <v/>
      </c>
      <c r="Y17" s="362">
        <v>2010</v>
      </c>
      <c r="Z17" s="363">
        <f t="shared" si="0"/>
        <v>0</v>
      </c>
      <c r="AA17" s="362" t="str">
        <f>IF(OR(DATE($Y17, AA$12, 1) &lt; 'Evaluation Set-up'!$D$11, DATE($Y17, AA$12, 1) &gt;= 'Evaluation Set-up'!$E$11), "", "After")</f>
        <v/>
      </c>
      <c r="AB17" s="2" t="str">
        <f>IF(OR(DATE($Y17, AB$12, 1) &lt; 'Evaluation Set-up'!$D$11, DATE($Y17, AB$12, 1) &gt;= 'Evaluation Set-up'!$E$11), "", "After")</f>
        <v/>
      </c>
      <c r="AC17" s="2" t="str">
        <f>IF(OR(DATE($Y17, AC$12, 1) &lt; 'Evaluation Set-up'!$D$11, DATE($Y17, AC$12, 1) &gt;= 'Evaluation Set-up'!$E$11), "", "After")</f>
        <v/>
      </c>
      <c r="AD17" s="2" t="str">
        <f>IF(OR(DATE($Y17, AD$12, 1) &lt; 'Evaluation Set-up'!$D$11, DATE($Y17, AD$12, 1) &gt;= 'Evaluation Set-up'!$E$11), "", "After")</f>
        <v/>
      </c>
      <c r="AE17" s="2" t="str">
        <f>IF(OR(DATE($Y17, AE$12, 1) &lt; 'Evaluation Set-up'!$D$11, DATE($Y17, AE$12, 1) &gt;= 'Evaluation Set-up'!$E$11), "", "After")</f>
        <v/>
      </c>
      <c r="AF17" s="2" t="str">
        <f>IF(OR(DATE($Y17, AF$12, 1) &lt; 'Evaluation Set-up'!$D$11, DATE($Y17, AF$12, 1) &gt;= 'Evaluation Set-up'!$E$11), "", "After")</f>
        <v/>
      </c>
      <c r="AG17" s="2" t="str">
        <f>IF(OR(DATE($Y17, AG$12, 1) &lt; 'Evaluation Set-up'!$D$11, DATE($Y17, AG$12, 1) &gt;= 'Evaluation Set-up'!$E$11), "", "After")</f>
        <v/>
      </c>
      <c r="AH17" s="2" t="str">
        <f>IF(OR(DATE($Y17, AH$12, 1) &lt; 'Evaluation Set-up'!$D$11, DATE($Y17, AH$12, 1) &gt;= 'Evaluation Set-up'!$E$11), "", "After")</f>
        <v/>
      </c>
      <c r="AI17" s="2" t="str">
        <f>IF(OR(DATE($Y17, AI$12, 1) &lt; 'Evaluation Set-up'!$D$11, DATE($Y17, AI$12, 1) &gt;= 'Evaluation Set-up'!$E$11), "", "After")</f>
        <v/>
      </c>
      <c r="AJ17" s="2" t="str">
        <f>IF(OR(DATE($Y17, AJ$12, 1) &lt; 'Evaluation Set-up'!$D$11, DATE($Y17, AJ$12, 1) &gt;= 'Evaluation Set-up'!$E$11), "", "After")</f>
        <v/>
      </c>
      <c r="AK17" s="2" t="str">
        <f>IF(OR(DATE($Y17, AK$12, 1) &lt; 'Evaluation Set-up'!$D$11, DATE($Y17, AK$12, 1) &gt;= 'Evaluation Set-up'!$E$11), "", "After")</f>
        <v/>
      </c>
      <c r="AL17" s="132" t="str">
        <f>IF(OR(DATE($Y17, AL$12, 1) &lt; 'Evaluation Set-up'!$D$11, DATE($Y17, AL$12, 1) &gt;= 'Evaluation Set-up'!$E$11), "", "After")</f>
        <v/>
      </c>
    </row>
    <row r="18" spans="2:38" x14ac:dyDescent="0.35">
      <c r="B18" s="388">
        <v>2011</v>
      </c>
      <c r="C18" s="371">
        <f>COUNTIFS(Before!$Q:$Q,$B18, Before!$AT:$AT, "N")+COUNTIFS(After!$Q:$Q,$B18, After!$AT:$AT, "N")</f>
        <v>0</v>
      </c>
      <c r="D18" s="372">
        <f>COUNTIFS(Before!$Q:$Q,$B18, Before!$AT:$AT, "N", Before!$C:$C,"&gt;=1",Before!$C:$C,"&lt;=3") + COUNTIFS(After!$Q:$Q,$B18, After!$AT:$AT, "N", After!$C:$C,"&gt;=1",After!$C:$C,"&lt;=3")+
COUNTIFS(Before!$Q:$Q,$B18, Before!$AT:$AT, "N", Before!$C:$C,"&gt;=5",Before!$C:$C,"&lt;=6") + COUNTIFS(After!$Q:$Q,$B18, After!$AT:$AT, "N", After!$C:$C,"&gt;=5",After!$C:$C,"&lt;=6")+
COUNTIFS(Before!$Q:$Q,$B18, Before!$AT:$AT, "N", Before!$C:$C, 19) + COUNTIFS(After!$Q:$Q,$B18,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8" s="373">
        <f>COUNTIFS(Before!$Q:$Q,$B18, Before!$AT:$AT, "N", Before!$G:$G, "K") + COUNTIFS(After!$Q:$Q,$B18, After!$AT:$AT, "N", After!$G:$G, "K") +
COUNTIFS(Before!$Q:$Q,$B18, Before!$AT:$AT, "N", Before!$G:$G, "A") + COUNTIFS(After!$Q:$Q,$B18, After!$AT:$AT, "N", After!$G:$G, "A") +
COUNTIFS(Before!$Q:$Q,$B18, Before!$AT:$AT, "N", Before!$G:$G, "B") + COUNTIFS(After!$Q:$Q,$B18, After!$AT:$AT, "N", After!$G:$G, "B") +
COUNTIFS(Before!$Q:$Q,$B18, Before!$AT:$AT, "N", Before!$G:$G, "C") + COUNTIFS(After!$Q:$Q,$B18, After!$AT:$AT, "N", After!$G:$G, "C")</f>
        <v>0</v>
      </c>
      <c r="F18" s="391" t="str">
        <f>HLOOKUP('For NCDOT Staff - Tracking info'!$B18, 'Evaluation Set-up'!$O$16:$AM$42, 27, 0)</f>
        <v/>
      </c>
      <c r="J18" s="362">
        <v>2011</v>
      </c>
      <c r="K18" s="363">
        <f t="shared" si="1"/>
        <v>0</v>
      </c>
      <c r="L18" s="362" t="str">
        <f>IF(OR(DATE($J18, L$12, 1) &lt; 'Evaluation Set-up'!$D$9, DATE($J18, L$12, 1) &gt;= 'Evaluation Set-up'!$E$9), "", "Before")</f>
        <v/>
      </c>
      <c r="M18" s="2" t="str">
        <f>IF(OR(DATE($J18, M$12, 1) &lt; 'Evaluation Set-up'!$D$9, DATE($J18, M$12, 1) &gt;= 'Evaluation Set-up'!$E$9), "", "Before")</f>
        <v/>
      </c>
      <c r="N18" s="2" t="str">
        <f>IF(OR(DATE($J18, N$12, 1) &lt; 'Evaluation Set-up'!$D$9, DATE($J18, N$12, 1) &gt;= 'Evaluation Set-up'!$E$9), "", "Before")</f>
        <v/>
      </c>
      <c r="O18" s="2" t="str">
        <f>IF(OR(DATE($J18, O$12, 1) &lt; 'Evaluation Set-up'!$D$9, DATE($J18, O$12, 1) &gt;= 'Evaluation Set-up'!$E$9), "", "Before")</f>
        <v/>
      </c>
      <c r="P18" s="2" t="str">
        <f>IF(OR(DATE($J18, P$12, 1) &lt; 'Evaluation Set-up'!$D$9, DATE($J18, P$12, 1) &gt;= 'Evaluation Set-up'!$E$9), "", "Before")</f>
        <v/>
      </c>
      <c r="Q18" s="2" t="str">
        <f>IF(OR(DATE($J18, Q$12, 1) &lt; 'Evaluation Set-up'!$D$9, DATE($J18, Q$12, 1) &gt;= 'Evaluation Set-up'!$E$9), "", "Before")</f>
        <v/>
      </c>
      <c r="R18" s="2" t="str">
        <f>IF(OR(DATE($J18, R$12, 1) &lt; 'Evaluation Set-up'!$D$9, DATE($J18, R$12, 1) &gt;= 'Evaluation Set-up'!$E$9), "", "Before")</f>
        <v/>
      </c>
      <c r="S18" s="2" t="str">
        <f>IF(OR(DATE($J18, S$12, 1) &lt; 'Evaluation Set-up'!$D$9, DATE($J18, S$12, 1) &gt;= 'Evaluation Set-up'!$E$9), "", "Before")</f>
        <v/>
      </c>
      <c r="T18" s="2" t="str">
        <f>IF(OR(DATE($J18, T$12, 1) &lt; 'Evaluation Set-up'!$D$9, DATE($J18, T$12, 1) &gt;= 'Evaluation Set-up'!$E$9), "", "Before")</f>
        <v/>
      </c>
      <c r="U18" s="2" t="str">
        <f>IF(OR(DATE($J18, U$12, 1) &lt; 'Evaluation Set-up'!$D$9, DATE($J18, U$12, 1) &gt;= 'Evaluation Set-up'!$E$9), "", "Before")</f>
        <v/>
      </c>
      <c r="V18" s="2" t="str">
        <f>IF(OR(DATE($J18, V$12, 1) &lt; 'Evaluation Set-up'!$D$9, DATE($J18, V$12, 1) &gt;= 'Evaluation Set-up'!$E$9), "", "Before")</f>
        <v/>
      </c>
      <c r="W18" s="132" t="str">
        <f>IF(OR(DATE($J18, W$12, 1) &lt; 'Evaluation Set-up'!$D$9, DATE($J18, W$12, 1) &gt;= 'Evaluation Set-up'!$E$9), "", "Before")</f>
        <v/>
      </c>
      <c r="Y18" s="362">
        <v>2011</v>
      </c>
      <c r="Z18" s="363">
        <f t="shared" si="0"/>
        <v>0</v>
      </c>
      <c r="AA18" s="362" t="str">
        <f>IF(OR(DATE($Y18, AA$12, 1) &lt; 'Evaluation Set-up'!$D$11, DATE($Y18, AA$12, 1) &gt;= 'Evaluation Set-up'!$E$11), "", "After")</f>
        <v/>
      </c>
      <c r="AB18" s="2" t="str">
        <f>IF(OR(DATE($Y18, AB$12, 1) &lt; 'Evaluation Set-up'!$D$11, DATE($Y18, AB$12, 1) &gt;= 'Evaluation Set-up'!$E$11), "", "After")</f>
        <v/>
      </c>
      <c r="AC18" s="2" t="str">
        <f>IF(OR(DATE($Y18, AC$12, 1) &lt; 'Evaluation Set-up'!$D$11, DATE($Y18, AC$12, 1) &gt;= 'Evaluation Set-up'!$E$11), "", "After")</f>
        <v/>
      </c>
      <c r="AD18" s="2" t="str">
        <f>IF(OR(DATE($Y18, AD$12, 1) &lt; 'Evaluation Set-up'!$D$11, DATE($Y18, AD$12, 1) &gt;= 'Evaluation Set-up'!$E$11), "", "After")</f>
        <v/>
      </c>
      <c r="AE18" s="2" t="str">
        <f>IF(OR(DATE($Y18, AE$12, 1) &lt; 'Evaluation Set-up'!$D$11, DATE($Y18, AE$12, 1) &gt;= 'Evaluation Set-up'!$E$11), "", "After")</f>
        <v/>
      </c>
      <c r="AF18" s="2" t="str">
        <f>IF(OR(DATE($Y18, AF$12, 1) &lt; 'Evaluation Set-up'!$D$11, DATE($Y18, AF$12, 1) &gt;= 'Evaluation Set-up'!$E$11), "", "After")</f>
        <v/>
      </c>
      <c r="AG18" s="2" t="str">
        <f>IF(OR(DATE($Y18, AG$12, 1) &lt; 'Evaluation Set-up'!$D$11, DATE($Y18, AG$12, 1) &gt;= 'Evaluation Set-up'!$E$11), "", "After")</f>
        <v/>
      </c>
      <c r="AH18" s="2" t="str">
        <f>IF(OR(DATE($Y18, AH$12, 1) &lt; 'Evaluation Set-up'!$D$11, DATE($Y18, AH$12, 1) &gt;= 'Evaluation Set-up'!$E$11), "", "After")</f>
        <v/>
      </c>
      <c r="AI18" s="2" t="str">
        <f>IF(OR(DATE($Y18, AI$12, 1) &lt; 'Evaluation Set-up'!$D$11, DATE($Y18, AI$12, 1) &gt;= 'Evaluation Set-up'!$E$11), "", "After")</f>
        <v/>
      </c>
      <c r="AJ18" s="2" t="str">
        <f>IF(OR(DATE($Y18, AJ$12, 1) &lt; 'Evaluation Set-up'!$D$11, DATE($Y18, AJ$12, 1) &gt;= 'Evaluation Set-up'!$E$11), "", "After")</f>
        <v/>
      </c>
      <c r="AK18" s="2" t="str">
        <f>IF(OR(DATE($Y18, AK$12, 1) &lt; 'Evaluation Set-up'!$D$11, DATE($Y18, AK$12, 1) &gt;= 'Evaluation Set-up'!$E$11), "", "After")</f>
        <v/>
      </c>
      <c r="AL18" s="132" t="str">
        <f>IF(OR(DATE($Y18, AL$12, 1) &lt; 'Evaluation Set-up'!$D$11, DATE($Y18, AL$12, 1) &gt;= 'Evaluation Set-up'!$E$11), "", "After")</f>
        <v/>
      </c>
    </row>
    <row r="19" spans="2:38" x14ac:dyDescent="0.35">
      <c r="B19" s="388">
        <v>2012</v>
      </c>
      <c r="C19" s="371">
        <f>COUNTIFS(Before!$Q:$Q,$B19, Before!$AT:$AT, "N")+COUNTIFS(After!$Q:$Q,$B19, After!$AT:$AT, "N")</f>
        <v>0</v>
      </c>
      <c r="D19" s="372">
        <f>COUNTIFS(Before!$Q:$Q,$B19, Before!$AT:$AT, "N", Before!$C:$C,"&gt;=1",Before!$C:$C,"&lt;=3") + COUNTIFS(After!$Q:$Q,$B19, After!$AT:$AT, "N", After!$C:$C,"&gt;=1",After!$C:$C,"&lt;=3")+
COUNTIFS(Before!$Q:$Q,$B19, Before!$AT:$AT, "N", Before!$C:$C,"&gt;=5",Before!$C:$C,"&lt;=6") + COUNTIFS(After!$Q:$Q,$B19, After!$AT:$AT, "N", After!$C:$C,"&gt;=5",After!$C:$C,"&lt;=6")+
COUNTIFS(Before!$Q:$Q,$B19, Before!$AT:$AT, "N", Before!$C:$C, 19) + COUNTIFS(After!$Q:$Q,$B19,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19" s="373">
        <f>COUNTIFS(Before!$Q:$Q,$B19, Before!$AT:$AT, "N", Before!$G:$G, "K") + COUNTIFS(After!$Q:$Q,$B19, After!$AT:$AT, "N", After!$G:$G, "K") +
COUNTIFS(Before!$Q:$Q,$B19, Before!$AT:$AT, "N", Before!$G:$G, "A") + COUNTIFS(After!$Q:$Q,$B19, After!$AT:$AT, "N", After!$G:$G, "A") +
COUNTIFS(Before!$Q:$Q,$B19, Before!$AT:$AT, "N", Before!$G:$G, "B") + COUNTIFS(After!$Q:$Q,$B19, After!$AT:$AT, "N", After!$G:$G, "B") +
COUNTIFS(Before!$Q:$Q,$B19, Before!$AT:$AT, "N", Before!$G:$G, "C") + COUNTIFS(After!$Q:$Q,$B19, After!$AT:$AT, "N", After!$G:$G, "C")</f>
        <v>0</v>
      </c>
      <c r="F19" s="391">
        <f>HLOOKUP('For NCDOT Staff - Tracking info'!$B19, 'Evaluation Set-up'!$O$16:$AM$42, 27, 0)</f>
        <v>3600</v>
      </c>
      <c r="J19" s="362">
        <v>2012</v>
      </c>
      <c r="K19" s="363">
        <f t="shared" si="1"/>
        <v>0</v>
      </c>
      <c r="L19" s="362" t="str">
        <f>IF(OR(DATE($J19, L$12, 1) &lt; 'Evaluation Set-up'!$D$9, DATE($J19, L$12, 1) &gt;= 'Evaluation Set-up'!$E$9), "", "Before")</f>
        <v/>
      </c>
      <c r="M19" s="2" t="str">
        <f>IF(OR(DATE($J19, M$12, 1) &lt; 'Evaluation Set-up'!$D$9, DATE($J19, M$12, 1) &gt;= 'Evaluation Set-up'!$E$9), "", "Before")</f>
        <v/>
      </c>
      <c r="N19" s="2" t="str">
        <f>IF(OR(DATE($J19, N$12, 1) &lt; 'Evaluation Set-up'!$D$9, DATE($J19, N$12, 1) &gt;= 'Evaluation Set-up'!$E$9), "", "Before")</f>
        <v/>
      </c>
      <c r="O19" s="2" t="str">
        <f>IF(OR(DATE($J19, O$12, 1) &lt; 'Evaluation Set-up'!$D$9, DATE($J19, O$12, 1) &gt;= 'Evaluation Set-up'!$E$9), "", "Before")</f>
        <v/>
      </c>
      <c r="P19" s="2" t="str">
        <f>IF(OR(DATE($J19, P$12, 1) &lt; 'Evaluation Set-up'!$D$9, DATE($J19, P$12, 1) &gt;= 'Evaluation Set-up'!$E$9), "", "Before")</f>
        <v/>
      </c>
      <c r="Q19" s="2" t="str">
        <f>IF(OR(DATE($J19, Q$12, 1) &lt; 'Evaluation Set-up'!$D$9, DATE($J19, Q$12, 1) &gt;= 'Evaluation Set-up'!$E$9), "", "Before")</f>
        <v/>
      </c>
      <c r="R19" s="2" t="str">
        <f>IF(OR(DATE($J19, R$12, 1) &lt; 'Evaluation Set-up'!$D$9, DATE($J19, R$12, 1) &gt;= 'Evaluation Set-up'!$E$9), "", "Before")</f>
        <v/>
      </c>
      <c r="S19" s="2" t="str">
        <f>IF(OR(DATE($J19, S$12, 1) &lt; 'Evaluation Set-up'!$D$9, DATE($J19, S$12, 1) &gt;= 'Evaluation Set-up'!$E$9), "", "Before")</f>
        <v/>
      </c>
      <c r="T19" s="2" t="str">
        <f>IF(OR(DATE($J19, T$12, 1) &lt; 'Evaluation Set-up'!$D$9, DATE($J19, T$12, 1) &gt;= 'Evaluation Set-up'!$E$9), "", "Before")</f>
        <v/>
      </c>
      <c r="U19" s="2" t="str">
        <f>IF(OR(DATE($J19, U$12, 1) &lt; 'Evaluation Set-up'!$D$9, DATE($J19, U$12, 1) &gt;= 'Evaluation Set-up'!$E$9), "", "Before")</f>
        <v/>
      </c>
      <c r="V19" s="2" t="str">
        <f>IF(OR(DATE($J19, V$12, 1) &lt; 'Evaluation Set-up'!$D$9, DATE($J19, V$12, 1) &gt;= 'Evaluation Set-up'!$E$9), "", "Before")</f>
        <v/>
      </c>
      <c r="W19" s="132" t="str">
        <f>IF(OR(DATE($J19, W$12, 1) &lt; 'Evaluation Set-up'!$D$9, DATE($J19, W$12, 1) &gt;= 'Evaluation Set-up'!$E$9), "", "Before")</f>
        <v/>
      </c>
      <c r="Y19" s="362">
        <v>2012</v>
      </c>
      <c r="Z19" s="363">
        <f t="shared" si="0"/>
        <v>0</v>
      </c>
      <c r="AA19" s="362" t="str">
        <f>IF(OR(DATE($Y19, AA$12, 1) &lt; 'Evaluation Set-up'!$D$11, DATE($Y19, AA$12, 1) &gt;= 'Evaluation Set-up'!$E$11), "", "After")</f>
        <v/>
      </c>
      <c r="AB19" s="2" t="str">
        <f>IF(OR(DATE($Y19, AB$12, 1) &lt; 'Evaluation Set-up'!$D$11, DATE($Y19, AB$12, 1) &gt;= 'Evaluation Set-up'!$E$11), "", "After")</f>
        <v/>
      </c>
      <c r="AC19" s="2" t="str">
        <f>IF(OR(DATE($Y19, AC$12, 1) &lt; 'Evaluation Set-up'!$D$11, DATE($Y19, AC$12, 1) &gt;= 'Evaluation Set-up'!$E$11), "", "After")</f>
        <v/>
      </c>
      <c r="AD19" s="2" t="str">
        <f>IF(OR(DATE($Y19, AD$12, 1) &lt; 'Evaluation Set-up'!$D$11, DATE($Y19, AD$12, 1) &gt;= 'Evaluation Set-up'!$E$11), "", "After")</f>
        <v/>
      </c>
      <c r="AE19" s="2" t="str">
        <f>IF(OR(DATE($Y19, AE$12, 1) &lt; 'Evaluation Set-up'!$D$11, DATE($Y19, AE$12, 1) &gt;= 'Evaluation Set-up'!$E$11), "", "After")</f>
        <v/>
      </c>
      <c r="AF19" s="2" t="str">
        <f>IF(OR(DATE($Y19, AF$12, 1) &lt; 'Evaluation Set-up'!$D$11, DATE($Y19, AF$12, 1) &gt;= 'Evaluation Set-up'!$E$11), "", "After")</f>
        <v/>
      </c>
      <c r="AG19" s="2" t="str">
        <f>IF(OR(DATE($Y19, AG$12, 1) &lt; 'Evaluation Set-up'!$D$11, DATE($Y19, AG$12, 1) &gt;= 'Evaluation Set-up'!$E$11), "", "After")</f>
        <v/>
      </c>
      <c r="AH19" s="2" t="str">
        <f>IF(OR(DATE($Y19, AH$12, 1) &lt; 'Evaluation Set-up'!$D$11, DATE($Y19, AH$12, 1) &gt;= 'Evaluation Set-up'!$E$11), "", "After")</f>
        <v/>
      </c>
      <c r="AI19" s="2" t="str">
        <f>IF(OR(DATE($Y19, AI$12, 1) &lt; 'Evaluation Set-up'!$D$11, DATE($Y19, AI$12, 1) &gt;= 'Evaluation Set-up'!$E$11), "", "After")</f>
        <v/>
      </c>
      <c r="AJ19" s="2" t="str">
        <f>IF(OR(DATE($Y19, AJ$12, 1) &lt; 'Evaluation Set-up'!$D$11, DATE($Y19, AJ$12, 1) &gt;= 'Evaluation Set-up'!$E$11), "", "After")</f>
        <v/>
      </c>
      <c r="AK19" s="2" t="str">
        <f>IF(OR(DATE($Y19, AK$12, 1) &lt; 'Evaluation Set-up'!$D$11, DATE($Y19, AK$12, 1) &gt;= 'Evaluation Set-up'!$E$11), "", "After")</f>
        <v/>
      </c>
      <c r="AL19" s="132" t="str">
        <f>IF(OR(DATE($Y19, AL$12, 1) &lt; 'Evaluation Set-up'!$D$11, DATE($Y19, AL$12, 1) &gt;= 'Evaluation Set-up'!$E$11), "", "After")</f>
        <v/>
      </c>
    </row>
    <row r="20" spans="2:38" x14ac:dyDescent="0.35">
      <c r="B20" s="388">
        <v>2013</v>
      </c>
      <c r="C20" s="371">
        <f>COUNTIFS(Before!$Q:$Q,$B20, Before!$AT:$AT, "N")+COUNTIFS(After!$Q:$Q,$B20, After!$AT:$AT, "N")</f>
        <v>0</v>
      </c>
      <c r="D20" s="372">
        <f>COUNTIFS(Before!$Q:$Q,$B20, Before!$AT:$AT, "N", Before!$C:$C,"&gt;=1",Before!$C:$C,"&lt;=3") + COUNTIFS(After!$Q:$Q,$B20, After!$AT:$AT, "N", After!$C:$C,"&gt;=1",After!$C:$C,"&lt;=3")+
COUNTIFS(Before!$Q:$Q,$B20, Before!$AT:$AT, "N", Before!$C:$C,"&gt;=5",Before!$C:$C,"&lt;=6") + COUNTIFS(After!$Q:$Q,$B20, After!$AT:$AT, "N", After!$C:$C,"&gt;=5",After!$C:$C,"&lt;=6")+
COUNTIFS(Before!$Q:$Q,$B20, Before!$AT:$AT, "N", Before!$C:$C, 19) + COUNTIFS(After!$Q:$Q,$B20,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0" s="373">
        <f>COUNTIFS(Before!$Q:$Q,$B20, Before!$AT:$AT, "N", Before!$G:$G, "K") + COUNTIFS(After!$Q:$Q,$B20, After!$AT:$AT, "N", After!$G:$G, "K") +
COUNTIFS(Before!$Q:$Q,$B20, Before!$AT:$AT, "N", Before!$G:$G, "A") + COUNTIFS(After!$Q:$Q,$B20, After!$AT:$AT, "N", After!$G:$G, "A") +
COUNTIFS(Before!$Q:$Q,$B20, Before!$AT:$AT, "N", Before!$G:$G, "B") + COUNTIFS(After!$Q:$Q,$B20, After!$AT:$AT, "N", After!$G:$G, "B") +
COUNTIFS(Before!$Q:$Q,$B20, Before!$AT:$AT, "N", Before!$G:$G, "C") + COUNTIFS(After!$Q:$Q,$B20, After!$AT:$AT, "N", After!$G:$G, "C")</f>
        <v>0</v>
      </c>
      <c r="F20" s="391">
        <f>HLOOKUP('For NCDOT Staff - Tracking info'!$B20, 'Evaluation Set-up'!$O$16:$AM$42, 27, 0)</f>
        <v>4100</v>
      </c>
      <c r="J20" s="362">
        <v>2013</v>
      </c>
      <c r="K20" s="363">
        <f t="shared" si="1"/>
        <v>0</v>
      </c>
      <c r="L20" s="362" t="str">
        <f>IF(OR(DATE($J20, L$12, 1) &lt; 'Evaluation Set-up'!$D$9, DATE($J20, L$12, 1) &gt;= 'Evaluation Set-up'!$E$9), "", "Before")</f>
        <v/>
      </c>
      <c r="M20" s="2" t="str">
        <f>IF(OR(DATE($J20, M$12, 1) &lt; 'Evaluation Set-up'!$D$9, DATE($J20, M$12, 1) &gt;= 'Evaluation Set-up'!$E$9), "", "Before")</f>
        <v/>
      </c>
      <c r="N20" s="2" t="str">
        <f>IF(OR(DATE($J20, N$12, 1) &lt; 'Evaluation Set-up'!$D$9, DATE($J20, N$12, 1) &gt;= 'Evaluation Set-up'!$E$9), "", "Before")</f>
        <v/>
      </c>
      <c r="O20" s="2" t="str">
        <f>IF(OR(DATE($J20, O$12, 1) &lt; 'Evaluation Set-up'!$D$9, DATE($J20, O$12, 1) &gt;= 'Evaluation Set-up'!$E$9), "", "Before")</f>
        <v/>
      </c>
      <c r="P20" s="2" t="str">
        <f>IF(OR(DATE($J20, P$12, 1) &lt; 'Evaluation Set-up'!$D$9, DATE($J20, P$12, 1) &gt;= 'Evaluation Set-up'!$E$9), "", "Before")</f>
        <v/>
      </c>
      <c r="Q20" s="2" t="str">
        <f>IF(OR(DATE($J20, Q$12, 1) &lt; 'Evaluation Set-up'!$D$9, DATE($J20, Q$12, 1) &gt;= 'Evaluation Set-up'!$E$9), "", "Before")</f>
        <v/>
      </c>
      <c r="R20" s="2" t="str">
        <f>IF(OR(DATE($J20, R$12, 1) &lt; 'Evaluation Set-up'!$D$9, DATE($J20, R$12, 1) &gt;= 'Evaluation Set-up'!$E$9), "", "Before")</f>
        <v/>
      </c>
      <c r="S20" s="2" t="str">
        <f>IF(OR(DATE($J20, S$12, 1) &lt; 'Evaluation Set-up'!$D$9, DATE($J20, S$12, 1) &gt;= 'Evaluation Set-up'!$E$9), "", "Before")</f>
        <v/>
      </c>
      <c r="T20" s="2" t="str">
        <f>IF(OR(DATE($J20, T$12, 1) &lt; 'Evaluation Set-up'!$D$9, DATE($J20, T$12, 1) &gt;= 'Evaluation Set-up'!$E$9), "", "Before")</f>
        <v/>
      </c>
      <c r="U20" s="2" t="str">
        <f>IF(OR(DATE($J20, U$12, 1) &lt; 'Evaluation Set-up'!$D$9, DATE($J20, U$12, 1) &gt;= 'Evaluation Set-up'!$E$9), "", "Before")</f>
        <v/>
      </c>
      <c r="V20" s="2" t="str">
        <f>IF(OR(DATE($J20, V$12, 1) &lt; 'Evaluation Set-up'!$D$9, DATE($J20, V$12, 1) &gt;= 'Evaluation Set-up'!$E$9), "", "Before")</f>
        <v/>
      </c>
      <c r="W20" s="132" t="str">
        <f>IF(OR(DATE($J20, W$12, 1) &lt; 'Evaluation Set-up'!$D$9, DATE($J20, W$12, 1) &gt;= 'Evaluation Set-up'!$E$9), "", "Before")</f>
        <v/>
      </c>
      <c r="Y20" s="362">
        <v>2013</v>
      </c>
      <c r="Z20" s="363">
        <f t="shared" si="0"/>
        <v>0</v>
      </c>
      <c r="AA20" s="362" t="str">
        <f>IF(OR(DATE($Y20, AA$12, 1) &lt; 'Evaluation Set-up'!$D$11, DATE($Y20, AA$12, 1) &gt;= 'Evaluation Set-up'!$E$11), "", "After")</f>
        <v/>
      </c>
      <c r="AB20" s="2" t="str">
        <f>IF(OR(DATE($Y20, AB$12, 1) &lt; 'Evaluation Set-up'!$D$11, DATE($Y20, AB$12, 1) &gt;= 'Evaluation Set-up'!$E$11), "", "After")</f>
        <v/>
      </c>
      <c r="AC20" s="2" t="str">
        <f>IF(OR(DATE($Y20, AC$12, 1) &lt; 'Evaluation Set-up'!$D$11, DATE($Y20, AC$12, 1) &gt;= 'Evaluation Set-up'!$E$11), "", "After")</f>
        <v/>
      </c>
      <c r="AD20" s="2" t="str">
        <f>IF(OR(DATE($Y20, AD$12, 1) &lt; 'Evaluation Set-up'!$D$11, DATE($Y20, AD$12, 1) &gt;= 'Evaluation Set-up'!$E$11), "", "After")</f>
        <v/>
      </c>
      <c r="AE20" s="2" t="str">
        <f>IF(OR(DATE($Y20, AE$12, 1) &lt; 'Evaluation Set-up'!$D$11, DATE($Y20, AE$12, 1) &gt;= 'Evaluation Set-up'!$E$11), "", "After")</f>
        <v/>
      </c>
      <c r="AF20" s="2" t="str">
        <f>IF(OR(DATE($Y20, AF$12, 1) &lt; 'Evaluation Set-up'!$D$11, DATE($Y20, AF$12, 1) &gt;= 'Evaluation Set-up'!$E$11), "", "After")</f>
        <v/>
      </c>
      <c r="AG20" s="2" t="str">
        <f>IF(OR(DATE($Y20, AG$12, 1) &lt; 'Evaluation Set-up'!$D$11, DATE($Y20, AG$12, 1) &gt;= 'Evaluation Set-up'!$E$11), "", "After")</f>
        <v/>
      </c>
      <c r="AH20" s="2" t="str">
        <f>IF(OR(DATE($Y20, AH$12, 1) &lt; 'Evaluation Set-up'!$D$11, DATE($Y20, AH$12, 1) &gt;= 'Evaluation Set-up'!$E$11), "", "After")</f>
        <v/>
      </c>
      <c r="AI20" s="2" t="str">
        <f>IF(OR(DATE($Y20, AI$12, 1) &lt; 'Evaluation Set-up'!$D$11, DATE($Y20, AI$12, 1) &gt;= 'Evaluation Set-up'!$E$11), "", "After")</f>
        <v/>
      </c>
      <c r="AJ20" s="2" t="str">
        <f>IF(OR(DATE($Y20, AJ$12, 1) &lt; 'Evaluation Set-up'!$D$11, DATE($Y20, AJ$12, 1) &gt;= 'Evaluation Set-up'!$E$11), "", "After")</f>
        <v/>
      </c>
      <c r="AK20" s="2" t="str">
        <f>IF(OR(DATE($Y20, AK$12, 1) &lt; 'Evaluation Set-up'!$D$11, DATE($Y20, AK$12, 1) &gt;= 'Evaluation Set-up'!$E$11), "", "After")</f>
        <v/>
      </c>
      <c r="AL20" s="132" t="str">
        <f>IF(OR(DATE($Y20, AL$12, 1) &lt; 'Evaluation Set-up'!$D$11, DATE($Y20, AL$12, 1) &gt;= 'Evaluation Set-up'!$E$11), "", "After")</f>
        <v/>
      </c>
    </row>
    <row r="21" spans="2:38" x14ac:dyDescent="0.35">
      <c r="B21" s="388">
        <v>2014</v>
      </c>
      <c r="C21" s="371">
        <f>COUNTIFS(Before!$Q:$Q,$B21, Before!$AT:$AT, "N")+COUNTIFS(After!$Q:$Q,$B21, After!$AT:$AT, "N")</f>
        <v>0</v>
      </c>
      <c r="D21" s="372">
        <f>COUNTIFS(Before!$Q:$Q,$B21, Before!$AT:$AT, "N", Before!$C:$C,"&gt;=1",Before!$C:$C,"&lt;=3") + COUNTIFS(After!$Q:$Q,$B21, After!$AT:$AT, "N", After!$C:$C,"&gt;=1",After!$C:$C,"&lt;=3")+
COUNTIFS(Before!$Q:$Q,$B21, Before!$AT:$AT, "N", Before!$C:$C,"&gt;=5",Before!$C:$C,"&lt;=6") + COUNTIFS(After!$Q:$Q,$B21, After!$AT:$AT, "N", After!$C:$C,"&gt;=5",After!$C:$C,"&lt;=6")+
COUNTIFS(Before!$Q:$Q,$B21, Before!$AT:$AT, "N", Before!$C:$C, 19) + COUNTIFS(After!$Q:$Q,$B21,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1" s="373">
        <f>COUNTIFS(Before!$Q:$Q,$B21, Before!$AT:$AT, "N", Before!$G:$G, "K") + COUNTIFS(After!$Q:$Q,$B21, After!$AT:$AT, "N", After!$G:$G, "K") +
COUNTIFS(Before!$Q:$Q,$B21, Before!$AT:$AT, "N", Before!$G:$G, "A") + COUNTIFS(After!$Q:$Q,$B21, After!$AT:$AT, "N", After!$G:$G, "A") +
COUNTIFS(Before!$Q:$Q,$B21, Before!$AT:$AT, "N", Before!$G:$G, "B") + COUNTIFS(After!$Q:$Q,$B21, After!$AT:$AT, "N", After!$G:$G, "B") +
COUNTIFS(Before!$Q:$Q,$B21, Before!$AT:$AT, "N", Before!$G:$G, "C") + COUNTIFS(After!$Q:$Q,$B21, After!$AT:$AT, "N", After!$G:$G, "C")</f>
        <v>0</v>
      </c>
      <c r="F21" s="391">
        <f>HLOOKUP('For NCDOT Staff - Tracking info'!$B21, 'Evaluation Set-up'!$O$16:$AM$42, 27, 0)</f>
        <v>4600</v>
      </c>
      <c r="J21" s="362">
        <v>2014</v>
      </c>
      <c r="K21" s="363">
        <f t="shared" si="1"/>
        <v>0</v>
      </c>
      <c r="L21" s="362" t="str">
        <f>IF(OR(DATE($J21, L$12, 1) &lt; 'Evaluation Set-up'!$D$9, DATE($J21, L$12, 1) &gt;= 'Evaluation Set-up'!$E$9), "", "Before")</f>
        <v/>
      </c>
      <c r="M21" s="2" t="str">
        <f>IF(OR(DATE($J21, M$12, 1) &lt; 'Evaluation Set-up'!$D$9, DATE($J21, M$12, 1) &gt;= 'Evaluation Set-up'!$E$9), "", "Before")</f>
        <v/>
      </c>
      <c r="N21" s="2" t="str">
        <f>IF(OR(DATE($J21, N$12, 1) &lt; 'Evaluation Set-up'!$D$9, DATE($J21, N$12, 1) &gt;= 'Evaluation Set-up'!$E$9), "", "Before")</f>
        <v/>
      </c>
      <c r="O21" s="2" t="str">
        <f>IF(OR(DATE($J21, O$12, 1) &lt; 'Evaluation Set-up'!$D$9, DATE($J21, O$12, 1) &gt;= 'Evaluation Set-up'!$E$9), "", "Before")</f>
        <v/>
      </c>
      <c r="P21" s="2" t="str">
        <f>IF(OR(DATE($J21, P$12, 1) &lt; 'Evaluation Set-up'!$D$9, DATE($J21, P$12, 1) &gt;= 'Evaluation Set-up'!$E$9), "", "Before")</f>
        <v/>
      </c>
      <c r="Q21" s="2" t="str">
        <f>IF(OR(DATE($J21, Q$12, 1) &lt; 'Evaluation Set-up'!$D$9, DATE($J21, Q$12, 1) &gt;= 'Evaluation Set-up'!$E$9), "", "Before")</f>
        <v/>
      </c>
      <c r="R21" s="2" t="str">
        <f>IF(OR(DATE($J21, R$12, 1) &lt; 'Evaluation Set-up'!$D$9, DATE($J21, R$12, 1) &gt;= 'Evaluation Set-up'!$E$9), "", "Before")</f>
        <v/>
      </c>
      <c r="S21" s="2" t="str">
        <f>IF(OR(DATE($J21, S$12, 1) &lt; 'Evaluation Set-up'!$D$9, DATE($J21, S$12, 1) &gt;= 'Evaluation Set-up'!$E$9), "", "Before")</f>
        <v/>
      </c>
      <c r="T21" s="2" t="str">
        <f>IF(OR(DATE($J21, T$12, 1) &lt; 'Evaluation Set-up'!$D$9, DATE($J21, T$12, 1) &gt;= 'Evaluation Set-up'!$E$9), "", "Before")</f>
        <v/>
      </c>
      <c r="U21" s="2" t="str">
        <f>IF(OR(DATE($J21, U$12, 1) &lt; 'Evaluation Set-up'!$D$9, DATE($J21, U$12, 1) &gt;= 'Evaluation Set-up'!$E$9), "", "Before")</f>
        <v/>
      </c>
      <c r="V21" s="2" t="str">
        <f>IF(OR(DATE($J21, V$12, 1) &lt; 'Evaluation Set-up'!$D$9, DATE($J21, V$12, 1) &gt;= 'Evaluation Set-up'!$E$9), "", "Before")</f>
        <v/>
      </c>
      <c r="W21" s="132" t="str">
        <f>IF(OR(DATE($J21, W$12, 1) &lt; 'Evaluation Set-up'!$D$9, DATE($J21, W$12, 1) &gt;= 'Evaluation Set-up'!$E$9), "", "Before")</f>
        <v/>
      </c>
      <c r="Y21" s="362">
        <v>2014</v>
      </c>
      <c r="Z21" s="363">
        <f t="shared" si="0"/>
        <v>0</v>
      </c>
      <c r="AA21" s="362" t="str">
        <f>IF(OR(DATE($Y21, AA$12, 1) &lt; 'Evaluation Set-up'!$D$11, DATE($Y21, AA$12, 1) &gt;= 'Evaluation Set-up'!$E$11), "", "After")</f>
        <v/>
      </c>
      <c r="AB21" s="2" t="str">
        <f>IF(OR(DATE($Y21, AB$12, 1) &lt; 'Evaluation Set-up'!$D$11, DATE($Y21, AB$12, 1) &gt;= 'Evaluation Set-up'!$E$11), "", "After")</f>
        <v/>
      </c>
      <c r="AC21" s="2" t="str">
        <f>IF(OR(DATE($Y21, AC$12, 1) &lt; 'Evaluation Set-up'!$D$11, DATE($Y21, AC$12, 1) &gt;= 'Evaluation Set-up'!$E$11), "", "After")</f>
        <v/>
      </c>
      <c r="AD21" s="2" t="str">
        <f>IF(OR(DATE($Y21, AD$12, 1) &lt; 'Evaluation Set-up'!$D$11, DATE($Y21, AD$12, 1) &gt;= 'Evaluation Set-up'!$E$11), "", "After")</f>
        <v/>
      </c>
      <c r="AE21" s="2" t="str">
        <f>IF(OR(DATE($Y21, AE$12, 1) &lt; 'Evaluation Set-up'!$D$11, DATE($Y21, AE$12, 1) &gt;= 'Evaluation Set-up'!$E$11), "", "After")</f>
        <v/>
      </c>
      <c r="AF21" s="2" t="str">
        <f>IF(OR(DATE($Y21, AF$12, 1) &lt; 'Evaluation Set-up'!$D$11, DATE($Y21, AF$12, 1) &gt;= 'Evaluation Set-up'!$E$11), "", "After")</f>
        <v/>
      </c>
      <c r="AG21" s="2" t="str">
        <f>IF(OR(DATE($Y21, AG$12, 1) &lt; 'Evaluation Set-up'!$D$11, DATE($Y21, AG$12, 1) &gt;= 'Evaluation Set-up'!$E$11), "", "After")</f>
        <v/>
      </c>
      <c r="AH21" s="2" t="str">
        <f>IF(OR(DATE($Y21, AH$12, 1) &lt; 'Evaluation Set-up'!$D$11, DATE($Y21, AH$12, 1) &gt;= 'Evaluation Set-up'!$E$11), "", "After")</f>
        <v/>
      </c>
      <c r="AI21" s="2" t="str">
        <f>IF(OR(DATE($Y21, AI$12, 1) &lt; 'Evaluation Set-up'!$D$11, DATE($Y21, AI$12, 1) &gt;= 'Evaluation Set-up'!$E$11), "", "After")</f>
        <v/>
      </c>
      <c r="AJ21" s="2" t="str">
        <f>IF(OR(DATE($Y21, AJ$12, 1) &lt; 'Evaluation Set-up'!$D$11, DATE($Y21, AJ$12, 1) &gt;= 'Evaluation Set-up'!$E$11), "", "After")</f>
        <v/>
      </c>
      <c r="AK21" s="2" t="str">
        <f>IF(OR(DATE($Y21, AK$12, 1) &lt; 'Evaluation Set-up'!$D$11, DATE($Y21, AK$12, 1) &gt;= 'Evaluation Set-up'!$E$11), "", "After")</f>
        <v/>
      </c>
      <c r="AL21" s="132" t="str">
        <f>IF(OR(DATE($Y21, AL$12, 1) &lt; 'Evaluation Set-up'!$D$11, DATE($Y21, AL$12, 1) &gt;= 'Evaluation Set-up'!$E$11), "", "After")</f>
        <v/>
      </c>
    </row>
    <row r="22" spans="2:38" x14ac:dyDescent="0.35">
      <c r="B22" s="388">
        <v>2015</v>
      </c>
      <c r="C22" s="371">
        <f>COUNTIFS(Before!$Q:$Q,$B22, Before!$AT:$AT, "N")+COUNTIFS(After!$Q:$Q,$B22, After!$AT:$AT, "N")</f>
        <v>0</v>
      </c>
      <c r="D22" s="372">
        <f>COUNTIFS(Before!$Q:$Q,$B22, Before!$AT:$AT, "N", Before!$C:$C,"&gt;=1",Before!$C:$C,"&lt;=3") + COUNTIFS(After!$Q:$Q,$B22, After!$AT:$AT, "N", After!$C:$C,"&gt;=1",After!$C:$C,"&lt;=3")+
COUNTIFS(Before!$Q:$Q,$B22, Before!$AT:$AT, "N", Before!$C:$C,"&gt;=5",Before!$C:$C,"&lt;=6") + COUNTIFS(After!$Q:$Q,$B22, After!$AT:$AT, "N", After!$C:$C,"&gt;=5",After!$C:$C,"&lt;=6")+
COUNTIFS(Before!$Q:$Q,$B22, Before!$AT:$AT, "N", Before!$C:$C, 19) + COUNTIFS(After!$Q:$Q,$B22,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2" s="373">
        <f>COUNTIFS(Before!$Q:$Q,$B22, Before!$AT:$AT, "N", Before!$G:$G, "K") + COUNTIFS(After!$Q:$Q,$B22, After!$AT:$AT, "N", After!$G:$G, "K") +
COUNTIFS(Before!$Q:$Q,$B22, Before!$AT:$AT, "N", Before!$G:$G, "A") + COUNTIFS(After!$Q:$Q,$B22, After!$AT:$AT, "N", After!$G:$G, "A") +
COUNTIFS(Before!$Q:$Q,$B22, Before!$AT:$AT, "N", Before!$G:$G, "B") + COUNTIFS(After!$Q:$Q,$B22, After!$AT:$AT, "N", After!$G:$G, "B") +
COUNTIFS(Before!$Q:$Q,$B22, Before!$AT:$AT, "N", Before!$G:$G, "C") + COUNTIFS(After!$Q:$Q,$B22, After!$AT:$AT, "N", After!$G:$G, "C")</f>
        <v>0</v>
      </c>
      <c r="F22" s="391">
        <f>HLOOKUP('For NCDOT Staff - Tracking info'!$B22, 'Evaluation Set-up'!$O$16:$AM$42, 27, 0)</f>
        <v>5100</v>
      </c>
      <c r="J22" s="362">
        <v>2015</v>
      </c>
      <c r="K22" s="363">
        <f t="shared" si="1"/>
        <v>7</v>
      </c>
      <c r="L22" s="362" t="str">
        <f>IF(OR(DATE($J22, L$12, 1) &lt; 'Evaluation Set-up'!$D$9, DATE($J22, L$12, 1) &gt;= 'Evaluation Set-up'!$E$9), "", "Before")</f>
        <v/>
      </c>
      <c r="M22" s="2" t="str">
        <f>IF(OR(DATE($J22, M$12, 1) &lt; 'Evaluation Set-up'!$D$9, DATE($J22, M$12, 1) &gt;= 'Evaluation Set-up'!$E$9), "", "Before")</f>
        <v/>
      </c>
      <c r="N22" s="2" t="str">
        <f>IF(OR(DATE($J22, N$12, 1) &lt; 'Evaluation Set-up'!$D$9, DATE($J22, N$12, 1) &gt;= 'Evaluation Set-up'!$E$9), "", "Before")</f>
        <v/>
      </c>
      <c r="O22" s="2" t="str">
        <f>IF(OR(DATE($J22, O$12, 1) &lt; 'Evaluation Set-up'!$D$9, DATE($J22, O$12, 1) &gt;= 'Evaluation Set-up'!$E$9), "", "Before")</f>
        <v/>
      </c>
      <c r="P22" s="2" t="str">
        <f>IF(OR(DATE($J22, P$12, 1) &lt; 'Evaluation Set-up'!$D$9, DATE($J22, P$12, 1) &gt;= 'Evaluation Set-up'!$E$9), "", "Before")</f>
        <v/>
      </c>
      <c r="Q22" s="2" t="str">
        <f>IF(OR(DATE($J22, Q$12, 1) &lt; 'Evaluation Set-up'!$D$9, DATE($J22, Q$12, 1) &gt;= 'Evaluation Set-up'!$E$9), "", "Before")</f>
        <v>Before</v>
      </c>
      <c r="R22" s="2" t="str">
        <f>IF(OR(DATE($J22, R$12, 1) &lt; 'Evaluation Set-up'!$D$9, DATE($J22, R$12, 1) &gt;= 'Evaluation Set-up'!$E$9), "", "Before")</f>
        <v>Before</v>
      </c>
      <c r="S22" s="2" t="str">
        <f>IF(OR(DATE($J22, S$12, 1) &lt; 'Evaluation Set-up'!$D$9, DATE($J22, S$12, 1) &gt;= 'Evaluation Set-up'!$E$9), "", "Before")</f>
        <v>Before</v>
      </c>
      <c r="T22" s="2" t="str">
        <f>IF(OR(DATE($J22, T$12, 1) &lt; 'Evaluation Set-up'!$D$9, DATE($J22, T$12, 1) &gt;= 'Evaluation Set-up'!$E$9), "", "Before")</f>
        <v>Before</v>
      </c>
      <c r="U22" s="2" t="str">
        <f>IF(OR(DATE($J22, U$12, 1) &lt; 'Evaluation Set-up'!$D$9, DATE($J22, U$12, 1) &gt;= 'Evaluation Set-up'!$E$9), "", "Before")</f>
        <v>Before</v>
      </c>
      <c r="V22" s="2" t="str">
        <f>IF(OR(DATE($J22, V$12, 1) &lt; 'Evaluation Set-up'!$D$9, DATE($J22, V$12, 1) &gt;= 'Evaluation Set-up'!$E$9), "", "Before")</f>
        <v>Before</v>
      </c>
      <c r="W22" s="132" t="str">
        <f>IF(OR(DATE($J22, W$12, 1) &lt; 'Evaluation Set-up'!$D$9, DATE($J22, W$12, 1) &gt;= 'Evaluation Set-up'!$E$9), "", "Before")</f>
        <v>Before</v>
      </c>
      <c r="Y22" s="362">
        <v>2015</v>
      </c>
      <c r="Z22" s="363">
        <f t="shared" si="0"/>
        <v>0</v>
      </c>
      <c r="AA22" s="362" t="str">
        <f>IF(OR(DATE($Y22, AA$12, 1) &lt; 'Evaluation Set-up'!$D$11, DATE($Y22, AA$12, 1) &gt;= 'Evaluation Set-up'!$E$11), "", "After")</f>
        <v/>
      </c>
      <c r="AB22" s="2" t="str">
        <f>IF(OR(DATE($Y22, AB$12, 1) &lt; 'Evaluation Set-up'!$D$11, DATE($Y22, AB$12, 1) &gt;= 'Evaluation Set-up'!$E$11), "", "After")</f>
        <v/>
      </c>
      <c r="AC22" s="2" t="str">
        <f>IF(OR(DATE($Y22, AC$12, 1) &lt; 'Evaluation Set-up'!$D$11, DATE($Y22, AC$12, 1) &gt;= 'Evaluation Set-up'!$E$11), "", "After")</f>
        <v/>
      </c>
      <c r="AD22" s="2" t="str">
        <f>IF(OR(DATE($Y22, AD$12, 1) &lt; 'Evaluation Set-up'!$D$11, DATE($Y22, AD$12, 1) &gt;= 'Evaluation Set-up'!$E$11), "", "After")</f>
        <v/>
      </c>
      <c r="AE22" s="2" t="str">
        <f>IF(OR(DATE($Y22, AE$12, 1) &lt; 'Evaluation Set-up'!$D$11, DATE($Y22, AE$12, 1) &gt;= 'Evaluation Set-up'!$E$11), "", "After")</f>
        <v/>
      </c>
      <c r="AF22" s="2" t="str">
        <f>IF(OR(DATE($Y22, AF$12, 1) &lt; 'Evaluation Set-up'!$D$11, DATE($Y22, AF$12, 1) &gt;= 'Evaluation Set-up'!$E$11), "", "After")</f>
        <v/>
      </c>
      <c r="AG22" s="2" t="str">
        <f>IF(OR(DATE($Y22, AG$12, 1) &lt; 'Evaluation Set-up'!$D$11, DATE($Y22, AG$12, 1) &gt;= 'Evaluation Set-up'!$E$11), "", "After")</f>
        <v/>
      </c>
      <c r="AH22" s="2" t="str">
        <f>IF(OR(DATE($Y22, AH$12, 1) &lt; 'Evaluation Set-up'!$D$11, DATE($Y22, AH$12, 1) &gt;= 'Evaluation Set-up'!$E$11), "", "After")</f>
        <v/>
      </c>
      <c r="AI22" s="2" t="str">
        <f>IF(OR(DATE($Y22, AI$12, 1) &lt; 'Evaluation Set-up'!$D$11, DATE($Y22, AI$12, 1) &gt;= 'Evaluation Set-up'!$E$11), "", "After")</f>
        <v/>
      </c>
      <c r="AJ22" s="2" t="str">
        <f>IF(OR(DATE($Y22, AJ$12, 1) &lt; 'Evaluation Set-up'!$D$11, DATE($Y22, AJ$12, 1) &gt;= 'Evaluation Set-up'!$E$11), "", "After")</f>
        <v/>
      </c>
      <c r="AK22" s="2" t="str">
        <f>IF(OR(DATE($Y22, AK$12, 1) &lt; 'Evaluation Set-up'!$D$11, DATE($Y22, AK$12, 1) &gt;= 'Evaluation Set-up'!$E$11), "", "After")</f>
        <v/>
      </c>
      <c r="AL22" s="132" t="str">
        <f>IF(OR(DATE($Y22, AL$12, 1) &lt; 'Evaluation Set-up'!$D$11, DATE($Y22, AL$12, 1) &gt;= 'Evaluation Set-up'!$E$11), "", "After")</f>
        <v/>
      </c>
    </row>
    <row r="23" spans="2:38" x14ac:dyDescent="0.35">
      <c r="B23" s="388">
        <v>2016</v>
      </c>
      <c r="C23" s="371">
        <f>COUNTIFS(Before!$Q:$Q,$B23, Before!$AT:$AT, "N")+COUNTIFS(After!$Q:$Q,$B23, After!$AT:$AT, "N")</f>
        <v>0</v>
      </c>
      <c r="D23" s="372">
        <f>COUNTIFS(Before!$Q:$Q,$B23, Before!$AT:$AT, "N", Before!$C:$C,"&gt;=1",Before!$C:$C,"&lt;=3") + COUNTIFS(After!$Q:$Q,$B23, After!$AT:$AT, "N", After!$C:$C,"&gt;=1",After!$C:$C,"&lt;=3")+
COUNTIFS(Before!$Q:$Q,$B23, Before!$AT:$AT, "N", Before!$C:$C,"&gt;=5",Before!$C:$C,"&lt;=6") + COUNTIFS(After!$Q:$Q,$B23, After!$AT:$AT, "N", After!$C:$C,"&gt;=5",After!$C:$C,"&lt;=6")+
COUNTIFS(Before!$Q:$Q,$B23, Before!$AT:$AT, "N", Before!$C:$C, 19) + COUNTIFS(After!$Q:$Q,$B23,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3" s="373">
        <f>COUNTIFS(Before!$Q:$Q,$B23, Before!$AT:$AT, "N", Before!$G:$G, "K") + COUNTIFS(After!$Q:$Q,$B23, After!$AT:$AT, "N", After!$G:$G, "K") +
COUNTIFS(Before!$Q:$Q,$B23, Before!$AT:$AT, "N", Before!$G:$G, "A") + COUNTIFS(After!$Q:$Q,$B23, After!$AT:$AT, "N", After!$G:$G, "A") +
COUNTIFS(Before!$Q:$Q,$B23, Before!$AT:$AT, "N", Before!$G:$G, "B") + COUNTIFS(After!$Q:$Q,$B23, After!$AT:$AT, "N", After!$G:$G, "B") +
COUNTIFS(Before!$Q:$Q,$B23, Before!$AT:$AT, "N", Before!$G:$G, "C") + COUNTIFS(After!$Q:$Q,$B23, After!$AT:$AT, "N", After!$G:$G, "C")</f>
        <v>0</v>
      </c>
      <c r="F23" s="391">
        <f>HLOOKUP('For NCDOT Staff - Tracking info'!$B23, 'Evaluation Set-up'!$O$16:$AM$42, 27, 0)</f>
        <v>5600</v>
      </c>
      <c r="J23" s="362">
        <v>2016</v>
      </c>
      <c r="K23" s="363">
        <f t="shared" si="1"/>
        <v>12</v>
      </c>
      <c r="L23" s="362" t="str">
        <f>IF(OR(DATE($J23, L$12, 1) &lt; 'Evaluation Set-up'!$D$9, DATE($J23, L$12, 1) &gt;= 'Evaluation Set-up'!$E$9), "", "Before")</f>
        <v>Before</v>
      </c>
      <c r="M23" s="2" t="str">
        <f>IF(OR(DATE($J23, M$12, 1) &lt; 'Evaluation Set-up'!$D$9, DATE($J23, M$12, 1) &gt;= 'Evaluation Set-up'!$E$9), "", "Before")</f>
        <v>Before</v>
      </c>
      <c r="N23" s="2" t="str">
        <f>IF(OR(DATE($J23, N$12, 1) &lt; 'Evaluation Set-up'!$D$9, DATE($J23, N$12, 1) &gt;= 'Evaluation Set-up'!$E$9), "", "Before")</f>
        <v>Before</v>
      </c>
      <c r="O23" s="2" t="str">
        <f>IF(OR(DATE($J23, O$12, 1) &lt; 'Evaluation Set-up'!$D$9, DATE($J23, O$12, 1) &gt;= 'Evaluation Set-up'!$E$9), "", "Before")</f>
        <v>Before</v>
      </c>
      <c r="P23" s="2" t="str">
        <f>IF(OR(DATE($J23, P$12, 1) &lt; 'Evaluation Set-up'!$D$9, DATE($J23, P$12, 1) &gt;= 'Evaluation Set-up'!$E$9), "", "Before")</f>
        <v>Before</v>
      </c>
      <c r="Q23" s="2" t="str">
        <f>IF(OR(DATE($J23, Q$12, 1) &lt; 'Evaluation Set-up'!$D$9, DATE($J23, Q$12, 1) &gt;= 'Evaluation Set-up'!$E$9), "", "Before")</f>
        <v>Before</v>
      </c>
      <c r="R23" s="2" t="str">
        <f>IF(OR(DATE($J23, R$12, 1) &lt; 'Evaluation Set-up'!$D$9, DATE($J23, R$12, 1) &gt;= 'Evaluation Set-up'!$E$9), "", "Before")</f>
        <v>Before</v>
      </c>
      <c r="S23" s="2" t="str">
        <f>IF(OR(DATE($J23, S$12, 1) &lt; 'Evaluation Set-up'!$D$9, DATE($J23, S$12, 1) &gt;= 'Evaluation Set-up'!$E$9), "", "Before")</f>
        <v>Before</v>
      </c>
      <c r="T23" s="2" t="str">
        <f>IF(OR(DATE($J23, T$12, 1) &lt; 'Evaluation Set-up'!$D$9, DATE($J23, T$12, 1) &gt;= 'Evaluation Set-up'!$E$9), "", "Before")</f>
        <v>Before</v>
      </c>
      <c r="U23" s="2" t="str">
        <f>IF(OR(DATE($J23, U$12, 1) &lt; 'Evaluation Set-up'!$D$9, DATE($J23, U$12, 1) &gt;= 'Evaluation Set-up'!$E$9), "", "Before")</f>
        <v>Before</v>
      </c>
      <c r="V23" s="2" t="str">
        <f>IF(OR(DATE($J23, V$12, 1) &lt; 'Evaluation Set-up'!$D$9, DATE($J23, V$12, 1) &gt;= 'Evaluation Set-up'!$E$9), "", "Before")</f>
        <v>Before</v>
      </c>
      <c r="W23" s="132" t="str">
        <f>IF(OR(DATE($J23, W$12, 1) &lt; 'Evaluation Set-up'!$D$9, DATE($J23, W$12, 1) &gt;= 'Evaluation Set-up'!$E$9), "", "Before")</f>
        <v>Before</v>
      </c>
      <c r="Y23" s="362">
        <v>2016</v>
      </c>
      <c r="Z23" s="363">
        <f t="shared" si="0"/>
        <v>0</v>
      </c>
      <c r="AA23" s="362" t="str">
        <f>IF(OR(DATE($Y23, AA$12, 1) &lt; 'Evaluation Set-up'!$D$11, DATE($Y23, AA$12, 1) &gt;= 'Evaluation Set-up'!$E$11), "", "After")</f>
        <v/>
      </c>
      <c r="AB23" s="2" t="str">
        <f>IF(OR(DATE($Y23, AB$12, 1) &lt; 'Evaluation Set-up'!$D$11, DATE($Y23, AB$12, 1) &gt;= 'Evaluation Set-up'!$E$11), "", "After")</f>
        <v/>
      </c>
      <c r="AC23" s="2" t="str">
        <f>IF(OR(DATE($Y23, AC$12, 1) &lt; 'Evaluation Set-up'!$D$11, DATE($Y23, AC$12, 1) &gt;= 'Evaluation Set-up'!$E$11), "", "After")</f>
        <v/>
      </c>
      <c r="AD23" s="2" t="str">
        <f>IF(OR(DATE($Y23, AD$12, 1) &lt; 'Evaluation Set-up'!$D$11, DATE($Y23, AD$12, 1) &gt;= 'Evaluation Set-up'!$E$11), "", "After")</f>
        <v/>
      </c>
      <c r="AE23" s="2" t="str">
        <f>IF(OR(DATE($Y23, AE$12, 1) &lt; 'Evaluation Set-up'!$D$11, DATE($Y23, AE$12, 1) &gt;= 'Evaluation Set-up'!$E$11), "", "After")</f>
        <v/>
      </c>
      <c r="AF23" s="2" t="str">
        <f>IF(OR(DATE($Y23, AF$12, 1) &lt; 'Evaluation Set-up'!$D$11, DATE($Y23, AF$12, 1) &gt;= 'Evaluation Set-up'!$E$11), "", "After")</f>
        <v/>
      </c>
      <c r="AG23" s="2" t="str">
        <f>IF(OR(DATE($Y23, AG$12, 1) &lt; 'Evaluation Set-up'!$D$11, DATE($Y23, AG$12, 1) &gt;= 'Evaluation Set-up'!$E$11), "", "After")</f>
        <v/>
      </c>
      <c r="AH23" s="2" t="str">
        <f>IF(OR(DATE($Y23, AH$12, 1) &lt; 'Evaluation Set-up'!$D$11, DATE($Y23, AH$12, 1) &gt;= 'Evaluation Set-up'!$E$11), "", "After")</f>
        <v/>
      </c>
      <c r="AI23" s="2" t="str">
        <f>IF(OR(DATE($Y23, AI$12, 1) &lt; 'Evaluation Set-up'!$D$11, DATE($Y23, AI$12, 1) &gt;= 'Evaluation Set-up'!$E$11), "", "After")</f>
        <v/>
      </c>
      <c r="AJ23" s="2" t="str">
        <f>IF(OR(DATE($Y23, AJ$12, 1) &lt; 'Evaluation Set-up'!$D$11, DATE($Y23, AJ$12, 1) &gt;= 'Evaluation Set-up'!$E$11), "", "After")</f>
        <v/>
      </c>
      <c r="AK23" s="2" t="str">
        <f>IF(OR(DATE($Y23, AK$12, 1) &lt; 'Evaluation Set-up'!$D$11, DATE($Y23, AK$12, 1) &gt;= 'Evaluation Set-up'!$E$11), "", "After")</f>
        <v/>
      </c>
      <c r="AL23" s="132" t="str">
        <f>IF(OR(DATE($Y23, AL$12, 1) &lt; 'Evaluation Set-up'!$D$11, DATE($Y23, AL$12, 1) &gt;= 'Evaluation Set-up'!$E$11), "", "After")</f>
        <v/>
      </c>
    </row>
    <row r="24" spans="2:38" x14ac:dyDescent="0.35">
      <c r="B24" s="388">
        <v>2017</v>
      </c>
      <c r="C24" s="371">
        <f>COUNTIFS(Before!$Q:$Q,$B24, Before!$AT:$AT, "N")+COUNTIFS(After!$Q:$Q,$B24, After!$AT:$AT, "N")</f>
        <v>0</v>
      </c>
      <c r="D24" s="372">
        <f>COUNTIFS(Before!$Q:$Q,$B24, Before!$AT:$AT, "N", Before!$C:$C,"&gt;=1",Before!$C:$C,"&lt;=3") + COUNTIFS(After!$Q:$Q,$B24, After!$AT:$AT, "N", After!$C:$C,"&gt;=1",After!$C:$C,"&lt;=3")+
COUNTIFS(Before!$Q:$Q,$B24, Before!$AT:$AT, "N", Before!$C:$C,"&gt;=5",Before!$C:$C,"&lt;=6") + COUNTIFS(After!$Q:$Q,$B24, After!$AT:$AT, "N", After!$C:$C,"&gt;=5",After!$C:$C,"&lt;=6")+
COUNTIFS(Before!$Q:$Q,$B24, Before!$AT:$AT, "N", Before!$C:$C, 19) + COUNTIFS(After!$Q:$Q,$B24,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4" s="373">
        <f>COUNTIFS(Before!$Q:$Q,$B24, Before!$AT:$AT, "N", Before!$G:$G, "K") + COUNTIFS(After!$Q:$Q,$B24, After!$AT:$AT, "N", After!$G:$G, "K") +
COUNTIFS(Before!$Q:$Q,$B24, Before!$AT:$AT, "N", Before!$G:$G, "A") + COUNTIFS(After!$Q:$Q,$B24, After!$AT:$AT, "N", After!$G:$G, "A") +
COUNTIFS(Before!$Q:$Q,$B24, Before!$AT:$AT, "N", Before!$G:$G, "B") + COUNTIFS(After!$Q:$Q,$B24, After!$AT:$AT, "N", After!$G:$G, "B") +
COUNTIFS(Before!$Q:$Q,$B24, Before!$AT:$AT, "N", Before!$G:$G, "C") + COUNTIFS(After!$Q:$Q,$B24, After!$AT:$AT, "N", After!$G:$G, "C")</f>
        <v>0</v>
      </c>
      <c r="F24" s="391">
        <f>HLOOKUP('For NCDOT Staff - Tracking info'!$B24, 'Evaluation Set-up'!$O$16:$AM$42, 27, 0)</f>
        <v>6850</v>
      </c>
      <c r="J24" s="362">
        <v>2017</v>
      </c>
      <c r="K24" s="363">
        <f t="shared" si="1"/>
        <v>12</v>
      </c>
      <c r="L24" s="362" t="str">
        <f>IF(OR(DATE($J24, L$12, 1) &lt; 'Evaluation Set-up'!$D$9, DATE($J24, L$12, 1) &gt;= 'Evaluation Set-up'!$E$9), "", "Before")</f>
        <v>Before</v>
      </c>
      <c r="M24" s="2" t="str">
        <f>IF(OR(DATE($J24, M$12, 1) &lt; 'Evaluation Set-up'!$D$9, DATE($J24, M$12, 1) &gt;= 'Evaluation Set-up'!$E$9), "", "Before")</f>
        <v>Before</v>
      </c>
      <c r="N24" s="2" t="str">
        <f>IF(OR(DATE($J24, N$12, 1) &lt; 'Evaluation Set-up'!$D$9, DATE($J24, N$12, 1) &gt;= 'Evaluation Set-up'!$E$9), "", "Before")</f>
        <v>Before</v>
      </c>
      <c r="O24" s="2" t="str">
        <f>IF(OR(DATE($J24, O$12, 1) &lt; 'Evaluation Set-up'!$D$9, DATE($J24, O$12, 1) &gt;= 'Evaluation Set-up'!$E$9), "", "Before")</f>
        <v>Before</v>
      </c>
      <c r="P24" s="2" t="str">
        <f>IF(OR(DATE($J24, P$12, 1) &lt; 'Evaluation Set-up'!$D$9, DATE($J24, P$12, 1) &gt;= 'Evaluation Set-up'!$E$9), "", "Before")</f>
        <v>Before</v>
      </c>
      <c r="Q24" s="2" t="str">
        <f>IF(OR(DATE($J24, Q$12, 1) &lt; 'Evaluation Set-up'!$D$9, DATE($J24, Q$12, 1) &gt;= 'Evaluation Set-up'!$E$9), "", "Before")</f>
        <v>Before</v>
      </c>
      <c r="R24" s="2" t="str">
        <f>IF(OR(DATE($J24, R$12, 1) &lt; 'Evaluation Set-up'!$D$9, DATE($J24, R$12, 1) &gt;= 'Evaluation Set-up'!$E$9), "", "Before")</f>
        <v>Before</v>
      </c>
      <c r="S24" s="2" t="str">
        <f>IF(OR(DATE($J24, S$12, 1) &lt; 'Evaluation Set-up'!$D$9, DATE($J24, S$12, 1) &gt;= 'Evaluation Set-up'!$E$9), "", "Before")</f>
        <v>Before</v>
      </c>
      <c r="T24" s="2" t="str">
        <f>IF(OR(DATE($J24, T$12, 1) &lt; 'Evaluation Set-up'!$D$9, DATE($J24, T$12, 1) &gt;= 'Evaluation Set-up'!$E$9), "", "Before")</f>
        <v>Before</v>
      </c>
      <c r="U24" s="2" t="str">
        <f>IF(OR(DATE($J24, U$12, 1) &lt; 'Evaluation Set-up'!$D$9, DATE($J24, U$12, 1) &gt;= 'Evaluation Set-up'!$E$9), "", "Before")</f>
        <v>Before</v>
      </c>
      <c r="V24" s="2" t="str">
        <f>IF(OR(DATE($J24, V$12, 1) &lt; 'Evaluation Set-up'!$D$9, DATE($J24, V$12, 1) &gt;= 'Evaluation Set-up'!$E$9), "", "Before")</f>
        <v>Before</v>
      </c>
      <c r="W24" s="132" t="str">
        <f>IF(OR(DATE($J24, W$12, 1) &lt; 'Evaluation Set-up'!$D$9, DATE($J24, W$12, 1) &gt;= 'Evaluation Set-up'!$E$9), "", "Before")</f>
        <v>Before</v>
      </c>
      <c r="Y24" s="362">
        <v>2017</v>
      </c>
      <c r="Z24" s="363">
        <f t="shared" si="0"/>
        <v>0</v>
      </c>
      <c r="AA24" s="362" t="str">
        <f>IF(OR(DATE($Y24, AA$12, 1) &lt; 'Evaluation Set-up'!$D$11, DATE($Y24, AA$12, 1) &gt;= 'Evaluation Set-up'!$E$11), "", "After")</f>
        <v/>
      </c>
      <c r="AB24" s="2" t="str">
        <f>IF(OR(DATE($Y24, AB$12, 1) &lt; 'Evaluation Set-up'!$D$11, DATE($Y24, AB$12, 1) &gt;= 'Evaluation Set-up'!$E$11), "", "After")</f>
        <v/>
      </c>
      <c r="AC24" s="2" t="str">
        <f>IF(OR(DATE($Y24, AC$12, 1) &lt; 'Evaluation Set-up'!$D$11, DATE($Y24, AC$12, 1) &gt;= 'Evaluation Set-up'!$E$11), "", "After")</f>
        <v/>
      </c>
      <c r="AD24" s="2" t="str">
        <f>IF(OR(DATE($Y24, AD$12, 1) &lt; 'Evaluation Set-up'!$D$11, DATE($Y24, AD$12, 1) &gt;= 'Evaluation Set-up'!$E$11), "", "After")</f>
        <v/>
      </c>
      <c r="AE24" s="2" t="str">
        <f>IF(OR(DATE($Y24, AE$12, 1) &lt; 'Evaluation Set-up'!$D$11, DATE($Y24, AE$12, 1) &gt;= 'Evaluation Set-up'!$E$11), "", "After")</f>
        <v/>
      </c>
      <c r="AF24" s="2" t="str">
        <f>IF(OR(DATE($Y24, AF$12, 1) &lt; 'Evaluation Set-up'!$D$11, DATE($Y24, AF$12, 1) &gt;= 'Evaluation Set-up'!$E$11), "", "After")</f>
        <v/>
      </c>
      <c r="AG24" s="2" t="str">
        <f>IF(OR(DATE($Y24, AG$12, 1) &lt; 'Evaluation Set-up'!$D$11, DATE($Y24, AG$12, 1) &gt;= 'Evaluation Set-up'!$E$11), "", "After")</f>
        <v/>
      </c>
      <c r="AH24" s="2" t="str">
        <f>IF(OR(DATE($Y24, AH$12, 1) &lt; 'Evaluation Set-up'!$D$11, DATE($Y24, AH$12, 1) &gt;= 'Evaluation Set-up'!$E$11), "", "After")</f>
        <v/>
      </c>
      <c r="AI24" s="2" t="str">
        <f>IF(OR(DATE($Y24, AI$12, 1) &lt; 'Evaluation Set-up'!$D$11, DATE($Y24, AI$12, 1) &gt;= 'Evaluation Set-up'!$E$11), "", "After")</f>
        <v/>
      </c>
      <c r="AJ24" s="2" t="str">
        <f>IF(OR(DATE($Y24, AJ$12, 1) &lt; 'Evaluation Set-up'!$D$11, DATE($Y24, AJ$12, 1) &gt;= 'Evaluation Set-up'!$E$11), "", "After")</f>
        <v/>
      </c>
      <c r="AK24" s="2" t="str">
        <f>IF(OR(DATE($Y24, AK$12, 1) &lt; 'Evaluation Set-up'!$D$11, DATE($Y24, AK$12, 1) &gt;= 'Evaluation Set-up'!$E$11), "", "After")</f>
        <v/>
      </c>
      <c r="AL24" s="132" t="str">
        <f>IF(OR(DATE($Y24, AL$12, 1) &lt; 'Evaluation Set-up'!$D$11, DATE($Y24, AL$12, 1) &gt;= 'Evaluation Set-up'!$E$11), "", "After")</f>
        <v/>
      </c>
    </row>
    <row r="25" spans="2:38" x14ac:dyDescent="0.35">
      <c r="B25" s="388">
        <v>2018</v>
      </c>
      <c r="C25" s="371">
        <f>COUNTIFS(Before!$Q:$Q,$B25, Before!$AT:$AT, "N")+COUNTIFS(After!$Q:$Q,$B25, After!$AT:$AT, "N")</f>
        <v>0</v>
      </c>
      <c r="D25" s="372">
        <f>COUNTIFS(Before!$Q:$Q,$B25, Before!$AT:$AT, "N", Before!$C:$C,"&gt;=1",Before!$C:$C,"&lt;=3") + COUNTIFS(After!$Q:$Q,$B25, After!$AT:$AT, "N", After!$C:$C,"&gt;=1",After!$C:$C,"&lt;=3")+
COUNTIFS(Before!$Q:$Q,$B25, Before!$AT:$AT, "N", Before!$C:$C,"&gt;=5",Before!$C:$C,"&lt;=6") + COUNTIFS(After!$Q:$Q,$B25, After!$AT:$AT, "N", After!$C:$C,"&gt;=5",After!$C:$C,"&lt;=6")+
COUNTIFS(Before!$Q:$Q,$B25, Before!$AT:$AT, "N", Before!$C:$C, 19) + COUNTIFS(After!$Q:$Q,$B25,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5" s="373">
        <f>COUNTIFS(Before!$Q:$Q,$B25, Before!$AT:$AT, "N", Before!$G:$G, "K") + COUNTIFS(After!$Q:$Q,$B25, After!$AT:$AT, "N", After!$G:$G, "K") +
COUNTIFS(Before!$Q:$Q,$B25, Before!$AT:$AT, "N", Before!$G:$G, "A") + COUNTIFS(After!$Q:$Q,$B25, After!$AT:$AT, "N", After!$G:$G, "A") +
COUNTIFS(Before!$Q:$Q,$B25, Before!$AT:$AT, "N", Before!$G:$G, "B") + COUNTIFS(After!$Q:$Q,$B25, After!$AT:$AT, "N", After!$G:$G, "B") +
COUNTIFS(Before!$Q:$Q,$B25, Before!$AT:$AT, "N", Before!$G:$G, "C") + COUNTIFS(After!$Q:$Q,$B25, After!$AT:$AT, "N", After!$G:$G, "C")</f>
        <v>0</v>
      </c>
      <c r="F25" s="391">
        <f>HLOOKUP('For NCDOT Staff - Tracking info'!$B25, 'Evaluation Set-up'!$O$16:$AM$42, 27, 0)</f>
        <v>8100</v>
      </c>
      <c r="J25" s="362">
        <v>2018</v>
      </c>
      <c r="K25" s="363">
        <f t="shared" si="1"/>
        <v>12</v>
      </c>
      <c r="L25" s="362" t="str">
        <f>IF(OR(DATE($J25, L$12, 1) &lt; 'Evaluation Set-up'!$D$9, DATE($J25, L$12, 1) &gt;= 'Evaluation Set-up'!$E$9), "", "Before")</f>
        <v>Before</v>
      </c>
      <c r="M25" s="2" t="str">
        <f>IF(OR(DATE($J25, M$12, 1) &lt; 'Evaluation Set-up'!$D$9, DATE($J25, M$12, 1) &gt;= 'Evaluation Set-up'!$E$9), "", "Before")</f>
        <v>Before</v>
      </c>
      <c r="N25" s="2" t="str">
        <f>IF(OR(DATE($J25, N$12, 1) &lt; 'Evaluation Set-up'!$D$9, DATE($J25, N$12, 1) &gt;= 'Evaluation Set-up'!$E$9), "", "Before")</f>
        <v>Before</v>
      </c>
      <c r="O25" s="2" t="str">
        <f>IF(OR(DATE($J25, O$12, 1) &lt; 'Evaluation Set-up'!$D$9, DATE($J25, O$12, 1) &gt;= 'Evaluation Set-up'!$E$9), "", "Before")</f>
        <v>Before</v>
      </c>
      <c r="P25" s="2" t="str">
        <f>IF(OR(DATE($J25, P$12, 1) &lt; 'Evaluation Set-up'!$D$9, DATE($J25, P$12, 1) &gt;= 'Evaluation Set-up'!$E$9), "", "Before")</f>
        <v>Before</v>
      </c>
      <c r="Q25" s="2" t="str">
        <f>IF(OR(DATE($J25, Q$12, 1) &lt; 'Evaluation Set-up'!$D$9, DATE($J25, Q$12, 1) &gt;= 'Evaluation Set-up'!$E$9), "", "Before")</f>
        <v>Before</v>
      </c>
      <c r="R25" s="2" t="str">
        <f>IF(OR(DATE($J25, R$12, 1) &lt; 'Evaluation Set-up'!$D$9, DATE($J25, R$12, 1) &gt;= 'Evaluation Set-up'!$E$9), "", "Before")</f>
        <v>Before</v>
      </c>
      <c r="S25" s="2" t="str">
        <f>IF(OR(DATE($J25, S$12, 1) &lt; 'Evaluation Set-up'!$D$9, DATE($J25, S$12, 1) &gt;= 'Evaluation Set-up'!$E$9), "", "Before")</f>
        <v>Before</v>
      </c>
      <c r="T25" s="2" t="str">
        <f>IF(OR(DATE($J25, T$12, 1) &lt; 'Evaluation Set-up'!$D$9, DATE($J25, T$12, 1) &gt;= 'Evaluation Set-up'!$E$9), "", "Before")</f>
        <v>Before</v>
      </c>
      <c r="U25" s="2" t="str">
        <f>IF(OR(DATE($J25, U$12, 1) &lt; 'Evaluation Set-up'!$D$9, DATE($J25, U$12, 1) &gt;= 'Evaluation Set-up'!$E$9), "", "Before")</f>
        <v>Before</v>
      </c>
      <c r="V25" s="2" t="str">
        <f>IF(OR(DATE($J25, V$12, 1) &lt; 'Evaluation Set-up'!$D$9, DATE($J25, V$12, 1) &gt;= 'Evaluation Set-up'!$E$9), "", "Before")</f>
        <v>Before</v>
      </c>
      <c r="W25" s="132" t="str">
        <f>IF(OR(DATE($J25, W$12, 1) &lt; 'Evaluation Set-up'!$D$9, DATE($J25, W$12, 1) &gt;= 'Evaluation Set-up'!$E$9), "", "Before")</f>
        <v>Before</v>
      </c>
      <c r="Y25" s="362">
        <v>2018</v>
      </c>
      <c r="Z25" s="363">
        <f t="shared" si="0"/>
        <v>0</v>
      </c>
      <c r="AA25" s="362" t="str">
        <f>IF(OR(DATE($Y25, AA$12, 1) &lt; 'Evaluation Set-up'!$D$11, DATE($Y25, AA$12, 1) &gt;= 'Evaluation Set-up'!$E$11), "", "After")</f>
        <v/>
      </c>
      <c r="AB25" s="2" t="str">
        <f>IF(OR(DATE($Y25, AB$12, 1) &lt; 'Evaluation Set-up'!$D$11, DATE($Y25, AB$12, 1) &gt;= 'Evaluation Set-up'!$E$11), "", "After")</f>
        <v/>
      </c>
      <c r="AC25" s="2" t="str">
        <f>IF(OR(DATE($Y25, AC$12, 1) &lt; 'Evaluation Set-up'!$D$11, DATE($Y25, AC$12, 1) &gt;= 'Evaluation Set-up'!$E$11), "", "After")</f>
        <v/>
      </c>
      <c r="AD25" s="2" t="str">
        <f>IF(OR(DATE($Y25, AD$12, 1) &lt; 'Evaluation Set-up'!$D$11, DATE($Y25, AD$12, 1) &gt;= 'Evaluation Set-up'!$E$11), "", "After")</f>
        <v/>
      </c>
      <c r="AE25" s="2" t="str">
        <f>IF(OR(DATE($Y25, AE$12, 1) &lt; 'Evaluation Set-up'!$D$11, DATE($Y25, AE$12, 1) &gt;= 'Evaluation Set-up'!$E$11), "", "After")</f>
        <v/>
      </c>
      <c r="AF25" s="2" t="str">
        <f>IF(OR(DATE($Y25, AF$12, 1) &lt; 'Evaluation Set-up'!$D$11, DATE($Y25, AF$12, 1) &gt;= 'Evaluation Set-up'!$E$11), "", "After")</f>
        <v/>
      </c>
      <c r="AG25" s="2" t="str">
        <f>IF(OR(DATE($Y25, AG$12, 1) &lt; 'Evaluation Set-up'!$D$11, DATE($Y25, AG$12, 1) &gt;= 'Evaluation Set-up'!$E$11), "", "After")</f>
        <v/>
      </c>
      <c r="AH25" s="2" t="str">
        <f>IF(OR(DATE($Y25, AH$12, 1) &lt; 'Evaluation Set-up'!$D$11, DATE($Y25, AH$12, 1) &gt;= 'Evaluation Set-up'!$E$11), "", "After")</f>
        <v/>
      </c>
      <c r="AI25" s="2" t="str">
        <f>IF(OR(DATE($Y25, AI$12, 1) &lt; 'Evaluation Set-up'!$D$11, DATE($Y25, AI$12, 1) &gt;= 'Evaluation Set-up'!$E$11), "", "After")</f>
        <v/>
      </c>
      <c r="AJ25" s="2" t="str">
        <f>IF(OR(DATE($Y25, AJ$12, 1) &lt; 'Evaluation Set-up'!$D$11, DATE($Y25, AJ$12, 1) &gt;= 'Evaluation Set-up'!$E$11), "", "After")</f>
        <v/>
      </c>
      <c r="AK25" s="2" t="str">
        <f>IF(OR(DATE($Y25, AK$12, 1) &lt; 'Evaluation Set-up'!$D$11, DATE($Y25, AK$12, 1) &gt;= 'Evaluation Set-up'!$E$11), "", "After")</f>
        <v/>
      </c>
      <c r="AL25" s="132" t="str">
        <f>IF(OR(DATE($Y25, AL$12, 1) &lt; 'Evaluation Set-up'!$D$11, DATE($Y25, AL$12, 1) &gt;= 'Evaluation Set-up'!$E$11), "", "After")</f>
        <v/>
      </c>
    </row>
    <row r="26" spans="2:38" x14ac:dyDescent="0.35">
      <c r="B26" s="388">
        <v>2019</v>
      </c>
      <c r="C26" s="371">
        <f>COUNTIFS(Before!$Q:$Q,$B26, Before!$AT:$AT, "N")+COUNTIFS(After!$Q:$Q,$B26, After!$AT:$AT, "N")</f>
        <v>0</v>
      </c>
      <c r="D26" s="372">
        <f>COUNTIFS(Before!$Q:$Q,$B26, Before!$AT:$AT, "N", Before!$C:$C,"&gt;=1",Before!$C:$C,"&lt;=3") + COUNTIFS(After!$Q:$Q,$B26, After!$AT:$AT, "N", After!$C:$C,"&gt;=1",After!$C:$C,"&lt;=3")+
COUNTIFS(Before!$Q:$Q,$B26, Before!$AT:$AT, "N", Before!$C:$C,"&gt;=5",Before!$C:$C,"&lt;=6") + COUNTIFS(After!$Q:$Q,$B26, After!$AT:$AT, "N", After!$C:$C,"&gt;=5",After!$C:$C,"&lt;=6")+
COUNTIFS(Before!$Q:$Q,$B26, Before!$AT:$AT, "N", Before!$C:$C, 19) + COUNTIFS(After!$Q:$Q,$B26,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6" s="373">
        <f>COUNTIFS(Before!$Q:$Q,$B26, Before!$AT:$AT, "N", Before!$G:$G, "K") + COUNTIFS(After!$Q:$Q,$B26, After!$AT:$AT, "N", After!$G:$G, "K") +
COUNTIFS(Before!$Q:$Q,$B26, Before!$AT:$AT, "N", Before!$G:$G, "A") + COUNTIFS(After!$Q:$Q,$B26, After!$AT:$AT, "N", After!$G:$G, "A") +
COUNTIFS(Before!$Q:$Q,$B26, Before!$AT:$AT, "N", Before!$G:$G, "B") + COUNTIFS(After!$Q:$Q,$B26, After!$AT:$AT, "N", After!$G:$G, "B") +
COUNTIFS(Before!$Q:$Q,$B26, Before!$AT:$AT, "N", Before!$G:$G, "C") + COUNTIFS(After!$Q:$Q,$B26, After!$AT:$AT, "N", After!$G:$G, "C")</f>
        <v>0</v>
      </c>
      <c r="F26" s="391">
        <f>HLOOKUP('For NCDOT Staff - Tracking info'!$B26, 'Evaluation Set-up'!$O$16:$AM$42, 27, 0)</f>
        <v>8000</v>
      </c>
      <c r="J26" s="362">
        <v>2019</v>
      </c>
      <c r="K26" s="363">
        <f t="shared" si="1"/>
        <v>12</v>
      </c>
      <c r="L26" s="362" t="str">
        <f>IF(OR(DATE($J26, L$12, 1) &lt; 'Evaluation Set-up'!$D$9, DATE($J26, L$12, 1) &gt;= 'Evaluation Set-up'!$E$9), "", "Before")</f>
        <v>Before</v>
      </c>
      <c r="M26" s="2" t="str">
        <f>IF(OR(DATE($J26, M$12, 1) &lt; 'Evaluation Set-up'!$D$9, DATE($J26, M$12, 1) &gt;= 'Evaluation Set-up'!$E$9), "", "Before")</f>
        <v>Before</v>
      </c>
      <c r="N26" s="2" t="str">
        <f>IF(OR(DATE($J26, N$12, 1) &lt; 'Evaluation Set-up'!$D$9, DATE($J26, N$12, 1) &gt;= 'Evaluation Set-up'!$E$9), "", "Before")</f>
        <v>Before</v>
      </c>
      <c r="O26" s="2" t="str">
        <f>IF(OR(DATE($J26, O$12, 1) &lt; 'Evaluation Set-up'!$D$9, DATE($J26, O$12, 1) &gt;= 'Evaluation Set-up'!$E$9), "", "Before")</f>
        <v>Before</v>
      </c>
      <c r="P26" s="2" t="str">
        <f>IF(OR(DATE($J26, P$12, 1) &lt; 'Evaluation Set-up'!$D$9, DATE($J26, P$12, 1) &gt;= 'Evaluation Set-up'!$E$9), "", "Before")</f>
        <v>Before</v>
      </c>
      <c r="Q26" s="2" t="str">
        <f>IF(OR(DATE($J26, Q$12, 1) &lt; 'Evaluation Set-up'!$D$9, DATE($J26, Q$12, 1) &gt;= 'Evaluation Set-up'!$E$9), "", "Before")</f>
        <v>Before</v>
      </c>
      <c r="R26" s="2" t="str">
        <f>IF(OR(DATE($J26, R$12, 1) &lt; 'Evaluation Set-up'!$D$9, DATE($J26, R$12, 1) &gt;= 'Evaluation Set-up'!$E$9), "", "Before")</f>
        <v>Before</v>
      </c>
      <c r="S26" s="2" t="str">
        <f>IF(OR(DATE($J26, S$12, 1) &lt; 'Evaluation Set-up'!$D$9, DATE($J26, S$12, 1) &gt;= 'Evaluation Set-up'!$E$9), "", "Before")</f>
        <v>Before</v>
      </c>
      <c r="T26" s="2" t="str">
        <f>IF(OR(DATE($J26, T$12, 1) &lt; 'Evaluation Set-up'!$D$9, DATE($J26, T$12, 1) &gt;= 'Evaluation Set-up'!$E$9), "", "Before")</f>
        <v>Before</v>
      </c>
      <c r="U26" s="2" t="str">
        <f>IF(OR(DATE($J26, U$12, 1) &lt; 'Evaluation Set-up'!$D$9, DATE($J26, U$12, 1) &gt;= 'Evaluation Set-up'!$E$9), "", "Before")</f>
        <v>Before</v>
      </c>
      <c r="V26" s="2" t="str">
        <f>IF(OR(DATE($J26, V$12, 1) &lt; 'Evaluation Set-up'!$D$9, DATE($J26, V$12, 1) &gt;= 'Evaluation Set-up'!$E$9), "", "Before")</f>
        <v>Before</v>
      </c>
      <c r="W26" s="132" t="str">
        <f>IF(OR(DATE($J26, W$12, 1) &lt; 'Evaluation Set-up'!$D$9, DATE($J26, W$12, 1) &gt;= 'Evaluation Set-up'!$E$9), "", "Before")</f>
        <v>Before</v>
      </c>
      <c r="Y26" s="362">
        <v>2019</v>
      </c>
      <c r="Z26" s="363">
        <f t="shared" si="0"/>
        <v>0</v>
      </c>
      <c r="AA26" s="362" t="str">
        <f>IF(OR(DATE($Y26, AA$12, 1) &lt; 'Evaluation Set-up'!$D$11, DATE($Y26, AA$12, 1) &gt;= 'Evaluation Set-up'!$E$11), "", "After")</f>
        <v/>
      </c>
      <c r="AB26" s="2" t="str">
        <f>IF(OR(DATE($Y26, AB$12, 1) &lt; 'Evaluation Set-up'!$D$11, DATE($Y26, AB$12, 1) &gt;= 'Evaluation Set-up'!$E$11), "", "After")</f>
        <v/>
      </c>
      <c r="AC26" s="2" t="str">
        <f>IF(OR(DATE($Y26, AC$12, 1) &lt; 'Evaluation Set-up'!$D$11, DATE($Y26, AC$12, 1) &gt;= 'Evaluation Set-up'!$E$11), "", "After")</f>
        <v/>
      </c>
      <c r="AD26" s="2" t="str">
        <f>IF(OR(DATE($Y26, AD$12, 1) &lt; 'Evaluation Set-up'!$D$11, DATE($Y26, AD$12, 1) &gt;= 'Evaluation Set-up'!$E$11), "", "After")</f>
        <v/>
      </c>
      <c r="AE26" s="2" t="str">
        <f>IF(OR(DATE($Y26, AE$12, 1) &lt; 'Evaluation Set-up'!$D$11, DATE($Y26, AE$12, 1) &gt;= 'Evaluation Set-up'!$E$11), "", "After")</f>
        <v/>
      </c>
      <c r="AF26" s="2" t="str">
        <f>IF(OR(DATE($Y26, AF$12, 1) &lt; 'Evaluation Set-up'!$D$11, DATE($Y26, AF$12, 1) &gt;= 'Evaluation Set-up'!$E$11), "", "After")</f>
        <v/>
      </c>
      <c r="AG26" s="2" t="str">
        <f>IF(OR(DATE($Y26, AG$12, 1) &lt; 'Evaluation Set-up'!$D$11, DATE($Y26, AG$12, 1) &gt;= 'Evaluation Set-up'!$E$11), "", "After")</f>
        <v/>
      </c>
      <c r="AH26" s="2" t="str">
        <f>IF(OR(DATE($Y26, AH$12, 1) &lt; 'Evaluation Set-up'!$D$11, DATE($Y26, AH$12, 1) &gt;= 'Evaluation Set-up'!$E$11), "", "After")</f>
        <v/>
      </c>
      <c r="AI26" s="2" t="str">
        <f>IF(OR(DATE($Y26, AI$12, 1) &lt; 'Evaluation Set-up'!$D$11, DATE($Y26, AI$12, 1) &gt;= 'Evaluation Set-up'!$E$11), "", "After")</f>
        <v/>
      </c>
      <c r="AJ26" s="2" t="str">
        <f>IF(OR(DATE($Y26, AJ$12, 1) &lt; 'Evaluation Set-up'!$D$11, DATE($Y26, AJ$12, 1) &gt;= 'Evaluation Set-up'!$E$11), "", "After")</f>
        <v/>
      </c>
      <c r="AK26" s="2" t="str">
        <f>IF(OR(DATE($Y26, AK$12, 1) &lt; 'Evaluation Set-up'!$D$11, DATE($Y26, AK$12, 1) &gt;= 'Evaluation Set-up'!$E$11), "", "After")</f>
        <v/>
      </c>
      <c r="AL26" s="132" t="str">
        <f>IF(OR(DATE($Y26, AL$12, 1) &lt; 'Evaluation Set-up'!$D$11, DATE($Y26, AL$12, 1) &gt;= 'Evaluation Set-up'!$E$11), "", "After")</f>
        <v/>
      </c>
    </row>
    <row r="27" spans="2:38" x14ac:dyDescent="0.35">
      <c r="B27" s="388">
        <v>2020</v>
      </c>
      <c r="C27" s="371">
        <f>COUNTIFS(Before!$Q:$Q,$B27, Before!$AT:$AT, "N")+COUNTIFS(After!$Q:$Q,$B27, After!$AT:$AT, "N")</f>
        <v>0</v>
      </c>
      <c r="D27" s="372">
        <f>COUNTIFS(Before!$Q:$Q,$B27, Before!$AT:$AT, "N", Before!$C:$C,"&gt;=1",Before!$C:$C,"&lt;=3") + COUNTIFS(After!$Q:$Q,$B27, After!$AT:$AT, "N", After!$C:$C,"&gt;=1",After!$C:$C,"&lt;=3")+
COUNTIFS(Before!$Q:$Q,$B27, Before!$AT:$AT, "N", Before!$C:$C,"&gt;=5",Before!$C:$C,"&lt;=6") + COUNTIFS(After!$Q:$Q,$B27, After!$AT:$AT, "N", After!$C:$C,"&gt;=5",After!$C:$C,"&lt;=6")+
COUNTIFS(Before!$Q:$Q,$B27, Before!$AT:$AT, "N", Before!$C:$C, 19) + COUNTIFS(After!$Q:$Q,$B27,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7" s="373">
        <f>COUNTIFS(Before!$Q:$Q,$B27, Before!$AT:$AT, "N", Before!$G:$G, "K") + COUNTIFS(After!$Q:$Q,$B27, After!$AT:$AT, "N", After!$G:$G, "K") +
COUNTIFS(Before!$Q:$Q,$B27, Before!$AT:$AT, "N", Before!$G:$G, "A") + COUNTIFS(After!$Q:$Q,$B27, After!$AT:$AT, "N", After!$G:$G, "A") +
COUNTIFS(Before!$Q:$Q,$B27, Before!$AT:$AT, "N", Before!$G:$G, "B") + COUNTIFS(After!$Q:$Q,$B27, After!$AT:$AT, "N", After!$G:$G, "B") +
COUNTIFS(Before!$Q:$Q,$B27, Before!$AT:$AT, "N", Before!$G:$G, "C") + COUNTIFS(After!$Q:$Q,$B27, After!$AT:$AT, "N", After!$G:$G, "C")</f>
        <v>0</v>
      </c>
      <c r="F27" s="391">
        <f>HLOOKUP('For NCDOT Staff - Tracking info'!$B27, 'Evaluation Set-up'!$O$16:$AM$42, 27, 0)</f>
        <v>7500</v>
      </c>
      <c r="J27" s="362">
        <v>2020</v>
      </c>
      <c r="K27" s="363">
        <f t="shared" si="1"/>
        <v>4</v>
      </c>
      <c r="L27" s="362" t="str">
        <f>IF(OR(DATE($J27, L$12, 1) &lt; 'Evaluation Set-up'!$D$9, DATE($J27, L$12, 1) &gt;= 'Evaluation Set-up'!$E$9), "", "Before")</f>
        <v>Before</v>
      </c>
      <c r="M27" s="2" t="str">
        <f>IF(OR(DATE($J27, M$12, 1) &lt; 'Evaluation Set-up'!$D$9, DATE($J27, M$12, 1) &gt;= 'Evaluation Set-up'!$E$9), "", "Before")</f>
        <v>Before</v>
      </c>
      <c r="N27" s="2" t="str">
        <f>IF(OR(DATE($J27, N$12, 1) &lt; 'Evaluation Set-up'!$D$9, DATE($J27, N$12, 1) &gt;= 'Evaluation Set-up'!$E$9), "", "Before")</f>
        <v>Before</v>
      </c>
      <c r="O27" s="2" t="str">
        <f>IF(OR(DATE($J27, O$12, 1) &lt; 'Evaluation Set-up'!$D$9, DATE($J27, O$12, 1) &gt;= 'Evaluation Set-up'!$E$9), "", "Before")</f>
        <v>Before</v>
      </c>
      <c r="P27" s="2" t="str">
        <f>IF(OR(DATE($J27, P$12, 1) &lt; 'Evaluation Set-up'!$D$9, DATE($J27, P$12, 1) &gt;= 'Evaluation Set-up'!$E$9), "", "Before")</f>
        <v/>
      </c>
      <c r="Q27" s="2" t="str">
        <f>IF(OR(DATE($J27, Q$12, 1) &lt; 'Evaluation Set-up'!$D$9, DATE($J27, Q$12, 1) &gt;= 'Evaluation Set-up'!$E$9), "", "Before")</f>
        <v/>
      </c>
      <c r="R27" s="2" t="str">
        <f>IF(OR(DATE($J27, R$12, 1) &lt; 'Evaluation Set-up'!$D$9, DATE($J27, R$12, 1) &gt;= 'Evaluation Set-up'!$E$9), "", "Before")</f>
        <v/>
      </c>
      <c r="S27" s="2" t="str">
        <f>IF(OR(DATE($J27, S$12, 1) &lt; 'Evaluation Set-up'!$D$9, DATE($J27, S$12, 1) &gt;= 'Evaluation Set-up'!$E$9), "", "Before")</f>
        <v/>
      </c>
      <c r="T27" s="2" t="str">
        <f>IF(OR(DATE($J27, T$12, 1) &lt; 'Evaluation Set-up'!$D$9, DATE($J27, T$12, 1) &gt;= 'Evaluation Set-up'!$E$9), "", "Before")</f>
        <v/>
      </c>
      <c r="U27" s="2" t="str">
        <f>IF(OR(DATE($J27, U$12, 1) &lt; 'Evaluation Set-up'!$D$9, DATE($J27, U$12, 1) &gt;= 'Evaluation Set-up'!$E$9), "", "Before")</f>
        <v/>
      </c>
      <c r="V27" s="2" t="str">
        <f>IF(OR(DATE($J27, V$12, 1) &lt; 'Evaluation Set-up'!$D$9, DATE($J27, V$12, 1) &gt;= 'Evaluation Set-up'!$E$9), "", "Before")</f>
        <v/>
      </c>
      <c r="W27" s="132" t="str">
        <f>IF(OR(DATE($J27, W$12, 1) &lt; 'Evaluation Set-up'!$D$9, DATE($J27, W$12, 1) &gt;= 'Evaluation Set-up'!$E$9), "", "Before")</f>
        <v/>
      </c>
      <c r="Y27" s="362">
        <v>2020</v>
      </c>
      <c r="Z27" s="363">
        <f t="shared" si="0"/>
        <v>0</v>
      </c>
      <c r="AA27" s="362" t="str">
        <f>IF(OR(DATE($Y27, AA$12, 1) &lt; 'Evaluation Set-up'!$D$11, DATE($Y27, AA$12, 1) &gt;= 'Evaluation Set-up'!$E$11), "", "After")</f>
        <v/>
      </c>
      <c r="AB27" s="2" t="str">
        <f>IF(OR(DATE($Y27, AB$12, 1) &lt; 'Evaluation Set-up'!$D$11, DATE($Y27, AB$12, 1) &gt;= 'Evaluation Set-up'!$E$11), "", "After")</f>
        <v/>
      </c>
      <c r="AC27" s="2" t="str">
        <f>IF(OR(DATE($Y27, AC$12, 1) &lt; 'Evaluation Set-up'!$D$11, DATE($Y27, AC$12, 1) &gt;= 'Evaluation Set-up'!$E$11), "", "After")</f>
        <v/>
      </c>
      <c r="AD27" s="2" t="str">
        <f>IF(OR(DATE($Y27, AD$12, 1) &lt; 'Evaluation Set-up'!$D$11, DATE($Y27, AD$12, 1) &gt;= 'Evaluation Set-up'!$E$11), "", "After")</f>
        <v/>
      </c>
      <c r="AE27" s="2" t="str">
        <f>IF(OR(DATE($Y27, AE$12, 1) &lt; 'Evaluation Set-up'!$D$11, DATE($Y27, AE$12, 1) &gt;= 'Evaluation Set-up'!$E$11), "", "After")</f>
        <v/>
      </c>
      <c r="AF27" s="2" t="str">
        <f>IF(OR(DATE($Y27, AF$12, 1) &lt; 'Evaluation Set-up'!$D$11, DATE($Y27, AF$12, 1) &gt;= 'Evaluation Set-up'!$E$11), "", "After")</f>
        <v/>
      </c>
      <c r="AG27" s="2" t="str">
        <f>IF(OR(DATE($Y27, AG$12, 1) &lt; 'Evaluation Set-up'!$D$11, DATE($Y27, AG$12, 1) &gt;= 'Evaluation Set-up'!$E$11), "", "After")</f>
        <v/>
      </c>
      <c r="AH27" s="2" t="str">
        <f>IF(OR(DATE($Y27, AH$12, 1) &lt; 'Evaluation Set-up'!$D$11, DATE($Y27, AH$12, 1) &gt;= 'Evaluation Set-up'!$E$11), "", "After")</f>
        <v/>
      </c>
      <c r="AI27" s="2" t="str">
        <f>IF(OR(DATE($Y27, AI$12, 1) &lt; 'Evaluation Set-up'!$D$11, DATE($Y27, AI$12, 1) &gt;= 'Evaluation Set-up'!$E$11), "", "After")</f>
        <v/>
      </c>
      <c r="AJ27" s="2" t="str">
        <f>IF(OR(DATE($Y27, AJ$12, 1) &lt; 'Evaluation Set-up'!$D$11, DATE($Y27, AJ$12, 1) &gt;= 'Evaluation Set-up'!$E$11), "", "After")</f>
        <v/>
      </c>
      <c r="AK27" s="2" t="str">
        <f>IF(OR(DATE($Y27, AK$12, 1) &lt; 'Evaluation Set-up'!$D$11, DATE($Y27, AK$12, 1) &gt;= 'Evaluation Set-up'!$E$11), "", "After")</f>
        <v/>
      </c>
      <c r="AL27" s="132" t="str">
        <f>IF(OR(DATE($Y27, AL$12, 1) &lt; 'Evaluation Set-up'!$D$11, DATE($Y27, AL$12, 1) &gt;= 'Evaluation Set-up'!$E$11), "", "After")</f>
        <v/>
      </c>
    </row>
    <row r="28" spans="2:38" x14ac:dyDescent="0.35">
      <c r="B28" s="388">
        <v>2021</v>
      </c>
      <c r="C28" s="371">
        <f>COUNTIFS(Before!$Q:$Q,$B28, Before!$AT:$AT, "N")+COUNTIFS(After!$Q:$Q,$B28, After!$AT:$AT, "N")</f>
        <v>0</v>
      </c>
      <c r="D28" s="372">
        <f>COUNTIFS(Before!$Q:$Q,$B28, Before!$AT:$AT, "N", Before!$C:$C,"&gt;=1",Before!$C:$C,"&lt;=3") + COUNTIFS(After!$Q:$Q,$B28, After!$AT:$AT, "N", After!$C:$C,"&gt;=1",After!$C:$C,"&lt;=3")+
COUNTIFS(Before!$Q:$Q,$B28, Before!$AT:$AT, "N", Before!$C:$C,"&gt;=5",Before!$C:$C,"&lt;=6") + COUNTIFS(After!$Q:$Q,$B28, After!$AT:$AT, "N", After!$C:$C,"&gt;=5",After!$C:$C,"&lt;=6")+
COUNTIFS(Before!$Q:$Q,$B28, Before!$AT:$AT, "N", Before!$C:$C, 19) + COUNTIFS(After!$Q:$Q,$B28,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8" s="373">
        <f>COUNTIFS(Before!$Q:$Q,$B28, Before!$AT:$AT, "N", Before!$G:$G, "K") + COUNTIFS(After!$Q:$Q,$B28, After!$AT:$AT, "N", After!$G:$G, "K") +
COUNTIFS(Before!$Q:$Q,$B28, Before!$AT:$AT, "N", Before!$G:$G, "A") + COUNTIFS(After!$Q:$Q,$B28, After!$AT:$AT, "N", After!$G:$G, "A") +
COUNTIFS(Before!$Q:$Q,$B28, Before!$AT:$AT, "N", Before!$G:$G, "B") + COUNTIFS(After!$Q:$Q,$B28, After!$AT:$AT, "N", After!$G:$G, "B") +
COUNTIFS(Before!$Q:$Q,$B28, Before!$AT:$AT, "N", Before!$G:$G, "C") + COUNTIFS(After!$Q:$Q,$B28, After!$AT:$AT, "N", After!$G:$G, "C")</f>
        <v>0</v>
      </c>
      <c r="F28" s="391">
        <f>HLOOKUP('For NCDOT Staff - Tracking info'!$B28, 'Evaluation Set-up'!$O$16:$AM$42, 27, 0)</f>
        <v>8000</v>
      </c>
      <c r="J28" s="362">
        <v>2021</v>
      </c>
      <c r="K28" s="363">
        <f t="shared" si="1"/>
        <v>0</v>
      </c>
      <c r="L28" s="362" t="str">
        <f>IF(OR(DATE($J28, L$12, 1) &lt; 'Evaluation Set-up'!$D$9, DATE($J28, L$12, 1) &gt;= 'Evaluation Set-up'!$E$9), "", "Before")</f>
        <v/>
      </c>
      <c r="M28" s="2" t="str">
        <f>IF(OR(DATE($J28, M$12, 1) &lt; 'Evaluation Set-up'!$D$9, DATE($J28, M$12, 1) &gt;= 'Evaluation Set-up'!$E$9), "", "Before")</f>
        <v/>
      </c>
      <c r="N28" s="2" t="str">
        <f>IF(OR(DATE($J28, N$12, 1) &lt; 'Evaluation Set-up'!$D$9, DATE($J28, N$12, 1) &gt;= 'Evaluation Set-up'!$E$9), "", "Before")</f>
        <v/>
      </c>
      <c r="O28" s="2" t="str">
        <f>IF(OR(DATE($J28, O$12, 1) &lt; 'Evaluation Set-up'!$D$9, DATE($J28, O$12, 1) &gt;= 'Evaluation Set-up'!$E$9), "", "Before")</f>
        <v/>
      </c>
      <c r="P28" s="2" t="str">
        <f>IF(OR(DATE($J28, P$12, 1) &lt; 'Evaluation Set-up'!$D$9, DATE($J28, P$12, 1) &gt;= 'Evaluation Set-up'!$E$9), "", "Before")</f>
        <v/>
      </c>
      <c r="Q28" s="2" t="str">
        <f>IF(OR(DATE($J28, Q$12, 1) &lt; 'Evaluation Set-up'!$D$9, DATE($J28, Q$12, 1) &gt;= 'Evaluation Set-up'!$E$9), "", "Before")</f>
        <v/>
      </c>
      <c r="R28" s="2" t="str">
        <f>IF(OR(DATE($J28, R$12, 1) &lt; 'Evaluation Set-up'!$D$9, DATE($J28, R$12, 1) &gt;= 'Evaluation Set-up'!$E$9), "", "Before")</f>
        <v/>
      </c>
      <c r="S28" s="2" t="str">
        <f>IF(OR(DATE($J28, S$12, 1) &lt; 'Evaluation Set-up'!$D$9, DATE($J28, S$12, 1) &gt;= 'Evaluation Set-up'!$E$9), "", "Before")</f>
        <v/>
      </c>
      <c r="T28" s="2" t="str">
        <f>IF(OR(DATE($J28, T$12, 1) &lt; 'Evaluation Set-up'!$D$9, DATE($J28, T$12, 1) &gt;= 'Evaluation Set-up'!$E$9), "", "Before")</f>
        <v/>
      </c>
      <c r="U28" s="2" t="str">
        <f>IF(OR(DATE($J28, U$12, 1) &lt; 'Evaluation Set-up'!$D$9, DATE($J28, U$12, 1) &gt;= 'Evaluation Set-up'!$E$9), "", "Before")</f>
        <v/>
      </c>
      <c r="V28" s="2" t="str">
        <f>IF(OR(DATE($J28, V$12, 1) &lt; 'Evaluation Set-up'!$D$9, DATE($J28, V$12, 1) &gt;= 'Evaluation Set-up'!$E$9), "", "Before")</f>
        <v/>
      </c>
      <c r="W28" s="132" t="str">
        <f>IF(OR(DATE($J28, W$12, 1) &lt; 'Evaluation Set-up'!$D$9, DATE($J28, W$12, 1) &gt;= 'Evaluation Set-up'!$E$9), "", "Before")</f>
        <v/>
      </c>
      <c r="Y28" s="362">
        <v>2021</v>
      </c>
      <c r="Z28" s="363">
        <f t="shared" si="0"/>
        <v>6</v>
      </c>
      <c r="AA28" s="362" t="str">
        <f>IF(OR(DATE($Y28, AA$12, 1) &lt; 'Evaluation Set-up'!$D$11, DATE($Y28, AA$12, 1) &gt;= 'Evaluation Set-up'!$E$11), "", "After")</f>
        <v/>
      </c>
      <c r="AB28" s="2" t="str">
        <f>IF(OR(DATE($Y28, AB$12, 1) &lt; 'Evaluation Set-up'!$D$11, DATE($Y28, AB$12, 1) &gt;= 'Evaluation Set-up'!$E$11), "", "After")</f>
        <v/>
      </c>
      <c r="AC28" s="2" t="str">
        <f>IF(OR(DATE($Y28, AC$12, 1) &lt; 'Evaluation Set-up'!$D$11, DATE($Y28, AC$12, 1) &gt;= 'Evaluation Set-up'!$E$11), "", "After")</f>
        <v/>
      </c>
      <c r="AD28" s="2" t="str">
        <f>IF(OR(DATE($Y28, AD$12, 1) &lt; 'Evaluation Set-up'!$D$11, DATE($Y28, AD$12, 1) &gt;= 'Evaluation Set-up'!$E$11), "", "After")</f>
        <v/>
      </c>
      <c r="AE28" s="2" t="str">
        <f>IF(OR(DATE($Y28, AE$12, 1) &lt; 'Evaluation Set-up'!$D$11, DATE($Y28, AE$12, 1) &gt;= 'Evaluation Set-up'!$E$11), "", "After")</f>
        <v/>
      </c>
      <c r="AF28" s="2" t="str">
        <f>IF(OR(DATE($Y28, AF$12, 1) &lt; 'Evaluation Set-up'!$D$11, DATE($Y28, AF$12, 1) &gt;= 'Evaluation Set-up'!$E$11), "", "After")</f>
        <v/>
      </c>
      <c r="AG28" s="2" t="str">
        <f>IF(OR(DATE($Y28, AG$12, 1) &lt; 'Evaluation Set-up'!$D$11, DATE($Y28, AG$12, 1) &gt;= 'Evaluation Set-up'!$E$11), "", "After")</f>
        <v>After</v>
      </c>
      <c r="AH28" s="2" t="str">
        <f>IF(OR(DATE($Y28, AH$12, 1) &lt; 'Evaluation Set-up'!$D$11, DATE($Y28, AH$12, 1) &gt;= 'Evaluation Set-up'!$E$11), "", "After")</f>
        <v>After</v>
      </c>
      <c r="AI28" s="2" t="str">
        <f>IF(OR(DATE($Y28, AI$12, 1) &lt; 'Evaluation Set-up'!$D$11, DATE($Y28, AI$12, 1) &gt;= 'Evaluation Set-up'!$E$11), "", "After")</f>
        <v>After</v>
      </c>
      <c r="AJ28" s="2" t="str">
        <f>IF(OR(DATE($Y28, AJ$12, 1) &lt; 'Evaluation Set-up'!$D$11, DATE($Y28, AJ$12, 1) &gt;= 'Evaluation Set-up'!$E$11), "", "After")</f>
        <v>After</v>
      </c>
      <c r="AK28" s="2" t="str">
        <f>IF(OR(DATE($Y28, AK$12, 1) &lt; 'Evaluation Set-up'!$D$11, DATE($Y28, AK$12, 1) &gt;= 'Evaluation Set-up'!$E$11), "", "After")</f>
        <v>After</v>
      </c>
      <c r="AL28" s="132" t="str">
        <f>IF(OR(DATE($Y28, AL$12, 1) &lt; 'Evaluation Set-up'!$D$11, DATE($Y28, AL$12, 1) &gt;= 'Evaluation Set-up'!$E$11), "", "After")</f>
        <v>After</v>
      </c>
    </row>
    <row r="29" spans="2:38" x14ac:dyDescent="0.35">
      <c r="B29" s="388">
        <v>2022</v>
      </c>
      <c r="C29" s="371">
        <f>COUNTIFS(Before!$Q:$Q,$B29, Before!$AT:$AT, "N")+COUNTIFS(After!$Q:$Q,$B29, After!$AT:$AT, "N")</f>
        <v>1</v>
      </c>
      <c r="D29" s="372">
        <f>COUNTIFS(Before!$Q:$Q,$B29, Before!$AT:$AT, "N", Before!$C:$C,"&gt;=1",Before!$C:$C,"&lt;=3") + COUNTIFS(After!$Q:$Q,$B29, After!$AT:$AT, "N", After!$C:$C,"&gt;=1",After!$C:$C,"&lt;=3")+
COUNTIFS(Before!$Q:$Q,$B29, Before!$AT:$AT, "N", Before!$C:$C,"&gt;=5",Before!$C:$C,"&lt;=6") + COUNTIFS(After!$Q:$Q,$B29, After!$AT:$AT, "N", After!$C:$C,"&gt;=5",After!$C:$C,"&lt;=6")+
COUNTIFS(Before!$Q:$Q,$B29, Before!$AT:$AT, "N", Before!$C:$C, 19) + COUNTIFS(After!$Q:$Q,$B29,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29" s="373">
        <f>COUNTIFS(Before!$Q:$Q,$B29, Before!$AT:$AT, "N", Before!$G:$G, "K") + COUNTIFS(After!$Q:$Q,$B29, After!$AT:$AT, "N", After!$G:$G, "K") +
COUNTIFS(Before!$Q:$Q,$B29, Before!$AT:$AT, "N", Before!$G:$G, "A") + COUNTIFS(After!$Q:$Q,$B29, After!$AT:$AT, "N", After!$G:$G, "A") +
COUNTIFS(Before!$Q:$Q,$B29, Before!$AT:$AT, "N", Before!$G:$G, "B") + COUNTIFS(After!$Q:$Q,$B29, After!$AT:$AT, "N", After!$G:$G, "B") +
COUNTIFS(Before!$Q:$Q,$B29, Before!$AT:$AT, "N", Before!$G:$G, "C") + COUNTIFS(After!$Q:$Q,$B29, After!$AT:$AT, "N", After!$G:$G, "C")</f>
        <v>1</v>
      </c>
      <c r="F29" s="391">
        <f>HLOOKUP('For NCDOT Staff - Tracking info'!$B29, 'Evaluation Set-up'!$O$16:$AM$42, 27, 0)</f>
        <v>8300</v>
      </c>
      <c r="J29" s="362">
        <v>2022</v>
      </c>
      <c r="K29" s="363">
        <f t="shared" si="1"/>
        <v>0</v>
      </c>
      <c r="L29" s="362" t="str">
        <f>IF(OR(DATE($J29, L$12, 1) &lt; 'Evaluation Set-up'!$D$9, DATE($J29, L$12, 1) &gt;= 'Evaluation Set-up'!$E$9), "", "Before")</f>
        <v/>
      </c>
      <c r="M29" s="2" t="str">
        <f>IF(OR(DATE($J29, M$12, 1) &lt; 'Evaluation Set-up'!$D$9, DATE($J29, M$12, 1) &gt;= 'Evaluation Set-up'!$E$9), "", "Before")</f>
        <v/>
      </c>
      <c r="N29" s="2" t="str">
        <f>IF(OR(DATE($J29, N$12, 1) &lt; 'Evaluation Set-up'!$D$9, DATE($J29, N$12, 1) &gt;= 'Evaluation Set-up'!$E$9), "", "Before")</f>
        <v/>
      </c>
      <c r="O29" s="2" t="str">
        <f>IF(OR(DATE($J29, O$12, 1) &lt; 'Evaluation Set-up'!$D$9, DATE($J29, O$12, 1) &gt;= 'Evaluation Set-up'!$E$9), "", "Before")</f>
        <v/>
      </c>
      <c r="P29" s="2" t="str">
        <f>IF(OR(DATE($J29, P$12, 1) &lt; 'Evaluation Set-up'!$D$9, DATE($J29, P$12, 1) &gt;= 'Evaluation Set-up'!$E$9), "", "Before")</f>
        <v/>
      </c>
      <c r="Q29" s="2" t="str">
        <f>IF(OR(DATE($J29, Q$12, 1) &lt; 'Evaluation Set-up'!$D$9, DATE($J29, Q$12, 1) &gt;= 'Evaluation Set-up'!$E$9), "", "Before")</f>
        <v/>
      </c>
      <c r="R29" s="2" t="str">
        <f>IF(OR(DATE($J29, R$12, 1) &lt; 'Evaluation Set-up'!$D$9, DATE($J29, R$12, 1) &gt;= 'Evaluation Set-up'!$E$9), "", "Before")</f>
        <v/>
      </c>
      <c r="S29" s="2" t="str">
        <f>IF(OR(DATE($J29, S$12, 1) &lt; 'Evaluation Set-up'!$D$9, DATE($J29, S$12, 1) &gt;= 'Evaluation Set-up'!$E$9), "", "Before")</f>
        <v/>
      </c>
      <c r="T29" s="2" t="str">
        <f>IF(OR(DATE($J29, T$12, 1) &lt; 'Evaluation Set-up'!$D$9, DATE($J29, T$12, 1) &gt;= 'Evaluation Set-up'!$E$9), "", "Before")</f>
        <v/>
      </c>
      <c r="U29" s="2" t="str">
        <f>IF(OR(DATE($J29, U$12, 1) &lt; 'Evaluation Set-up'!$D$9, DATE($J29, U$12, 1) &gt;= 'Evaluation Set-up'!$E$9), "", "Before")</f>
        <v/>
      </c>
      <c r="V29" s="2" t="str">
        <f>IF(OR(DATE($J29, V$12, 1) &lt; 'Evaluation Set-up'!$D$9, DATE($J29, V$12, 1) &gt;= 'Evaluation Set-up'!$E$9), "", "Before")</f>
        <v/>
      </c>
      <c r="W29" s="132" t="str">
        <f>IF(OR(DATE($J29, W$12, 1) &lt; 'Evaluation Set-up'!$D$9, DATE($J29, W$12, 1) &gt;= 'Evaluation Set-up'!$E$9), "", "Before")</f>
        <v/>
      </c>
      <c r="Y29" s="362">
        <v>2022</v>
      </c>
      <c r="Z29" s="363">
        <f t="shared" si="0"/>
        <v>12</v>
      </c>
      <c r="AA29" s="362" t="str">
        <f>IF(OR(DATE($Y29, AA$12, 1) &lt; 'Evaluation Set-up'!$D$11, DATE($Y29, AA$12, 1) &gt;= 'Evaluation Set-up'!$E$11), "", "After")</f>
        <v>After</v>
      </c>
      <c r="AB29" s="2" t="str">
        <f>IF(OR(DATE($Y29, AB$12, 1) &lt; 'Evaluation Set-up'!$D$11, DATE($Y29, AB$12, 1) &gt;= 'Evaluation Set-up'!$E$11), "", "After")</f>
        <v>After</v>
      </c>
      <c r="AC29" s="2" t="str">
        <f>IF(OR(DATE($Y29, AC$12, 1) &lt; 'Evaluation Set-up'!$D$11, DATE($Y29, AC$12, 1) &gt;= 'Evaluation Set-up'!$E$11), "", "After")</f>
        <v>After</v>
      </c>
      <c r="AD29" s="2" t="str">
        <f>IF(OR(DATE($Y29, AD$12, 1) &lt; 'Evaluation Set-up'!$D$11, DATE($Y29, AD$12, 1) &gt;= 'Evaluation Set-up'!$E$11), "", "After")</f>
        <v>After</v>
      </c>
      <c r="AE29" s="2" t="str">
        <f>IF(OR(DATE($Y29, AE$12, 1) &lt; 'Evaluation Set-up'!$D$11, DATE($Y29, AE$12, 1) &gt;= 'Evaluation Set-up'!$E$11), "", "After")</f>
        <v>After</v>
      </c>
      <c r="AF29" s="2" t="str">
        <f>IF(OR(DATE($Y29, AF$12, 1) &lt; 'Evaluation Set-up'!$D$11, DATE($Y29, AF$12, 1) &gt;= 'Evaluation Set-up'!$E$11), "", "After")</f>
        <v>After</v>
      </c>
      <c r="AG29" s="2" t="str">
        <f>IF(OR(DATE($Y29, AG$12, 1) &lt; 'Evaluation Set-up'!$D$11, DATE($Y29, AG$12, 1) &gt;= 'Evaluation Set-up'!$E$11), "", "After")</f>
        <v>After</v>
      </c>
      <c r="AH29" s="2" t="str">
        <f>IF(OR(DATE($Y29, AH$12, 1) &lt; 'Evaluation Set-up'!$D$11, DATE($Y29, AH$12, 1) &gt;= 'Evaluation Set-up'!$E$11), "", "After")</f>
        <v>After</v>
      </c>
      <c r="AI29" s="2" t="str">
        <f>IF(OR(DATE($Y29, AI$12, 1) &lt; 'Evaluation Set-up'!$D$11, DATE($Y29, AI$12, 1) &gt;= 'Evaluation Set-up'!$E$11), "", "After")</f>
        <v>After</v>
      </c>
      <c r="AJ29" s="2" t="str">
        <f>IF(OR(DATE($Y29, AJ$12, 1) &lt; 'Evaluation Set-up'!$D$11, DATE($Y29, AJ$12, 1) &gt;= 'Evaluation Set-up'!$E$11), "", "After")</f>
        <v>After</v>
      </c>
      <c r="AK29" s="2" t="str">
        <f>IF(OR(DATE($Y29, AK$12, 1) &lt; 'Evaluation Set-up'!$D$11, DATE($Y29, AK$12, 1) &gt;= 'Evaluation Set-up'!$E$11), "", "After")</f>
        <v>After</v>
      </c>
      <c r="AL29" s="132" t="str">
        <f>IF(OR(DATE($Y29, AL$12, 1) &lt; 'Evaluation Set-up'!$D$11, DATE($Y29, AL$12, 1) &gt;= 'Evaluation Set-up'!$E$11), "", "After")</f>
        <v>After</v>
      </c>
    </row>
    <row r="30" spans="2:38" x14ac:dyDescent="0.35">
      <c r="B30" s="388">
        <v>2023</v>
      </c>
      <c r="C30" s="371">
        <f>COUNTIFS(Before!$Q:$Q,$B30, Before!$AT:$AT, "N")+COUNTIFS(After!$Q:$Q,$B30, After!$AT:$AT, "N")</f>
        <v>0</v>
      </c>
      <c r="D30" s="372">
        <f>COUNTIFS(Before!$Q:$Q,$B30, Before!$AT:$AT, "N", Before!$C:$C,"&gt;=1",Before!$C:$C,"&lt;=3") + COUNTIFS(After!$Q:$Q,$B30, After!$AT:$AT, "N", After!$C:$C,"&gt;=1",After!$C:$C,"&lt;=3")+
COUNTIFS(Before!$Q:$Q,$B30, Before!$AT:$AT, "N", Before!$C:$C,"&gt;=5",Before!$C:$C,"&lt;=6") + COUNTIFS(After!$Q:$Q,$B30, After!$AT:$AT, "N", After!$C:$C,"&gt;=5",After!$C:$C,"&lt;=6")+
COUNTIFS(Before!$Q:$Q,$B30, Before!$AT:$AT, "N", Before!$C:$C, 19) + COUNTIFS(After!$Q:$Q,$B30,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0" s="373">
        <f>COUNTIFS(Before!$Q:$Q,$B30, Before!$AT:$AT, "N", Before!$G:$G, "K") + COUNTIFS(After!$Q:$Q,$B30, After!$AT:$AT, "N", After!$G:$G, "K") +
COUNTIFS(Before!$Q:$Q,$B30, Before!$AT:$AT, "N", Before!$G:$G, "A") + COUNTIFS(After!$Q:$Q,$B30, After!$AT:$AT, "N", After!$G:$G, "A") +
COUNTIFS(Before!$Q:$Q,$B30, Before!$AT:$AT, "N", Before!$G:$G, "B") + COUNTIFS(After!$Q:$Q,$B30, After!$AT:$AT, "N", After!$G:$G, "B") +
COUNTIFS(Before!$Q:$Q,$B30, Before!$AT:$AT, "N", Before!$G:$G, "C") + COUNTIFS(After!$Q:$Q,$B30, After!$AT:$AT, "N", After!$G:$G, "C")</f>
        <v>0</v>
      </c>
      <c r="F30" s="391">
        <f>HLOOKUP('For NCDOT Staff - Tracking info'!$B30, 'Evaluation Set-up'!$O$16:$AM$42, 27, 0)</f>
        <v>8500</v>
      </c>
      <c r="J30" s="362">
        <v>2023</v>
      </c>
      <c r="K30" s="363">
        <f t="shared" si="1"/>
        <v>0</v>
      </c>
      <c r="L30" s="362" t="str">
        <f>IF(OR(DATE($J30, L$12, 1) &lt; 'Evaluation Set-up'!$D$9, DATE($J30, L$12, 1) &gt;= 'Evaluation Set-up'!$E$9), "", "Before")</f>
        <v/>
      </c>
      <c r="M30" s="2" t="str">
        <f>IF(OR(DATE($J30, M$12, 1) &lt; 'Evaluation Set-up'!$D$9, DATE($J30, M$12, 1) &gt;= 'Evaluation Set-up'!$E$9), "", "Before")</f>
        <v/>
      </c>
      <c r="N30" s="2" t="str">
        <f>IF(OR(DATE($J30, N$12, 1) &lt; 'Evaluation Set-up'!$D$9, DATE($J30, N$12, 1) &gt;= 'Evaluation Set-up'!$E$9), "", "Before")</f>
        <v/>
      </c>
      <c r="O30" s="2" t="str">
        <f>IF(OR(DATE($J30, O$12, 1) &lt; 'Evaluation Set-up'!$D$9, DATE($J30, O$12, 1) &gt;= 'Evaluation Set-up'!$E$9), "", "Before")</f>
        <v/>
      </c>
      <c r="P30" s="2" t="str">
        <f>IF(OR(DATE($J30, P$12, 1) &lt; 'Evaluation Set-up'!$D$9, DATE($J30, P$12, 1) &gt;= 'Evaluation Set-up'!$E$9), "", "Before")</f>
        <v/>
      </c>
      <c r="Q30" s="2" t="str">
        <f>IF(OR(DATE($J30, Q$12, 1) &lt; 'Evaluation Set-up'!$D$9, DATE($J30, Q$12, 1) &gt;= 'Evaluation Set-up'!$E$9), "", "Before")</f>
        <v/>
      </c>
      <c r="R30" s="2" t="str">
        <f>IF(OR(DATE($J30, R$12, 1) &lt; 'Evaluation Set-up'!$D$9, DATE($J30, R$12, 1) &gt;= 'Evaluation Set-up'!$E$9), "", "Before")</f>
        <v/>
      </c>
      <c r="S30" s="2" t="str">
        <f>IF(OR(DATE($J30, S$12, 1) &lt; 'Evaluation Set-up'!$D$9, DATE($J30, S$12, 1) &gt;= 'Evaluation Set-up'!$E$9), "", "Before")</f>
        <v/>
      </c>
      <c r="T30" s="2" t="str">
        <f>IF(OR(DATE($J30, T$12, 1) &lt; 'Evaluation Set-up'!$D$9, DATE($J30, T$12, 1) &gt;= 'Evaluation Set-up'!$E$9), "", "Before")</f>
        <v/>
      </c>
      <c r="U30" s="2" t="str">
        <f>IF(OR(DATE($J30, U$12, 1) &lt; 'Evaluation Set-up'!$D$9, DATE($J30, U$12, 1) &gt;= 'Evaluation Set-up'!$E$9), "", "Before")</f>
        <v/>
      </c>
      <c r="V30" s="2" t="str">
        <f>IF(OR(DATE($J30, V$12, 1) &lt; 'Evaluation Set-up'!$D$9, DATE($J30, V$12, 1) &gt;= 'Evaluation Set-up'!$E$9), "", "Before")</f>
        <v/>
      </c>
      <c r="W30" s="132" t="str">
        <f>IF(OR(DATE($J30, W$12, 1) &lt; 'Evaluation Set-up'!$D$9, DATE($J30, W$12, 1) &gt;= 'Evaluation Set-up'!$E$9), "", "Before")</f>
        <v/>
      </c>
      <c r="Y30" s="362">
        <v>2023</v>
      </c>
      <c r="Z30" s="363">
        <f t="shared" si="0"/>
        <v>12</v>
      </c>
      <c r="AA30" s="362" t="str">
        <f>IF(OR(DATE($Y30, AA$12, 1) &lt; 'Evaluation Set-up'!$D$11, DATE($Y30, AA$12, 1) &gt;= 'Evaluation Set-up'!$E$11), "", "After")</f>
        <v>After</v>
      </c>
      <c r="AB30" s="2" t="str">
        <f>IF(OR(DATE($Y30, AB$12, 1) &lt; 'Evaluation Set-up'!$D$11, DATE($Y30, AB$12, 1) &gt;= 'Evaluation Set-up'!$E$11), "", "After")</f>
        <v>After</v>
      </c>
      <c r="AC30" s="2" t="str">
        <f>IF(OR(DATE($Y30, AC$12, 1) &lt; 'Evaluation Set-up'!$D$11, DATE($Y30, AC$12, 1) &gt;= 'Evaluation Set-up'!$E$11), "", "After")</f>
        <v>After</v>
      </c>
      <c r="AD30" s="2" t="str">
        <f>IF(OR(DATE($Y30, AD$12, 1) &lt; 'Evaluation Set-up'!$D$11, DATE($Y30, AD$12, 1) &gt;= 'Evaluation Set-up'!$E$11), "", "After")</f>
        <v>After</v>
      </c>
      <c r="AE30" s="2" t="str">
        <f>IF(OR(DATE($Y30, AE$12, 1) &lt; 'Evaluation Set-up'!$D$11, DATE($Y30, AE$12, 1) &gt;= 'Evaluation Set-up'!$E$11), "", "After")</f>
        <v>After</v>
      </c>
      <c r="AF30" s="2" t="str">
        <f>IF(OR(DATE($Y30, AF$12, 1) &lt; 'Evaluation Set-up'!$D$11, DATE($Y30, AF$12, 1) &gt;= 'Evaluation Set-up'!$E$11), "", "After")</f>
        <v>After</v>
      </c>
      <c r="AG30" s="2" t="str">
        <f>IF(OR(DATE($Y30, AG$12, 1) &lt; 'Evaluation Set-up'!$D$11, DATE($Y30, AG$12, 1) &gt;= 'Evaluation Set-up'!$E$11), "", "After")</f>
        <v>After</v>
      </c>
      <c r="AH30" s="2" t="str">
        <f>IF(OR(DATE($Y30, AH$12, 1) &lt; 'Evaluation Set-up'!$D$11, DATE($Y30, AH$12, 1) &gt;= 'Evaluation Set-up'!$E$11), "", "After")</f>
        <v>After</v>
      </c>
      <c r="AI30" s="2" t="str">
        <f>IF(OR(DATE($Y30, AI$12, 1) &lt; 'Evaluation Set-up'!$D$11, DATE($Y30, AI$12, 1) &gt;= 'Evaluation Set-up'!$E$11), "", "After")</f>
        <v>After</v>
      </c>
      <c r="AJ30" s="2" t="str">
        <f>IF(OR(DATE($Y30, AJ$12, 1) &lt; 'Evaluation Set-up'!$D$11, DATE($Y30, AJ$12, 1) &gt;= 'Evaluation Set-up'!$E$11), "", "After")</f>
        <v>After</v>
      </c>
      <c r="AK30" s="2" t="str">
        <f>IF(OR(DATE($Y30, AK$12, 1) &lt; 'Evaluation Set-up'!$D$11, DATE($Y30, AK$12, 1) &gt;= 'Evaluation Set-up'!$E$11), "", "After")</f>
        <v>After</v>
      </c>
      <c r="AL30" s="132" t="str">
        <f>IF(OR(DATE($Y30, AL$12, 1) &lt; 'Evaluation Set-up'!$D$11, DATE($Y30, AL$12, 1) &gt;= 'Evaluation Set-up'!$E$11), "", "After")</f>
        <v>After</v>
      </c>
    </row>
    <row r="31" spans="2:38" x14ac:dyDescent="0.35">
      <c r="B31" s="388">
        <v>2024</v>
      </c>
      <c r="C31" s="371">
        <f>COUNTIFS(Before!$Q:$Q,$B31, Before!$AT:$AT, "N")+COUNTIFS(After!$Q:$Q,$B31, After!$AT:$AT, "N")</f>
        <v>0</v>
      </c>
      <c r="D31" s="372">
        <f>COUNTIFS(Before!$Q:$Q,$B31, Before!$AT:$AT, "N", Before!$C:$C,"&gt;=1",Before!$C:$C,"&lt;=3") + COUNTIFS(After!$Q:$Q,$B31, After!$AT:$AT, "N", After!$C:$C,"&gt;=1",After!$C:$C,"&lt;=3")+
COUNTIFS(Before!$Q:$Q,$B31, Before!$AT:$AT, "N", Before!$C:$C,"&gt;=5",Before!$C:$C,"&lt;=6") + COUNTIFS(After!$Q:$Q,$B31, After!$AT:$AT, "N", After!$C:$C,"&gt;=5",After!$C:$C,"&lt;=6")+
COUNTIFS(Before!$Q:$Q,$B31, Before!$AT:$AT, "N", Before!$C:$C, 19) + COUNTIFS(After!$Q:$Q,$B31,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1" s="373">
        <f>COUNTIFS(Before!$Q:$Q,$B31, Before!$AT:$AT, "N", Before!$G:$G, "K") + COUNTIFS(After!$Q:$Q,$B31, After!$AT:$AT, "N", After!$G:$G, "K") +
COUNTIFS(Before!$Q:$Q,$B31, Before!$AT:$AT, "N", Before!$G:$G, "A") + COUNTIFS(After!$Q:$Q,$B31, After!$AT:$AT, "N", After!$G:$G, "A") +
COUNTIFS(Before!$Q:$Q,$B31, Before!$AT:$AT, "N", Before!$G:$G, "B") + COUNTIFS(After!$Q:$Q,$B31, After!$AT:$AT, "N", After!$G:$G, "B") +
COUNTIFS(Before!$Q:$Q,$B31, Before!$AT:$AT, "N", Before!$G:$G, "C") + COUNTIFS(After!$Q:$Q,$B31, After!$AT:$AT, "N", After!$G:$G, "C")</f>
        <v>0</v>
      </c>
      <c r="F31" s="391">
        <f>HLOOKUP('For NCDOT Staff - Tracking info'!$B31, 'Evaluation Set-up'!$O$16:$AM$42, 27, 0)</f>
        <v>8700</v>
      </c>
      <c r="J31" s="362">
        <v>2024</v>
      </c>
      <c r="K31" s="363">
        <f t="shared" si="1"/>
        <v>0</v>
      </c>
      <c r="L31" s="362" t="str">
        <f>IF(OR(DATE($J31, L$12, 1) &lt; 'Evaluation Set-up'!$D$9, DATE($J31, L$12, 1) &gt;= 'Evaluation Set-up'!$E$9), "", "Before")</f>
        <v/>
      </c>
      <c r="M31" s="2" t="str">
        <f>IF(OR(DATE($J31, M$12, 1) &lt; 'Evaluation Set-up'!$D$9, DATE($J31, M$12, 1) &gt;= 'Evaluation Set-up'!$E$9), "", "Before")</f>
        <v/>
      </c>
      <c r="N31" s="2" t="str">
        <f>IF(OR(DATE($J31, N$12, 1) &lt; 'Evaluation Set-up'!$D$9, DATE($J31, N$12, 1) &gt;= 'Evaluation Set-up'!$E$9), "", "Before")</f>
        <v/>
      </c>
      <c r="O31" s="2" t="str">
        <f>IF(OR(DATE($J31, O$12, 1) &lt; 'Evaluation Set-up'!$D$9, DATE($J31, O$12, 1) &gt;= 'Evaluation Set-up'!$E$9), "", "Before")</f>
        <v/>
      </c>
      <c r="P31" s="2" t="str">
        <f>IF(OR(DATE($J31, P$12, 1) &lt; 'Evaluation Set-up'!$D$9, DATE($J31, P$12, 1) &gt;= 'Evaluation Set-up'!$E$9), "", "Before")</f>
        <v/>
      </c>
      <c r="Q31" s="2" t="str">
        <f>IF(OR(DATE($J31, Q$12, 1) &lt; 'Evaluation Set-up'!$D$9, DATE($J31, Q$12, 1) &gt;= 'Evaluation Set-up'!$E$9), "", "Before")</f>
        <v/>
      </c>
      <c r="R31" s="2" t="str">
        <f>IF(OR(DATE($J31, R$12, 1) &lt; 'Evaluation Set-up'!$D$9, DATE($J31, R$12, 1) &gt;= 'Evaluation Set-up'!$E$9), "", "Before")</f>
        <v/>
      </c>
      <c r="S31" s="2" t="str">
        <f>IF(OR(DATE($J31, S$12, 1) &lt; 'Evaluation Set-up'!$D$9, DATE($J31, S$12, 1) &gt;= 'Evaluation Set-up'!$E$9), "", "Before")</f>
        <v/>
      </c>
      <c r="T31" s="2" t="str">
        <f>IF(OR(DATE($J31, T$12, 1) &lt; 'Evaluation Set-up'!$D$9, DATE($J31, T$12, 1) &gt;= 'Evaluation Set-up'!$E$9), "", "Before")</f>
        <v/>
      </c>
      <c r="U31" s="2" t="str">
        <f>IF(OR(DATE($J31, U$12, 1) &lt; 'Evaluation Set-up'!$D$9, DATE($J31, U$12, 1) &gt;= 'Evaluation Set-up'!$E$9), "", "Before")</f>
        <v/>
      </c>
      <c r="V31" s="2" t="str">
        <f>IF(OR(DATE($J31, V$12, 1) &lt; 'Evaluation Set-up'!$D$9, DATE($J31, V$12, 1) &gt;= 'Evaluation Set-up'!$E$9), "", "Before")</f>
        <v/>
      </c>
      <c r="W31" s="132" t="str">
        <f>IF(OR(DATE($J31, W$12, 1) &lt; 'Evaluation Set-up'!$D$9, DATE($J31, W$12, 1) &gt;= 'Evaluation Set-up'!$E$9), "", "Before")</f>
        <v/>
      </c>
      <c r="Y31" s="362">
        <v>2024</v>
      </c>
      <c r="Z31" s="363">
        <f t="shared" si="0"/>
        <v>12</v>
      </c>
      <c r="AA31" s="362" t="str">
        <f>IF(OR(DATE($Y31, AA$12, 1) &lt; 'Evaluation Set-up'!$D$11, DATE($Y31, AA$12, 1) &gt;= 'Evaluation Set-up'!$E$11), "", "After")</f>
        <v>After</v>
      </c>
      <c r="AB31" s="2" t="str">
        <f>IF(OR(DATE($Y31, AB$12, 1) &lt; 'Evaluation Set-up'!$D$11, DATE($Y31, AB$12, 1) &gt;= 'Evaluation Set-up'!$E$11), "", "After")</f>
        <v>After</v>
      </c>
      <c r="AC31" s="2" t="str">
        <f>IF(OR(DATE($Y31, AC$12, 1) &lt; 'Evaluation Set-up'!$D$11, DATE($Y31, AC$12, 1) &gt;= 'Evaluation Set-up'!$E$11), "", "After")</f>
        <v>After</v>
      </c>
      <c r="AD31" s="2" t="str">
        <f>IF(OR(DATE($Y31, AD$12, 1) &lt; 'Evaluation Set-up'!$D$11, DATE($Y31, AD$12, 1) &gt;= 'Evaluation Set-up'!$E$11), "", "After")</f>
        <v>After</v>
      </c>
      <c r="AE31" s="2" t="str">
        <f>IF(OR(DATE($Y31, AE$12, 1) &lt; 'Evaluation Set-up'!$D$11, DATE($Y31, AE$12, 1) &gt;= 'Evaluation Set-up'!$E$11), "", "After")</f>
        <v>After</v>
      </c>
      <c r="AF31" s="2" t="str">
        <f>IF(OR(DATE($Y31, AF$12, 1) &lt; 'Evaluation Set-up'!$D$11, DATE($Y31, AF$12, 1) &gt;= 'Evaluation Set-up'!$E$11), "", "After")</f>
        <v>After</v>
      </c>
      <c r="AG31" s="2" t="str">
        <f>IF(OR(DATE($Y31, AG$12, 1) &lt; 'Evaluation Set-up'!$D$11, DATE($Y31, AG$12, 1) &gt;= 'Evaluation Set-up'!$E$11), "", "After")</f>
        <v>After</v>
      </c>
      <c r="AH31" s="2" t="str">
        <f>IF(OR(DATE($Y31, AH$12, 1) &lt; 'Evaluation Set-up'!$D$11, DATE($Y31, AH$12, 1) &gt;= 'Evaluation Set-up'!$E$11), "", "After")</f>
        <v>After</v>
      </c>
      <c r="AI31" s="2" t="str">
        <f>IF(OR(DATE($Y31, AI$12, 1) &lt; 'Evaluation Set-up'!$D$11, DATE($Y31, AI$12, 1) &gt;= 'Evaluation Set-up'!$E$11), "", "After")</f>
        <v>After</v>
      </c>
      <c r="AJ31" s="2" t="str">
        <f>IF(OR(DATE($Y31, AJ$12, 1) &lt; 'Evaluation Set-up'!$D$11, DATE($Y31, AJ$12, 1) &gt;= 'Evaluation Set-up'!$E$11), "", "After")</f>
        <v>After</v>
      </c>
      <c r="AK31" s="2" t="str">
        <f>IF(OR(DATE($Y31, AK$12, 1) &lt; 'Evaluation Set-up'!$D$11, DATE($Y31, AK$12, 1) &gt;= 'Evaluation Set-up'!$E$11), "", "After")</f>
        <v>After</v>
      </c>
      <c r="AL31" s="132" t="str">
        <f>IF(OR(DATE($Y31, AL$12, 1) &lt; 'Evaluation Set-up'!$D$11, DATE($Y31, AL$12, 1) &gt;= 'Evaluation Set-up'!$E$11), "", "After")</f>
        <v>After</v>
      </c>
    </row>
    <row r="32" spans="2:38" x14ac:dyDescent="0.35">
      <c r="B32" s="388">
        <v>2025</v>
      </c>
      <c r="C32" s="371">
        <f>COUNTIFS(Before!$Q:$Q,$B32, Before!$AT:$AT, "N")+COUNTIFS(After!$Q:$Q,$B32, After!$AT:$AT, "N")</f>
        <v>0</v>
      </c>
      <c r="D32" s="372">
        <f>COUNTIFS(Before!$Q:$Q,$B32, Before!$AT:$AT, "N", Before!$C:$C,"&gt;=1",Before!$C:$C,"&lt;=3") + COUNTIFS(After!$Q:$Q,$B32, After!$AT:$AT, "N", After!$C:$C,"&gt;=1",After!$C:$C,"&lt;=3")+
COUNTIFS(Before!$Q:$Q,$B32, Before!$AT:$AT, "N", Before!$C:$C,"&gt;=5",Before!$C:$C,"&lt;=6") + COUNTIFS(After!$Q:$Q,$B32, After!$AT:$AT, "N", After!$C:$C,"&gt;=5",After!$C:$C,"&lt;=6")+
COUNTIFS(Before!$Q:$Q,$B32, Before!$AT:$AT, "N", Before!$C:$C, 19) + COUNTIFS(After!$Q:$Q,$B32,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2" s="373">
        <f>COUNTIFS(Before!$Q:$Q,$B32, Before!$AT:$AT, "N", Before!$G:$G, "K") + COUNTIFS(After!$Q:$Q,$B32, After!$AT:$AT, "N", After!$G:$G, "K") +
COUNTIFS(Before!$Q:$Q,$B32, Before!$AT:$AT, "N", Before!$G:$G, "A") + COUNTIFS(After!$Q:$Q,$B32, After!$AT:$AT, "N", After!$G:$G, "A") +
COUNTIFS(Before!$Q:$Q,$B32, Before!$AT:$AT, "N", Before!$G:$G, "B") + COUNTIFS(After!$Q:$Q,$B32, After!$AT:$AT, "N", After!$G:$G, "B") +
COUNTIFS(Before!$Q:$Q,$B32, Before!$AT:$AT, "N", Before!$G:$G, "C") + COUNTIFS(After!$Q:$Q,$B32, After!$AT:$AT, "N", After!$G:$G, "C")</f>
        <v>0</v>
      </c>
      <c r="F32" s="391">
        <f>HLOOKUP('For NCDOT Staff - Tracking info'!$B32, 'Evaluation Set-up'!$O$16:$AM$42, 27, 0)</f>
        <v>8700</v>
      </c>
      <c r="J32" s="362">
        <v>2025</v>
      </c>
      <c r="K32" s="363">
        <f t="shared" si="1"/>
        <v>0</v>
      </c>
      <c r="L32" s="362" t="str">
        <f>IF(OR(DATE($J32, L$12, 1) &lt; 'Evaluation Set-up'!$D$9, DATE($J32, L$12, 1) &gt;= 'Evaluation Set-up'!$E$9), "", "Before")</f>
        <v/>
      </c>
      <c r="M32" s="2" t="str">
        <f>IF(OR(DATE($J32, M$12, 1) &lt; 'Evaluation Set-up'!$D$9, DATE($J32, M$12, 1) &gt;= 'Evaluation Set-up'!$E$9), "", "Before")</f>
        <v/>
      </c>
      <c r="N32" s="2" t="str">
        <f>IF(OR(DATE($J32, N$12, 1) &lt; 'Evaluation Set-up'!$D$9, DATE($J32, N$12, 1) &gt;= 'Evaluation Set-up'!$E$9), "", "Before")</f>
        <v/>
      </c>
      <c r="O32" s="2" t="str">
        <f>IF(OR(DATE($J32, O$12, 1) &lt; 'Evaluation Set-up'!$D$9, DATE($J32, O$12, 1) &gt;= 'Evaluation Set-up'!$E$9), "", "Before")</f>
        <v/>
      </c>
      <c r="P32" s="2" t="str">
        <f>IF(OR(DATE($J32, P$12, 1) &lt; 'Evaluation Set-up'!$D$9, DATE($J32, P$12, 1) &gt;= 'Evaluation Set-up'!$E$9), "", "Before")</f>
        <v/>
      </c>
      <c r="Q32" s="2" t="str">
        <f>IF(OR(DATE($J32, Q$12, 1) &lt; 'Evaluation Set-up'!$D$9, DATE($J32, Q$12, 1) &gt;= 'Evaluation Set-up'!$E$9), "", "Before")</f>
        <v/>
      </c>
      <c r="R32" s="2" t="str">
        <f>IF(OR(DATE($J32, R$12, 1) &lt; 'Evaluation Set-up'!$D$9, DATE($J32, R$12, 1) &gt;= 'Evaluation Set-up'!$E$9), "", "Before")</f>
        <v/>
      </c>
      <c r="S32" s="2" t="str">
        <f>IF(OR(DATE($J32, S$12, 1) &lt; 'Evaluation Set-up'!$D$9, DATE($J32, S$12, 1) &gt;= 'Evaluation Set-up'!$E$9), "", "Before")</f>
        <v/>
      </c>
      <c r="T32" s="2" t="str">
        <f>IF(OR(DATE($J32, T$12, 1) &lt; 'Evaluation Set-up'!$D$9, DATE($J32, T$12, 1) &gt;= 'Evaluation Set-up'!$E$9), "", "Before")</f>
        <v/>
      </c>
      <c r="U32" s="2" t="str">
        <f>IF(OR(DATE($J32, U$12, 1) &lt; 'Evaluation Set-up'!$D$9, DATE($J32, U$12, 1) &gt;= 'Evaluation Set-up'!$E$9), "", "Before")</f>
        <v/>
      </c>
      <c r="V32" s="2" t="str">
        <f>IF(OR(DATE($J32, V$12, 1) &lt; 'Evaluation Set-up'!$D$9, DATE($J32, V$12, 1) &gt;= 'Evaluation Set-up'!$E$9), "", "Before")</f>
        <v/>
      </c>
      <c r="W32" s="132" t="str">
        <f>IF(OR(DATE($J32, W$12, 1) &lt; 'Evaluation Set-up'!$D$9, DATE($J32, W$12, 1) &gt;= 'Evaluation Set-up'!$E$9), "", "Before")</f>
        <v/>
      </c>
      <c r="Y32" s="362">
        <v>2025</v>
      </c>
      <c r="Z32" s="363">
        <f t="shared" si="0"/>
        <v>12</v>
      </c>
      <c r="AA32" s="362" t="str">
        <f>IF(OR(DATE($Y32, AA$12, 1) &lt; 'Evaluation Set-up'!$D$11, DATE($Y32, AA$12, 1) &gt;= 'Evaluation Set-up'!$E$11), "", "After")</f>
        <v>After</v>
      </c>
      <c r="AB32" s="2" t="str">
        <f>IF(OR(DATE($Y32, AB$12, 1) &lt; 'Evaluation Set-up'!$D$11, DATE($Y32, AB$12, 1) &gt;= 'Evaluation Set-up'!$E$11), "", "After")</f>
        <v>After</v>
      </c>
      <c r="AC32" s="2" t="str">
        <f>IF(OR(DATE($Y32, AC$12, 1) &lt; 'Evaluation Set-up'!$D$11, DATE($Y32, AC$12, 1) &gt;= 'Evaluation Set-up'!$E$11), "", "After")</f>
        <v>After</v>
      </c>
      <c r="AD32" s="2" t="str">
        <f>IF(OR(DATE($Y32, AD$12, 1) &lt; 'Evaluation Set-up'!$D$11, DATE($Y32, AD$12, 1) &gt;= 'Evaluation Set-up'!$E$11), "", "After")</f>
        <v>After</v>
      </c>
      <c r="AE32" s="2" t="str">
        <f>IF(OR(DATE($Y32, AE$12, 1) &lt; 'Evaluation Set-up'!$D$11, DATE($Y32, AE$12, 1) &gt;= 'Evaluation Set-up'!$E$11), "", "After")</f>
        <v>After</v>
      </c>
      <c r="AF32" s="2" t="str">
        <f>IF(OR(DATE($Y32, AF$12, 1) &lt; 'Evaluation Set-up'!$D$11, DATE($Y32, AF$12, 1) &gt;= 'Evaluation Set-up'!$E$11), "", "After")</f>
        <v>After</v>
      </c>
      <c r="AG32" s="2" t="str">
        <f>IF(OR(DATE($Y32, AG$12, 1) &lt; 'Evaluation Set-up'!$D$11, DATE($Y32, AG$12, 1) &gt;= 'Evaluation Set-up'!$E$11), "", "After")</f>
        <v>After</v>
      </c>
      <c r="AH32" s="2" t="str">
        <f>IF(OR(DATE($Y32, AH$12, 1) &lt; 'Evaluation Set-up'!$D$11, DATE($Y32, AH$12, 1) &gt;= 'Evaluation Set-up'!$E$11), "", "After")</f>
        <v>After</v>
      </c>
      <c r="AI32" s="2" t="str">
        <f>IF(OR(DATE($Y32, AI$12, 1) &lt; 'Evaluation Set-up'!$D$11, DATE($Y32, AI$12, 1) &gt;= 'Evaluation Set-up'!$E$11), "", "After")</f>
        <v>After</v>
      </c>
      <c r="AJ32" s="2" t="str">
        <f>IF(OR(DATE($Y32, AJ$12, 1) &lt; 'Evaluation Set-up'!$D$11, DATE($Y32, AJ$12, 1) &gt;= 'Evaluation Set-up'!$E$11), "", "After")</f>
        <v>After</v>
      </c>
      <c r="AK32" s="2" t="str">
        <f>IF(OR(DATE($Y32, AK$12, 1) &lt; 'Evaluation Set-up'!$D$11, DATE($Y32, AK$12, 1) &gt;= 'Evaluation Set-up'!$E$11), "", "After")</f>
        <v>After</v>
      </c>
      <c r="AL32" s="132" t="str">
        <f>IF(OR(DATE($Y32, AL$12, 1) &lt; 'Evaluation Set-up'!$D$11, DATE($Y32, AL$12, 1) &gt;= 'Evaluation Set-up'!$E$11), "", "After")</f>
        <v>After</v>
      </c>
    </row>
    <row r="33" spans="2:38" x14ac:dyDescent="0.35">
      <c r="B33" s="388">
        <v>2026</v>
      </c>
      <c r="C33" s="371">
        <f>COUNTIFS(Before!$Q:$Q,$B33, Before!$AT:$AT, "N")+COUNTIFS(After!$Q:$Q,$B33, After!$AT:$AT, "N")</f>
        <v>0</v>
      </c>
      <c r="D33" s="372">
        <f>COUNTIFS(Before!$Q:$Q,$B33, Before!$AT:$AT, "N", Before!$C:$C,"&gt;=1",Before!$C:$C,"&lt;=3") + COUNTIFS(After!$Q:$Q,$B33, After!$AT:$AT, "N", After!$C:$C,"&gt;=1",After!$C:$C,"&lt;=3")+
COUNTIFS(Before!$Q:$Q,$B33, Before!$AT:$AT, "N", Before!$C:$C,"&gt;=5",Before!$C:$C,"&lt;=6") + COUNTIFS(After!$Q:$Q,$B33, After!$AT:$AT, "N", After!$C:$C,"&gt;=5",After!$C:$C,"&lt;=6")+
COUNTIFS(Before!$Q:$Q,$B33, Before!$AT:$AT, "N", Before!$C:$C, 19) + COUNTIFS(After!$Q:$Q,$B33,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3" s="373">
        <f>COUNTIFS(Before!$Q:$Q,$B33, Before!$AT:$AT, "N", Before!$G:$G, "K") + COUNTIFS(After!$Q:$Q,$B33, After!$AT:$AT, "N", After!$G:$G, "K") +
COUNTIFS(Before!$Q:$Q,$B33, Before!$AT:$AT, "N", Before!$G:$G, "A") + COUNTIFS(After!$Q:$Q,$B33, After!$AT:$AT, "N", After!$G:$G, "A") +
COUNTIFS(Before!$Q:$Q,$B33, Before!$AT:$AT, "N", Before!$G:$G, "B") + COUNTIFS(After!$Q:$Q,$B33, After!$AT:$AT, "N", After!$G:$G, "B") +
COUNTIFS(Before!$Q:$Q,$B33, Before!$AT:$AT, "N", Before!$G:$G, "C") + COUNTIFS(After!$Q:$Q,$B33, After!$AT:$AT, "N", After!$G:$G, "C")</f>
        <v>0</v>
      </c>
      <c r="F33" s="391">
        <f>HLOOKUP('For NCDOT Staff - Tracking info'!$B33, 'Evaluation Set-up'!$O$16:$AM$42, 27, 0)</f>
        <v>8700</v>
      </c>
      <c r="J33" s="362">
        <v>2026</v>
      </c>
      <c r="K33" s="363">
        <f t="shared" si="1"/>
        <v>0</v>
      </c>
      <c r="L33" s="362" t="str">
        <f>IF(OR(DATE($J33, L$12, 1) &lt; 'Evaluation Set-up'!$D$9, DATE($J33, L$12, 1) &gt;= 'Evaluation Set-up'!$E$9), "", "Before")</f>
        <v/>
      </c>
      <c r="M33" s="2" t="str">
        <f>IF(OR(DATE($J33, M$12, 1) &lt; 'Evaluation Set-up'!$D$9, DATE($J33, M$12, 1) &gt;= 'Evaluation Set-up'!$E$9), "", "Before")</f>
        <v/>
      </c>
      <c r="N33" s="2" t="str">
        <f>IF(OR(DATE($J33, N$12, 1) &lt; 'Evaluation Set-up'!$D$9, DATE($J33, N$12, 1) &gt;= 'Evaluation Set-up'!$E$9), "", "Before")</f>
        <v/>
      </c>
      <c r="O33" s="2" t="str">
        <f>IF(OR(DATE($J33, O$12, 1) &lt; 'Evaluation Set-up'!$D$9, DATE($J33, O$12, 1) &gt;= 'Evaluation Set-up'!$E$9), "", "Before")</f>
        <v/>
      </c>
      <c r="P33" s="2" t="str">
        <f>IF(OR(DATE($J33, P$12, 1) &lt; 'Evaluation Set-up'!$D$9, DATE($J33, P$12, 1) &gt;= 'Evaluation Set-up'!$E$9), "", "Before")</f>
        <v/>
      </c>
      <c r="Q33" s="2" t="str">
        <f>IF(OR(DATE($J33, Q$12, 1) &lt; 'Evaluation Set-up'!$D$9, DATE($J33, Q$12, 1) &gt;= 'Evaluation Set-up'!$E$9), "", "Before")</f>
        <v/>
      </c>
      <c r="R33" s="2" t="str">
        <f>IF(OR(DATE($J33, R$12, 1) &lt; 'Evaluation Set-up'!$D$9, DATE($J33, R$12, 1) &gt;= 'Evaluation Set-up'!$E$9), "", "Before")</f>
        <v/>
      </c>
      <c r="S33" s="2" t="str">
        <f>IF(OR(DATE($J33, S$12, 1) &lt; 'Evaluation Set-up'!$D$9, DATE($J33, S$12, 1) &gt;= 'Evaluation Set-up'!$E$9), "", "Before")</f>
        <v/>
      </c>
      <c r="T33" s="2" t="str">
        <f>IF(OR(DATE($J33, T$12, 1) &lt; 'Evaluation Set-up'!$D$9, DATE($J33, T$12, 1) &gt;= 'Evaluation Set-up'!$E$9), "", "Before")</f>
        <v/>
      </c>
      <c r="U33" s="2" t="str">
        <f>IF(OR(DATE($J33, U$12, 1) &lt; 'Evaluation Set-up'!$D$9, DATE($J33, U$12, 1) &gt;= 'Evaluation Set-up'!$E$9), "", "Before")</f>
        <v/>
      </c>
      <c r="V33" s="2" t="str">
        <f>IF(OR(DATE($J33, V$12, 1) &lt; 'Evaluation Set-up'!$D$9, DATE($J33, V$12, 1) &gt;= 'Evaluation Set-up'!$E$9), "", "Before")</f>
        <v/>
      </c>
      <c r="W33" s="132" t="str">
        <f>IF(OR(DATE($J33, W$12, 1) &lt; 'Evaluation Set-up'!$D$9, DATE($J33, W$12, 1) &gt;= 'Evaluation Set-up'!$E$9), "", "Before")</f>
        <v/>
      </c>
      <c r="Y33" s="362">
        <v>2026</v>
      </c>
      <c r="Z33" s="363">
        <f t="shared" si="0"/>
        <v>5</v>
      </c>
      <c r="AA33" s="362" t="str">
        <f>IF(OR(DATE($Y33, AA$12, 1) &lt; 'Evaluation Set-up'!$D$11, DATE($Y33, AA$12, 1) &gt;= 'Evaluation Set-up'!$E$11), "", "After")</f>
        <v>After</v>
      </c>
      <c r="AB33" s="2" t="str">
        <f>IF(OR(DATE($Y33, AB$12, 1) &lt; 'Evaluation Set-up'!$D$11, DATE($Y33, AB$12, 1) &gt;= 'Evaluation Set-up'!$E$11), "", "After")</f>
        <v>After</v>
      </c>
      <c r="AC33" s="2" t="str">
        <f>IF(OR(DATE($Y33, AC$12, 1) &lt; 'Evaluation Set-up'!$D$11, DATE($Y33, AC$12, 1) &gt;= 'Evaluation Set-up'!$E$11), "", "After")</f>
        <v>After</v>
      </c>
      <c r="AD33" s="2" t="str">
        <f>IF(OR(DATE($Y33, AD$12, 1) &lt; 'Evaluation Set-up'!$D$11, DATE($Y33, AD$12, 1) &gt;= 'Evaluation Set-up'!$E$11), "", "After")</f>
        <v>After</v>
      </c>
      <c r="AE33" s="2" t="str">
        <f>IF(OR(DATE($Y33, AE$12, 1) &lt; 'Evaluation Set-up'!$D$11, DATE($Y33, AE$12, 1) &gt;= 'Evaluation Set-up'!$E$11), "", "After")</f>
        <v>After</v>
      </c>
      <c r="AF33" s="2" t="str">
        <f>IF(OR(DATE($Y33, AF$12, 1) &lt; 'Evaluation Set-up'!$D$11, DATE($Y33, AF$12, 1) &gt;= 'Evaluation Set-up'!$E$11), "", "After")</f>
        <v/>
      </c>
      <c r="AG33" s="2" t="str">
        <f>IF(OR(DATE($Y33, AG$12, 1) &lt; 'Evaluation Set-up'!$D$11, DATE($Y33, AG$12, 1) &gt;= 'Evaluation Set-up'!$E$11), "", "After")</f>
        <v/>
      </c>
      <c r="AH33" s="2" t="str">
        <f>IF(OR(DATE($Y33, AH$12, 1) &lt; 'Evaluation Set-up'!$D$11, DATE($Y33, AH$12, 1) &gt;= 'Evaluation Set-up'!$E$11), "", "After")</f>
        <v/>
      </c>
      <c r="AI33" s="2" t="str">
        <f>IF(OR(DATE($Y33, AI$12, 1) &lt; 'Evaluation Set-up'!$D$11, DATE($Y33, AI$12, 1) &gt;= 'Evaluation Set-up'!$E$11), "", "After")</f>
        <v/>
      </c>
      <c r="AJ33" s="2" t="str">
        <f>IF(OR(DATE($Y33, AJ$12, 1) &lt; 'Evaluation Set-up'!$D$11, DATE($Y33, AJ$12, 1) &gt;= 'Evaluation Set-up'!$E$11), "", "After")</f>
        <v/>
      </c>
      <c r="AK33" s="2" t="str">
        <f>IF(OR(DATE($Y33, AK$12, 1) &lt; 'Evaluation Set-up'!$D$11, DATE($Y33, AK$12, 1) &gt;= 'Evaluation Set-up'!$E$11), "", "After")</f>
        <v/>
      </c>
      <c r="AL33" s="132" t="str">
        <f>IF(OR(DATE($Y33, AL$12, 1) &lt; 'Evaluation Set-up'!$D$11, DATE($Y33, AL$12, 1) &gt;= 'Evaluation Set-up'!$E$11), "", "After")</f>
        <v/>
      </c>
    </row>
    <row r="34" spans="2:38" x14ac:dyDescent="0.35">
      <c r="B34" s="388">
        <v>2027</v>
      </c>
      <c r="C34" s="371">
        <f>COUNTIFS(Before!$Q:$Q,$B34, Before!$AT:$AT, "N")+COUNTIFS(After!$Q:$Q,$B34, After!$AT:$AT, "N")</f>
        <v>0</v>
      </c>
      <c r="D34" s="372">
        <f>COUNTIFS(Before!$Q:$Q,$B34, Before!$AT:$AT, "N", Before!$C:$C,"&gt;=1",Before!$C:$C,"&lt;=3") + COUNTIFS(After!$Q:$Q,$B34, After!$AT:$AT, "N", After!$C:$C,"&gt;=1",After!$C:$C,"&lt;=3")+
COUNTIFS(Before!$Q:$Q,$B34, Before!$AT:$AT, "N", Before!$C:$C,"&gt;=5",Before!$C:$C,"&lt;=6") + COUNTIFS(After!$Q:$Q,$B34, After!$AT:$AT, "N", After!$C:$C,"&gt;=5",After!$C:$C,"&lt;=6")+
COUNTIFS(Before!$Q:$Q,$B34, Before!$AT:$AT, "N", Before!$C:$C, 19) + COUNTIFS(After!$Q:$Q,$B34,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4" s="373">
        <f>COUNTIFS(Before!$Q:$Q,$B34, Before!$AT:$AT, "N", Before!$G:$G, "K") + COUNTIFS(After!$Q:$Q,$B34, After!$AT:$AT, "N", After!$G:$G, "K") +
COUNTIFS(Before!$Q:$Q,$B34, Before!$AT:$AT, "N", Before!$G:$G, "A") + COUNTIFS(After!$Q:$Q,$B34, After!$AT:$AT, "N", After!$G:$G, "A") +
COUNTIFS(Before!$Q:$Q,$B34, Before!$AT:$AT, "N", Before!$G:$G, "B") + COUNTIFS(After!$Q:$Q,$B34, After!$AT:$AT, "N", After!$G:$G, "B") +
COUNTIFS(Before!$Q:$Q,$B34, Before!$AT:$AT, "N", Before!$G:$G, "C") + COUNTIFS(After!$Q:$Q,$B34, After!$AT:$AT, "N", After!$G:$G, "C")</f>
        <v>0</v>
      </c>
      <c r="F34" s="391" t="str">
        <f>HLOOKUP('For NCDOT Staff - Tracking info'!$B34, 'Evaluation Set-up'!$O$16:$AM$42, 27, 0)</f>
        <v/>
      </c>
      <c r="J34" s="362">
        <v>2027</v>
      </c>
      <c r="K34" s="363">
        <f t="shared" si="1"/>
        <v>0</v>
      </c>
      <c r="L34" s="362" t="str">
        <f>IF(OR(DATE($J34, L$12, 1) &lt; 'Evaluation Set-up'!$D$9, DATE($J34, L$12, 1) &gt;= 'Evaluation Set-up'!$E$9), "", "Before")</f>
        <v/>
      </c>
      <c r="M34" s="2" t="str">
        <f>IF(OR(DATE($J34, M$12, 1) &lt; 'Evaluation Set-up'!$D$9, DATE($J34, M$12, 1) &gt;= 'Evaluation Set-up'!$E$9), "", "Before")</f>
        <v/>
      </c>
      <c r="N34" s="2" t="str">
        <f>IF(OR(DATE($J34, N$12, 1) &lt; 'Evaluation Set-up'!$D$9, DATE($J34, N$12, 1) &gt;= 'Evaluation Set-up'!$E$9), "", "Before")</f>
        <v/>
      </c>
      <c r="O34" s="2" t="str">
        <f>IF(OR(DATE($J34, O$12, 1) &lt; 'Evaluation Set-up'!$D$9, DATE($J34, O$12, 1) &gt;= 'Evaluation Set-up'!$E$9), "", "Before")</f>
        <v/>
      </c>
      <c r="P34" s="2" t="str">
        <f>IF(OR(DATE($J34, P$12, 1) &lt; 'Evaluation Set-up'!$D$9, DATE($J34, P$12, 1) &gt;= 'Evaluation Set-up'!$E$9), "", "Before")</f>
        <v/>
      </c>
      <c r="Q34" s="2" t="str">
        <f>IF(OR(DATE($J34, Q$12, 1) &lt; 'Evaluation Set-up'!$D$9, DATE($J34, Q$12, 1) &gt;= 'Evaluation Set-up'!$E$9), "", "Before")</f>
        <v/>
      </c>
      <c r="R34" s="2" t="str">
        <f>IF(OR(DATE($J34, R$12, 1) &lt; 'Evaluation Set-up'!$D$9, DATE($J34, R$12, 1) &gt;= 'Evaluation Set-up'!$E$9), "", "Before")</f>
        <v/>
      </c>
      <c r="S34" s="2" t="str">
        <f>IF(OR(DATE($J34, S$12, 1) &lt; 'Evaluation Set-up'!$D$9, DATE($J34, S$12, 1) &gt;= 'Evaluation Set-up'!$E$9), "", "Before")</f>
        <v/>
      </c>
      <c r="T34" s="2" t="str">
        <f>IF(OR(DATE($J34, T$12, 1) &lt; 'Evaluation Set-up'!$D$9, DATE($J34, T$12, 1) &gt;= 'Evaluation Set-up'!$E$9), "", "Before")</f>
        <v/>
      </c>
      <c r="U34" s="2" t="str">
        <f>IF(OR(DATE($J34, U$12, 1) &lt; 'Evaluation Set-up'!$D$9, DATE($J34, U$12, 1) &gt;= 'Evaluation Set-up'!$E$9), "", "Before")</f>
        <v/>
      </c>
      <c r="V34" s="2" t="str">
        <f>IF(OR(DATE($J34, V$12, 1) &lt; 'Evaluation Set-up'!$D$9, DATE($J34, V$12, 1) &gt;= 'Evaluation Set-up'!$E$9), "", "Before")</f>
        <v/>
      </c>
      <c r="W34" s="132" t="str">
        <f>IF(OR(DATE($J34, W$12, 1) &lt; 'Evaluation Set-up'!$D$9, DATE($J34, W$12, 1) &gt;= 'Evaluation Set-up'!$E$9), "", "Before")</f>
        <v/>
      </c>
      <c r="Y34" s="362">
        <v>2027</v>
      </c>
      <c r="Z34" s="363">
        <f t="shared" si="0"/>
        <v>0</v>
      </c>
      <c r="AA34" s="362" t="str">
        <f>IF(OR(DATE($Y34, AA$12, 1) &lt; 'Evaluation Set-up'!$D$11, DATE($Y34, AA$12, 1) &gt;= 'Evaluation Set-up'!$E$11), "", "After")</f>
        <v/>
      </c>
      <c r="AB34" s="2" t="str">
        <f>IF(OR(DATE($Y34, AB$12, 1) &lt; 'Evaluation Set-up'!$D$11, DATE($Y34, AB$12, 1) &gt;= 'Evaluation Set-up'!$E$11), "", "After")</f>
        <v/>
      </c>
      <c r="AC34" s="2" t="str">
        <f>IF(OR(DATE($Y34, AC$12, 1) &lt; 'Evaluation Set-up'!$D$11, DATE($Y34, AC$12, 1) &gt;= 'Evaluation Set-up'!$E$11), "", "After")</f>
        <v/>
      </c>
      <c r="AD34" s="2" t="str">
        <f>IF(OR(DATE($Y34, AD$12, 1) &lt; 'Evaluation Set-up'!$D$11, DATE($Y34, AD$12, 1) &gt;= 'Evaluation Set-up'!$E$11), "", "After")</f>
        <v/>
      </c>
      <c r="AE34" s="2" t="str">
        <f>IF(OR(DATE($Y34, AE$12, 1) &lt; 'Evaluation Set-up'!$D$11, DATE($Y34, AE$12, 1) &gt;= 'Evaluation Set-up'!$E$11), "", "After")</f>
        <v/>
      </c>
      <c r="AF34" s="2" t="str">
        <f>IF(OR(DATE($Y34, AF$12, 1) &lt; 'Evaluation Set-up'!$D$11, DATE($Y34, AF$12, 1) &gt;= 'Evaluation Set-up'!$E$11), "", "After")</f>
        <v/>
      </c>
      <c r="AG34" s="2" t="str">
        <f>IF(OR(DATE($Y34, AG$12, 1) &lt; 'Evaluation Set-up'!$D$11, DATE($Y34, AG$12, 1) &gt;= 'Evaluation Set-up'!$E$11), "", "After")</f>
        <v/>
      </c>
      <c r="AH34" s="2" t="str">
        <f>IF(OR(DATE($Y34, AH$12, 1) &lt; 'Evaluation Set-up'!$D$11, DATE($Y34, AH$12, 1) &gt;= 'Evaluation Set-up'!$E$11), "", "After")</f>
        <v/>
      </c>
      <c r="AI34" s="2" t="str">
        <f>IF(OR(DATE($Y34, AI$12, 1) &lt; 'Evaluation Set-up'!$D$11, DATE($Y34, AI$12, 1) &gt;= 'Evaluation Set-up'!$E$11), "", "After")</f>
        <v/>
      </c>
      <c r="AJ34" s="2" t="str">
        <f>IF(OR(DATE($Y34, AJ$12, 1) &lt; 'Evaluation Set-up'!$D$11, DATE($Y34, AJ$12, 1) &gt;= 'Evaluation Set-up'!$E$11), "", "After")</f>
        <v/>
      </c>
      <c r="AK34" s="2" t="str">
        <f>IF(OR(DATE($Y34, AK$12, 1) &lt; 'Evaluation Set-up'!$D$11, DATE($Y34, AK$12, 1) &gt;= 'Evaluation Set-up'!$E$11), "", "After")</f>
        <v/>
      </c>
      <c r="AL34" s="132" t="str">
        <f>IF(OR(DATE($Y34, AL$12, 1) &lt; 'Evaluation Set-up'!$D$11, DATE($Y34, AL$12, 1) &gt;= 'Evaluation Set-up'!$E$11), "", "After")</f>
        <v/>
      </c>
    </row>
    <row r="35" spans="2:38" x14ac:dyDescent="0.35">
      <c r="B35" s="388">
        <v>2028</v>
      </c>
      <c r="C35" s="371">
        <f>COUNTIFS(Before!$Q:$Q,$B35, Before!$AT:$AT, "N")+COUNTIFS(After!$Q:$Q,$B35, After!$AT:$AT, "N")</f>
        <v>0</v>
      </c>
      <c r="D35" s="372">
        <f>COUNTIFS(Before!$Q:$Q,$B35, Before!$AT:$AT, "N", Before!$C:$C,"&gt;=1",Before!$C:$C,"&lt;=3") + COUNTIFS(After!$Q:$Q,$B35, After!$AT:$AT, "N", After!$C:$C,"&gt;=1",After!$C:$C,"&lt;=3")+
COUNTIFS(Before!$Q:$Q,$B35, Before!$AT:$AT, "N", Before!$C:$C,"&gt;=5",Before!$C:$C,"&lt;=6") + COUNTIFS(After!$Q:$Q,$B35, After!$AT:$AT, "N", After!$C:$C,"&gt;=5",After!$C:$C,"&lt;=6")+
COUNTIFS(Before!$Q:$Q,$B35, Before!$AT:$AT, "N", Before!$C:$C, 19) + COUNTIFS(After!$Q:$Q,$B35,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5" s="373">
        <f>COUNTIFS(Before!$Q:$Q,$B35, Before!$AT:$AT, "N", Before!$G:$G, "K") + COUNTIFS(After!$Q:$Q,$B35, After!$AT:$AT, "N", After!$G:$G, "K") +
COUNTIFS(Before!$Q:$Q,$B35, Before!$AT:$AT, "N", Before!$G:$G, "A") + COUNTIFS(After!$Q:$Q,$B35, After!$AT:$AT, "N", After!$G:$G, "A") +
COUNTIFS(Before!$Q:$Q,$B35, Before!$AT:$AT, "N", Before!$G:$G, "B") + COUNTIFS(After!$Q:$Q,$B35, After!$AT:$AT, "N", After!$G:$G, "B") +
COUNTIFS(Before!$Q:$Q,$B35, Before!$AT:$AT, "N", Before!$G:$G, "C") + COUNTIFS(After!$Q:$Q,$B35, After!$AT:$AT, "N", After!$G:$G, "C")</f>
        <v>0</v>
      </c>
      <c r="F35" s="391" t="str">
        <f>HLOOKUP('For NCDOT Staff - Tracking info'!$B35, 'Evaluation Set-up'!$O$16:$AM$42, 27, 0)</f>
        <v/>
      </c>
      <c r="J35" s="362">
        <v>2028</v>
      </c>
      <c r="K35" s="363">
        <f t="shared" si="1"/>
        <v>0</v>
      </c>
      <c r="L35" s="362" t="str">
        <f>IF(OR(DATE($J35, L$12, 1) &lt; 'Evaluation Set-up'!$D$9, DATE($J35, L$12, 1) &gt;= 'Evaluation Set-up'!$E$9), "", "Before")</f>
        <v/>
      </c>
      <c r="M35" s="2" t="str">
        <f>IF(OR(DATE($J35, M$12, 1) &lt; 'Evaluation Set-up'!$D$9, DATE($J35, M$12, 1) &gt;= 'Evaluation Set-up'!$E$9), "", "Before")</f>
        <v/>
      </c>
      <c r="N35" s="2" t="str">
        <f>IF(OR(DATE($J35, N$12, 1) &lt; 'Evaluation Set-up'!$D$9, DATE($J35, N$12, 1) &gt;= 'Evaluation Set-up'!$E$9), "", "Before")</f>
        <v/>
      </c>
      <c r="O35" s="2" t="str">
        <f>IF(OR(DATE($J35, O$12, 1) &lt; 'Evaluation Set-up'!$D$9, DATE($J35, O$12, 1) &gt;= 'Evaluation Set-up'!$E$9), "", "Before")</f>
        <v/>
      </c>
      <c r="P35" s="2" t="str">
        <f>IF(OR(DATE($J35, P$12, 1) &lt; 'Evaluation Set-up'!$D$9, DATE($J35, P$12, 1) &gt;= 'Evaluation Set-up'!$E$9), "", "Before")</f>
        <v/>
      </c>
      <c r="Q35" s="2" t="str">
        <f>IF(OR(DATE($J35, Q$12, 1) &lt; 'Evaluation Set-up'!$D$9, DATE($J35, Q$12, 1) &gt;= 'Evaluation Set-up'!$E$9), "", "Before")</f>
        <v/>
      </c>
      <c r="R35" s="2" t="str">
        <f>IF(OR(DATE($J35, R$12, 1) &lt; 'Evaluation Set-up'!$D$9, DATE($J35, R$12, 1) &gt;= 'Evaluation Set-up'!$E$9), "", "Before")</f>
        <v/>
      </c>
      <c r="S35" s="2" t="str">
        <f>IF(OR(DATE($J35, S$12, 1) &lt; 'Evaluation Set-up'!$D$9, DATE($J35, S$12, 1) &gt;= 'Evaluation Set-up'!$E$9), "", "Before")</f>
        <v/>
      </c>
      <c r="T35" s="2" t="str">
        <f>IF(OR(DATE($J35, T$12, 1) &lt; 'Evaluation Set-up'!$D$9, DATE($J35, T$12, 1) &gt;= 'Evaluation Set-up'!$E$9), "", "Before")</f>
        <v/>
      </c>
      <c r="U35" s="2" t="str">
        <f>IF(OR(DATE($J35, U$12, 1) &lt; 'Evaluation Set-up'!$D$9, DATE($J35, U$12, 1) &gt;= 'Evaluation Set-up'!$E$9), "", "Before")</f>
        <v/>
      </c>
      <c r="V35" s="2" t="str">
        <f>IF(OR(DATE($J35, V$12, 1) &lt; 'Evaluation Set-up'!$D$9, DATE($J35, V$12, 1) &gt;= 'Evaluation Set-up'!$E$9), "", "Before")</f>
        <v/>
      </c>
      <c r="W35" s="132" t="str">
        <f>IF(OR(DATE($J35, W$12, 1) &lt; 'Evaluation Set-up'!$D$9, DATE($J35, W$12, 1) &gt;= 'Evaluation Set-up'!$E$9), "", "Before")</f>
        <v/>
      </c>
      <c r="Y35" s="362">
        <v>2028</v>
      </c>
      <c r="Z35" s="363">
        <f t="shared" si="0"/>
        <v>0</v>
      </c>
      <c r="AA35" s="362" t="str">
        <f>IF(OR(DATE($Y35, AA$12, 1) &lt; 'Evaluation Set-up'!$D$11, DATE($Y35, AA$12, 1) &gt;= 'Evaluation Set-up'!$E$11), "", "After")</f>
        <v/>
      </c>
      <c r="AB35" s="2" t="str">
        <f>IF(OR(DATE($Y35, AB$12, 1) &lt; 'Evaluation Set-up'!$D$11, DATE($Y35, AB$12, 1) &gt;= 'Evaluation Set-up'!$E$11), "", "After")</f>
        <v/>
      </c>
      <c r="AC35" s="2" t="str">
        <f>IF(OR(DATE($Y35, AC$12, 1) &lt; 'Evaluation Set-up'!$D$11, DATE($Y35, AC$12, 1) &gt;= 'Evaluation Set-up'!$E$11), "", "After")</f>
        <v/>
      </c>
      <c r="AD35" s="2" t="str">
        <f>IF(OR(DATE($Y35, AD$12, 1) &lt; 'Evaluation Set-up'!$D$11, DATE($Y35, AD$12, 1) &gt;= 'Evaluation Set-up'!$E$11), "", "After")</f>
        <v/>
      </c>
      <c r="AE35" s="2" t="str">
        <f>IF(OR(DATE($Y35, AE$12, 1) &lt; 'Evaluation Set-up'!$D$11, DATE($Y35, AE$12, 1) &gt;= 'Evaluation Set-up'!$E$11), "", "After")</f>
        <v/>
      </c>
      <c r="AF35" s="2" t="str">
        <f>IF(OR(DATE($Y35, AF$12, 1) &lt; 'Evaluation Set-up'!$D$11, DATE($Y35, AF$12, 1) &gt;= 'Evaluation Set-up'!$E$11), "", "After")</f>
        <v/>
      </c>
      <c r="AG35" s="2" t="str">
        <f>IF(OR(DATE($Y35, AG$12, 1) &lt; 'Evaluation Set-up'!$D$11, DATE($Y35, AG$12, 1) &gt;= 'Evaluation Set-up'!$E$11), "", "After")</f>
        <v/>
      </c>
      <c r="AH35" s="2" t="str">
        <f>IF(OR(DATE($Y35, AH$12, 1) &lt; 'Evaluation Set-up'!$D$11, DATE($Y35, AH$12, 1) &gt;= 'Evaluation Set-up'!$E$11), "", "After")</f>
        <v/>
      </c>
      <c r="AI35" s="2" t="str">
        <f>IF(OR(DATE($Y35, AI$12, 1) &lt; 'Evaluation Set-up'!$D$11, DATE($Y35, AI$12, 1) &gt;= 'Evaluation Set-up'!$E$11), "", "After")</f>
        <v/>
      </c>
      <c r="AJ35" s="2" t="str">
        <f>IF(OR(DATE($Y35, AJ$12, 1) &lt; 'Evaluation Set-up'!$D$11, DATE($Y35, AJ$12, 1) &gt;= 'Evaluation Set-up'!$E$11), "", "After")</f>
        <v/>
      </c>
      <c r="AK35" s="2" t="str">
        <f>IF(OR(DATE($Y35, AK$12, 1) &lt; 'Evaluation Set-up'!$D$11, DATE($Y35, AK$12, 1) &gt;= 'Evaluation Set-up'!$E$11), "", "After")</f>
        <v/>
      </c>
      <c r="AL35" s="132" t="str">
        <f>IF(OR(DATE($Y35, AL$12, 1) &lt; 'Evaluation Set-up'!$D$11, DATE($Y35, AL$12, 1) &gt;= 'Evaluation Set-up'!$E$11), "", "After")</f>
        <v/>
      </c>
    </row>
    <row r="36" spans="2:38" x14ac:dyDescent="0.35">
      <c r="B36" s="388">
        <v>2029</v>
      </c>
      <c r="C36" s="371">
        <f>COUNTIFS(Before!$Q:$Q,$B36, Before!$AT:$AT, "N")+COUNTIFS(After!$Q:$Q,$B36, After!$AT:$AT, "N")</f>
        <v>0</v>
      </c>
      <c r="D36" s="372">
        <f>COUNTIFS(Before!$Q:$Q,$B36, Before!$AT:$AT, "N", Before!$C:$C,"&gt;=1",Before!$C:$C,"&lt;=3") + COUNTIFS(After!$Q:$Q,$B36, After!$AT:$AT, "N", After!$C:$C,"&gt;=1",After!$C:$C,"&lt;=3")+
COUNTIFS(Before!$Q:$Q,$B36, Before!$AT:$AT, "N", Before!$C:$C,"&gt;=5",Before!$C:$C,"&lt;=6") + COUNTIFS(After!$Q:$Q,$B36, After!$AT:$AT, "N", After!$C:$C,"&gt;=5",After!$C:$C,"&lt;=6")+
COUNTIFS(Before!$Q:$Q,$B36, Before!$AT:$AT, "N", Before!$C:$C, 19) + COUNTIFS(After!$Q:$Q,$B36,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6" s="373">
        <f>COUNTIFS(Before!$Q:$Q,$B36, Before!$AT:$AT, "N", Before!$G:$G, "K") + COUNTIFS(After!$Q:$Q,$B36, After!$AT:$AT, "N", After!$G:$G, "K") +
COUNTIFS(Before!$Q:$Q,$B36, Before!$AT:$AT, "N", Before!$G:$G, "A") + COUNTIFS(After!$Q:$Q,$B36, After!$AT:$AT, "N", After!$G:$G, "A") +
COUNTIFS(Before!$Q:$Q,$B36, Before!$AT:$AT, "N", Before!$G:$G, "B") + COUNTIFS(After!$Q:$Q,$B36, After!$AT:$AT, "N", After!$G:$G, "B") +
COUNTIFS(Before!$Q:$Q,$B36, Before!$AT:$AT, "N", Before!$G:$G, "C") + COUNTIFS(After!$Q:$Q,$B36, After!$AT:$AT, "N", After!$G:$G, "C")</f>
        <v>0</v>
      </c>
      <c r="F36" s="391" t="str">
        <f>HLOOKUP('For NCDOT Staff - Tracking info'!$B36, 'Evaluation Set-up'!$O$16:$AM$42, 27, 0)</f>
        <v/>
      </c>
      <c r="J36" s="362">
        <v>2029</v>
      </c>
      <c r="K36" s="363">
        <f t="shared" si="1"/>
        <v>0</v>
      </c>
      <c r="L36" s="362" t="str">
        <f>IF(OR(DATE($J36, L$12, 1) &lt; 'Evaluation Set-up'!$D$9, DATE($J36, L$12, 1) &gt;= 'Evaluation Set-up'!$E$9), "", "Before")</f>
        <v/>
      </c>
      <c r="M36" s="2" t="str">
        <f>IF(OR(DATE($J36, M$12, 1) &lt; 'Evaluation Set-up'!$D$9, DATE($J36, M$12, 1) &gt;= 'Evaluation Set-up'!$E$9), "", "Before")</f>
        <v/>
      </c>
      <c r="N36" s="2" t="str">
        <f>IF(OR(DATE($J36, N$12, 1) &lt; 'Evaluation Set-up'!$D$9, DATE($J36, N$12, 1) &gt;= 'Evaluation Set-up'!$E$9), "", "Before")</f>
        <v/>
      </c>
      <c r="O36" s="2" t="str">
        <f>IF(OR(DATE($J36, O$12, 1) &lt; 'Evaluation Set-up'!$D$9, DATE($J36, O$12, 1) &gt;= 'Evaluation Set-up'!$E$9), "", "Before")</f>
        <v/>
      </c>
      <c r="P36" s="2" t="str">
        <f>IF(OR(DATE($J36, P$12, 1) &lt; 'Evaluation Set-up'!$D$9, DATE($J36, P$12, 1) &gt;= 'Evaluation Set-up'!$E$9), "", "Before")</f>
        <v/>
      </c>
      <c r="Q36" s="2" t="str">
        <f>IF(OR(DATE($J36, Q$12, 1) &lt; 'Evaluation Set-up'!$D$9, DATE($J36, Q$12, 1) &gt;= 'Evaluation Set-up'!$E$9), "", "Before")</f>
        <v/>
      </c>
      <c r="R36" s="2" t="str">
        <f>IF(OR(DATE($J36, R$12, 1) &lt; 'Evaluation Set-up'!$D$9, DATE($J36, R$12, 1) &gt;= 'Evaluation Set-up'!$E$9), "", "Before")</f>
        <v/>
      </c>
      <c r="S36" s="2" t="str">
        <f>IF(OR(DATE($J36, S$12, 1) &lt; 'Evaluation Set-up'!$D$9, DATE($J36, S$12, 1) &gt;= 'Evaluation Set-up'!$E$9), "", "Before")</f>
        <v/>
      </c>
      <c r="T36" s="2" t="str">
        <f>IF(OR(DATE($J36, T$12, 1) &lt; 'Evaluation Set-up'!$D$9, DATE($J36, T$12, 1) &gt;= 'Evaluation Set-up'!$E$9), "", "Before")</f>
        <v/>
      </c>
      <c r="U36" s="2" t="str">
        <f>IF(OR(DATE($J36, U$12, 1) &lt; 'Evaluation Set-up'!$D$9, DATE($J36, U$12, 1) &gt;= 'Evaluation Set-up'!$E$9), "", "Before")</f>
        <v/>
      </c>
      <c r="V36" s="2" t="str">
        <f>IF(OR(DATE($J36, V$12, 1) &lt; 'Evaluation Set-up'!$D$9, DATE($J36, V$12, 1) &gt;= 'Evaluation Set-up'!$E$9), "", "Before")</f>
        <v/>
      </c>
      <c r="W36" s="132" t="str">
        <f>IF(OR(DATE($J36, W$12, 1) &lt; 'Evaluation Set-up'!$D$9, DATE($J36, W$12, 1) &gt;= 'Evaluation Set-up'!$E$9), "", "Before")</f>
        <v/>
      </c>
      <c r="Y36" s="362">
        <v>2029</v>
      </c>
      <c r="Z36" s="363">
        <f t="shared" si="0"/>
        <v>0</v>
      </c>
      <c r="AA36" s="362" t="str">
        <f>IF(OR(DATE($Y36, AA$12, 1) &lt; 'Evaluation Set-up'!$D$11, DATE($Y36, AA$12, 1) &gt;= 'Evaluation Set-up'!$E$11), "", "After")</f>
        <v/>
      </c>
      <c r="AB36" s="2" t="str">
        <f>IF(OR(DATE($Y36, AB$12, 1) &lt; 'Evaluation Set-up'!$D$11, DATE($Y36, AB$12, 1) &gt;= 'Evaluation Set-up'!$E$11), "", "After")</f>
        <v/>
      </c>
      <c r="AC36" s="2" t="str">
        <f>IF(OR(DATE($Y36, AC$12, 1) &lt; 'Evaluation Set-up'!$D$11, DATE($Y36, AC$12, 1) &gt;= 'Evaluation Set-up'!$E$11), "", "After")</f>
        <v/>
      </c>
      <c r="AD36" s="2" t="str">
        <f>IF(OR(DATE($Y36, AD$12, 1) &lt; 'Evaluation Set-up'!$D$11, DATE($Y36, AD$12, 1) &gt;= 'Evaluation Set-up'!$E$11), "", "After")</f>
        <v/>
      </c>
      <c r="AE36" s="2" t="str">
        <f>IF(OR(DATE($Y36, AE$12, 1) &lt; 'Evaluation Set-up'!$D$11, DATE($Y36, AE$12, 1) &gt;= 'Evaluation Set-up'!$E$11), "", "After")</f>
        <v/>
      </c>
      <c r="AF36" s="2" t="str">
        <f>IF(OR(DATE($Y36, AF$12, 1) &lt; 'Evaluation Set-up'!$D$11, DATE($Y36, AF$12, 1) &gt;= 'Evaluation Set-up'!$E$11), "", "After")</f>
        <v/>
      </c>
      <c r="AG36" s="2" t="str">
        <f>IF(OR(DATE($Y36, AG$12, 1) &lt; 'Evaluation Set-up'!$D$11, DATE($Y36, AG$12, 1) &gt;= 'Evaluation Set-up'!$E$11), "", "After")</f>
        <v/>
      </c>
      <c r="AH36" s="2" t="str">
        <f>IF(OR(DATE($Y36, AH$12, 1) &lt; 'Evaluation Set-up'!$D$11, DATE($Y36, AH$12, 1) &gt;= 'Evaluation Set-up'!$E$11), "", "After")</f>
        <v/>
      </c>
      <c r="AI36" s="2" t="str">
        <f>IF(OR(DATE($Y36, AI$12, 1) &lt; 'Evaluation Set-up'!$D$11, DATE($Y36, AI$12, 1) &gt;= 'Evaluation Set-up'!$E$11), "", "After")</f>
        <v/>
      </c>
      <c r="AJ36" s="2" t="str">
        <f>IF(OR(DATE($Y36, AJ$12, 1) &lt; 'Evaluation Set-up'!$D$11, DATE($Y36, AJ$12, 1) &gt;= 'Evaluation Set-up'!$E$11), "", "After")</f>
        <v/>
      </c>
      <c r="AK36" s="2" t="str">
        <f>IF(OR(DATE($Y36, AK$12, 1) &lt; 'Evaluation Set-up'!$D$11, DATE($Y36, AK$12, 1) &gt;= 'Evaluation Set-up'!$E$11), "", "After")</f>
        <v/>
      </c>
      <c r="AL36" s="132" t="str">
        <f>IF(OR(DATE($Y36, AL$12, 1) &lt; 'Evaluation Set-up'!$D$11, DATE($Y36, AL$12, 1) &gt;= 'Evaluation Set-up'!$E$11), "", "After")</f>
        <v/>
      </c>
    </row>
    <row r="37" spans="2:38" ht="15" thickBot="1" x14ac:dyDescent="0.4">
      <c r="B37" s="389">
        <v>2030</v>
      </c>
      <c r="C37" s="239">
        <f>COUNTIFS(Before!$Q:$Q,$B37, Before!$AT:$AT, "N")+COUNTIFS(After!$Q:$Q,$B37, After!$AT:$AT, "N")</f>
        <v>0</v>
      </c>
      <c r="D37" s="240">
        <f>COUNTIFS(Before!$Q:$Q,$B37, Before!$AT:$AT, "N", Before!$C:$C,"&gt;=1",Before!$C:$C,"&lt;=3") + COUNTIFS(After!$Q:$Q,$B37, After!$AT:$AT, "N", After!$C:$C,"&gt;=1",After!$C:$C,"&lt;=3")+
COUNTIFS(Before!$Q:$Q,$B37, Before!$AT:$AT, "N", Before!$C:$C,"&gt;=5",Before!$C:$C,"&lt;=6") + COUNTIFS(After!$Q:$Q,$B37, After!$AT:$AT, "N", After!$C:$C,"&gt;=5",After!$C:$C,"&lt;=6")+
COUNTIFS(Before!$Q:$Q,$B37, Before!$AT:$AT, "N", Before!$C:$C, 19) + COUNTIFS(After!$Q:$Q,$B37, After!$AT:$AT, "N", After!$C:$C, 19)+
COUNTIFS(Before!$Q:$Q,B$13, Before!$AT:$AT, "N", Before!$C:$C, 27) + COUNTIFS(After!$Q:$Q,B$13, After!$AT:$AT, "N", After!$C:$C, 27)+
COUNTIFS(Before!$Q:$Q,B$13, Before!$AT:$AT, "N", Before!$C:$C, 28) + COUNTIFS(After!$Q:$Q,B$13, After!$AT:$AT, "N", After!$C:$C, 28)+
COUNTIFS(Before!$Q:$Q,B$13, Before!$AT:$AT, "N", Before!$C:$C, 29) + COUNTIFS(After!$Q:$Q,B$13, After!$AT:$AT, "N", After!$C:$C, 29)</f>
        <v>0</v>
      </c>
      <c r="E37" s="241">
        <f>COUNTIFS(Before!$Q:$Q,$B37, Before!$AT:$AT, "N", Before!$G:$G, "K") + COUNTIFS(After!$Q:$Q,$B37, After!$AT:$AT, "N", After!$G:$G, "K") +
COUNTIFS(Before!$Q:$Q,$B37, Before!$AT:$AT, "N", Before!$G:$G, "A") + COUNTIFS(After!$Q:$Q,$B37, After!$AT:$AT, "N", After!$G:$G, "A") +
COUNTIFS(Before!$Q:$Q,$B37, Before!$AT:$AT, "N", Before!$G:$G, "B") + COUNTIFS(After!$Q:$Q,$B37, After!$AT:$AT, "N", After!$G:$G, "B") +
COUNTIFS(Before!$Q:$Q,$B37, Before!$AT:$AT, "N", Before!$G:$G, "C") + COUNTIFS(After!$Q:$Q,$B37, After!$AT:$AT, "N", After!$G:$G, "C")</f>
        <v>0</v>
      </c>
      <c r="F37" s="392" t="str">
        <f>HLOOKUP('For NCDOT Staff - Tracking info'!$B37, 'Evaluation Set-up'!$O$16:$AM$42, 27, 0)</f>
        <v/>
      </c>
      <c r="J37" s="364">
        <v>2030</v>
      </c>
      <c r="K37" s="365">
        <f t="shared" si="1"/>
        <v>0</v>
      </c>
      <c r="L37" s="364" t="str">
        <f>IF(OR(DATE($J37, L$12, 1) &lt; 'Evaluation Set-up'!$D$9, DATE($J37, L$12, 1) &gt;= 'Evaluation Set-up'!$E$9), "", "Before")</f>
        <v/>
      </c>
      <c r="M37" s="69" t="str">
        <f>IF(OR(DATE($J37, M$12, 1) &lt; 'Evaluation Set-up'!$D$9, DATE($J37, M$12, 1) &gt;= 'Evaluation Set-up'!$E$9), "", "Before")</f>
        <v/>
      </c>
      <c r="N37" s="69" t="str">
        <f>IF(OR(DATE($J37, N$12, 1) &lt; 'Evaluation Set-up'!$D$9, DATE($J37, N$12, 1) &gt;= 'Evaluation Set-up'!$E$9), "", "Before")</f>
        <v/>
      </c>
      <c r="O37" s="69" t="str">
        <f>IF(OR(DATE($J37, O$12, 1) &lt; 'Evaluation Set-up'!$D$9, DATE($J37, O$12, 1) &gt;= 'Evaluation Set-up'!$E$9), "", "Before")</f>
        <v/>
      </c>
      <c r="P37" s="69" t="str">
        <f>IF(OR(DATE($J37, P$12, 1) &lt; 'Evaluation Set-up'!$D$9, DATE($J37, P$12, 1) &gt;= 'Evaluation Set-up'!$E$9), "", "Before")</f>
        <v/>
      </c>
      <c r="Q37" s="69" t="str">
        <f>IF(OR(DATE($J37, Q$12, 1) &lt; 'Evaluation Set-up'!$D$9, DATE($J37, Q$12, 1) &gt;= 'Evaluation Set-up'!$E$9), "", "Before")</f>
        <v/>
      </c>
      <c r="R37" s="69" t="str">
        <f>IF(OR(DATE($J37, R$12, 1) &lt; 'Evaluation Set-up'!$D$9, DATE($J37, R$12, 1) &gt;= 'Evaluation Set-up'!$E$9), "", "Before")</f>
        <v/>
      </c>
      <c r="S37" s="69" t="str">
        <f>IF(OR(DATE($J37, S$12, 1) &lt; 'Evaluation Set-up'!$D$9, DATE($J37, S$12, 1) &gt;= 'Evaluation Set-up'!$E$9), "", "Before")</f>
        <v/>
      </c>
      <c r="T37" s="69" t="str">
        <f>IF(OR(DATE($J37, T$12, 1) &lt; 'Evaluation Set-up'!$D$9, DATE($J37, T$12, 1) &gt;= 'Evaluation Set-up'!$E$9), "", "Before")</f>
        <v/>
      </c>
      <c r="U37" s="69" t="str">
        <f>IF(OR(DATE($J37, U$12, 1) &lt; 'Evaluation Set-up'!$D$9, DATE($J37, U$12, 1) &gt;= 'Evaluation Set-up'!$E$9), "", "Before")</f>
        <v/>
      </c>
      <c r="V37" s="69" t="str">
        <f>IF(OR(DATE($J37, V$12, 1) &lt; 'Evaluation Set-up'!$D$9, DATE($J37, V$12, 1) &gt;= 'Evaluation Set-up'!$E$9), "", "Before")</f>
        <v/>
      </c>
      <c r="W37" s="366" t="str">
        <f>IF(OR(DATE($J37, W$12, 1) &lt; 'Evaluation Set-up'!$D$9, DATE($J37, W$12, 1) &gt;= 'Evaluation Set-up'!$E$9), "", "Before")</f>
        <v/>
      </c>
      <c r="Y37" s="364">
        <v>2030</v>
      </c>
      <c r="Z37" s="365">
        <f t="shared" si="0"/>
        <v>0</v>
      </c>
      <c r="AA37" s="364" t="str">
        <f>IF(OR(DATE($Y37, AA$12, 1) &lt; 'Evaluation Set-up'!$D$11, DATE($Y37, AA$12, 1) &gt;= 'Evaluation Set-up'!$E$11), "", "After")</f>
        <v/>
      </c>
      <c r="AB37" s="69" t="str">
        <f>IF(OR(DATE($Y37, AB$12, 1) &lt; 'Evaluation Set-up'!$D$11, DATE($Y37, AB$12, 1) &gt;= 'Evaluation Set-up'!$E$11), "", "After")</f>
        <v/>
      </c>
      <c r="AC37" s="69" t="str">
        <f>IF(OR(DATE($Y37, AC$12, 1) &lt; 'Evaluation Set-up'!$D$11, DATE($Y37, AC$12, 1) &gt;= 'Evaluation Set-up'!$E$11), "", "After")</f>
        <v/>
      </c>
      <c r="AD37" s="69" t="str">
        <f>IF(OR(DATE($Y37, AD$12, 1) &lt; 'Evaluation Set-up'!$D$11, DATE($Y37, AD$12, 1) &gt;= 'Evaluation Set-up'!$E$11), "", "After")</f>
        <v/>
      </c>
      <c r="AE37" s="69" t="str">
        <f>IF(OR(DATE($Y37, AE$12, 1) &lt; 'Evaluation Set-up'!$D$11, DATE($Y37, AE$12, 1) &gt;= 'Evaluation Set-up'!$E$11), "", "After")</f>
        <v/>
      </c>
      <c r="AF37" s="69" t="str">
        <f>IF(OR(DATE($Y37, AF$12, 1) &lt; 'Evaluation Set-up'!$D$11, DATE($Y37, AF$12, 1) &gt;= 'Evaluation Set-up'!$E$11), "", "After")</f>
        <v/>
      </c>
      <c r="AG37" s="69" t="str">
        <f>IF(OR(DATE($Y37, AG$12, 1) &lt; 'Evaluation Set-up'!$D$11, DATE($Y37, AG$12, 1) &gt;= 'Evaluation Set-up'!$E$11), "", "After")</f>
        <v/>
      </c>
      <c r="AH37" s="69" t="str">
        <f>IF(OR(DATE($Y37, AH$12, 1) &lt; 'Evaluation Set-up'!$D$11, DATE($Y37, AH$12, 1) &gt;= 'Evaluation Set-up'!$E$11), "", "After")</f>
        <v/>
      </c>
      <c r="AI37" s="69" t="str">
        <f>IF(OR(DATE($Y37, AI$12, 1) &lt; 'Evaluation Set-up'!$D$11, DATE($Y37, AI$12, 1) &gt;= 'Evaluation Set-up'!$E$11), "", "After")</f>
        <v/>
      </c>
      <c r="AJ37" s="69" t="str">
        <f>IF(OR(DATE($Y37, AJ$12, 1) &lt; 'Evaluation Set-up'!$D$11, DATE($Y37, AJ$12, 1) &gt;= 'Evaluation Set-up'!$E$11), "", "After")</f>
        <v/>
      </c>
      <c r="AK37" s="69" t="str">
        <f>IF(OR(DATE($Y37, AK$12, 1) &lt; 'Evaluation Set-up'!$D$11, DATE($Y37, AK$12, 1) &gt;= 'Evaluation Set-up'!$E$11), "", "After")</f>
        <v/>
      </c>
      <c r="AL37" s="366" t="str">
        <f>IF(OR(DATE($Y37, AL$12, 1) &lt; 'Evaluation Set-up'!$D$11, DATE($Y37, AL$12, 1) &gt;= 'Evaluation Set-up'!$E$11), "", "After")</f>
        <v/>
      </c>
    </row>
    <row r="39" spans="2:38" ht="29" x14ac:dyDescent="0.35">
      <c r="B39" s="350" t="s">
        <v>331</v>
      </c>
      <c r="D39" s="351" t="s">
        <v>310</v>
      </c>
    </row>
    <row r="40" spans="2:38" x14ac:dyDescent="0.35">
      <c r="B40" s="353" t="s">
        <v>328</v>
      </c>
      <c r="D40" t="s">
        <v>311</v>
      </c>
    </row>
    <row r="41" spans="2:38" x14ac:dyDescent="0.35">
      <c r="B41" s="353" t="s">
        <v>329</v>
      </c>
      <c r="D41" t="s">
        <v>312</v>
      </c>
    </row>
    <row r="42" spans="2:38" x14ac:dyDescent="0.35">
      <c r="B42" s="353" t="s">
        <v>330</v>
      </c>
      <c r="D42" t="s">
        <v>313</v>
      </c>
    </row>
    <row r="43" spans="2:38" x14ac:dyDescent="0.35">
      <c r="D43" t="s">
        <v>314</v>
      </c>
    </row>
    <row r="44" spans="2:38" x14ac:dyDescent="0.35">
      <c r="D44" t="s">
        <v>315</v>
      </c>
    </row>
    <row r="45" spans="2:38" x14ac:dyDescent="0.35">
      <c r="D45" t="s">
        <v>316</v>
      </c>
    </row>
    <row r="46" spans="2:38" x14ac:dyDescent="0.35">
      <c r="D46" t="s">
        <v>317</v>
      </c>
    </row>
    <row r="47" spans="2:38" x14ac:dyDescent="0.35">
      <c r="D47" t="s">
        <v>318</v>
      </c>
    </row>
    <row r="48" spans="2:38" x14ac:dyDescent="0.35">
      <c r="D48" t="s">
        <v>319</v>
      </c>
    </row>
    <row r="49" spans="3:4" x14ac:dyDescent="0.35">
      <c r="C49" s="133"/>
      <c r="D49" t="s">
        <v>320</v>
      </c>
    </row>
    <row r="50" spans="3:4" x14ac:dyDescent="0.35">
      <c r="D50" t="s">
        <v>321</v>
      </c>
    </row>
    <row r="51" spans="3:4" x14ac:dyDescent="0.35">
      <c r="D51" t="s">
        <v>322</v>
      </c>
    </row>
    <row r="52" spans="3:4" x14ac:dyDescent="0.35">
      <c r="D52" t="s">
        <v>323</v>
      </c>
    </row>
    <row r="53" spans="3:4" x14ac:dyDescent="0.35">
      <c r="D53" t="s">
        <v>324</v>
      </c>
    </row>
    <row r="54" spans="3:4" x14ac:dyDescent="0.35">
      <c r="D54" s="133" t="s">
        <v>325</v>
      </c>
    </row>
    <row r="55" spans="3:4" x14ac:dyDescent="0.35">
      <c r="D55" t="s">
        <v>326</v>
      </c>
    </row>
    <row r="56" spans="3:4" x14ac:dyDescent="0.35">
      <c r="D56" t="s">
        <v>327</v>
      </c>
    </row>
    <row r="65" spans="2:3" x14ac:dyDescent="0.35">
      <c r="B65" s="133"/>
      <c r="C65" s="133"/>
    </row>
  </sheetData>
  <sheetProtection formatCells="0" formatColumns="0" formatRows="0"/>
  <mergeCells count="10">
    <mergeCell ref="J11:K11"/>
    <mergeCell ref="L11:W11"/>
    <mergeCell ref="Y11:Z11"/>
    <mergeCell ref="AA11:AL11"/>
    <mergeCell ref="AK3:AN3"/>
    <mergeCell ref="AG3:AJ3"/>
    <mergeCell ref="AC3:AF3"/>
    <mergeCell ref="Y3:AB3"/>
    <mergeCell ref="U3:X3"/>
    <mergeCell ref="Q3:T3"/>
  </mergeCells>
  <conditionalFormatting sqref="E5">
    <cfRule type="containsBlanks" dxfId="1" priority="2">
      <formula>LEN(TRIM(E5))=0</formula>
    </cfRule>
  </conditionalFormatting>
  <conditionalFormatting sqref="H5">
    <cfRule type="containsBlanks" dxfId="0" priority="1">
      <formula>LEN(TRIM(H5))=0</formula>
    </cfRule>
  </conditionalFormatting>
  <dataValidations count="2">
    <dataValidation type="list" allowBlank="1" showInputMessage="1" showErrorMessage="1" sqref="H5" xr:uid="{64BB14CA-3498-439C-882F-A50B1815677F}">
      <formula1>$B$40:$B$42</formula1>
    </dataValidation>
    <dataValidation type="list" allowBlank="1" showInputMessage="1" showErrorMessage="1" sqref="E5" xr:uid="{E8154A56-7D02-4C24-8CCE-E81899AE5DBA}">
      <formula1>$D$40:$D$56</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Step-by-Step Instructions</vt:lpstr>
      <vt:lpstr>Typical Target Crash Types</vt:lpstr>
      <vt:lpstr>Evaluation Set-up</vt:lpstr>
      <vt:lpstr>Intersection Mileposts</vt:lpstr>
      <vt:lpstr>OriginalFiche</vt:lpstr>
      <vt:lpstr>Filtered Fiche</vt:lpstr>
      <vt:lpstr>Binned Crashes</vt:lpstr>
      <vt:lpstr>Sheet4</vt:lpstr>
      <vt:lpstr>Before</vt:lpstr>
      <vt:lpstr>After</vt:lpstr>
      <vt:lpstr>1 page results - 1 Target</vt:lpstr>
      <vt:lpstr>1 page results - 2 Targets</vt:lpstr>
      <vt:lpstr>For NCDOT Staff - Tracking info</vt:lpstr>
      <vt:lpstr>'1 page results - 1 Target'!Print_Area</vt:lpstr>
      <vt:lpstr>'1 page results - 2 Targets'!Print_Area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Logan Newsome</cp:lastModifiedBy>
  <cp:lastPrinted>2026-07-18T16:53:19Z</cp:lastPrinted>
  <dcterms:created xsi:type="dcterms:W3CDTF">2019-02-04T16:37:52Z</dcterms:created>
  <dcterms:modified xsi:type="dcterms:W3CDTF">2026-07-18T16:54:16Z</dcterms:modified>
</cp:coreProperties>
</file>